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05" windowWidth="14805" windowHeight="6510" tabRatio="760"/>
  </bookViews>
  <sheets>
    <sheet name="3500 " sheetId="4" r:id="rId1"/>
    <sheet name="3500-გრაფ" sheetId="45" state="hidden" r:id="rId2"/>
    <sheet name="3500-Graphs" sheetId="44" state="hidden" r:id="rId3"/>
    <sheet name="აპარატი " sheetId="22" r:id="rId4"/>
    <sheet name="აპარ_გრაფ" sheetId="33" state="hidden" r:id="rId5"/>
    <sheet name="აპარატი-Graphs" sheetId="32" state="hidden" r:id="rId6"/>
    <sheet name="დაავადებათა კონტროლი" sheetId="31" r:id="rId7"/>
    <sheet name="NCDC-გრაფ" sheetId="34" state="hidden" r:id="rId8"/>
    <sheet name="NCDC-Graphs" sheetId="35" state="hidden" r:id="rId9"/>
    <sheet name="რეგულირება" sheetId="24" r:id="rId10"/>
    <sheet name="რეგულ-Graphs" sheetId="36" state="hidden" r:id="rId11"/>
    <sheet name="რეგულირება-Graphs" sheetId="37" state="hidden" r:id="rId12"/>
    <sheet name="სასწრაფო" sheetId="25" r:id="rId13"/>
    <sheet name="სასწ-graph" sheetId="38" state="hidden" r:id="rId14"/>
    <sheet name="სასწრაფო-Graphs" sheetId="39" state="hidden" r:id="rId15"/>
    <sheet name="ტრეფიკინგი" sheetId="26" r:id="rId16"/>
    <sheet name="ტრეფ-გრაფ" sheetId="40" state="hidden" r:id="rId17"/>
    <sheet name="ტრეფიკინგი-Graphs" sheetId="41" state="hidden" r:id="rId18"/>
    <sheet name="სააგენტო" sheetId="27" r:id="rId19"/>
    <sheet name="სააგ-გრაფ" sheetId="42" state="hidden" r:id="rId20"/>
    <sheet name="სააგენტო - Graphs" sheetId="43" state="hidden" r:id="rId21"/>
  </sheets>
  <definedNames>
    <definedName name="_xlnm._FilterDatabase" localSheetId="0" hidden="1">'3500 '!$A$3:$AC$1319</definedName>
    <definedName name="_xlnm._FilterDatabase" localSheetId="1" hidden="1">'3500-გრაფ'!$A$3:$P$1271</definedName>
    <definedName name="_xlnm._FilterDatabase" localSheetId="7" hidden="1">'NCDC-გრაფ'!$A$3:$P$151</definedName>
    <definedName name="_xlnm._FilterDatabase" localSheetId="4" hidden="1">აპარ_გრაფ!$A$3:$P$79</definedName>
    <definedName name="_xlnm._FilterDatabase" localSheetId="3" hidden="1">'აპარატი '!$A$3:$U$79</definedName>
    <definedName name="_xlnm._FilterDatabase" localSheetId="6" hidden="1">'დაავადებათა კონტროლი'!$A$3:$U$151</definedName>
    <definedName name="_xlnm._FilterDatabase" localSheetId="10" hidden="1">'რეგულ-Graphs'!$A$3:$P$55</definedName>
    <definedName name="_xlnm._FilterDatabase" localSheetId="9" hidden="1">რეგულირება!$A$3:$U$55</definedName>
    <definedName name="_xlnm._FilterDatabase" localSheetId="19" hidden="1">'სააგ-გრაფ'!$A$3:$P$735</definedName>
    <definedName name="_xlnm._FilterDatabase" localSheetId="18" hidden="1">სააგენტო!$A$3:$U$771</definedName>
    <definedName name="_xlnm._FilterDatabase" localSheetId="13" hidden="1">'სასწ-graph'!$A$3:$P$31</definedName>
    <definedName name="_xlnm._FilterDatabase" localSheetId="12" hidden="1">სასწრაფო!$A$3:$U$31</definedName>
    <definedName name="_xlnm._FilterDatabase" localSheetId="16" hidden="1">'ტრეფ-გრაფ'!$A$3:$P$19</definedName>
    <definedName name="_xlnm._FilterDatabase" localSheetId="15" hidden="1">ტრეფიკინგი!$A$3:$U$19</definedName>
    <definedName name="_xlnm.Print_Area" localSheetId="0">'3500 '!$A$1:$AC$1319</definedName>
    <definedName name="_xlnm.Print_Area" localSheetId="8">'NCDC-Graphs'!$A$1:$AB$100</definedName>
    <definedName name="_xlnm.Print_Area" localSheetId="3">'აპარატი '!$B$2:$U$79</definedName>
    <definedName name="_xlnm.Print_Area" localSheetId="5">'აპარატი-Graphs'!$A$1:$S$96</definedName>
    <definedName name="_xlnm.Print_Area" localSheetId="6">'დაავადებათა კონტროლი'!$B$2:$U$151</definedName>
    <definedName name="_xlnm.Print_Area" localSheetId="9">რეგულირება!$B$2:$U$56</definedName>
    <definedName name="_xlnm.Print_Area" localSheetId="11">'რეგულირება-Graphs'!$A$1:$P$86</definedName>
    <definedName name="_xlnm.Print_Area" localSheetId="18">სააგენტო!$B$2:$U$771</definedName>
    <definedName name="_xlnm.Print_Area" localSheetId="20">'სააგენტო - Graphs'!$A$1:$AF$256</definedName>
    <definedName name="_xlnm.Print_Area" localSheetId="12">სასწრაფო!$B$2:$U$32</definedName>
    <definedName name="_xlnm.Print_Area" localSheetId="14">'სასწრაფო-Graphs'!$A$1:$O$80</definedName>
    <definedName name="_xlnm.Print_Area" localSheetId="15">ტრეფიკინგი!$B$2:$U$20</definedName>
    <definedName name="_xlnm.Print_Area" localSheetId="17">'ტრეფიკინგი-Graphs'!$A$1:$N$53</definedName>
    <definedName name="_xlnm.Print_Titles" localSheetId="0">'3500 '!$3:$3</definedName>
  </definedNames>
  <calcPr calcId="145621" concurrentCalc="0"/>
</workbook>
</file>

<file path=xl/calcChain.xml><?xml version="1.0" encoding="utf-8"?>
<calcChain xmlns="http://schemas.openxmlformats.org/spreadsheetml/2006/main">
  <c r="G30" i="4" l="1"/>
  <c r="G29" i="4"/>
  <c r="G28" i="4"/>
  <c r="G58" i="4"/>
  <c r="G57" i="4"/>
  <c r="G56" i="4"/>
  <c r="G73" i="4"/>
  <c r="G72" i="4"/>
  <c r="G85" i="4"/>
  <c r="G84" i="4"/>
  <c r="G44" i="4"/>
  <c r="G97" i="4"/>
  <c r="G96" i="4"/>
  <c r="G130" i="4"/>
  <c r="G146" i="4"/>
  <c r="G162" i="4"/>
  <c r="G178" i="4"/>
  <c r="G194" i="4"/>
  <c r="G210" i="4"/>
  <c r="G226" i="4"/>
  <c r="G242" i="4"/>
  <c r="G258" i="4"/>
  <c r="G274" i="4"/>
  <c r="G290" i="4"/>
  <c r="G114" i="4"/>
  <c r="G118" i="4"/>
  <c r="G120" i="4"/>
  <c r="G121" i="4"/>
  <c r="G122" i="4"/>
  <c r="G123" i="4"/>
  <c r="G124" i="4"/>
  <c r="G113" i="4"/>
  <c r="G125" i="4"/>
  <c r="G126" i="4"/>
  <c r="G127" i="4"/>
  <c r="G112" i="4"/>
  <c r="G306" i="4"/>
  <c r="G305" i="4"/>
  <c r="G304" i="4"/>
  <c r="G321" i="4"/>
  <c r="G320" i="4"/>
  <c r="G333" i="4"/>
  <c r="G332" i="4"/>
  <c r="G346" i="4"/>
  <c r="G345" i="4"/>
  <c r="G344" i="4"/>
  <c r="G16" i="4"/>
  <c r="G373" i="4"/>
  <c r="G372" i="4"/>
  <c r="G397" i="4"/>
  <c r="G396" i="4"/>
  <c r="G384" i="4"/>
  <c r="G541" i="4"/>
  <c r="G540" i="4"/>
  <c r="G553" i="4"/>
  <c r="G552" i="4"/>
  <c r="G565" i="4"/>
  <c r="G564" i="4"/>
  <c r="G577" i="4"/>
  <c r="G576" i="4"/>
  <c r="G589" i="4"/>
  <c r="G588" i="4"/>
  <c r="G601" i="4"/>
  <c r="G600" i="4"/>
  <c r="G613" i="4"/>
  <c r="G612" i="4"/>
  <c r="G625" i="4"/>
  <c r="G624" i="4"/>
  <c r="G637" i="4"/>
  <c r="G636" i="4"/>
  <c r="G649" i="4"/>
  <c r="G648" i="4"/>
  <c r="G661" i="4"/>
  <c r="G660" i="4"/>
  <c r="G673" i="4"/>
  <c r="G672" i="4"/>
  <c r="G685" i="4"/>
  <c r="G684" i="4"/>
  <c r="G528" i="4"/>
  <c r="G360" i="4"/>
  <c r="G721" i="4"/>
  <c r="G720" i="4"/>
  <c r="G745" i="4"/>
  <c r="G744" i="4"/>
  <c r="G769" i="4"/>
  <c r="G768" i="4"/>
  <c r="G756" i="4"/>
  <c r="G781" i="4"/>
  <c r="G780" i="4"/>
  <c r="G793" i="4"/>
  <c r="G792" i="4"/>
  <c r="G805" i="4"/>
  <c r="G804" i="4"/>
  <c r="G829" i="4"/>
  <c r="G828" i="4"/>
  <c r="G841" i="4"/>
  <c r="G840" i="4"/>
  <c r="G816" i="4"/>
  <c r="G865" i="4"/>
  <c r="G864" i="4"/>
  <c r="G877" i="4"/>
  <c r="G876" i="4"/>
  <c r="G889" i="4"/>
  <c r="G888" i="4"/>
  <c r="G852" i="4"/>
  <c r="G913" i="4"/>
  <c r="G912" i="4"/>
  <c r="G925" i="4"/>
  <c r="G924" i="4"/>
  <c r="G937" i="4"/>
  <c r="G936" i="4"/>
  <c r="G900" i="4"/>
  <c r="G961" i="4"/>
  <c r="G960" i="4"/>
  <c r="G973" i="4"/>
  <c r="G972" i="4"/>
  <c r="G948" i="4"/>
  <c r="G985" i="4"/>
  <c r="G984" i="4"/>
  <c r="G997" i="4"/>
  <c r="G996" i="4"/>
  <c r="G1009" i="4"/>
  <c r="G1008" i="4"/>
  <c r="G732" i="4"/>
  <c r="G1033" i="4"/>
  <c r="G1032" i="4"/>
  <c r="G1045" i="4"/>
  <c r="G1044" i="4"/>
  <c r="G1057" i="4"/>
  <c r="G1056" i="4"/>
  <c r="G1081" i="4"/>
  <c r="G1080" i="4"/>
  <c r="G1093" i="4"/>
  <c r="G1092" i="4"/>
  <c r="G1068" i="4"/>
  <c r="G1105" i="4"/>
  <c r="G1104" i="4"/>
  <c r="G1117" i="4"/>
  <c r="G1116" i="4"/>
  <c r="G1141" i="4"/>
  <c r="G1140" i="4"/>
  <c r="G1153" i="4"/>
  <c r="G1152" i="4"/>
  <c r="G1128" i="4"/>
  <c r="G1165" i="4"/>
  <c r="G1164" i="4"/>
  <c r="G1177" i="4"/>
  <c r="G1176" i="4"/>
  <c r="G1189" i="4"/>
  <c r="G1188" i="4"/>
  <c r="G1020" i="4"/>
  <c r="G1213" i="4"/>
  <c r="G1212" i="4"/>
  <c r="G1225" i="4"/>
  <c r="G1224" i="4"/>
  <c r="G1200" i="4"/>
  <c r="G1237" i="4"/>
  <c r="G1236" i="4"/>
  <c r="G1249" i="4"/>
  <c r="G1248" i="4"/>
  <c r="G708" i="4"/>
  <c r="G1261" i="4"/>
  <c r="G1260" i="4"/>
  <c r="G1285" i="4"/>
  <c r="G1284" i="4"/>
  <c r="G1297" i="4"/>
  <c r="G1296" i="4"/>
  <c r="G1309" i="4"/>
  <c r="G1308" i="4"/>
  <c r="G1272" i="4"/>
  <c r="G4" i="4"/>
  <c r="Y30" i="4"/>
  <c r="Y29" i="4"/>
  <c r="Y28" i="4"/>
  <c r="Y58" i="4"/>
  <c r="Y57" i="4"/>
  <c r="Y56" i="4"/>
  <c r="Y73" i="4"/>
  <c r="Y72" i="4"/>
  <c r="Y85" i="4"/>
  <c r="Y84" i="4"/>
  <c r="Y44" i="4"/>
  <c r="Y98" i="4"/>
  <c r="Y97" i="4"/>
  <c r="Y96" i="4"/>
  <c r="Y120" i="4"/>
  <c r="Y121" i="4"/>
  <c r="Y122" i="4"/>
  <c r="Y113" i="4"/>
  <c r="Y126" i="4"/>
  <c r="Y127" i="4"/>
  <c r="Y112" i="4"/>
  <c r="Y306" i="4"/>
  <c r="Y305" i="4"/>
  <c r="Y304" i="4"/>
  <c r="Y321" i="4"/>
  <c r="Y320" i="4"/>
  <c r="Y333" i="4"/>
  <c r="Y332" i="4"/>
  <c r="Y346" i="4"/>
  <c r="Y345" i="4"/>
  <c r="Y344" i="4"/>
  <c r="Y16" i="4"/>
  <c r="Y373" i="4"/>
  <c r="Y372" i="4"/>
  <c r="Y397" i="4"/>
  <c r="Y396" i="4"/>
  <c r="Y384" i="4"/>
  <c r="Y541" i="4"/>
  <c r="Y540" i="4"/>
  <c r="Y553" i="4"/>
  <c r="Y552" i="4"/>
  <c r="Y565" i="4"/>
  <c r="Y564" i="4"/>
  <c r="Y577" i="4"/>
  <c r="Y576" i="4"/>
  <c r="Y589" i="4"/>
  <c r="Y588" i="4"/>
  <c r="Y601" i="4"/>
  <c r="Y600" i="4"/>
  <c r="Y613" i="4"/>
  <c r="Y612" i="4"/>
  <c r="Y625" i="4"/>
  <c r="Y624" i="4"/>
  <c r="Y637" i="4"/>
  <c r="Y636" i="4"/>
  <c r="Y649" i="4"/>
  <c r="Y648" i="4"/>
  <c r="Y661" i="4"/>
  <c r="Y660" i="4"/>
  <c r="Y673" i="4"/>
  <c r="Y672" i="4"/>
  <c r="Y685" i="4"/>
  <c r="Y684" i="4"/>
  <c r="Y697" i="4"/>
  <c r="Y696" i="4"/>
  <c r="Y528" i="4"/>
  <c r="Y360" i="4"/>
  <c r="Y721" i="4"/>
  <c r="Y720" i="4"/>
  <c r="Y745" i="4"/>
  <c r="Y744" i="4"/>
  <c r="Y769" i="4"/>
  <c r="Y768" i="4"/>
  <c r="Y756" i="4"/>
  <c r="Y781" i="4"/>
  <c r="Y780" i="4"/>
  <c r="Y793" i="4"/>
  <c r="Y792" i="4"/>
  <c r="Y805" i="4"/>
  <c r="Y804" i="4"/>
  <c r="Y829" i="4"/>
  <c r="Y828" i="4"/>
  <c r="Y841" i="4"/>
  <c r="Y840" i="4"/>
  <c r="Y816" i="4"/>
  <c r="Y865" i="4"/>
  <c r="Y864" i="4"/>
  <c r="Y877" i="4"/>
  <c r="Y876" i="4"/>
  <c r="Y889" i="4"/>
  <c r="Y888" i="4"/>
  <c r="Y852" i="4"/>
  <c r="Y913" i="4"/>
  <c r="Y912" i="4"/>
  <c r="Y925" i="4"/>
  <c r="Y924" i="4"/>
  <c r="Y937" i="4"/>
  <c r="Y936" i="4"/>
  <c r="Y900" i="4"/>
  <c r="Y961" i="4"/>
  <c r="Y960" i="4"/>
  <c r="Y973" i="4"/>
  <c r="Y972" i="4"/>
  <c r="Y948" i="4"/>
  <c r="Y985" i="4"/>
  <c r="Y984" i="4"/>
  <c r="Y997" i="4"/>
  <c r="Y996" i="4"/>
  <c r="Y1009" i="4"/>
  <c r="Y1008" i="4"/>
  <c r="Y732" i="4"/>
  <c r="Y1033" i="4"/>
  <c r="Y1032" i="4"/>
  <c r="Y1045" i="4"/>
  <c r="Y1044" i="4"/>
  <c r="Y1057" i="4"/>
  <c r="Y1056" i="4"/>
  <c r="Y1081" i="4"/>
  <c r="Y1080" i="4"/>
  <c r="Y1093" i="4"/>
  <c r="Y1092" i="4"/>
  <c r="Y1068" i="4"/>
  <c r="Y1105" i="4"/>
  <c r="Y1104" i="4"/>
  <c r="Y1117" i="4"/>
  <c r="Y1116" i="4"/>
  <c r="Y1141" i="4"/>
  <c r="Y1140" i="4"/>
  <c r="Y1153" i="4"/>
  <c r="Y1152" i="4"/>
  <c r="Y1128" i="4"/>
  <c r="Y1165" i="4"/>
  <c r="Y1164" i="4"/>
  <c r="Y1177" i="4"/>
  <c r="Y1176" i="4"/>
  <c r="Y1189" i="4"/>
  <c r="Y1188" i="4"/>
  <c r="Y1020" i="4"/>
  <c r="Y1213" i="4"/>
  <c r="Y1212" i="4"/>
  <c r="Y1225" i="4"/>
  <c r="Y1224" i="4"/>
  <c r="Y1200" i="4"/>
  <c r="Y1237" i="4"/>
  <c r="Y1236" i="4"/>
  <c r="Y1249" i="4"/>
  <c r="Y1248" i="4"/>
  <c r="Y708" i="4"/>
  <c r="Y1261" i="4"/>
  <c r="Y1260" i="4"/>
  <c r="Y1285" i="4"/>
  <c r="Y1284" i="4"/>
  <c r="Y1297" i="4"/>
  <c r="Y1296" i="4"/>
  <c r="Y1309" i="4"/>
  <c r="Y1308" i="4"/>
  <c r="Y1272" i="4"/>
  <c r="Y4" i="4"/>
  <c r="AA4" i="4"/>
  <c r="E29" i="4"/>
  <c r="E28" i="4"/>
  <c r="E57" i="4"/>
  <c r="E56" i="4"/>
  <c r="E73" i="4"/>
  <c r="E72" i="4"/>
  <c r="E85" i="4"/>
  <c r="E84" i="4"/>
  <c r="E44" i="4"/>
  <c r="E97" i="4"/>
  <c r="E96" i="4"/>
  <c r="E114" i="4"/>
  <c r="E118" i="4"/>
  <c r="E120" i="4"/>
  <c r="E121" i="4"/>
  <c r="E122" i="4"/>
  <c r="E123" i="4"/>
  <c r="E124" i="4"/>
  <c r="E113" i="4"/>
  <c r="E125" i="4"/>
  <c r="E126" i="4"/>
  <c r="E127" i="4"/>
  <c r="E112" i="4"/>
  <c r="E305" i="4"/>
  <c r="E304" i="4"/>
  <c r="E321" i="4"/>
  <c r="E320" i="4"/>
  <c r="E333" i="4"/>
  <c r="E332" i="4"/>
  <c r="E345" i="4"/>
  <c r="E344" i="4"/>
  <c r="E16" i="4"/>
  <c r="E373" i="4"/>
  <c r="E372" i="4"/>
  <c r="E397" i="4"/>
  <c r="E396" i="4"/>
  <c r="E384" i="4"/>
  <c r="E541" i="4"/>
  <c r="E540" i="4"/>
  <c r="E553" i="4"/>
  <c r="E552" i="4"/>
  <c r="E565" i="4"/>
  <c r="E564" i="4"/>
  <c r="E577" i="4"/>
  <c r="E576" i="4"/>
  <c r="E589" i="4"/>
  <c r="E588" i="4"/>
  <c r="E601" i="4"/>
  <c r="E600" i="4"/>
  <c r="E613" i="4"/>
  <c r="E612" i="4"/>
  <c r="E625" i="4"/>
  <c r="E624" i="4"/>
  <c r="E637" i="4"/>
  <c r="E636" i="4"/>
  <c r="E649" i="4"/>
  <c r="E648" i="4"/>
  <c r="E661" i="4"/>
  <c r="E660" i="4"/>
  <c r="E673" i="4"/>
  <c r="E672" i="4"/>
  <c r="E685" i="4"/>
  <c r="E684" i="4"/>
  <c r="E697" i="4"/>
  <c r="E696" i="4"/>
  <c r="E528" i="4"/>
  <c r="E360" i="4"/>
  <c r="E721" i="4"/>
  <c r="E720" i="4"/>
  <c r="E745" i="4"/>
  <c r="E744" i="4"/>
  <c r="E756" i="4"/>
  <c r="E781" i="4"/>
  <c r="E780" i="4"/>
  <c r="E793" i="4"/>
  <c r="E792" i="4"/>
  <c r="E805" i="4"/>
  <c r="E804" i="4"/>
  <c r="E829" i="4"/>
  <c r="E828" i="4"/>
  <c r="E841" i="4"/>
  <c r="E840" i="4"/>
  <c r="E816" i="4"/>
  <c r="E865" i="4"/>
  <c r="E864" i="4"/>
  <c r="E877" i="4"/>
  <c r="E876" i="4"/>
  <c r="E889" i="4"/>
  <c r="E888" i="4"/>
  <c r="E852" i="4"/>
  <c r="E913" i="4"/>
  <c r="E912" i="4"/>
  <c r="E925" i="4"/>
  <c r="E924" i="4"/>
  <c r="E937" i="4"/>
  <c r="E936" i="4"/>
  <c r="E900" i="4"/>
  <c r="E961" i="4"/>
  <c r="E960" i="4"/>
  <c r="E973" i="4"/>
  <c r="E972" i="4"/>
  <c r="E948" i="4"/>
  <c r="E985" i="4"/>
  <c r="E984" i="4"/>
  <c r="E997" i="4"/>
  <c r="E996" i="4"/>
  <c r="E1009" i="4"/>
  <c r="E1008" i="4"/>
  <c r="E732" i="4"/>
  <c r="E1033" i="4"/>
  <c r="E1032" i="4"/>
  <c r="E1045" i="4"/>
  <c r="E1044" i="4"/>
  <c r="E1057" i="4"/>
  <c r="E1056" i="4"/>
  <c r="E1081" i="4"/>
  <c r="E1080" i="4"/>
  <c r="E1093" i="4"/>
  <c r="E1092" i="4"/>
  <c r="E1068" i="4"/>
  <c r="E1105" i="4"/>
  <c r="E1104" i="4"/>
  <c r="E1117" i="4"/>
  <c r="E1116" i="4"/>
  <c r="E1141" i="4"/>
  <c r="E1140" i="4"/>
  <c r="E1153" i="4"/>
  <c r="E1152" i="4"/>
  <c r="E1128" i="4"/>
  <c r="E1165" i="4"/>
  <c r="E1164" i="4"/>
  <c r="E1177" i="4"/>
  <c r="E1176" i="4"/>
  <c r="E1189" i="4"/>
  <c r="E1188" i="4"/>
  <c r="E1020" i="4"/>
  <c r="E1213" i="4"/>
  <c r="E1212" i="4"/>
  <c r="E1225" i="4"/>
  <c r="E1224" i="4"/>
  <c r="E1200" i="4"/>
  <c r="E1237" i="4"/>
  <c r="E1236" i="4"/>
  <c r="E1249" i="4"/>
  <c r="E1248" i="4"/>
  <c r="E708" i="4"/>
  <c r="E1261" i="4"/>
  <c r="E1260" i="4"/>
  <c r="E1285" i="4"/>
  <c r="E1284" i="4"/>
  <c r="E1297" i="4"/>
  <c r="E1296" i="4"/>
  <c r="E1309" i="4"/>
  <c r="E1308" i="4"/>
  <c r="E1272" i="4"/>
  <c r="E4" i="4"/>
  <c r="AC4" i="4"/>
  <c r="Q534" i="27"/>
  <c r="W534" i="27"/>
  <c r="Q536" i="27"/>
  <c r="W536" i="27"/>
  <c r="Q537" i="27"/>
  <c r="W537" i="27"/>
  <c r="Q538" i="27"/>
  <c r="W538" i="27"/>
  <c r="Q541" i="27"/>
  <c r="W541" i="27"/>
  <c r="Q542" i="27"/>
  <c r="W542" i="27"/>
  <c r="Q545" i="27"/>
  <c r="W545" i="27"/>
  <c r="Q546" i="27"/>
  <c r="W546" i="27"/>
  <c r="Q547" i="27"/>
  <c r="W547" i="27"/>
  <c r="Q548" i="27"/>
  <c r="W548" i="27"/>
  <c r="Q549" i="27"/>
  <c r="W549" i="27"/>
  <c r="Q550" i="27"/>
  <c r="W550" i="27"/>
  <c r="Q551" i="27"/>
  <c r="W551" i="27"/>
  <c r="Q552" i="27"/>
  <c r="W552" i="27"/>
  <c r="Q553" i="27"/>
  <c r="W553" i="27"/>
  <c r="Q554" i="27"/>
  <c r="W554" i="27"/>
  <c r="Q555" i="27"/>
  <c r="W555" i="27"/>
  <c r="Q557" i="27"/>
  <c r="W557" i="27"/>
  <c r="Q558" i="27"/>
  <c r="W558" i="27"/>
  <c r="Q559" i="27"/>
  <c r="W559" i="27"/>
  <c r="Q560" i="27"/>
  <c r="W560" i="27"/>
  <c r="Q561" i="27"/>
  <c r="W561" i="27"/>
  <c r="Q562" i="27"/>
  <c r="W562" i="27"/>
  <c r="Q563" i="27"/>
  <c r="W563" i="27"/>
  <c r="Q564" i="27"/>
  <c r="W564" i="27"/>
  <c r="Q565" i="27"/>
  <c r="W565" i="27"/>
  <c r="Q566" i="27"/>
  <c r="W566" i="27"/>
  <c r="Q567" i="27"/>
  <c r="W567" i="27"/>
  <c r="Q569" i="27"/>
  <c r="W569" i="27"/>
  <c r="Q570" i="27"/>
  <c r="W570" i="27"/>
  <c r="Q571" i="27"/>
  <c r="W571" i="27"/>
  <c r="Q572" i="27"/>
  <c r="W572" i="27"/>
  <c r="Q573" i="27"/>
  <c r="W573" i="27"/>
  <c r="Q574" i="27"/>
  <c r="W574" i="27"/>
  <c r="Q575" i="27"/>
  <c r="W575" i="27"/>
  <c r="Q576" i="27"/>
  <c r="W576" i="27"/>
  <c r="Q577" i="27"/>
  <c r="W577" i="27"/>
  <c r="Q578" i="27"/>
  <c r="W578" i="27"/>
  <c r="Q579" i="27"/>
  <c r="W579" i="27"/>
  <c r="Q581" i="27"/>
  <c r="W581" i="27"/>
  <c r="Q582" i="27"/>
  <c r="W582" i="27"/>
  <c r="Q583" i="27"/>
  <c r="W583" i="27"/>
  <c r="Q584" i="27"/>
  <c r="W584" i="27"/>
  <c r="Q585" i="27"/>
  <c r="W585" i="27"/>
  <c r="Q586" i="27"/>
  <c r="W586" i="27"/>
  <c r="Q587" i="27"/>
  <c r="W587" i="27"/>
  <c r="Q588" i="27"/>
  <c r="W588" i="27"/>
  <c r="Q589" i="27"/>
  <c r="W589" i="27"/>
  <c r="Q590" i="27"/>
  <c r="W590" i="27"/>
  <c r="Q591" i="27"/>
  <c r="W591" i="27"/>
  <c r="Q593" i="27"/>
  <c r="W593" i="27"/>
  <c r="Q594" i="27"/>
  <c r="W594" i="27"/>
  <c r="Q595" i="27"/>
  <c r="W595" i="27"/>
  <c r="Q596" i="27"/>
  <c r="W596" i="27"/>
  <c r="Q597" i="27"/>
  <c r="W597" i="27"/>
  <c r="Q598" i="27"/>
  <c r="W598" i="27"/>
  <c r="Q599" i="27"/>
  <c r="W599" i="27"/>
  <c r="Q600" i="27"/>
  <c r="W600" i="27"/>
  <c r="Q601" i="27"/>
  <c r="W601" i="27"/>
  <c r="Q602" i="27"/>
  <c r="W602" i="27"/>
  <c r="Q603" i="27"/>
  <c r="W603" i="27"/>
  <c r="Q605" i="27"/>
  <c r="W605" i="27"/>
  <c r="Q606" i="27"/>
  <c r="W606" i="27"/>
  <c r="Q607" i="27"/>
  <c r="W607" i="27"/>
  <c r="Q608" i="27"/>
  <c r="W608" i="27"/>
  <c r="Q609" i="27"/>
  <c r="W609" i="27"/>
  <c r="Q610" i="27"/>
  <c r="W610" i="27"/>
  <c r="Q611" i="27"/>
  <c r="W611" i="27"/>
  <c r="Q612" i="27"/>
  <c r="W612" i="27"/>
  <c r="Q613" i="27"/>
  <c r="W613" i="27"/>
  <c r="Q614" i="27"/>
  <c r="W614" i="27"/>
  <c r="Q615" i="27"/>
  <c r="W615" i="27"/>
  <c r="Q617" i="27"/>
  <c r="W617" i="27"/>
  <c r="Q618" i="27"/>
  <c r="W618" i="27"/>
  <c r="Q619" i="27"/>
  <c r="W619" i="27"/>
  <c r="Q620" i="27"/>
  <c r="W620" i="27"/>
  <c r="Q621" i="27"/>
  <c r="W621" i="27"/>
  <c r="Q622" i="27"/>
  <c r="W622" i="27"/>
  <c r="Q623" i="27"/>
  <c r="W623" i="27"/>
  <c r="Q624" i="27"/>
  <c r="W624" i="27"/>
  <c r="Q625" i="27"/>
  <c r="W625" i="27"/>
  <c r="Q626" i="27"/>
  <c r="W626" i="27"/>
  <c r="Q627" i="27"/>
  <c r="W627" i="27"/>
  <c r="Q629" i="27"/>
  <c r="W629" i="27"/>
  <c r="Q630" i="27"/>
  <c r="W630" i="27"/>
  <c r="Q631" i="27"/>
  <c r="W631" i="27"/>
  <c r="Q632" i="27"/>
  <c r="W632" i="27"/>
  <c r="Q633" i="27"/>
  <c r="W633" i="27"/>
  <c r="Q634" i="27"/>
  <c r="W634" i="27"/>
  <c r="Q635" i="27"/>
  <c r="W635" i="27"/>
  <c r="Q636" i="27"/>
  <c r="W636" i="27"/>
  <c r="Q637" i="27"/>
  <c r="W637" i="27"/>
  <c r="Q638" i="27"/>
  <c r="W638" i="27"/>
  <c r="Q639" i="27"/>
  <c r="W639" i="27"/>
  <c r="Q641" i="27"/>
  <c r="W641" i="27"/>
  <c r="Q642" i="27"/>
  <c r="W642" i="27"/>
  <c r="Q643" i="27"/>
  <c r="W643" i="27"/>
  <c r="Q644" i="27"/>
  <c r="W644" i="27"/>
  <c r="Q645" i="27"/>
  <c r="W645" i="27"/>
  <c r="Q646" i="27"/>
  <c r="W646" i="27"/>
  <c r="Q647" i="27"/>
  <c r="W647" i="27"/>
  <c r="Q648" i="27"/>
  <c r="W648" i="27"/>
  <c r="Q649" i="27"/>
  <c r="W649" i="27"/>
  <c r="Q650" i="27"/>
  <c r="W650" i="27"/>
  <c r="Q651" i="27"/>
  <c r="W651" i="27"/>
  <c r="Q653" i="27"/>
  <c r="W653" i="27"/>
  <c r="Q654" i="27"/>
  <c r="W654" i="27"/>
  <c r="Q655" i="27"/>
  <c r="W655" i="27"/>
  <c r="Q656" i="27"/>
  <c r="W656" i="27"/>
  <c r="Q657" i="27"/>
  <c r="W657" i="27"/>
  <c r="Q658" i="27"/>
  <c r="W658" i="27"/>
  <c r="Q659" i="27"/>
  <c r="W659" i="27"/>
  <c r="Q660" i="27"/>
  <c r="W660" i="27"/>
  <c r="Q661" i="27"/>
  <c r="W661" i="27"/>
  <c r="Q662" i="27"/>
  <c r="W662" i="27"/>
  <c r="Q663" i="27"/>
  <c r="W663" i="27"/>
  <c r="Q665" i="27"/>
  <c r="W665" i="27"/>
  <c r="Q666" i="27"/>
  <c r="W666" i="27"/>
  <c r="Q667" i="27"/>
  <c r="W667" i="27"/>
  <c r="Q668" i="27"/>
  <c r="W668" i="27"/>
  <c r="Q669" i="27"/>
  <c r="W669" i="27"/>
  <c r="Q670" i="27"/>
  <c r="W670" i="27"/>
  <c r="Q671" i="27"/>
  <c r="W671" i="27"/>
  <c r="Q672" i="27"/>
  <c r="W672" i="27"/>
  <c r="Q673" i="27"/>
  <c r="W673" i="27"/>
  <c r="Q674" i="27"/>
  <c r="W674" i="27"/>
  <c r="Q675" i="27"/>
  <c r="W675" i="27"/>
  <c r="Q677" i="27"/>
  <c r="W677" i="27"/>
  <c r="Q678" i="27"/>
  <c r="W678" i="27"/>
  <c r="Q679" i="27"/>
  <c r="W679" i="27"/>
  <c r="Q680" i="27"/>
  <c r="W680" i="27"/>
  <c r="Q681" i="27"/>
  <c r="W681" i="27"/>
  <c r="Q682" i="27"/>
  <c r="W682" i="27"/>
  <c r="Q683" i="27"/>
  <c r="W683" i="27"/>
  <c r="Q684" i="27"/>
  <c r="W684" i="27"/>
  <c r="Q685" i="27"/>
  <c r="W685" i="27"/>
  <c r="Q686" i="27"/>
  <c r="W686" i="27"/>
  <c r="Q687" i="27"/>
  <c r="W687" i="27"/>
  <c r="Q689" i="27"/>
  <c r="W689" i="27"/>
  <c r="Q690" i="27"/>
  <c r="W690" i="27"/>
  <c r="Q691" i="27"/>
  <c r="W691" i="27"/>
  <c r="Q692" i="27"/>
  <c r="W692" i="27"/>
  <c r="Q693" i="27"/>
  <c r="W693" i="27"/>
  <c r="Q694" i="27"/>
  <c r="W694" i="27"/>
  <c r="Q695" i="27"/>
  <c r="W695" i="27"/>
  <c r="Q696" i="27"/>
  <c r="W696" i="27"/>
  <c r="Q697" i="27"/>
  <c r="W697" i="27"/>
  <c r="Q698" i="27"/>
  <c r="W698" i="27"/>
  <c r="Q699" i="27"/>
  <c r="W699" i="27"/>
  <c r="Q701" i="27"/>
  <c r="W701" i="27"/>
  <c r="Q702" i="27"/>
  <c r="W702" i="27"/>
  <c r="Q703" i="27"/>
  <c r="W703" i="27"/>
  <c r="Q704" i="27"/>
  <c r="W704" i="27"/>
  <c r="Q705" i="27"/>
  <c r="W705" i="27"/>
  <c r="Q706" i="27"/>
  <c r="W706" i="27"/>
  <c r="Q707" i="27"/>
  <c r="W707" i="27"/>
  <c r="Q708" i="27"/>
  <c r="W708" i="27"/>
  <c r="Q709" i="27"/>
  <c r="W709" i="27"/>
  <c r="Q710" i="27"/>
  <c r="W710" i="27"/>
  <c r="Q711" i="27"/>
  <c r="W711" i="27"/>
  <c r="Q713" i="27"/>
  <c r="W713" i="27"/>
  <c r="Q714" i="27"/>
  <c r="W714" i="27"/>
  <c r="Q715" i="27"/>
  <c r="W715" i="27"/>
  <c r="Q716" i="27"/>
  <c r="W716" i="27"/>
  <c r="Q717" i="27"/>
  <c r="W717" i="27"/>
  <c r="Q718" i="27"/>
  <c r="W718" i="27"/>
  <c r="Q719" i="27"/>
  <c r="W719" i="27"/>
  <c r="Q720" i="27"/>
  <c r="W720" i="27"/>
  <c r="Q721" i="27"/>
  <c r="W721" i="27"/>
  <c r="Q722" i="27"/>
  <c r="W722" i="27"/>
  <c r="Q723" i="27"/>
  <c r="W723" i="27"/>
  <c r="Q725" i="27"/>
  <c r="W725" i="27"/>
  <c r="Q726" i="27"/>
  <c r="W726" i="27"/>
  <c r="Q727" i="27"/>
  <c r="W727" i="27"/>
  <c r="Q728" i="27"/>
  <c r="W728" i="27"/>
  <c r="Q729" i="27"/>
  <c r="W729" i="27"/>
  <c r="Q730" i="27"/>
  <c r="W730" i="27"/>
  <c r="Q731" i="27"/>
  <c r="W731" i="27"/>
  <c r="Q732" i="27"/>
  <c r="W732" i="27"/>
  <c r="Q733" i="27"/>
  <c r="W733" i="27"/>
  <c r="Q734" i="27"/>
  <c r="W734" i="27"/>
  <c r="Q735" i="27"/>
  <c r="W735" i="27"/>
  <c r="Q737" i="27"/>
  <c r="W737" i="27"/>
  <c r="Q738" i="27"/>
  <c r="W738" i="27"/>
  <c r="Q739" i="27"/>
  <c r="W739" i="27"/>
  <c r="Q740" i="27"/>
  <c r="W740" i="27"/>
  <c r="Q741" i="27"/>
  <c r="W741" i="27"/>
  <c r="Q742" i="27"/>
  <c r="W742" i="27"/>
  <c r="Q743" i="27"/>
  <c r="W743" i="27"/>
  <c r="Q744" i="27"/>
  <c r="W744" i="27"/>
  <c r="Q745" i="27"/>
  <c r="W745" i="27"/>
  <c r="Q746" i="27"/>
  <c r="W746" i="27"/>
  <c r="Q747" i="27"/>
  <c r="W747" i="27"/>
  <c r="Q749" i="27"/>
  <c r="W749" i="27"/>
  <c r="Q750" i="27"/>
  <c r="W750" i="27"/>
  <c r="Q751" i="27"/>
  <c r="W751" i="27"/>
  <c r="Q752" i="27"/>
  <c r="W752" i="27"/>
  <c r="Q753" i="27"/>
  <c r="W753" i="27"/>
  <c r="Q754" i="27"/>
  <c r="W754" i="27"/>
  <c r="Q755" i="27"/>
  <c r="W755" i="27"/>
  <c r="Q756" i="27"/>
  <c r="W756" i="27"/>
  <c r="Q757" i="27"/>
  <c r="W757" i="27"/>
  <c r="Q758" i="27"/>
  <c r="W758" i="27"/>
  <c r="Q759" i="27"/>
  <c r="W759" i="27"/>
  <c r="Q762" i="27"/>
  <c r="W762" i="27"/>
  <c r="Q763" i="27"/>
  <c r="W763" i="27"/>
  <c r="Q764" i="27"/>
  <c r="W764" i="27"/>
  <c r="Q765" i="27"/>
  <c r="W765" i="27"/>
  <c r="Q766" i="27"/>
  <c r="W766" i="27"/>
  <c r="Q767" i="27"/>
  <c r="W767" i="27"/>
  <c r="Q768" i="27"/>
  <c r="W768" i="27"/>
  <c r="Q769" i="27"/>
  <c r="W769" i="27"/>
  <c r="Q770" i="27"/>
  <c r="W770" i="27"/>
  <c r="Q556" i="27"/>
  <c r="Q568" i="27"/>
  <c r="Q580" i="27"/>
  <c r="Q592" i="27"/>
  <c r="Q604" i="27"/>
  <c r="Q616" i="27"/>
  <c r="Q628" i="27"/>
  <c r="Q640" i="27"/>
  <c r="Q652" i="27"/>
  <c r="Q664" i="27"/>
  <c r="Q676" i="27"/>
  <c r="Q688" i="27"/>
  <c r="Q700" i="27"/>
  <c r="Q712" i="27"/>
  <c r="Q724" i="27"/>
  <c r="Q736" i="27"/>
  <c r="Q748" i="27"/>
  <c r="Q760" i="27"/>
  <c r="Q761" i="27"/>
  <c r="Q771" i="27"/>
  <c r="Q244" i="27"/>
  <c r="W244" i="27"/>
  <c r="Q245" i="27"/>
  <c r="W245" i="27"/>
  <c r="Q246" i="27"/>
  <c r="W246" i="27"/>
  <c r="Q247" i="27"/>
  <c r="W247" i="27"/>
  <c r="Q248" i="27"/>
  <c r="W248" i="27"/>
  <c r="Q249" i="27"/>
  <c r="W249" i="27"/>
  <c r="Q250" i="27"/>
  <c r="W250" i="27"/>
  <c r="Q251" i="27"/>
  <c r="W251" i="27"/>
  <c r="Q252" i="27"/>
  <c r="W252" i="27"/>
  <c r="Q253" i="27"/>
  <c r="W253" i="27"/>
  <c r="Q254" i="27"/>
  <c r="W254" i="27"/>
  <c r="Q255" i="27"/>
  <c r="W255" i="27"/>
  <c r="Q256" i="27"/>
  <c r="W256" i="27"/>
  <c r="Q257" i="27"/>
  <c r="W257" i="27"/>
  <c r="Q258" i="27"/>
  <c r="W258" i="27"/>
  <c r="Q259" i="27"/>
  <c r="W259" i="27"/>
  <c r="Q260" i="27"/>
  <c r="W260" i="27"/>
  <c r="Q261" i="27"/>
  <c r="W261" i="27"/>
  <c r="Q262" i="27"/>
  <c r="W262" i="27"/>
  <c r="Q263" i="27"/>
  <c r="W263" i="27"/>
  <c r="Q264" i="27"/>
  <c r="W264" i="27"/>
  <c r="Q265" i="27"/>
  <c r="W265" i="27"/>
  <c r="Q266" i="27"/>
  <c r="W266" i="27"/>
  <c r="Q267" i="27"/>
  <c r="W267" i="27"/>
  <c r="Q268" i="27"/>
  <c r="W268" i="27"/>
  <c r="Q269" i="27"/>
  <c r="W269" i="27"/>
  <c r="Q270" i="27"/>
  <c r="W270" i="27"/>
  <c r="Q271" i="27"/>
  <c r="W271" i="27"/>
  <c r="Q272" i="27"/>
  <c r="W272" i="27"/>
  <c r="Q273" i="27"/>
  <c r="W273" i="27"/>
  <c r="Q274" i="27"/>
  <c r="W274" i="27"/>
  <c r="Q275" i="27"/>
  <c r="W275" i="27"/>
  <c r="Q276" i="27"/>
  <c r="W276" i="27"/>
  <c r="Q277" i="27"/>
  <c r="W277" i="27"/>
  <c r="Q278" i="27"/>
  <c r="W278" i="27"/>
  <c r="Q279" i="27"/>
  <c r="W279" i="27"/>
  <c r="Q280" i="27"/>
  <c r="W280" i="27"/>
  <c r="Q281" i="27"/>
  <c r="W281" i="27"/>
  <c r="Q282" i="27"/>
  <c r="W282" i="27"/>
  <c r="Q283" i="27"/>
  <c r="W283" i="27"/>
  <c r="Q284" i="27"/>
  <c r="W284" i="27"/>
  <c r="Q285" i="27"/>
  <c r="W285" i="27"/>
  <c r="Q286" i="27"/>
  <c r="W286" i="27"/>
  <c r="Q287" i="27"/>
  <c r="W287" i="27"/>
  <c r="Q288" i="27"/>
  <c r="W288" i="27"/>
  <c r="Q289" i="27"/>
  <c r="W289" i="27"/>
  <c r="Q290" i="27"/>
  <c r="W290" i="27"/>
  <c r="Q291" i="27"/>
  <c r="W291" i="27"/>
  <c r="Q292" i="27"/>
  <c r="W292" i="27"/>
  <c r="Q293" i="27"/>
  <c r="W293" i="27"/>
  <c r="Q294" i="27"/>
  <c r="W294" i="27"/>
  <c r="Q295" i="27"/>
  <c r="W295" i="27"/>
  <c r="Q296" i="27"/>
  <c r="W296" i="27"/>
  <c r="Q297" i="27"/>
  <c r="W297" i="27"/>
  <c r="Q298" i="27"/>
  <c r="W298" i="27"/>
  <c r="Q299" i="27"/>
  <c r="W299" i="27"/>
  <c r="Q300" i="27"/>
  <c r="W300" i="27"/>
  <c r="Q301" i="27"/>
  <c r="W301" i="27"/>
  <c r="Q302" i="27"/>
  <c r="W302" i="27"/>
  <c r="Q303" i="27"/>
  <c r="W303" i="27"/>
  <c r="Q304" i="27"/>
  <c r="W304" i="27"/>
  <c r="Q305" i="27"/>
  <c r="W305" i="27"/>
  <c r="Q306" i="27"/>
  <c r="W306" i="27"/>
  <c r="Q307" i="27"/>
  <c r="W307" i="27"/>
  <c r="Q308" i="27"/>
  <c r="W308" i="27"/>
  <c r="Q309" i="27"/>
  <c r="W309" i="27"/>
  <c r="Q310" i="27"/>
  <c r="W310" i="27"/>
  <c r="Q311" i="27"/>
  <c r="W311" i="27"/>
  <c r="Q312" i="27"/>
  <c r="W312" i="27"/>
  <c r="Q313" i="27"/>
  <c r="W313" i="27"/>
  <c r="Q314" i="27"/>
  <c r="W314" i="27"/>
  <c r="Q315" i="27"/>
  <c r="W315" i="27"/>
  <c r="Q316" i="27"/>
  <c r="W316" i="27"/>
  <c r="Q317" i="27"/>
  <c r="W317" i="27"/>
  <c r="Q318" i="27"/>
  <c r="W318" i="27"/>
  <c r="Q319" i="27"/>
  <c r="W319" i="27"/>
  <c r="Q320" i="27"/>
  <c r="W320" i="27"/>
  <c r="Q321" i="27"/>
  <c r="W321" i="27"/>
  <c r="Q322" i="27"/>
  <c r="W322" i="27"/>
  <c r="Q323" i="27"/>
  <c r="W323" i="27"/>
  <c r="Q324" i="27"/>
  <c r="W324" i="27"/>
  <c r="Q325" i="27"/>
  <c r="W325" i="27"/>
  <c r="Q326" i="27"/>
  <c r="W326" i="27"/>
  <c r="Q327" i="27"/>
  <c r="W327" i="27"/>
  <c r="Q328" i="27"/>
  <c r="W328" i="27"/>
  <c r="Q329" i="27"/>
  <c r="W329" i="27"/>
  <c r="Q330" i="27"/>
  <c r="W330" i="27"/>
  <c r="Q331" i="27"/>
  <c r="W331" i="27"/>
  <c r="Q332" i="27"/>
  <c r="W332" i="27"/>
  <c r="Q333" i="27"/>
  <c r="W333" i="27"/>
  <c r="Q334" i="27"/>
  <c r="W334" i="27"/>
  <c r="Q335" i="27"/>
  <c r="W335" i="27"/>
  <c r="Q336" i="27"/>
  <c r="W336" i="27"/>
  <c r="Q337" i="27"/>
  <c r="W337" i="27"/>
  <c r="Q338" i="27"/>
  <c r="W338" i="27"/>
  <c r="Q339" i="27"/>
  <c r="W339" i="27"/>
  <c r="Q340" i="27"/>
  <c r="W340" i="27"/>
  <c r="Q341" i="27"/>
  <c r="W341" i="27"/>
  <c r="Q342" i="27"/>
  <c r="W342" i="27"/>
  <c r="Q343" i="27"/>
  <c r="W343" i="27"/>
  <c r="Q344" i="27"/>
  <c r="W344" i="27"/>
  <c r="Q345" i="27"/>
  <c r="W345" i="27"/>
  <c r="Q346" i="27"/>
  <c r="W346" i="27"/>
  <c r="Q347" i="27"/>
  <c r="W347" i="27"/>
  <c r="Q348" i="27"/>
  <c r="W348" i="27"/>
  <c r="Q349" i="27"/>
  <c r="W349" i="27"/>
  <c r="Q350" i="27"/>
  <c r="W350" i="27"/>
  <c r="Q351" i="27"/>
  <c r="W351" i="27"/>
  <c r="Q352" i="27"/>
  <c r="W352" i="27"/>
  <c r="Q353" i="27"/>
  <c r="W353" i="27"/>
  <c r="Q354" i="27"/>
  <c r="W354" i="27"/>
  <c r="Q355" i="27"/>
  <c r="W355" i="27"/>
  <c r="Q356" i="27"/>
  <c r="W356" i="27"/>
  <c r="Q357" i="27"/>
  <c r="W357" i="27"/>
  <c r="Q358" i="27"/>
  <c r="W358" i="27"/>
  <c r="Q359" i="27"/>
  <c r="W359" i="27"/>
  <c r="Q360" i="27"/>
  <c r="W360" i="27"/>
  <c r="Q361" i="27"/>
  <c r="W361" i="27"/>
  <c r="Q362" i="27"/>
  <c r="W362" i="27"/>
  <c r="Q363" i="27"/>
  <c r="W363" i="27"/>
  <c r="Q364" i="27"/>
  <c r="W364" i="27"/>
  <c r="Y529" i="4"/>
  <c r="Q365" i="27"/>
  <c r="W365" i="27"/>
  <c r="Y530" i="4"/>
  <c r="Q366" i="27"/>
  <c r="W366" i="27"/>
  <c r="Y531" i="4"/>
  <c r="Q367" i="27"/>
  <c r="W367" i="27"/>
  <c r="Y532" i="4"/>
  <c r="Q368" i="27"/>
  <c r="W368" i="27"/>
  <c r="Y533" i="4"/>
  <c r="Q369" i="27"/>
  <c r="W369" i="27"/>
  <c r="Y534" i="4"/>
  <c r="Q370" i="27"/>
  <c r="W370" i="27"/>
  <c r="Y535" i="4"/>
  <c r="Q371" i="27"/>
  <c r="W371" i="27"/>
  <c r="Y536" i="4"/>
  <c r="Q372" i="27"/>
  <c r="W372" i="27"/>
  <c r="Y537" i="4"/>
  <c r="Q373" i="27"/>
  <c r="W373" i="27"/>
  <c r="Y538" i="4"/>
  <c r="Q374" i="27"/>
  <c r="W374" i="27"/>
  <c r="Y539" i="4"/>
  <c r="Q375" i="27"/>
  <c r="W375" i="27"/>
  <c r="Q376" i="27"/>
  <c r="Q377" i="27"/>
  <c r="W377" i="27"/>
  <c r="Q378" i="27"/>
  <c r="W378" i="27"/>
  <c r="Q379" i="27"/>
  <c r="W379" i="27"/>
  <c r="Q380" i="27"/>
  <c r="W380" i="27"/>
  <c r="Q381" i="27"/>
  <c r="W381" i="27"/>
  <c r="Q382" i="27"/>
  <c r="W382" i="27"/>
  <c r="Q383" i="27"/>
  <c r="W383" i="27"/>
  <c r="Q384" i="27"/>
  <c r="W384" i="27"/>
  <c r="Q385" i="27"/>
  <c r="W385" i="27"/>
  <c r="Q386" i="27"/>
  <c r="W386" i="27"/>
  <c r="Q387" i="27"/>
  <c r="W387" i="27"/>
  <c r="Q388" i="27"/>
  <c r="Q389" i="27"/>
  <c r="W389" i="27"/>
  <c r="Q390" i="27"/>
  <c r="W390" i="27"/>
  <c r="Q391" i="27"/>
  <c r="W391" i="27"/>
  <c r="Q392" i="27"/>
  <c r="W392" i="27"/>
  <c r="Q393" i="27"/>
  <c r="W393" i="27"/>
  <c r="Q394" i="27"/>
  <c r="W394" i="27"/>
  <c r="Q395" i="27"/>
  <c r="W395" i="27"/>
  <c r="Q396" i="27"/>
  <c r="W396" i="27"/>
  <c r="Q397" i="27"/>
  <c r="W397" i="27"/>
  <c r="Q398" i="27"/>
  <c r="W398" i="27"/>
  <c r="Q399" i="27"/>
  <c r="W399" i="27"/>
  <c r="Q400" i="27"/>
  <c r="Q401" i="27"/>
  <c r="W401" i="27"/>
  <c r="Q402" i="27"/>
  <c r="W402" i="27"/>
  <c r="Q403" i="27"/>
  <c r="W403" i="27"/>
  <c r="Q404" i="27"/>
  <c r="W404" i="27"/>
  <c r="Q405" i="27"/>
  <c r="W405" i="27"/>
  <c r="Q406" i="27"/>
  <c r="W406" i="27"/>
  <c r="Q407" i="27"/>
  <c r="W407" i="27"/>
  <c r="Q408" i="27"/>
  <c r="W408" i="27"/>
  <c r="Q409" i="27"/>
  <c r="W409" i="27"/>
  <c r="Q410" i="27"/>
  <c r="W410" i="27"/>
  <c r="Q411" i="27"/>
  <c r="W411" i="27"/>
  <c r="Q412" i="27"/>
  <c r="Q413" i="27"/>
  <c r="W413" i="27"/>
  <c r="Q414" i="27"/>
  <c r="W414" i="27"/>
  <c r="Q415" i="27"/>
  <c r="W415" i="27"/>
  <c r="Q416" i="27"/>
  <c r="W416" i="27"/>
  <c r="Q417" i="27"/>
  <c r="W417" i="27"/>
  <c r="Q418" i="27"/>
  <c r="W418" i="27"/>
  <c r="Q419" i="27"/>
  <c r="W419" i="27"/>
  <c r="Q420" i="27"/>
  <c r="W420" i="27"/>
  <c r="Q421" i="27"/>
  <c r="W421" i="27"/>
  <c r="Q422" i="27"/>
  <c r="W422" i="27"/>
  <c r="Q423" i="27"/>
  <c r="W423" i="27"/>
  <c r="Q424" i="27"/>
  <c r="Q425" i="27"/>
  <c r="W425" i="27"/>
  <c r="Q426" i="27"/>
  <c r="W426" i="27"/>
  <c r="Q427" i="27"/>
  <c r="W427" i="27"/>
  <c r="Q428" i="27"/>
  <c r="W428" i="27"/>
  <c r="Q429" i="27"/>
  <c r="W429" i="27"/>
  <c r="Q430" i="27"/>
  <c r="W430" i="27"/>
  <c r="Q431" i="27"/>
  <c r="W431" i="27"/>
  <c r="Q432" i="27"/>
  <c r="W432" i="27"/>
  <c r="Q433" i="27"/>
  <c r="W433" i="27"/>
  <c r="Q434" i="27"/>
  <c r="W434" i="27"/>
  <c r="Q435" i="27"/>
  <c r="W435" i="27"/>
  <c r="Q436" i="27"/>
  <c r="Q437" i="27"/>
  <c r="W437" i="27"/>
  <c r="Q438" i="27"/>
  <c r="W438" i="27"/>
  <c r="Q439" i="27"/>
  <c r="W439" i="27"/>
  <c r="Q440" i="27"/>
  <c r="W440" i="27"/>
  <c r="Q441" i="27"/>
  <c r="W441" i="27"/>
  <c r="Q442" i="27"/>
  <c r="W442" i="27"/>
  <c r="Q443" i="27"/>
  <c r="W443" i="27"/>
  <c r="Q444" i="27"/>
  <c r="W444" i="27"/>
  <c r="Q445" i="27"/>
  <c r="W445" i="27"/>
  <c r="Q446" i="27"/>
  <c r="W446" i="27"/>
  <c r="Q447" i="27"/>
  <c r="W447" i="27"/>
  <c r="Q448" i="27"/>
  <c r="Q449" i="27"/>
  <c r="W449" i="27"/>
  <c r="Q450" i="27"/>
  <c r="W450" i="27"/>
  <c r="Q451" i="27"/>
  <c r="W451" i="27"/>
  <c r="Q452" i="27"/>
  <c r="W452" i="27"/>
  <c r="Q453" i="27"/>
  <c r="W453" i="27"/>
  <c r="Q454" i="27"/>
  <c r="W454" i="27"/>
  <c r="Q455" i="27"/>
  <c r="W455" i="27"/>
  <c r="Q456" i="27"/>
  <c r="W456" i="27"/>
  <c r="Q457" i="27"/>
  <c r="W457" i="27"/>
  <c r="Q458" i="27"/>
  <c r="W458" i="27"/>
  <c r="Q459" i="27"/>
  <c r="W459" i="27"/>
  <c r="Q460" i="27"/>
  <c r="Q461" i="27"/>
  <c r="W461" i="27"/>
  <c r="Q462" i="27"/>
  <c r="W462" i="27"/>
  <c r="Q463" i="27"/>
  <c r="W463" i="27"/>
  <c r="Q464" i="27"/>
  <c r="W464" i="27"/>
  <c r="Q465" i="27"/>
  <c r="W465" i="27"/>
  <c r="Q466" i="27"/>
  <c r="W466" i="27"/>
  <c r="Q467" i="27"/>
  <c r="W467" i="27"/>
  <c r="Q468" i="27"/>
  <c r="W468" i="27"/>
  <c r="Q469" i="27"/>
  <c r="W469" i="27"/>
  <c r="Q470" i="27"/>
  <c r="W470" i="27"/>
  <c r="Q471" i="27"/>
  <c r="W471" i="27"/>
  <c r="Q472" i="27"/>
  <c r="Q473" i="27"/>
  <c r="W473" i="27"/>
  <c r="Q474" i="27"/>
  <c r="W474" i="27"/>
  <c r="Q475" i="27"/>
  <c r="W475" i="27"/>
  <c r="Q476" i="27"/>
  <c r="W476" i="27"/>
  <c r="Q477" i="27"/>
  <c r="W477" i="27"/>
  <c r="Q478" i="27"/>
  <c r="W478" i="27"/>
  <c r="Q479" i="27"/>
  <c r="W479" i="27"/>
  <c r="Q480" i="27"/>
  <c r="W480" i="27"/>
  <c r="Q481" i="27"/>
  <c r="W481" i="27"/>
  <c r="Q482" i="27"/>
  <c r="W482" i="27"/>
  <c r="Q483" i="27"/>
  <c r="W483" i="27"/>
  <c r="Q484" i="27"/>
  <c r="Q485" i="27"/>
  <c r="W485" i="27"/>
  <c r="Q486" i="27"/>
  <c r="W486" i="27"/>
  <c r="Q487" i="27"/>
  <c r="W487" i="27"/>
  <c r="Q488" i="27"/>
  <c r="W488" i="27"/>
  <c r="Q489" i="27"/>
  <c r="W489" i="27"/>
  <c r="Q490" i="27"/>
  <c r="W490" i="27"/>
  <c r="Q491" i="27"/>
  <c r="W491" i="27"/>
  <c r="Q492" i="27"/>
  <c r="W492" i="27"/>
  <c r="Q493" i="27"/>
  <c r="W493" i="27"/>
  <c r="Q494" i="27"/>
  <c r="W494" i="27"/>
  <c r="Q495" i="27"/>
  <c r="W495" i="27"/>
  <c r="Q496" i="27"/>
  <c r="Q497" i="27"/>
  <c r="W497" i="27"/>
  <c r="Q498" i="27"/>
  <c r="W498" i="27"/>
  <c r="Q499" i="27"/>
  <c r="W499" i="27"/>
  <c r="Q500" i="27"/>
  <c r="W500" i="27"/>
  <c r="Q501" i="27"/>
  <c r="W501" i="27"/>
  <c r="Q502" i="27"/>
  <c r="W502" i="27"/>
  <c r="Q503" i="27"/>
  <c r="W503" i="27"/>
  <c r="Q504" i="27"/>
  <c r="W504" i="27"/>
  <c r="Q505" i="27"/>
  <c r="W505" i="27"/>
  <c r="Q506" i="27"/>
  <c r="W506" i="27"/>
  <c r="Q507" i="27"/>
  <c r="W507" i="27"/>
  <c r="Q508" i="27"/>
  <c r="Q509" i="27"/>
  <c r="W509" i="27"/>
  <c r="Q510" i="27"/>
  <c r="W510" i="27"/>
  <c r="Q511" i="27"/>
  <c r="W511" i="27"/>
  <c r="Q512" i="27"/>
  <c r="W512" i="27"/>
  <c r="Q513" i="27"/>
  <c r="W513" i="27"/>
  <c r="Q514" i="27"/>
  <c r="W514" i="27"/>
  <c r="Q515" i="27"/>
  <c r="W515" i="27"/>
  <c r="Q516" i="27"/>
  <c r="W516" i="27"/>
  <c r="Q517" i="27"/>
  <c r="W517" i="27"/>
  <c r="Q518" i="27"/>
  <c r="W518" i="27"/>
  <c r="Q519" i="27"/>
  <c r="W519" i="27"/>
  <c r="Q520" i="27"/>
  <c r="Q521" i="27"/>
  <c r="W521" i="27"/>
  <c r="Q522" i="27"/>
  <c r="W522" i="27"/>
  <c r="Q523" i="27"/>
  <c r="W523" i="27"/>
  <c r="Q524" i="27"/>
  <c r="W524" i="27"/>
  <c r="Q525" i="27"/>
  <c r="W525" i="27"/>
  <c r="Q526" i="27"/>
  <c r="W526" i="27"/>
  <c r="Q527" i="27"/>
  <c r="W527" i="27"/>
  <c r="Q528" i="27"/>
  <c r="W528" i="27"/>
  <c r="Q529" i="27"/>
  <c r="W529" i="27"/>
  <c r="Q530" i="27"/>
  <c r="W530" i="27"/>
  <c r="Q531" i="27"/>
  <c r="W531" i="27"/>
  <c r="Q532" i="27"/>
  <c r="Q533" i="27"/>
  <c r="Q535" i="27"/>
  <c r="Q539" i="27"/>
  <c r="Q540" i="27"/>
  <c r="Q543" i="27"/>
  <c r="Q544" i="27"/>
  <c r="Y395" i="4"/>
  <c r="Y371" i="4"/>
  <c r="Q207" i="27"/>
  <c r="W207" i="27"/>
  <c r="Y394" i="4"/>
  <c r="Y370" i="4"/>
  <c r="Q206" i="27"/>
  <c r="W206" i="27"/>
  <c r="Y393" i="4"/>
  <c r="Y369" i="4"/>
  <c r="Q205" i="27"/>
  <c r="W205" i="27"/>
  <c r="Y392" i="4"/>
  <c r="Y368" i="4"/>
  <c r="Q204" i="27"/>
  <c r="W204" i="27"/>
  <c r="Y391" i="4"/>
  <c r="Y367" i="4"/>
  <c r="Q203" i="27"/>
  <c r="W203" i="27"/>
  <c r="Y390" i="4"/>
  <c r="Y366" i="4"/>
  <c r="Q202" i="27"/>
  <c r="W202" i="27"/>
  <c r="Y389" i="4"/>
  <c r="Y365" i="4"/>
  <c r="Q201" i="27"/>
  <c r="W201" i="27"/>
  <c r="Y388" i="4"/>
  <c r="Y364" i="4"/>
  <c r="Q200" i="27"/>
  <c r="W200" i="27"/>
  <c r="Y387" i="4"/>
  <c r="Y363" i="4"/>
  <c r="Q199" i="27"/>
  <c r="W199" i="27"/>
  <c r="Y386" i="4"/>
  <c r="Y362" i="4"/>
  <c r="Q198" i="27"/>
  <c r="W198" i="27"/>
  <c r="Y385" i="4"/>
  <c r="Y361" i="4"/>
  <c r="Q197" i="27"/>
  <c r="W197" i="27"/>
  <c r="Q196" i="27"/>
  <c r="W196" i="27"/>
  <c r="Q209" i="27"/>
  <c r="W209" i="27"/>
  <c r="Q210" i="27"/>
  <c r="W210" i="27"/>
  <c r="Q211" i="27"/>
  <c r="W211" i="27"/>
  <c r="Q212" i="27"/>
  <c r="W212" i="27"/>
  <c r="Q213" i="27"/>
  <c r="W213" i="27"/>
  <c r="Q214" i="27"/>
  <c r="W214" i="27"/>
  <c r="Q215" i="27"/>
  <c r="W215" i="27"/>
  <c r="Q216" i="27"/>
  <c r="W216" i="27"/>
  <c r="Q217" i="27"/>
  <c r="W217" i="27"/>
  <c r="Q218" i="27"/>
  <c r="W218" i="27"/>
  <c r="Q219" i="27"/>
  <c r="W219" i="27"/>
  <c r="Q220" i="27"/>
  <c r="Q221" i="27"/>
  <c r="W221" i="27"/>
  <c r="Q222" i="27"/>
  <c r="W222" i="27"/>
  <c r="Q223" i="27"/>
  <c r="W223" i="27"/>
  <c r="Q224" i="27"/>
  <c r="W224" i="27"/>
  <c r="Q225" i="27"/>
  <c r="W225" i="27"/>
  <c r="Q226" i="27"/>
  <c r="W226" i="27"/>
  <c r="Q227" i="27"/>
  <c r="W227" i="27"/>
  <c r="Q228" i="27"/>
  <c r="W228" i="27"/>
  <c r="Q229" i="27"/>
  <c r="W229" i="27"/>
  <c r="Q230" i="27"/>
  <c r="W230" i="27"/>
  <c r="Q231" i="27"/>
  <c r="W231" i="27"/>
  <c r="Q232" i="27"/>
  <c r="W232" i="27"/>
  <c r="Q233" i="27"/>
  <c r="W233" i="27"/>
  <c r="Q234" i="27"/>
  <c r="W234" i="27"/>
  <c r="Q235" i="27"/>
  <c r="W235" i="27"/>
  <c r="Q236" i="27"/>
  <c r="W236" i="27"/>
  <c r="Q237" i="27"/>
  <c r="W237" i="27"/>
  <c r="Q238" i="27"/>
  <c r="W238" i="27"/>
  <c r="Q239" i="27"/>
  <c r="W239" i="27"/>
  <c r="Q240" i="27"/>
  <c r="W240" i="27"/>
  <c r="Q241" i="27"/>
  <c r="W241" i="27"/>
  <c r="Q242" i="27"/>
  <c r="W242" i="27"/>
  <c r="Q243" i="27"/>
  <c r="W243" i="27"/>
  <c r="Q208" i="27"/>
  <c r="AB1319" i="4"/>
  <c r="T771" i="27"/>
  <c r="AB1318" i="4"/>
  <c r="T770" i="27"/>
  <c r="AB1317" i="4"/>
  <c r="T769" i="27"/>
  <c r="AB1316" i="4"/>
  <c r="T768" i="27"/>
  <c r="AB1315" i="4"/>
  <c r="T767" i="27"/>
  <c r="AB1314" i="4"/>
  <c r="T766" i="27"/>
  <c r="AB1313" i="4"/>
  <c r="T765" i="27"/>
  <c r="AB1312" i="4"/>
  <c r="T764" i="27"/>
  <c r="AB1311" i="4"/>
  <c r="T763" i="27"/>
  <c r="AB1310" i="4"/>
  <c r="T762" i="27"/>
  <c r="AB1309" i="4"/>
  <c r="T761" i="27"/>
  <c r="AB1308" i="4"/>
  <c r="T760" i="27"/>
  <c r="AB1307" i="4"/>
  <c r="T759" i="27"/>
  <c r="AB1306" i="4"/>
  <c r="T758" i="27"/>
  <c r="AB1305" i="4"/>
  <c r="T757" i="27"/>
  <c r="AB1304" i="4"/>
  <c r="T756" i="27"/>
  <c r="AB1303" i="4"/>
  <c r="T755" i="27"/>
  <c r="AB1302" i="4"/>
  <c r="T754" i="27"/>
  <c r="AB1301" i="4"/>
  <c r="T753" i="27"/>
  <c r="AB1300" i="4"/>
  <c r="T752" i="27"/>
  <c r="AB1299" i="4"/>
  <c r="T751" i="27"/>
  <c r="AB1298" i="4"/>
  <c r="T750" i="27"/>
  <c r="AB1297" i="4"/>
  <c r="T749" i="27"/>
  <c r="AB1296" i="4"/>
  <c r="T748" i="27"/>
  <c r="AA1319" i="4"/>
  <c r="AC1319" i="4"/>
  <c r="U771" i="27"/>
  <c r="AA1318" i="4"/>
  <c r="AC1318" i="4"/>
  <c r="U770" i="27"/>
  <c r="AA1317" i="4"/>
  <c r="AC1317" i="4"/>
  <c r="U769" i="27"/>
  <c r="AA1316" i="4"/>
  <c r="AC1316" i="4"/>
  <c r="U768" i="27"/>
  <c r="AA1315" i="4"/>
  <c r="AC1315" i="4"/>
  <c r="U767" i="27"/>
  <c r="AA1314" i="4"/>
  <c r="AC1314" i="4"/>
  <c r="U766" i="27"/>
  <c r="AA1313" i="4"/>
  <c r="AC1313" i="4"/>
  <c r="U765" i="27"/>
  <c r="AA1312" i="4"/>
  <c r="AC1312" i="4"/>
  <c r="U764" i="27"/>
  <c r="AA1311" i="4"/>
  <c r="AC1311" i="4"/>
  <c r="U763" i="27"/>
  <c r="AA1310" i="4"/>
  <c r="AC1310" i="4"/>
  <c r="U762" i="27"/>
  <c r="AA1309" i="4"/>
  <c r="AC1309" i="4"/>
  <c r="U761" i="27"/>
  <c r="AA1308" i="4"/>
  <c r="AC1308" i="4"/>
  <c r="U760" i="27"/>
  <c r="AA1307" i="4"/>
  <c r="AC1307" i="4"/>
  <c r="U759" i="27"/>
  <c r="AA1306" i="4"/>
  <c r="AC1306" i="4"/>
  <c r="U758" i="27"/>
  <c r="AA1305" i="4"/>
  <c r="AC1305" i="4"/>
  <c r="U757" i="27"/>
  <c r="AA1304" i="4"/>
  <c r="AC1304" i="4"/>
  <c r="U756" i="27"/>
  <c r="AA1303" i="4"/>
  <c r="AC1303" i="4"/>
  <c r="U755" i="27"/>
  <c r="AA1302" i="4"/>
  <c r="AC1302" i="4"/>
  <c r="U754" i="27"/>
  <c r="AA1301" i="4"/>
  <c r="AC1301" i="4"/>
  <c r="U753" i="27"/>
  <c r="AA1300" i="4"/>
  <c r="AC1300" i="4"/>
  <c r="U752" i="27"/>
  <c r="AA1299" i="4"/>
  <c r="AC1299" i="4"/>
  <c r="U751" i="27"/>
  <c r="AA1298" i="4"/>
  <c r="AC1298" i="4"/>
  <c r="U750" i="27"/>
  <c r="AA1297" i="4"/>
  <c r="AC1297" i="4"/>
  <c r="U749" i="27"/>
  <c r="AA1296" i="4"/>
  <c r="AC1296" i="4"/>
  <c r="U748" i="27"/>
  <c r="Y1269" i="4"/>
  <c r="AA704" i="4"/>
  <c r="S540" i="27"/>
  <c r="AA702" i="4"/>
  <c r="S538" i="27"/>
  <c r="AA700" i="4"/>
  <c r="S536" i="27"/>
  <c r="AA698" i="4"/>
  <c r="S534" i="27"/>
  <c r="AA707" i="4"/>
  <c r="S543" i="27"/>
  <c r="AA706" i="4"/>
  <c r="S542" i="27"/>
  <c r="AA705" i="4"/>
  <c r="S541" i="27"/>
  <c r="AA703" i="4"/>
  <c r="S539" i="27"/>
  <c r="AA701" i="4"/>
  <c r="S537" i="27"/>
  <c r="AA699" i="4"/>
  <c r="S535" i="27"/>
  <c r="AC707" i="4"/>
  <c r="U543" i="27"/>
  <c r="AC706" i="4"/>
  <c r="U542" i="27"/>
  <c r="AC705" i="4"/>
  <c r="U541" i="27"/>
  <c r="AC704" i="4"/>
  <c r="U540" i="27"/>
  <c r="AC703" i="4"/>
  <c r="U539" i="27"/>
  <c r="AC702" i="4"/>
  <c r="U538" i="27"/>
  <c r="AC701" i="4"/>
  <c r="U537" i="27"/>
  <c r="AC700" i="4"/>
  <c r="U536" i="27"/>
  <c r="AC699" i="4"/>
  <c r="U535" i="27"/>
  <c r="AC698" i="4"/>
  <c r="U534" i="27"/>
  <c r="AC351" i="4"/>
  <c r="AC349" i="4"/>
  <c r="AC348" i="4"/>
  <c r="AC347" i="4"/>
  <c r="AC311" i="4"/>
  <c r="AC309" i="4"/>
  <c r="AC308" i="4"/>
  <c r="AC307" i="4"/>
  <c r="AC119" i="4"/>
  <c r="AC117" i="4"/>
  <c r="AC116" i="4"/>
  <c r="AC115" i="4"/>
  <c r="AC103" i="4"/>
  <c r="AC101" i="4"/>
  <c r="AC100" i="4"/>
  <c r="AC99" i="4"/>
  <c r="AC63" i="4"/>
  <c r="AC61" i="4"/>
  <c r="AC60" i="4"/>
  <c r="AC59" i="4"/>
  <c r="AC35" i="4"/>
  <c r="AC33" i="4"/>
  <c r="AC32" i="4"/>
  <c r="AC31" i="4"/>
  <c r="AB1295" i="4"/>
  <c r="AB1294" i="4"/>
  <c r="AB1293" i="4"/>
  <c r="AB1292" i="4"/>
  <c r="AB1291" i="4"/>
  <c r="AB1290" i="4"/>
  <c r="AB1289" i="4"/>
  <c r="AB1288" i="4"/>
  <c r="AB1287" i="4"/>
  <c r="AB1286" i="4"/>
  <c r="AB1271" i="4"/>
  <c r="AB1270" i="4"/>
  <c r="AB1269" i="4"/>
  <c r="AB1268" i="4"/>
  <c r="AB1267" i="4"/>
  <c r="AB1266" i="4"/>
  <c r="AB1265" i="4"/>
  <c r="AB1264" i="4"/>
  <c r="AB1263" i="4"/>
  <c r="AB1262" i="4"/>
  <c r="AB1259" i="4"/>
  <c r="AB1258" i="4"/>
  <c r="AB1257" i="4"/>
  <c r="AB1256" i="4"/>
  <c r="AB1255" i="4"/>
  <c r="AB1254" i="4"/>
  <c r="AB1253" i="4"/>
  <c r="AB1252" i="4"/>
  <c r="AB1251" i="4"/>
  <c r="AB1250" i="4"/>
  <c r="AB1247" i="4"/>
  <c r="AB1246" i="4"/>
  <c r="AB1245" i="4"/>
  <c r="AB1244" i="4"/>
  <c r="AB1243" i="4"/>
  <c r="AB1242" i="4"/>
  <c r="AB1241" i="4"/>
  <c r="AB1240" i="4"/>
  <c r="AB1239" i="4"/>
  <c r="AB1238" i="4"/>
  <c r="AB1235" i="4"/>
  <c r="AB1234" i="4"/>
  <c r="AB1233" i="4"/>
  <c r="AB1232" i="4"/>
  <c r="AB1231" i="4"/>
  <c r="AB1230" i="4"/>
  <c r="AB1229" i="4"/>
  <c r="AB1228" i="4"/>
  <c r="AB1227" i="4"/>
  <c r="AB1226" i="4"/>
  <c r="AB1223" i="4"/>
  <c r="AB1222" i="4"/>
  <c r="AB1221" i="4"/>
  <c r="AB1220" i="4"/>
  <c r="AB1219" i="4"/>
  <c r="AB1218" i="4"/>
  <c r="AB1217" i="4"/>
  <c r="AB1216" i="4"/>
  <c r="AB1215" i="4"/>
  <c r="AB1214" i="4"/>
  <c r="AB1199" i="4"/>
  <c r="AB1198" i="4"/>
  <c r="AB1197" i="4"/>
  <c r="AB1196" i="4"/>
  <c r="AB1195" i="4"/>
  <c r="AB1194" i="4"/>
  <c r="AB1193" i="4"/>
  <c r="AB1192" i="4"/>
  <c r="AB1191" i="4"/>
  <c r="AB1190" i="4"/>
  <c r="AB1187" i="4"/>
  <c r="AB1186" i="4"/>
  <c r="AB1185" i="4"/>
  <c r="AB1184" i="4"/>
  <c r="AB1183" i="4"/>
  <c r="AB1182" i="4"/>
  <c r="AB1181" i="4"/>
  <c r="AB1180" i="4"/>
  <c r="AB1179" i="4"/>
  <c r="AB1178" i="4"/>
  <c r="AB1175" i="4"/>
  <c r="AB1174" i="4"/>
  <c r="AB1173" i="4"/>
  <c r="AB1172" i="4"/>
  <c r="AB1171" i="4"/>
  <c r="AB1170" i="4"/>
  <c r="AB1169" i="4"/>
  <c r="AB1168" i="4"/>
  <c r="AB1167" i="4"/>
  <c r="AB1166" i="4"/>
  <c r="AB1163" i="4"/>
  <c r="AB1162" i="4"/>
  <c r="AB1161" i="4"/>
  <c r="AB1160" i="4"/>
  <c r="AB1159" i="4"/>
  <c r="AB1158" i="4"/>
  <c r="AB1157" i="4"/>
  <c r="AB1156" i="4"/>
  <c r="AB1155" i="4"/>
  <c r="AB1154" i="4"/>
  <c r="AB1151" i="4"/>
  <c r="AB1150" i="4"/>
  <c r="AB1149" i="4"/>
  <c r="AB1148" i="4"/>
  <c r="AB1147" i="4"/>
  <c r="AB1146" i="4"/>
  <c r="AB1145" i="4"/>
  <c r="AB1144" i="4"/>
  <c r="AB1143" i="4"/>
  <c r="AB1142" i="4"/>
  <c r="AB1127" i="4"/>
  <c r="AB1126" i="4"/>
  <c r="AB1125" i="4"/>
  <c r="AB1124" i="4"/>
  <c r="AB1123" i="4"/>
  <c r="AB1122" i="4"/>
  <c r="AB1121" i="4"/>
  <c r="AB1120" i="4"/>
  <c r="AB1119" i="4"/>
  <c r="AB1118" i="4"/>
  <c r="AB1115" i="4"/>
  <c r="AB1114" i="4"/>
  <c r="AB1113" i="4"/>
  <c r="AB1112" i="4"/>
  <c r="AB1111" i="4"/>
  <c r="AB1110" i="4"/>
  <c r="AB1109" i="4"/>
  <c r="AB1108" i="4"/>
  <c r="AB1107" i="4"/>
  <c r="AB1106" i="4"/>
  <c r="AB1103" i="4"/>
  <c r="AB1102" i="4"/>
  <c r="AB1101" i="4"/>
  <c r="AB1100" i="4"/>
  <c r="AB1099" i="4"/>
  <c r="AB1098" i="4"/>
  <c r="AB1097" i="4"/>
  <c r="AB1096" i="4"/>
  <c r="AB1095" i="4"/>
  <c r="AB1094" i="4"/>
  <c r="AB1091" i="4"/>
  <c r="AB1090" i="4"/>
  <c r="AB1089" i="4"/>
  <c r="AB1088" i="4"/>
  <c r="AB1087" i="4"/>
  <c r="AB1086" i="4"/>
  <c r="AB1085" i="4"/>
  <c r="AB1084" i="4"/>
  <c r="AB1083" i="4"/>
  <c r="AB1082" i="4"/>
  <c r="AB1067" i="4"/>
  <c r="AB1066" i="4"/>
  <c r="AB1065" i="4"/>
  <c r="AB1064" i="4"/>
  <c r="AB1063" i="4"/>
  <c r="AB1062" i="4"/>
  <c r="AB1061" i="4"/>
  <c r="AB1060" i="4"/>
  <c r="AB1059" i="4"/>
  <c r="AB1058" i="4"/>
  <c r="AB1055" i="4"/>
  <c r="AB1054" i="4"/>
  <c r="AB1053" i="4"/>
  <c r="AB1052" i="4"/>
  <c r="AB1051" i="4"/>
  <c r="AB1050" i="4"/>
  <c r="AB1049" i="4"/>
  <c r="AB1048" i="4"/>
  <c r="AB1047" i="4"/>
  <c r="AB1046" i="4"/>
  <c r="AB1043" i="4"/>
  <c r="AB1042" i="4"/>
  <c r="AB1041" i="4"/>
  <c r="AB1040" i="4"/>
  <c r="AB1039" i="4"/>
  <c r="AB1038" i="4"/>
  <c r="AB1037" i="4"/>
  <c r="AB1036" i="4"/>
  <c r="AB1035" i="4"/>
  <c r="AB1034" i="4"/>
  <c r="AB1019" i="4"/>
  <c r="AB1018" i="4"/>
  <c r="AB1017" i="4"/>
  <c r="AB1016" i="4"/>
  <c r="AB1015" i="4"/>
  <c r="AB1014" i="4"/>
  <c r="AB1013" i="4"/>
  <c r="AB1012" i="4"/>
  <c r="AB1011" i="4"/>
  <c r="AB1010" i="4"/>
  <c r="AB1007" i="4"/>
  <c r="AB1006" i="4"/>
  <c r="AB1005" i="4"/>
  <c r="AB1004" i="4"/>
  <c r="AB1003" i="4"/>
  <c r="AB1002" i="4"/>
  <c r="AB1001" i="4"/>
  <c r="AB1000" i="4"/>
  <c r="AB999" i="4"/>
  <c r="AB998" i="4"/>
  <c r="AB995" i="4"/>
  <c r="AB994" i="4"/>
  <c r="AB993" i="4"/>
  <c r="AB992" i="4"/>
  <c r="AB991" i="4"/>
  <c r="AB990" i="4"/>
  <c r="AB989" i="4"/>
  <c r="AB988" i="4"/>
  <c r="AB987" i="4"/>
  <c r="AB986" i="4"/>
  <c r="AB983" i="4"/>
  <c r="AB982" i="4"/>
  <c r="AB981" i="4"/>
  <c r="AB980" i="4"/>
  <c r="AB979" i="4"/>
  <c r="AB978" i="4"/>
  <c r="AB977" i="4"/>
  <c r="AB976" i="4"/>
  <c r="AB975" i="4"/>
  <c r="AB974" i="4"/>
  <c r="AB971" i="4"/>
  <c r="AB970" i="4"/>
  <c r="AB969" i="4"/>
  <c r="AB968" i="4"/>
  <c r="AB967" i="4"/>
  <c r="AB966" i="4"/>
  <c r="AB965" i="4"/>
  <c r="AB964" i="4"/>
  <c r="AB963" i="4"/>
  <c r="AB962" i="4"/>
  <c r="AB947" i="4"/>
  <c r="AB946" i="4"/>
  <c r="AB945" i="4"/>
  <c r="AB944" i="4"/>
  <c r="AB943" i="4"/>
  <c r="AB942" i="4"/>
  <c r="AB941" i="4"/>
  <c r="AB940" i="4"/>
  <c r="AB939" i="4"/>
  <c r="AB938" i="4"/>
  <c r="AB935" i="4"/>
  <c r="AB934" i="4"/>
  <c r="AB933" i="4"/>
  <c r="AB932" i="4"/>
  <c r="AB931" i="4"/>
  <c r="AB930" i="4"/>
  <c r="AB929" i="4"/>
  <c r="AB928" i="4"/>
  <c r="AB927" i="4"/>
  <c r="AB926" i="4"/>
  <c r="AB923" i="4"/>
  <c r="AB922" i="4"/>
  <c r="AB921" i="4"/>
  <c r="AB920" i="4"/>
  <c r="AB919" i="4"/>
  <c r="AB918" i="4"/>
  <c r="AB917" i="4"/>
  <c r="AB916" i="4"/>
  <c r="AB915" i="4"/>
  <c r="AB914" i="4"/>
  <c r="AB899" i="4"/>
  <c r="AB898" i="4"/>
  <c r="AB897" i="4"/>
  <c r="AB896" i="4"/>
  <c r="AB895" i="4"/>
  <c r="AB894" i="4"/>
  <c r="AB893" i="4"/>
  <c r="AB892" i="4"/>
  <c r="AB891" i="4"/>
  <c r="AB890" i="4"/>
  <c r="AB887" i="4"/>
  <c r="AB886" i="4"/>
  <c r="AB885" i="4"/>
  <c r="AB884" i="4"/>
  <c r="AB883" i="4"/>
  <c r="AB882" i="4"/>
  <c r="AB881" i="4"/>
  <c r="AB880" i="4"/>
  <c r="AB879" i="4"/>
  <c r="AB878" i="4"/>
  <c r="AB875" i="4"/>
  <c r="AB874" i="4"/>
  <c r="AB873" i="4"/>
  <c r="AB872" i="4"/>
  <c r="AB871" i="4"/>
  <c r="AB870" i="4"/>
  <c r="AB869" i="4"/>
  <c r="AB868" i="4"/>
  <c r="AB867" i="4"/>
  <c r="AB866" i="4"/>
  <c r="AB851" i="4"/>
  <c r="AB850" i="4"/>
  <c r="AB849" i="4"/>
  <c r="AB848" i="4"/>
  <c r="AB847" i="4"/>
  <c r="AB846" i="4"/>
  <c r="AB845" i="4"/>
  <c r="AB844" i="4"/>
  <c r="AB843" i="4"/>
  <c r="AB842" i="4"/>
  <c r="AB839" i="4"/>
  <c r="AB838" i="4"/>
  <c r="AB837" i="4"/>
  <c r="AB836" i="4"/>
  <c r="AB835" i="4"/>
  <c r="AB834" i="4"/>
  <c r="AB833" i="4"/>
  <c r="AB832" i="4"/>
  <c r="AB831" i="4"/>
  <c r="AB830" i="4"/>
  <c r="AB815" i="4"/>
  <c r="AB814" i="4"/>
  <c r="AB813" i="4"/>
  <c r="AB812" i="4"/>
  <c r="AB811" i="4"/>
  <c r="AB810" i="4"/>
  <c r="AB809" i="4"/>
  <c r="AB808" i="4"/>
  <c r="AB807" i="4"/>
  <c r="AB806" i="4"/>
  <c r="AB803" i="4"/>
  <c r="AB802" i="4"/>
  <c r="AB801" i="4"/>
  <c r="AB800" i="4"/>
  <c r="AB799" i="4"/>
  <c r="AB798" i="4"/>
  <c r="AB797" i="4"/>
  <c r="AB796" i="4"/>
  <c r="AB795" i="4"/>
  <c r="AB794" i="4"/>
  <c r="AB791" i="4"/>
  <c r="AB790" i="4"/>
  <c r="AB789" i="4"/>
  <c r="AB788" i="4"/>
  <c r="AB787" i="4"/>
  <c r="AB786" i="4"/>
  <c r="AB785" i="4"/>
  <c r="AB784" i="4"/>
  <c r="AB783" i="4"/>
  <c r="AB782" i="4"/>
  <c r="AB779" i="4"/>
  <c r="AB778" i="4"/>
  <c r="AB777" i="4"/>
  <c r="AB776" i="4"/>
  <c r="AB775" i="4"/>
  <c r="AB774" i="4"/>
  <c r="AB773" i="4"/>
  <c r="AB772" i="4"/>
  <c r="AB771" i="4"/>
  <c r="AB770" i="4"/>
  <c r="AB755" i="4"/>
  <c r="AB754" i="4"/>
  <c r="AB753" i="4"/>
  <c r="AB752" i="4"/>
  <c r="AB751" i="4"/>
  <c r="AB750" i="4"/>
  <c r="AB749" i="4"/>
  <c r="AB748" i="4"/>
  <c r="AB747" i="4"/>
  <c r="AB746" i="4"/>
  <c r="AB731" i="4"/>
  <c r="AB730" i="4"/>
  <c r="AB729" i="4"/>
  <c r="AB728" i="4"/>
  <c r="AB727" i="4"/>
  <c r="AB726" i="4"/>
  <c r="AB725" i="4"/>
  <c r="AB724" i="4"/>
  <c r="AB723" i="4"/>
  <c r="AB722" i="4"/>
  <c r="AB707" i="4"/>
  <c r="T543" i="27"/>
  <c r="AB706" i="4"/>
  <c r="T542" i="27"/>
  <c r="AB705" i="4"/>
  <c r="T541" i="27"/>
  <c r="AB704" i="4"/>
  <c r="T540" i="27"/>
  <c r="AB703" i="4"/>
  <c r="T539" i="27"/>
  <c r="AB702" i="4"/>
  <c r="T538" i="27"/>
  <c r="AB701" i="4"/>
  <c r="T537" i="27"/>
  <c r="AB700" i="4"/>
  <c r="T536" i="27"/>
  <c r="AB699" i="4"/>
  <c r="T535" i="27"/>
  <c r="AB698" i="4"/>
  <c r="T534" i="27"/>
  <c r="AB695" i="4"/>
  <c r="AB694" i="4"/>
  <c r="AB693" i="4"/>
  <c r="AB692" i="4"/>
  <c r="AB691" i="4"/>
  <c r="AB690" i="4"/>
  <c r="AB689" i="4"/>
  <c r="AB688" i="4"/>
  <c r="AB687" i="4"/>
  <c r="AB686" i="4"/>
  <c r="AB683" i="4"/>
  <c r="AB682" i="4"/>
  <c r="AB681" i="4"/>
  <c r="AB680" i="4"/>
  <c r="AB679" i="4"/>
  <c r="AB678" i="4"/>
  <c r="AB677" i="4"/>
  <c r="AB676" i="4"/>
  <c r="AB675" i="4"/>
  <c r="AB674" i="4"/>
  <c r="AB671" i="4"/>
  <c r="AB670" i="4"/>
  <c r="AB669" i="4"/>
  <c r="AB668" i="4"/>
  <c r="AB667" i="4"/>
  <c r="AB666" i="4"/>
  <c r="AB665" i="4"/>
  <c r="AB664" i="4"/>
  <c r="AB663" i="4"/>
  <c r="AB662" i="4"/>
  <c r="AB659" i="4"/>
  <c r="AB658" i="4"/>
  <c r="AB657" i="4"/>
  <c r="AB656" i="4"/>
  <c r="AB655" i="4"/>
  <c r="AB654" i="4"/>
  <c r="AB653" i="4"/>
  <c r="AB652" i="4"/>
  <c r="AB651" i="4"/>
  <c r="AB650" i="4"/>
  <c r="AB647" i="4"/>
  <c r="AB646" i="4"/>
  <c r="AB645" i="4"/>
  <c r="AB644" i="4"/>
  <c r="AB643" i="4"/>
  <c r="AB642" i="4"/>
  <c r="AB641" i="4"/>
  <c r="AB640" i="4"/>
  <c r="AB639" i="4"/>
  <c r="AB638" i="4"/>
  <c r="AB635" i="4"/>
  <c r="AB634" i="4"/>
  <c r="AB633" i="4"/>
  <c r="AB632" i="4"/>
  <c r="AB631" i="4"/>
  <c r="AB630" i="4"/>
  <c r="AB629" i="4"/>
  <c r="AB628" i="4"/>
  <c r="AB627" i="4"/>
  <c r="AB626" i="4"/>
  <c r="AB623" i="4"/>
  <c r="AB622" i="4"/>
  <c r="AB621" i="4"/>
  <c r="AB620" i="4"/>
  <c r="AB619" i="4"/>
  <c r="AB618" i="4"/>
  <c r="AB617" i="4"/>
  <c r="AB616" i="4"/>
  <c r="AB615" i="4"/>
  <c r="AB614" i="4"/>
  <c r="AB611" i="4"/>
  <c r="AB610" i="4"/>
  <c r="AB609" i="4"/>
  <c r="AB608" i="4"/>
  <c r="AB607" i="4"/>
  <c r="AB606" i="4"/>
  <c r="AB605" i="4"/>
  <c r="AB604" i="4"/>
  <c r="AB603" i="4"/>
  <c r="AB602" i="4"/>
  <c r="AB599" i="4"/>
  <c r="AB598" i="4"/>
  <c r="AB597" i="4"/>
  <c r="AB596" i="4"/>
  <c r="AB595" i="4"/>
  <c r="AB594" i="4"/>
  <c r="AB593" i="4"/>
  <c r="AB592" i="4"/>
  <c r="AB591" i="4"/>
  <c r="AB590" i="4"/>
  <c r="AB587" i="4"/>
  <c r="AB586" i="4"/>
  <c r="AB585" i="4"/>
  <c r="AB584" i="4"/>
  <c r="AB583" i="4"/>
  <c r="AB582" i="4"/>
  <c r="AB581" i="4"/>
  <c r="AB580" i="4"/>
  <c r="AB579" i="4"/>
  <c r="AB578" i="4"/>
  <c r="AB575" i="4"/>
  <c r="AB574" i="4"/>
  <c r="AB573" i="4"/>
  <c r="AB572" i="4"/>
  <c r="AB571" i="4"/>
  <c r="AB570" i="4"/>
  <c r="AB569" i="4"/>
  <c r="AB568" i="4"/>
  <c r="AB567" i="4"/>
  <c r="AB566" i="4"/>
  <c r="AB563" i="4"/>
  <c r="AB562" i="4"/>
  <c r="AB561" i="4"/>
  <c r="AB560" i="4"/>
  <c r="AB559" i="4"/>
  <c r="AB558" i="4"/>
  <c r="AB557" i="4"/>
  <c r="AB556" i="4"/>
  <c r="AB555" i="4"/>
  <c r="AB554" i="4"/>
  <c r="AB551" i="4"/>
  <c r="AB550" i="4"/>
  <c r="AB549" i="4"/>
  <c r="AB548" i="4"/>
  <c r="AB547" i="4"/>
  <c r="AB546" i="4"/>
  <c r="AB545" i="4"/>
  <c r="AB544" i="4"/>
  <c r="AB543" i="4"/>
  <c r="AB542" i="4"/>
  <c r="AB527" i="4"/>
  <c r="AB526" i="4"/>
  <c r="AB525" i="4"/>
  <c r="AB524" i="4"/>
  <c r="AB523" i="4"/>
  <c r="AB522" i="4"/>
  <c r="AB521" i="4"/>
  <c r="AB520" i="4"/>
  <c r="AB519" i="4"/>
  <c r="AB518" i="4"/>
  <c r="AB517" i="4"/>
  <c r="AB516" i="4"/>
  <c r="AB515" i="4"/>
  <c r="AB514" i="4"/>
  <c r="AB513" i="4"/>
  <c r="AB512" i="4"/>
  <c r="AB511" i="4"/>
  <c r="AB510" i="4"/>
  <c r="AB509" i="4"/>
  <c r="AB508" i="4"/>
  <c r="AB507" i="4"/>
  <c r="AB506" i="4"/>
  <c r="AB505" i="4"/>
  <c r="AB504" i="4"/>
  <c r="AB503" i="4"/>
  <c r="AB502" i="4"/>
  <c r="AB501" i="4"/>
  <c r="AB500" i="4"/>
  <c r="AB499" i="4"/>
  <c r="AB498" i="4"/>
  <c r="AB497" i="4"/>
  <c r="AB496" i="4"/>
  <c r="AB495" i="4"/>
  <c r="AB494" i="4"/>
  <c r="AB493" i="4"/>
  <c r="AB492" i="4"/>
  <c r="AB491" i="4"/>
  <c r="AB490" i="4"/>
  <c r="AB489" i="4"/>
  <c r="AB488" i="4"/>
  <c r="AB487" i="4"/>
  <c r="AB486" i="4"/>
  <c r="AB485" i="4"/>
  <c r="AB484" i="4"/>
  <c r="AB483" i="4"/>
  <c r="AB482" i="4"/>
  <c r="AB481" i="4"/>
  <c r="AB480" i="4"/>
  <c r="AB479" i="4"/>
  <c r="AB478" i="4"/>
  <c r="AB477" i="4"/>
  <c r="AB476" i="4"/>
  <c r="AB475" i="4"/>
  <c r="AB474" i="4"/>
  <c r="AB473" i="4"/>
  <c r="AB472" i="4"/>
  <c r="AB471" i="4"/>
  <c r="AB470" i="4"/>
  <c r="AB469" i="4"/>
  <c r="AB468" i="4"/>
  <c r="AB467" i="4"/>
  <c r="AB466" i="4"/>
  <c r="AB465" i="4"/>
  <c r="AB464" i="4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83" i="4"/>
  <c r="AB382" i="4"/>
  <c r="AB381" i="4"/>
  <c r="AB380" i="4"/>
  <c r="AB379" i="4"/>
  <c r="AB378" i="4"/>
  <c r="AB377" i="4"/>
  <c r="AB376" i="4"/>
  <c r="AB375" i="4"/>
  <c r="AB374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3" i="4"/>
  <c r="AB342" i="4"/>
  <c r="AB341" i="4"/>
  <c r="AB340" i="4"/>
  <c r="AB339" i="4"/>
  <c r="AB338" i="4"/>
  <c r="AB337" i="4"/>
  <c r="AB336" i="4"/>
  <c r="AB335" i="4"/>
  <c r="AB334" i="4"/>
  <c r="AB331" i="4"/>
  <c r="AB330" i="4"/>
  <c r="AB329" i="4"/>
  <c r="AB328" i="4"/>
  <c r="AB327" i="4"/>
  <c r="AB326" i="4"/>
  <c r="AB325" i="4"/>
  <c r="AB324" i="4"/>
  <c r="AB323" i="4"/>
  <c r="AB322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119" i="4"/>
  <c r="AB117" i="4"/>
  <c r="AB116" i="4"/>
  <c r="AB115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5" i="4"/>
  <c r="AB94" i="4"/>
  <c r="AB93" i="4"/>
  <c r="AB92" i="4"/>
  <c r="AB91" i="4"/>
  <c r="AB90" i="4"/>
  <c r="AB89" i="4"/>
  <c r="AB88" i="4"/>
  <c r="AB87" i="4"/>
  <c r="AB86" i="4"/>
  <c r="AB83" i="4"/>
  <c r="AB82" i="4"/>
  <c r="AB81" i="4"/>
  <c r="AB80" i="4"/>
  <c r="AB79" i="4"/>
  <c r="AB78" i="4"/>
  <c r="AB77" i="4"/>
  <c r="AB76" i="4"/>
  <c r="AB75" i="4"/>
  <c r="AB74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E539" i="4"/>
  <c r="AB539" i="4"/>
  <c r="E538" i="4"/>
  <c r="AB538" i="4"/>
  <c r="E537" i="4"/>
  <c r="AB537" i="4"/>
  <c r="E536" i="4"/>
  <c r="E535" i="4"/>
  <c r="E534" i="4"/>
  <c r="AB534" i="4"/>
  <c r="E533" i="4"/>
  <c r="AB533" i="4"/>
  <c r="E532" i="4"/>
  <c r="AB532" i="4"/>
  <c r="E531" i="4"/>
  <c r="E530" i="4"/>
  <c r="AB530" i="4"/>
  <c r="F539" i="4"/>
  <c r="F538" i="4"/>
  <c r="F537" i="4"/>
  <c r="F536" i="4"/>
  <c r="F535" i="4"/>
  <c r="F534" i="4"/>
  <c r="F533" i="4"/>
  <c r="F532" i="4"/>
  <c r="F531" i="4"/>
  <c r="F530" i="4"/>
  <c r="E1283" i="4"/>
  <c r="E1282" i="4"/>
  <c r="E1281" i="4"/>
  <c r="E1280" i="4"/>
  <c r="E1279" i="4"/>
  <c r="E1278" i="4"/>
  <c r="E1277" i="4"/>
  <c r="E1276" i="4"/>
  <c r="E1275" i="4"/>
  <c r="E1274" i="4"/>
  <c r="E1211" i="4"/>
  <c r="E1210" i="4"/>
  <c r="E1209" i="4"/>
  <c r="E1208" i="4"/>
  <c r="E1207" i="4"/>
  <c r="E1206" i="4"/>
  <c r="E1205" i="4"/>
  <c r="E1204" i="4"/>
  <c r="E1203" i="4"/>
  <c r="E1202" i="4"/>
  <c r="E1139" i="4"/>
  <c r="E1138" i="4"/>
  <c r="AB1138" i="4"/>
  <c r="E1137" i="4"/>
  <c r="AB1137" i="4"/>
  <c r="E1136" i="4"/>
  <c r="E1135" i="4"/>
  <c r="E1134" i="4"/>
  <c r="AB1134" i="4"/>
  <c r="E1133" i="4"/>
  <c r="AB1133" i="4"/>
  <c r="E1132" i="4"/>
  <c r="AB1132" i="4"/>
  <c r="E1131" i="4"/>
  <c r="E1130" i="4"/>
  <c r="AB1130" i="4"/>
  <c r="E1079" i="4"/>
  <c r="E1078" i="4"/>
  <c r="E1077" i="4"/>
  <c r="E1076" i="4"/>
  <c r="E1075" i="4"/>
  <c r="E1027" i="4"/>
  <c r="E1074" i="4"/>
  <c r="E1073" i="4"/>
  <c r="E1072" i="4"/>
  <c r="E1071" i="4"/>
  <c r="E1023" i="4"/>
  <c r="E1070" i="4"/>
  <c r="E959" i="4"/>
  <c r="E958" i="4"/>
  <c r="E957" i="4"/>
  <c r="E956" i="4"/>
  <c r="E955" i="4"/>
  <c r="E954" i="4"/>
  <c r="E953" i="4"/>
  <c r="E952" i="4"/>
  <c r="E951" i="4"/>
  <c r="E950" i="4"/>
  <c r="E911" i="4"/>
  <c r="E910" i="4"/>
  <c r="E909" i="4"/>
  <c r="E908" i="4"/>
  <c r="E907" i="4"/>
  <c r="E906" i="4"/>
  <c r="E905" i="4"/>
  <c r="E904" i="4"/>
  <c r="E903" i="4"/>
  <c r="E902" i="4"/>
  <c r="E863" i="4"/>
  <c r="E862" i="4"/>
  <c r="E861" i="4"/>
  <c r="E860" i="4"/>
  <c r="E859" i="4"/>
  <c r="E858" i="4"/>
  <c r="E857" i="4"/>
  <c r="E856" i="4"/>
  <c r="E855" i="4"/>
  <c r="E854" i="4"/>
  <c r="E827" i="4"/>
  <c r="E826" i="4"/>
  <c r="E825" i="4"/>
  <c r="E824" i="4"/>
  <c r="E823" i="4"/>
  <c r="E822" i="4"/>
  <c r="E821" i="4"/>
  <c r="E820" i="4"/>
  <c r="E819" i="4"/>
  <c r="E818" i="4"/>
  <c r="E817" i="4"/>
  <c r="E767" i="4"/>
  <c r="E766" i="4"/>
  <c r="E765" i="4"/>
  <c r="E764" i="4"/>
  <c r="E763" i="4"/>
  <c r="E762" i="4"/>
  <c r="E761" i="4"/>
  <c r="E760" i="4"/>
  <c r="AB760" i="4"/>
  <c r="E759" i="4"/>
  <c r="E758" i="4"/>
  <c r="E757" i="4"/>
  <c r="E385" i="4"/>
  <c r="E395" i="4"/>
  <c r="E394" i="4"/>
  <c r="AB394" i="4"/>
  <c r="E393" i="4"/>
  <c r="AB393" i="4"/>
  <c r="E392" i="4"/>
  <c r="E391" i="4"/>
  <c r="E367" i="4"/>
  <c r="E390" i="4"/>
  <c r="AB390" i="4"/>
  <c r="E389" i="4"/>
  <c r="AB389" i="4"/>
  <c r="E388" i="4"/>
  <c r="E387" i="4"/>
  <c r="E386" i="4"/>
  <c r="AB386" i="4"/>
  <c r="E363" i="4"/>
  <c r="AB761" i="4"/>
  <c r="AB819" i="4"/>
  <c r="AB956" i="4"/>
  <c r="AB758" i="4"/>
  <c r="AB762" i="4"/>
  <c r="AB766" i="4"/>
  <c r="AB820" i="4"/>
  <c r="AB824" i="4"/>
  <c r="AB856" i="4"/>
  <c r="AB860" i="4"/>
  <c r="AB911" i="4"/>
  <c r="E901" i="4"/>
  <c r="E853" i="4"/>
  <c r="E949" i="4"/>
  <c r="E733" i="4"/>
  <c r="AB953" i="4"/>
  <c r="AB957" i="4"/>
  <c r="E1024" i="4"/>
  <c r="AB1024" i="4"/>
  <c r="AB1072" i="4"/>
  <c r="AB1076" i="4"/>
  <c r="AB1202" i="4"/>
  <c r="AB1206" i="4"/>
  <c r="AB1210" i="4"/>
  <c r="AB1225" i="4"/>
  <c r="AB1274" i="4"/>
  <c r="AB1278" i="4"/>
  <c r="AB1282" i="4"/>
  <c r="AB827" i="4"/>
  <c r="AB902" i="4"/>
  <c r="AB910" i="4"/>
  <c r="AB952" i="4"/>
  <c r="AB1205" i="4"/>
  <c r="AB1209" i="4"/>
  <c r="AB1277" i="4"/>
  <c r="E739" i="4"/>
  <c r="AB767" i="4"/>
  <c r="AB821" i="4"/>
  <c r="AB825" i="4"/>
  <c r="AB857" i="4"/>
  <c r="AB861" i="4"/>
  <c r="AB904" i="4"/>
  <c r="AB908" i="4"/>
  <c r="AB950" i="4"/>
  <c r="AB954" i="4"/>
  <c r="AB958" i="4"/>
  <c r="E1028" i="4"/>
  <c r="AB1073" i="4"/>
  <c r="AB1077" i="4"/>
  <c r="AB1207" i="4"/>
  <c r="AB1211" i="4"/>
  <c r="AB1237" i="4"/>
  <c r="AB1279" i="4"/>
  <c r="AB1283" i="4"/>
  <c r="AB765" i="4"/>
  <c r="AB863" i="4"/>
  <c r="AB906" i="4"/>
  <c r="E1031" i="4"/>
  <c r="E364" i="4"/>
  <c r="AB364" i="4"/>
  <c r="AB388" i="4"/>
  <c r="E368" i="4"/>
  <c r="AB764" i="4"/>
  <c r="AB818" i="4"/>
  <c r="AB822" i="4"/>
  <c r="AB826" i="4"/>
  <c r="AB854" i="4"/>
  <c r="AB858" i="4"/>
  <c r="AB862" i="4"/>
  <c r="AB905" i="4"/>
  <c r="AB909" i="4"/>
  <c r="AB959" i="4"/>
  <c r="E1022" i="4"/>
  <c r="AB1022" i="4"/>
  <c r="AB1070" i="4"/>
  <c r="E1026" i="4"/>
  <c r="AB1026" i="4"/>
  <c r="AB1074" i="4"/>
  <c r="AB1078" i="4"/>
  <c r="AB1204" i="4"/>
  <c r="AB1249" i="4"/>
  <c r="AB1276" i="4"/>
  <c r="AB1280" i="4"/>
  <c r="E370" i="4"/>
  <c r="AB370" i="4"/>
  <c r="E1201" i="4"/>
  <c r="E1030" i="4"/>
  <c r="AB1030" i="4"/>
  <c r="E529" i="4"/>
  <c r="E361" i="4"/>
  <c r="E362" i="4"/>
  <c r="AB362" i="4"/>
  <c r="E735" i="4"/>
  <c r="E1069" i="4"/>
  <c r="E736" i="4"/>
  <c r="E366" i="4"/>
  <c r="E1273" i="4"/>
  <c r="E1129" i="4"/>
  <c r="E1029" i="4"/>
  <c r="E1025" i="4"/>
  <c r="E715" i="4"/>
  <c r="E711" i="4"/>
  <c r="E740" i="4"/>
  <c r="E716" i="4"/>
  <c r="E734" i="4"/>
  <c r="E738" i="4"/>
  <c r="E742" i="4"/>
  <c r="E743" i="4"/>
  <c r="E737" i="4"/>
  <c r="E741" i="4"/>
  <c r="E365" i="4"/>
  <c r="AB365" i="4"/>
  <c r="E369" i="4"/>
  <c r="AB369" i="4"/>
  <c r="L702" i="4"/>
  <c r="H538" i="27"/>
  <c r="G543" i="27"/>
  <c r="G542" i="27"/>
  <c r="G541" i="27"/>
  <c r="G540" i="27"/>
  <c r="G539" i="27"/>
  <c r="G538" i="27"/>
  <c r="G537" i="27"/>
  <c r="G536" i="27"/>
  <c r="G535" i="27"/>
  <c r="G534" i="27"/>
  <c r="F543" i="27"/>
  <c r="F542" i="27"/>
  <c r="F541" i="27"/>
  <c r="F540" i="27"/>
  <c r="F539" i="27"/>
  <c r="F538" i="27"/>
  <c r="F537" i="27"/>
  <c r="F536" i="27"/>
  <c r="F535" i="27"/>
  <c r="F534" i="27"/>
  <c r="F697" i="4"/>
  <c r="F533" i="27"/>
  <c r="E543" i="27"/>
  <c r="E542" i="27"/>
  <c r="E541" i="27"/>
  <c r="E540" i="27"/>
  <c r="E539" i="27"/>
  <c r="E538" i="27"/>
  <c r="E537" i="27"/>
  <c r="E536" i="27"/>
  <c r="E535" i="27"/>
  <c r="E534" i="27"/>
  <c r="E533" i="27"/>
  <c r="C543" i="27"/>
  <c r="C542" i="27"/>
  <c r="C541" i="27"/>
  <c r="C540" i="27"/>
  <c r="C539" i="27"/>
  <c r="C538" i="27"/>
  <c r="C537" i="27"/>
  <c r="C536" i="27"/>
  <c r="C535" i="27"/>
  <c r="C534" i="27"/>
  <c r="C533" i="27"/>
  <c r="E532" i="27"/>
  <c r="C532" i="27"/>
  <c r="B532" i="27"/>
  <c r="U703" i="4"/>
  <c r="M539" i="27"/>
  <c r="V707" i="4"/>
  <c r="N543" i="27"/>
  <c r="V706" i="4"/>
  <c r="N542" i="27"/>
  <c r="V705" i="4"/>
  <c r="N541" i="27"/>
  <c r="V704" i="4"/>
  <c r="N540" i="27"/>
  <c r="V703" i="4"/>
  <c r="N539" i="27"/>
  <c r="V702" i="4"/>
  <c r="N538" i="27"/>
  <c r="V701" i="4"/>
  <c r="N537" i="27"/>
  <c r="V700" i="4"/>
  <c r="N536" i="27"/>
  <c r="V699" i="4"/>
  <c r="N535" i="27"/>
  <c r="V698" i="4"/>
  <c r="N534" i="27"/>
  <c r="U707" i="4"/>
  <c r="M543" i="27"/>
  <c r="U706" i="4"/>
  <c r="M542" i="27"/>
  <c r="U705" i="4"/>
  <c r="M541" i="27"/>
  <c r="U704" i="4"/>
  <c r="M540" i="27"/>
  <c r="U702" i="4"/>
  <c r="M538" i="27"/>
  <c r="U701" i="4"/>
  <c r="M537" i="27"/>
  <c r="U700" i="4"/>
  <c r="M536" i="27"/>
  <c r="U699" i="4"/>
  <c r="M535" i="27"/>
  <c r="U698" i="4"/>
  <c r="M534" i="27"/>
  <c r="T707" i="4"/>
  <c r="L543" i="27"/>
  <c r="T706" i="4"/>
  <c r="L542" i="27"/>
  <c r="T705" i="4"/>
  <c r="L541" i="27"/>
  <c r="T704" i="4"/>
  <c r="T703" i="4"/>
  <c r="L539" i="27"/>
  <c r="T702" i="4"/>
  <c r="L538" i="27"/>
  <c r="T701" i="4"/>
  <c r="L537" i="27"/>
  <c r="T700" i="4"/>
  <c r="T699" i="4"/>
  <c r="A699" i="4"/>
  <c r="T698" i="4"/>
  <c r="L534" i="27"/>
  <c r="L707" i="4"/>
  <c r="H543" i="27"/>
  <c r="L706" i="4"/>
  <c r="H542" i="27"/>
  <c r="L705" i="4"/>
  <c r="H541" i="27"/>
  <c r="L704" i="4"/>
  <c r="H540" i="27"/>
  <c r="L703" i="4"/>
  <c r="H539" i="27"/>
  <c r="L701" i="4"/>
  <c r="H537" i="27"/>
  <c r="L700" i="4"/>
  <c r="H536" i="27"/>
  <c r="L699" i="4"/>
  <c r="H535" i="27"/>
  <c r="L698" i="4"/>
  <c r="H534" i="27"/>
  <c r="Q697" i="4"/>
  <c r="Q696" i="4"/>
  <c r="P697" i="4"/>
  <c r="P696" i="4"/>
  <c r="O697" i="4"/>
  <c r="O696" i="4"/>
  <c r="N697" i="4"/>
  <c r="M697" i="4"/>
  <c r="M696" i="4"/>
  <c r="L697" i="4"/>
  <c r="H533" i="27"/>
  <c r="K697" i="4"/>
  <c r="K696" i="4"/>
  <c r="J697" i="4"/>
  <c r="I697" i="4"/>
  <c r="I696" i="4"/>
  <c r="H697" i="4"/>
  <c r="H696" i="4"/>
  <c r="G697" i="4"/>
  <c r="AB697" i="4"/>
  <c r="T533" i="27"/>
  <c r="V697" i="4"/>
  <c r="N533" i="27"/>
  <c r="N696" i="4"/>
  <c r="J696" i="4"/>
  <c r="F696" i="4"/>
  <c r="A698" i="4"/>
  <c r="A701" i="4"/>
  <c r="A702" i="4"/>
  <c r="A707" i="4"/>
  <c r="R771" i="27"/>
  <c r="R770" i="27"/>
  <c r="R769" i="27"/>
  <c r="R768" i="27"/>
  <c r="R767" i="27"/>
  <c r="R766" i="27"/>
  <c r="R765" i="27"/>
  <c r="R764" i="27"/>
  <c r="R763" i="27"/>
  <c r="R762" i="27"/>
  <c r="P771" i="27"/>
  <c r="P770" i="27"/>
  <c r="P769" i="27"/>
  <c r="P768" i="27"/>
  <c r="P767" i="27"/>
  <c r="P766" i="27"/>
  <c r="P765" i="27"/>
  <c r="P764" i="27"/>
  <c r="P763" i="27"/>
  <c r="P762" i="27"/>
  <c r="O771" i="27"/>
  <c r="O770" i="27"/>
  <c r="O769" i="27"/>
  <c r="O768" i="27"/>
  <c r="O767" i="27"/>
  <c r="O766" i="27"/>
  <c r="O765" i="27"/>
  <c r="O764" i="27"/>
  <c r="O763" i="27"/>
  <c r="O762" i="27"/>
  <c r="I771" i="27"/>
  <c r="I770" i="27"/>
  <c r="I769" i="27"/>
  <c r="I768" i="27"/>
  <c r="I767" i="27"/>
  <c r="I766" i="27"/>
  <c r="I765" i="27"/>
  <c r="I764" i="27"/>
  <c r="I763" i="27"/>
  <c r="I762" i="27"/>
  <c r="G771" i="27"/>
  <c r="G770" i="27"/>
  <c r="G769" i="27"/>
  <c r="G768" i="27"/>
  <c r="G767" i="27"/>
  <c r="G766" i="27"/>
  <c r="G765" i="27"/>
  <c r="G764" i="27"/>
  <c r="G763" i="27"/>
  <c r="G762" i="27"/>
  <c r="F771" i="27"/>
  <c r="F770" i="27"/>
  <c r="F769" i="27"/>
  <c r="F768" i="27"/>
  <c r="F767" i="27"/>
  <c r="F766" i="27"/>
  <c r="F765" i="27"/>
  <c r="F764" i="27"/>
  <c r="F763" i="27"/>
  <c r="F76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G1071" i="4"/>
  <c r="V1071" i="4"/>
  <c r="U346" i="4"/>
  <c r="U306" i="4"/>
  <c r="U1319" i="4"/>
  <c r="M771" i="27"/>
  <c r="U1318" i="4"/>
  <c r="M770" i="27"/>
  <c r="U1317" i="4"/>
  <c r="M769" i="27"/>
  <c r="U1316" i="4"/>
  <c r="M768" i="27"/>
  <c r="U1315" i="4"/>
  <c r="M767" i="27"/>
  <c r="U1314" i="4"/>
  <c r="M766" i="27"/>
  <c r="U1313" i="4"/>
  <c r="M765" i="27"/>
  <c r="U1312" i="4"/>
  <c r="M764" i="27"/>
  <c r="U1311" i="4"/>
  <c r="M763" i="27"/>
  <c r="U1310" i="4"/>
  <c r="M762" i="27"/>
  <c r="U1307" i="4"/>
  <c r="M759" i="27"/>
  <c r="U1306" i="4"/>
  <c r="M758" i="27"/>
  <c r="U1305" i="4"/>
  <c r="M757" i="27"/>
  <c r="U1304" i="4"/>
  <c r="M756" i="27"/>
  <c r="U1303" i="4"/>
  <c r="M755" i="27"/>
  <c r="U1302" i="4"/>
  <c r="M754" i="27"/>
  <c r="U1301" i="4"/>
  <c r="M753" i="27"/>
  <c r="U1300" i="4"/>
  <c r="M752" i="27"/>
  <c r="U1299" i="4"/>
  <c r="M751" i="27"/>
  <c r="U1298" i="4"/>
  <c r="M750" i="27"/>
  <c r="U1295" i="4"/>
  <c r="U1294" i="4"/>
  <c r="U1293" i="4"/>
  <c r="U1292" i="4"/>
  <c r="U1291" i="4"/>
  <c r="U1290" i="4"/>
  <c r="U1289" i="4"/>
  <c r="U1288" i="4"/>
  <c r="U1287" i="4"/>
  <c r="U1286" i="4"/>
  <c r="U1283" i="4"/>
  <c r="U1282" i="4"/>
  <c r="U1280" i="4"/>
  <c r="U1279" i="4"/>
  <c r="U1278" i="4"/>
  <c r="U1277" i="4"/>
  <c r="U1276" i="4"/>
  <c r="U1274" i="4"/>
  <c r="U1271" i="4"/>
  <c r="U1270" i="4"/>
  <c r="U1269" i="4"/>
  <c r="U1268" i="4"/>
  <c r="U1267" i="4"/>
  <c r="U1266" i="4"/>
  <c r="U1265" i="4"/>
  <c r="U1264" i="4"/>
  <c r="U1263" i="4"/>
  <c r="U1262" i="4"/>
  <c r="U1259" i="4"/>
  <c r="U1258" i="4"/>
  <c r="U1257" i="4"/>
  <c r="U1256" i="4"/>
  <c r="U1255" i="4"/>
  <c r="U1254" i="4"/>
  <c r="U1253" i="4"/>
  <c r="U1252" i="4"/>
  <c r="U1251" i="4"/>
  <c r="U1250" i="4"/>
  <c r="U1249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3" i="4"/>
  <c r="U1222" i="4"/>
  <c r="U1221" i="4"/>
  <c r="U1220" i="4"/>
  <c r="U1219" i="4"/>
  <c r="U1218" i="4"/>
  <c r="U1217" i="4"/>
  <c r="U1216" i="4"/>
  <c r="U1215" i="4"/>
  <c r="U1214" i="4"/>
  <c r="U1211" i="4"/>
  <c r="U1210" i="4"/>
  <c r="U1209" i="4"/>
  <c r="U1207" i="4"/>
  <c r="U1206" i="4"/>
  <c r="U1205" i="4"/>
  <c r="U1204" i="4"/>
  <c r="U1202" i="4"/>
  <c r="U1199" i="4"/>
  <c r="U1198" i="4"/>
  <c r="U1197" i="4"/>
  <c r="U1196" i="4"/>
  <c r="U1195" i="4"/>
  <c r="U1194" i="4"/>
  <c r="U1193" i="4"/>
  <c r="U1192" i="4"/>
  <c r="U1191" i="4"/>
  <c r="U1190" i="4"/>
  <c r="U1187" i="4"/>
  <c r="U1186" i="4"/>
  <c r="U1185" i="4"/>
  <c r="U1184" i="4"/>
  <c r="U1183" i="4"/>
  <c r="U1182" i="4"/>
  <c r="U1181" i="4"/>
  <c r="U1180" i="4"/>
  <c r="U1179" i="4"/>
  <c r="U1178" i="4"/>
  <c r="U1175" i="4"/>
  <c r="U1174" i="4"/>
  <c r="U1173" i="4"/>
  <c r="U1172" i="4"/>
  <c r="U1171" i="4"/>
  <c r="U1170" i="4"/>
  <c r="U1169" i="4"/>
  <c r="U1168" i="4"/>
  <c r="U1167" i="4"/>
  <c r="U1166" i="4"/>
  <c r="U1163" i="4"/>
  <c r="U1162" i="4"/>
  <c r="U1161" i="4"/>
  <c r="U1160" i="4"/>
  <c r="U1159" i="4"/>
  <c r="U1158" i="4"/>
  <c r="U1157" i="4"/>
  <c r="U1156" i="4"/>
  <c r="U1155" i="4"/>
  <c r="U1154" i="4"/>
  <c r="U1151" i="4"/>
  <c r="U1150" i="4"/>
  <c r="U1149" i="4"/>
  <c r="U1148" i="4"/>
  <c r="U1147" i="4"/>
  <c r="U1146" i="4"/>
  <c r="U1145" i="4"/>
  <c r="U1144" i="4"/>
  <c r="U1143" i="4"/>
  <c r="U1142" i="4"/>
  <c r="U1138" i="4"/>
  <c r="U1137" i="4"/>
  <c r="U1134" i="4"/>
  <c r="U1133" i="4"/>
  <c r="U1132" i="4"/>
  <c r="U1130" i="4"/>
  <c r="U1127" i="4"/>
  <c r="U1126" i="4"/>
  <c r="U1125" i="4"/>
  <c r="U1124" i="4"/>
  <c r="U1123" i="4"/>
  <c r="U1122" i="4"/>
  <c r="U1121" i="4"/>
  <c r="U1120" i="4"/>
  <c r="U1119" i="4"/>
  <c r="U1118" i="4"/>
  <c r="U1115" i="4"/>
  <c r="U1114" i="4"/>
  <c r="U1113" i="4"/>
  <c r="U1112" i="4"/>
  <c r="U1111" i="4"/>
  <c r="U1110" i="4"/>
  <c r="U1109" i="4"/>
  <c r="U1108" i="4"/>
  <c r="U1107" i="4"/>
  <c r="U1106" i="4"/>
  <c r="U1103" i="4"/>
  <c r="U1102" i="4"/>
  <c r="U1101" i="4"/>
  <c r="U1100" i="4"/>
  <c r="U1099" i="4"/>
  <c r="U1098" i="4"/>
  <c r="U1097" i="4"/>
  <c r="U1096" i="4"/>
  <c r="U1095" i="4"/>
  <c r="U1094" i="4"/>
  <c r="U1091" i="4"/>
  <c r="U1090" i="4"/>
  <c r="U1089" i="4"/>
  <c r="U1088" i="4"/>
  <c r="U1087" i="4"/>
  <c r="U1086" i="4"/>
  <c r="U1085" i="4"/>
  <c r="U1084" i="4"/>
  <c r="U1083" i="4"/>
  <c r="U1082" i="4"/>
  <c r="U1078" i="4"/>
  <c r="U1077" i="4"/>
  <c r="U1076" i="4"/>
  <c r="U1074" i="4"/>
  <c r="U1073" i="4"/>
  <c r="U1072" i="4"/>
  <c r="U1070" i="4"/>
  <c r="U1067" i="4"/>
  <c r="U1066" i="4"/>
  <c r="U1065" i="4"/>
  <c r="U1064" i="4"/>
  <c r="U1063" i="4"/>
  <c r="U1062" i="4"/>
  <c r="U1061" i="4"/>
  <c r="U1060" i="4"/>
  <c r="U1059" i="4"/>
  <c r="U1058" i="4"/>
  <c r="U1055" i="4"/>
  <c r="U1054" i="4"/>
  <c r="U1053" i="4"/>
  <c r="U1052" i="4"/>
  <c r="U1051" i="4"/>
  <c r="U1050" i="4"/>
  <c r="U1049" i="4"/>
  <c r="U1048" i="4"/>
  <c r="U1047" i="4"/>
  <c r="U1046" i="4"/>
  <c r="U1043" i="4"/>
  <c r="U1042" i="4"/>
  <c r="U1041" i="4"/>
  <c r="U1040" i="4"/>
  <c r="U1039" i="4"/>
  <c r="U1038" i="4"/>
  <c r="U1037" i="4"/>
  <c r="U1036" i="4"/>
  <c r="U1035" i="4"/>
  <c r="U1034" i="4"/>
  <c r="U1026" i="4"/>
  <c r="U1024" i="4"/>
  <c r="U1019" i="4"/>
  <c r="U1018" i="4"/>
  <c r="U1017" i="4"/>
  <c r="U1016" i="4"/>
  <c r="U1015" i="4"/>
  <c r="U1014" i="4"/>
  <c r="U1013" i="4"/>
  <c r="U1012" i="4"/>
  <c r="U1011" i="4"/>
  <c r="U1010" i="4"/>
  <c r="U1007" i="4"/>
  <c r="U1006" i="4"/>
  <c r="U1005" i="4"/>
  <c r="U1004" i="4"/>
  <c r="U1003" i="4"/>
  <c r="U1002" i="4"/>
  <c r="U1001" i="4"/>
  <c r="U1000" i="4"/>
  <c r="U999" i="4"/>
  <c r="U998" i="4"/>
  <c r="U995" i="4"/>
  <c r="U994" i="4"/>
  <c r="U993" i="4"/>
  <c r="U992" i="4"/>
  <c r="U991" i="4"/>
  <c r="U990" i="4"/>
  <c r="U989" i="4"/>
  <c r="U988" i="4"/>
  <c r="U987" i="4"/>
  <c r="U986" i="4"/>
  <c r="U983" i="4"/>
  <c r="U982" i="4"/>
  <c r="U981" i="4"/>
  <c r="U980" i="4"/>
  <c r="U979" i="4"/>
  <c r="U978" i="4"/>
  <c r="U977" i="4"/>
  <c r="U976" i="4"/>
  <c r="U975" i="4"/>
  <c r="U974" i="4"/>
  <c r="U971" i="4"/>
  <c r="U970" i="4"/>
  <c r="U969" i="4"/>
  <c r="U968" i="4"/>
  <c r="U967" i="4"/>
  <c r="U966" i="4"/>
  <c r="U965" i="4"/>
  <c r="U964" i="4"/>
  <c r="U963" i="4"/>
  <c r="U962" i="4"/>
  <c r="U959" i="4"/>
  <c r="U958" i="4"/>
  <c r="U957" i="4"/>
  <c r="U956" i="4"/>
  <c r="U954" i="4"/>
  <c r="U953" i="4"/>
  <c r="U952" i="4"/>
  <c r="U950" i="4"/>
  <c r="U947" i="4"/>
  <c r="U946" i="4"/>
  <c r="U945" i="4"/>
  <c r="U944" i="4"/>
  <c r="U943" i="4"/>
  <c r="U942" i="4"/>
  <c r="U941" i="4"/>
  <c r="U940" i="4"/>
  <c r="U939" i="4"/>
  <c r="U938" i="4"/>
  <c r="U935" i="4"/>
  <c r="U934" i="4"/>
  <c r="U933" i="4"/>
  <c r="U932" i="4"/>
  <c r="U931" i="4"/>
  <c r="U930" i="4"/>
  <c r="U929" i="4"/>
  <c r="U928" i="4"/>
  <c r="U927" i="4"/>
  <c r="U926" i="4"/>
  <c r="U923" i="4"/>
  <c r="U922" i="4"/>
  <c r="U921" i="4"/>
  <c r="U920" i="4"/>
  <c r="U919" i="4"/>
  <c r="U918" i="4"/>
  <c r="U917" i="4"/>
  <c r="U916" i="4"/>
  <c r="U915" i="4"/>
  <c r="U914" i="4"/>
  <c r="U911" i="4"/>
  <c r="U910" i="4"/>
  <c r="U909" i="4"/>
  <c r="U908" i="4"/>
  <c r="U906" i="4"/>
  <c r="U905" i="4"/>
  <c r="U904" i="4"/>
  <c r="U902" i="4"/>
  <c r="U899" i="4"/>
  <c r="U898" i="4"/>
  <c r="U897" i="4"/>
  <c r="U896" i="4"/>
  <c r="U895" i="4"/>
  <c r="U894" i="4"/>
  <c r="U893" i="4"/>
  <c r="U892" i="4"/>
  <c r="U891" i="4"/>
  <c r="U890" i="4"/>
  <c r="U887" i="4"/>
  <c r="U886" i="4"/>
  <c r="U885" i="4"/>
  <c r="U884" i="4"/>
  <c r="U883" i="4"/>
  <c r="U882" i="4"/>
  <c r="U881" i="4"/>
  <c r="U880" i="4"/>
  <c r="U879" i="4"/>
  <c r="U878" i="4"/>
  <c r="U875" i="4"/>
  <c r="U874" i="4"/>
  <c r="U873" i="4"/>
  <c r="U872" i="4"/>
  <c r="U871" i="4"/>
  <c r="U870" i="4"/>
  <c r="U869" i="4"/>
  <c r="U868" i="4"/>
  <c r="U867" i="4"/>
  <c r="U866" i="4"/>
  <c r="U863" i="4"/>
  <c r="U862" i="4"/>
  <c r="U861" i="4"/>
  <c r="U860" i="4"/>
  <c r="U858" i="4"/>
  <c r="U857" i="4"/>
  <c r="U856" i="4"/>
  <c r="U854" i="4"/>
  <c r="U851" i="4"/>
  <c r="U850" i="4"/>
  <c r="U849" i="4"/>
  <c r="U848" i="4"/>
  <c r="U847" i="4"/>
  <c r="U846" i="4"/>
  <c r="U845" i="4"/>
  <c r="U844" i="4"/>
  <c r="U843" i="4"/>
  <c r="U842" i="4"/>
  <c r="U839" i="4"/>
  <c r="U838" i="4"/>
  <c r="U837" i="4"/>
  <c r="U836" i="4"/>
  <c r="U835" i="4"/>
  <c r="U834" i="4"/>
  <c r="U833" i="4"/>
  <c r="U832" i="4"/>
  <c r="U831" i="4"/>
  <c r="U830" i="4"/>
  <c r="U827" i="4"/>
  <c r="U826" i="4"/>
  <c r="U825" i="4"/>
  <c r="U824" i="4"/>
  <c r="U822" i="4"/>
  <c r="U821" i="4"/>
  <c r="U820" i="4"/>
  <c r="U819" i="4"/>
  <c r="U818" i="4"/>
  <c r="U815" i="4"/>
  <c r="U814" i="4"/>
  <c r="U813" i="4"/>
  <c r="U812" i="4"/>
  <c r="U811" i="4"/>
  <c r="U810" i="4"/>
  <c r="U809" i="4"/>
  <c r="U808" i="4"/>
  <c r="U807" i="4"/>
  <c r="U806" i="4"/>
  <c r="U803" i="4"/>
  <c r="U802" i="4"/>
  <c r="U801" i="4"/>
  <c r="U800" i="4"/>
  <c r="U799" i="4"/>
  <c r="U798" i="4"/>
  <c r="U797" i="4"/>
  <c r="U796" i="4"/>
  <c r="U795" i="4"/>
  <c r="U794" i="4"/>
  <c r="U791" i="4"/>
  <c r="U790" i="4"/>
  <c r="U789" i="4"/>
  <c r="U788" i="4"/>
  <c r="U787" i="4"/>
  <c r="U786" i="4"/>
  <c r="U785" i="4"/>
  <c r="U784" i="4"/>
  <c r="U783" i="4"/>
  <c r="U782" i="4"/>
  <c r="U779" i="4"/>
  <c r="U778" i="4"/>
  <c r="U777" i="4"/>
  <c r="U776" i="4"/>
  <c r="U775" i="4"/>
  <c r="U774" i="4"/>
  <c r="U773" i="4"/>
  <c r="U772" i="4"/>
  <c r="U771" i="4"/>
  <c r="U770" i="4"/>
  <c r="U767" i="4"/>
  <c r="U766" i="4"/>
  <c r="U765" i="4"/>
  <c r="U764" i="4"/>
  <c r="U762" i="4"/>
  <c r="U761" i="4"/>
  <c r="U760" i="4"/>
  <c r="U758" i="4"/>
  <c r="U755" i="4"/>
  <c r="U754" i="4"/>
  <c r="U753" i="4"/>
  <c r="U752" i="4"/>
  <c r="U751" i="4"/>
  <c r="U750" i="4"/>
  <c r="U749" i="4"/>
  <c r="U748" i="4"/>
  <c r="U747" i="4"/>
  <c r="U746" i="4"/>
  <c r="U737" i="4"/>
  <c r="U731" i="4"/>
  <c r="U730" i="4"/>
  <c r="U729" i="4"/>
  <c r="U728" i="4"/>
  <c r="U727" i="4"/>
  <c r="U726" i="4"/>
  <c r="U725" i="4"/>
  <c r="U724" i="4"/>
  <c r="U723" i="4"/>
  <c r="U722" i="4"/>
  <c r="U695" i="4"/>
  <c r="U694" i="4"/>
  <c r="U693" i="4"/>
  <c r="U692" i="4"/>
  <c r="U691" i="4"/>
  <c r="U690" i="4"/>
  <c r="U689" i="4"/>
  <c r="U688" i="4"/>
  <c r="U687" i="4"/>
  <c r="U686" i="4"/>
  <c r="U683" i="4"/>
  <c r="U682" i="4"/>
  <c r="U681" i="4"/>
  <c r="U680" i="4"/>
  <c r="U679" i="4"/>
  <c r="U678" i="4"/>
  <c r="U677" i="4"/>
  <c r="U676" i="4"/>
  <c r="U675" i="4"/>
  <c r="U674" i="4"/>
  <c r="U671" i="4"/>
  <c r="U670" i="4"/>
  <c r="U669" i="4"/>
  <c r="U668" i="4"/>
  <c r="U667" i="4"/>
  <c r="U666" i="4"/>
  <c r="U665" i="4"/>
  <c r="U664" i="4"/>
  <c r="U663" i="4"/>
  <c r="U662" i="4"/>
  <c r="U659" i="4"/>
  <c r="U658" i="4"/>
  <c r="U657" i="4"/>
  <c r="U656" i="4"/>
  <c r="U655" i="4"/>
  <c r="U654" i="4"/>
  <c r="U653" i="4"/>
  <c r="U652" i="4"/>
  <c r="U651" i="4"/>
  <c r="U650" i="4"/>
  <c r="U647" i="4"/>
  <c r="U646" i="4"/>
  <c r="U645" i="4"/>
  <c r="U644" i="4"/>
  <c r="U643" i="4"/>
  <c r="U642" i="4"/>
  <c r="U641" i="4"/>
  <c r="U640" i="4"/>
  <c r="U639" i="4"/>
  <c r="U638" i="4"/>
  <c r="U635" i="4"/>
  <c r="U634" i="4"/>
  <c r="U633" i="4"/>
  <c r="U632" i="4"/>
  <c r="U631" i="4"/>
  <c r="U630" i="4"/>
  <c r="U629" i="4"/>
  <c r="U628" i="4"/>
  <c r="U627" i="4"/>
  <c r="U626" i="4"/>
  <c r="U623" i="4"/>
  <c r="U622" i="4"/>
  <c r="U621" i="4"/>
  <c r="U620" i="4"/>
  <c r="U619" i="4"/>
  <c r="U618" i="4"/>
  <c r="U617" i="4"/>
  <c r="U616" i="4"/>
  <c r="U615" i="4"/>
  <c r="U614" i="4"/>
  <c r="U611" i="4"/>
  <c r="U610" i="4"/>
  <c r="U609" i="4"/>
  <c r="U608" i="4"/>
  <c r="U607" i="4"/>
  <c r="U606" i="4"/>
  <c r="U605" i="4"/>
  <c r="U604" i="4"/>
  <c r="U603" i="4"/>
  <c r="U602" i="4"/>
  <c r="U599" i="4"/>
  <c r="U598" i="4"/>
  <c r="U597" i="4"/>
  <c r="U596" i="4"/>
  <c r="U595" i="4"/>
  <c r="U594" i="4"/>
  <c r="U593" i="4"/>
  <c r="U592" i="4"/>
  <c r="U591" i="4"/>
  <c r="U590" i="4"/>
  <c r="U587" i="4"/>
  <c r="U586" i="4"/>
  <c r="U585" i="4"/>
  <c r="U584" i="4"/>
  <c r="U583" i="4"/>
  <c r="U582" i="4"/>
  <c r="U581" i="4"/>
  <c r="U580" i="4"/>
  <c r="U579" i="4"/>
  <c r="U578" i="4"/>
  <c r="U575" i="4"/>
  <c r="U574" i="4"/>
  <c r="U573" i="4"/>
  <c r="U572" i="4"/>
  <c r="U571" i="4"/>
  <c r="U570" i="4"/>
  <c r="U569" i="4"/>
  <c r="U568" i="4"/>
  <c r="U567" i="4"/>
  <c r="U566" i="4"/>
  <c r="U563" i="4"/>
  <c r="U562" i="4"/>
  <c r="U561" i="4"/>
  <c r="U560" i="4"/>
  <c r="U559" i="4"/>
  <c r="U558" i="4"/>
  <c r="U557" i="4"/>
  <c r="U556" i="4"/>
  <c r="U555" i="4"/>
  <c r="U554" i="4"/>
  <c r="U551" i="4"/>
  <c r="U550" i="4"/>
  <c r="U549" i="4"/>
  <c r="U548" i="4"/>
  <c r="U547" i="4"/>
  <c r="U546" i="4"/>
  <c r="U545" i="4"/>
  <c r="U544" i="4"/>
  <c r="U543" i="4"/>
  <c r="U542" i="4"/>
  <c r="U539" i="4"/>
  <c r="U538" i="4"/>
  <c r="U537" i="4"/>
  <c r="U534" i="4"/>
  <c r="U533" i="4"/>
  <c r="U532" i="4"/>
  <c r="U530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4" i="4"/>
  <c r="U393" i="4"/>
  <c r="U390" i="4"/>
  <c r="U389" i="4"/>
  <c r="U388" i="4"/>
  <c r="U386" i="4"/>
  <c r="U383" i="4"/>
  <c r="U382" i="4"/>
  <c r="U381" i="4"/>
  <c r="U380" i="4"/>
  <c r="U379" i="4"/>
  <c r="U378" i="4"/>
  <c r="U377" i="4"/>
  <c r="U376" i="4"/>
  <c r="U375" i="4"/>
  <c r="U374" i="4"/>
  <c r="U370" i="4"/>
  <c r="U364" i="4"/>
  <c r="U362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3" i="4"/>
  <c r="U342" i="4"/>
  <c r="U341" i="4"/>
  <c r="U340" i="4"/>
  <c r="U339" i="4"/>
  <c r="U338" i="4"/>
  <c r="U337" i="4"/>
  <c r="U336" i="4"/>
  <c r="U335" i="4"/>
  <c r="U334" i="4"/>
  <c r="U331" i="4"/>
  <c r="U330" i="4"/>
  <c r="U329" i="4"/>
  <c r="U328" i="4"/>
  <c r="U327" i="4"/>
  <c r="U326" i="4"/>
  <c r="U325" i="4"/>
  <c r="U324" i="4"/>
  <c r="U323" i="4"/>
  <c r="U322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19" i="4"/>
  <c r="U117" i="4"/>
  <c r="U116" i="4"/>
  <c r="U115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5" i="4"/>
  <c r="U94" i="4"/>
  <c r="U93" i="4"/>
  <c r="U92" i="4"/>
  <c r="U91" i="4"/>
  <c r="U90" i="4"/>
  <c r="U89" i="4"/>
  <c r="U88" i="4"/>
  <c r="U87" i="4"/>
  <c r="U86" i="4"/>
  <c r="U83" i="4"/>
  <c r="U82" i="4"/>
  <c r="U81" i="4"/>
  <c r="U80" i="4"/>
  <c r="U79" i="4"/>
  <c r="U78" i="4"/>
  <c r="U77" i="4"/>
  <c r="U76" i="4"/>
  <c r="U75" i="4"/>
  <c r="U74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V1319" i="4"/>
  <c r="V1318" i="4"/>
  <c r="V1317" i="4"/>
  <c r="V1316" i="4"/>
  <c r="V1315" i="4"/>
  <c r="V1314" i="4"/>
  <c r="V1313" i="4"/>
  <c r="V1312" i="4"/>
  <c r="V1311" i="4"/>
  <c r="V1310" i="4"/>
  <c r="V1307" i="4"/>
  <c r="V1306" i="4"/>
  <c r="V1305" i="4"/>
  <c r="V1304" i="4"/>
  <c r="V1303" i="4"/>
  <c r="V1302" i="4"/>
  <c r="V1301" i="4"/>
  <c r="V1300" i="4"/>
  <c r="V1299" i="4"/>
  <c r="V1298" i="4"/>
  <c r="V1295" i="4"/>
  <c r="V1294" i="4"/>
  <c r="V1293" i="4"/>
  <c r="V1292" i="4"/>
  <c r="V1291" i="4"/>
  <c r="V1290" i="4"/>
  <c r="V1289" i="4"/>
  <c r="V1288" i="4"/>
  <c r="V1287" i="4"/>
  <c r="V1286" i="4"/>
  <c r="V1271" i="4"/>
  <c r="V1270" i="4"/>
  <c r="V1269" i="4"/>
  <c r="V1268" i="4"/>
  <c r="V1267" i="4"/>
  <c r="V1266" i="4"/>
  <c r="V1265" i="4"/>
  <c r="V1264" i="4"/>
  <c r="V1263" i="4"/>
  <c r="V1262" i="4"/>
  <c r="V1259" i="4"/>
  <c r="V1258" i="4"/>
  <c r="V1257" i="4"/>
  <c r="V1256" i="4"/>
  <c r="V1255" i="4"/>
  <c r="V1254" i="4"/>
  <c r="V1253" i="4"/>
  <c r="V1252" i="4"/>
  <c r="V1251" i="4"/>
  <c r="V1250" i="4"/>
  <c r="V1247" i="4"/>
  <c r="V1246" i="4"/>
  <c r="V1245" i="4"/>
  <c r="V1244" i="4"/>
  <c r="V1243" i="4"/>
  <c r="V1242" i="4"/>
  <c r="V1241" i="4"/>
  <c r="V1240" i="4"/>
  <c r="V1239" i="4"/>
  <c r="V1238" i="4"/>
  <c r="V1235" i="4"/>
  <c r="V1234" i="4"/>
  <c r="V1233" i="4"/>
  <c r="V1232" i="4"/>
  <c r="V1231" i="4"/>
  <c r="V1230" i="4"/>
  <c r="V1229" i="4"/>
  <c r="V1228" i="4"/>
  <c r="V1227" i="4"/>
  <c r="V1226" i="4"/>
  <c r="V1223" i="4"/>
  <c r="V1222" i="4"/>
  <c r="V1221" i="4"/>
  <c r="V1220" i="4"/>
  <c r="V1219" i="4"/>
  <c r="V1218" i="4"/>
  <c r="V1217" i="4"/>
  <c r="V1216" i="4"/>
  <c r="V1215" i="4"/>
  <c r="V1214" i="4"/>
  <c r="V1199" i="4"/>
  <c r="V1198" i="4"/>
  <c r="V1197" i="4"/>
  <c r="V1196" i="4"/>
  <c r="V1195" i="4"/>
  <c r="V1194" i="4"/>
  <c r="V1193" i="4"/>
  <c r="V1192" i="4"/>
  <c r="V1191" i="4"/>
  <c r="V1190" i="4"/>
  <c r="V1187" i="4"/>
  <c r="V1186" i="4"/>
  <c r="V1185" i="4"/>
  <c r="V1184" i="4"/>
  <c r="V1183" i="4"/>
  <c r="V1182" i="4"/>
  <c r="V1181" i="4"/>
  <c r="V1180" i="4"/>
  <c r="V1179" i="4"/>
  <c r="V1178" i="4"/>
  <c r="V1175" i="4"/>
  <c r="V1174" i="4"/>
  <c r="V1173" i="4"/>
  <c r="V1172" i="4"/>
  <c r="V1171" i="4"/>
  <c r="V1170" i="4"/>
  <c r="V1169" i="4"/>
  <c r="V1168" i="4"/>
  <c r="V1167" i="4"/>
  <c r="V1166" i="4"/>
  <c r="V1163" i="4"/>
  <c r="V1162" i="4"/>
  <c r="V1161" i="4"/>
  <c r="V1160" i="4"/>
  <c r="V1159" i="4"/>
  <c r="V1158" i="4"/>
  <c r="V1157" i="4"/>
  <c r="V1156" i="4"/>
  <c r="V1155" i="4"/>
  <c r="V1154" i="4"/>
  <c r="V1151" i="4"/>
  <c r="V1150" i="4"/>
  <c r="V1149" i="4"/>
  <c r="V1148" i="4"/>
  <c r="V1147" i="4"/>
  <c r="V1146" i="4"/>
  <c r="V1145" i="4"/>
  <c r="V1144" i="4"/>
  <c r="V1143" i="4"/>
  <c r="V1142" i="4"/>
  <c r="V1127" i="4"/>
  <c r="V1126" i="4"/>
  <c r="V1125" i="4"/>
  <c r="V1124" i="4"/>
  <c r="V1123" i="4"/>
  <c r="V1122" i="4"/>
  <c r="V1121" i="4"/>
  <c r="V1120" i="4"/>
  <c r="V1119" i="4"/>
  <c r="V1118" i="4"/>
  <c r="V1115" i="4"/>
  <c r="V1114" i="4"/>
  <c r="V1113" i="4"/>
  <c r="V1112" i="4"/>
  <c r="V1111" i="4"/>
  <c r="V1110" i="4"/>
  <c r="V1109" i="4"/>
  <c r="V1108" i="4"/>
  <c r="V1107" i="4"/>
  <c r="V1106" i="4"/>
  <c r="V1103" i="4"/>
  <c r="V1102" i="4"/>
  <c r="V1101" i="4"/>
  <c r="V1100" i="4"/>
  <c r="V1099" i="4"/>
  <c r="V1098" i="4"/>
  <c r="V1097" i="4"/>
  <c r="V1096" i="4"/>
  <c r="V1095" i="4"/>
  <c r="V1094" i="4"/>
  <c r="V1091" i="4"/>
  <c r="V1090" i="4"/>
  <c r="V1089" i="4"/>
  <c r="V1088" i="4"/>
  <c r="V1087" i="4"/>
  <c r="V1086" i="4"/>
  <c r="V1085" i="4"/>
  <c r="V1084" i="4"/>
  <c r="V1083" i="4"/>
  <c r="V1082" i="4"/>
  <c r="V1067" i="4"/>
  <c r="V1066" i="4"/>
  <c r="V1065" i="4"/>
  <c r="V1064" i="4"/>
  <c r="V1063" i="4"/>
  <c r="V1062" i="4"/>
  <c r="V1061" i="4"/>
  <c r="V1060" i="4"/>
  <c r="V1059" i="4"/>
  <c r="V1058" i="4"/>
  <c r="V1055" i="4"/>
  <c r="V1054" i="4"/>
  <c r="V1053" i="4"/>
  <c r="V1052" i="4"/>
  <c r="V1051" i="4"/>
  <c r="V1050" i="4"/>
  <c r="V1049" i="4"/>
  <c r="V1048" i="4"/>
  <c r="V1047" i="4"/>
  <c r="V1046" i="4"/>
  <c r="V1043" i="4"/>
  <c r="V1042" i="4"/>
  <c r="V1041" i="4"/>
  <c r="V1040" i="4"/>
  <c r="V1039" i="4"/>
  <c r="V1038" i="4"/>
  <c r="V1037" i="4"/>
  <c r="V1036" i="4"/>
  <c r="V1035" i="4"/>
  <c r="V1034" i="4"/>
  <c r="V1019" i="4"/>
  <c r="V1018" i="4"/>
  <c r="V1017" i="4"/>
  <c r="V1016" i="4"/>
  <c r="V1015" i="4"/>
  <c r="V1014" i="4"/>
  <c r="V1013" i="4"/>
  <c r="V1012" i="4"/>
  <c r="V1011" i="4"/>
  <c r="V1010" i="4"/>
  <c r="V1007" i="4"/>
  <c r="V1006" i="4"/>
  <c r="V1005" i="4"/>
  <c r="V1004" i="4"/>
  <c r="V1003" i="4"/>
  <c r="V1002" i="4"/>
  <c r="V1001" i="4"/>
  <c r="V1000" i="4"/>
  <c r="V999" i="4"/>
  <c r="V998" i="4"/>
  <c r="V995" i="4"/>
  <c r="V994" i="4"/>
  <c r="V993" i="4"/>
  <c r="V992" i="4"/>
  <c r="V991" i="4"/>
  <c r="V990" i="4"/>
  <c r="V989" i="4"/>
  <c r="V988" i="4"/>
  <c r="V987" i="4"/>
  <c r="V986" i="4"/>
  <c r="V983" i="4"/>
  <c r="V982" i="4"/>
  <c r="V981" i="4"/>
  <c r="V980" i="4"/>
  <c r="V979" i="4"/>
  <c r="V978" i="4"/>
  <c r="V977" i="4"/>
  <c r="V976" i="4"/>
  <c r="V975" i="4"/>
  <c r="V974" i="4"/>
  <c r="V971" i="4"/>
  <c r="V970" i="4"/>
  <c r="V969" i="4"/>
  <c r="V968" i="4"/>
  <c r="V967" i="4"/>
  <c r="V966" i="4"/>
  <c r="V965" i="4"/>
  <c r="V964" i="4"/>
  <c r="V963" i="4"/>
  <c r="V962" i="4"/>
  <c r="V947" i="4"/>
  <c r="V946" i="4"/>
  <c r="V945" i="4"/>
  <c r="V944" i="4"/>
  <c r="V943" i="4"/>
  <c r="V942" i="4"/>
  <c r="V941" i="4"/>
  <c r="V940" i="4"/>
  <c r="V939" i="4"/>
  <c r="V938" i="4"/>
  <c r="V935" i="4"/>
  <c r="V934" i="4"/>
  <c r="V933" i="4"/>
  <c r="V932" i="4"/>
  <c r="V931" i="4"/>
  <c r="V930" i="4"/>
  <c r="V929" i="4"/>
  <c r="V928" i="4"/>
  <c r="V927" i="4"/>
  <c r="V926" i="4"/>
  <c r="V923" i="4"/>
  <c r="V922" i="4"/>
  <c r="V921" i="4"/>
  <c r="V920" i="4"/>
  <c r="V919" i="4"/>
  <c r="V918" i="4"/>
  <c r="V917" i="4"/>
  <c r="V916" i="4"/>
  <c r="V915" i="4"/>
  <c r="V914" i="4"/>
  <c r="V899" i="4"/>
  <c r="V898" i="4"/>
  <c r="V897" i="4"/>
  <c r="V896" i="4"/>
  <c r="V895" i="4"/>
  <c r="V894" i="4"/>
  <c r="V893" i="4"/>
  <c r="V892" i="4"/>
  <c r="V891" i="4"/>
  <c r="V890" i="4"/>
  <c r="V887" i="4"/>
  <c r="V886" i="4"/>
  <c r="V885" i="4"/>
  <c r="V884" i="4"/>
  <c r="V883" i="4"/>
  <c r="V882" i="4"/>
  <c r="V881" i="4"/>
  <c r="V880" i="4"/>
  <c r="V879" i="4"/>
  <c r="V878" i="4"/>
  <c r="V875" i="4"/>
  <c r="V874" i="4"/>
  <c r="V873" i="4"/>
  <c r="V872" i="4"/>
  <c r="V871" i="4"/>
  <c r="V870" i="4"/>
  <c r="V869" i="4"/>
  <c r="V868" i="4"/>
  <c r="V867" i="4"/>
  <c r="V866" i="4"/>
  <c r="V851" i="4"/>
  <c r="V850" i="4"/>
  <c r="V849" i="4"/>
  <c r="V848" i="4"/>
  <c r="V847" i="4"/>
  <c r="V846" i="4"/>
  <c r="V845" i="4"/>
  <c r="V844" i="4"/>
  <c r="V843" i="4"/>
  <c r="V842" i="4"/>
  <c r="V839" i="4"/>
  <c r="V838" i="4"/>
  <c r="V837" i="4"/>
  <c r="V836" i="4"/>
  <c r="V835" i="4"/>
  <c r="V834" i="4"/>
  <c r="V833" i="4"/>
  <c r="V832" i="4"/>
  <c r="V831" i="4"/>
  <c r="V830" i="4"/>
  <c r="V815" i="4"/>
  <c r="V814" i="4"/>
  <c r="V813" i="4"/>
  <c r="V812" i="4"/>
  <c r="V811" i="4"/>
  <c r="V810" i="4"/>
  <c r="V809" i="4"/>
  <c r="V808" i="4"/>
  <c r="V807" i="4"/>
  <c r="V806" i="4"/>
  <c r="V803" i="4"/>
  <c r="V802" i="4"/>
  <c r="V801" i="4"/>
  <c r="V800" i="4"/>
  <c r="V799" i="4"/>
  <c r="V798" i="4"/>
  <c r="V797" i="4"/>
  <c r="V796" i="4"/>
  <c r="V795" i="4"/>
  <c r="V794" i="4"/>
  <c r="V791" i="4"/>
  <c r="V790" i="4"/>
  <c r="V789" i="4"/>
  <c r="V788" i="4"/>
  <c r="V787" i="4"/>
  <c r="V786" i="4"/>
  <c r="V785" i="4"/>
  <c r="V784" i="4"/>
  <c r="V783" i="4"/>
  <c r="V782" i="4"/>
  <c r="V779" i="4"/>
  <c r="V778" i="4"/>
  <c r="V777" i="4"/>
  <c r="V776" i="4"/>
  <c r="V775" i="4"/>
  <c r="V774" i="4"/>
  <c r="V773" i="4"/>
  <c r="V772" i="4"/>
  <c r="V771" i="4"/>
  <c r="V770" i="4"/>
  <c r="V755" i="4"/>
  <c r="V754" i="4"/>
  <c r="V753" i="4"/>
  <c r="V752" i="4"/>
  <c r="V751" i="4"/>
  <c r="V750" i="4"/>
  <c r="V749" i="4"/>
  <c r="V748" i="4"/>
  <c r="V747" i="4"/>
  <c r="V746" i="4"/>
  <c r="V731" i="4"/>
  <c r="V730" i="4"/>
  <c r="V729" i="4"/>
  <c r="V728" i="4"/>
  <c r="V727" i="4"/>
  <c r="V726" i="4"/>
  <c r="V725" i="4"/>
  <c r="V724" i="4"/>
  <c r="V723" i="4"/>
  <c r="V722" i="4"/>
  <c r="V695" i="4"/>
  <c r="V694" i="4"/>
  <c r="V693" i="4"/>
  <c r="V692" i="4"/>
  <c r="V691" i="4"/>
  <c r="V690" i="4"/>
  <c r="V689" i="4"/>
  <c r="V688" i="4"/>
  <c r="V687" i="4"/>
  <c r="V686" i="4"/>
  <c r="V683" i="4"/>
  <c r="V682" i="4"/>
  <c r="V681" i="4"/>
  <c r="V680" i="4"/>
  <c r="V679" i="4"/>
  <c r="V678" i="4"/>
  <c r="V677" i="4"/>
  <c r="V676" i="4"/>
  <c r="V675" i="4"/>
  <c r="V674" i="4"/>
  <c r="V671" i="4"/>
  <c r="V670" i="4"/>
  <c r="V669" i="4"/>
  <c r="V668" i="4"/>
  <c r="V667" i="4"/>
  <c r="V666" i="4"/>
  <c r="V665" i="4"/>
  <c r="V664" i="4"/>
  <c r="V663" i="4"/>
  <c r="V662" i="4"/>
  <c r="V659" i="4"/>
  <c r="V658" i="4"/>
  <c r="V657" i="4"/>
  <c r="V656" i="4"/>
  <c r="V655" i="4"/>
  <c r="V654" i="4"/>
  <c r="V653" i="4"/>
  <c r="V652" i="4"/>
  <c r="V651" i="4"/>
  <c r="V650" i="4"/>
  <c r="V647" i="4"/>
  <c r="V646" i="4"/>
  <c r="V645" i="4"/>
  <c r="V644" i="4"/>
  <c r="V643" i="4"/>
  <c r="V642" i="4"/>
  <c r="V641" i="4"/>
  <c r="V640" i="4"/>
  <c r="V639" i="4"/>
  <c r="V638" i="4"/>
  <c r="V635" i="4"/>
  <c r="V634" i="4"/>
  <c r="V633" i="4"/>
  <c r="V632" i="4"/>
  <c r="V631" i="4"/>
  <c r="V630" i="4"/>
  <c r="V629" i="4"/>
  <c r="V628" i="4"/>
  <c r="V627" i="4"/>
  <c r="V626" i="4"/>
  <c r="V623" i="4"/>
  <c r="V622" i="4"/>
  <c r="V621" i="4"/>
  <c r="V620" i="4"/>
  <c r="V619" i="4"/>
  <c r="V618" i="4"/>
  <c r="V617" i="4"/>
  <c r="V616" i="4"/>
  <c r="V615" i="4"/>
  <c r="V614" i="4"/>
  <c r="V611" i="4"/>
  <c r="V610" i="4"/>
  <c r="V609" i="4"/>
  <c r="V608" i="4"/>
  <c r="V607" i="4"/>
  <c r="V606" i="4"/>
  <c r="V605" i="4"/>
  <c r="V604" i="4"/>
  <c r="V603" i="4"/>
  <c r="V602" i="4"/>
  <c r="V599" i="4"/>
  <c r="V598" i="4"/>
  <c r="V597" i="4"/>
  <c r="V596" i="4"/>
  <c r="V595" i="4"/>
  <c r="V594" i="4"/>
  <c r="V593" i="4"/>
  <c r="V592" i="4"/>
  <c r="V591" i="4"/>
  <c r="V590" i="4"/>
  <c r="V587" i="4"/>
  <c r="V586" i="4"/>
  <c r="V585" i="4"/>
  <c r="V584" i="4"/>
  <c r="V583" i="4"/>
  <c r="V582" i="4"/>
  <c r="V581" i="4"/>
  <c r="V580" i="4"/>
  <c r="V579" i="4"/>
  <c r="V578" i="4"/>
  <c r="V575" i="4"/>
  <c r="V574" i="4"/>
  <c r="V573" i="4"/>
  <c r="V572" i="4"/>
  <c r="V571" i="4"/>
  <c r="V570" i="4"/>
  <c r="V569" i="4"/>
  <c r="V568" i="4"/>
  <c r="V567" i="4"/>
  <c r="V566" i="4"/>
  <c r="V563" i="4"/>
  <c r="V562" i="4"/>
  <c r="V561" i="4"/>
  <c r="V560" i="4"/>
  <c r="V559" i="4"/>
  <c r="V558" i="4"/>
  <c r="V557" i="4"/>
  <c r="V556" i="4"/>
  <c r="V555" i="4"/>
  <c r="V554" i="4"/>
  <c r="V551" i="4"/>
  <c r="V550" i="4"/>
  <c r="V549" i="4"/>
  <c r="V548" i="4"/>
  <c r="V547" i="4"/>
  <c r="V546" i="4"/>
  <c r="V545" i="4"/>
  <c r="V544" i="4"/>
  <c r="V543" i="4"/>
  <c r="V542" i="4"/>
  <c r="V527" i="4"/>
  <c r="V526" i="4"/>
  <c r="V525" i="4"/>
  <c r="V524" i="4"/>
  <c r="V523" i="4"/>
  <c r="V522" i="4"/>
  <c r="V521" i="4"/>
  <c r="V520" i="4"/>
  <c r="V519" i="4"/>
  <c r="V518" i="4"/>
  <c r="V517" i="4"/>
  <c r="V516" i="4"/>
  <c r="V515" i="4"/>
  <c r="V514" i="4"/>
  <c r="V513" i="4"/>
  <c r="V512" i="4"/>
  <c r="V511" i="4"/>
  <c r="V510" i="4"/>
  <c r="V509" i="4"/>
  <c r="V508" i="4"/>
  <c r="V507" i="4"/>
  <c r="V506" i="4"/>
  <c r="V505" i="4"/>
  <c r="V504" i="4"/>
  <c r="V503" i="4"/>
  <c r="V502" i="4"/>
  <c r="V501" i="4"/>
  <c r="V500" i="4"/>
  <c r="V499" i="4"/>
  <c r="V498" i="4"/>
  <c r="V497" i="4"/>
  <c r="V496" i="4"/>
  <c r="V495" i="4"/>
  <c r="V494" i="4"/>
  <c r="V493" i="4"/>
  <c r="V492" i="4"/>
  <c r="V491" i="4"/>
  <c r="V490" i="4"/>
  <c r="V489" i="4"/>
  <c r="V488" i="4"/>
  <c r="V487" i="4"/>
  <c r="V486" i="4"/>
  <c r="V485" i="4"/>
  <c r="V484" i="4"/>
  <c r="V483" i="4"/>
  <c r="V482" i="4"/>
  <c r="V481" i="4"/>
  <c r="V480" i="4"/>
  <c r="V479" i="4"/>
  <c r="V478" i="4"/>
  <c r="V477" i="4"/>
  <c r="V476" i="4"/>
  <c r="V475" i="4"/>
  <c r="V474" i="4"/>
  <c r="V473" i="4"/>
  <c r="V472" i="4"/>
  <c r="V471" i="4"/>
  <c r="V470" i="4"/>
  <c r="V469" i="4"/>
  <c r="V468" i="4"/>
  <c r="V467" i="4"/>
  <c r="V466" i="4"/>
  <c r="V465" i="4"/>
  <c r="V464" i="4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83" i="4"/>
  <c r="V382" i="4"/>
  <c r="V381" i="4"/>
  <c r="V380" i="4"/>
  <c r="V379" i="4"/>
  <c r="V378" i="4"/>
  <c r="V377" i="4"/>
  <c r="V376" i="4"/>
  <c r="V375" i="4"/>
  <c r="V374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3" i="4"/>
  <c r="V342" i="4"/>
  <c r="V341" i="4"/>
  <c r="V340" i="4"/>
  <c r="V339" i="4"/>
  <c r="V338" i="4"/>
  <c r="V337" i="4"/>
  <c r="V336" i="4"/>
  <c r="V335" i="4"/>
  <c r="V334" i="4"/>
  <c r="V331" i="4"/>
  <c r="V330" i="4"/>
  <c r="V329" i="4"/>
  <c r="V328" i="4"/>
  <c r="V327" i="4"/>
  <c r="V326" i="4"/>
  <c r="V325" i="4"/>
  <c r="V324" i="4"/>
  <c r="V323" i="4"/>
  <c r="V322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19" i="4"/>
  <c r="V117" i="4"/>
  <c r="V116" i="4"/>
  <c r="V115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5" i="4"/>
  <c r="V94" i="4"/>
  <c r="V93" i="4"/>
  <c r="V92" i="4"/>
  <c r="V91" i="4"/>
  <c r="V90" i="4"/>
  <c r="V89" i="4"/>
  <c r="V88" i="4"/>
  <c r="V87" i="4"/>
  <c r="V86" i="4"/>
  <c r="V83" i="4"/>
  <c r="V82" i="4"/>
  <c r="V81" i="4"/>
  <c r="V80" i="4"/>
  <c r="V79" i="4"/>
  <c r="V78" i="4"/>
  <c r="V77" i="4"/>
  <c r="V76" i="4"/>
  <c r="V75" i="4"/>
  <c r="V74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AA1295" i="4"/>
  <c r="AC1295" i="4"/>
  <c r="AA1294" i="4"/>
  <c r="AC1294" i="4"/>
  <c r="AA1293" i="4"/>
  <c r="AC1293" i="4"/>
  <c r="AA1292" i="4"/>
  <c r="AC1292" i="4"/>
  <c r="AA1291" i="4"/>
  <c r="AC1291" i="4"/>
  <c r="AA1290" i="4"/>
  <c r="AC1290" i="4"/>
  <c r="AA1289" i="4"/>
  <c r="AC1289" i="4"/>
  <c r="AA1288" i="4"/>
  <c r="AC1288" i="4"/>
  <c r="AA1287" i="4"/>
  <c r="AC1287" i="4"/>
  <c r="AA1286" i="4"/>
  <c r="AC1286" i="4"/>
  <c r="AA1271" i="4"/>
  <c r="AC1271" i="4"/>
  <c r="AA1270" i="4"/>
  <c r="AC1270" i="4"/>
  <c r="AA1269" i="4"/>
  <c r="AC1269" i="4"/>
  <c r="AA1268" i="4"/>
  <c r="AC1268" i="4"/>
  <c r="AA1267" i="4"/>
  <c r="AC1267" i="4"/>
  <c r="AA1266" i="4"/>
  <c r="AC1266" i="4"/>
  <c r="AA1265" i="4"/>
  <c r="AC1265" i="4"/>
  <c r="AA1264" i="4"/>
  <c r="AC1264" i="4"/>
  <c r="AA1263" i="4"/>
  <c r="AC1263" i="4"/>
  <c r="AA1262" i="4"/>
  <c r="AC1262" i="4"/>
  <c r="AA1259" i="4"/>
  <c r="AC1259" i="4"/>
  <c r="AA1258" i="4"/>
  <c r="AC1258" i="4"/>
  <c r="AA1257" i="4"/>
  <c r="AC1257" i="4"/>
  <c r="AA1256" i="4"/>
  <c r="AC1256" i="4"/>
  <c r="AA1255" i="4"/>
  <c r="AC1255" i="4"/>
  <c r="AA1254" i="4"/>
  <c r="AC1254" i="4"/>
  <c r="AA1253" i="4"/>
  <c r="AC1253" i="4"/>
  <c r="AA1252" i="4"/>
  <c r="AC1252" i="4"/>
  <c r="AA1251" i="4"/>
  <c r="AC1251" i="4"/>
  <c r="AA1250" i="4"/>
  <c r="AC1250" i="4"/>
  <c r="AA1247" i="4"/>
  <c r="AC1247" i="4"/>
  <c r="AA1246" i="4"/>
  <c r="AC1246" i="4"/>
  <c r="AA1245" i="4"/>
  <c r="AC1245" i="4"/>
  <c r="AA1244" i="4"/>
  <c r="AC1244" i="4"/>
  <c r="AA1243" i="4"/>
  <c r="AC1243" i="4"/>
  <c r="AA1242" i="4"/>
  <c r="AC1242" i="4"/>
  <c r="AA1241" i="4"/>
  <c r="AC1241" i="4"/>
  <c r="AA1240" i="4"/>
  <c r="AC1240" i="4"/>
  <c r="AA1239" i="4"/>
  <c r="AC1239" i="4"/>
  <c r="AA1238" i="4"/>
  <c r="AC1238" i="4"/>
  <c r="AA1235" i="4"/>
  <c r="AC1235" i="4"/>
  <c r="AA1234" i="4"/>
  <c r="AC1234" i="4"/>
  <c r="AA1233" i="4"/>
  <c r="AC1233" i="4"/>
  <c r="AA1232" i="4"/>
  <c r="AC1232" i="4"/>
  <c r="AA1231" i="4"/>
  <c r="AC1231" i="4"/>
  <c r="AA1230" i="4"/>
  <c r="AC1230" i="4"/>
  <c r="AA1229" i="4"/>
  <c r="AC1229" i="4"/>
  <c r="AA1228" i="4"/>
  <c r="AC1228" i="4"/>
  <c r="AA1227" i="4"/>
  <c r="AC1227" i="4"/>
  <c r="AA1226" i="4"/>
  <c r="AC1226" i="4"/>
  <c r="AA1223" i="4"/>
  <c r="AC1223" i="4"/>
  <c r="AA1222" i="4"/>
  <c r="AC1222" i="4"/>
  <c r="AA1221" i="4"/>
  <c r="AC1221" i="4"/>
  <c r="AA1220" i="4"/>
  <c r="AC1220" i="4"/>
  <c r="AA1219" i="4"/>
  <c r="AC1219" i="4"/>
  <c r="AA1218" i="4"/>
  <c r="AC1218" i="4"/>
  <c r="AA1217" i="4"/>
  <c r="AC1217" i="4"/>
  <c r="AA1216" i="4"/>
  <c r="AC1216" i="4"/>
  <c r="AA1215" i="4"/>
  <c r="AC1215" i="4"/>
  <c r="AA1214" i="4"/>
  <c r="AC1214" i="4"/>
  <c r="AA1199" i="4"/>
  <c r="AC1199" i="4"/>
  <c r="AA1198" i="4"/>
  <c r="AC1198" i="4"/>
  <c r="AA1197" i="4"/>
  <c r="AC1197" i="4"/>
  <c r="AA1196" i="4"/>
  <c r="AC1196" i="4"/>
  <c r="AA1195" i="4"/>
  <c r="AC1195" i="4"/>
  <c r="AA1194" i="4"/>
  <c r="AC1194" i="4"/>
  <c r="AA1193" i="4"/>
  <c r="AC1193" i="4"/>
  <c r="AA1192" i="4"/>
  <c r="AC1192" i="4"/>
  <c r="AA1191" i="4"/>
  <c r="AC1191" i="4"/>
  <c r="AA1190" i="4"/>
  <c r="AC1190" i="4"/>
  <c r="AA1187" i="4"/>
  <c r="AC1187" i="4"/>
  <c r="AA1186" i="4"/>
  <c r="AC1186" i="4"/>
  <c r="AA1185" i="4"/>
  <c r="AC1185" i="4"/>
  <c r="AA1184" i="4"/>
  <c r="AC1184" i="4"/>
  <c r="AA1183" i="4"/>
  <c r="AC1183" i="4"/>
  <c r="AA1182" i="4"/>
  <c r="AC1182" i="4"/>
  <c r="AA1181" i="4"/>
  <c r="AC1181" i="4"/>
  <c r="AA1180" i="4"/>
  <c r="AC1180" i="4"/>
  <c r="AA1179" i="4"/>
  <c r="AC1179" i="4"/>
  <c r="AA1178" i="4"/>
  <c r="AC1178" i="4"/>
  <c r="AA1175" i="4"/>
  <c r="AC1175" i="4"/>
  <c r="AA1174" i="4"/>
  <c r="AC1174" i="4"/>
  <c r="AA1173" i="4"/>
  <c r="AC1173" i="4"/>
  <c r="AA1172" i="4"/>
  <c r="AC1172" i="4"/>
  <c r="AA1171" i="4"/>
  <c r="AC1171" i="4"/>
  <c r="AA1170" i="4"/>
  <c r="AC1170" i="4"/>
  <c r="AA1169" i="4"/>
  <c r="AC1169" i="4"/>
  <c r="AA1168" i="4"/>
  <c r="AC1168" i="4"/>
  <c r="AA1167" i="4"/>
  <c r="AC1167" i="4"/>
  <c r="AA1166" i="4"/>
  <c r="AC1166" i="4"/>
  <c r="AA1163" i="4"/>
  <c r="AC1163" i="4"/>
  <c r="AA1162" i="4"/>
  <c r="AC1162" i="4"/>
  <c r="AA1161" i="4"/>
  <c r="AC1161" i="4"/>
  <c r="AA1160" i="4"/>
  <c r="AC1160" i="4"/>
  <c r="AA1159" i="4"/>
  <c r="AC1159" i="4"/>
  <c r="AA1158" i="4"/>
  <c r="AC1158" i="4"/>
  <c r="AA1157" i="4"/>
  <c r="AC1157" i="4"/>
  <c r="AA1156" i="4"/>
  <c r="AC1156" i="4"/>
  <c r="AA1155" i="4"/>
  <c r="AC1155" i="4"/>
  <c r="AA1154" i="4"/>
  <c r="AC1154" i="4"/>
  <c r="AA1151" i="4"/>
  <c r="AC1151" i="4"/>
  <c r="AA1150" i="4"/>
  <c r="AC1150" i="4"/>
  <c r="AA1149" i="4"/>
  <c r="AC1149" i="4"/>
  <c r="AA1148" i="4"/>
  <c r="AC1148" i="4"/>
  <c r="AA1147" i="4"/>
  <c r="AC1147" i="4"/>
  <c r="AA1146" i="4"/>
  <c r="AC1146" i="4"/>
  <c r="AA1145" i="4"/>
  <c r="AC1145" i="4"/>
  <c r="AA1144" i="4"/>
  <c r="AC1144" i="4"/>
  <c r="AA1143" i="4"/>
  <c r="AC1143" i="4"/>
  <c r="AA1142" i="4"/>
  <c r="AC1142" i="4"/>
  <c r="AA1127" i="4"/>
  <c r="AC1127" i="4"/>
  <c r="AA1126" i="4"/>
  <c r="AC1126" i="4"/>
  <c r="AA1125" i="4"/>
  <c r="AC1125" i="4"/>
  <c r="AA1124" i="4"/>
  <c r="AC1124" i="4"/>
  <c r="AA1123" i="4"/>
  <c r="AC1123" i="4"/>
  <c r="AA1122" i="4"/>
  <c r="AC1122" i="4"/>
  <c r="AA1121" i="4"/>
  <c r="AC1121" i="4"/>
  <c r="AA1120" i="4"/>
  <c r="AC1120" i="4"/>
  <c r="AA1119" i="4"/>
  <c r="AC1119" i="4"/>
  <c r="AA1118" i="4"/>
  <c r="AC1118" i="4"/>
  <c r="AA1115" i="4"/>
  <c r="AC1115" i="4"/>
  <c r="AA1114" i="4"/>
  <c r="AC1114" i="4"/>
  <c r="AA1113" i="4"/>
  <c r="AC1113" i="4"/>
  <c r="AA1112" i="4"/>
  <c r="AC1112" i="4"/>
  <c r="AA1111" i="4"/>
  <c r="AC1111" i="4"/>
  <c r="AA1110" i="4"/>
  <c r="AC1110" i="4"/>
  <c r="AA1109" i="4"/>
  <c r="AC1109" i="4"/>
  <c r="AA1108" i="4"/>
  <c r="AC1108" i="4"/>
  <c r="AA1107" i="4"/>
  <c r="AC1107" i="4"/>
  <c r="AA1106" i="4"/>
  <c r="AC1106" i="4"/>
  <c r="AA1103" i="4"/>
  <c r="AC1103" i="4"/>
  <c r="AA1102" i="4"/>
  <c r="AC1102" i="4"/>
  <c r="AA1101" i="4"/>
  <c r="AC1101" i="4"/>
  <c r="AA1100" i="4"/>
  <c r="AC1100" i="4"/>
  <c r="AA1099" i="4"/>
  <c r="AC1099" i="4"/>
  <c r="AA1098" i="4"/>
  <c r="AC1098" i="4"/>
  <c r="AA1097" i="4"/>
  <c r="AC1097" i="4"/>
  <c r="AA1096" i="4"/>
  <c r="AC1096" i="4"/>
  <c r="AA1095" i="4"/>
  <c r="AC1095" i="4"/>
  <c r="AA1094" i="4"/>
  <c r="AC1094" i="4"/>
  <c r="AA1091" i="4"/>
  <c r="AC1091" i="4"/>
  <c r="AA1090" i="4"/>
  <c r="AC1090" i="4"/>
  <c r="AA1089" i="4"/>
  <c r="AC1089" i="4"/>
  <c r="AA1088" i="4"/>
  <c r="AC1088" i="4"/>
  <c r="AA1087" i="4"/>
  <c r="AC1087" i="4"/>
  <c r="AA1086" i="4"/>
  <c r="AC1086" i="4"/>
  <c r="AA1085" i="4"/>
  <c r="AC1085" i="4"/>
  <c r="AA1084" i="4"/>
  <c r="AC1084" i="4"/>
  <c r="AA1083" i="4"/>
  <c r="AC1083" i="4"/>
  <c r="AA1082" i="4"/>
  <c r="AC1082" i="4"/>
  <c r="AA1067" i="4"/>
  <c r="AC1067" i="4"/>
  <c r="AA1066" i="4"/>
  <c r="AC1066" i="4"/>
  <c r="AA1065" i="4"/>
  <c r="AC1065" i="4"/>
  <c r="AA1064" i="4"/>
  <c r="AC1064" i="4"/>
  <c r="AA1063" i="4"/>
  <c r="AC1063" i="4"/>
  <c r="AA1062" i="4"/>
  <c r="AC1062" i="4"/>
  <c r="AA1061" i="4"/>
  <c r="AC1061" i="4"/>
  <c r="AA1060" i="4"/>
  <c r="AC1060" i="4"/>
  <c r="AA1059" i="4"/>
  <c r="AC1059" i="4"/>
  <c r="AA1058" i="4"/>
  <c r="AC1058" i="4"/>
  <c r="AA1055" i="4"/>
  <c r="AC1055" i="4"/>
  <c r="AA1054" i="4"/>
  <c r="AC1054" i="4"/>
  <c r="AA1053" i="4"/>
  <c r="AC1053" i="4"/>
  <c r="AA1052" i="4"/>
  <c r="AC1052" i="4"/>
  <c r="AA1051" i="4"/>
  <c r="AC1051" i="4"/>
  <c r="AA1050" i="4"/>
  <c r="AC1050" i="4"/>
  <c r="AA1049" i="4"/>
  <c r="AC1049" i="4"/>
  <c r="AA1048" i="4"/>
  <c r="AC1048" i="4"/>
  <c r="AA1047" i="4"/>
  <c r="AC1047" i="4"/>
  <c r="AA1046" i="4"/>
  <c r="AC1046" i="4"/>
  <c r="AA1043" i="4"/>
  <c r="AC1043" i="4"/>
  <c r="AA1042" i="4"/>
  <c r="AC1042" i="4"/>
  <c r="AA1041" i="4"/>
  <c r="AC1041" i="4"/>
  <c r="AA1040" i="4"/>
  <c r="AC1040" i="4"/>
  <c r="AA1039" i="4"/>
  <c r="AC1039" i="4"/>
  <c r="AA1038" i="4"/>
  <c r="AC1038" i="4"/>
  <c r="AA1037" i="4"/>
  <c r="AC1037" i="4"/>
  <c r="AA1036" i="4"/>
  <c r="AC1036" i="4"/>
  <c r="AA1035" i="4"/>
  <c r="AC1035" i="4"/>
  <c r="AA1034" i="4"/>
  <c r="AC1034" i="4"/>
  <c r="AA1019" i="4"/>
  <c r="AC1019" i="4"/>
  <c r="AA1018" i="4"/>
  <c r="AC1018" i="4"/>
  <c r="AA1017" i="4"/>
  <c r="AC1017" i="4"/>
  <c r="AA1016" i="4"/>
  <c r="AC1016" i="4"/>
  <c r="AA1015" i="4"/>
  <c r="AC1015" i="4"/>
  <c r="AA1014" i="4"/>
  <c r="AC1014" i="4"/>
  <c r="AA1013" i="4"/>
  <c r="AC1013" i="4"/>
  <c r="AA1012" i="4"/>
  <c r="AC1012" i="4"/>
  <c r="AA1011" i="4"/>
  <c r="AC1011" i="4"/>
  <c r="AA1010" i="4"/>
  <c r="AC1010" i="4"/>
  <c r="AA1007" i="4"/>
  <c r="AC1007" i="4"/>
  <c r="AA1006" i="4"/>
  <c r="AC1006" i="4"/>
  <c r="AA1005" i="4"/>
  <c r="AC1005" i="4"/>
  <c r="AA1004" i="4"/>
  <c r="AC1004" i="4"/>
  <c r="AA1003" i="4"/>
  <c r="AC1003" i="4"/>
  <c r="AA1002" i="4"/>
  <c r="AC1002" i="4"/>
  <c r="AA1001" i="4"/>
  <c r="AC1001" i="4"/>
  <c r="AA1000" i="4"/>
  <c r="AC1000" i="4"/>
  <c r="AA999" i="4"/>
  <c r="AC999" i="4"/>
  <c r="AA998" i="4"/>
  <c r="AC998" i="4"/>
  <c r="AA995" i="4"/>
  <c r="AC995" i="4"/>
  <c r="AA994" i="4"/>
  <c r="AC994" i="4"/>
  <c r="AA993" i="4"/>
  <c r="AC993" i="4"/>
  <c r="AA992" i="4"/>
  <c r="AC992" i="4"/>
  <c r="AA991" i="4"/>
  <c r="AC991" i="4"/>
  <c r="AA990" i="4"/>
  <c r="AC990" i="4"/>
  <c r="AA989" i="4"/>
  <c r="AC989" i="4"/>
  <c r="AA988" i="4"/>
  <c r="AC988" i="4"/>
  <c r="AA987" i="4"/>
  <c r="AC987" i="4"/>
  <c r="AA986" i="4"/>
  <c r="AC986" i="4"/>
  <c r="AA983" i="4"/>
  <c r="AC983" i="4"/>
  <c r="AA982" i="4"/>
  <c r="AC982" i="4"/>
  <c r="AA981" i="4"/>
  <c r="AC981" i="4"/>
  <c r="AA980" i="4"/>
  <c r="AC980" i="4"/>
  <c r="AA979" i="4"/>
  <c r="AC979" i="4"/>
  <c r="AA978" i="4"/>
  <c r="AC978" i="4"/>
  <c r="AA977" i="4"/>
  <c r="AC977" i="4"/>
  <c r="AA976" i="4"/>
  <c r="AC976" i="4"/>
  <c r="AA975" i="4"/>
  <c r="AC975" i="4"/>
  <c r="AA974" i="4"/>
  <c r="AC974" i="4"/>
  <c r="AA971" i="4"/>
  <c r="AC971" i="4"/>
  <c r="AA970" i="4"/>
  <c r="AC970" i="4"/>
  <c r="AA969" i="4"/>
  <c r="AC969" i="4"/>
  <c r="AA968" i="4"/>
  <c r="AC968" i="4"/>
  <c r="AA967" i="4"/>
  <c r="AC967" i="4"/>
  <c r="AA966" i="4"/>
  <c r="AC966" i="4"/>
  <c r="AA965" i="4"/>
  <c r="AC965" i="4"/>
  <c r="AA964" i="4"/>
  <c r="AC964" i="4"/>
  <c r="AA963" i="4"/>
  <c r="AC963" i="4"/>
  <c r="AA962" i="4"/>
  <c r="AC962" i="4"/>
  <c r="AA947" i="4"/>
  <c r="AC947" i="4"/>
  <c r="AA946" i="4"/>
  <c r="AC946" i="4"/>
  <c r="AA945" i="4"/>
  <c r="AC945" i="4"/>
  <c r="AA944" i="4"/>
  <c r="AC944" i="4"/>
  <c r="AA943" i="4"/>
  <c r="AC943" i="4"/>
  <c r="AA942" i="4"/>
  <c r="AC942" i="4"/>
  <c r="AA941" i="4"/>
  <c r="AC941" i="4"/>
  <c r="AA940" i="4"/>
  <c r="AC940" i="4"/>
  <c r="AA939" i="4"/>
  <c r="AC939" i="4"/>
  <c r="AA938" i="4"/>
  <c r="AC938" i="4"/>
  <c r="AA935" i="4"/>
  <c r="AC935" i="4"/>
  <c r="AA934" i="4"/>
  <c r="AC934" i="4"/>
  <c r="AA933" i="4"/>
  <c r="AC933" i="4"/>
  <c r="AA932" i="4"/>
  <c r="AC932" i="4"/>
  <c r="AA931" i="4"/>
  <c r="AC931" i="4"/>
  <c r="AA930" i="4"/>
  <c r="AC930" i="4"/>
  <c r="AA929" i="4"/>
  <c r="AC929" i="4"/>
  <c r="AA928" i="4"/>
  <c r="AC928" i="4"/>
  <c r="AA927" i="4"/>
  <c r="AC927" i="4"/>
  <c r="AA926" i="4"/>
  <c r="AC926" i="4"/>
  <c r="AA923" i="4"/>
  <c r="AC923" i="4"/>
  <c r="AA922" i="4"/>
  <c r="AC922" i="4"/>
  <c r="AA921" i="4"/>
  <c r="AC921" i="4"/>
  <c r="AA920" i="4"/>
  <c r="AC920" i="4"/>
  <c r="AA919" i="4"/>
  <c r="AC919" i="4"/>
  <c r="AA918" i="4"/>
  <c r="AC918" i="4"/>
  <c r="AA917" i="4"/>
  <c r="AC917" i="4"/>
  <c r="AA916" i="4"/>
  <c r="AC916" i="4"/>
  <c r="AA915" i="4"/>
  <c r="AC915" i="4"/>
  <c r="AA914" i="4"/>
  <c r="AC914" i="4"/>
  <c r="AA899" i="4"/>
  <c r="AC899" i="4"/>
  <c r="AA898" i="4"/>
  <c r="AC898" i="4"/>
  <c r="AA897" i="4"/>
  <c r="AC897" i="4"/>
  <c r="AA896" i="4"/>
  <c r="AC896" i="4"/>
  <c r="AA895" i="4"/>
  <c r="AC895" i="4"/>
  <c r="AA894" i="4"/>
  <c r="AC894" i="4"/>
  <c r="AA893" i="4"/>
  <c r="AC893" i="4"/>
  <c r="AA892" i="4"/>
  <c r="AC892" i="4"/>
  <c r="AA891" i="4"/>
  <c r="AC891" i="4"/>
  <c r="AA890" i="4"/>
  <c r="AC890" i="4"/>
  <c r="AA887" i="4"/>
  <c r="AC887" i="4"/>
  <c r="AA886" i="4"/>
  <c r="AC886" i="4"/>
  <c r="AA885" i="4"/>
  <c r="AC885" i="4"/>
  <c r="AA884" i="4"/>
  <c r="AC884" i="4"/>
  <c r="AA883" i="4"/>
  <c r="AC883" i="4"/>
  <c r="AA882" i="4"/>
  <c r="AC882" i="4"/>
  <c r="AA881" i="4"/>
  <c r="AC881" i="4"/>
  <c r="AA880" i="4"/>
  <c r="AC880" i="4"/>
  <c r="AA879" i="4"/>
  <c r="AC879" i="4"/>
  <c r="AA878" i="4"/>
  <c r="AC878" i="4"/>
  <c r="AA875" i="4"/>
  <c r="AC875" i="4"/>
  <c r="AA874" i="4"/>
  <c r="AC874" i="4"/>
  <c r="AA873" i="4"/>
  <c r="AC873" i="4"/>
  <c r="AA872" i="4"/>
  <c r="AC872" i="4"/>
  <c r="AA871" i="4"/>
  <c r="AC871" i="4"/>
  <c r="AA870" i="4"/>
  <c r="AC870" i="4"/>
  <c r="AA869" i="4"/>
  <c r="AC869" i="4"/>
  <c r="AA868" i="4"/>
  <c r="AC868" i="4"/>
  <c r="AA867" i="4"/>
  <c r="AC867" i="4"/>
  <c r="AA866" i="4"/>
  <c r="AC866" i="4"/>
  <c r="AA851" i="4"/>
  <c r="AC851" i="4"/>
  <c r="AA850" i="4"/>
  <c r="AC850" i="4"/>
  <c r="AA849" i="4"/>
  <c r="AC849" i="4"/>
  <c r="AA848" i="4"/>
  <c r="AC848" i="4"/>
  <c r="AA847" i="4"/>
  <c r="AC847" i="4"/>
  <c r="AA846" i="4"/>
  <c r="AC846" i="4"/>
  <c r="AA845" i="4"/>
  <c r="AC845" i="4"/>
  <c r="AA844" i="4"/>
  <c r="AC844" i="4"/>
  <c r="AA843" i="4"/>
  <c r="AC843" i="4"/>
  <c r="AA842" i="4"/>
  <c r="AC842" i="4"/>
  <c r="AA839" i="4"/>
  <c r="AC839" i="4"/>
  <c r="AA838" i="4"/>
  <c r="AC838" i="4"/>
  <c r="AA837" i="4"/>
  <c r="AC837" i="4"/>
  <c r="AA836" i="4"/>
  <c r="AC836" i="4"/>
  <c r="AA835" i="4"/>
  <c r="AC835" i="4"/>
  <c r="AA834" i="4"/>
  <c r="AC834" i="4"/>
  <c r="AA833" i="4"/>
  <c r="AC833" i="4"/>
  <c r="AA832" i="4"/>
  <c r="AC832" i="4"/>
  <c r="AA831" i="4"/>
  <c r="AC831" i="4"/>
  <c r="AA830" i="4"/>
  <c r="AC830" i="4"/>
  <c r="AA815" i="4"/>
  <c r="AC815" i="4"/>
  <c r="AA814" i="4"/>
  <c r="AC814" i="4"/>
  <c r="AA813" i="4"/>
  <c r="AC813" i="4"/>
  <c r="AA812" i="4"/>
  <c r="AC812" i="4"/>
  <c r="AA811" i="4"/>
  <c r="AC811" i="4"/>
  <c r="AA810" i="4"/>
  <c r="AC810" i="4"/>
  <c r="AA809" i="4"/>
  <c r="AC809" i="4"/>
  <c r="AA808" i="4"/>
  <c r="AC808" i="4"/>
  <c r="AA807" i="4"/>
  <c r="AC807" i="4"/>
  <c r="AA806" i="4"/>
  <c r="AC806" i="4"/>
  <c r="AA803" i="4"/>
  <c r="AC803" i="4"/>
  <c r="AA802" i="4"/>
  <c r="AC802" i="4"/>
  <c r="AA801" i="4"/>
  <c r="AC801" i="4"/>
  <c r="AA800" i="4"/>
  <c r="AC800" i="4"/>
  <c r="AA799" i="4"/>
  <c r="AC799" i="4"/>
  <c r="AA798" i="4"/>
  <c r="AC798" i="4"/>
  <c r="AA797" i="4"/>
  <c r="AC797" i="4"/>
  <c r="AA796" i="4"/>
  <c r="AC796" i="4"/>
  <c r="AA795" i="4"/>
  <c r="AC795" i="4"/>
  <c r="AA794" i="4"/>
  <c r="AC794" i="4"/>
  <c r="AA791" i="4"/>
  <c r="AC791" i="4"/>
  <c r="AA790" i="4"/>
  <c r="AC790" i="4"/>
  <c r="AA789" i="4"/>
  <c r="AC789" i="4"/>
  <c r="AA788" i="4"/>
  <c r="AC788" i="4"/>
  <c r="AA787" i="4"/>
  <c r="AC787" i="4"/>
  <c r="AA786" i="4"/>
  <c r="AC786" i="4"/>
  <c r="AA785" i="4"/>
  <c r="AC785" i="4"/>
  <c r="AA784" i="4"/>
  <c r="AC784" i="4"/>
  <c r="AA783" i="4"/>
  <c r="AC783" i="4"/>
  <c r="AA782" i="4"/>
  <c r="AC782" i="4"/>
  <c r="AA779" i="4"/>
  <c r="AC779" i="4"/>
  <c r="AA778" i="4"/>
  <c r="AC778" i="4"/>
  <c r="AA777" i="4"/>
  <c r="AC777" i="4"/>
  <c r="AA776" i="4"/>
  <c r="AC776" i="4"/>
  <c r="AA775" i="4"/>
  <c r="AC775" i="4"/>
  <c r="AA774" i="4"/>
  <c r="AC774" i="4"/>
  <c r="AA773" i="4"/>
  <c r="AC773" i="4"/>
  <c r="AA772" i="4"/>
  <c r="AC772" i="4"/>
  <c r="AA771" i="4"/>
  <c r="AC771" i="4"/>
  <c r="AA770" i="4"/>
  <c r="AC770" i="4"/>
  <c r="AA755" i="4"/>
  <c r="AC755" i="4"/>
  <c r="AA754" i="4"/>
  <c r="AC754" i="4"/>
  <c r="AA753" i="4"/>
  <c r="AC753" i="4"/>
  <c r="AA752" i="4"/>
  <c r="AC752" i="4"/>
  <c r="AA751" i="4"/>
  <c r="AC751" i="4"/>
  <c r="AA750" i="4"/>
  <c r="AC750" i="4"/>
  <c r="AA749" i="4"/>
  <c r="AC749" i="4"/>
  <c r="AA748" i="4"/>
  <c r="AC748" i="4"/>
  <c r="AA747" i="4"/>
  <c r="AC747" i="4"/>
  <c r="AA746" i="4"/>
  <c r="AC746" i="4"/>
  <c r="AA731" i="4"/>
  <c r="AC731" i="4"/>
  <c r="AA730" i="4"/>
  <c r="AC730" i="4"/>
  <c r="AA729" i="4"/>
  <c r="AC729" i="4"/>
  <c r="AA728" i="4"/>
  <c r="AC728" i="4"/>
  <c r="AA727" i="4"/>
  <c r="AC727" i="4"/>
  <c r="AA726" i="4"/>
  <c r="AC726" i="4"/>
  <c r="AA725" i="4"/>
  <c r="AC725" i="4"/>
  <c r="AA724" i="4"/>
  <c r="AC724" i="4"/>
  <c r="AA723" i="4"/>
  <c r="AC723" i="4"/>
  <c r="AA722" i="4"/>
  <c r="AC722" i="4"/>
  <c r="AA695" i="4"/>
  <c r="AC695" i="4"/>
  <c r="AA694" i="4"/>
  <c r="AC694" i="4"/>
  <c r="AA693" i="4"/>
  <c r="AC693" i="4"/>
  <c r="AA692" i="4"/>
  <c r="AC692" i="4"/>
  <c r="AA691" i="4"/>
  <c r="AC691" i="4"/>
  <c r="AA690" i="4"/>
  <c r="AC690" i="4"/>
  <c r="AA689" i="4"/>
  <c r="AC689" i="4"/>
  <c r="AA688" i="4"/>
  <c r="AC688" i="4"/>
  <c r="AA687" i="4"/>
  <c r="AC687" i="4"/>
  <c r="AA686" i="4"/>
  <c r="AC686" i="4"/>
  <c r="AA683" i="4"/>
  <c r="AC683" i="4"/>
  <c r="AA682" i="4"/>
  <c r="AC682" i="4"/>
  <c r="AA681" i="4"/>
  <c r="AC681" i="4"/>
  <c r="AA680" i="4"/>
  <c r="AC680" i="4"/>
  <c r="AA679" i="4"/>
  <c r="AC679" i="4"/>
  <c r="AA678" i="4"/>
  <c r="AC678" i="4"/>
  <c r="AA677" i="4"/>
  <c r="AC677" i="4"/>
  <c r="AA676" i="4"/>
  <c r="AC676" i="4"/>
  <c r="AA675" i="4"/>
  <c r="AC675" i="4"/>
  <c r="AA674" i="4"/>
  <c r="AC674" i="4"/>
  <c r="AA671" i="4"/>
  <c r="AC671" i="4"/>
  <c r="AA670" i="4"/>
  <c r="AC670" i="4"/>
  <c r="AA669" i="4"/>
  <c r="AC669" i="4"/>
  <c r="AA668" i="4"/>
  <c r="AC668" i="4"/>
  <c r="AA667" i="4"/>
  <c r="AC667" i="4"/>
  <c r="AA666" i="4"/>
  <c r="AC666" i="4"/>
  <c r="AA665" i="4"/>
  <c r="AC665" i="4"/>
  <c r="AA664" i="4"/>
  <c r="AC664" i="4"/>
  <c r="AA663" i="4"/>
  <c r="AC663" i="4"/>
  <c r="AA662" i="4"/>
  <c r="AC662" i="4"/>
  <c r="AA659" i="4"/>
  <c r="AC659" i="4"/>
  <c r="AA658" i="4"/>
  <c r="AC658" i="4"/>
  <c r="AA657" i="4"/>
  <c r="AC657" i="4"/>
  <c r="AA656" i="4"/>
  <c r="AC656" i="4"/>
  <c r="AA655" i="4"/>
  <c r="AC655" i="4"/>
  <c r="AA654" i="4"/>
  <c r="AC654" i="4"/>
  <c r="AA653" i="4"/>
  <c r="AC653" i="4"/>
  <c r="AA652" i="4"/>
  <c r="AC652" i="4"/>
  <c r="AA651" i="4"/>
  <c r="AC651" i="4"/>
  <c r="AA650" i="4"/>
  <c r="AC650" i="4"/>
  <c r="AA647" i="4"/>
  <c r="AC647" i="4"/>
  <c r="AA646" i="4"/>
  <c r="AC646" i="4"/>
  <c r="AA645" i="4"/>
  <c r="AC645" i="4"/>
  <c r="AA644" i="4"/>
  <c r="AC644" i="4"/>
  <c r="AA643" i="4"/>
  <c r="AC643" i="4"/>
  <c r="AA642" i="4"/>
  <c r="AC642" i="4"/>
  <c r="AA641" i="4"/>
  <c r="AC641" i="4"/>
  <c r="AA640" i="4"/>
  <c r="AC640" i="4"/>
  <c r="AA639" i="4"/>
  <c r="AC639" i="4"/>
  <c r="AA638" i="4"/>
  <c r="AC638" i="4"/>
  <c r="AA635" i="4"/>
  <c r="AC635" i="4"/>
  <c r="AA634" i="4"/>
  <c r="AC634" i="4"/>
  <c r="AA633" i="4"/>
  <c r="AC633" i="4"/>
  <c r="AA632" i="4"/>
  <c r="AC632" i="4"/>
  <c r="AA631" i="4"/>
  <c r="AC631" i="4"/>
  <c r="AA630" i="4"/>
  <c r="AC630" i="4"/>
  <c r="AA629" i="4"/>
  <c r="AC629" i="4"/>
  <c r="AA628" i="4"/>
  <c r="AC628" i="4"/>
  <c r="AA627" i="4"/>
  <c r="AC627" i="4"/>
  <c r="AA626" i="4"/>
  <c r="AC626" i="4"/>
  <c r="AA623" i="4"/>
  <c r="AC623" i="4"/>
  <c r="AA622" i="4"/>
  <c r="AC622" i="4"/>
  <c r="AA621" i="4"/>
  <c r="AC621" i="4"/>
  <c r="AA620" i="4"/>
  <c r="AC620" i="4"/>
  <c r="AA619" i="4"/>
  <c r="AC619" i="4"/>
  <c r="AA618" i="4"/>
  <c r="AC618" i="4"/>
  <c r="AA617" i="4"/>
  <c r="AC617" i="4"/>
  <c r="AA616" i="4"/>
  <c r="AC616" i="4"/>
  <c r="AA615" i="4"/>
  <c r="AC615" i="4"/>
  <c r="AA614" i="4"/>
  <c r="AC614" i="4"/>
  <c r="AA611" i="4"/>
  <c r="AC611" i="4"/>
  <c r="AA610" i="4"/>
  <c r="AC610" i="4"/>
  <c r="AA609" i="4"/>
  <c r="AC609" i="4"/>
  <c r="AA608" i="4"/>
  <c r="AC608" i="4"/>
  <c r="AA607" i="4"/>
  <c r="AC607" i="4"/>
  <c r="AA606" i="4"/>
  <c r="AC606" i="4"/>
  <c r="AA605" i="4"/>
  <c r="AC605" i="4"/>
  <c r="AA604" i="4"/>
  <c r="AC604" i="4"/>
  <c r="AA603" i="4"/>
  <c r="AC603" i="4"/>
  <c r="AA602" i="4"/>
  <c r="AC602" i="4"/>
  <c r="AA599" i="4"/>
  <c r="AC599" i="4"/>
  <c r="AA598" i="4"/>
  <c r="AC598" i="4"/>
  <c r="AA597" i="4"/>
  <c r="AC597" i="4"/>
  <c r="AA596" i="4"/>
  <c r="AC596" i="4"/>
  <c r="AA595" i="4"/>
  <c r="AC595" i="4"/>
  <c r="AA594" i="4"/>
  <c r="AC594" i="4"/>
  <c r="AA593" i="4"/>
  <c r="AC593" i="4"/>
  <c r="AA592" i="4"/>
  <c r="AC592" i="4"/>
  <c r="AA591" i="4"/>
  <c r="AC591" i="4"/>
  <c r="AA590" i="4"/>
  <c r="AC590" i="4"/>
  <c r="AA587" i="4"/>
  <c r="AC587" i="4"/>
  <c r="AA586" i="4"/>
  <c r="AC586" i="4"/>
  <c r="AA585" i="4"/>
  <c r="AC585" i="4"/>
  <c r="AA584" i="4"/>
  <c r="AC584" i="4"/>
  <c r="AA583" i="4"/>
  <c r="AC583" i="4"/>
  <c r="AA582" i="4"/>
  <c r="AC582" i="4"/>
  <c r="AA581" i="4"/>
  <c r="AC581" i="4"/>
  <c r="AA580" i="4"/>
  <c r="AC580" i="4"/>
  <c r="AA579" i="4"/>
  <c r="AC579" i="4"/>
  <c r="AA578" i="4"/>
  <c r="AC578" i="4"/>
  <c r="AA575" i="4"/>
  <c r="AC575" i="4"/>
  <c r="AA574" i="4"/>
  <c r="AC574" i="4"/>
  <c r="AA573" i="4"/>
  <c r="AC573" i="4"/>
  <c r="AA572" i="4"/>
  <c r="AC572" i="4"/>
  <c r="AA571" i="4"/>
  <c r="AC571" i="4"/>
  <c r="AA570" i="4"/>
  <c r="AC570" i="4"/>
  <c r="AA569" i="4"/>
  <c r="AC569" i="4"/>
  <c r="AA568" i="4"/>
  <c r="AC568" i="4"/>
  <c r="AA567" i="4"/>
  <c r="AC567" i="4"/>
  <c r="AA566" i="4"/>
  <c r="AC566" i="4"/>
  <c r="AA563" i="4"/>
  <c r="AC563" i="4"/>
  <c r="AA562" i="4"/>
  <c r="AC562" i="4"/>
  <c r="AA561" i="4"/>
  <c r="AC561" i="4"/>
  <c r="AA560" i="4"/>
  <c r="AC560" i="4"/>
  <c r="AA559" i="4"/>
  <c r="AC559" i="4"/>
  <c r="AA558" i="4"/>
  <c r="AC558" i="4"/>
  <c r="AA557" i="4"/>
  <c r="AC557" i="4"/>
  <c r="AA556" i="4"/>
  <c r="AC556" i="4"/>
  <c r="AA555" i="4"/>
  <c r="AC555" i="4"/>
  <c r="AA554" i="4"/>
  <c r="AC554" i="4"/>
  <c r="AA551" i="4"/>
  <c r="AC551" i="4"/>
  <c r="AA550" i="4"/>
  <c r="AC550" i="4"/>
  <c r="AA549" i="4"/>
  <c r="AC549" i="4"/>
  <c r="AA548" i="4"/>
  <c r="AC548" i="4"/>
  <c r="AA547" i="4"/>
  <c r="AC547" i="4"/>
  <c r="AA546" i="4"/>
  <c r="AC546" i="4"/>
  <c r="AA545" i="4"/>
  <c r="AC545" i="4"/>
  <c r="AA544" i="4"/>
  <c r="AC544" i="4"/>
  <c r="AA543" i="4"/>
  <c r="AC543" i="4"/>
  <c r="AA542" i="4"/>
  <c r="AC542" i="4"/>
  <c r="AA527" i="4"/>
  <c r="AC527" i="4"/>
  <c r="AA526" i="4"/>
  <c r="AC526" i="4"/>
  <c r="AA525" i="4"/>
  <c r="AC525" i="4"/>
  <c r="AA524" i="4"/>
  <c r="AC524" i="4"/>
  <c r="AA523" i="4"/>
  <c r="AC523" i="4"/>
  <c r="AA522" i="4"/>
  <c r="AC522" i="4"/>
  <c r="AA521" i="4"/>
  <c r="AC521" i="4"/>
  <c r="AA520" i="4"/>
  <c r="AC520" i="4"/>
  <c r="AA519" i="4"/>
  <c r="AC519" i="4"/>
  <c r="AA518" i="4"/>
  <c r="AC518" i="4"/>
  <c r="AA517" i="4"/>
  <c r="AC517" i="4"/>
  <c r="AA516" i="4"/>
  <c r="AC516" i="4"/>
  <c r="AA515" i="4"/>
  <c r="AC515" i="4"/>
  <c r="AA514" i="4"/>
  <c r="AC514" i="4"/>
  <c r="AA513" i="4"/>
  <c r="AC513" i="4"/>
  <c r="AA512" i="4"/>
  <c r="AC512" i="4"/>
  <c r="AA511" i="4"/>
  <c r="AC511" i="4"/>
  <c r="AA510" i="4"/>
  <c r="AC510" i="4"/>
  <c r="AA509" i="4"/>
  <c r="AC509" i="4"/>
  <c r="AA508" i="4"/>
  <c r="AC508" i="4"/>
  <c r="AA507" i="4"/>
  <c r="AC507" i="4"/>
  <c r="AA506" i="4"/>
  <c r="AC506" i="4"/>
  <c r="AA505" i="4"/>
  <c r="AC505" i="4"/>
  <c r="AA504" i="4"/>
  <c r="AC504" i="4"/>
  <c r="AA503" i="4"/>
  <c r="AC503" i="4"/>
  <c r="AA502" i="4"/>
  <c r="AC502" i="4"/>
  <c r="AA501" i="4"/>
  <c r="AC501" i="4"/>
  <c r="AA500" i="4"/>
  <c r="AC500" i="4"/>
  <c r="AA499" i="4"/>
  <c r="AC499" i="4"/>
  <c r="AA498" i="4"/>
  <c r="AC498" i="4"/>
  <c r="AA497" i="4"/>
  <c r="AC497" i="4"/>
  <c r="AA496" i="4"/>
  <c r="AC496" i="4"/>
  <c r="AA495" i="4"/>
  <c r="AC495" i="4"/>
  <c r="AA494" i="4"/>
  <c r="AC494" i="4"/>
  <c r="AA493" i="4"/>
  <c r="AC493" i="4"/>
  <c r="AA492" i="4"/>
  <c r="AC492" i="4"/>
  <c r="AA491" i="4"/>
  <c r="AC491" i="4"/>
  <c r="AA490" i="4"/>
  <c r="AC490" i="4"/>
  <c r="AA489" i="4"/>
  <c r="AC489" i="4"/>
  <c r="AA488" i="4"/>
  <c r="AC488" i="4"/>
  <c r="AA487" i="4"/>
  <c r="AC487" i="4"/>
  <c r="AA486" i="4"/>
  <c r="AC486" i="4"/>
  <c r="AA485" i="4"/>
  <c r="AC485" i="4"/>
  <c r="AA484" i="4"/>
  <c r="AC484" i="4"/>
  <c r="AA483" i="4"/>
  <c r="AC483" i="4"/>
  <c r="AA482" i="4"/>
  <c r="AC482" i="4"/>
  <c r="AA481" i="4"/>
  <c r="AC481" i="4"/>
  <c r="AA480" i="4"/>
  <c r="AC480" i="4"/>
  <c r="AA479" i="4"/>
  <c r="AC479" i="4"/>
  <c r="AA478" i="4"/>
  <c r="AC478" i="4"/>
  <c r="AA477" i="4"/>
  <c r="AC477" i="4"/>
  <c r="AA476" i="4"/>
  <c r="AC476" i="4"/>
  <c r="AA475" i="4"/>
  <c r="AC475" i="4"/>
  <c r="AA474" i="4"/>
  <c r="AC474" i="4"/>
  <c r="AA473" i="4"/>
  <c r="AC473" i="4"/>
  <c r="AA472" i="4"/>
  <c r="AC472" i="4"/>
  <c r="AA471" i="4"/>
  <c r="AC471" i="4"/>
  <c r="AA470" i="4"/>
  <c r="AC470" i="4"/>
  <c r="AA469" i="4"/>
  <c r="AC469" i="4"/>
  <c r="AA468" i="4"/>
  <c r="AC468" i="4"/>
  <c r="AA467" i="4"/>
  <c r="AC467" i="4"/>
  <c r="AA466" i="4"/>
  <c r="AC466" i="4"/>
  <c r="AA465" i="4"/>
  <c r="AC465" i="4"/>
  <c r="AA464" i="4"/>
  <c r="AC464" i="4"/>
  <c r="AA463" i="4"/>
  <c r="AC463" i="4"/>
  <c r="AA462" i="4"/>
  <c r="AC462" i="4"/>
  <c r="AA461" i="4"/>
  <c r="AC461" i="4"/>
  <c r="AA460" i="4"/>
  <c r="AC460" i="4"/>
  <c r="AA459" i="4"/>
  <c r="AC459" i="4"/>
  <c r="AA458" i="4"/>
  <c r="AC458" i="4"/>
  <c r="AA457" i="4"/>
  <c r="AC457" i="4"/>
  <c r="AA456" i="4"/>
  <c r="AC456" i="4"/>
  <c r="AA455" i="4"/>
  <c r="AC455" i="4"/>
  <c r="AA454" i="4"/>
  <c r="AC454" i="4"/>
  <c r="AA453" i="4"/>
  <c r="AC453" i="4"/>
  <c r="AA452" i="4"/>
  <c r="AC452" i="4"/>
  <c r="AA451" i="4"/>
  <c r="AC451" i="4"/>
  <c r="AA450" i="4"/>
  <c r="AC450" i="4"/>
  <c r="AA449" i="4"/>
  <c r="AC449" i="4"/>
  <c r="AA448" i="4"/>
  <c r="AC448" i="4"/>
  <c r="AA447" i="4"/>
  <c r="AC447" i="4"/>
  <c r="AA446" i="4"/>
  <c r="AC446" i="4"/>
  <c r="AA445" i="4"/>
  <c r="AC445" i="4"/>
  <c r="AA444" i="4"/>
  <c r="AC444" i="4"/>
  <c r="AA443" i="4"/>
  <c r="AC443" i="4"/>
  <c r="AA442" i="4"/>
  <c r="AC442" i="4"/>
  <c r="AA441" i="4"/>
  <c r="AC441" i="4"/>
  <c r="AA440" i="4"/>
  <c r="AC440" i="4"/>
  <c r="AA439" i="4"/>
  <c r="AC439" i="4"/>
  <c r="AA438" i="4"/>
  <c r="AC438" i="4"/>
  <c r="AA437" i="4"/>
  <c r="AC437" i="4"/>
  <c r="AA436" i="4"/>
  <c r="AC436" i="4"/>
  <c r="AA435" i="4"/>
  <c r="AC435" i="4"/>
  <c r="AA434" i="4"/>
  <c r="AC434" i="4"/>
  <c r="AA433" i="4"/>
  <c r="AC433" i="4"/>
  <c r="AA432" i="4"/>
  <c r="AC432" i="4"/>
  <c r="AA431" i="4"/>
  <c r="AC431" i="4"/>
  <c r="AA430" i="4"/>
  <c r="AC430" i="4"/>
  <c r="AA429" i="4"/>
  <c r="AC429" i="4"/>
  <c r="AA428" i="4"/>
  <c r="AC428" i="4"/>
  <c r="AA427" i="4"/>
  <c r="AC427" i="4"/>
  <c r="AA426" i="4"/>
  <c r="AC426" i="4"/>
  <c r="AA425" i="4"/>
  <c r="AC425" i="4"/>
  <c r="AA424" i="4"/>
  <c r="AC424" i="4"/>
  <c r="AA423" i="4"/>
  <c r="AC423" i="4"/>
  <c r="AA422" i="4"/>
  <c r="AC422" i="4"/>
  <c r="AA421" i="4"/>
  <c r="AC421" i="4"/>
  <c r="AA420" i="4"/>
  <c r="AC420" i="4"/>
  <c r="AA419" i="4"/>
  <c r="AC419" i="4"/>
  <c r="AA418" i="4"/>
  <c r="AC418" i="4"/>
  <c r="AA417" i="4"/>
  <c r="AC417" i="4"/>
  <c r="AA416" i="4"/>
  <c r="AC416" i="4"/>
  <c r="AA415" i="4"/>
  <c r="AC415" i="4"/>
  <c r="AA414" i="4"/>
  <c r="AC414" i="4"/>
  <c r="AA413" i="4"/>
  <c r="AC413" i="4"/>
  <c r="AA412" i="4"/>
  <c r="AC412" i="4"/>
  <c r="AA411" i="4"/>
  <c r="AC411" i="4"/>
  <c r="AA410" i="4"/>
  <c r="AC410" i="4"/>
  <c r="AA409" i="4"/>
  <c r="AC409" i="4"/>
  <c r="AA408" i="4"/>
  <c r="AC408" i="4"/>
  <c r="AA407" i="4"/>
  <c r="AC407" i="4"/>
  <c r="AA406" i="4"/>
  <c r="AC406" i="4"/>
  <c r="AA405" i="4"/>
  <c r="AC405" i="4"/>
  <c r="AA404" i="4"/>
  <c r="AC404" i="4"/>
  <c r="AA403" i="4"/>
  <c r="AC403" i="4"/>
  <c r="AA402" i="4"/>
  <c r="AC402" i="4"/>
  <c r="AA401" i="4"/>
  <c r="AC401" i="4"/>
  <c r="AA400" i="4"/>
  <c r="AC400" i="4"/>
  <c r="AA399" i="4"/>
  <c r="AC399" i="4"/>
  <c r="AA398" i="4"/>
  <c r="AC398" i="4"/>
  <c r="AA383" i="4"/>
  <c r="AC383" i="4"/>
  <c r="AA382" i="4"/>
  <c r="AC382" i="4"/>
  <c r="AA381" i="4"/>
  <c r="AC381" i="4"/>
  <c r="AA380" i="4"/>
  <c r="AC380" i="4"/>
  <c r="AA379" i="4"/>
  <c r="AC379" i="4"/>
  <c r="AA378" i="4"/>
  <c r="AC378" i="4"/>
  <c r="AA377" i="4"/>
  <c r="AC377" i="4"/>
  <c r="AA376" i="4"/>
  <c r="AC376" i="4"/>
  <c r="AA375" i="4"/>
  <c r="AC375" i="4"/>
  <c r="AA374" i="4"/>
  <c r="AC374" i="4"/>
  <c r="AA359" i="4"/>
  <c r="AC359" i="4"/>
  <c r="AA358" i="4"/>
  <c r="AC358" i="4"/>
  <c r="AA357" i="4"/>
  <c r="AC357" i="4"/>
  <c r="AA356" i="4"/>
  <c r="AC356" i="4"/>
  <c r="AA355" i="4"/>
  <c r="AC355" i="4"/>
  <c r="AA354" i="4"/>
  <c r="AC354" i="4"/>
  <c r="AA353" i="4"/>
  <c r="AC353" i="4"/>
  <c r="AA352" i="4"/>
  <c r="AC352" i="4"/>
  <c r="AA351" i="4"/>
  <c r="AA350" i="4"/>
  <c r="AC350" i="4"/>
  <c r="AA349" i="4"/>
  <c r="AA348" i="4"/>
  <c r="AA347" i="4"/>
  <c r="AA343" i="4"/>
  <c r="AC343" i="4"/>
  <c r="AA342" i="4"/>
  <c r="AC342" i="4"/>
  <c r="AA341" i="4"/>
  <c r="AC341" i="4"/>
  <c r="AA340" i="4"/>
  <c r="AC340" i="4"/>
  <c r="AA339" i="4"/>
  <c r="AC339" i="4"/>
  <c r="AA338" i="4"/>
  <c r="AC338" i="4"/>
  <c r="AA337" i="4"/>
  <c r="AC337" i="4"/>
  <c r="AA336" i="4"/>
  <c r="AC336" i="4"/>
  <c r="AA335" i="4"/>
  <c r="AC335" i="4"/>
  <c r="AA334" i="4"/>
  <c r="AC334" i="4"/>
  <c r="AA331" i="4"/>
  <c r="AC331" i="4"/>
  <c r="AA330" i="4"/>
  <c r="AC330" i="4"/>
  <c r="AA329" i="4"/>
  <c r="AC329" i="4"/>
  <c r="AA328" i="4"/>
  <c r="AC328" i="4"/>
  <c r="AA327" i="4"/>
  <c r="AC327" i="4"/>
  <c r="AA326" i="4"/>
  <c r="AC326" i="4"/>
  <c r="AA325" i="4"/>
  <c r="AC325" i="4"/>
  <c r="AA324" i="4"/>
  <c r="AC324" i="4"/>
  <c r="AA323" i="4"/>
  <c r="AC323" i="4"/>
  <c r="AA322" i="4"/>
  <c r="AC322" i="4"/>
  <c r="AA319" i="4"/>
  <c r="AC319" i="4"/>
  <c r="AA318" i="4"/>
  <c r="AC318" i="4"/>
  <c r="AA317" i="4"/>
  <c r="AC317" i="4"/>
  <c r="AA316" i="4"/>
  <c r="AC316" i="4"/>
  <c r="AA315" i="4"/>
  <c r="AC315" i="4"/>
  <c r="AA314" i="4"/>
  <c r="AC314" i="4"/>
  <c r="AA313" i="4"/>
  <c r="AC313" i="4"/>
  <c r="AA312" i="4"/>
  <c r="AC312" i="4"/>
  <c r="AA311" i="4"/>
  <c r="AA310" i="4"/>
  <c r="AC310" i="4"/>
  <c r="AA309" i="4"/>
  <c r="AA308" i="4"/>
  <c r="AA307" i="4"/>
  <c r="AA111" i="4"/>
  <c r="AC111" i="4"/>
  <c r="AA110" i="4"/>
  <c r="AC110" i="4"/>
  <c r="AA109" i="4"/>
  <c r="AC109" i="4"/>
  <c r="AA108" i="4"/>
  <c r="AC108" i="4"/>
  <c r="AA107" i="4"/>
  <c r="AC107" i="4"/>
  <c r="AA106" i="4"/>
  <c r="AC106" i="4"/>
  <c r="AA105" i="4"/>
  <c r="AC105" i="4"/>
  <c r="AA104" i="4"/>
  <c r="AC104" i="4"/>
  <c r="AA103" i="4"/>
  <c r="AA102" i="4"/>
  <c r="AC102" i="4"/>
  <c r="AA101" i="4"/>
  <c r="AA100" i="4"/>
  <c r="AA99" i="4"/>
  <c r="AA95" i="4"/>
  <c r="AC95" i="4"/>
  <c r="AA94" i="4"/>
  <c r="AC94" i="4"/>
  <c r="AA93" i="4"/>
  <c r="AC93" i="4"/>
  <c r="AA92" i="4"/>
  <c r="AC92" i="4"/>
  <c r="AA91" i="4"/>
  <c r="AC91" i="4"/>
  <c r="AA90" i="4"/>
  <c r="AC90" i="4"/>
  <c r="AA89" i="4"/>
  <c r="AC89" i="4"/>
  <c r="AA88" i="4"/>
  <c r="AC88" i="4"/>
  <c r="AA87" i="4"/>
  <c r="AC87" i="4"/>
  <c r="AA86" i="4"/>
  <c r="AC86" i="4"/>
  <c r="AA83" i="4"/>
  <c r="AC83" i="4"/>
  <c r="AA82" i="4"/>
  <c r="AC82" i="4"/>
  <c r="AA81" i="4"/>
  <c r="AC81" i="4"/>
  <c r="AA80" i="4"/>
  <c r="AC80" i="4"/>
  <c r="AA79" i="4"/>
  <c r="AC79" i="4"/>
  <c r="AA78" i="4"/>
  <c r="AC78" i="4"/>
  <c r="AA77" i="4"/>
  <c r="AC77" i="4"/>
  <c r="AA76" i="4"/>
  <c r="AC76" i="4"/>
  <c r="AA75" i="4"/>
  <c r="AC75" i="4"/>
  <c r="AA74" i="4"/>
  <c r="AC74" i="4"/>
  <c r="AA71" i="4"/>
  <c r="AC71" i="4"/>
  <c r="AA70" i="4"/>
  <c r="AC70" i="4"/>
  <c r="AA69" i="4"/>
  <c r="AC69" i="4"/>
  <c r="AA68" i="4"/>
  <c r="AC68" i="4"/>
  <c r="AA67" i="4"/>
  <c r="AC67" i="4"/>
  <c r="AA66" i="4"/>
  <c r="AC66" i="4"/>
  <c r="AA65" i="4"/>
  <c r="AC65" i="4"/>
  <c r="AA64" i="4"/>
  <c r="AC64" i="4"/>
  <c r="AA63" i="4"/>
  <c r="AA62" i="4"/>
  <c r="AC62" i="4"/>
  <c r="AA61" i="4"/>
  <c r="AA60" i="4"/>
  <c r="AA59" i="4"/>
  <c r="AA43" i="4"/>
  <c r="AC43" i="4"/>
  <c r="AA42" i="4"/>
  <c r="AC42" i="4"/>
  <c r="AA41" i="4"/>
  <c r="AC41" i="4"/>
  <c r="AA40" i="4"/>
  <c r="AC40" i="4"/>
  <c r="AA39" i="4"/>
  <c r="AC39" i="4"/>
  <c r="AA38" i="4"/>
  <c r="AC38" i="4"/>
  <c r="AA37" i="4"/>
  <c r="AC37" i="4"/>
  <c r="AA36" i="4"/>
  <c r="AC36" i="4"/>
  <c r="AA35" i="4"/>
  <c r="AA34" i="4"/>
  <c r="AC34" i="4"/>
  <c r="AA33" i="4"/>
  <c r="AA32" i="4"/>
  <c r="AA31" i="4"/>
  <c r="T1319" i="4"/>
  <c r="T1318" i="4"/>
  <c r="N770" i="27"/>
  <c r="T1317" i="4"/>
  <c r="T1316" i="4"/>
  <c r="L768" i="27"/>
  <c r="T1315" i="4"/>
  <c r="T1314" i="4"/>
  <c r="N766" i="27"/>
  <c r="T1313" i="4"/>
  <c r="T1312" i="4"/>
  <c r="L764" i="27"/>
  <c r="T1311" i="4"/>
  <c r="T1310" i="4"/>
  <c r="N762" i="27"/>
  <c r="T1307" i="4"/>
  <c r="L759" i="27"/>
  <c r="T1306" i="4"/>
  <c r="L758" i="27"/>
  <c r="T1305" i="4"/>
  <c r="L757" i="27"/>
  <c r="T1304" i="4"/>
  <c r="L756" i="27"/>
  <c r="T1303" i="4"/>
  <c r="L755" i="27"/>
  <c r="T1302" i="4"/>
  <c r="L754" i="27"/>
  <c r="T1301" i="4"/>
  <c r="L753" i="27"/>
  <c r="T1300" i="4"/>
  <c r="L752" i="27"/>
  <c r="T1299" i="4"/>
  <c r="L751" i="27"/>
  <c r="T1298" i="4"/>
  <c r="L750" i="27"/>
  <c r="T1295" i="4"/>
  <c r="T1294" i="4"/>
  <c r="T1293" i="4"/>
  <c r="T1292" i="4"/>
  <c r="T1291" i="4"/>
  <c r="T1290" i="4"/>
  <c r="T1289" i="4"/>
  <c r="T1288" i="4"/>
  <c r="T1287" i="4"/>
  <c r="T1286" i="4"/>
  <c r="T1271" i="4"/>
  <c r="T1270" i="4"/>
  <c r="T1269" i="4"/>
  <c r="T1268" i="4"/>
  <c r="T1267" i="4"/>
  <c r="T1266" i="4"/>
  <c r="T1265" i="4"/>
  <c r="T1264" i="4"/>
  <c r="T1263" i="4"/>
  <c r="T1262" i="4"/>
  <c r="T1259" i="4"/>
  <c r="T1258" i="4"/>
  <c r="T1257" i="4"/>
  <c r="T1256" i="4"/>
  <c r="T1255" i="4"/>
  <c r="T1254" i="4"/>
  <c r="T1253" i="4"/>
  <c r="T1252" i="4"/>
  <c r="T1251" i="4"/>
  <c r="T1250" i="4"/>
  <c r="T1247" i="4"/>
  <c r="T1246" i="4"/>
  <c r="T1245" i="4"/>
  <c r="T1244" i="4"/>
  <c r="T1243" i="4"/>
  <c r="T1242" i="4"/>
  <c r="T1241" i="4"/>
  <c r="T1240" i="4"/>
  <c r="T1239" i="4"/>
  <c r="T1238" i="4"/>
  <c r="T1235" i="4"/>
  <c r="T1234" i="4"/>
  <c r="T1233" i="4"/>
  <c r="T1232" i="4"/>
  <c r="T1231" i="4"/>
  <c r="T1230" i="4"/>
  <c r="T1229" i="4"/>
  <c r="T1228" i="4"/>
  <c r="T1227" i="4"/>
  <c r="T1226" i="4"/>
  <c r="T1223" i="4"/>
  <c r="T1222" i="4"/>
  <c r="T1221" i="4"/>
  <c r="T1220" i="4"/>
  <c r="T1219" i="4"/>
  <c r="T1218" i="4"/>
  <c r="T1217" i="4"/>
  <c r="T1216" i="4"/>
  <c r="T1215" i="4"/>
  <c r="T1214" i="4"/>
  <c r="T1199" i="4"/>
  <c r="T1198" i="4"/>
  <c r="T1197" i="4"/>
  <c r="T1196" i="4"/>
  <c r="T1195" i="4"/>
  <c r="T1194" i="4"/>
  <c r="T1193" i="4"/>
  <c r="T1192" i="4"/>
  <c r="T1191" i="4"/>
  <c r="T1190" i="4"/>
  <c r="T1187" i="4"/>
  <c r="T1186" i="4"/>
  <c r="T1185" i="4"/>
  <c r="T1184" i="4"/>
  <c r="T1183" i="4"/>
  <c r="T1182" i="4"/>
  <c r="T1181" i="4"/>
  <c r="T1180" i="4"/>
  <c r="T1179" i="4"/>
  <c r="T1178" i="4"/>
  <c r="T1175" i="4"/>
  <c r="T1174" i="4"/>
  <c r="T1173" i="4"/>
  <c r="T1172" i="4"/>
  <c r="T1171" i="4"/>
  <c r="T1170" i="4"/>
  <c r="T1169" i="4"/>
  <c r="T1168" i="4"/>
  <c r="T1167" i="4"/>
  <c r="T1166" i="4"/>
  <c r="T1163" i="4"/>
  <c r="T1162" i="4"/>
  <c r="T1161" i="4"/>
  <c r="T1160" i="4"/>
  <c r="T1159" i="4"/>
  <c r="T1158" i="4"/>
  <c r="T1157" i="4"/>
  <c r="T1156" i="4"/>
  <c r="T1155" i="4"/>
  <c r="T1154" i="4"/>
  <c r="T1151" i="4"/>
  <c r="T1150" i="4"/>
  <c r="T1149" i="4"/>
  <c r="T1148" i="4"/>
  <c r="T1147" i="4"/>
  <c r="T1146" i="4"/>
  <c r="T1145" i="4"/>
  <c r="T1144" i="4"/>
  <c r="T1143" i="4"/>
  <c r="T1142" i="4"/>
  <c r="T1127" i="4"/>
  <c r="T1126" i="4"/>
  <c r="T1125" i="4"/>
  <c r="T1124" i="4"/>
  <c r="T1123" i="4"/>
  <c r="T1122" i="4"/>
  <c r="T1121" i="4"/>
  <c r="T1120" i="4"/>
  <c r="T1119" i="4"/>
  <c r="T1118" i="4"/>
  <c r="T1115" i="4"/>
  <c r="T1114" i="4"/>
  <c r="T1113" i="4"/>
  <c r="T1112" i="4"/>
  <c r="T1111" i="4"/>
  <c r="T1110" i="4"/>
  <c r="T1109" i="4"/>
  <c r="T1108" i="4"/>
  <c r="T1107" i="4"/>
  <c r="T1106" i="4"/>
  <c r="T1103" i="4"/>
  <c r="T1102" i="4"/>
  <c r="T1101" i="4"/>
  <c r="T1100" i="4"/>
  <c r="T1099" i="4"/>
  <c r="T1098" i="4"/>
  <c r="T1097" i="4"/>
  <c r="T1096" i="4"/>
  <c r="T1095" i="4"/>
  <c r="T1094" i="4"/>
  <c r="T1091" i="4"/>
  <c r="T1090" i="4"/>
  <c r="T1089" i="4"/>
  <c r="T1088" i="4"/>
  <c r="T1087" i="4"/>
  <c r="T1086" i="4"/>
  <c r="T1085" i="4"/>
  <c r="T1084" i="4"/>
  <c r="T1083" i="4"/>
  <c r="T1082" i="4"/>
  <c r="T1067" i="4"/>
  <c r="T1066" i="4"/>
  <c r="T1065" i="4"/>
  <c r="T1064" i="4"/>
  <c r="T1063" i="4"/>
  <c r="T1062" i="4"/>
  <c r="T1061" i="4"/>
  <c r="T1060" i="4"/>
  <c r="T1059" i="4"/>
  <c r="T1058" i="4"/>
  <c r="T1055" i="4"/>
  <c r="T1054" i="4"/>
  <c r="T1053" i="4"/>
  <c r="T1052" i="4"/>
  <c r="T1051" i="4"/>
  <c r="T1050" i="4"/>
  <c r="T1049" i="4"/>
  <c r="T1048" i="4"/>
  <c r="T1047" i="4"/>
  <c r="T1046" i="4"/>
  <c r="T1043" i="4"/>
  <c r="T1042" i="4"/>
  <c r="T1041" i="4"/>
  <c r="T1040" i="4"/>
  <c r="T1039" i="4"/>
  <c r="T1038" i="4"/>
  <c r="T1037" i="4"/>
  <c r="T1036" i="4"/>
  <c r="T1035" i="4"/>
  <c r="T1034" i="4"/>
  <c r="T1019" i="4"/>
  <c r="T1018" i="4"/>
  <c r="T1017" i="4"/>
  <c r="T1016" i="4"/>
  <c r="T1015" i="4"/>
  <c r="T1014" i="4"/>
  <c r="T1013" i="4"/>
  <c r="T1012" i="4"/>
  <c r="T1011" i="4"/>
  <c r="T1010" i="4"/>
  <c r="T1007" i="4"/>
  <c r="T1006" i="4"/>
  <c r="T1005" i="4"/>
  <c r="T1004" i="4"/>
  <c r="T1003" i="4"/>
  <c r="T1002" i="4"/>
  <c r="T1001" i="4"/>
  <c r="T1000" i="4"/>
  <c r="T999" i="4"/>
  <c r="T998" i="4"/>
  <c r="T995" i="4"/>
  <c r="T994" i="4"/>
  <c r="T993" i="4"/>
  <c r="T992" i="4"/>
  <c r="T991" i="4"/>
  <c r="T990" i="4"/>
  <c r="T989" i="4"/>
  <c r="T988" i="4"/>
  <c r="T987" i="4"/>
  <c r="T986" i="4"/>
  <c r="T983" i="4"/>
  <c r="T982" i="4"/>
  <c r="T981" i="4"/>
  <c r="T980" i="4"/>
  <c r="T979" i="4"/>
  <c r="T978" i="4"/>
  <c r="T977" i="4"/>
  <c r="T976" i="4"/>
  <c r="T975" i="4"/>
  <c r="T974" i="4"/>
  <c r="T971" i="4"/>
  <c r="T970" i="4"/>
  <c r="T969" i="4"/>
  <c r="T968" i="4"/>
  <c r="T967" i="4"/>
  <c r="T966" i="4"/>
  <c r="T965" i="4"/>
  <c r="T964" i="4"/>
  <c r="T963" i="4"/>
  <c r="T962" i="4"/>
  <c r="T947" i="4"/>
  <c r="T946" i="4"/>
  <c r="T945" i="4"/>
  <c r="T944" i="4"/>
  <c r="T943" i="4"/>
  <c r="T942" i="4"/>
  <c r="T941" i="4"/>
  <c r="T940" i="4"/>
  <c r="T939" i="4"/>
  <c r="T938" i="4"/>
  <c r="T935" i="4"/>
  <c r="T934" i="4"/>
  <c r="T933" i="4"/>
  <c r="T932" i="4"/>
  <c r="T931" i="4"/>
  <c r="T930" i="4"/>
  <c r="T929" i="4"/>
  <c r="T928" i="4"/>
  <c r="T927" i="4"/>
  <c r="T926" i="4"/>
  <c r="T923" i="4"/>
  <c r="T922" i="4"/>
  <c r="T921" i="4"/>
  <c r="T920" i="4"/>
  <c r="T919" i="4"/>
  <c r="T918" i="4"/>
  <c r="T917" i="4"/>
  <c r="T916" i="4"/>
  <c r="T915" i="4"/>
  <c r="T914" i="4"/>
  <c r="T899" i="4"/>
  <c r="T898" i="4"/>
  <c r="T897" i="4"/>
  <c r="T896" i="4"/>
  <c r="T895" i="4"/>
  <c r="T894" i="4"/>
  <c r="T893" i="4"/>
  <c r="T892" i="4"/>
  <c r="T891" i="4"/>
  <c r="T890" i="4"/>
  <c r="T887" i="4"/>
  <c r="T886" i="4"/>
  <c r="T885" i="4"/>
  <c r="T884" i="4"/>
  <c r="T883" i="4"/>
  <c r="T882" i="4"/>
  <c r="T881" i="4"/>
  <c r="T880" i="4"/>
  <c r="T879" i="4"/>
  <c r="T878" i="4"/>
  <c r="T875" i="4"/>
  <c r="T874" i="4"/>
  <c r="T873" i="4"/>
  <c r="T872" i="4"/>
  <c r="T871" i="4"/>
  <c r="T870" i="4"/>
  <c r="T869" i="4"/>
  <c r="T868" i="4"/>
  <c r="T867" i="4"/>
  <c r="T866" i="4"/>
  <c r="T851" i="4"/>
  <c r="T850" i="4"/>
  <c r="T849" i="4"/>
  <c r="T848" i="4"/>
  <c r="T847" i="4"/>
  <c r="T846" i="4"/>
  <c r="T845" i="4"/>
  <c r="T844" i="4"/>
  <c r="T843" i="4"/>
  <c r="T842" i="4"/>
  <c r="T839" i="4"/>
  <c r="T838" i="4"/>
  <c r="T837" i="4"/>
  <c r="T836" i="4"/>
  <c r="T835" i="4"/>
  <c r="T834" i="4"/>
  <c r="T833" i="4"/>
  <c r="T832" i="4"/>
  <c r="T831" i="4"/>
  <c r="T830" i="4"/>
  <c r="T815" i="4"/>
  <c r="T814" i="4"/>
  <c r="T813" i="4"/>
  <c r="T812" i="4"/>
  <c r="T811" i="4"/>
  <c r="T810" i="4"/>
  <c r="T809" i="4"/>
  <c r="T808" i="4"/>
  <c r="T807" i="4"/>
  <c r="T806" i="4"/>
  <c r="T803" i="4"/>
  <c r="T802" i="4"/>
  <c r="T801" i="4"/>
  <c r="T800" i="4"/>
  <c r="T799" i="4"/>
  <c r="T798" i="4"/>
  <c r="T797" i="4"/>
  <c r="T796" i="4"/>
  <c r="T795" i="4"/>
  <c r="T794" i="4"/>
  <c r="T791" i="4"/>
  <c r="T790" i="4"/>
  <c r="T789" i="4"/>
  <c r="T788" i="4"/>
  <c r="T787" i="4"/>
  <c r="T786" i="4"/>
  <c r="T785" i="4"/>
  <c r="T784" i="4"/>
  <c r="T783" i="4"/>
  <c r="T782" i="4"/>
  <c r="T779" i="4"/>
  <c r="T778" i="4"/>
  <c r="T777" i="4"/>
  <c r="T776" i="4"/>
  <c r="T775" i="4"/>
  <c r="T774" i="4"/>
  <c r="T773" i="4"/>
  <c r="T772" i="4"/>
  <c r="T771" i="4"/>
  <c r="T770" i="4"/>
  <c r="T755" i="4"/>
  <c r="T754" i="4"/>
  <c r="T753" i="4"/>
  <c r="T752" i="4"/>
  <c r="T751" i="4"/>
  <c r="T750" i="4"/>
  <c r="T749" i="4"/>
  <c r="T748" i="4"/>
  <c r="T747" i="4"/>
  <c r="T746" i="4"/>
  <c r="T731" i="4"/>
  <c r="T730" i="4"/>
  <c r="T729" i="4"/>
  <c r="T728" i="4"/>
  <c r="T727" i="4"/>
  <c r="T726" i="4"/>
  <c r="T725" i="4"/>
  <c r="T724" i="4"/>
  <c r="T723" i="4"/>
  <c r="T722" i="4"/>
  <c r="T695" i="4"/>
  <c r="T694" i="4"/>
  <c r="T693" i="4"/>
  <c r="T692" i="4"/>
  <c r="T691" i="4"/>
  <c r="T690" i="4"/>
  <c r="T689" i="4"/>
  <c r="T688" i="4"/>
  <c r="T687" i="4"/>
  <c r="T686" i="4"/>
  <c r="T683" i="4"/>
  <c r="T682" i="4"/>
  <c r="T681" i="4"/>
  <c r="T680" i="4"/>
  <c r="T679" i="4"/>
  <c r="T678" i="4"/>
  <c r="T677" i="4"/>
  <c r="T676" i="4"/>
  <c r="T675" i="4"/>
  <c r="T674" i="4"/>
  <c r="T671" i="4"/>
  <c r="T670" i="4"/>
  <c r="T669" i="4"/>
  <c r="T668" i="4"/>
  <c r="T667" i="4"/>
  <c r="T666" i="4"/>
  <c r="T665" i="4"/>
  <c r="T664" i="4"/>
  <c r="T663" i="4"/>
  <c r="T662" i="4"/>
  <c r="T659" i="4"/>
  <c r="T658" i="4"/>
  <c r="T657" i="4"/>
  <c r="T656" i="4"/>
  <c r="T655" i="4"/>
  <c r="T654" i="4"/>
  <c r="T653" i="4"/>
  <c r="T652" i="4"/>
  <c r="T651" i="4"/>
  <c r="T650" i="4"/>
  <c r="T647" i="4"/>
  <c r="T646" i="4"/>
  <c r="T645" i="4"/>
  <c r="T644" i="4"/>
  <c r="T643" i="4"/>
  <c r="T642" i="4"/>
  <c r="T641" i="4"/>
  <c r="T640" i="4"/>
  <c r="T639" i="4"/>
  <c r="T638" i="4"/>
  <c r="T635" i="4"/>
  <c r="T634" i="4"/>
  <c r="T633" i="4"/>
  <c r="T632" i="4"/>
  <c r="T631" i="4"/>
  <c r="T630" i="4"/>
  <c r="T629" i="4"/>
  <c r="T628" i="4"/>
  <c r="T627" i="4"/>
  <c r="T626" i="4"/>
  <c r="T623" i="4"/>
  <c r="T622" i="4"/>
  <c r="T621" i="4"/>
  <c r="T620" i="4"/>
  <c r="T619" i="4"/>
  <c r="T618" i="4"/>
  <c r="T617" i="4"/>
  <c r="T616" i="4"/>
  <c r="T615" i="4"/>
  <c r="T614" i="4"/>
  <c r="T611" i="4"/>
  <c r="T610" i="4"/>
  <c r="T609" i="4"/>
  <c r="T608" i="4"/>
  <c r="T607" i="4"/>
  <c r="T606" i="4"/>
  <c r="T605" i="4"/>
  <c r="T604" i="4"/>
  <c r="T603" i="4"/>
  <c r="T602" i="4"/>
  <c r="T599" i="4"/>
  <c r="T598" i="4"/>
  <c r="T597" i="4"/>
  <c r="T596" i="4"/>
  <c r="T595" i="4"/>
  <c r="T594" i="4"/>
  <c r="T593" i="4"/>
  <c r="T592" i="4"/>
  <c r="T591" i="4"/>
  <c r="T590" i="4"/>
  <c r="T587" i="4"/>
  <c r="T586" i="4"/>
  <c r="T585" i="4"/>
  <c r="T584" i="4"/>
  <c r="T583" i="4"/>
  <c r="T582" i="4"/>
  <c r="T581" i="4"/>
  <c r="T580" i="4"/>
  <c r="T579" i="4"/>
  <c r="T578" i="4"/>
  <c r="T575" i="4"/>
  <c r="T574" i="4"/>
  <c r="T573" i="4"/>
  <c r="T572" i="4"/>
  <c r="T571" i="4"/>
  <c r="T570" i="4"/>
  <c r="T569" i="4"/>
  <c r="T568" i="4"/>
  <c r="T567" i="4"/>
  <c r="T566" i="4"/>
  <c r="T563" i="4"/>
  <c r="T562" i="4"/>
  <c r="T561" i="4"/>
  <c r="T560" i="4"/>
  <c r="T559" i="4"/>
  <c r="T558" i="4"/>
  <c r="T557" i="4"/>
  <c r="T556" i="4"/>
  <c r="T555" i="4"/>
  <c r="T554" i="4"/>
  <c r="T551" i="4"/>
  <c r="T550" i="4"/>
  <c r="T549" i="4"/>
  <c r="T548" i="4"/>
  <c r="T547" i="4"/>
  <c r="T546" i="4"/>
  <c r="T545" i="4"/>
  <c r="T544" i="4"/>
  <c r="T543" i="4"/>
  <c r="T542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83" i="4"/>
  <c r="T382" i="4"/>
  <c r="T381" i="4"/>
  <c r="T380" i="4"/>
  <c r="T379" i="4"/>
  <c r="T378" i="4"/>
  <c r="T377" i="4"/>
  <c r="T376" i="4"/>
  <c r="T375" i="4"/>
  <c r="T374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3" i="4"/>
  <c r="T342" i="4"/>
  <c r="T341" i="4"/>
  <c r="T340" i="4"/>
  <c r="T339" i="4"/>
  <c r="T338" i="4"/>
  <c r="T337" i="4"/>
  <c r="T336" i="4"/>
  <c r="T335" i="4"/>
  <c r="T334" i="4"/>
  <c r="T331" i="4"/>
  <c r="T330" i="4"/>
  <c r="T329" i="4"/>
  <c r="T328" i="4"/>
  <c r="T327" i="4"/>
  <c r="T326" i="4"/>
  <c r="T325" i="4"/>
  <c r="T324" i="4"/>
  <c r="T323" i="4"/>
  <c r="T322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19" i="4"/>
  <c r="T117" i="4"/>
  <c r="T116" i="4"/>
  <c r="T115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5" i="4"/>
  <c r="T94" i="4"/>
  <c r="T93" i="4"/>
  <c r="T92" i="4"/>
  <c r="T91" i="4"/>
  <c r="T90" i="4"/>
  <c r="T89" i="4"/>
  <c r="T88" i="4"/>
  <c r="T87" i="4"/>
  <c r="T86" i="4"/>
  <c r="T83" i="4"/>
  <c r="T82" i="4"/>
  <c r="T81" i="4"/>
  <c r="T80" i="4"/>
  <c r="T79" i="4"/>
  <c r="T78" i="4"/>
  <c r="T77" i="4"/>
  <c r="T76" i="4"/>
  <c r="T75" i="4"/>
  <c r="T74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L1319" i="4"/>
  <c r="H771" i="27"/>
  <c r="L1318" i="4"/>
  <c r="H770" i="27"/>
  <c r="L1317" i="4"/>
  <c r="H769" i="27"/>
  <c r="L1316" i="4"/>
  <c r="H768" i="27"/>
  <c r="L1315" i="4"/>
  <c r="H767" i="27"/>
  <c r="L1314" i="4"/>
  <c r="H766" i="27"/>
  <c r="L1313" i="4"/>
  <c r="H765" i="27"/>
  <c r="L1312" i="4"/>
  <c r="H764" i="27"/>
  <c r="L1311" i="4"/>
  <c r="H763" i="27"/>
  <c r="L1310" i="4"/>
  <c r="H762" i="27"/>
  <c r="L1307" i="4"/>
  <c r="L1306" i="4"/>
  <c r="L1305" i="4"/>
  <c r="L1304" i="4"/>
  <c r="L1303" i="4"/>
  <c r="L1302" i="4"/>
  <c r="L1301" i="4"/>
  <c r="L1300" i="4"/>
  <c r="L1299" i="4"/>
  <c r="L1298" i="4"/>
  <c r="L1295" i="4"/>
  <c r="L1294" i="4"/>
  <c r="L1293" i="4"/>
  <c r="L1292" i="4"/>
  <c r="L1291" i="4"/>
  <c r="L1290" i="4"/>
  <c r="L1289" i="4"/>
  <c r="L1288" i="4"/>
  <c r="L1287" i="4"/>
  <c r="L1286" i="4"/>
  <c r="L1271" i="4"/>
  <c r="L1270" i="4"/>
  <c r="L1269" i="4"/>
  <c r="L1268" i="4"/>
  <c r="L1267" i="4"/>
  <c r="L1266" i="4"/>
  <c r="L1265" i="4"/>
  <c r="L1264" i="4"/>
  <c r="L1263" i="4"/>
  <c r="L1262" i="4"/>
  <c r="L1259" i="4"/>
  <c r="L1258" i="4"/>
  <c r="L1257" i="4"/>
  <c r="L1256" i="4"/>
  <c r="L1255" i="4"/>
  <c r="L1254" i="4"/>
  <c r="L1253" i="4"/>
  <c r="L1252" i="4"/>
  <c r="L1251" i="4"/>
  <c r="L1250" i="4"/>
  <c r="L1247" i="4"/>
  <c r="L1246" i="4"/>
  <c r="L1245" i="4"/>
  <c r="L1244" i="4"/>
  <c r="L1243" i="4"/>
  <c r="L1242" i="4"/>
  <c r="L1241" i="4"/>
  <c r="L1240" i="4"/>
  <c r="L1239" i="4"/>
  <c r="L1238" i="4"/>
  <c r="L1235" i="4"/>
  <c r="L1234" i="4"/>
  <c r="L1233" i="4"/>
  <c r="L1232" i="4"/>
  <c r="L1231" i="4"/>
  <c r="L1230" i="4"/>
  <c r="L1229" i="4"/>
  <c r="L1228" i="4"/>
  <c r="L1227" i="4"/>
  <c r="L1226" i="4"/>
  <c r="L1223" i="4"/>
  <c r="L1222" i="4"/>
  <c r="L1221" i="4"/>
  <c r="L1220" i="4"/>
  <c r="L1219" i="4"/>
  <c r="L1218" i="4"/>
  <c r="L1217" i="4"/>
  <c r="L1216" i="4"/>
  <c r="L1215" i="4"/>
  <c r="L1214" i="4"/>
  <c r="L1199" i="4"/>
  <c r="L1198" i="4"/>
  <c r="L1197" i="4"/>
  <c r="L1196" i="4"/>
  <c r="L1195" i="4"/>
  <c r="L1194" i="4"/>
  <c r="L1193" i="4"/>
  <c r="L1192" i="4"/>
  <c r="L1191" i="4"/>
  <c r="L1190" i="4"/>
  <c r="L1187" i="4"/>
  <c r="L1186" i="4"/>
  <c r="L1185" i="4"/>
  <c r="L1184" i="4"/>
  <c r="L1183" i="4"/>
  <c r="L1182" i="4"/>
  <c r="L1181" i="4"/>
  <c r="L1180" i="4"/>
  <c r="L1179" i="4"/>
  <c r="L1178" i="4"/>
  <c r="L1175" i="4"/>
  <c r="L1174" i="4"/>
  <c r="L1173" i="4"/>
  <c r="L1172" i="4"/>
  <c r="L1171" i="4"/>
  <c r="L1170" i="4"/>
  <c r="L1169" i="4"/>
  <c r="L1168" i="4"/>
  <c r="L1167" i="4"/>
  <c r="L1166" i="4"/>
  <c r="L1163" i="4"/>
  <c r="L1162" i="4"/>
  <c r="L1161" i="4"/>
  <c r="L1160" i="4"/>
  <c r="L1159" i="4"/>
  <c r="L1158" i="4"/>
  <c r="L1157" i="4"/>
  <c r="L1156" i="4"/>
  <c r="L1155" i="4"/>
  <c r="L1154" i="4"/>
  <c r="L1151" i="4"/>
  <c r="L1150" i="4"/>
  <c r="L1149" i="4"/>
  <c r="L1148" i="4"/>
  <c r="L1147" i="4"/>
  <c r="L1146" i="4"/>
  <c r="L1145" i="4"/>
  <c r="L1144" i="4"/>
  <c r="L1143" i="4"/>
  <c r="L1142" i="4"/>
  <c r="L1127" i="4"/>
  <c r="L1126" i="4"/>
  <c r="L1125" i="4"/>
  <c r="L1124" i="4"/>
  <c r="L1123" i="4"/>
  <c r="L1122" i="4"/>
  <c r="L1121" i="4"/>
  <c r="L1120" i="4"/>
  <c r="L1119" i="4"/>
  <c r="L1118" i="4"/>
  <c r="L1115" i="4"/>
  <c r="L1114" i="4"/>
  <c r="L1113" i="4"/>
  <c r="L1112" i="4"/>
  <c r="L1111" i="4"/>
  <c r="L1110" i="4"/>
  <c r="L1109" i="4"/>
  <c r="L1108" i="4"/>
  <c r="L1107" i="4"/>
  <c r="L1106" i="4"/>
  <c r="L1103" i="4"/>
  <c r="L1102" i="4"/>
  <c r="L1101" i="4"/>
  <c r="L1100" i="4"/>
  <c r="L1099" i="4"/>
  <c r="L1098" i="4"/>
  <c r="L1097" i="4"/>
  <c r="L1096" i="4"/>
  <c r="L1095" i="4"/>
  <c r="L1094" i="4"/>
  <c r="L1091" i="4"/>
  <c r="L1090" i="4"/>
  <c r="L1089" i="4"/>
  <c r="L1088" i="4"/>
  <c r="L1087" i="4"/>
  <c r="L1086" i="4"/>
  <c r="L1085" i="4"/>
  <c r="L1084" i="4"/>
  <c r="L1083" i="4"/>
  <c r="L1082" i="4"/>
  <c r="L1067" i="4"/>
  <c r="L1066" i="4"/>
  <c r="L1065" i="4"/>
  <c r="L1064" i="4"/>
  <c r="L1063" i="4"/>
  <c r="L1062" i="4"/>
  <c r="L1061" i="4"/>
  <c r="L1060" i="4"/>
  <c r="L1059" i="4"/>
  <c r="L1058" i="4"/>
  <c r="L1055" i="4"/>
  <c r="L1054" i="4"/>
  <c r="L1053" i="4"/>
  <c r="L1052" i="4"/>
  <c r="L1051" i="4"/>
  <c r="L1050" i="4"/>
  <c r="L1049" i="4"/>
  <c r="L1048" i="4"/>
  <c r="L1047" i="4"/>
  <c r="L1046" i="4"/>
  <c r="L1043" i="4"/>
  <c r="L1042" i="4"/>
  <c r="L1041" i="4"/>
  <c r="L1040" i="4"/>
  <c r="L1039" i="4"/>
  <c r="L1038" i="4"/>
  <c r="L1037" i="4"/>
  <c r="L1036" i="4"/>
  <c r="L1035" i="4"/>
  <c r="L1034" i="4"/>
  <c r="L1019" i="4"/>
  <c r="L1018" i="4"/>
  <c r="L1017" i="4"/>
  <c r="L1016" i="4"/>
  <c r="L1015" i="4"/>
  <c r="L1014" i="4"/>
  <c r="L1013" i="4"/>
  <c r="L1012" i="4"/>
  <c r="L1011" i="4"/>
  <c r="L1010" i="4"/>
  <c r="L1007" i="4"/>
  <c r="L1006" i="4"/>
  <c r="L1005" i="4"/>
  <c r="L1004" i="4"/>
  <c r="L1003" i="4"/>
  <c r="L1002" i="4"/>
  <c r="L1001" i="4"/>
  <c r="L1000" i="4"/>
  <c r="L999" i="4"/>
  <c r="L998" i="4"/>
  <c r="L995" i="4"/>
  <c r="L994" i="4"/>
  <c r="L993" i="4"/>
  <c r="L992" i="4"/>
  <c r="L991" i="4"/>
  <c r="L990" i="4"/>
  <c r="L989" i="4"/>
  <c r="L988" i="4"/>
  <c r="L987" i="4"/>
  <c r="L986" i="4"/>
  <c r="L983" i="4"/>
  <c r="L982" i="4"/>
  <c r="L981" i="4"/>
  <c r="L980" i="4"/>
  <c r="L979" i="4"/>
  <c r="L978" i="4"/>
  <c r="L977" i="4"/>
  <c r="L976" i="4"/>
  <c r="L975" i="4"/>
  <c r="L974" i="4"/>
  <c r="L971" i="4"/>
  <c r="L970" i="4"/>
  <c r="L969" i="4"/>
  <c r="L968" i="4"/>
  <c r="L967" i="4"/>
  <c r="L966" i="4"/>
  <c r="L965" i="4"/>
  <c r="L964" i="4"/>
  <c r="L963" i="4"/>
  <c r="L962" i="4"/>
  <c r="L947" i="4"/>
  <c r="L946" i="4"/>
  <c r="L945" i="4"/>
  <c r="L944" i="4"/>
  <c r="L943" i="4"/>
  <c r="L942" i="4"/>
  <c r="L941" i="4"/>
  <c r="L940" i="4"/>
  <c r="L939" i="4"/>
  <c r="L938" i="4"/>
  <c r="L935" i="4"/>
  <c r="L934" i="4"/>
  <c r="L933" i="4"/>
  <c r="L932" i="4"/>
  <c r="L931" i="4"/>
  <c r="L930" i="4"/>
  <c r="L929" i="4"/>
  <c r="L928" i="4"/>
  <c r="L927" i="4"/>
  <c r="L926" i="4"/>
  <c r="L923" i="4"/>
  <c r="L922" i="4"/>
  <c r="L921" i="4"/>
  <c r="L920" i="4"/>
  <c r="L919" i="4"/>
  <c r="L918" i="4"/>
  <c r="L917" i="4"/>
  <c r="L916" i="4"/>
  <c r="L915" i="4"/>
  <c r="L914" i="4"/>
  <c r="L899" i="4"/>
  <c r="L898" i="4"/>
  <c r="L897" i="4"/>
  <c r="L896" i="4"/>
  <c r="L895" i="4"/>
  <c r="L894" i="4"/>
  <c r="L893" i="4"/>
  <c r="L892" i="4"/>
  <c r="L891" i="4"/>
  <c r="L890" i="4"/>
  <c r="L887" i="4"/>
  <c r="L886" i="4"/>
  <c r="L885" i="4"/>
  <c r="L884" i="4"/>
  <c r="L883" i="4"/>
  <c r="L882" i="4"/>
  <c r="L881" i="4"/>
  <c r="L880" i="4"/>
  <c r="L879" i="4"/>
  <c r="L878" i="4"/>
  <c r="L875" i="4"/>
  <c r="L874" i="4"/>
  <c r="L873" i="4"/>
  <c r="L872" i="4"/>
  <c r="L871" i="4"/>
  <c r="L870" i="4"/>
  <c r="L869" i="4"/>
  <c r="L868" i="4"/>
  <c r="L867" i="4"/>
  <c r="L866" i="4"/>
  <c r="L851" i="4"/>
  <c r="L850" i="4"/>
  <c r="L849" i="4"/>
  <c r="L848" i="4"/>
  <c r="L847" i="4"/>
  <c r="L846" i="4"/>
  <c r="L845" i="4"/>
  <c r="L844" i="4"/>
  <c r="L843" i="4"/>
  <c r="L842" i="4"/>
  <c r="L839" i="4"/>
  <c r="L838" i="4"/>
  <c r="L837" i="4"/>
  <c r="L836" i="4"/>
  <c r="L835" i="4"/>
  <c r="L834" i="4"/>
  <c r="L833" i="4"/>
  <c r="L832" i="4"/>
  <c r="L831" i="4"/>
  <c r="L830" i="4"/>
  <c r="L815" i="4"/>
  <c r="L814" i="4"/>
  <c r="L813" i="4"/>
  <c r="L812" i="4"/>
  <c r="L811" i="4"/>
  <c r="L810" i="4"/>
  <c r="L809" i="4"/>
  <c r="L808" i="4"/>
  <c r="L807" i="4"/>
  <c r="L806" i="4"/>
  <c r="L803" i="4"/>
  <c r="L802" i="4"/>
  <c r="L801" i="4"/>
  <c r="L800" i="4"/>
  <c r="L799" i="4"/>
  <c r="L798" i="4"/>
  <c r="L797" i="4"/>
  <c r="L796" i="4"/>
  <c r="L795" i="4"/>
  <c r="L794" i="4"/>
  <c r="L791" i="4"/>
  <c r="L790" i="4"/>
  <c r="L789" i="4"/>
  <c r="L788" i="4"/>
  <c r="L787" i="4"/>
  <c r="L786" i="4"/>
  <c r="L785" i="4"/>
  <c r="L784" i="4"/>
  <c r="L783" i="4"/>
  <c r="L782" i="4"/>
  <c r="L779" i="4"/>
  <c r="L778" i="4"/>
  <c r="L777" i="4"/>
  <c r="L776" i="4"/>
  <c r="L775" i="4"/>
  <c r="L774" i="4"/>
  <c r="L773" i="4"/>
  <c r="L772" i="4"/>
  <c r="L771" i="4"/>
  <c r="L770" i="4"/>
  <c r="L755" i="4"/>
  <c r="L754" i="4"/>
  <c r="L753" i="4"/>
  <c r="L752" i="4"/>
  <c r="L751" i="4"/>
  <c r="L750" i="4"/>
  <c r="L749" i="4"/>
  <c r="L748" i="4"/>
  <c r="L747" i="4"/>
  <c r="L746" i="4"/>
  <c r="L731" i="4"/>
  <c r="L730" i="4"/>
  <c r="L729" i="4"/>
  <c r="L728" i="4"/>
  <c r="L727" i="4"/>
  <c r="L726" i="4"/>
  <c r="L725" i="4"/>
  <c r="L724" i="4"/>
  <c r="L723" i="4"/>
  <c r="L722" i="4"/>
  <c r="L695" i="4"/>
  <c r="L694" i="4"/>
  <c r="L693" i="4"/>
  <c r="L692" i="4"/>
  <c r="L691" i="4"/>
  <c r="L690" i="4"/>
  <c r="L689" i="4"/>
  <c r="L688" i="4"/>
  <c r="L687" i="4"/>
  <c r="L686" i="4"/>
  <c r="L683" i="4"/>
  <c r="L682" i="4"/>
  <c r="L681" i="4"/>
  <c r="L680" i="4"/>
  <c r="L679" i="4"/>
  <c r="L678" i="4"/>
  <c r="L677" i="4"/>
  <c r="L676" i="4"/>
  <c r="L675" i="4"/>
  <c r="L674" i="4"/>
  <c r="L671" i="4"/>
  <c r="L670" i="4"/>
  <c r="L669" i="4"/>
  <c r="L668" i="4"/>
  <c r="L667" i="4"/>
  <c r="L666" i="4"/>
  <c r="L665" i="4"/>
  <c r="L664" i="4"/>
  <c r="L663" i="4"/>
  <c r="L662" i="4"/>
  <c r="L659" i="4"/>
  <c r="L658" i="4"/>
  <c r="L657" i="4"/>
  <c r="L656" i="4"/>
  <c r="L655" i="4"/>
  <c r="L654" i="4"/>
  <c r="L653" i="4"/>
  <c r="L652" i="4"/>
  <c r="L651" i="4"/>
  <c r="L650" i="4"/>
  <c r="L647" i="4"/>
  <c r="L646" i="4"/>
  <c r="L645" i="4"/>
  <c r="L644" i="4"/>
  <c r="L643" i="4"/>
  <c r="L642" i="4"/>
  <c r="L641" i="4"/>
  <c r="L640" i="4"/>
  <c r="L639" i="4"/>
  <c r="L638" i="4"/>
  <c r="L635" i="4"/>
  <c r="L634" i="4"/>
  <c r="L633" i="4"/>
  <c r="L632" i="4"/>
  <c r="L631" i="4"/>
  <c r="L630" i="4"/>
  <c r="L629" i="4"/>
  <c r="L628" i="4"/>
  <c r="L627" i="4"/>
  <c r="L626" i="4"/>
  <c r="L623" i="4"/>
  <c r="L622" i="4"/>
  <c r="L621" i="4"/>
  <c r="L620" i="4"/>
  <c r="L619" i="4"/>
  <c r="L618" i="4"/>
  <c r="L617" i="4"/>
  <c r="L616" i="4"/>
  <c r="L615" i="4"/>
  <c r="L614" i="4"/>
  <c r="L611" i="4"/>
  <c r="L610" i="4"/>
  <c r="L609" i="4"/>
  <c r="L608" i="4"/>
  <c r="L607" i="4"/>
  <c r="L606" i="4"/>
  <c r="L605" i="4"/>
  <c r="L604" i="4"/>
  <c r="L603" i="4"/>
  <c r="L602" i="4"/>
  <c r="L599" i="4"/>
  <c r="L598" i="4"/>
  <c r="L597" i="4"/>
  <c r="L596" i="4"/>
  <c r="L595" i="4"/>
  <c r="L594" i="4"/>
  <c r="L593" i="4"/>
  <c r="L592" i="4"/>
  <c r="L591" i="4"/>
  <c r="L590" i="4"/>
  <c r="L587" i="4"/>
  <c r="L586" i="4"/>
  <c r="L585" i="4"/>
  <c r="L584" i="4"/>
  <c r="L583" i="4"/>
  <c r="L582" i="4"/>
  <c r="L581" i="4"/>
  <c r="L580" i="4"/>
  <c r="L579" i="4"/>
  <c r="L578" i="4"/>
  <c r="L575" i="4"/>
  <c r="L574" i="4"/>
  <c r="L573" i="4"/>
  <c r="L572" i="4"/>
  <c r="L571" i="4"/>
  <c r="L570" i="4"/>
  <c r="L569" i="4"/>
  <c r="L568" i="4"/>
  <c r="L567" i="4"/>
  <c r="L566" i="4"/>
  <c r="L563" i="4"/>
  <c r="L562" i="4"/>
  <c r="L561" i="4"/>
  <c r="L560" i="4"/>
  <c r="L559" i="4"/>
  <c r="L558" i="4"/>
  <c r="L557" i="4"/>
  <c r="L556" i="4"/>
  <c r="L555" i="4"/>
  <c r="L554" i="4"/>
  <c r="L551" i="4"/>
  <c r="L550" i="4"/>
  <c r="L549" i="4"/>
  <c r="L548" i="4"/>
  <c r="L547" i="4"/>
  <c r="L546" i="4"/>
  <c r="L545" i="4"/>
  <c r="L544" i="4"/>
  <c r="L543" i="4"/>
  <c r="L542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83" i="4"/>
  <c r="L382" i="4"/>
  <c r="L381" i="4"/>
  <c r="L380" i="4"/>
  <c r="L379" i="4"/>
  <c r="L378" i="4"/>
  <c r="L377" i="4"/>
  <c r="L376" i="4"/>
  <c r="L375" i="4"/>
  <c r="L374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3" i="4"/>
  <c r="L342" i="4"/>
  <c r="L341" i="4"/>
  <c r="L340" i="4"/>
  <c r="L339" i="4"/>
  <c r="L338" i="4"/>
  <c r="L337" i="4"/>
  <c r="L336" i="4"/>
  <c r="L335" i="4"/>
  <c r="L334" i="4"/>
  <c r="L331" i="4"/>
  <c r="L330" i="4"/>
  <c r="L329" i="4"/>
  <c r="L328" i="4"/>
  <c r="L327" i="4"/>
  <c r="L326" i="4"/>
  <c r="L325" i="4"/>
  <c r="L324" i="4"/>
  <c r="L323" i="4"/>
  <c r="L322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19" i="4"/>
  <c r="L117" i="4"/>
  <c r="L116" i="4"/>
  <c r="L115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5" i="4"/>
  <c r="L94" i="4"/>
  <c r="L93" i="4"/>
  <c r="L92" i="4"/>
  <c r="L91" i="4"/>
  <c r="L90" i="4"/>
  <c r="L89" i="4"/>
  <c r="L88" i="4"/>
  <c r="L87" i="4"/>
  <c r="L86" i="4"/>
  <c r="L83" i="4"/>
  <c r="L82" i="4"/>
  <c r="L81" i="4"/>
  <c r="L80" i="4"/>
  <c r="L79" i="4"/>
  <c r="L78" i="4"/>
  <c r="L77" i="4"/>
  <c r="L76" i="4"/>
  <c r="L75" i="4"/>
  <c r="L74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Z1309" i="4"/>
  <c r="X1309" i="4"/>
  <c r="W1309" i="4"/>
  <c r="S1319" i="4"/>
  <c r="K771" i="27"/>
  <c r="S1318" i="4"/>
  <c r="K770" i="27"/>
  <c r="S1317" i="4"/>
  <c r="K769" i="27"/>
  <c r="S1316" i="4"/>
  <c r="K768" i="27"/>
  <c r="S1315" i="4"/>
  <c r="K767" i="27"/>
  <c r="S1314" i="4"/>
  <c r="K766" i="27"/>
  <c r="S1313" i="4"/>
  <c r="K765" i="27"/>
  <c r="S1312" i="4"/>
  <c r="K764" i="27"/>
  <c r="S1311" i="4"/>
  <c r="K763" i="27"/>
  <c r="S1310" i="4"/>
  <c r="K762" i="27"/>
  <c r="F1309" i="4"/>
  <c r="F761" i="27"/>
  <c r="Z1283" i="4"/>
  <c r="Z1282" i="4"/>
  <c r="Z1281" i="4"/>
  <c r="Z1280" i="4"/>
  <c r="Z1279" i="4"/>
  <c r="Z1278" i="4"/>
  <c r="Z1277" i="4"/>
  <c r="Z1276" i="4"/>
  <c r="Z1275" i="4"/>
  <c r="Z1274" i="4"/>
  <c r="Y1283" i="4"/>
  <c r="Y1282" i="4"/>
  <c r="Y1281" i="4"/>
  <c r="Y1280" i="4"/>
  <c r="Y1279" i="4"/>
  <c r="Y1278" i="4"/>
  <c r="Y1277" i="4"/>
  <c r="Y1276" i="4"/>
  <c r="Y1275" i="4"/>
  <c r="G1275" i="4"/>
  <c r="AB1275" i="4"/>
  <c r="Y1274" i="4"/>
  <c r="X1283" i="4"/>
  <c r="X1282" i="4"/>
  <c r="X1281" i="4"/>
  <c r="X1280" i="4"/>
  <c r="X1279" i="4"/>
  <c r="X1278" i="4"/>
  <c r="X1277" i="4"/>
  <c r="X1276" i="4"/>
  <c r="X1275" i="4"/>
  <c r="X1274" i="4"/>
  <c r="W1283" i="4"/>
  <c r="W1282" i="4"/>
  <c r="W1281" i="4"/>
  <c r="W1280" i="4"/>
  <c r="W1279" i="4"/>
  <c r="W1278" i="4"/>
  <c r="W1277" i="4"/>
  <c r="W1276" i="4"/>
  <c r="W1275" i="4"/>
  <c r="W1274" i="4"/>
  <c r="G1283" i="4"/>
  <c r="G1282" i="4"/>
  <c r="V1282" i="4"/>
  <c r="G1281" i="4"/>
  <c r="U1281" i="4"/>
  <c r="G1280" i="4"/>
  <c r="V1280" i="4"/>
  <c r="G1279" i="4"/>
  <c r="V1279" i="4"/>
  <c r="G1278" i="4"/>
  <c r="G1277" i="4"/>
  <c r="V1277" i="4"/>
  <c r="G1276" i="4"/>
  <c r="V1276" i="4"/>
  <c r="V1275" i="4"/>
  <c r="G1274" i="4"/>
  <c r="V1274" i="4"/>
  <c r="F1283" i="4"/>
  <c r="F1282" i="4"/>
  <c r="L1282" i="4"/>
  <c r="F1281" i="4"/>
  <c r="F1280" i="4"/>
  <c r="F1279" i="4"/>
  <c r="F1278" i="4"/>
  <c r="L1278" i="4"/>
  <c r="F1277" i="4"/>
  <c r="L1277" i="4"/>
  <c r="F1276" i="4"/>
  <c r="F1275" i="4"/>
  <c r="F1274" i="4"/>
  <c r="L1274" i="4"/>
  <c r="F1211" i="4"/>
  <c r="F1210" i="4"/>
  <c r="L1210" i="4"/>
  <c r="F1209" i="4"/>
  <c r="L1209" i="4"/>
  <c r="F1208" i="4"/>
  <c r="F1207" i="4"/>
  <c r="F1206" i="4"/>
  <c r="F1205" i="4"/>
  <c r="F1204" i="4"/>
  <c r="F1203" i="4"/>
  <c r="F1202" i="4"/>
  <c r="L1202" i="4"/>
  <c r="F1139" i="4"/>
  <c r="F1138" i="4"/>
  <c r="L1138" i="4"/>
  <c r="F1137" i="4"/>
  <c r="F1136" i="4"/>
  <c r="F1135" i="4"/>
  <c r="F1134" i="4"/>
  <c r="F1133" i="4"/>
  <c r="F1132" i="4"/>
  <c r="F1131" i="4"/>
  <c r="F1130" i="4"/>
  <c r="L1130" i="4"/>
  <c r="F1079" i="4"/>
  <c r="F1078" i="4"/>
  <c r="F1077" i="4"/>
  <c r="F1076" i="4"/>
  <c r="F1075" i="4"/>
  <c r="F1074" i="4"/>
  <c r="L1074" i="4"/>
  <c r="F1073" i="4"/>
  <c r="F1072" i="4"/>
  <c r="F1071" i="4"/>
  <c r="F1070" i="4"/>
  <c r="F959" i="4"/>
  <c r="F958" i="4"/>
  <c r="L958" i="4"/>
  <c r="F957" i="4"/>
  <c r="L957" i="4"/>
  <c r="F956" i="4"/>
  <c r="F955" i="4"/>
  <c r="F954" i="4"/>
  <c r="L954" i="4"/>
  <c r="F953" i="4"/>
  <c r="L953" i="4"/>
  <c r="F952" i="4"/>
  <c r="F951" i="4"/>
  <c r="F950" i="4"/>
  <c r="L950" i="4"/>
  <c r="F911" i="4"/>
  <c r="F910" i="4"/>
  <c r="L910" i="4"/>
  <c r="F909" i="4"/>
  <c r="L909" i="4"/>
  <c r="F908" i="4"/>
  <c r="F907" i="4"/>
  <c r="F906" i="4"/>
  <c r="L906" i="4"/>
  <c r="F905" i="4"/>
  <c r="L905" i="4"/>
  <c r="F904" i="4"/>
  <c r="F903" i="4"/>
  <c r="F902" i="4"/>
  <c r="L902" i="4"/>
  <c r="F863" i="4"/>
  <c r="F862" i="4"/>
  <c r="L862" i="4"/>
  <c r="F861" i="4"/>
  <c r="L861" i="4"/>
  <c r="F860" i="4"/>
  <c r="F859" i="4"/>
  <c r="F858" i="4"/>
  <c r="L858" i="4"/>
  <c r="F857" i="4"/>
  <c r="L857" i="4"/>
  <c r="F856" i="4"/>
  <c r="F855" i="4"/>
  <c r="F854" i="4"/>
  <c r="L854" i="4"/>
  <c r="F767" i="4"/>
  <c r="F766" i="4"/>
  <c r="L766" i="4"/>
  <c r="F765" i="4"/>
  <c r="L765" i="4"/>
  <c r="F764" i="4"/>
  <c r="F763" i="4"/>
  <c r="F762" i="4"/>
  <c r="L762" i="4"/>
  <c r="F761" i="4"/>
  <c r="L761" i="4"/>
  <c r="F760" i="4"/>
  <c r="F759" i="4"/>
  <c r="F758" i="4"/>
  <c r="L758" i="4"/>
  <c r="L539" i="4"/>
  <c r="L537" i="4"/>
  <c r="L533" i="4"/>
  <c r="L532" i="4"/>
  <c r="L530" i="4"/>
  <c r="F395" i="4"/>
  <c r="F394" i="4"/>
  <c r="L394" i="4"/>
  <c r="F393" i="4"/>
  <c r="L393" i="4"/>
  <c r="F392" i="4"/>
  <c r="F391" i="4"/>
  <c r="F390" i="4"/>
  <c r="L390" i="4"/>
  <c r="F389" i="4"/>
  <c r="F388" i="4"/>
  <c r="L388" i="4"/>
  <c r="F387" i="4"/>
  <c r="F386" i="4"/>
  <c r="L386" i="4"/>
  <c r="F369" i="4"/>
  <c r="L369" i="4"/>
  <c r="S1307" i="4"/>
  <c r="S1306" i="4"/>
  <c r="S1305" i="4"/>
  <c r="S1304" i="4"/>
  <c r="S1303" i="4"/>
  <c r="S1302" i="4"/>
  <c r="S1301" i="4"/>
  <c r="S1300" i="4"/>
  <c r="S1299" i="4"/>
  <c r="S1298" i="4"/>
  <c r="S1295" i="4"/>
  <c r="S1294" i="4"/>
  <c r="S1293" i="4"/>
  <c r="S1292" i="4"/>
  <c r="S1291" i="4"/>
  <c r="S1290" i="4"/>
  <c r="S1289" i="4"/>
  <c r="S1288" i="4"/>
  <c r="S1287" i="4"/>
  <c r="S1286" i="4"/>
  <c r="S1271" i="4"/>
  <c r="S1270" i="4"/>
  <c r="S1269" i="4"/>
  <c r="S1268" i="4"/>
  <c r="S1267" i="4"/>
  <c r="S1266" i="4"/>
  <c r="S1265" i="4"/>
  <c r="S1264" i="4"/>
  <c r="S1263" i="4"/>
  <c r="S1262" i="4"/>
  <c r="S1259" i="4"/>
  <c r="S1258" i="4"/>
  <c r="S1257" i="4"/>
  <c r="S1256" i="4"/>
  <c r="S1255" i="4"/>
  <c r="S1254" i="4"/>
  <c r="S1253" i="4"/>
  <c r="S1252" i="4"/>
  <c r="S1251" i="4"/>
  <c r="S1250" i="4"/>
  <c r="S1247" i="4"/>
  <c r="S1246" i="4"/>
  <c r="S1245" i="4"/>
  <c r="S1244" i="4"/>
  <c r="S1243" i="4"/>
  <c r="S1242" i="4"/>
  <c r="S1241" i="4"/>
  <c r="S1240" i="4"/>
  <c r="S1239" i="4"/>
  <c r="S1238" i="4"/>
  <c r="S1235" i="4"/>
  <c r="S1234" i="4"/>
  <c r="S1233" i="4"/>
  <c r="S1232" i="4"/>
  <c r="S1231" i="4"/>
  <c r="S1230" i="4"/>
  <c r="S1229" i="4"/>
  <c r="S1228" i="4"/>
  <c r="S1227" i="4"/>
  <c r="S1226" i="4"/>
  <c r="S1223" i="4"/>
  <c r="S1222" i="4"/>
  <c r="S1221" i="4"/>
  <c r="S1220" i="4"/>
  <c r="S1219" i="4"/>
  <c r="S1218" i="4"/>
  <c r="S1217" i="4"/>
  <c r="S1216" i="4"/>
  <c r="S1215" i="4"/>
  <c r="S1214" i="4"/>
  <c r="S1199" i="4"/>
  <c r="S1198" i="4"/>
  <c r="S1197" i="4"/>
  <c r="S1196" i="4"/>
  <c r="S1195" i="4"/>
  <c r="S1194" i="4"/>
  <c r="S1193" i="4"/>
  <c r="S1192" i="4"/>
  <c r="S1191" i="4"/>
  <c r="S1190" i="4"/>
  <c r="S1187" i="4"/>
  <c r="S1186" i="4"/>
  <c r="S1185" i="4"/>
  <c r="S1184" i="4"/>
  <c r="S1183" i="4"/>
  <c r="S1182" i="4"/>
  <c r="S1181" i="4"/>
  <c r="S1180" i="4"/>
  <c r="S1179" i="4"/>
  <c r="S1178" i="4"/>
  <c r="S1175" i="4"/>
  <c r="S1174" i="4"/>
  <c r="S1173" i="4"/>
  <c r="S1172" i="4"/>
  <c r="S1171" i="4"/>
  <c r="S1170" i="4"/>
  <c r="S1169" i="4"/>
  <c r="S1168" i="4"/>
  <c r="S1167" i="4"/>
  <c r="S1166" i="4"/>
  <c r="S1163" i="4"/>
  <c r="S1162" i="4"/>
  <c r="S1161" i="4"/>
  <c r="S1160" i="4"/>
  <c r="S1159" i="4"/>
  <c r="S1158" i="4"/>
  <c r="S1157" i="4"/>
  <c r="S1156" i="4"/>
  <c r="S1155" i="4"/>
  <c r="S1154" i="4"/>
  <c r="S1151" i="4"/>
  <c r="S1150" i="4"/>
  <c r="S1149" i="4"/>
  <c r="S1148" i="4"/>
  <c r="S1147" i="4"/>
  <c r="S1146" i="4"/>
  <c r="S1145" i="4"/>
  <c r="S1144" i="4"/>
  <c r="S1143" i="4"/>
  <c r="S1142" i="4"/>
  <c r="S1127" i="4"/>
  <c r="S1126" i="4"/>
  <c r="S1125" i="4"/>
  <c r="S1124" i="4"/>
  <c r="S1123" i="4"/>
  <c r="S1122" i="4"/>
  <c r="S1121" i="4"/>
  <c r="S1120" i="4"/>
  <c r="S1119" i="4"/>
  <c r="S1118" i="4"/>
  <c r="S1115" i="4"/>
  <c r="S1114" i="4"/>
  <c r="S1113" i="4"/>
  <c r="S1112" i="4"/>
  <c r="S1111" i="4"/>
  <c r="S1110" i="4"/>
  <c r="S1109" i="4"/>
  <c r="S1108" i="4"/>
  <c r="S1107" i="4"/>
  <c r="S1106" i="4"/>
  <c r="S1103" i="4"/>
  <c r="S1102" i="4"/>
  <c r="S1101" i="4"/>
  <c r="S1100" i="4"/>
  <c r="S1099" i="4"/>
  <c r="S1098" i="4"/>
  <c r="S1097" i="4"/>
  <c r="S1096" i="4"/>
  <c r="S1095" i="4"/>
  <c r="S1094" i="4"/>
  <c r="S1091" i="4"/>
  <c r="S1090" i="4"/>
  <c r="S1089" i="4"/>
  <c r="S1088" i="4"/>
  <c r="S1087" i="4"/>
  <c r="S1086" i="4"/>
  <c r="S1085" i="4"/>
  <c r="S1084" i="4"/>
  <c r="S1083" i="4"/>
  <c r="S1082" i="4"/>
  <c r="S1067" i="4"/>
  <c r="S1066" i="4"/>
  <c r="S1065" i="4"/>
  <c r="S1064" i="4"/>
  <c r="S1063" i="4"/>
  <c r="S1062" i="4"/>
  <c r="S1061" i="4"/>
  <c r="S1060" i="4"/>
  <c r="S1059" i="4"/>
  <c r="S1058" i="4"/>
  <c r="S1055" i="4"/>
  <c r="S1054" i="4"/>
  <c r="S1053" i="4"/>
  <c r="S1052" i="4"/>
  <c r="S1051" i="4"/>
  <c r="S1050" i="4"/>
  <c r="S1049" i="4"/>
  <c r="S1048" i="4"/>
  <c r="S1047" i="4"/>
  <c r="S1046" i="4"/>
  <c r="S1043" i="4"/>
  <c r="S1042" i="4"/>
  <c r="S1041" i="4"/>
  <c r="S1040" i="4"/>
  <c r="S1039" i="4"/>
  <c r="S1038" i="4"/>
  <c r="S1037" i="4"/>
  <c r="S1036" i="4"/>
  <c r="S1035" i="4"/>
  <c r="S1034" i="4"/>
  <c r="S1019" i="4"/>
  <c r="S1018" i="4"/>
  <c r="S1017" i="4"/>
  <c r="S1016" i="4"/>
  <c r="S1015" i="4"/>
  <c r="S1014" i="4"/>
  <c r="S1013" i="4"/>
  <c r="S1012" i="4"/>
  <c r="S1011" i="4"/>
  <c r="S1010" i="4"/>
  <c r="S1007" i="4"/>
  <c r="S1006" i="4"/>
  <c r="S1005" i="4"/>
  <c r="S1004" i="4"/>
  <c r="S1003" i="4"/>
  <c r="S1002" i="4"/>
  <c r="S1001" i="4"/>
  <c r="S1000" i="4"/>
  <c r="S999" i="4"/>
  <c r="S998" i="4"/>
  <c r="S995" i="4"/>
  <c r="S994" i="4"/>
  <c r="S993" i="4"/>
  <c r="S992" i="4"/>
  <c r="S991" i="4"/>
  <c r="S990" i="4"/>
  <c r="S989" i="4"/>
  <c r="S988" i="4"/>
  <c r="S987" i="4"/>
  <c r="S986" i="4"/>
  <c r="S983" i="4"/>
  <c r="S982" i="4"/>
  <c r="S981" i="4"/>
  <c r="S980" i="4"/>
  <c r="S979" i="4"/>
  <c r="S978" i="4"/>
  <c r="S977" i="4"/>
  <c r="S976" i="4"/>
  <c r="S975" i="4"/>
  <c r="S974" i="4"/>
  <c r="S971" i="4"/>
  <c r="S970" i="4"/>
  <c r="S969" i="4"/>
  <c r="S968" i="4"/>
  <c r="S967" i="4"/>
  <c r="S966" i="4"/>
  <c r="S965" i="4"/>
  <c r="S964" i="4"/>
  <c r="S963" i="4"/>
  <c r="S962" i="4"/>
  <c r="S947" i="4"/>
  <c r="S946" i="4"/>
  <c r="S945" i="4"/>
  <c r="S944" i="4"/>
  <c r="S943" i="4"/>
  <c r="S942" i="4"/>
  <c r="S941" i="4"/>
  <c r="S940" i="4"/>
  <c r="S939" i="4"/>
  <c r="S938" i="4"/>
  <c r="S935" i="4"/>
  <c r="S934" i="4"/>
  <c r="S933" i="4"/>
  <c r="S932" i="4"/>
  <c r="S931" i="4"/>
  <c r="S930" i="4"/>
  <c r="S929" i="4"/>
  <c r="S928" i="4"/>
  <c r="S927" i="4"/>
  <c r="S926" i="4"/>
  <c r="S923" i="4"/>
  <c r="S922" i="4"/>
  <c r="S921" i="4"/>
  <c r="S920" i="4"/>
  <c r="S919" i="4"/>
  <c r="S918" i="4"/>
  <c r="S917" i="4"/>
  <c r="S916" i="4"/>
  <c r="S915" i="4"/>
  <c r="S914" i="4"/>
  <c r="S899" i="4"/>
  <c r="S898" i="4"/>
  <c r="S897" i="4"/>
  <c r="S896" i="4"/>
  <c r="S895" i="4"/>
  <c r="S894" i="4"/>
  <c r="S893" i="4"/>
  <c r="S892" i="4"/>
  <c r="S891" i="4"/>
  <c r="S890" i="4"/>
  <c r="S887" i="4"/>
  <c r="S886" i="4"/>
  <c r="S885" i="4"/>
  <c r="S884" i="4"/>
  <c r="S883" i="4"/>
  <c r="S882" i="4"/>
  <c r="S881" i="4"/>
  <c r="S880" i="4"/>
  <c r="S879" i="4"/>
  <c r="S878" i="4"/>
  <c r="S875" i="4"/>
  <c r="S874" i="4"/>
  <c r="S873" i="4"/>
  <c r="S872" i="4"/>
  <c r="S871" i="4"/>
  <c r="S870" i="4"/>
  <c r="S869" i="4"/>
  <c r="S868" i="4"/>
  <c r="S867" i="4"/>
  <c r="S866" i="4"/>
  <c r="S851" i="4"/>
  <c r="S850" i="4"/>
  <c r="S849" i="4"/>
  <c r="S848" i="4"/>
  <c r="S847" i="4"/>
  <c r="S846" i="4"/>
  <c r="S845" i="4"/>
  <c r="S844" i="4"/>
  <c r="S843" i="4"/>
  <c r="S842" i="4"/>
  <c r="S839" i="4"/>
  <c r="S838" i="4"/>
  <c r="S837" i="4"/>
  <c r="S836" i="4"/>
  <c r="S835" i="4"/>
  <c r="S834" i="4"/>
  <c r="S833" i="4"/>
  <c r="S832" i="4"/>
  <c r="S831" i="4"/>
  <c r="S830" i="4"/>
  <c r="S815" i="4"/>
  <c r="S814" i="4"/>
  <c r="S813" i="4"/>
  <c r="S812" i="4"/>
  <c r="S811" i="4"/>
  <c r="S810" i="4"/>
  <c r="S809" i="4"/>
  <c r="S808" i="4"/>
  <c r="S807" i="4"/>
  <c r="S806" i="4"/>
  <c r="S803" i="4"/>
  <c r="S802" i="4"/>
  <c r="S801" i="4"/>
  <c r="S800" i="4"/>
  <c r="S799" i="4"/>
  <c r="S798" i="4"/>
  <c r="S797" i="4"/>
  <c r="S796" i="4"/>
  <c r="S795" i="4"/>
  <c r="S794" i="4"/>
  <c r="S791" i="4"/>
  <c r="S790" i="4"/>
  <c r="S789" i="4"/>
  <c r="S788" i="4"/>
  <c r="S787" i="4"/>
  <c r="S786" i="4"/>
  <c r="S785" i="4"/>
  <c r="S784" i="4"/>
  <c r="S783" i="4"/>
  <c r="S782" i="4"/>
  <c r="S779" i="4"/>
  <c r="S778" i="4"/>
  <c r="S777" i="4"/>
  <c r="S776" i="4"/>
  <c r="S775" i="4"/>
  <c r="S774" i="4"/>
  <c r="S773" i="4"/>
  <c r="S772" i="4"/>
  <c r="S771" i="4"/>
  <c r="S770" i="4"/>
  <c r="S755" i="4"/>
  <c r="S754" i="4"/>
  <c r="S753" i="4"/>
  <c r="S752" i="4"/>
  <c r="S751" i="4"/>
  <c r="S750" i="4"/>
  <c r="S749" i="4"/>
  <c r="S748" i="4"/>
  <c r="S747" i="4"/>
  <c r="S746" i="4"/>
  <c r="S731" i="4"/>
  <c r="S730" i="4"/>
  <c r="S729" i="4"/>
  <c r="S728" i="4"/>
  <c r="S727" i="4"/>
  <c r="S726" i="4"/>
  <c r="S725" i="4"/>
  <c r="S724" i="4"/>
  <c r="S723" i="4"/>
  <c r="S722" i="4"/>
  <c r="S695" i="4"/>
  <c r="S694" i="4"/>
  <c r="S693" i="4"/>
  <c r="S692" i="4"/>
  <c r="S691" i="4"/>
  <c r="S690" i="4"/>
  <c r="S689" i="4"/>
  <c r="S688" i="4"/>
  <c r="S687" i="4"/>
  <c r="S686" i="4"/>
  <c r="S683" i="4"/>
  <c r="S682" i="4"/>
  <c r="S681" i="4"/>
  <c r="S680" i="4"/>
  <c r="S679" i="4"/>
  <c r="S678" i="4"/>
  <c r="S677" i="4"/>
  <c r="S676" i="4"/>
  <c r="S675" i="4"/>
  <c r="S674" i="4"/>
  <c r="S671" i="4"/>
  <c r="S670" i="4"/>
  <c r="S669" i="4"/>
  <c r="S668" i="4"/>
  <c r="S667" i="4"/>
  <c r="S666" i="4"/>
  <c r="S665" i="4"/>
  <c r="S664" i="4"/>
  <c r="S663" i="4"/>
  <c r="S662" i="4"/>
  <c r="S659" i="4"/>
  <c r="S658" i="4"/>
  <c r="S657" i="4"/>
  <c r="S656" i="4"/>
  <c r="S655" i="4"/>
  <c r="S654" i="4"/>
  <c r="S653" i="4"/>
  <c r="S652" i="4"/>
  <c r="S651" i="4"/>
  <c r="S650" i="4"/>
  <c r="S647" i="4"/>
  <c r="S646" i="4"/>
  <c r="S645" i="4"/>
  <c r="S644" i="4"/>
  <c r="S643" i="4"/>
  <c r="S642" i="4"/>
  <c r="S641" i="4"/>
  <c r="S640" i="4"/>
  <c r="S639" i="4"/>
  <c r="S638" i="4"/>
  <c r="S635" i="4"/>
  <c r="S634" i="4"/>
  <c r="S633" i="4"/>
  <c r="S632" i="4"/>
  <c r="S631" i="4"/>
  <c r="S630" i="4"/>
  <c r="S629" i="4"/>
  <c r="S628" i="4"/>
  <c r="S627" i="4"/>
  <c r="S626" i="4"/>
  <c r="S623" i="4"/>
  <c r="S622" i="4"/>
  <c r="S621" i="4"/>
  <c r="S620" i="4"/>
  <c r="S619" i="4"/>
  <c r="S618" i="4"/>
  <c r="S617" i="4"/>
  <c r="S616" i="4"/>
  <c r="S615" i="4"/>
  <c r="S614" i="4"/>
  <c r="S611" i="4"/>
  <c r="S610" i="4"/>
  <c r="S609" i="4"/>
  <c r="S608" i="4"/>
  <c r="S607" i="4"/>
  <c r="S606" i="4"/>
  <c r="S605" i="4"/>
  <c r="S604" i="4"/>
  <c r="S603" i="4"/>
  <c r="S602" i="4"/>
  <c r="S599" i="4"/>
  <c r="S598" i="4"/>
  <c r="S597" i="4"/>
  <c r="S596" i="4"/>
  <c r="S595" i="4"/>
  <c r="S594" i="4"/>
  <c r="S593" i="4"/>
  <c r="S592" i="4"/>
  <c r="S591" i="4"/>
  <c r="S590" i="4"/>
  <c r="S587" i="4"/>
  <c r="S586" i="4"/>
  <c r="S585" i="4"/>
  <c r="S584" i="4"/>
  <c r="S583" i="4"/>
  <c r="S582" i="4"/>
  <c r="S581" i="4"/>
  <c r="S580" i="4"/>
  <c r="S579" i="4"/>
  <c r="S578" i="4"/>
  <c r="S575" i="4"/>
  <c r="S574" i="4"/>
  <c r="S573" i="4"/>
  <c r="S572" i="4"/>
  <c r="S571" i="4"/>
  <c r="S570" i="4"/>
  <c r="S569" i="4"/>
  <c r="S568" i="4"/>
  <c r="S567" i="4"/>
  <c r="S566" i="4"/>
  <c r="S563" i="4"/>
  <c r="S562" i="4"/>
  <c r="S561" i="4"/>
  <c r="S560" i="4"/>
  <c r="S559" i="4"/>
  <c r="S558" i="4"/>
  <c r="S557" i="4"/>
  <c r="S556" i="4"/>
  <c r="S555" i="4"/>
  <c r="S554" i="4"/>
  <c r="S551" i="4"/>
  <c r="S550" i="4"/>
  <c r="S549" i="4"/>
  <c r="S548" i="4"/>
  <c r="S547" i="4"/>
  <c r="S546" i="4"/>
  <c r="S545" i="4"/>
  <c r="S544" i="4"/>
  <c r="S543" i="4"/>
  <c r="S542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83" i="4"/>
  <c r="S382" i="4"/>
  <c r="S381" i="4"/>
  <c r="S380" i="4"/>
  <c r="S379" i="4"/>
  <c r="S378" i="4"/>
  <c r="S377" i="4"/>
  <c r="S376" i="4"/>
  <c r="S375" i="4"/>
  <c r="S374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3" i="4"/>
  <c r="S342" i="4"/>
  <c r="S341" i="4"/>
  <c r="S340" i="4"/>
  <c r="S339" i="4"/>
  <c r="S338" i="4"/>
  <c r="S337" i="4"/>
  <c r="S336" i="4"/>
  <c r="S335" i="4"/>
  <c r="S334" i="4"/>
  <c r="S331" i="4"/>
  <c r="S330" i="4"/>
  <c r="S329" i="4"/>
  <c r="S328" i="4"/>
  <c r="S327" i="4"/>
  <c r="S326" i="4"/>
  <c r="S325" i="4"/>
  <c r="S324" i="4"/>
  <c r="S323" i="4"/>
  <c r="S322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5" i="4"/>
  <c r="S94" i="4"/>
  <c r="S93" i="4"/>
  <c r="S92" i="4"/>
  <c r="S91" i="4"/>
  <c r="S90" i="4"/>
  <c r="S89" i="4"/>
  <c r="S88" i="4"/>
  <c r="S87" i="4"/>
  <c r="S86" i="4"/>
  <c r="S83" i="4"/>
  <c r="S82" i="4"/>
  <c r="S81" i="4"/>
  <c r="S80" i="4"/>
  <c r="S79" i="4"/>
  <c r="S78" i="4"/>
  <c r="S77" i="4"/>
  <c r="S76" i="4"/>
  <c r="S75" i="4"/>
  <c r="S74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H1297" i="4"/>
  <c r="H129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61" i="4"/>
  <c r="H1260" i="4"/>
  <c r="H1249" i="4"/>
  <c r="H1248" i="4"/>
  <c r="H1237" i="4"/>
  <c r="H1236" i="4"/>
  <c r="H1225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189" i="4"/>
  <c r="H1188" i="4"/>
  <c r="H1177" i="4"/>
  <c r="H1176" i="4"/>
  <c r="H1165" i="4"/>
  <c r="H1164" i="4"/>
  <c r="H1153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17" i="4"/>
  <c r="H1116" i="4"/>
  <c r="H1105" i="4"/>
  <c r="H1104" i="4"/>
  <c r="H1093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57" i="4"/>
  <c r="H1056" i="4"/>
  <c r="H1045" i="4"/>
  <c r="H1044" i="4"/>
  <c r="H1033" i="4"/>
  <c r="H1032" i="4"/>
  <c r="H1009" i="4"/>
  <c r="H1008" i="4"/>
  <c r="H997" i="4"/>
  <c r="H996" i="4"/>
  <c r="H985" i="4"/>
  <c r="H984" i="4"/>
  <c r="H973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37" i="4"/>
  <c r="H936" i="4"/>
  <c r="H925" i="4"/>
  <c r="H92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889" i="4"/>
  <c r="H888" i="4"/>
  <c r="H877" i="4"/>
  <c r="H87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41" i="4"/>
  <c r="H84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05" i="4"/>
  <c r="H804" i="4"/>
  <c r="H793" i="4"/>
  <c r="H792" i="4"/>
  <c r="H781" i="4"/>
  <c r="H780" i="4"/>
  <c r="H769" i="4"/>
  <c r="H768" i="4"/>
  <c r="H756" i="4"/>
  <c r="H767" i="4"/>
  <c r="H766" i="4"/>
  <c r="H765" i="4"/>
  <c r="H764" i="4"/>
  <c r="H763" i="4"/>
  <c r="H762" i="4"/>
  <c r="H761" i="4"/>
  <c r="H760" i="4"/>
  <c r="H759" i="4"/>
  <c r="H758" i="4"/>
  <c r="H745" i="4"/>
  <c r="H744" i="4"/>
  <c r="H721" i="4"/>
  <c r="H720" i="4"/>
  <c r="H685" i="4"/>
  <c r="H684" i="4"/>
  <c r="H673" i="4"/>
  <c r="H672" i="4"/>
  <c r="H661" i="4"/>
  <c r="H660" i="4"/>
  <c r="H649" i="4"/>
  <c r="H648" i="4"/>
  <c r="H637" i="4"/>
  <c r="H636" i="4"/>
  <c r="H625" i="4"/>
  <c r="H624" i="4"/>
  <c r="H613" i="4"/>
  <c r="H612" i="4"/>
  <c r="H601" i="4"/>
  <c r="H600" i="4"/>
  <c r="H589" i="4"/>
  <c r="H588" i="4"/>
  <c r="H577" i="4"/>
  <c r="H576" i="4"/>
  <c r="H565" i="4"/>
  <c r="H564" i="4"/>
  <c r="H553" i="4"/>
  <c r="H55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397" i="4"/>
  <c r="H396" i="4"/>
  <c r="H384" i="4"/>
  <c r="H395" i="4"/>
  <c r="H394" i="4"/>
  <c r="H393" i="4"/>
  <c r="H392" i="4"/>
  <c r="H391" i="4"/>
  <c r="H390" i="4"/>
  <c r="H389" i="4"/>
  <c r="H388" i="4"/>
  <c r="H387" i="4"/>
  <c r="H386" i="4"/>
  <c r="H373" i="4"/>
  <c r="H372" i="4"/>
  <c r="H345" i="4"/>
  <c r="H344" i="4"/>
  <c r="H333" i="4"/>
  <c r="H332" i="4"/>
  <c r="H321" i="4"/>
  <c r="H320" i="4"/>
  <c r="H305" i="4"/>
  <c r="H304" i="4"/>
  <c r="H290" i="4"/>
  <c r="H289" i="4"/>
  <c r="H288" i="4"/>
  <c r="H274" i="4"/>
  <c r="H273" i="4"/>
  <c r="H272" i="4"/>
  <c r="H258" i="4"/>
  <c r="H257" i="4"/>
  <c r="H256" i="4"/>
  <c r="H242" i="4"/>
  <c r="H241" i="4"/>
  <c r="H240" i="4"/>
  <c r="H226" i="4"/>
  <c r="H225" i="4"/>
  <c r="H224" i="4"/>
  <c r="H210" i="4"/>
  <c r="H209" i="4"/>
  <c r="H208" i="4"/>
  <c r="H194" i="4"/>
  <c r="H193" i="4"/>
  <c r="H192" i="4"/>
  <c r="H178" i="4"/>
  <c r="H177" i="4"/>
  <c r="H176" i="4"/>
  <c r="H162" i="4"/>
  <c r="H161" i="4"/>
  <c r="H160" i="4"/>
  <c r="H146" i="4"/>
  <c r="H145" i="4"/>
  <c r="H144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97" i="4"/>
  <c r="H96" i="4"/>
  <c r="H85" i="4"/>
  <c r="H84" i="4"/>
  <c r="H73" i="4"/>
  <c r="H72" i="4"/>
  <c r="H57" i="4"/>
  <c r="H56" i="4"/>
  <c r="H55" i="4"/>
  <c r="H54" i="4"/>
  <c r="H53" i="4"/>
  <c r="H52" i="4"/>
  <c r="H51" i="4"/>
  <c r="H50" i="4"/>
  <c r="H49" i="4"/>
  <c r="H48" i="4"/>
  <c r="H47" i="4"/>
  <c r="H46" i="4"/>
  <c r="H29" i="4"/>
  <c r="H28" i="4"/>
  <c r="S767" i="27"/>
  <c r="AB734" i="4"/>
  <c r="AB1248" i="4"/>
  <c r="AB1224" i="4"/>
  <c r="A706" i="4"/>
  <c r="U741" i="4"/>
  <c r="AB741" i="4"/>
  <c r="AB743" i="4"/>
  <c r="U1025" i="4"/>
  <c r="AB1025" i="4"/>
  <c r="AB1236" i="4"/>
  <c r="AB1281" i="4"/>
  <c r="AA1283" i="4"/>
  <c r="AC1283" i="4"/>
  <c r="U1030" i="4"/>
  <c r="U1071" i="4"/>
  <c r="G533" i="27"/>
  <c r="AA697" i="4"/>
  <c r="E713" i="4"/>
  <c r="AB737" i="4"/>
  <c r="AB742" i="4"/>
  <c r="U1029" i="4"/>
  <c r="AB1029" i="4"/>
  <c r="E712" i="4"/>
  <c r="AB736" i="4"/>
  <c r="S762" i="27"/>
  <c r="S766" i="27"/>
  <c r="U1022" i="4"/>
  <c r="U1224" i="4"/>
  <c r="U1248" i="4"/>
  <c r="S771" i="27"/>
  <c r="E714" i="4"/>
  <c r="AB738" i="4"/>
  <c r="U366" i="4"/>
  <c r="AB366" i="4"/>
  <c r="S763" i="27"/>
  <c r="A703" i="4"/>
  <c r="L535" i="27"/>
  <c r="V306" i="4"/>
  <c r="E1021" i="4"/>
  <c r="E709" i="4"/>
  <c r="S306" i="4"/>
  <c r="AA1274" i="4"/>
  <c r="AC1274" i="4"/>
  <c r="T306" i="4"/>
  <c r="U736" i="4"/>
  <c r="L762" i="27"/>
  <c r="T697" i="4"/>
  <c r="L533" i="27"/>
  <c r="L763" i="27"/>
  <c r="N763" i="27"/>
  <c r="L767" i="27"/>
  <c r="N767" i="27"/>
  <c r="L771" i="27"/>
  <c r="N771" i="27"/>
  <c r="S770" i="27"/>
  <c r="L770" i="27"/>
  <c r="N764" i="27"/>
  <c r="A700" i="4"/>
  <c r="L536" i="27"/>
  <c r="A704" i="4"/>
  <c r="L540" i="27"/>
  <c r="N768" i="27"/>
  <c r="F532" i="27"/>
  <c r="E719" i="4"/>
  <c r="U743" i="4"/>
  <c r="E710" i="4"/>
  <c r="U734" i="4"/>
  <c r="H371" i="4"/>
  <c r="G761" i="27"/>
  <c r="U1309" i="4"/>
  <c r="M761" i="27"/>
  <c r="N765" i="27"/>
  <c r="L765" i="27"/>
  <c r="N769" i="27"/>
  <c r="L769" i="27"/>
  <c r="S764" i="27"/>
  <c r="S768" i="27"/>
  <c r="Z1308" i="4"/>
  <c r="R760" i="27"/>
  <c r="R761" i="27"/>
  <c r="W1308" i="4"/>
  <c r="O760" i="27"/>
  <c r="O761" i="27"/>
  <c r="X1308" i="4"/>
  <c r="P760" i="27"/>
  <c r="P761" i="27"/>
  <c r="H364" i="4"/>
  <c r="T1278" i="4"/>
  <c r="S765" i="27"/>
  <c r="S769" i="27"/>
  <c r="L766" i="27"/>
  <c r="L696" i="4"/>
  <c r="H532" i="27"/>
  <c r="S697" i="4"/>
  <c r="A697" i="4"/>
  <c r="A705" i="4"/>
  <c r="E718" i="4"/>
  <c r="U369" i="4"/>
  <c r="U365" i="4"/>
  <c r="E717" i="4"/>
  <c r="AB717" i="4"/>
  <c r="U742" i="4"/>
  <c r="U738" i="4"/>
  <c r="U697" i="4"/>
  <c r="M533" i="27"/>
  <c r="G696" i="4"/>
  <c r="AB696" i="4"/>
  <c r="T532" i="27"/>
  <c r="A1315" i="4"/>
  <c r="A767" i="27"/>
  <c r="AA1279" i="4"/>
  <c r="AC1279" i="4"/>
  <c r="AA1276" i="4"/>
  <c r="AC1276" i="4"/>
  <c r="AA1280" i="4"/>
  <c r="AC1280" i="4"/>
  <c r="V1309" i="4"/>
  <c r="AA1277" i="4"/>
  <c r="AC1277" i="4"/>
  <c r="AA1282" i="4"/>
  <c r="AC1282" i="4"/>
  <c r="V1281" i="4"/>
  <c r="V1283" i="4"/>
  <c r="AA1278" i="4"/>
  <c r="AC1278" i="4"/>
  <c r="V1278" i="4"/>
  <c r="AA1281" i="4"/>
  <c r="AC1281" i="4"/>
  <c r="U1275" i="4"/>
  <c r="AA1275" i="4"/>
  <c r="AC1275" i="4"/>
  <c r="U58" i="4"/>
  <c r="V58" i="4"/>
  <c r="L58" i="4"/>
  <c r="S58" i="4"/>
  <c r="T58" i="4"/>
  <c r="H363" i="4"/>
  <c r="H368" i="4"/>
  <c r="H367" i="4"/>
  <c r="H365" i="4"/>
  <c r="H362" i="4"/>
  <c r="H366" i="4"/>
  <c r="H370" i="4"/>
  <c r="H385" i="4"/>
  <c r="H369" i="4"/>
  <c r="H1023" i="4"/>
  <c r="H1027" i="4"/>
  <c r="H1031" i="4"/>
  <c r="T1275" i="4"/>
  <c r="T1281" i="4"/>
  <c r="L760" i="4"/>
  <c r="L856" i="4"/>
  <c r="L860" i="4"/>
  <c r="L908" i="4"/>
  <c r="L952" i="4"/>
  <c r="L1073" i="4"/>
  <c r="L1137" i="4"/>
  <c r="L1205" i="4"/>
  <c r="L1279" i="4"/>
  <c r="T1279" i="4"/>
  <c r="L1283" i="4"/>
  <c r="T1283" i="4"/>
  <c r="L767" i="4"/>
  <c r="L1206" i="4"/>
  <c r="L1280" i="4"/>
  <c r="T1280" i="4"/>
  <c r="L863" i="4"/>
  <c r="L911" i="4"/>
  <c r="L959" i="4"/>
  <c r="L1070" i="4"/>
  <c r="F1022" i="4"/>
  <c r="L1078" i="4"/>
  <c r="L1276" i="4"/>
  <c r="T1276" i="4"/>
  <c r="T1309" i="4"/>
  <c r="L764" i="4"/>
  <c r="L904" i="4"/>
  <c r="L956" i="4"/>
  <c r="L1207" i="4"/>
  <c r="L1211" i="4"/>
  <c r="T1274" i="4"/>
  <c r="T1282" i="4"/>
  <c r="H21" i="4"/>
  <c r="H816" i="4"/>
  <c r="H1026" i="4"/>
  <c r="L1132" i="4"/>
  <c r="L1204" i="4"/>
  <c r="T1277" i="4"/>
  <c r="H739" i="4"/>
  <c r="H1272" i="4"/>
  <c r="F362" i="4"/>
  <c r="F1030" i="4"/>
  <c r="H20" i="4"/>
  <c r="H757" i="4"/>
  <c r="H1201" i="4"/>
  <c r="H949" i="4"/>
  <c r="H1025" i="4"/>
  <c r="H1029" i="4"/>
  <c r="H852" i="4"/>
  <c r="H817" i="4"/>
  <c r="S1274" i="4"/>
  <c r="S1278" i="4"/>
  <c r="S1282" i="4"/>
  <c r="A1311" i="4"/>
  <c r="A1319" i="4"/>
  <c r="A771" i="27"/>
  <c r="A1313" i="4"/>
  <c r="A765" i="27"/>
  <c r="A1317" i="4"/>
  <c r="A769" i="27"/>
  <c r="H734" i="4"/>
  <c r="H1129" i="4"/>
  <c r="H1273" i="4"/>
  <c r="H972" i="4"/>
  <c r="H948" i="4"/>
  <c r="L1275" i="4"/>
  <c r="L1309" i="4"/>
  <c r="H761" i="27"/>
  <c r="H24" i="4"/>
  <c r="H114" i="4"/>
  <c r="H113" i="4"/>
  <c r="H112" i="4"/>
  <c r="H528" i="4"/>
  <c r="H360" i="4"/>
  <c r="H742" i="4"/>
  <c r="H900" i="4"/>
  <c r="H738" i="4"/>
  <c r="H25" i="4"/>
  <c r="H529" i="4"/>
  <c r="H736" i="4"/>
  <c r="H740" i="4"/>
  <c r="H853" i="4"/>
  <c r="H901" i="4"/>
  <c r="H1069" i="4"/>
  <c r="H1022" i="4"/>
  <c r="H1030" i="4"/>
  <c r="H1152" i="4"/>
  <c r="H1128" i="4"/>
  <c r="H1224" i="4"/>
  <c r="H1200" i="4"/>
  <c r="L1281" i="4"/>
  <c r="A1312" i="4"/>
  <c r="A764" i="27"/>
  <c r="H1092" i="4"/>
  <c r="H1068" i="4"/>
  <c r="H26" i="4"/>
  <c r="F365" i="4"/>
  <c r="L389" i="4"/>
  <c r="L1077" i="4"/>
  <c r="F1029" i="4"/>
  <c r="H22" i="4"/>
  <c r="H44" i="4"/>
  <c r="H19" i="4"/>
  <c r="H23" i="4"/>
  <c r="H27" i="4"/>
  <c r="H45" i="4"/>
  <c r="H735" i="4"/>
  <c r="H743" i="4"/>
  <c r="H1024" i="4"/>
  <c r="H1028" i="4"/>
  <c r="H737" i="4"/>
  <c r="H741" i="4"/>
  <c r="F366" i="4"/>
  <c r="L534" i="4"/>
  <c r="F370" i="4"/>
  <c r="L538" i="4"/>
  <c r="F1027" i="4"/>
  <c r="F1031" i="4"/>
  <c r="F1026" i="4"/>
  <c r="L1134" i="4"/>
  <c r="A1316" i="4"/>
  <c r="A768" i="27"/>
  <c r="F1024" i="4"/>
  <c r="L1072" i="4"/>
  <c r="F1028" i="4"/>
  <c r="L1076" i="4"/>
  <c r="S1275" i="4"/>
  <c r="S1279" i="4"/>
  <c r="S1283" i="4"/>
  <c r="S1276" i="4"/>
  <c r="S1280" i="4"/>
  <c r="F364" i="4"/>
  <c r="F368" i="4"/>
  <c r="F367" i="4"/>
  <c r="F1025" i="4"/>
  <c r="L1133" i="4"/>
  <c r="S1277" i="4"/>
  <c r="S1281" i="4"/>
  <c r="S1308" i="4"/>
  <c r="K760" i="27"/>
  <c r="S1309" i="4"/>
  <c r="K761" i="27"/>
  <c r="A1310" i="4"/>
  <c r="A762" i="27"/>
  <c r="A1314" i="4"/>
  <c r="A766" i="27"/>
  <c r="A1318" i="4"/>
  <c r="A770" i="27"/>
  <c r="F1308" i="4"/>
  <c r="F760" i="27"/>
  <c r="F1023" i="4"/>
  <c r="F363" i="4"/>
  <c r="Z1153" i="4"/>
  <c r="Z1152" i="4"/>
  <c r="Z1297" i="4"/>
  <c r="Z1296" i="4"/>
  <c r="Z1285" i="4"/>
  <c r="Z1261" i="4"/>
  <c r="Z1260" i="4"/>
  <c r="Z1249" i="4"/>
  <c r="Z1248" i="4"/>
  <c r="Z1237" i="4"/>
  <c r="Z1236" i="4"/>
  <c r="Z1225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189" i="4"/>
  <c r="Z1188" i="4"/>
  <c r="Z1177" i="4"/>
  <c r="Z1176" i="4"/>
  <c r="Z1165" i="4"/>
  <c r="Z1164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17" i="4"/>
  <c r="Z1116" i="4"/>
  <c r="Z1105" i="4"/>
  <c r="Z1104" i="4"/>
  <c r="Z1093" i="4"/>
  <c r="Z109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57" i="4"/>
  <c r="Z1056" i="4"/>
  <c r="Z1045" i="4"/>
  <c r="Z1044" i="4"/>
  <c r="Z1033" i="4"/>
  <c r="Z1032" i="4"/>
  <c r="Z1009" i="4"/>
  <c r="Z1008" i="4"/>
  <c r="Z997" i="4"/>
  <c r="Z996" i="4"/>
  <c r="Z985" i="4"/>
  <c r="Z984" i="4"/>
  <c r="Z973" i="4"/>
  <c r="Z97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37" i="4"/>
  <c r="Z936" i="4"/>
  <c r="Z925" i="4"/>
  <c r="Z92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889" i="4"/>
  <c r="Z888" i="4"/>
  <c r="Z877" i="4"/>
  <c r="Z87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41" i="4"/>
  <c r="Z840" i="4"/>
  <c r="Z829" i="4"/>
  <c r="Z828" i="4"/>
  <c r="Z805" i="4"/>
  <c r="Z804" i="4"/>
  <c r="Z793" i="4"/>
  <c r="Z792" i="4"/>
  <c r="Z781" i="4"/>
  <c r="Z780" i="4"/>
  <c r="Z769" i="4"/>
  <c r="Z768" i="4"/>
  <c r="Z756" i="4"/>
  <c r="Z767" i="4"/>
  <c r="Z766" i="4"/>
  <c r="Z765" i="4"/>
  <c r="Z764" i="4"/>
  <c r="Z763" i="4"/>
  <c r="Z762" i="4"/>
  <c r="Z761" i="4"/>
  <c r="Z760" i="4"/>
  <c r="Z759" i="4"/>
  <c r="Z758" i="4"/>
  <c r="Z745" i="4"/>
  <c r="Z744" i="4"/>
  <c r="Z721" i="4"/>
  <c r="Z720" i="4"/>
  <c r="Z685" i="4"/>
  <c r="Z684" i="4"/>
  <c r="Z673" i="4"/>
  <c r="Z672" i="4"/>
  <c r="Z661" i="4"/>
  <c r="Z660" i="4"/>
  <c r="Z649" i="4"/>
  <c r="Z648" i="4"/>
  <c r="Z637" i="4"/>
  <c r="Z636" i="4"/>
  <c r="Z625" i="4"/>
  <c r="Z624" i="4"/>
  <c r="Z613" i="4"/>
  <c r="Z612" i="4"/>
  <c r="Z601" i="4"/>
  <c r="Z600" i="4"/>
  <c r="Z589" i="4"/>
  <c r="Z588" i="4"/>
  <c r="Z577" i="4"/>
  <c r="Z576" i="4"/>
  <c r="Z565" i="4"/>
  <c r="Z564" i="4"/>
  <c r="Z553" i="4"/>
  <c r="Z552" i="4"/>
  <c r="Z539" i="4"/>
  <c r="Z371" i="4"/>
  <c r="Z538" i="4"/>
  <c r="Z370" i="4"/>
  <c r="Z537" i="4"/>
  <c r="Z369" i="4"/>
  <c r="Z536" i="4"/>
  <c r="Z368" i="4"/>
  <c r="Z535" i="4"/>
  <c r="Z367" i="4"/>
  <c r="Z534" i="4"/>
  <c r="Z366" i="4"/>
  <c r="Z533" i="4"/>
  <c r="Z365" i="4"/>
  <c r="Z532" i="4"/>
  <c r="Z364" i="4"/>
  <c r="Z531" i="4"/>
  <c r="Z363" i="4"/>
  <c r="Z530" i="4"/>
  <c r="Z362" i="4"/>
  <c r="Z397" i="4"/>
  <c r="Z385" i="4"/>
  <c r="Z373" i="4"/>
  <c r="Z372" i="4"/>
  <c r="F827" i="4"/>
  <c r="F826" i="4"/>
  <c r="F825" i="4"/>
  <c r="F824" i="4"/>
  <c r="F823" i="4"/>
  <c r="F822" i="4"/>
  <c r="F821" i="4"/>
  <c r="F820" i="4"/>
  <c r="F819" i="4"/>
  <c r="F818" i="4"/>
  <c r="U710" i="4"/>
  <c r="AB710" i="4"/>
  <c r="S533" i="27"/>
  <c r="AC697" i="4"/>
  <c r="U533" i="27"/>
  <c r="G532" i="27"/>
  <c r="AA696" i="4"/>
  <c r="U718" i="4"/>
  <c r="AB718" i="4"/>
  <c r="U714" i="4"/>
  <c r="AB714" i="4"/>
  <c r="AB712" i="4"/>
  <c r="U712" i="4"/>
  <c r="U713" i="4"/>
  <c r="AB713" i="4"/>
  <c r="T696" i="4"/>
  <c r="L532" i="27"/>
  <c r="H710" i="4"/>
  <c r="N761" i="27"/>
  <c r="L761" i="27"/>
  <c r="S761" i="27"/>
  <c r="H361" i="4"/>
  <c r="H718" i="4"/>
  <c r="H14" i="4"/>
  <c r="H714" i="4"/>
  <c r="U696" i="4"/>
  <c r="M532" i="27"/>
  <c r="V1308" i="4"/>
  <c r="G760" i="27"/>
  <c r="U1308" i="4"/>
  <c r="M760" i="27"/>
  <c r="H719" i="4"/>
  <c r="H15" i="4"/>
  <c r="U717" i="4"/>
  <c r="S696" i="4"/>
  <c r="V696" i="4"/>
  <c r="N532" i="27"/>
  <c r="H715" i="4"/>
  <c r="H711" i="4"/>
  <c r="H7" i="4"/>
  <c r="H10" i="4"/>
  <c r="H717" i="4"/>
  <c r="H13" i="4"/>
  <c r="H11" i="4"/>
  <c r="L366" i="4"/>
  <c r="L365" i="4"/>
  <c r="L818" i="4"/>
  <c r="L826" i="4"/>
  <c r="L364" i="4"/>
  <c r="L1026" i="4"/>
  <c r="L370" i="4"/>
  <c r="H713" i="4"/>
  <c r="H9" i="4"/>
  <c r="L1308" i="4"/>
  <c r="H760" i="27"/>
  <c r="T1308" i="4"/>
  <c r="L1024" i="4"/>
  <c r="L1030" i="4"/>
  <c r="L1025" i="4"/>
  <c r="L1029" i="4"/>
  <c r="L362" i="4"/>
  <c r="L1022" i="4"/>
  <c r="H732" i="4"/>
  <c r="H716" i="4"/>
  <c r="H12" i="4"/>
  <c r="H17" i="4"/>
  <c r="H16" i="4"/>
  <c r="H733" i="4"/>
  <c r="H1021" i="4"/>
  <c r="H1020" i="4"/>
  <c r="F734" i="4"/>
  <c r="Z1201" i="4"/>
  <c r="Z742" i="4"/>
  <c r="H712" i="4"/>
  <c r="H8" i="4"/>
  <c r="H18" i="4"/>
  <c r="Z1022" i="4"/>
  <c r="Z1026" i="4"/>
  <c r="Z1030" i="4"/>
  <c r="A1309" i="4"/>
  <c r="A761" i="27"/>
  <c r="F742" i="4"/>
  <c r="F737" i="4"/>
  <c r="L821" i="4"/>
  <c r="F741" i="4"/>
  <c r="L825" i="4"/>
  <c r="Z396" i="4"/>
  <c r="Z384" i="4"/>
  <c r="F736" i="4"/>
  <c r="L820" i="4"/>
  <c r="F740" i="4"/>
  <c r="L824" i="4"/>
  <c r="Z1284" i="4"/>
  <c r="Z1272" i="4"/>
  <c r="Z1273" i="4"/>
  <c r="F738" i="4"/>
  <c r="L822" i="4"/>
  <c r="F735" i="4"/>
  <c r="L819" i="4"/>
  <c r="F739" i="4"/>
  <c r="F743" i="4"/>
  <c r="L827" i="4"/>
  <c r="Z1224" i="4"/>
  <c r="Z1200" i="4"/>
  <c r="Z734" i="4"/>
  <c r="Z1023" i="4"/>
  <c r="Z1027" i="4"/>
  <c r="Z1031" i="4"/>
  <c r="Z737" i="4"/>
  <c r="Z1025" i="4"/>
  <c r="Z1029" i="4"/>
  <c r="Z738" i="4"/>
  <c r="Z743" i="4"/>
  <c r="Z1069" i="4"/>
  <c r="Z757" i="4"/>
  <c r="Z739" i="4"/>
  <c r="Z1024" i="4"/>
  <c r="Z1028" i="4"/>
  <c r="Z1128" i="4"/>
  <c r="Z1129" i="4"/>
  <c r="Z1068" i="4"/>
  <c r="Z948" i="4"/>
  <c r="Z949" i="4"/>
  <c r="Z735" i="4"/>
  <c r="Z901" i="4"/>
  <c r="Z900" i="4"/>
  <c r="Z736" i="4"/>
  <c r="Z740" i="4"/>
  <c r="Z741" i="4"/>
  <c r="Z852" i="4"/>
  <c r="Z853" i="4"/>
  <c r="Z816" i="4"/>
  <c r="Z817" i="4"/>
  <c r="Z528" i="4"/>
  <c r="Z529" i="4"/>
  <c r="Z361" i="4"/>
  <c r="T1071" i="4"/>
  <c r="G827" i="4"/>
  <c r="G826" i="4"/>
  <c r="G825" i="4"/>
  <c r="T825" i="4"/>
  <c r="G824" i="4"/>
  <c r="G823" i="4"/>
  <c r="G822" i="4"/>
  <c r="G821" i="4"/>
  <c r="G820" i="4"/>
  <c r="G819" i="4"/>
  <c r="G818" i="4"/>
  <c r="S532" i="27"/>
  <c r="AC696" i="4"/>
  <c r="U532" i="27"/>
  <c r="H6" i="4"/>
  <c r="S820" i="4"/>
  <c r="V820" i="4"/>
  <c r="S824" i="4"/>
  <c r="V824" i="4"/>
  <c r="S821" i="4"/>
  <c r="V821" i="4"/>
  <c r="S825" i="4"/>
  <c r="V825" i="4"/>
  <c r="A1308" i="4"/>
  <c r="A760" i="27"/>
  <c r="L760" i="27"/>
  <c r="N760" i="27"/>
  <c r="S818" i="4"/>
  <c r="V818" i="4"/>
  <c r="S822" i="4"/>
  <c r="V822" i="4"/>
  <c r="S826" i="4"/>
  <c r="V826" i="4"/>
  <c r="S819" i="4"/>
  <c r="V819" i="4"/>
  <c r="S827" i="4"/>
  <c r="V827" i="4"/>
  <c r="S760" i="27"/>
  <c r="A696" i="4"/>
  <c r="S823" i="4"/>
  <c r="V823" i="4"/>
  <c r="U823" i="4"/>
  <c r="T194" i="4"/>
  <c r="U194" i="4"/>
  <c r="V194" i="4"/>
  <c r="V178" i="4"/>
  <c r="U178" i="4"/>
  <c r="T162" i="4"/>
  <c r="U162" i="4"/>
  <c r="V162" i="4"/>
  <c r="U146" i="4"/>
  <c r="V146" i="4"/>
  <c r="T818" i="4"/>
  <c r="Z710" i="4"/>
  <c r="T826" i="4"/>
  <c r="Z715" i="4"/>
  <c r="T821" i="4"/>
  <c r="T822" i="4"/>
  <c r="T178" i="4"/>
  <c r="Z718" i="4"/>
  <c r="H708" i="4"/>
  <c r="H4" i="4"/>
  <c r="T824" i="4"/>
  <c r="T146" i="4"/>
  <c r="T820" i="4"/>
  <c r="T827" i="4"/>
  <c r="Z732" i="4"/>
  <c r="Z1021" i="4"/>
  <c r="L734" i="4"/>
  <c r="T823" i="4"/>
  <c r="T819" i="4"/>
  <c r="H709" i="4"/>
  <c r="H5" i="4"/>
  <c r="F710" i="4"/>
  <c r="Z714" i="4"/>
  <c r="Z360" i="4"/>
  <c r="Z719" i="4"/>
  <c r="L194" i="4"/>
  <c r="S194" i="4"/>
  <c r="S1071" i="4"/>
  <c r="L1071" i="4"/>
  <c r="F719" i="4"/>
  <c r="L743" i="4"/>
  <c r="F711" i="4"/>
  <c r="F717" i="4"/>
  <c r="L741" i="4"/>
  <c r="L178" i="4"/>
  <c r="S178" i="4"/>
  <c r="L823" i="4"/>
  <c r="F716" i="4"/>
  <c r="L162" i="4"/>
  <c r="S162" i="4"/>
  <c r="F715" i="4"/>
  <c r="F714" i="4"/>
  <c r="L738" i="4"/>
  <c r="F713" i="4"/>
  <c r="L737" i="4"/>
  <c r="L146" i="4"/>
  <c r="S146" i="4"/>
  <c r="Z713" i="4"/>
  <c r="F712" i="4"/>
  <c r="L736" i="4"/>
  <c r="F718" i="4"/>
  <c r="L742" i="4"/>
  <c r="Z711" i="4"/>
  <c r="Z1020" i="4"/>
  <c r="Z717" i="4"/>
  <c r="Z716" i="4"/>
  <c r="Z712" i="4"/>
  <c r="Z733" i="4"/>
  <c r="X1079" i="4"/>
  <c r="X1078" i="4"/>
  <c r="X1077" i="4"/>
  <c r="X1076" i="4"/>
  <c r="X1075" i="4"/>
  <c r="X1074" i="4"/>
  <c r="X1073" i="4"/>
  <c r="X1072" i="4"/>
  <c r="X1071" i="4"/>
  <c r="X1070" i="4"/>
  <c r="I1297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61" i="4"/>
  <c r="I1260" i="4"/>
  <c r="I1249" i="4"/>
  <c r="I1248" i="4"/>
  <c r="I1237" i="4"/>
  <c r="I1236" i="4"/>
  <c r="I1225" i="4"/>
  <c r="I122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189" i="4"/>
  <c r="I1188" i="4"/>
  <c r="I1177" i="4"/>
  <c r="I1176" i="4"/>
  <c r="I1165" i="4"/>
  <c r="I1164" i="4"/>
  <c r="I1153" i="4"/>
  <c r="I115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17" i="4"/>
  <c r="I1116" i="4"/>
  <c r="I1105" i="4"/>
  <c r="I1104" i="4"/>
  <c r="I1093" i="4"/>
  <c r="I109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57" i="4"/>
  <c r="I1056" i="4"/>
  <c r="I1045" i="4"/>
  <c r="I1044" i="4"/>
  <c r="I1033" i="4"/>
  <c r="I1032" i="4"/>
  <c r="I1009" i="4"/>
  <c r="I1008" i="4"/>
  <c r="I997" i="4"/>
  <c r="I996" i="4"/>
  <c r="I985" i="4"/>
  <c r="I984" i="4"/>
  <c r="I973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37" i="4"/>
  <c r="I936" i="4"/>
  <c r="I925" i="4"/>
  <c r="I92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889" i="4"/>
  <c r="I888" i="4"/>
  <c r="I877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41" i="4"/>
  <c r="I84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05" i="4"/>
  <c r="I804" i="4"/>
  <c r="I793" i="4"/>
  <c r="I792" i="4"/>
  <c r="I781" i="4"/>
  <c r="I780" i="4"/>
  <c r="I769" i="4"/>
  <c r="I768" i="4"/>
  <c r="I756" i="4"/>
  <c r="I767" i="4"/>
  <c r="I766" i="4"/>
  <c r="I765" i="4"/>
  <c r="I764" i="4"/>
  <c r="I763" i="4"/>
  <c r="I762" i="4"/>
  <c r="I761" i="4"/>
  <c r="I760" i="4"/>
  <c r="I759" i="4"/>
  <c r="I758" i="4"/>
  <c r="I745" i="4"/>
  <c r="I744" i="4"/>
  <c r="I721" i="4"/>
  <c r="I720" i="4"/>
  <c r="I685" i="4"/>
  <c r="I684" i="4"/>
  <c r="I673" i="4"/>
  <c r="I672" i="4"/>
  <c r="I661" i="4"/>
  <c r="I660" i="4"/>
  <c r="I649" i="4"/>
  <c r="I648" i="4"/>
  <c r="I637" i="4"/>
  <c r="I636" i="4"/>
  <c r="I625" i="4"/>
  <c r="I624" i="4"/>
  <c r="I613" i="4"/>
  <c r="I612" i="4"/>
  <c r="I601" i="4"/>
  <c r="I600" i="4"/>
  <c r="I589" i="4"/>
  <c r="I588" i="4"/>
  <c r="I577" i="4"/>
  <c r="I576" i="4"/>
  <c r="I565" i="4"/>
  <c r="I564" i="4"/>
  <c r="I553" i="4"/>
  <c r="I55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397" i="4"/>
  <c r="I396" i="4"/>
  <c r="I384" i="4"/>
  <c r="I395" i="4"/>
  <c r="I394" i="4"/>
  <c r="I393" i="4"/>
  <c r="I392" i="4"/>
  <c r="I391" i="4"/>
  <c r="I390" i="4"/>
  <c r="I389" i="4"/>
  <c r="I388" i="4"/>
  <c r="I387" i="4"/>
  <c r="I386" i="4"/>
  <c r="I373" i="4"/>
  <c r="I372" i="4"/>
  <c r="I346" i="4"/>
  <c r="I345" i="4"/>
  <c r="I344" i="4"/>
  <c r="I333" i="4"/>
  <c r="I332" i="4"/>
  <c r="I321" i="4"/>
  <c r="I320" i="4"/>
  <c r="I306" i="4"/>
  <c r="I305" i="4"/>
  <c r="I304" i="4"/>
  <c r="I290" i="4"/>
  <c r="I289" i="4"/>
  <c r="I288" i="4"/>
  <c r="I274" i="4"/>
  <c r="I273" i="4"/>
  <c r="I272" i="4"/>
  <c r="I258" i="4"/>
  <c r="I257" i="4"/>
  <c r="I256" i="4"/>
  <c r="I242" i="4"/>
  <c r="I241" i="4"/>
  <c r="I240" i="4"/>
  <c r="I226" i="4"/>
  <c r="I225" i="4"/>
  <c r="I224" i="4"/>
  <c r="I210" i="4"/>
  <c r="I209" i="4"/>
  <c r="I208" i="4"/>
  <c r="I194" i="4"/>
  <c r="I178" i="4"/>
  <c r="I177" i="4"/>
  <c r="I176" i="4"/>
  <c r="I162" i="4"/>
  <c r="I161" i="4"/>
  <c r="I160" i="4"/>
  <c r="I146" i="4"/>
  <c r="I145" i="4"/>
  <c r="I144" i="4"/>
  <c r="I130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98" i="4"/>
  <c r="I97" i="4"/>
  <c r="I96" i="4"/>
  <c r="I85" i="4"/>
  <c r="I84" i="4"/>
  <c r="I73" i="4"/>
  <c r="I72" i="4"/>
  <c r="I58" i="4"/>
  <c r="I55" i="4"/>
  <c r="I54" i="4"/>
  <c r="I53" i="4"/>
  <c r="I52" i="4"/>
  <c r="I51" i="4"/>
  <c r="I50" i="4"/>
  <c r="I49" i="4"/>
  <c r="I48" i="4"/>
  <c r="I47" i="4"/>
  <c r="I19" i="4"/>
  <c r="I30" i="4"/>
  <c r="I29" i="4"/>
  <c r="M1297" i="4"/>
  <c r="M1296" i="4"/>
  <c r="M1285" i="4"/>
  <c r="M1284" i="4"/>
  <c r="M1283" i="4"/>
  <c r="M1282" i="4"/>
  <c r="M1281" i="4"/>
  <c r="M1280" i="4"/>
  <c r="M1279" i="4"/>
  <c r="M1278" i="4"/>
  <c r="M1277" i="4"/>
  <c r="M1276" i="4"/>
  <c r="M1275" i="4"/>
  <c r="M1274" i="4"/>
  <c r="M1131" i="4"/>
  <c r="M1135" i="4"/>
  <c r="M1075" i="4"/>
  <c r="M827" i="4"/>
  <c r="M826" i="4"/>
  <c r="M825" i="4"/>
  <c r="M824" i="4"/>
  <c r="M823" i="4"/>
  <c r="M822" i="4"/>
  <c r="M821" i="4"/>
  <c r="M820" i="4"/>
  <c r="M819" i="4"/>
  <c r="M818" i="4"/>
  <c r="M47" i="4"/>
  <c r="M46" i="4"/>
  <c r="M51" i="4"/>
  <c r="M52" i="4"/>
  <c r="N1273" i="4"/>
  <c r="N1272" i="4"/>
  <c r="N1261" i="4"/>
  <c r="N1260" i="4"/>
  <c r="N1249" i="4"/>
  <c r="N1248" i="4"/>
  <c r="N1237" i="4"/>
  <c r="N1236" i="4"/>
  <c r="N1225" i="4"/>
  <c r="N122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189" i="4"/>
  <c r="N1188" i="4"/>
  <c r="N1177" i="4"/>
  <c r="N1176" i="4"/>
  <c r="N1165" i="4"/>
  <c r="N1164" i="4"/>
  <c r="N1153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17" i="4"/>
  <c r="N1116" i="4"/>
  <c r="N1105" i="4"/>
  <c r="N1104" i="4"/>
  <c r="N1093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57" i="4"/>
  <c r="N1056" i="4"/>
  <c r="N1045" i="4"/>
  <c r="N1044" i="4"/>
  <c r="N1033" i="4"/>
  <c r="N1032" i="4"/>
  <c r="N1009" i="4"/>
  <c r="N1008" i="4"/>
  <c r="N997" i="4"/>
  <c r="N996" i="4"/>
  <c r="N985" i="4"/>
  <c r="N984" i="4"/>
  <c r="N973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37" i="4"/>
  <c r="N936" i="4"/>
  <c r="N925" i="4"/>
  <c r="N92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889" i="4"/>
  <c r="N888" i="4"/>
  <c r="N877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41" i="4"/>
  <c r="N840" i="4"/>
  <c r="N829" i="4"/>
  <c r="N828" i="4"/>
  <c r="N805" i="4"/>
  <c r="N804" i="4"/>
  <c r="N793" i="4"/>
  <c r="N792" i="4"/>
  <c r="N781" i="4"/>
  <c r="N780" i="4"/>
  <c r="N769" i="4"/>
  <c r="N768" i="4"/>
  <c r="N756" i="4"/>
  <c r="N767" i="4"/>
  <c r="N766" i="4"/>
  <c r="N765" i="4"/>
  <c r="N764" i="4"/>
  <c r="N763" i="4"/>
  <c r="N762" i="4"/>
  <c r="N761" i="4"/>
  <c r="N760" i="4"/>
  <c r="N759" i="4"/>
  <c r="N758" i="4"/>
  <c r="N745" i="4"/>
  <c r="N744" i="4"/>
  <c r="N721" i="4"/>
  <c r="N720" i="4"/>
  <c r="N685" i="4"/>
  <c r="N684" i="4"/>
  <c r="N673" i="4"/>
  <c r="N672" i="4"/>
  <c r="N661" i="4"/>
  <c r="N660" i="4"/>
  <c r="N649" i="4"/>
  <c r="N648" i="4"/>
  <c r="N637" i="4"/>
  <c r="N636" i="4"/>
  <c r="N625" i="4"/>
  <c r="N624" i="4"/>
  <c r="N613" i="4"/>
  <c r="N612" i="4"/>
  <c r="N601" i="4"/>
  <c r="N600" i="4"/>
  <c r="N589" i="4"/>
  <c r="N588" i="4"/>
  <c r="N577" i="4"/>
  <c r="N576" i="4"/>
  <c r="N565" i="4"/>
  <c r="N564" i="4"/>
  <c r="N553" i="4"/>
  <c r="N55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397" i="4"/>
  <c r="N396" i="4"/>
  <c r="N384" i="4"/>
  <c r="N395" i="4"/>
  <c r="N394" i="4"/>
  <c r="N393" i="4"/>
  <c r="N392" i="4"/>
  <c r="N391" i="4"/>
  <c r="N390" i="4"/>
  <c r="N389" i="4"/>
  <c r="N388" i="4"/>
  <c r="N387" i="4"/>
  <c r="N386" i="4"/>
  <c r="N373" i="4"/>
  <c r="N372" i="4"/>
  <c r="N345" i="4"/>
  <c r="N344" i="4"/>
  <c r="N333" i="4"/>
  <c r="N332" i="4"/>
  <c r="N321" i="4"/>
  <c r="N320" i="4"/>
  <c r="N305" i="4"/>
  <c r="N304" i="4"/>
  <c r="N289" i="4"/>
  <c r="N288" i="4"/>
  <c r="N273" i="4"/>
  <c r="N272" i="4"/>
  <c r="N257" i="4"/>
  <c r="N256" i="4"/>
  <c r="N241" i="4"/>
  <c r="N240" i="4"/>
  <c r="N225" i="4"/>
  <c r="N224" i="4"/>
  <c r="N209" i="4"/>
  <c r="N208" i="4"/>
  <c r="N193" i="4"/>
  <c r="N192" i="4"/>
  <c r="N177" i="4"/>
  <c r="N176" i="4"/>
  <c r="N161" i="4"/>
  <c r="N160" i="4"/>
  <c r="N145" i="4"/>
  <c r="N144" i="4"/>
  <c r="N129" i="4"/>
  <c r="N128" i="4"/>
  <c r="N127" i="4"/>
  <c r="N126" i="4"/>
  <c r="N125" i="4"/>
  <c r="N124" i="4"/>
  <c r="N123" i="4"/>
  <c r="N122" i="4"/>
  <c r="N121" i="4"/>
  <c r="N120" i="4"/>
  <c r="N118" i="4"/>
  <c r="N114" i="4"/>
  <c r="N97" i="4"/>
  <c r="N96" i="4"/>
  <c r="N85" i="4"/>
  <c r="N84" i="4"/>
  <c r="N73" i="4"/>
  <c r="N72" i="4"/>
  <c r="N57" i="4"/>
  <c r="N56" i="4"/>
  <c r="N55" i="4"/>
  <c r="N54" i="4"/>
  <c r="N53" i="4"/>
  <c r="N52" i="4"/>
  <c r="N51" i="4"/>
  <c r="N50" i="4"/>
  <c r="N49" i="4"/>
  <c r="N48" i="4"/>
  <c r="N47" i="4"/>
  <c r="N46" i="4"/>
  <c r="N29" i="4"/>
  <c r="N28" i="4"/>
  <c r="F1297" i="4"/>
  <c r="F1285" i="4"/>
  <c r="F1261" i="4"/>
  <c r="F1249" i="4"/>
  <c r="F1237" i="4"/>
  <c r="F1225" i="4"/>
  <c r="F1213" i="4"/>
  <c r="F1189" i="4"/>
  <c r="F1177" i="4"/>
  <c r="F1165" i="4"/>
  <c r="F1153" i="4"/>
  <c r="F1141" i="4"/>
  <c r="F1117" i="4"/>
  <c r="F1105" i="4"/>
  <c r="F1093" i="4"/>
  <c r="F1081" i="4"/>
  <c r="F1057" i="4"/>
  <c r="F1045" i="4"/>
  <c r="F1033" i="4"/>
  <c r="F1009" i="4"/>
  <c r="F997" i="4"/>
  <c r="F985" i="4"/>
  <c r="F973" i="4"/>
  <c r="F961" i="4"/>
  <c r="F937" i="4"/>
  <c r="F925" i="4"/>
  <c r="F913" i="4"/>
  <c r="F889" i="4"/>
  <c r="F877" i="4"/>
  <c r="F865" i="4"/>
  <c r="F841" i="4"/>
  <c r="F829" i="4"/>
  <c r="F805" i="4"/>
  <c r="F793" i="4"/>
  <c r="F781" i="4"/>
  <c r="F769" i="4"/>
  <c r="F745" i="4"/>
  <c r="F721" i="4"/>
  <c r="F685" i="4"/>
  <c r="F673" i="4"/>
  <c r="F661" i="4"/>
  <c r="F649" i="4"/>
  <c r="F637" i="4"/>
  <c r="F625" i="4"/>
  <c r="F613" i="4"/>
  <c r="F601" i="4"/>
  <c r="F589" i="4"/>
  <c r="F577" i="4"/>
  <c r="F565" i="4"/>
  <c r="F553" i="4"/>
  <c r="F541" i="4"/>
  <c r="F397" i="4"/>
  <c r="F373" i="4"/>
  <c r="F529" i="4"/>
  <c r="I20" i="4"/>
  <c r="N743" i="4"/>
  <c r="Z708" i="4"/>
  <c r="L1249" i="4"/>
  <c r="Z709" i="4"/>
  <c r="L1225" i="4"/>
  <c r="L937" i="4"/>
  <c r="L1237" i="4"/>
  <c r="I23" i="4"/>
  <c r="I27" i="4"/>
  <c r="N19" i="4"/>
  <c r="N1023" i="4"/>
  <c r="N1027" i="4"/>
  <c r="N1031" i="4"/>
  <c r="N719" i="4"/>
  <c r="N1025" i="4"/>
  <c r="N1029" i="4"/>
  <c r="I1025" i="4"/>
  <c r="N18" i="4"/>
  <c r="N26" i="4"/>
  <c r="N364" i="4"/>
  <c r="N365" i="4"/>
  <c r="N369" i="4"/>
  <c r="I1022" i="4"/>
  <c r="I1026" i="4"/>
  <c r="I1030" i="4"/>
  <c r="I1028" i="4"/>
  <c r="N22" i="4"/>
  <c r="N368" i="4"/>
  <c r="I364" i="4"/>
  <c r="I368" i="4"/>
  <c r="N735" i="4"/>
  <c r="N739" i="4"/>
  <c r="L710" i="4"/>
  <c r="N27" i="4"/>
  <c r="I362" i="4"/>
  <c r="I366" i="4"/>
  <c r="I370" i="4"/>
  <c r="I741" i="4"/>
  <c r="I1029" i="4"/>
  <c r="I1024" i="4"/>
  <c r="N1200" i="4"/>
  <c r="I24" i="4"/>
  <c r="I365" i="4"/>
  <c r="I369" i="4"/>
  <c r="F588" i="4"/>
  <c r="F1260" i="4"/>
  <c r="L712" i="4"/>
  <c r="F552" i="4"/>
  <c r="F1273" i="4"/>
  <c r="N385" i="4"/>
  <c r="N853" i="4"/>
  <c r="N1024" i="4"/>
  <c r="N1028" i="4"/>
  <c r="M1272" i="4"/>
  <c r="I949" i="4"/>
  <c r="I1023" i="4"/>
  <c r="I1027" i="4"/>
  <c r="I1031" i="4"/>
  <c r="L714" i="4"/>
  <c r="F984" i="4"/>
  <c r="N23" i="4"/>
  <c r="F612" i="4"/>
  <c r="F804" i="4"/>
  <c r="N20" i="4"/>
  <c r="N366" i="4"/>
  <c r="N370" i="4"/>
  <c r="N757" i="4"/>
  <c r="N817" i="4"/>
  <c r="I1273" i="4"/>
  <c r="L718" i="4"/>
  <c r="L717" i="4"/>
  <c r="F636" i="4"/>
  <c r="F684" i="4"/>
  <c r="F780" i="4"/>
  <c r="F972" i="4"/>
  <c r="F600" i="4"/>
  <c r="F648" i="4"/>
  <c r="F792" i="4"/>
  <c r="F924" i="4"/>
  <c r="F564" i="4"/>
  <c r="F660" i="4"/>
  <c r="F744" i="4"/>
  <c r="F876" i="4"/>
  <c r="F1296" i="4"/>
  <c r="N24" i="4"/>
  <c r="N362" i="4"/>
  <c r="F576" i="4"/>
  <c r="F624" i="4"/>
  <c r="F672" i="4"/>
  <c r="F757" i="4"/>
  <c r="F828" i="4"/>
  <c r="F888" i="4"/>
  <c r="F1008" i="4"/>
  <c r="F1069" i="4"/>
  <c r="F1188" i="4"/>
  <c r="N21" i="4"/>
  <c r="N25" i="4"/>
  <c r="N363" i="4"/>
  <c r="N367" i="4"/>
  <c r="N371" i="4"/>
  <c r="N734" i="4"/>
  <c r="N738" i="4"/>
  <c r="N742" i="4"/>
  <c r="N1022" i="4"/>
  <c r="N1026" i="4"/>
  <c r="N1030" i="4"/>
  <c r="I21" i="4"/>
  <c r="I363" i="4"/>
  <c r="I367" i="4"/>
  <c r="I371" i="4"/>
  <c r="I740" i="4"/>
  <c r="I737" i="4"/>
  <c r="I1201" i="4"/>
  <c r="L713" i="4"/>
  <c r="F1212" i="4"/>
  <c r="F1201" i="4"/>
  <c r="F1129" i="4"/>
  <c r="F960" i="4"/>
  <c r="F949" i="4"/>
  <c r="F912" i="4"/>
  <c r="F901" i="4"/>
  <c r="F864" i="4"/>
  <c r="F853" i="4"/>
  <c r="F720" i="4"/>
  <c r="F540" i="4"/>
  <c r="F396" i="4"/>
  <c r="F385" i="4"/>
  <c r="F372" i="4"/>
  <c r="I900" i="4"/>
  <c r="N44" i="4"/>
  <c r="I816" i="4"/>
  <c r="I1068" i="4"/>
  <c r="I1128" i="4"/>
  <c r="N736" i="4"/>
  <c r="N740" i="4"/>
  <c r="I25" i="4"/>
  <c r="I385" i="4"/>
  <c r="I529" i="4"/>
  <c r="I757" i="4"/>
  <c r="N45" i="4"/>
  <c r="N529" i="4"/>
  <c r="N737" i="4"/>
  <c r="N741" i="4"/>
  <c r="M1273" i="4"/>
  <c r="I46" i="4"/>
  <c r="I22" i="4"/>
  <c r="I26" i="4"/>
  <c r="I193" i="4"/>
  <c r="I192" i="4"/>
  <c r="I817" i="4"/>
  <c r="I853" i="4"/>
  <c r="I736" i="4"/>
  <c r="I901" i="4"/>
  <c r="I972" i="4"/>
  <c r="I948" i="4"/>
  <c r="I1069" i="4"/>
  <c r="I1129" i="4"/>
  <c r="I1200" i="4"/>
  <c r="N528" i="4"/>
  <c r="N360" i="4"/>
  <c r="I528" i="4"/>
  <c r="I360" i="4"/>
  <c r="F1284" i="4"/>
  <c r="N1152" i="4"/>
  <c r="N1128" i="4"/>
  <c r="N1129" i="4"/>
  <c r="F936" i="4"/>
  <c r="F1236" i="4"/>
  <c r="N816" i="4"/>
  <c r="F1248" i="4"/>
  <c r="N876" i="4"/>
  <c r="N852" i="4"/>
  <c r="N901" i="4"/>
  <c r="N972" i="4"/>
  <c r="N948" i="4"/>
  <c r="N949" i="4"/>
  <c r="N1201" i="4"/>
  <c r="I734" i="4"/>
  <c r="I738" i="4"/>
  <c r="I742" i="4"/>
  <c r="I876" i="4"/>
  <c r="I852" i="4"/>
  <c r="I1296" i="4"/>
  <c r="I1272" i="4"/>
  <c r="F1224" i="4"/>
  <c r="F996" i="4"/>
  <c r="N900" i="4"/>
  <c r="N1092" i="4"/>
  <c r="N1068" i="4"/>
  <c r="N1069" i="4"/>
  <c r="I735" i="4"/>
  <c r="I739" i="4"/>
  <c r="I743" i="4"/>
  <c r="I57" i="4"/>
  <c r="I129" i="4"/>
  <c r="I128" i="4"/>
  <c r="F1176" i="4"/>
  <c r="F1164" i="4"/>
  <c r="F1152" i="4"/>
  <c r="F1140" i="4"/>
  <c r="F1116" i="4"/>
  <c r="F1104" i="4"/>
  <c r="F1092" i="4"/>
  <c r="F1080" i="4"/>
  <c r="F1056" i="4"/>
  <c r="F1044" i="4"/>
  <c r="F1032" i="4"/>
  <c r="F817" i="4"/>
  <c r="I28" i="4"/>
  <c r="I114" i="4"/>
  <c r="N113" i="4"/>
  <c r="F840" i="4"/>
  <c r="F768" i="4"/>
  <c r="I713" i="4"/>
  <c r="F528" i="4"/>
  <c r="I716" i="4"/>
  <c r="I12" i="4"/>
  <c r="I9" i="4"/>
  <c r="I717" i="4"/>
  <c r="I13" i="4"/>
  <c r="N715" i="4"/>
  <c r="L1236" i="4"/>
  <c r="L1224" i="4"/>
  <c r="N17" i="4"/>
  <c r="I710" i="4"/>
  <c r="N713" i="4"/>
  <c r="N9" i="4"/>
  <c r="N717" i="4"/>
  <c r="N13" i="4"/>
  <c r="L1248" i="4"/>
  <c r="N11" i="4"/>
  <c r="N711" i="4"/>
  <c r="N7" i="4"/>
  <c r="I715" i="4"/>
  <c r="I11" i="4"/>
  <c r="N15" i="4"/>
  <c r="N716" i="4"/>
  <c r="N12" i="4"/>
  <c r="I719" i="4"/>
  <c r="I15" i="4"/>
  <c r="I714" i="4"/>
  <c r="I10" i="4"/>
  <c r="I718" i="4"/>
  <c r="I14" i="4"/>
  <c r="I712" i="4"/>
  <c r="I8" i="4"/>
  <c r="F816" i="4"/>
  <c r="N361" i="4"/>
  <c r="N710" i="4"/>
  <c r="N6" i="4"/>
  <c r="F852" i="4"/>
  <c r="I711" i="4"/>
  <c r="I7" i="4"/>
  <c r="N712" i="4"/>
  <c r="N8" i="4"/>
  <c r="I1021" i="4"/>
  <c r="F948" i="4"/>
  <c r="N1020" i="4"/>
  <c r="I361" i="4"/>
  <c r="F1021" i="4"/>
  <c r="F756" i="4"/>
  <c r="F900" i="4"/>
  <c r="L936" i="4"/>
  <c r="N718" i="4"/>
  <c r="N14" i="4"/>
  <c r="F1272" i="4"/>
  <c r="I733" i="4"/>
  <c r="I1020" i="4"/>
  <c r="F384" i="4"/>
  <c r="F1200" i="4"/>
  <c r="N714" i="4"/>
  <c r="N10" i="4"/>
  <c r="F361" i="4"/>
  <c r="F733" i="4"/>
  <c r="N733" i="4"/>
  <c r="I732" i="4"/>
  <c r="I56" i="4"/>
  <c r="I44" i="4"/>
  <c r="I45" i="4"/>
  <c r="N112" i="4"/>
  <c r="N16" i="4"/>
  <c r="N1021" i="4"/>
  <c r="N732" i="4"/>
  <c r="F1128" i="4"/>
  <c r="F1068" i="4"/>
  <c r="I113" i="4"/>
  <c r="I18" i="4"/>
  <c r="N709" i="4"/>
  <c r="I6" i="4"/>
  <c r="I708" i="4"/>
  <c r="F360" i="4"/>
  <c r="F732" i="4"/>
  <c r="N5" i="4"/>
  <c r="I709" i="4"/>
  <c r="N708" i="4"/>
  <c r="N4" i="4"/>
  <c r="F709" i="4"/>
  <c r="F1020" i="4"/>
  <c r="I112" i="4"/>
  <c r="I16" i="4"/>
  <c r="I4" i="4"/>
  <c r="I17" i="4"/>
  <c r="I5" i="4"/>
  <c r="F708" i="4"/>
  <c r="W98" i="4"/>
  <c r="W306" i="4"/>
  <c r="B3" i="24"/>
  <c r="C3" i="24"/>
  <c r="D3" i="24"/>
  <c r="A4" i="24"/>
  <c r="B4" i="24"/>
  <c r="C4" i="24"/>
  <c r="A5" i="24"/>
  <c r="B5" i="24"/>
  <c r="C5" i="24"/>
  <c r="A6" i="24"/>
  <c r="B6" i="24"/>
  <c r="C6" i="24"/>
  <c r="A7" i="24"/>
  <c r="B7" i="24"/>
  <c r="C7" i="24"/>
  <c r="B8" i="24"/>
  <c r="C8" i="24"/>
  <c r="B9" i="24"/>
  <c r="C9" i="24"/>
  <c r="B10" i="24"/>
  <c r="C10" i="24"/>
  <c r="A11" i="24"/>
  <c r="B11" i="24"/>
  <c r="C11" i="24"/>
  <c r="A12" i="24"/>
  <c r="B12" i="24"/>
  <c r="C12" i="24"/>
  <c r="A13" i="24"/>
  <c r="B13" i="24"/>
  <c r="C13" i="24"/>
  <c r="A14" i="24"/>
  <c r="B14" i="24"/>
  <c r="C14" i="24"/>
  <c r="A15" i="24"/>
  <c r="B15" i="24"/>
  <c r="C15" i="24"/>
  <c r="B16" i="24"/>
  <c r="C16" i="24"/>
  <c r="P3" i="42"/>
  <c r="A749" i="27"/>
  <c r="A737" i="42"/>
  <c r="A750" i="27"/>
  <c r="A738" i="42"/>
  <c r="A751" i="27"/>
  <c r="A739" i="42"/>
  <c r="A757" i="27"/>
  <c r="A745" i="42"/>
  <c r="P3" i="40"/>
  <c r="P3" i="38"/>
  <c r="D68" i="33"/>
  <c r="A69" i="22"/>
  <c r="A69" i="33"/>
  <c r="A70" i="22"/>
  <c r="A70" i="33"/>
  <c r="A71" i="22"/>
  <c r="A71" i="33"/>
  <c r="A72" i="22"/>
  <c r="A72" i="33"/>
  <c r="A73" i="22"/>
  <c r="A73" i="33"/>
  <c r="A74" i="22"/>
  <c r="A74" i="33"/>
  <c r="A75" i="22"/>
  <c r="A75" i="33"/>
  <c r="A76" i="22"/>
  <c r="A76" i="33"/>
  <c r="A77" i="22"/>
  <c r="A77" i="33"/>
  <c r="A78" i="22"/>
  <c r="A78" i="33"/>
  <c r="R759" i="27"/>
  <c r="R758" i="27"/>
  <c r="R757" i="27"/>
  <c r="R756" i="27"/>
  <c r="R755" i="27"/>
  <c r="R754" i="27"/>
  <c r="R753" i="27"/>
  <c r="R752" i="27"/>
  <c r="R751" i="27"/>
  <c r="R750" i="27"/>
  <c r="R747" i="27"/>
  <c r="R746" i="27"/>
  <c r="R745" i="27"/>
  <c r="R744" i="27"/>
  <c r="R743" i="27"/>
  <c r="R742" i="27"/>
  <c r="R741" i="27"/>
  <c r="R740" i="27"/>
  <c r="R739" i="27"/>
  <c r="R738" i="27"/>
  <c r="R735" i="27"/>
  <c r="R734" i="27"/>
  <c r="R733" i="27"/>
  <c r="R732" i="27"/>
  <c r="R731" i="27"/>
  <c r="R730" i="27"/>
  <c r="R729" i="27"/>
  <c r="R728" i="27"/>
  <c r="R727" i="27"/>
  <c r="R726" i="27"/>
  <c r="R723" i="27"/>
  <c r="R722" i="27"/>
  <c r="R721" i="27"/>
  <c r="R720" i="27"/>
  <c r="R719" i="27"/>
  <c r="R718" i="27"/>
  <c r="R717" i="27"/>
  <c r="R716" i="27"/>
  <c r="R715" i="27"/>
  <c r="R714" i="27"/>
  <c r="R711" i="27"/>
  <c r="R710" i="27"/>
  <c r="R709" i="27"/>
  <c r="R708" i="27"/>
  <c r="R707" i="27"/>
  <c r="R706" i="27"/>
  <c r="R705" i="27"/>
  <c r="R704" i="27"/>
  <c r="R703" i="27"/>
  <c r="R702" i="27"/>
  <c r="R699" i="27"/>
  <c r="R698" i="27"/>
  <c r="R697" i="27"/>
  <c r="R696" i="27"/>
  <c r="R695" i="27"/>
  <c r="R694" i="27"/>
  <c r="R693" i="27"/>
  <c r="R692" i="27"/>
  <c r="R691" i="27"/>
  <c r="R690" i="27"/>
  <c r="R687" i="27"/>
  <c r="R686" i="27"/>
  <c r="R685" i="27"/>
  <c r="R684" i="27"/>
  <c r="R683" i="27"/>
  <c r="R682" i="27"/>
  <c r="R681" i="27"/>
  <c r="R680" i="27"/>
  <c r="R679" i="27"/>
  <c r="R678" i="27"/>
  <c r="R675" i="27"/>
  <c r="R674" i="27"/>
  <c r="R673" i="27"/>
  <c r="R672" i="27"/>
  <c r="R671" i="27"/>
  <c r="R670" i="27"/>
  <c r="R669" i="27"/>
  <c r="R668" i="27"/>
  <c r="R667" i="27"/>
  <c r="R666" i="27"/>
  <c r="R663" i="27"/>
  <c r="R662" i="27"/>
  <c r="R661" i="27"/>
  <c r="R660" i="27"/>
  <c r="R659" i="27"/>
  <c r="R658" i="27"/>
  <c r="R657" i="27"/>
  <c r="R656" i="27"/>
  <c r="R655" i="27"/>
  <c r="R654" i="27"/>
  <c r="R651" i="27"/>
  <c r="R650" i="27"/>
  <c r="R649" i="27"/>
  <c r="R648" i="27"/>
  <c r="R647" i="27"/>
  <c r="R646" i="27"/>
  <c r="R645" i="27"/>
  <c r="R644" i="27"/>
  <c r="R643" i="27"/>
  <c r="R642" i="27"/>
  <c r="R639" i="27"/>
  <c r="R638" i="27"/>
  <c r="R637" i="27"/>
  <c r="R636" i="27"/>
  <c r="R635" i="27"/>
  <c r="R634" i="27"/>
  <c r="R633" i="27"/>
  <c r="R632" i="27"/>
  <c r="R631" i="27"/>
  <c r="R630" i="27"/>
  <c r="R627" i="27"/>
  <c r="R626" i="27"/>
  <c r="R625" i="27"/>
  <c r="R624" i="27"/>
  <c r="R623" i="27"/>
  <c r="R622" i="27"/>
  <c r="R621" i="27"/>
  <c r="R620" i="27"/>
  <c r="R619" i="27"/>
  <c r="R618" i="27"/>
  <c r="R615" i="27"/>
  <c r="R614" i="27"/>
  <c r="R613" i="27"/>
  <c r="R612" i="27"/>
  <c r="R611" i="27"/>
  <c r="R610" i="27"/>
  <c r="R609" i="27"/>
  <c r="R608" i="27"/>
  <c r="R607" i="27"/>
  <c r="R606" i="27"/>
  <c r="R603" i="27"/>
  <c r="R602" i="27"/>
  <c r="R601" i="27"/>
  <c r="R600" i="27"/>
  <c r="R599" i="27"/>
  <c r="R598" i="27"/>
  <c r="R597" i="27"/>
  <c r="R596" i="27"/>
  <c r="R595" i="27"/>
  <c r="R594" i="27"/>
  <c r="R591" i="27"/>
  <c r="R590" i="27"/>
  <c r="R589" i="27"/>
  <c r="R588" i="27"/>
  <c r="R587" i="27"/>
  <c r="R586" i="27"/>
  <c r="R585" i="27"/>
  <c r="R584" i="27"/>
  <c r="R583" i="27"/>
  <c r="R582" i="27"/>
  <c r="R579" i="27"/>
  <c r="R578" i="27"/>
  <c r="R577" i="27"/>
  <c r="R576" i="27"/>
  <c r="R575" i="27"/>
  <c r="R574" i="27"/>
  <c r="R573" i="27"/>
  <c r="R572" i="27"/>
  <c r="R571" i="27"/>
  <c r="R570" i="27"/>
  <c r="R567" i="27"/>
  <c r="R566" i="27"/>
  <c r="R565" i="27"/>
  <c r="R564" i="27"/>
  <c r="R563" i="27"/>
  <c r="R562" i="27"/>
  <c r="R561" i="27"/>
  <c r="R560" i="27"/>
  <c r="R559" i="27"/>
  <c r="R558" i="27"/>
  <c r="R555" i="27"/>
  <c r="R554" i="27"/>
  <c r="R553" i="27"/>
  <c r="R552" i="27"/>
  <c r="R551" i="27"/>
  <c r="R550" i="27"/>
  <c r="R549" i="27"/>
  <c r="R548" i="27"/>
  <c r="R547" i="27"/>
  <c r="R546" i="27"/>
  <c r="R531" i="27"/>
  <c r="R530" i="27"/>
  <c r="R529" i="27"/>
  <c r="R528" i="27"/>
  <c r="R527" i="27"/>
  <c r="R526" i="27"/>
  <c r="R525" i="27"/>
  <c r="R524" i="27"/>
  <c r="R523" i="27"/>
  <c r="R522" i="27"/>
  <c r="R519" i="27"/>
  <c r="R518" i="27"/>
  <c r="R517" i="27"/>
  <c r="R516" i="27"/>
  <c r="R515" i="27"/>
  <c r="R514" i="27"/>
  <c r="R513" i="27"/>
  <c r="R512" i="27"/>
  <c r="R511" i="27"/>
  <c r="R510" i="27"/>
  <c r="R507" i="27"/>
  <c r="R506" i="27"/>
  <c r="R505" i="27"/>
  <c r="R504" i="27"/>
  <c r="R503" i="27"/>
  <c r="R502" i="27"/>
  <c r="R501" i="27"/>
  <c r="R500" i="27"/>
  <c r="R499" i="27"/>
  <c r="R498" i="27"/>
  <c r="R495" i="27"/>
  <c r="R494" i="27"/>
  <c r="R493" i="27"/>
  <c r="R492" i="27"/>
  <c r="R491" i="27"/>
  <c r="R490" i="27"/>
  <c r="R489" i="27"/>
  <c r="R488" i="27"/>
  <c r="R487" i="27"/>
  <c r="R486" i="27"/>
  <c r="R483" i="27"/>
  <c r="R482" i="27"/>
  <c r="R481" i="27"/>
  <c r="R480" i="27"/>
  <c r="R479" i="27"/>
  <c r="R478" i="27"/>
  <c r="R477" i="27"/>
  <c r="R476" i="27"/>
  <c r="R475" i="27"/>
  <c r="R474" i="27"/>
  <c r="R471" i="27"/>
  <c r="R470" i="27"/>
  <c r="R469" i="27"/>
  <c r="R468" i="27"/>
  <c r="R467" i="27"/>
  <c r="R466" i="27"/>
  <c r="R465" i="27"/>
  <c r="R464" i="27"/>
  <c r="R463" i="27"/>
  <c r="R462" i="27"/>
  <c r="R459" i="27"/>
  <c r="R458" i="27"/>
  <c r="R457" i="27"/>
  <c r="R456" i="27"/>
  <c r="R455" i="27"/>
  <c r="R454" i="27"/>
  <c r="R453" i="27"/>
  <c r="R452" i="27"/>
  <c r="R451" i="27"/>
  <c r="R450" i="27"/>
  <c r="R447" i="27"/>
  <c r="R446" i="27"/>
  <c r="R445" i="27"/>
  <c r="R444" i="27"/>
  <c r="R443" i="27"/>
  <c r="R442" i="27"/>
  <c r="R441" i="27"/>
  <c r="R440" i="27"/>
  <c r="R439" i="27"/>
  <c r="R438" i="27"/>
  <c r="R435" i="27"/>
  <c r="R434" i="27"/>
  <c r="R433" i="27"/>
  <c r="R432" i="27"/>
  <c r="R431" i="27"/>
  <c r="R430" i="27"/>
  <c r="R429" i="27"/>
  <c r="R428" i="27"/>
  <c r="R427" i="27"/>
  <c r="R426" i="27"/>
  <c r="R423" i="27"/>
  <c r="R422" i="27"/>
  <c r="R421" i="27"/>
  <c r="R420" i="27"/>
  <c r="R419" i="27"/>
  <c r="R418" i="27"/>
  <c r="R417" i="27"/>
  <c r="R416" i="27"/>
  <c r="R415" i="27"/>
  <c r="R414" i="27"/>
  <c r="R411" i="27"/>
  <c r="R410" i="27"/>
  <c r="R409" i="27"/>
  <c r="R408" i="27"/>
  <c r="R407" i="27"/>
  <c r="R406" i="27"/>
  <c r="R405" i="27"/>
  <c r="R404" i="27"/>
  <c r="R403" i="27"/>
  <c r="R402" i="27"/>
  <c r="R399" i="27"/>
  <c r="R398" i="27"/>
  <c r="R397" i="27"/>
  <c r="R396" i="27"/>
  <c r="R395" i="27"/>
  <c r="R394" i="27"/>
  <c r="R393" i="27"/>
  <c r="R392" i="27"/>
  <c r="R391" i="27"/>
  <c r="R390" i="27"/>
  <c r="R387" i="27"/>
  <c r="R386" i="27"/>
  <c r="R385" i="27"/>
  <c r="R384" i="27"/>
  <c r="R383" i="27"/>
  <c r="R382" i="27"/>
  <c r="R381" i="27"/>
  <c r="R380" i="27"/>
  <c r="R379" i="27"/>
  <c r="R378" i="27"/>
  <c r="R363" i="27"/>
  <c r="R362" i="27"/>
  <c r="R361" i="27"/>
  <c r="R360" i="27"/>
  <c r="R359" i="27"/>
  <c r="R358" i="27"/>
  <c r="R357" i="27"/>
  <c r="R356" i="27"/>
  <c r="R355" i="27"/>
  <c r="R354" i="27"/>
  <c r="R353" i="27"/>
  <c r="R352" i="27"/>
  <c r="R351" i="27"/>
  <c r="R350" i="27"/>
  <c r="R349" i="27"/>
  <c r="R348" i="27"/>
  <c r="R347" i="27"/>
  <c r="R346" i="27"/>
  <c r="R345" i="27"/>
  <c r="R344" i="27"/>
  <c r="R343" i="27"/>
  <c r="R342" i="27"/>
  <c r="R341" i="27"/>
  <c r="R340" i="27"/>
  <c r="R339" i="27"/>
  <c r="R338" i="27"/>
  <c r="R337" i="27"/>
  <c r="R336" i="27"/>
  <c r="R335" i="27"/>
  <c r="R334" i="27"/>
  <c r="R333" i="27"/>
  <c r="R332" i="27"/>
  <c r="R331" i="27"/>
  <c r="R330" i="27"/>
  <c r="R329" i="27"/>
  <c r="R328" i="27"/>
  <c r="R327" i="27"/>
  <c r="R326" i="27"/>
  <c r="R325" i="27"/>
  <c r="R324" i="27"/>
  <c r="R323" i="27"/>
  <c r="R322" i="27"/>
  <c r="R321" i="27"/>
  <c r="R320" i="27"/>
  <c r="R319" i="27"/>
  <c r="R318" i="27"/>
  <c r="R317" i="27"/>
  <c r="R316" i="27"/>
  <c r="R315" i="27"/>
  <c r="R314" i="27"/>
  <c r="R313" i="27"/>
  <c r="R312" i="27"/>
  <c r="R311" i="27"/>
  <c r="R310" i="27"/>
  <c r="R309" i="27"/>
  <c r="R308" i="27"/>
  <c r="R307" i="27"/>
  <c r="R306" i="27"/>
  <c r="R305" i="27"/>
  <c r="R304" i="27"/>
  <c r="R303" i="27"/>
  <c r="R302" i="27"/>
  <c r="R301" i="27"/>
  <c r="R300" i="27"/>
  <c r="R299" i="27"/>
  <c r="R298" i="27"/>
  <c r="R297" i="27"/>
  <c r="R296" i="27"/>
  <c r="R295" i="27"/>
  <c r="R294" i="27"/>
  <c r="R293" i="27"/>
  <c r="R292" i="27"/>
  <c r="R291" i="27"/>
  <c r="R290" i="27"/>
  <c r="R289" i="27"/>
  <c r="R288" i="27"/>
  <c r="R287" i="27"/>
  <c r="R286" i="27"/>
  <c r="R285" i="27"/>
  <c r="R284" i="27"/>
  <c r="R283" i="27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R268" i="27"/>
  <c r="R267" i="27"/>
  <c r="R266" i="27"/>
  <c r="R265" i="27"/>
  <c r="R264" i="27"/>
  <c r="R263" i="27"/>
  <c r="R262" i="27"/>
  <c r="R261" i="27"/>
  <c r="R260" i="27"/>
  <c r="R259" i="27"/>
  <c r="R258" i="27"/>
  <c r="R257" i="27"/>
  <c r="R256" i="27"/>
  <c r="R255" i="27"/>
  <c r="R254" i="27"/>
  <c r="R253" i="27"/>
  <c r="R252" i="27"/>
  <c r="R251" i="27"/>
  <c r="R250" i="27"/>
  <c r="R249" i="27"/>
  <c r="R248" i="27"/>
  <c r="R247" i="27"/>
  <c r="R246" i="27"/>
  <c r="R245" i="27"/>
  <c r="R244" i="27"/>
  <c r="R243" i="27"/>
  <c r="R242" i="27"/>
  <c r="R241" i="27"/>
  <c r="R240" i="27"/>
  <c r="R239" i="27"/>
  <c r="R238" i="27"/>
  <c r="R237" i="27"/>
  <c r="R236" i="27"/>
  <c r="R235" i="27"/>
  <c r="R234" i="27"/>
  <c r="R231" i="27"/>
  <c r="R230" i="27"/>
  <c r="R229" i="27"/>
  <c r="R228" i="27"/>
  <c r="R227" i="27"/>
  <c r="R226" i="27"/>
  <c r="R225" i="27"/>
  <c r="R224" i="27"/>
  <c r="R223" i="27"/>
  <c r="R222" i="27"/>
  <c r="R219" i="27"/>
  <c r="R218" i="27"/>
  <c r="R217" i="27"/>
  <c r="R216" i="27"/>
  <c r="R215" i="27"/>
  <c r="R214" i="27"/>
  <c r="R213" i="27"/>
  <c r="R212" i="27"/>
  <c r="R211" i="27"/>
  <c r="R210" i="27"/>
  <c r="R195" i="27"/>
  <c r="R194" i="27"/>
  <c r="R193" i="27"/>
  <c r="R192" i="27"/>
  <c r="R191" i="27"/>
  <c r="R190" i="27"/>
  <c r="R189" i="27"/>
  <c r="R188" i="27"/>
  <c r="R187" i="27"/>
  <c r="R186" i="27"/>
  <c r="R185" i="27"/>
  <c r="R184" i="27"/>
  <c r="R183" i="27"/>
  <c r="R179" i="27"/>
  <c r="R178" i="27"/>
  <c r="R177" i="27"/>
  <c r="R176" i="27"/>
  <c r="R175" i="27"/>
  <c r="R174" i="27"/>
  <c r="R173" i="27"/>
  <c r="R172" i="27"/>
  <c r="R171" i="27"/>
  <c r="R170" i="27"/>
  <c r="R169" i="27"/>
  <c r="R168" i="27"/>
  <c r="R167" i="27"/>
  <c r="R166" i="27"/>
  <c r="R163" i="27"/>
  <c r="R162" i="27"/>
  <c r="R161" i="27"/>
  <c r="R160" i="27"/>
  <c r="R159" i="27"/>
  <c r="R158" i="27"/>
  <c r="R157" i="27"/>
  <c r="R156" i="27"/>
  <c r="R155" i="27"/>
  <c r="R154" i="27"/>
  <c r="R153" i="27"/>
  <c r="R152" i="27"/>
  <c r="R151" i="27"/>
  <c r="R150" i="27"/>
  <c r="R147" i="27"/>
  <c r="R146" i="27"/>
  <c r="R145" i="27"/>
  <c r="R144" i="27"/>
  <c r="R143" i="27"/>
  <c r="R142" i="27"/>
  <c r="R141" i="27"/>
  <c r="R140" i="27"/>
  <c r="R139" i="27"/>
  <c r="R138" i="27"/>
  <c r="R137" i="27"/>
  <c r="R136" i="27"/>
  <c r="R135" i="27"/>
  <c r="R134" i="27"/>
  <c r="R131" i="27"/>
  <c r="R130" i="27"/>
  <c r="R129" i="27"/>
  <c r="R128" i="27"/>
  <c r="R127" i="27"/>
  <c r="R126" i="27"/>
  <c r="R125" i="27"/>
  <c r="R124" i="27"/>
  <c r="R123" i="27"/>
  <c r="R122" i="27"/>
  <c r="R121" i="27"/>
  <c r="R120" i="27"/>
  <c r="R119" i="27"/>
  <c r="R118" i="27"/>
  <c r="R115" i="27"/>
  <c r="R114" i="27"/>
  <c r="R113" i="27"/>
  <c r="R112" i="27"/>
  <c r="R111" i="27"/>
  <c r="R110" i="27"/>
  <c r="R109" i="27"/>
  <c r="R108" i="27"/>
  <c r="R107" i="27"/>
  <c r="R106" i="27"/>
  <c r="R105" i="27"/>
  <c r="R104" i="27"/>
  <c r="R103" i="27"/>
  <c r="R102" i="27"/>
  <c r="R99" i="27"/>
  <c r="R98" i="27"/>
  <c r="R97" i="27"/>
  <c r="R96" i="27"/>
  <c r="R95" i="27"/>
  <c r="R94" i="27"/>
  <c r="R93" i="27"/>
  <c r="R92" i="27"/>
  <c r="R91" i="27"/>
  <c r="R90" i="27"/>
  <c r="R89" i="27"/>
  <c r="R88" i="27"/>
  <c r="R87" i="27"/>
  <c r="R86" i="27"/>
  <c r="R83" i="27"/>
  <c r="R82" i="27"/>
  <c r="R81" i="27"/>
  <c r="R80" i="27"/>
  <c r="R79" i="27"/>
  <c r="R78" i="27"/>
  <c r="R77" i="27"/>
  <c r="R76" i="27"/>
  <c r="R75" i="27"/>
  <c r="R74" i="27"/>
  <c r="R73" i="27"/>
  <c r="R72" i="27"/>
  <c r="R71" i="27"/>
  <c r="R70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39" i="27"/>
  <c r="R38" i="27"/>
  <c r="R35" i="27"/>
  <c r="R34" i="27"/>
  <c r="R33" i="27"/>
  <c r="R32" i="27"/>
  <c r="R31" i="27"/>
  <c r="R30" i="27"/>
  <c r="R29" i="27"/>
  <c r="R28" i="27"/>
  <c r="R27" i="27"/>
  <c r="R26" i="27"/>
  <c r="R25" i="27"/>
  <c r="R24" i="27"/>
  <c r="R23" i="27"/>
  <c r="R22" i="27"/>
  <c r="R3" i="27"/>
  <c r="P759" i="27"/>
  <c r="P758" i="27"/>
  <c r="P757" i="27"/>
  <c r="P756" i="27"/>
  <c r="P755" i="27"/>
  <c r="P754" i="27"/>
  <c r="P753" i="27"/>
  <c r="P752" i="27"/>
  <c r="P751" i="27"/>
  <c r="P750" i="27"/>
  <c r="P747" i="27"/>
  <c r="P746" i="27"/>
  <c r="P745" i="27"/>
  <c r="P744" i="27"/>
  <c r="P743" i="27"/>
  <c r="P742" i="27"/>
  <c r="P741" i="27"/>
  <c r="P740" i="27"/>
  <c r="P739" i="27"/>
  <c r="P738" i="27"/>
  <c r="P735" i="27"/>
  <c r="P734" i="27"/>
  <c r="P733" i="27"/>
  <c r="P732" i="27"/>
  <c r="P731" i="27"/>
  <c r="P730" i="27"/>
  <c r="P729" i="27"/>
  <c r="P728" i="27"/>
  <c r="P727" i="27"/>
  <c r="P726" i="27"/>
  <c r="P723" i="27"/>
  <c r="P722" i="27"/>
  <c r="P721" i="27"/>
  <c r="P720" i="27"/>
  <c r="P719" i="27"/>
  <c r="P718" i="27"/>
  <c r="P717" i="27"/>
  <c r="P716" i="27"/>
  <c r="P715" i="27"/>
  <c r="P714" i="27"/>
  <c r="P711" i="27"/>
  <c r="P710" i="27"/>
  <c r="P709" i="27"/>
  <c r="P708" i="27"/>
  <c r="P707" i="27"/>
  <c r="P706" i="27"/>
  <c r="P705" i="27"/>
  <c r="P704" i="27"/>
  <c r="P703" i="27"/>
  <c r="P702" i="27"/>
  <c r="P699" i="27"/>
  <c r="P698" i="27"/>
  <c r="P697" i="27"/>
  <c r="P696" i="27"/>
  <c r="P695" i="27"/>
  <c r="P694" i="27"/>
  <c r="P693" i="27"/>
  <c r="P692" i="27"/>
  <c r="P691" i="27"/>
  <c r="P690" i="27"/>
  <c r="P687" i="27"/>
  <c r="P686" i="27"/>
  <c r="P685" i="27"/>
  <c r="P684" i="27"/>
  <c r="P683" i="27"/>
  <c r="P682" i="27"/>
  <c r="P681" i="27"/>
  <c r="P680" i="27"/>
  <c r="P679" i="27"/>
  <c r="P678" i="27"/>
  <c r="P675" i="27"/>
  <c r="P674" i="27"/>
  <c r="P673" i="27"/>
  <c r="P672" i="27"/>
  <c r="P671" i="27"/>
  <c r="P670" i="27"/>
  <c r="P669" i="27"/>
  <c r="P668" i="27"/>
  <c r="P667" i="27"/>
  <c r="P666" i="27"/>
  <c r="P663" i="27"/>
  <c r="P662" i="27"/>
  <c r="P661" i="27"/>
  <c r="P660" i="27"/>
  <c r="P659" i="27"/>
  <c r="P658" i="27"/>
  <c r="P657" i="27"/>
  <c r="P656" i="27"/>
  <c r="P655" i="27"/>
  <c r="P654" i="27"/>
  <c r="P651" i="27"/>
  <c r="P650" i="27"/>
  <c r="P649" i="27"/>
  <c r="P648" i="27"/>
  <c r="P647" i="27"/>
  <c r="P646" i="27"/>
  <c r="P645" i="27"/>
  <c r="P644" i="27"/>
  <c r="P643" i="27"/>
  <c r="P642" i="27"/>
  <c r="P639" i="27"/>
  <c r="P638" i="27"/>
  <c r="P637" i="27"/>
  <c r="P636" i="27"/>
  <c r="P635" i="27"/>
  <c r="P634" i="27"/>
  <c r="P633" i="27"/>
  <c r="P632" i="27"/>
  <c r="P631" i="27"/>
  <c r="P630" i="27"/>
  <c r="P627" i="27"/>
  <c r="P626" i="27"/>
  <c r="P625" i="27"/>
  <c r="P624" i="27"/>
  <c r="P623" i="27"/>
  <c r="P622" i="27"/>
  <c r="P621" i="27"/>
  <c r="P620" i="27"/>
  <c r="P619" i="27"/>
  <c r="P618" i="27"/>
  <c r="P615" i="27"/>
  <c r="P614" i="27"/>
  <c r="P613" i="27"/>
  <c r="P612" i="27"/>
  <c r="P611" i="27"/>
  <c r="P610" i="27"/>
  <c r="P609" i="27"/>
  <c r="P608" i="27"/>
  <c r="P607" i="27"/>
  <c r="P606" i="27"/>
  <c r="P603" i="27"/>
  <c r="P602" i="27"/>
  <c r="P601" i="27"/>
  <c r="P600" i="27"/>
  <c r="P599" i="27"/>
  <c r="P598" i="27"/>
  <c r="P597" i="27"/>
  <c r="P596" i="27"/>
  <c r="P595" i="27"/>
  <c r="P594" i="27"/>
  <c r="P591" i="27"/>
  <c r="P590" i="27"/>
  <c r="P589" i="27"/>
  <c r="P588" i="27"/>
  <c r="P587" i="27"/>
  <c r="P586" i="27"/>
  <c r="P585" i="27"/>
  <c r="P584" i="27"/>
  <c r="P583" i="27"/>
  <c r="P582" i="27"/>
  <c r="P579" i="27"/>
  <c r="P578" i="27"/>
  <c r="P577" i="27"/>
  <c r="P576" i="27"/>
  <c r="P575" i="27"/>
  <c r="P574" i="27"/>
  <c r="P573" i="27"/>
  <c r="P572" i="27"/>
  <c r="P571" i="27"/>
  <c r="P570" i="27"/>
  <c r="P567" i="27"/>
  <c r="P566" i="27"/>
  <c r="P565" i="27"/>
  <c r="P564" i="27"/>
  <c r="P563" i="27"/>
  <c r="P562" i="27"/>
  <c r="P561" i="27"/>
  <c r="P560" i="27"/>
  <c r="P559" i="27"/>
  <c r="P558" i="27"/>
  <c r="P555" i="27"/>
  <c r="P554" i="27"/>
  <c r="P553" i="27"/>
  <c r="P552" i="27"/>
  <c r="P551" i="27"/>
  <c r="P550" i="27"/>
  <c r="P549" i="27"/>
  <c r="P548" i="27"/>
  <c r="P547" i="27"/>
  <c r="P546" i="27"/>
  <c r="P531" i="27"/>
  <c r="P530" i="27"/>
  <c r="P529" i="27"/>
  <c r="P528" i="27"/>
  <c r="P527" i="27"/>
  <c r="P526" i="27"/>
  <c r="P525" i="27"/>
  <c r="P524" i="27"/>
  <c r="P523" i="27"/>
  <c r="P522" i="27"/>
  <c r="P519" i="27"/>
  <c r="P518" i="27"/>
  <c r="P517" i="27"/>
  <c r="P516" i="27"/>
  <c r="P515" i="27"/>
  <c r="P514" i="27"/>
  <c r="P513" i="27"/>
  <c r="P512" i="27"/>
  <c r="P511" i="27"/>
  <c r="P510" i="27"/>
  <c r="P507" i="27"/>
  <c r="P506" i="27"/>
  <c r="P505" i="27"/>
  <c r="P504" i="27"/>
  <c r="P503" i="27"/>
  <c r="P502" i="27"/>
  <c r="P501" i="27"/>
  <c r="P500" i="27"/>
  <c r="P499" i="27"/>
  <c r="P498" i="27"/>
  <c r="P495" i="27"/>
  <c r="P494" i="27"/>
  <c r="P493" i="27"/>
  <c r="P492" i="27"/>
  <c r="P491" i="27"/>
  <c r="P490" i="27"/>
  <c r="P489" i="27"/>
  <c r="P488" i="27"/>
  <c r="P487" i="27"/>
  <c r="P486" i="27"/>
  <c r="P483" i="27"/>
  <c r="P482" i="27"/>
  <c r="P481" i="27"/>
  <c r="P480" i="27"/>
  <c r="P479" i="27"/>
  <c r="P478" i="27"/>
  <c r="P477" i="27"/>
  <c r="P476" i="27"/>
  <c r="P475" i="27"/>
  <c r="P474" i="27"/>
  <c r="P471" i="27"/>
  <c r="P470" i="27"/>
  <c r="P469" i="27"/>
  <c r="P468" i="27"/>
  <c r="P467" i="27"/>
  <c r="P466" i="27"/>
  <c r="P465" i="27"/>
  <c r="P464" i="27"/>
  <c r="P463" i="27"/>
  <c r="P462" i="27"/>
  <c r="P459" i="27"/>
  <c r="P458" i="27"/>
  <c r="P457" i="27"/>
  <c r="P456" i="27"/>
  <c r="P455" i="27"/>
  <c r="P454" i="27"/>
  <c r="P453" i="27"/>
  <c r="P452" i="27"/>
  <c r="P451" i="27"/>
  <c r="P450" i="27"/>
  <c r="P447" i="27"/>
  <c r="P446" i="27"/>
  <c r="P445" i="27"/>
  <c r="P444" i="27"/>
  <c r="P443" i="27"/>
  <c r="P442" i="27"/>
  <c r="P441" i="27"/>
  <c r="P440" i="27"/>
  <c r="P439" i="27"/>
  <c r="P438" i="27"/>
  <c r="P435" i="27"/>
  <c r="P434" i="27"/>
  <c r="P433" i="27"/>
  <c r="P432" i="27"/>
  <c r="P431" i="27"/>
  <c r="P430" i="27"/>
  <c r="P429" i="27"/>
  <c r="P428" i="27"/>
  <c r="P427" i="27"/>
  <c r="P426" i="27"/>
  <c r="P423" i="27"/>
  <c r="P422" i="27"/>
  <c r="P421" i="27"/>
  <c r="P420" i="27"/>
  <c r="P419" i="27"/>
  <c r="P418" i="27"/>
  <c r="P417" i="27"/>
  <c r="P416" i="27"/>
  <c r="P415" i="27"/>
  <c r="P414" i="27"/>
  <c r="P411" i="27"/>
  <c r="P410" i="27"/>
  <c r="P409" i="27"/>
  <c r="P408" i="27"/>
  <c r="P407" i="27"/>
  <c r="P406" i="27"/>
  <c r="P405" i="27"/>
  <c r="P404" i="27"/>
  <c r="P403" i="27"/>
  <c r="P402" i="27"/>
  <c r="P399" i="27"/>
  <c r="P398" i="27"/>
  <c r="P397" i="27"/>
  <c r="P396" i="27"/>
  <c r="P395" i="27"/>
  <c r="P394" i="27"/>
  <c r="P393" i="27"/>
  <c r="P392" i="27"/>
  <c r="P391" i="27"/>
  <c r="P390" i="27"/>
  <c r="P387" i="27"/>
  <c r="P386" i="27"/>
  <c r="P385" i="27"/>
  <c r="P384" i="27"/>
  <c r="P383" i="27"/>
  <c r="P382" i="27"/>
  <c r="P381" i="27"/>
  <c r="P380" i="27"/>
  <c r="P379" i="27"/>
  <c r="P378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P342" i="27"/>
  <c r="P341" i="27"/>
  <c r="P340" i="27"/>
  <c r="P339" i="27"/>
  <c r="P338" i="27"/>
  <c r="P337" i="27"/>
  <c r="P336" i="27"/>
  <c r="P335" i="27"/>
  <c r="P334" i="27"/>
  <c r="P333" i="27"/>
  <c r="P332" i="27"/>
  <c r="P331" i="27"/>
  <c r="P330" i="27"/>
  <c r="P329" i="27"/>
  <c r="P328" i="27"/>
  <c r="P327" i="27"/>
  <c r="P326" i="27"/>
  <c r="P325" i="27"/>
  <c r="P324" i="27"/>
  <c r="P323" i="27"/>
  <c r="P322" i="27"/>
  <c r="P321" i="27"/>
  <c r="P320" i="27"/>
  <c r="P319" i="27"/>
  <c r="P318" i="27"/>
  <c r="P317" i="27"/>
  <c r="P316" i="27"/>
  <c r="P315" i="27"/>
  <c r="P314" i="27"/>
  <c r="P313" i="27"/>
  <c r="P312" i="27"/>
  <c r="P311" i="27"/>
  <c r="P310" i="27"/>
  <c r="P309" i="27"/>
  <c r="P308" i="27"/>
  <c r="P307" i="27"/>
  <c r="P306" i="27"/>
  <c r="P305" i="27"/>
  <c r="P304" i="27"/>
  <c r="P303" i="27"/>
  <c r="P302" i="27"/>
  <c r="P301" i="27"/>
  <c r="P300" i="27"/>
  <c r="P299" i="27"/>
  <c r="P298" i="27"/>
  <c r="P297" i="27"/>
  <c r="P296" i="27"/>
  <c r="P295" i="27"/>
  <c r="P294" i="27"/>
  <c r="P293" i="27"/>
  <c r="P292" i="27"/>
  <c r="P291" i="27"/>
  <c r="P290" i="27"/>
  <c r="P289" i="27"/>
  <c r="P288" i="27"/>
  <c r="P287" i="27"/>
  <c r="P286" i="27"/>
  <c r="P285" i="27"/>
  <c r="P284" i="27"/>
  <c r="P283" i="27"/>
  <c r="P282" i="27"/>
  <c r="P281" i="27"/>
  <c r="P280" i="27"/>
  <c r="P279" i="27"/>
  <c r="P278" i="27"/>
  <c r="P277" i="27"/>
  <c r="P276" i="27"/>
  <c r="P275" i="27"/>
  <c r="P274" i="27"/>
  <c r="P273" i="27"/>
  <c r="P272" i="27"/>
  <c r="P271" i="27"/>
  <c r="P270" i="27"/>
  <c r="P269" i="27"/>
  <c r="P268" i="27"/>
  <c r="P267" i="27"/>
  <c r="P266" i="27"/>
  <c r="P265" i="27"/>
  <c r="P264" i="27"/>
  <c r="P263" i="27"/>
  <c r="P262" i="27"/>
  <c r="P261" i="27"/>
  <c r="P260" i="27"/>
  <c r="P259" i="27"/>
  <c r="P258" i="27"/>
  <c r="P257" i="27"/>
  <c r="P256" i="27"/>
  <c r="P255" i="27"/>
  <c r="P254" i="27"/>
  <c r="P253" i="27"/>
  <c r="P252" i="27"/>
  <c r="P251" i="27"/>
  <c r="P250" i="27"/>
  <c r="P249" i="27"/>
  <c r="P248" i="27"/>
  <c r="P247" i="27"/>
  <c r="P246" i="27"/>
  <c r="P245" i="27"/>
  <c r="P244" i="27"/>
  <c r="P243" i="27"/>
  <c r="P242" i="27"/>
  <c r="P241" i="27"/>
  <c r="P240" i="27"/>
  <c r="P239" i="27"/>
  <c r="P238" i="27"/>
  <c r="P237" i="27"/>
  <c r="P236" i="27"/>
  <c r="P235" i="27"/>
  <c r="P234" i="27"/>
  <c r="P219" i="27"/>
  <c r="P218" i="27"/>
  <c r="P217" i="27"/>
  <c r="P216" i="27"/>
  <c r="P215" i="27"/>
  <c r="P214" i="27"/>
  <c r="P213" i="27"/>
  <c r="P212" i="27"/>
  <c r="P211" i="27"/>
  <c r="P210" i="27"/>
  <c r="P195" i="27"/>
  <c r="P194" i="27"/>
  <c r="P193" i="27"/>
  <c r="P192" i="27"/>
  <c r="P191" i="27"/>
  <c r="P190" i="27"/>
  <c r="P189" i="27"/>
  <c r="P188" i="27"/>
  <c r="P187" i="27"/>
  <c r="P186" i="27"/>
  <c r="P185" i="27"/>
  <c r="P184" i="27"/>
  <c r="P183" i="27"/>
  <c r="P182" i="27"/>
  <c r="P179" i="27"/>
  <c r="P178" i="27"/>
  <c r="P177" i="27"/>
  <c r="P176" i="27"/>
  <c r="P175" i="27"/>
  <c r="P174" i="27"/>
  <c r="P173" i="27"/>
  <c r="P172" i="27"/>
  <c r="P171" i="27"/>
  <c r="P170" i="27"/>
  <c r="P169" i="27"/>
  <c r="P168" i="27"/>
  <c r="P167" i="27"/>
  <c r="P166" i="27"/>
  <c r="P163" i="27"/>
  <c r="P162" i="27"/>
  <c r="P161" i="27"/>
  <c r="P160" i="27"/>
  <c r="P159" i="27"/>
  <c r="P158" i="27"/>
  <c r="P157" i="27"/>
  <c r="P156" i="27"/>
  <c r="P155" i="27"/>
  <c r="P154" i="27"/>
  <c r="P153" i="27"/>
  <c r="P152" i="27"/>
  <c r="P151" i="27"/>
  <c r="P150" i="27"/>
  <c r="P147" i="27"/>
  <c r="P146" i="27"/>
  <c r="P145" i="27"/>
  <c r="P144" i="27"/>
  <c r="P143" i="27"/>
  <c r="P142" i="27"/>
  <c r="P141" i="27"/>
  <c r="P140" i="27"/>
  <c r="P139" i="27"/>
  <c r="P138" i="27"/>
  <c r="P137" i="27"/>
  <c r="P136" i="27"/>
  <c r="P135" i="27"/>
  <c r="P134" i="27"/>
  <c r="P131" i="27"/>
  <c r="P130" i="27"/>
  <c r="P129" i="27"/>
  <c r="P128" i="27"/>
  <c r="P127" i="27"/>
  <c r="P126" i="27"/>
  <c r="P125" i="27"/>
  <c r="P124" i="27"/>
  <c r="P123" i="27"/>
  <c r="P122" i="27"/>
  <c r="P121" i="27"/>
  <c r="P120" i="27"/>
  <c r="P119" i="27"/>
  <c r="P118" i="27"/>
  <c r="P115" i="27"/>
  <c r="P114" i="27"/>
  <c r="P113" i="27"/>
  <c r="P112" i="27"/>
  <c r="P111" i="27"/>
  <c r="P110" i="27"/>
  <c r="P109" i="27"/>
  <c r="P108" i="27"/>
  <c r="P107" i="27"/>
  <c r="P106" i="27"/>
  <c r="P105" i="27"/>
  <c r="P104" i="27"/>
  <c r="P103" i="27"/>
  <c r="P102" i="27"/>
  <c r="P99" i="27"/>
  <c r="P98" i="27"/>
  <c r="P97" i="27"/>
  <c r="P96" i="27"/>
  <c r="P95" i="27"/>
  <c r="P94" i="27"/>
  <c r="P93" i="27"/>
  <c r="P92" i="27"/>
  <c r="P91" i="27"/>
  <c r="P90" i="27"/>
  <c r="P89" i="27"/>
  <c r="P88" i="27"/>
  <c r="P87" i="27"/>
  <c r="P86" i="27"/>
  <c r="P83" i="27"/>
  <c r="P82" i="27"/>
  <c r="P81" i="27"/>
  <c r="P80" i="27"/>
  <c r="P79" i="27"/>
  <c r="P78" i="27"/>
  <c r="P77" i="27"/>
  <c r="P76" i="27"/>
  <c r="P75" i="27"/>
  <c r="P74" i="27"/>
  <c r="P73" i="27"/>
  <c r="P72" i="27"/>
  <c r="P71" i="27"/>
  <c r="P70" i="27"/>
  <c r="P67" i="27"/>
  <c r="P66" i="27"/>
  <c r="P65" i="27"/>
  <c r="P64" i="27"/>
  <c r="P63" i="27"/>
  <c r="P62" i="27"/>
  <c r="P61" i="27"/>
  <c r="P60" i="27"/>
  <c r="P59" i="27"/>
  <c r="P58" i="27"/>
  <c r="P57" i="27"/>
  <c r="P56" i="27"/>
  <c r="P55" i="27"/>
  <c r="P54" i="27"/>
  <c r="P51" i="27"/>
  <c r="P50" i="27"/>
  <c r="P49" i="27"/>
  <c r="P48" i="27"/>
  <c r="P47" i="27"/>
  <c r="P46" i="27"/>
  <c r="P45" i="27"/>
  <c r="P44" i="27"/>
  <c r="P43" i="27"/>
  <c r="P42" i="27"/>
  <c r="P41" i="27"/>
  <c r="P40" i="27"/>
  <c r="P39" i="27"/>
  <c r="P38" i="27"/>
  <c r="P35" i="27"/>
  <c r="P34" i="27"/>
  <c r="P33" i="27"/>
  <c r="P32" i="27"/>
  <c r="P31" i="27"/>
  <c r="P30" i="27"/>
  <c r="P29" i="27"/>
  <c r="P28" i="27"/>
  <c r="P27" i="27"/>
  <c r="P26" i="27"/>
  <c r="P25" i="27"/>
  <c r="P24" i="27"/>
  <c r="P23" i="27"/>
  <c r="P22" i="27"/>
  <c r="P3" i="27"/>
  <c r="R19" i="26"/>
  <c r="R18" i="26"/>
  <c r="R17" i="26"/>
  <c r="R16" i="26"/>
  <c r="R15" i="26"/>
  <c r="R14" i="26"/>
  <c r="R13" i="26"/>
  <c r="R12" i="26"/>
  <c r="R11" i="26"/>
  <c r="R10" i="26"/>
  <c r="R9" i="26"/>
  <c r="R8" i="26"/>
  <c r="R7" i="26"/>
  <c r="R6" i="26"/>
  <c r="R3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3" i="26"/>
  <c r="R31" i="25"/>
  <c r="R30" i="25"/>
  <c r="R29" i="25"/>
  <c r="R28" i="25"/>
  <c r="R27" i="25"/>
  <c r="R26" i="25"/>
  <c r="R25" i="25"/>
  <c r="R24" i="25"/>
  <c r="R23" i="25"/>
  <c r="R22" i="25"/>
  <c r="R19" i="25"/>
  <c r="R18" i="25"/>
  <c r="R17" i="25"/>
  <c r="R16" i="25"/>
  <c r="R15" i="25"/>
  <c r="R14" i="25"/>
  <c r="R13" i="25"/>
  <c r="R12" i="25"/>
  <c r="R11" i="25"/>
  <c r="R10" i="25"/>
  <c r="R9" i="25"/>
  <c r="R8" i="25"/>
  <c r="R7" i="25"/>
  <c r="R6" i="25"/>
  <c r="R3" i="25"/>
  <c r="P31" i="25"/>
  <c r="P30" i="25"/>
  <c r="P29" i="25"/>
  <c r="P28" i="25"/>
  <c r="P27" i="25"/>
  <c r="P26" i="25"/>
  <c r="P25" i="25"/>
  <c r="P24" i="25"/>
  <c r="P23" i="25"/>
  <c r="P22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3" i="25"/>
  <c r="R55" i="24"/>
  <c r="R54" i="24"/>
  <c r="R53" i="24"/>
  <c r="R52" i="24"/>
  <c r="R51" i="24"/>
  <c r="R50" i="24"/>
  <c r="R49" i="24"/>
  <c r="R48" i="24"/>
  <c r="R47" i="24"/>
  <c r="R46" i="24"/>
  <c r="R43" i="24"/>
  <c r="R42" i="24"/>
  <c r="R41" i="24"/>
  <c r="R40" i="24"/>
  <c r="R39" i="24"/>
  <c r="R38" i="24"/>
  <c r="R37" i="24"/>
  <c r="R36" i="24"/>
  <c r="R35" i="24"/>
  <c r="R34" i="24"/>
  <c r="R31" i="24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3" i="24"/>
  <c r="P55" i="24"/>
  <c r="P54" i="24"/>
  <c r="P53" i="24"/>
  <c r="P52" i="24"/>
  <c r="P51" i="24"/>
  <c r="P50" i="24"/>
  <c r="P49" i="24"/>
  <c r="P48" i="24"/>
  <c r="P47" i="24"/>
  <c r="P46" i="24"/>
  <c r="P43" i="24"/>
  <c r="P42" i="24"/>
  <c r="P41" i="24"/>
  <c r="P40" i="24"/>
  <c r="P39" i="24"/>
  <c r="P38" i="24"/>
  <c r="P37" i="24"/>
  <c r="P36" i="24"/>
  <c r="P35" i="24"/>
  <c r="P34" i="24"/>
  <c r="P31" i="24"/>
  <c r="P30" i="24"/>
  <c r="P29" i="24"/>
  <c r="P28" i="24"/>
  <c r="P27" i="24"/>
  <c r="P26" i="24"/>
  <c r="P25" i="24"/>
  <c r="P24" i="24"/>
  <c r="P23" i="24"/>
  <c r="P22" i="24"/>
  <c r="P21" i="24"/>
  <c r="P20" i="24"/>
  <c r="P19" i="24"/>
  <c r="P18" i="24"/>
  <c r="P3" i="24"/>
  <c r="R151" i="31"/>
  <c r="R150" i="31"/>
  <c r="R149" i="31"/>
  <c r="R148" i="31"/>
  <c r="R147" i="31"/>
  <c r="R146" i="31"/>
  <c r="R145" i="31"/>
  <c r="R144" i="31"/>
  <c r="R143" i="31"/>
  <c r="R142" i="31"/>
  <c r="R139" i="31"/>
  <c r="R138" i="31"/>
  <c r="R137" i="31"/>
  <c r="R136" i="31"/>
  <c r="R135" i="31"/>
  <c r="R134" i="31"/>
  <c r="R133" i="31"/>
  <c r="R132" i="31"/>
  <c r="R131" i="31"/>
  <c r="R130" i="31"/>
  <c r="R127" i="31"/>
  <c r="R126" i="31"/>
  <c r="R125" i="31"/>
  <c r="R124" i="31"/>
  <c r="R123" i="31"/>
  <c r="R122" i="31"/>
  <c r="R121" i="31"/>
  <c r="R120" i="31"/>
  <c r="R119" i="31"/>
  <c r="R118" i="31"/>
  <c r="R117" i="31"/>
  <c r="R116" i="31"/>
  <c r="R115" i="31"/>
  <c r="R114" i="31"/>
  <c r="R113" i="31"/>
  <c r="R112" i="31"/>
  <c r="R111" i="31"/>
  <c r="R110" i="31"/>
  <c r="R109" i="31"/>
  <c r="R108" i="31"/>
  <c r="R107" i="31"/>
  <c r="R106" i="31"/>
  <c r="R103" i="31"/>
  <c r="R102" i="31"/>
  <c r="R101" i="31"/>
  <c r="R100" i="31"/>
  <c r="R99" i="31"/>
  <c r="R98" i="31"/>
  <c r="R97" i="31"/>
  <c r="R96" i="31"/>
  <c r="R95" i="31"/>
  <c r="R94" i="31"/>
  <c r="R91" i="31"/>
  <c r="R90" i="31"/>
  <c r="R89" i="31"/>
  <c r="R88" i="31"/>
  <c r="R87" i="31"/>
  <c r="R86" i="31"/>
  <c r="R85" i="31"/>
  <c r="R84" i="31"/>
  <c r="R83" i="31"/>
  <c r="R82" i="31"/>
  <c r="R79" i="31"/>
  <c r="R78" i="31"/>
  <c r="R77" i="31"/>
  <c r="R76" i="31"/>
  <c r="R75" i="31"/>
  <c r="R74" i="31"/>
  <c r="R73" i="31"/>
  <c r="R72" i="31"/>
  <c r="R71" i="31"/>
  <c r="R70" i="31"/>
  <c r="R67" i="31"/>
  <c r="R66" i="31"/>
  <c r="R65" i="31"/>
  <c r="R64" i="31"/>
  <c r="R63" i="31"/>
  <c r="R62" i="31"/>
  <c r="R61" i="31"/>
  <c r="R60" i="31"/>
  <c r="R59" i="31"/>
  <c r="R58" i="31"/>
  <c r="R55" i="31"/>
  <c r="R54" i="31"/>
  <c r="R53" i="31"/>
  <c r="R52" i="31"/>
  <c r="R51" i="31"/>
  <c r="R50" i="31"/>
  <c r="R49" i="31"/>
  <c r="R48" i="31"/>
  <c r="R47" i="31"/>
  <c r="R46" i="31"/>
  <c r="R43" i="31"/>
  <c r="R42" i="31"/>
  <c r="R41" i="31"/>
  <c r="R40" i="31"/>
  <c r="R39" i="31"/>
  <c r="R38" i="31"/>
  <c r="R37" i="31"/>
  <c r="R36" i="31"/>
  <c r="R35" i="31"/>
  <c r="R34" i="31"/>
  <c r="R31" i="31"/>
  <c r="R30" i="31"/>
  <c r="R29" i="31"/>
  <c r="R28" i="31"/>
  <c r="R27" i="31"/>
  <c r="R26" i="31"/>
  <c r="R25" i="31"/>
  <c r="R24" i="31"/>
  <c r="R23" i="31"/>
  <c r="R22" i="31"/>
  <c r="R19" i="31"/>
  <c r="R18" i="31"/>
  <c r="R17" i="31"/>
  <c r="R16" i="31"/>
  <c r="R15" i="31"/>
  <c r="R14" i="31"/>
  <c r="R13" i="31"/>
  <c r="R12" i="31"/>
  <c r="R11" i="31"/>
  <c r="R10" i="31"/>
  <c r="R9" i="31"/>
  <c r="R8" i="31"/>
  <c r="R7" i="31"/>
  <c r="R6" i="31"/>
  <c r="R3" i="31"/>
  <c r="P151" i="31"/>
  <c r="P150" i="31"/>
  <c r="P149" i="31"/>
  <c r="P148" i="31"/>
  <c r="P147" i="31"/>
  <c r="P146" i="31"/>
  <c r="P145" i="31"/>
  <c r="P144" i="31"/>
  <c r="P143" i="31"/>
  <c r="P142" i="31"/>
  <c r="P139" i="31"/>
  <c r="P138" i="31"/>
  <c r="P137" i="31"/>
  <c r="P136" i="31"/>
  <c r="P135" i="31"/>
  <c r="P134" i="31"/>
  <c r="P133" i="31"/>
  <c r="P132" i="31"/>
  <c r="P131" i="31"/>
  <c r="P130" i="31"/>
  <c r="P127" i="31"/>
  <c r="P126" i="31"/>
  <c r="P125" i="31"/>
  <c r="P124" i="31"/>
  <c r="P123" i="31"/>
  <c r="P122" i="31"/>
  <c r="P121" i="31"/>
  <c r="P120" i="31"/>
  <c r="P119" i="31"/>
  <c r="P118" i="31"/>
  <c r="P117" i="31"/>
  <c r="P116" i="31"/>
  <c r="P115" i="31"/>
  <c r="P114" i="31"/>
  <c r="P113" i="31"/>
  <c r="P112" i="31"/>
  <c r="P111" i="31"/>
  <c r="P110" i="31"/>
  <c r="P109" i="31"/>
  <c r="P108" i="31"/>
  <c r="P107" i="31"/>
  <c r="P106" i="31"/>
  <c r="P103" i="31"/>
  <c r="P102" i="31"/>
  <c r="P101" i="31"/>
  <c r="P100" i="31"/>
  <c r="P99" i="31"/>
  <c r="P98" i="31"/>
  <c r="P97" i="31"/>
  <c r="P96" i="31"/>
  <c r="P95" i="31"/>
  <c r="P94" i="31"/>
  <c r="P91" i="31"/>
  <c r="P90" i="31"/>
  <c r="P89" i="31"/>
  <c r="P88" i="31"/>
  <c r="P87" i="31"/>
  <c r="P86" i="31"/>
  <c r="P85" i="31"/>
  <c r="P84" i="31"/>
  <c r="P83" i="31"/>
  <c r="P82" i="31"/>
  <c r="P79" i="31"/>
  <c r="P78" i="31"/>
  <c r="P77" i="31"/>
  <c r="P76" i="31"/>
  <c r="P75" i="31"/>
  <c r="P74" i="31"/>
  <c r="P73" i="31"/>
  <c r="P72" i="31"/>
  <c r="P71" i="31"/>
  <c r="P70" i="31"/>
  <c r="P67" i="31"/>
  <c r="P66" i="31"/>
  <c r="P65" i="31"/>
  <c r="P64" i="31"/>
  <c r="P63" i="31"/>
  <c r="P62" i="31"/>
  <c r="P61" i="31"/>
  <c r="P60" i="31"/>
  <c r="P59" i="31"/>
  <c r="P58" i="31"/>
  <c r="P55" i="31"/>
  <c r="P54" i="31"/>
  <c r="P53" i="31"/>
  <c r="P52" i="31"/>
  <c r="P51" i="31"/>
  <c r="P50" i="31"/>
  <c r="P49" i="31"/>
  <c r="P48" i="31"/>
  <c r="P47" i="31"/>
  <c r="P46" i="31"/>
  <c r="P43" i="31"/>
  <c r="P42" i="31"/>
  <c r="P41" i="31"/>
  <c r="P40" i="31"/>
  <c r="P39" i="31"/>
  <c r="P38" i="31"/>
  <c r="P37" i="31"/>
  <c r="P36" i="31"/>
  <c r="P35" i="31"/>
  <c r="P34" i="31"/>
  <c r="P31" i="31"/>
  <c r="P30" i="31"/>
  <c r="P29" i="31"/>
  <c r="P28" i="31"/>
  <c r="P27" i="31"/>
  <c r="P26" i="31"/>
  <c r="P25" i="31"/>
  <c r="P24" i="31"/>
  <c r="P23" i="31"/>
  <c r="P22" i="31"/>
  <c r="P19" i="31"/>
  <c r="P18" i="31"/>
  <c r="P17" i="31"/>
  <c r="P16" i="31"/>
  <c r="P15" i="31"/>
  <c r="P14" i="31"/>
  <c r="P13" i="31"/>
  <c r="P12" i="31"/>
  <c r="P11" i="31"/>
  <c r="P10" i="31"/>
  <c r="P9" i="31"/>
  <c r="P8" i="31"/>
  <c r="P7" i="31"/>
  <c r="P6" i="31"/>
  <c r="P3" i="31"/>
  <c r="R79" i="22"/>
  <c r="R78" i="22"/>
  <c r="R77" i="22"/>
  <c r="R76" i="22"/>
  <c r="R75" i="22"/>
  <c r="R74" i="22"/>
  <c r="R73" i="22"/>
  <c r="R72" i="22"/>
  <c r="R71" i="22"/>
  <c r="R70" i="22"/>
  <c r="R67" i="22"/>
  <c r="R66" i="22"/>
  <c r="R65" i="22"/>
  <c r="R64" i="22"/>
  <c r="R63" i="22"/>
  <c r="R62" i="22"/>
  <c r="R61" i="22"/>
  <c r="R60" i="22"/>
  <c r="R59" i="22"/>
  <c r="R58" i="22"/>
  <c r="R55" i="22"/>
  <c r="R54" i="22"/>
  <c r="R53" i="22"/>
  <c r="R52" i="22"/>
  <c r="R51" i="22"/>
  <c r="R50" i="22"/>
  <c r="R49" i="22"/>
  <c r="R48" i="22"/>
  <c r="R47" i="22"/>
  <c r="R46" i="22"/>
  <c r="R43" i="22"/>
  <c r="R42" i="22"/>
  <c r="R41" i="22"/>
  <c r="R40" i="22"/>
  <c r="R39" i="22"/>
  <c r="R38" i="22"/>
  <c r="R37" i="22"/>
  <c r="R36" i="22"/>
  <c r="R35" i="22"/>
  <c r="R34" i="22"/>
  <c r="R31" i="22"/>
  <c r="R30" i="22"/>
  <c r="R29" i="22"/>
  <c r="R28" i="22"/>
  <c r="R27" i="22"/>
  <c r="R26" i="22"/>
  <c r="R25" i="22"/>
  <c r="R24" i="22"/>
  <c r="R23" i="22"/>
  <c r="R22" i="22"/>
  <c r="R19" i="22"/>
  <c r="R18" i="22"/>
  <c r="R17" i="22"/>
  <c r="R16" i="22"/>
  <c r="R15" i="22"/>
  <c r="R14" i="22"/>
  <c r="R13" i="22"/>
  <c r="R12" i="22"/>
  <c r="R11" i="22"/>
  <c r="R10" i="22"/>
  <c r="R9" i="22"/>
  <c r="R8" i="22"/>
  <c r="R7" i="22"/>
  <c r="R6" i="22"/>
  <c r="R3" i="22"/>
  <c r="P79" i="22"/>
  <c r="P78" i="22"/>
  <c r="P77" i="22"/>
  <c r="P76" i="22"/>
  <c r="P75" i="22"/>
  <c r="P74" i="22"/>
  <c r="P73" i="22"/>
  <c r="P72" i="22"/>
  <c r="P71" i="22"/>
  <c r="P70" i="22"/>
  <c r="P67" i="22"/>
  <c r="P66" i="22"/>
  <c r="P65" i="22"/>
  <c r="P64" i="22"/>
  <c r="P63" i="22"/>
  <c r="P62" i="22"/>
  <c r="P61" i="22"/>
  <c r="P60" i="22"/>
  <c r="P59" i="22"/>
  <c r="P58" i="22"/>
  <c r="P55" i="22"/>
  <c r="P54" i="22"/>
  <c r="P53" i="22"/>
  <c r="P52" i="22"/>
  <c r="P51" i="22"/>
  <c r="P50" i="22"/>
  <c r="P49" i="22"/>
  <c r="P48" i="22"/>
  <c r="P47" i="22"/>
  <c r="P46" i="22"/>
  <c r="P43" i="22"/>
  <c r="P42" i="22"/>
  <c r="P41" i="22"/>
  <c r="P40" i="22"/>
  <c r="P39" i="22"/>
  <c r="P38" i="22"/>
  <c r="P37" i="22"/>
  <c r="P36" i="22"/>
  <c r="P35" i="22"/>
  <c r="P34" i="22"/>
  <c r="P31" i="22"/>
  <c r="P30" i="22"/>
  <c r="P29" i="22"/>
  <c r="P28" i="22"/>
  <c r="P27" i="22"/>
  <c r="P26" i="22"/>
  <c r="P25" i="22"/>
  <c r="P24" i="22"/>
  <c r="P23" i="22"/>
  <c r="P22" i="22"/>
  <c r="P19" i="22"/>
  <c r="P18" i="22"/>
  <c r="P17" i="22"/>
  <c r="P16" i="22"/>
  <c r="P15" i="22"/>
  <c r="P14" i="22"/>
  <c r="P13" i="22"/>
  <c r="P12" i="22"/>
  <c r="P11" i="22"/>
  <c r="P10" i="22"/>
  <c r="P9" i="22"/>
  <c r="P8" i="22"/>
  <c r="P7" i="22"/>
  <c r="P6" i="22"/>
  <c r="P3" i="22"/>
  <c r="R56" i="22"/>
  <c r="R737" i="27"/>
  <c r="R21" i="25"/>
  <c r="R689" i="27"/>
  <c r="R677" i="27"/>
  <c r="R32" i="22"/>
  <c r="R641" i="27"/>
  <c r="R140" i="31"/>
  <c r="R605" i="27"/>
  <c r="R129" i="31"/>
  <c r="R593" i="27"/>
  <c r="R581" i="27"/>
  <c r="R80" i="31"/>
  <c r="R20" i="22"/>
  <c r="R557" i="27"/>
  <c r="R57" i="31"/>
  <c r="R33" i="31"/>
  <c r="R21" i="31"/>
  <c r="R545" i="27"/>
  <c r="R521" i="27"/>
  <c r="R520" i="27"/>
  <c r="R509" i="27"/>
  <c r="R497" i="27"/>
  <c r="R485" i="27"/>
  <c r="R461" i="27"/>
  <c r="R389" i="27"/>
  <c r="R388" i="27"/>
  <c r="R375" i="27"/>
  <c r="R206" i="27"/>
  <c r="R372" i="27"/>
  <c r="R371" i="27"/>
  <c r="R202" i="27"/>
  <c r="R200" i="27"/>
  <c r="R367" i="27"/>
  <c r="R366" i="27"/>
  <c r="R207" i="27"/>
  <c r="R204" i="27"/>
  <c r="R203" i="27"/>
  <c r="R199" i="27"/>
  <c r="Z345" i="4"/>
  <c r="R5" i="25"/>
  <c r="Z333" i="4"/>
  <c r="Z332" i="4"/>
  <c r="Z321" i="4"/>
  <c r="Z320" i="4"/>
  <c r="Z305" i="4"/>
  <c r="Z304" i="4"/>
  <c r="R4" i="26"/>
  <c r="Z273" i="4"/>
  <c r="Z257" i="4"/>
  <c r="Z256" i="4"/>
  <c r="R148" i="27"/>
  <c r="Z241" i="4"/>
  <c r="Z240" i="4"/>
  <c r="R132" i="27"/>
  <c r="Z225" i="4"/>
  <c r="R117" i="27"/>
  <c r="Z209" i="4"/>
  <c r="Z208" i="4"/>
  <c r="R100" i="27"/>
  <c r="Z193" i="4"/>
  <c r="Z192" i="4"/>
  <c r="R84" i="27"/>
  <c r="Z177" i="4"/>
  <c r="Z161" i="4"/>
  <c r="Z145" i="4"/>
  <c r="Z144" i="4"/>
  <c r="R36" i="27"/>
  <c r="Z129" i="4"/>
  <c r="Z128" i="4"/>
  <c r="R20" i="27"/>
  <c r="Z127" i="4"/>
  <c r="R19" i="27"/>
  <c r="Z126" i="4"/>
  <c r="Z125" i="4"/>
  <c r="R17" i="27"/>
  <c r="Z124" i="4"/>
  <c r="R16" i="27"/>
  <c r="Z123" i="4"/>
  <c r="R15" i="27"/>
  <c r="Z122" i="4"/>
  <c r="R14" i="27"/>
  <c r="Z121" i="4"/>
  <c r="R13" i="27"/>
  <c r="Z120" i="4"/>
  <c r="R12" i="27"/>
  <c r="Z119" i="4"/>
  <c r="R11" i="27"/>
  <c r="Z118" i="4"/>
  <c r="R10" i="27"/>
  <c r="Z117" i="4"/>
  <c r="R9" i="27"/>
  <c r="Z116" i="4"/>
  <c r="R8" i="27"/>
  <c r="Z115" i="4"/>
  <c r="R7" i="27"/>
  <c r="Z97" i="4"/>
  <c r="R5" i="31"/>
  <c r="Z85" i="4"/>
  <c r="R45" i="24"/>
  <c r="Z73" i="4"/>
  <c r="Z72" i="4"/>
  <c r="Z57" i="4"/>
  <c r="Z56" i="4"/>
  <c r="R16" i="24"/>
  <c r="Z47" i="4"/>
  <c r="R7" i="24"/>
  <c r="Z55" i="4"/>
  <c r="R15" i="24"/>
  <c r="Z54" i="4"/>
  <c r="R14" i="24"/>
  <c r="Z53" i="4"/>
  <c r="R13" i="24"/>
  <c r="Z52" i="4"/>
  <c r="R12" i="24"/>
  <c r="Z51" i="4"/>
  <c r="R11" i="24"/>
  <c r="Z50" i="4"/>
  <c r="R10" i="24"/>
  <c r="Z49" i="4"/>
  <c r="R9" i="24"/>
  <c r="Z48" i="4"/>
  <c r="R8" i="24"/>
  <c r="Z46" i="4"/>
  <c r="R6" i="24"/>
  <c r="Z29" i="4"/>
  <c r="Z28" i="4"/>
  <c r="R4" i="22"/>
  <c r="X1297" i="4"/>
  <c r="X1296" i="4"/>
  <c r="P748" i="27"/>
  <c r="X1285" i="4"/>
  <c r="X1261" i="4"/>
  <c r="X1249" i="4"/>
  <c r="X1248" i="4"/>
  <c r="X1237" i="4"/>
  <c r="X1236" i="4"/>
  <c r="X1225" i="4"/>
  <c r="X1224" i="4"/>
  <c r="X1213" i="4"/>
  <c r="X1212" i="4"/>
  <c r="P44" i="22"/>
  <c r="X1211" i="4"/>
  <c r="X1210" i="4"/>
  <c r="X1209" i="4"/>
  <c r="X1208" i="4"/>
  <c r="X1207" i="4"/>
  <c r="X1206" i="4"/>
  <c r="X1205" i="4"/>
  <c r="X1204" i="4"/>
  <c r="X1203" i="4"/>
  <c r="X1202" i="4"/>
  <c r="X1189" i="4"/>
  <c r="X1188" i="4"/>
  <c r="P736" i="27"/>
  <c r="X1177" i="4"/>
  <c r="X1176" i="4"/>
  <c r="P724" i="27"/>
  <c r="X1165" i="4"/>
  <c r="X1164" i="4"/>
  <c r="P712" i="27"/>
  <c r="X1153" i="4"/>
  <c r="X1152" i="4"/>
  <c r="P20" i="25"/>
  <c r="X1141" i="4"/>
  <c r="P701" i="27"/>
  <c r="X1139" i="4"/>
  <c r="X1031" i="4"/>
  <c r="X1138" i="4"/>
  <c r="X1030" i="4"/>
  <c r="X1137" i="4"/>
  <c r="X1029" i="4"/>
  <c r="X1136" i="4"/>
  <c r="X1028" i="4"/>
  <c r="X1135" i="4"/>
  <c r="X1027" i="4"/>
  <c r="X1134" i="4"/>
  <c r="X1026" i="4"/>
  <c r="X1133" i="4"/>
  <c r="X1025" i="4"/>
  <c r="X1132" i="4"/>
  <c r="X1024" i="4"/>
  <c r="X1131" i="4"/>
  <c r="X1023" i="4"/>
  <c r="X1130" i="4"/>
  <c r="X1022" i="4"/>
  <c r="X1117" i="4"/>
  <c r="X1116" i="4"/>
  <c r="P688" i="27"/>
  <c r="X1105" i="4"/>
  <c r="X1104" i="4"/>
  <c r="P676" i="27"/>
  <c r="X1093" i="4"/>
  <c r="X1092" i="4"/>
  <c r="P32" i="22"/>
  <c r="X1081" i="4"/>
  <c r="X1057" i="4"/>
  <c r="P653" i="27"/>
  <c r="X1045" i="4"/>
  <c r="P641" i="27"/>
  <c r="X1033" i="4"/>
  <c r="X1032" i="4"/>
  <c r="P628" i="27"/>
  <c r="X1009" i="4"/>
  <c r="X1008" i="4"/>
  <c r="P616" i="27"/>
  <c r="X997" i="4"/>
  <c r="X996" i="4"/>
  <c r="P140" i="31"/>
  <c r="X985" i="4"/>
  <c r="X984" i="4"/>
  <c r="P604" i="27"/>
  <c r="X973" i="4"/>
  <c r="X972" i="4"/>
  <c r="P128" i="31"/>
  <c r="X961" i="4"/>
  <c r="X925" i="4"/>
  <c r="X913" i="4"/>
  <c r="X912" i="4"/>
  <c r="X911" i="4"/>
  <c r="X910" i="4"/>
  <c r="X909" i="4"/>
  <c r="X908" i="4"/>
  <c r="X907" i="4"/>
  <c r="X906" i="4"/>
  <c r="X905" i="4"/>
  <c r="X904" i="4"/>
  <c r="X903" i="4"/>
  <c r="X902" i="4"/>
  <c r="X889" i="4"/>
  <c r="X888" i="4"/>
  <c r="P92" i="31"/>
  <c r="X877" i="4"/>
  <c r="P81" i="31"/>
  <c r="X865" i="4"/>
  <c r="X863" i="4"/>
  <c r="X862" i="4"/>
  <c r="X861" i="4"/>
  <c r="X860" i="4"/>
  <c r="X859" i="4"/>
  <c r="X858" i="4"/>
  <c r="X857" i="4"/>
  <c r="X856" i="4"/>
  <c r="X855" i="4"/>
  <c r="X854" i="4"/>
  <c r="X841" i="4"/>
  <c r="P21" i="22"/>
  <c r="X829" i="4"/>
  <c r="X828" i="4"/>
  <c r="X827" i="4"/>
  <c r="X826" i="4"/>
  <c r="X825" i="4"/>
  <c r="X824" i="4"/>
  <c r="X823" i="4"/>
  <c r="X822" i="4"/>
  <c r="X821" i="4"/>
  <c r="X820" i="4"/>
  <c r="X819" i="4"/>
  <c r="X818" i="4"/>
  <c r="X805" i="4"/>
  <c r="P69" i="31"/>
  <c r="X793" i="4"/>
  <c r="P57" i="31"/>
  <c r="X781" i="4"/>
  <c r="X780" i="4"/>
  <c r="P44" i="31"/>
  <c r="X767" i="4"/>
  <c r="X766" i="4"/>
  <c r="X765" i="4"/>
  <c r="X764" i="4"/>
  <c r="X763" i="4"/>
  <c r="X762" i="4"/>
  <c r="X761" i="4"/>
  <c r="X760" i="4"/>
  <c r="X759" i="4"/>
  <c r="X758" i="4"/>
  <c r="X769" i="4"/>
  <c r="X745" i="4"/>
  <c r="P21" i="31"/>
  <c r="X721" i="4"/>
  <c r="P545" i="27"/>
  <c r="X685" i="4"/>
  <c r="X684" i="4"/>
  <c r="P520" i="27"/>
  <c r="X673" i="4"/>
  <c r="P509" i="27"/>
  <c r="X661" i="4"/>
  <c r="P497" i="27"/>
  <c r="X649" i="4"/>
  <c r="X648" i="4"/>
  <c r="P484" i="27"/>
  <c r="X637" i="4"/>
  <c r="P473" i="27"/>
  <c r="X625" i="4"/>
  <c r="P461" i="27"/>
  <c r="X613" i="4"/>
  <c r="P449" i="27"/>
  <c r="X601" i="4"/>
  <c r="P437" i="27"/>
  <c r="X589" i="4"/>
  <c r="X588" i="4"/>
  <c r="P424" i="27"/>
  <c r="X577" i="4"/>
  <c r="P413" i="27"/>
  <c r="X565" i="4"/>
  <c r="X564" i="4"/>
  <c r="P400" i="27"/>
  <c r="X553" i="4"/>
  <c r="P389" i="27"/>
  <c r="X541" i="4"/>
  <c r="X540" i="4"/>
  <c r="P376" i="27"/>
  <c r="X539" i="4"/>
  <c r="P375" i="27"/>
  <c r="X538" i="4"/>
  <c r="P374" i="27"/>
  <c r="X537" i="4"/>
  <c r="P373" i="27"/>
  <c r="X536" i="4"/>
  <c r="P372" i="27"/>
  <c r="X535" i="4"/>
  <c r="P371" i="27"/>
  <c r="X534" i="4"/>
  <c r="P370" i="27"/>
  <c r="X533" i="4"/>
  <c r="P369" i="27"/>
  <c r="X532" i="4"/>
  <c r="X531" i="4"/>
  <c r="P367" i="27"/>
  <c r="X530" i="4"/>
  <c r="P366" i="27"/>
  <c r="X397" i="4"/>
  <c r="X396" i="4"/>
  <c r="X384" i="4"/>
  <c r="P220" i="27"/>
  <c r="X395" i="4"/>
  <c r="P231" i="27"/>
  <c r="X394" i="4"/>
  <c r="X393" i="4"/>
  <c r="X392" i="4"/>
  <c r="P228" i="27"/>
  <c r="P227" i="27"/>
  <c r="X390" i="4"/>
  <c r="X389" i="4"/>
  <c r="X388" i="4"/>
  <c r="P224" i="27"/>
  <c r="X387" i="4"/>
  <c r="P223" i="27"/>
  <c r="X386" i="4"/>
  <c r="X373" i="4"/>
  <c r="P209" i="27"/>
  <c r="X345" i="4"/>
  <c r="P5" i="25"/>
  <c r="X333" i="4"/>
  <c r="X332" i="4"/>
  <c r="X321" i="4"/>
  <c r="X320" i="4"/>
  <c r="X305" i="4"/>
  <c r="X289" i="4"/>
  <c r="X288" i="4"/>
  <c r="P180" i="27"/>
  <c r="X273" i="4"/>
  <c r="X272" i="4"/>
  <c r="P164" i="27"/>
  <c r="X257" i="4"/>
  <c r="X256" i="4"/>
  <c r="P148" i="27"/>
  <c r="X241" i="4"/>
  <c r="X240" i="4"/>
  <c r="P132" i="27"/>
  <c r="X225" i="4"/>
  <c r="X224" i="4"/>
  <c r="P116" i="27"/>
  <c r="X209" i="4"/>
  <c r="X208" i="4"/>
  <c r="P100" i="27"/>
  <c r="X193" i="4"/>
  <c r="X192" i="4"/>
  <c r="P84" i="27"/>
  <c r="X177" i="4"/>
  <c r="X176" i="4"/>
  <c r="P68" i="27"/>
  <c r="X161" i="4"/>
  <c r="X160" i="4"/>
  <c r="P52" i="27"/>
  <c r="X145" i="4"/>
  <c r="X144" i="4"/>
  <c r="P36" i="27"/>
  <c r="X129" i="4"/>
  <c r="X128" i="4"/>
  <c r="P20" i="27"/>
  <c r="X127" i="4"/>
  <c r="P19" i="27"/>
  <c r="X126" i="4"/>
  <c r="P18" i="27"/>
  <c r="X125" i="4"/>
  <c r="P17" i="27"/>
  <c r="X124" i="4"/>
  <c r="P16" i="27"/>
  <c r="X123" i="4"/>
  <c r="P15" i="27"/>
  <c r="X122" i="4"/>
  <c r="P14" i="27"/>
  <c r="X121" i="4"/>
  <c r="P13" i="27"/>
  <c r="X120" i="4"/>
  <c r="P12" i="27"/>
  <c r="X119" i="4"/>
  <c r="P11" i="27"/>
  <c r="X118" i="4"/>
  <c r="P10" i="27"/>
  <c r="X117" i="4"/>
  <c r="P9" i="27"/>
  <c r="X116" i="4"/>
  <c r="P8" i="27"/>
  <c r="X115" i="4"/>
  <c r="P7" i="27"/>
  <c r="X114" i="4"/>
  <c r="P6" i="27"/>
  <c r="X97" i="4"/>
  <c r="X96" i="4"/>
  <c r="P4" i="31"/>
  <c r="X54" i="4"/>
  <c r="P14" i="24"/>
  <c r="X53" i="4"/>
  <c r="P13" i="24"/>
  <c r="X85" i="4"/>
  <c r="X55" i="4"/>
  <c r="P15" i="24"/>
  <c r="X52" i="4"/>
  <c r="P12" i="24"/>
  <c r="X48" i="4"/>
  <c r="P8" i="24"/>
  <c r="X73" i="4"/>
  <c r="X50" i="4"/>
  <c r="P10" i="24"/>
  <c r="X57" i="4"/>
  <c r="P17" i="24"/>
  <c r="X51" i="4"/>
  <c r="P11" i="24"/>
  <c r="X47" i="4"/>
  <c r="P7" i="24"/>
  <c r="X46" i="4"/>
  <c r="P6" i="24"/>
  <c r="X29" i="4"/>
  <c r="P5" i="22"/>
  <c r="X372" i="4"/>
  <c r="P208" i="27"/>
  <c r="X624" i="4"/>
  <c r="P460" i="27"/>
  <c r="X660" i="4"/>
  <c r="P496" i="27"/>
  <c r="X1273" i="4"/>
  <c r="X364" i="4"/>
  <c r="P200" i="27"/>
  <c r="X1080" i="4"/>
  <c r="X1068" i="4"/>
  <c r="X1069" i="4"/>
  <c r="X1129" i="4"/>
  <c r="X924" i="4"/>
  <c r="X900" i="4"/>
  <c r="P69" i="22"/>
  <c r="Z344" i="4"/>
  <c r="R4" i="25"/>
  <c r="Z224" i="4"/>
  <c r="R116" i="27"/>
  <c r="P725" i="27"/>
  <c r="X876" i="4"/>
  <c r="P80" i="31"/>
  <c r="Z96" i="4"/>
  <c r="R4" i="31"/>
  <c r="R374" i="27"/>
  <c r="X600" i="4"/>
  <c r="P436" i="27"/>
  <c r="X1056" i="4"/>
  <c r="P652" i="27"/>
  <c r="R57" i="22"/>
  <c r="R5" i="26"/>
  <c r="R128" i="31"/>
  <c r="R640" i="27"/>
  <c r="P129" i="31"/>
  <c r="X792" i="4"/>
  <c r="P56" i="31"/>
  <c r="R688" i="27"/>
  <c r="P105" i="31"/>
  <c r="P181" i="27"/>
  <c r="X28" i="4"/>
  <c r="P4" i="22"/>
  <c r="X344" i="4"/>
  <c r="P4" i="25"/>
  <c r="X949" i="4"/>
  <c r="R20" i="31"/>
  <c r="R580" i="27"/>
  <c r="R44" i="22"/>
  <c r="P165" i="27"/>
  <c r="R33" i="24"/>
  <c r="X368" i="4"/>
  <c r="P204" i="27"/>
  <c r="X385" i="4"/>
  <c r="P221" i="27"/>
  <c r="X365" i="4"/>
  <c r="P201" i="27"/>
  <c r="X369" i="4"/>
  <c r="P205" i="27"/>
  <c r="X735" i="4"/>
  <c r="X711" i="4"/>
  <c r="X739" i="4"/>
  <c r="X715" i="4"/>
  <c r="X743" i="4"/>
  <c r="X719" i="4"/>
  <c r="X804" i="4"/>
  <c r="P68" i="31"/>
  <c r="X1044" i="4"/>
  <c r="P640" i="27"/>
  <c r="Z84" i="4"/>
  <c r="R44" i="24"/>
  <c r="Z23" i="4"/>
  <c r="R20" i="25"/>
  <c r="R736" i="27"/>
  <c r="R5" i="22"/>
  <c r="R17" i="24"/>
  <c r="P21" i="25"/>
  <c r="P37" i="27"/>
  <c r="P53" i="27"/>
  <c r="P232" i="27"/>
  <c r="R368" i="27"/>
  <c r="P737" i="27"/>
  <c r="X371" i="4"/>
  <c r="P207" i="27"/>
  <c r="X576" i="4"/>
  <c r="P412" i="27"/>
  <c r="X672" i="4"/>
  <c r="P508" i="27"/>
  <c r="X840" i="4"/>
  <c r="P20" i="22"/>
  <c r="R460" i="27"/>
  <c r="R496" i="27"/>
  <c r="R56" i="31"/>
  <c r="R556" i="27"/>
  <c r="R676" i="27"/>
  <c r="R33" i="22"/>
  <c r="R69" i="22"/>
  <c r="P101" i="27"/>
  <c r="P117" i="27"/>
  <c r="P233" i="27"/>
  <c r="P617" i="27"/>
  <c r="P629" i="27"/>
  <c r="P677" i="27"/>
  <c r="R370" i="27"/>
  <c r="X304" i="4"/>
  <c r="P4" i="26"/>
  <c r="P5" i="26"/>
  <c r="Z160" i="4"/>
  <c r="R52" i="27"/>
  <c r="R53" i="27"/>
  <c r="Z272" i="4"/>
  <c r="R164" i="27"/>
  <c r="R165" i="27"/>
  <c r="R377" i="27"/>
  <c r="R376" i="27"/>
  <c r="X362" i="4"/>
  <c r="P198" i="27"/>
  <c r="P222" i="27"/>
  <c r="X366" i="4"/>
  <c r="P202" i="27"/>
  <c r="P226" i="27"/>
  <c r="X370" i="4"/>
  <c r="P206" i="27"/>
  <c r="P230" i="27"/>
  <c r="X864" i="4"/>
  <c r="P568" i="27"/>
  <c r="X853" i="4"/>
  <c r="X1260" i="4"/>
  <c r="P56" i="22"/>
  <c r="P57" i="22"/>
  <c r="Z176" i="4"/>
  <c r="R68" i="27"/>
  <c r="R69" i="27"/>
  <c r="R369" i="27"/>
  <c r="R201" i="27"/>
  <c r="R92" i="31"/>
  <c r="R93" i="31"/>
  <c r="R724" i="27"/>
  <c r="R725" i="27"/>
  <c r="R21" i="22"/>
  <c r="P21" i="27"/>
  <c r="P133" i="27"/>
  <c r="P149" i="27"/>
  <c r="P225" i="27"/>
  <c r="X72" i="4"/>
  <c r="P32" i="24"/>
  <c r="P33" i="24"/>
  <c r="X84" i="4"/>
  <c r="P44" i="24"/>
  <c r="P45" i="24"/>
  <c r="X367" i="4"/>
  <c r="P203" i="27"/>
  <c r="X552" i="4"/>
  <c r="P388" i="27"/>
  <c r="X612" i="4"/>
  <c r="P448" i="27"/>
  <c r="X636" i="4"/>
  <c r="P472" i="27"/>
  <c r="X720" i="4"/>
  <c r="P544" i="27"/>
  <c r="X744" i="4"/>
  <c r="P20" i="31"/>
  <c r="X960" i="4"/>
  <c r="P592" i="27"/>
  <c r="X1140" i="4"/>
  <c r="P700" i="27"/>
  <c r="R198" i="27"/>
  <c r="R401" i="27"/>
  <c r="R400" i="27"/>
  <c r="R448" i="27"/>
  <c r="R449" i="27"/>
  <c r="R484" i="27"/>
  <c r="R508" i="27"/>
  <c r="R544" i="27"/>
  <c r="R68" i="31"/>
  <c r="R69" i="31"/>
  <c r="R104" i="31"/>
  <c r="R105" i="31"/>
  <c r="R592" i="27"/>
  <c r="R604" i="27"/>
  <c r="R749" i="27"/>
  <c r="R748" i="27"/>
  <c r="R45" i="22"/>
  <c r="P229" i="27"/>
  <c r="P377" i="27"/>
  <c r="P401" i="27"/>
  <c r="P425" i="27"/>
  <c r="P485" i="27"/>
  <c r="P521" i="27"/>
  <c r="P557" i="27"/>
  <c r="P569" i="27"/>
  <c r="P581" i="27"/>
  <c r="P593" i="27"/>
  <c r="P605" i="27"/>
  <c r="P665" i="27"/>
  <c r="P689" i="27"/>
  <c r="P713" i="27"/>
  <c r="P749" i="27"/>
  <c r="Z26" i="4"/>
  <c r="R18" i="27"/>
  <c r="R208" i="27"/>
  <c r="R209" i="27"/>
  <c r="R412" i="27"/>
  <c r="R413" i="27"/>
  <c r="R44" i="31"/>
  <c r="R45" i="31"/>
  <c r="X768" i="4"/>
  <c r="X757" i="4"/>
  <c r="X901" i="4"/>
  <c r="R233" i="27"/>
  <c r="R221" i="27"/>
  <c r="R373" i="27"/>
  <c r="R205" i="27"/>
  <c r="R701" i="27"/>
  <c r="R700" i="27"/>
  <c r="P69" i="27"/>
  <c r="P85" i="27"/>
  <c r="X363" i="4"/>
  <c r="P199" i="27"/>
  <c r="R617" i="27"/>
  <c r="R616" i="27"/>
  <c r="R628" i="27"/>
  <c r="R629" i="27"/>
  <c r="P5" i="31"/>
  <c r="P33" i="31"/>
  <c r="P45" i="31"/>
  <c r="P93" i="31"/>
  <c r="P141" i="31"/>
  <c r="P368" i="27"/>
  <c r="P556" i="27"/>
  <c r="P580" i="27"/>
  <c r="X1284" i="4"/>
  <c r="R424" i="27"/>
  <c r="R425" i="27"/>
  <c r="R568" i="27"/>
  <c r="R569" i="27"/>
  <c r="R664" i="27"/>
  <c r="R665" i="27"/>
  <c r="R81" i="31"/>
  <c r="R141" i="31"/>
  <c r="R21" i="27"/>
  <c r="R37" i="27"/>
  <c r="R85" i="27"/>
  <c r="R101" i="27"/>
  <c r="R133" i="27"/>
  <c r="R149" i="27"/>
  <c r="Z44" i="4"/>
  <c r="R4" i="24"/>
  <c r="R436" i="27"/>
  <c r="R437" i="27"/>
  <c r="R472" i="27"/>
  <c r="R473" i="27"/>
  <c r="R652" i="27"/>
  <c r="R653" i="27"/>
  <c r="R712" i="27"/>
  <c r="R713" i="27"/>
  <c r="P33" i="22"/>
  <c r="P45" i="22"/>
  <c r="R68" i="22"/>
  <c r="R32" i="24"/>
  <c r="Z27" i="4"/>
  <c r="Z20" i="4"/>
  <c r="Z24" i="4"/>
  <c r="Z21" i="4"/>
  <c r="Z25" i="4"/>
  <c r="Z22" i="4"/>
  <c r="Z19" i="4"/>
  <c r="Z45" i="4"/>
  <c r="R5" i="24"/>
  <c r="X1201" i="4"/>
  <c r="X1200" i="4"/>
  <c r="X742" i="4"/>
  <c r="X718" i="4"/>
  <c r="X737" i="4"/>
  <c r="X713" i="4"/>
  <c r="X741" i="4"/>
  <c r="X717" i="4"/>
  <c r="X734" i="4"/>
  <c r="X710" i="4"/>
  <c r="X738" i="4"/>
  <c r="X714" i="4"/>
  <c r="X817" i="4"/>
  <c r="X736" i="4"/>
  <c r="X712" i="4"/>
  <c r="X740" i="4"/>
  <c r="X716" i="4"/>
  <c r="X529" i="4"/>
  <c r="X23" i="4"/>
  <c r="X25" i="4"/>
  <c r="X18" i="4"/>
  <c r="X22" i="4"/>
  <c r="X27" i="4"/>
  <c r="X26" i="4"/>
  <c r="X19" i="4"/>
  <c r="X113" i="4"/>
  <c r="X20" i="4"/>
  <c r="X24" i="4"/>
  <c r="X45" i="4"/>
  <c r="P5" i="24"/>
  <c r="X56" i="4"/>
  <c r="X49" i="4"/>
  <c r="P664" i="27"/>
  <c r="X1021" i="4"/>
  <c r="P68" i="22"/>
  <c r="X1272" i="4"/>
  <c r="P104" i="31"/>
  <c r="Z8" i="4"/>
  <c r="R32" i="31"/>
  <c r="X11" i="4"/>
  <c r="X852" i="4"/>
  <c r="Z9" i="4"/>
  <c r="Z11" i="4"/>
  <c r="Z15" i="4"/>
  <c r="Z14" i="4"/>
  <c r="X15" i="4"/>
  <c r="Z10" i="4"/>
  <c r="X816" i="4"/>
  <c r="X21" i="4"/>
  <c r="X9" i="4"/>
  <c r="P9" i="24"/>
  <c r="X756" i="4"/>
  <c r="P32" i="31"/>
  <c r="X112" i="4"/>
  <c r="P4" i="27"/>
  <c r="P5" i="27"/>
  <c r="X528" i="4"/>
  <c r="X361" i="4"/>
  <c r="P197" i="27"/>
  <c r="P365" i="27"/>
  <c r="X733" i="4"/>
  <c r="X709" i="4"/>
  <c r="Z12" i="4"/>
  <c r="R197" i="27"/>
  <c r="R365" i="27"/>
  <c r="X1128" i="4"/>
  <c r="X1020" i="4"/>
  <c r="X44" i="4"/>
  <c r="P4" i="24"/>
  <c r="P16" i="24"/>
  <c r="Z7" i="4"/>
  <c r="X948" i="4"/>
  <c r="R220" i="27"/>
  <c r="R232" i="27"/>
  <c r="Z13" i="4"/>
  <c r="X7" i="4"/>
  <c r="X10" i="4"/>
  <c r="X14" i="4"/>
  <c r="X13" i="4"/>
  <c r="X6" i="4"/>
  <c r="X12" i="4"/>
  <c r="X8" i="4"/>
  <c r="X17" i="4"/>
  <c r="X16" i="4"/>
  <c r="X360" i="4"/>
  <c r="P196" i="27"/>
  <c r="P364" i="27"/>
  <c r="X732" i="4"/>
  <c r="X708" i="4"/>
  <c r="R196" i="27"/>
  <c r="R364" i="27"/>
  <c r="X5" i="4"/>
  <c r="X4" i="4"/>
  <c r="U3" i="27"/>
  <c r="U3" i="26"/>
  <c r="U3" i="25"/>
  <c r="U3" i="24"/>
  <c r="U3" i="31"/>
  <c r="H3" i="22"/>
  <c r="U3" i="22"/>
  <c r="U65" i="22"/>
  <c r="U64" i="22"/>
  <c r="U719" i="27"/>
  <c r="U28" i="25"/>
  <c r="U707" i="27"/>
  <c r="U683" i="27"/>
  <c r="U671" i="27"/>
  <c r="U643" i="27"/>
  <c r="U623" i="27"/>
  <c r="U611" i="27"/>
  <c r="U607" i="27"/>
  <c r="U599" i="27"/>
  <c r="U595" i="27"/>
  <c r="U107" i="31"/>
  <c r="U95" i="31"/>
  <c r="U575" i="27"/>
  <c r="U563" i="27"/>
  <c r="U59" i="31"/>
  <c r="U35" i="31"/>
  <c r="U551" i="27"/>
  <c r="U491" i="27"/>
  <c r="U480" i="27"/>
  <c r="U467" i="27"/>
  <c r="U419" i="27"/>
  <c r="U395" i="27"/>
  <c r="U239" i="27"/>
  <c r="U235" i="27"/>
  <c r="U216" i="27"/>
  <c r="U15" i="25"/>
  <c r="U10" i="25"/>
  <c r="U15" i="26"/>
  <c r="U192" i="27"/>
  <c r="U186" i="27"/>
  <c r="U170" i="27"/>
  <c r="U169" i="27"/>
  <c r="U159" i="27"/>
  <c r="U154" i="27"/>
  <c r="U128" i="27"/>
  <c r="U122" i="27"/>
  <c r="U106" i="27"/>
  <c r="U95" i="27"/>
  <c r="U90" i="27"/>
  <c r="U64" i="27"/>
  <c r="U58" i="27"/>
  <c r="U42" i="27"/>
  <c r="U41" i="27"/>
  <c r="U30" i="27"/>
  <c r="U26" i="27"/>
  <c r="U17" i="31"/>
  <c r="U16" i="31"/>
  <c r="U14" i="31"/>
  <c r="U35" i="24"/>
  <c r="U29" i="24"/>
  <c r="U22" i="24"/>
  <c r="U19" i="22"/>
  <c r="U14" i="22"/>
  <c r="U10" i="22"/>
  <c r="J1273" i="4"/>
  <c r="J1272" i="4"/>
  <c r="J1261" i="4"/>
  <c r="J1260" i="4"/>
  <c r="J1249" i="4"/>
  <c r="J1248" i="4"/>
  <c r="J1237" i="4"/>
  <c r="J1236" i="4"/>
  <c r="J1225" i="4"/>
  <c r="J122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189" i="4"/>
  <c r="J1188" i="4"/>
  <c r="J1177" i="4"/>
  <c r="J1176" i="4"/>
  <c r="J1165" i="4"/>
  <c r="J1164" i="4"/>
  <c r="J1153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17" i="4"/>
  <c r="J1116" i="4"/>
  <c r="J1105" i="4"/>
  <c r="J1104" i="4"/>
  <c r="J1093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57" i="4"/>
  <c r="J1056" i="4"/>
  <c r="J1045" i="4"/>
  <c r="J1044" i="4"/>
  <c r="J1033" i="4"/>
  <c r="J1032" i="4"/>
  <c r="J1009" i="4"/>
  <c r="J1008" i="4"/>
  <c r="J997" i="4"/>
  <c r="J996" i="4"/>
  <c r="J985" i="4"/>
  <c r="J984" i="4"/>
  <c r="J973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37" i="4"/>
  <c r="J936" i="4"/>
  <c r="J925" i="4"/>
  <c r="J92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889" i="4"/>
  <c r="J888" i="4"/>
  <c r="J877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41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05" i="4"/>
  <c r="J804" i="4"/>
  <c r="J793" i="4"/>
  <c r="J792" i="4"/>
  <c r="J781" i="4"/>
  <c r="J780" i="4"/>
  <c r="J769" i="4"/>
  <c r="J768" i="4"/>
  <c r="J756" i="4"/>
  <c r="J767" i="4"/>
  <c r="J766" i="4"/>
  <c r="J765" i="4"/>
  <c r="J764" i="4"/>
  <c r="J763" i="4"/>
  <c r="J762" i="4"/>
  <c r="J761" i="4"/>
  <c r="J760" i="4"/>
  <c r="J759" i="4"/>
  <c r="J758" i="4"/>
  <c r="J745" i="4"/>
  <c r="J744" i="4"/>
  <c r="J721" i="4"/>
  <c r="J720" i="4"/>
  <c r="J685" i="4"/>
  <c r="J684" i="4"/>
  <c r="J673" i="4"/>
  <c r="J672" i="4"/>
  <c r="J661" i="4"/>
  <c r="J660" i="4"/>
  <c r="J649" i="4"/>
  <c r="J648" i="4"/>
  <c r="J637" i="4"/>
  <c r="J636" i="4"/>
  <c r="J625" i="4"/>
  <c r="J624" i="4"/>
  <c r="J613" i="4"/>
  <c r="J612" i="4"/>
  <c r="J601" i="4"/>
  <c r="J600" i="4"/>
  <c r="J589" i="4"/>
  <c r="J588" i="4"/>
  <c r="J577" i="4"/>
  <c r="J576" i="4"/>
  <c r="J565" i="4"/>
  <c r="J564" i="4"/>
  <c r="J553" i="4"/>
  <c r="J55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397" i="4"/>
  <c r="J396" i="4"/>
  <c r="J384" i="4"/>
  <c r="J395" i="4"/>
  <c r="J394" i="4"/>
  <c r="J393" i="4"/>
  <c r="J392" i="4"/>
  <c r="J391" i="4"/>
  <c r="J390" i="4"/>
  <c r="J389" i="4"/>
  <c r="J388" i="4"/>
  <c r="J387" i="4"/>
  <c r="J386" i="4"/>
  <c r="J373" i="4"/>
  <c r="J372" i="4"/>
  <c r="J346" i="4"/>
  <c r="J345" i="4"/>
  <c r="J344" i="4"/>
  <c r="J333" i="4"/>
  <c r="J332" i="4"/>
  <c r="J321" i="4"/>
  <c r="J320" i="4"/>
  <c r="J306" i="4"/>
  <c r="J305" i="4"/>
  <c r="J304" i="4"/>
  <c r="J290" i="4"/>
  <c r="J289" i="4"/>
  <c r="J288" i="4"/>
  <c r="J274" i="4"/>
  <c r="J273" i="4"/>
  <c r="J272" i="4"/>
  <c r="J258" i="4"/>
  <c r="J257" i="4"/>
  <c r="J256" i="4"/>
  <c r="J242" i="4"/>
  <c r="J241" i="4"/>
  <c r="J240" i="4"/>
  <c r="J226" i="4"/>
  <c r="J225" i="4"/>
  <c r="J224" i="4"/>
  <c r="J210" i="4"/>
  <c r="J209" i="4"/>
  <c r="J208" i="4"/>
  <c r="J194" i="4"/>
  <c r="J193" i="4"/>
  <c r="J192" i="4"/>
  <c r="J178" i="4"/>
  <c r="J177" i="4"/>
  <c r="J176" i="4"/>
  <c r="J162" i="4"/>
  <c r="J161" i="4"/>
  <c r="J160" i="4"/>
  <c r="J146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98" i="4"/>
  <c r="J97" i="4"/>
  <c r="J96" i="4"/>
  <c r="J85" i="4"/>
  <c r="J84" i="4"/>
  <c r="J73" i="4"/>
  <c r="J72" i="4"/>
  <c r="J58" i="4"/>
  <c r="J57" i="4"/>
  <c r="J55" i="4"/>
  <c r="J54" i="4"/>
  <c r="J53" i="4"/>
  <c r="J52" i="4"/>
  <c r="J51" i="4"/>
  <c r="J50" i="4"/>
  <c r="J49" i="4"/>
  <c r="J48" i="4"/>
  <c r="J47" i="4"/>
  <c r="J30" i="4"/>
  <c r="J29" i="4"/>
  <c r="J28" i="4"/>
  <c r="U52" i="22"/>
  <c r="J23" i="4"/>
  <c r="J27" i="4"/>
  <c r="U158" i="27"/>
  <c r="U238" i="27"/>
  <c r="U302" i="27"/>
  <c r="U380" i="27"/>
  <c r="U456" i="27"/>
  <c r="U546" i="27"/>
  <c r="U562" i="27"/>
  <c r="U114" i="31"/>
  <c r="U632" i="27"/>
  <c r="U696" i="27"/>
  <c r="J364" i="4"/>
  <c r="J368" i="4"/>
  <c r="U98" i="27"/>
  <c r="U270" i="27"/>
  <c r="U334" i="27"/>
  <c r="U418" i="27"/>
  <c r="U494" i="27"/>
  <c r="U48" i="31"/>
  <c r="U88" i="31"/>
  <c r="U606" i="27"/>
  <c r="U670" i="27"/>
  <c r="U722" i="27"/>
  <c r="U60" i="22"/>
  <c r="U49" i="27"/>
  <c r="U246" i="27"/>
  <c r="U310" i="27"/>
  <c r="U390" i="27"/>
  <c r="U466" i="27"/>
  <c r="U554" i="27"/>
  <c r="U24" i="22"/>
  <c r="U124" i="31"/>
  <c r="U642" i="27"/>
  <c r="U706" i="27"/>
  <c r="U109" i="27"/>
  <c r="U278" i="27"/>
  <c r="U342" i="27"/>
  <c r="U428" i="27"/>
  <c r="U504" i="27"/>
  <c r="U58" i="31"/>
  <c r="U98" i="31"/>
  <c r="U614" i="27"/>
  <c r="U36" i="22"/>
  <c r="U732" i="27"/>
  <c r="U70" i="22"/>
  <c r="J21" i="4"/>
  <c r="J25" i="4"/>
  <c r="J1025" i="4"/>
  <c r="J1029" i="4"/>
  <c r="U60" i="27"/>
  <c r="U120" i="27"/>
  <c r="U177" i="27"/>
  <c r="U18" i="25"/>
  <c r="U254" i="27"/>
  <c r="U286" i="27"/>
  <c r="U318" i="27"/>
  <c r="U350" i="27"/>
  <c r="U398" i="27"/>
  <c r="U438" i="27"/>
  <c r="U476" i="27"/>
  <c r="U514" i="27"/>
  <c r="U28" i="31"/>
  <c r="U66" i="31"/>
  <c r="U570" i="27"/>
  <c r="U584" i="27"/>
  <c r="U598" i="27"/>
  <c r="U148" i="31"/>
  <c r="U650" i="27"/>
  <c r="U678" i="27"/>
  <c r="U24" i="25"/>
  <c r="U742" i="27"/>
  <c r="U78" i="22"/>
  <c r="U188" i="27"/>
  <c r="U262" i="27"/>
  <c r="U294" i="27"/>
  <c r="U326" i="27"/>
  <c r="U358" i="27"/>
  <c r="U408" i="27"/>
  <c r="U446" i="27"/>
  <c r="U486" i="27"/>
  <c r="U524" i="27"/>
  <c r="U38" i="31"/>
  <c r="U76" i="31"/>
  <c r="U578" i="27"/>
  <c r="U106" i="31"/>
  <c r="U132" i="31"/>
  <c r="U622" i="27"/>
  <c r="U660" i="27"/>
  <c r="U686" i="27"/>
  <c r="U714" i="27"/>
  <c r="J20" i="4"/>
  <c r="J24" i="4"/>
  <c r="J385" i="4"/>
  <c r="J365" i="4"/>
  <c r="J369" i="4"/>
  <c r="J757" i="4"/>
  <c r="J737" i="4"/>
  <c r="U25" i="24"/>
  <c r="U43" i="24"/>
  <c r="U12" i="31"/>
  <c r="U34" i="27"/>
  <c r="U56" i="27"/>
  <c r="U94" i="27"/>
  <c r="U113" i="27"/>
  <c r="U173" i="27"/>
  <c r="U14" i="25"/>
  <c r="U234" i="27"/>
  <c r="U250" i="27"/>
  <c r="U266" i="27"/>
  <c r="U282" i="27"/>
  <c r="U298" i="27"/>
  <c r="U314" i="27"/>
  <c r="U330" i="27"/>
  <c r="U346" i="27"/>
  <c r="U362" i="27"/>
  <c r="U394" i="27"/>
  <c r="U414" i="27"/>
  <c r="U432" i="27"/>
  <c r="U452" i="27"/>
  <c r="U470" i="27"/>
  <c r="U490" i="27"/>
  <c r="U510" i="27"/>
  <c r="U528" i="27"/>
  <c r="U24" i="31"/>
  <c r="U42" i="31"/>
  <c r="U62" i="31"/>
  <c r="U558" i="27"/>
  <c r="U28" i="22"/>
  <c r="U84" i="31"/>
  <c r="U102" i="31"/>
  <c r="U110" i="31"/>
  <c r="U594" i="27"/>
  <c r="U136" i="31"/>
  <c r="U144" i="31"/>
  <c r="U626" i="27"/>
  <c r="U646" i="27"/>
  <c r="U666" i="27"/>
  <c r="U40" i="22"/>
  <c r="U692" i="27"/>
  <c r="U710" i="27"/>
  <c r="U718" i="27"/>
  <c r="U738" i="27"/>
  <c r="U74" i="22"/>
  <c r="U49" i="24"/>
  <c r="J22" i="4"/>
  <c r="J26" i="4"/>
  <c r="J363" i="4"/>
  <c r="J367" i="4"/>
  <c r="J371" i="4"/>
  <c r="U18" i="22"/>
  <c r="U53" i="24"/>
  <c r="U45" i="27"/>
  <c r="U105" i="27"/>
  <c r="U124" i="27"/>
  <c r="U162" i="27"/>
  <c r="U184" i="27"/>
  <c r="U212" i="27"/>
  <c r="U242" i="27"/>
  <c r="U258" i="27"/>
  <c r="U274" i="27"/>
  <c r="U290" i="27"/>
  <c r="U306" i="27"/>
  <c r="U322" i="27"/>
  <c r="U338" i="27"/>
  <c r="U354" i="27"/>
  <c r="U384" i="27"/>
  <c r="U404" i="27"/>
  <c r="U422" i="27"/>
  <c r="U442" i="27"/>
  <c r="U462" i="27"/>
  <c r="U500" i="27"/>
  <c r="U518" i="27"/>
  <c r="U550" i="27"/>
  <c r="U34" i="31"/>
  <c r="U52" i="31"/>
  <c r="U72" i="31"/>
  <c r="U566" i="27"/>
  <c r="U574" i="27"/>
  <c r="U94" i="31"/>
  <c r="U588" i="27"/>
  <c r="U120" i="31"/>
  <c r="U602" i="27"/>
  <c r="U610" i="27"/>
  <c r="U618" i="27"/>
  <c r="U636" i="27"/>
  <c r="U656" i="27"/>
  <c r="U674" i="27"/>
  <c r="U682" i="27"/>
  <c r="U702" i="27"/>
  <c r="U728" i="27"/>
  <c r="U746" i="27"/>
  <c r="U21" i="24"/>
  <c r="U39" i="24"/>
  <c r="U8" i="31"/>
  <c r="N71" i="22"/>
  <c r="N71" i="33"/>
  <c r="M71" i="22"/>
  <c r="M71" i="33"/>
  <c r="U71" i="27"/>
  <c r="U139" i="27"/>
  <c r="U19" i="26"/>
  <c r="J362" i="4"/>
  <c r="U7" i="22"/>
  <c r="U11" i="22"/>
  <c r="U15" i="22"/>
  <c r="U26" i="24"/>
  <c r="U30" i="24"/>
  <c r="U36" i="24"/>
  <c r="U40" i="24"/>
  <c r="U46" i="24"/>
  <c r="U50" i="24"/>
  <c r="U54" i="24"/>
  <c r="U9" i="31"/>
  <c r="U13" i="31"/>
  <c r="U23" i="27"/>
  <c r="U27" i="27"/>
  <c r="U31" i="27"/>
  <c r="U35" i="27"/>
  <c r="U46" i="27"/>
  <c r="U50" i="27"/>
  <c r="U57" i="27"/>
  <c r="U61" i="27"/>
  <c r="U65" i="27"/>
  <c r="U72" i="27"/>
  <c r="U76" i="27"/>
  <c r="U80" i="27"/>
  <c r="U87" i="27"/>
  <c r="U91" i="27"/>
  <c r="U99" i="27"/>
  <c r="U110" i="27"/>
  <c r="U114" i="27"/>
  <c r="U121" i="27"/>
  <c r="U125" i="27"/>
  <c r="U129" i="27"/>
  <c r="U136" i="27"/>
  <c r="U140" i="27"/>
  <c r="U144" i="27"/>
  <c r="U151" i="27"/>
  <c r="U155" i="27"/>
  <c r="U163" i="27"/>
  <c r="U174" i="27"/>
  <c r="U178" i="27"/>
  <c r="U185" i="27"/>
  <c r="U189" i="27"/>
  <c r="U193" i="27"/>
  <c r="U8" i="26"/>
  <c r="U12" i="26"/>
  <c r="U16" i="26"/>
  <c r="U7" i="25"/>
  <c r="U11" i="25"/>
  <c r="U19" i="25"/>
  <c r="U213" i="27"/>
  <c r="U217" i="27"/>
  <c r="U243" i="27"/>
  <c r="U247" i="27"/>
  <c r="U251" i="27"/>
  <c r="U255" i="27"/>
  <c r="U259" i="27"/>
  <c r="U263" i="27"/>
  <c r="U267" i="27"/>
  <c r="U271" i="27"/>
  <c r="U275" i="27"/>
  <c r="U279" i="27"/>
  <c r="U283" i="27"/>
  <c r="U287" i="27"/>
  <c r="U291" i="27"/>
  <c r="U295" i="27"/>
  <c r="U299" i="27"/>
  <c r="U303" i="27"/>
  <c r="U307" i="27"/>
  <c r="U311" i="27"/>
  <c r="U315" i="27"/>
  <c r="U319" i="27"/>
  <c r="U323" i="27"/>
  <c r="U327" i="27"/>
  <c r="U331" i="27"/>
  <c r="U335" i="27"/>
  <c r="U339" i="27"/>
  <c r="U343" i="27"/>
  <c r="U347" i="27"/>
  <c r="U351" i="27"/>
  <c r="U355" i="27"/>
  <c r="U359" i="27"/>
  <c r="U363" i="27"/>
  <c r="U381" i="27"/>
  <c r="U385" i="27"/>
  <c r="U391" i="27"/>
  <c r="U399" i="27"/>
  <c r="U405" i="27"/>
  <c r="U409" i="27"/>
  <c r="U415" i="27"/>
  <c r="U423" i="27"/>
  <c r="U429" i="27"/>
  <c r="U433" i="27"/>
  <c r="U439" i="27"/>
  <c r="U443" i="27"/>
  <c r="U447" i="27"/>
  <c r="U453" i="27"/>
  <c r="U457" i="27"/>
  <c r="U463" i="27"/>
  <c r="U471" i="27"/>
  <c r="U477" i="27"/>
  <c r="U481" i="27"/>
  <c r="U487" i="27"/>
  <c r="U495" i="27"/>
  <c r="U501" i="27"/>
  <c r="U505" i="27"/>
  <c r="U511" i="27"/>
  <c r="U515" i="27"/>
  <c r="U519" i="27"/>
  <c r="U525" i="27"/>
  <c r="U529" i="27"/>
  <c r="U547" i="27"/>
  <c r="U555" i="27"/>
  <c r="U25" i="31"/>
  <c r="U29" i="31"/>
  <c r="U39" i="31"/>
  <c r="U43" i="31"/>
  <c r="U49" i="31"/>
  <c r="U53" i="31"/>
  <c r="U63" i="31"/>
  <c r="U67" i="31"/>
  <c r="U73" i="31"/>
  <c r="U77" i="31"/>
  <c r="U559" i="27"/>
  <c r="U567" i="27"/>
  <c r="U25" i="22"/>
  <c r="U29" i="22"/>
  <c r="U571" i="27"/>
  <c r="U579" i="27"/>
  <c r="U85" i="31"/>
  <c r="U89" i="31"/>
  <c r="U99" i="31"/>
  <c r="U103" i="31"/>
  <c r="U585" i="27"/>
  <c r="U589" i="27"/>
  <c r="U111" i="31"/>
  <c r="U115" i="31"/>
  <c r="U121" i="31"/>
  <c r="U125" i="31"/>
  <c r="U603" i="27"/>
  <c r="U133" i="31"/>
  <c r="U137" i="31"/>
  <c r="U615" i="27"/>
  <c r="U145" i="31"/>
  <c r="U149" i="31"/>
  <c r="U619" i="27"/>
  <c r="U627" i="27"/>
  <c r="U633" i="27"/>
  <c r="U637" i="27"/>
  <c r="U647" i="27"/>
  <c r="U651" i="27"/>
  <c r="U657" i="27"/>
  <c r="U661" i="27"/>
  <c r="U667" i="27"/>
  <c r="U675" i="27"/>
  <c r="U37" i="22"/>
  <c r="U41" i="22"/>
  <c r="U679" i="27"/>
  <c r="U687" i="27"/>
  <c r="U693" i="27"/>
  <c r="U697" i="27"/>
  <c r="U703" i="27"/>
  <c r="U711" i="27"/>
  <c r="U25" i="25"/>
  <c r="U29" i="25"/>
  <c r="U715" i="27"/>
  <c r="U723" i="27"/>
  <c r="U729" i="27"/>
  <c r="U733" i="27"/>
  <c r="U739" i="27"/>
  <c r="U743" i="27"/>
  <c r="U747" i="27"/>
  <c r="U61" i="22"/>
  <c r="U71" i="22"/>
  <c r="U75" i="22"/>
  <c r="U79" i="22"/>
  <c r="U75" i="27"/>
  <c r="U83" i="27"/>
  <c r="U135" i="27"/>
  <c r="U143" i="27"/>
  <c r="U147" i="27"/>
  <c r="U7" i="26"/>
  <c r="J114" i="4"/>
  <c r="J113" i="4"/>
  <c r="J112" i="4"/>
  <c r="J853" i="4"/>
  <c r="U8" i="22"/>
  <c r="U12" i="22"/>
  <c r="U16" i="22"/>
  <c r="U19" i="24"/>
  <c r="U23" i="24"/>
  <c r="U27" i="24"/>
  <c r="U31" i="24"/>
  <c r="U37" i="24"/>
  <c r="U41" i="24"/>
  <c r="U47" i="24"/>
  <c r="U51" i="24"/>
  <c r="U55" i="24"/>
  <c r="U10" i="31"/>
  <c r="U18" i="31"/>
  <c r="U24" i="27"/>
  <c r="U28" i="27"/>
  <c r="U32" i="27"/>
  <c r="U39" i="27"/>
  <c r="U43" i="27"/>
  <c r="U47" i="27"/>
  <c r="U51" i="27"/>
  <c r="U62" i="27"/>
  <c r="U66" i="27"/>
  <c r="U73" i="27"/>
  <c r="U77" i="27"/>
  <c r="U81" i="27"/>
  <c r="U88" i="27"/>
  <c r="U92" i="27"/>
  <c r="U96" i="27"/>
  <c r="U103" i="27"/>
  <c r="U107" i="27"/>
  <c r="U111" i="27"/>
  <c r="U115" i="27"/>
  <c r="U126" i="27"/>
  <c r="U130" i="27"/>
  <c r="U137" i="27"/>
  <c r="U141" i="27"/>
  <c r="U145" i="27"/>
  <c r="U152" i="27"/>
  <c r="U156" i="27"/>
  <c r="U160" i="27"/>
  <c r="U167" i="27"/>
  <c r="U171" i="27"/>
  <c r="U175" i="27"/>
  <c r="U179" i="27"/>
  <c r="U190" i="27"/>
  <c r="U194" i="27"/>
  <c r="U9" i="26"/>
  <c r="U13" i="26"/>
  <c r="U17" i="26"/>
  <c r="U8" i="25"/>
  <c r="U12" i="25"/>
  <c r="U16" i="25"/>
  <c r="U210" i="27"/>
  <c r="U214" i="27"/>
  <c r="U218" i="27"/>
  <c r="U236" i="27"/>
  <c r="U240" i="27"/>
  <c r="U244" i="27"/>
  <c r="U248" i="27"/>
  <c r="U252" i="27"/>
  <c r="U256" i="27"/>
  <c r="U260" i="27"/>
  <c r="U264" i="27"/>
  <c r="U268" i="27"/>
  <c r="U272" i="27"/>
  <c r="U276" i="27"/>
  <c r="U280" i="27"/>
  <c r="U284" i="27"/>
  <c r="U288" i="27"/>
  <c r="U292" i="27"/>
  <c r="U296" i="27"/>
  <c r="U300" i="27"/>
  <c r="U304" i="27"/>
  <c r="U308" i="27"/>
  <c r="U312" i="27"/>
  <c r="U316" i="27"/>
  <c r="U320" i="27"/>
  <c r="U324" i="27"/>
  <c r="U328" i="27"/>
  <c r="U332" i="27"/>
  <c r="U336" i="27"/>
  <c r="U340" i="27"/>
  <c r="U344" i="27"/>
  <c r="U348" i="27"/>
  <c r="U352" i="27"/>
  <c r="U356" i="27"/>
  <c r="U360" i="27"/>
  <c r="U378" i="27"/>
  <c r="U382" i="27"/>
  <c r="U386" i="27"/>
  <c r="U392" i="27"/>
  <c r="U396" i="27"/>
  <c r="U402" i="27"/>
  <c r="U406" i="27"/>
  <c r="U410" i="27"/>
  <c r="U416" i="27"/>
  <c r="U420" i="27"/>
  <c r="U426" i="27"/>
  <c r="U430" i="27"/>
  <c r="U434" i="27"/>
  <c r="U440" i="27"/>
  <c r="U444" i="27"/>
  <c r="U450" i="27"/>
  <c r="U454" i="27"/>
  <c r="U458" i="27"/>
  <c r="U464" i="27"/>
  <c r="U468" i="27"/>
  <c r="U474" i="27"/>
  <c r="U478" i="27"/>
  <c r="U482" i="27"/>
  <c r="U488" i="27"/>
  <c r="U492" i="27"/>
  <c r="U498" i="27"/>
  <c r="U502" i="27"/>
  <c r="U506" i="27"/>
  <c r="U512" i="27"/>
  <c r="U516" i="27"/>
  <c r="U522" i="27"/>
  <c r="U526" i="27"/>
  <c r="U530" i="27"/>
  <c r="U548" i="27"/>
  <c r="U552" i="27"/>
  <c r="U22" i="31"/>
  <c r="U26" i="31"/>
  <c r="U30" i="31"/>
  <c r="U36" i="31"/>
  <c r="U40" i="31"/>
  <c r="U46" i="31"/>
  <c r="U50" i="31"/>
  <c r="U54" i="31"/>
  <c r="U60" i="31"/>
  <c r="U64" i="31"/>
  <c r="U70" i="31"/>
  <c r="U74" i="31"/>
  <c r="U78" i="31"/>
  <c r="U560" i="27"/>
  <c r="U564" i="27"/>
  <c r="U22" i="22"/>
  <c r="U26" i="22"/>
  <c r="U30" i="22"/>
  <c r="U572" i="27"/>
  <c r="U576" i="27"/>
  <c r="U82" i="31"/>
  <c r="U86" i="31"/>
  <c r="U90" i="31"/>
  <c r="U96" i="31"/>
  <c r="U100" i="31"/>
  <c r="U582" i="27"/>
  <c r="U586" i="27"/>
  <c r="U590" i="27"/>
  <c r="U108" i="31"/>
  <c r="U112" i="31"/>
  <c r="U118" i="31"/>
  <c r="U122" i="31"/>
  <c r="U126" i="31"/>
  <c r="U596" i="27"/>
  <c r="U600" i="27"/>
  <c r="U130" i="31"/>
  <c r="U134" i="31"/>
  <c r="U138" i="31"/>
  <c r="U608" i="27"/>
  <c r="U612" i="27"/>
  <c r="U142" i="31"/>
  <c r="U146" i="31"/>
  <c r="U150" i="31"/>
  <c r="U620" i="27"/>
  <c r="U624" i="27"/>
  <c r="U630" i="27"/>
  <c r="U634" i="27"/>
  <c r="U638" i="27"/>
  <c r="U644" i="27"/>
  <c r="U648" i="27"/>
  <c r="U654" i="27"/>
  <c r="U658" i="27"/>
  <c r="U662" i="27"/>
  <c r="U668" i="27"/>
  <c r="U672" i="27"/>
  <c r="U34" i="22"/>
  <c r="U38" i="22"/>
  <c r="U42" i="22"/>
  <c r="U680" i="27"/>
  <c r="U684" i="27"/>
  <c r="U690" i="27"/>
  <c r="U694" i="27"/>
  <c r="U698" i="27"/>
  <c r="U704" i="27"/>
  <c r="U708" i="27"/>
  <c r="U22" i="25"/>
  <c r="U26" i="25"/>
  <c r="U30" i="25"/>
  <c r="U716" i="27"/>
  <c r="U720" i="27"/>
  <c r="U726" i="27"/>
  <c r="U730" i="27"/>
  <c r="U734" i="27"/>
  <c r="U740" i="27"/>
  <c r="U744" i="27"/>
  <c r="U58" i="22"/>
  <c r="U62" i="22"/>
  <c r="U66" i="22"/>
  <c r="U72" i="22"/>
  <c r="U76" i="22"/>
  <c r="U79" i="27"/>
  <c r="U11" i="26"/>
  <c r="J1030" i="4"/>
  <c r="U9" i="22"/>
  <c r="U13" i="22"/>
  <c r="U17" i="22"/>
  <c r="U20" i="24"/>
  <c r="U24" i="24"/>
  <c r="U28" i="24"/>
  <c r="U34" i="24"/>
  <c r="U38" i="24"/>
  <c r="U42" i="24"/>
  <c r="U48" i="24"/>
  <c r="U52" i="24"/>
  <c r="U7" i="31"/>
  <c r="U11" i="31"/>
  <c r="U15" i="31"/>
  <c r="U19" i="31"/>
  <c r="U25" i="27"/>
  <c r="U29" i="27"/>
  <c r="U33" i="27"/>
  <c r="U40" i="27"/>
  <c r="U44" i="27"/>
  <c r="U48" i="27"/>
  <c r="U55" i="27"/>
  <c r="U59" i="27"/>
  <c r="U63" i="27"/>
  <c r="U67" i="27"/>
  <c r="U74" i="27"/>
  <c r="U78" i="27"/>
  <c r="U82" i="27"/>
  <c r="U89" i="27"/>
  <c r="U93" i="27"/>
  <c r="U97" i="27"/>
  <c r="U104" i="27"/>
  <c r="U108" i="27"/>
  <c r="U112" i="27"/>
  <c r="U119" i="27"/>
  <c r="U123" i="27"/>
  <c r="U127" i="27"/>
  <c r="U131" i="27"/>
  <c r="U138" i="27"/>
  <c r="U142" i="27"/>
  <c r="U146" i="27"/>
  <c r="U153" i="27"/>
  <c r="U157" i="27"/>
  <c r="U161" i="27"/>
  <c r="U168" i="27"/>
  <c r="U172" i="27"/>
  <c r="U176" i="27"/>
  <c r="U183" i="27"/>
  <c r="U187" i="27"/>
  <c r="U191" i="27"/>
  <c r="U195" i="27"/>
  <c r="U10" i="26"/>
  <c r="U14" i="26"/>
  <c r="U18" i="26"/>
  <c r="U9" i="25"/>
  <c r="U13" i="25"/>
  <c r="U17" i="25"/>
  <c r="U211" i="27"/>
  <c r="U215" i="27"/>
  <c r="U219" i="27"/>
  <c r="U237" i="27"/>
  <c r="U241" i="27"/>
  <c r="U245" i="27"/>
  <c r="U249" i="27"/>
  <c r="U253" i="27"/>
  <c r="U257" i="27"/>
  <c r="U261" i="27"/>
  <c r="U265" i="27"/>
  <c r="U269" i="27"/>
  <c r="U273" i="27"/>
  <c r="U277" i="27"/>
  <c r="U281" i="27"/>
  <c r="U285" i="27"/>
  <c r="U289" i="27"/>
  <c r="U293" i="27"/>
  <c r="U297" i="27"/>
  <c r="U301" i="27"/>
  <c r="U305" i="27"/>
  <c r="U309" i="27"/>
  <c r="U313" i="27"/>
  <c r="U317" i="27"/>
  <c r="U321" i="27"/>
  <c r="U325" i="27"/>
  <c r="U329" i="27"/>
  <c r="U333" i="27"/>
  <c r="U337" i="27"/>
  <c r="U341" i="27"/>
  <c r="U345" i="27"/>
  <c r="U349" i="27"/>
  <c r="U353" i="27"/>
  <c r="U357" i="27"/>
  <c r="U361" i="27"/>
  <c r="U379" i="27"/>
  <c r="U383" i="27"/>
  <c r="U387" i="27"/>
  <c r="U393" i="27"/>
  <c r="U397" i="27"/>
  <c r="U403" i="27"/>
  <c r="U407" i="27"/>
  <c r="U411" i="27"/>
  <c r="U417" i="27"/>
  <c r="U421" i="27"/>
  <c r="U427" i="27"/>
  <c r="U431" i="27"/>
  <c r="U435" i="27"/>
  <c r="U441" i="27"/>
  <c r="U445" i="27"/>
  <c r="U451" i="27"/>
  <c r="U455" i="27"/>
  <c r="U459" i="27"/>
  <c r="U465" i="27"/>
  <c r="U469" i="27"/>
  <c r="U475" i="27"/>
  <c r="U479" i="27"/>
  <c r="U483" i="27"/>
  <c r="U489" i="27"/>
  <c r="U493" i="27"/>
  <c r="U499" i="27"/>
  <c r="U503" i="27"/>
  <c r="U507" i="27"/>
  <c r="U513" i="27"/>
  <c r="U517" i="27"/>
  <c r="U523" i="27"/>
  <c r="U527" i="27"/>
  <c r="U531" i="27"/>
  <c r="U549" i="27"/>
  <c r="U553" i="27"/>
  <c r="U23" i="31"/>
  <c r="U27" i="31"/>
  <c r="U31" i="31"/>
  <c r="U37" i="31"/>
  <c r="U41" i="31"/>
  <c r="U47" i="31"/>
  <c r="U51" i="31"/>
  <c r="U55" i="31"/>
  <c r="U61" i="31"/>
  <c r="U65" i="31"/>
  <c r="U71" i="31"/>
  <c r="U75" i="31"/>
  <c r="U79" i="31"/>
  <c r="U561" i="27"/>
  <c r="U565" i="27"/>
  <c r="U23" i="22"/>
  <c r="U27" i="22"/>
  <c r="U31" i="22"/>
  <c r="U573" i="27"/>
  <c r="U577" i="27"/>
  <c r="U83" i="31"/>
  <c r="U87" i="31"/>
  <c r="U91" i="31"/>
  <c r="U97" i="31"/>
  <c r="U101" i="31"/>
  <c r="U583" i="27"/>
  <c r="U587" i="27"/>
  <c r="U591" i="27"/>
  <c r="U109" i="31"/>
  <c r="U113" i="31"/>
  <c r="U119" i="31"/>
  <c r="U123" i="31"/>
  <c r="U127" i="31"/>
  <c r="U597" i="27"/>
  <c r="U601" i="27"/>
  <c r="U131" i="31"/>
  <c r="U135" i="31"/>
  <c r="U139" i="31"/>
  <c r="U609" i="27"/>
  <c r="U613" i="27"/>
  <c r="U143" i="31"/>
  <c r="U147" i="31"/>
  <c r="U151" i="31"/>
  <c r="U621" i="27"/>
  <c r="U625" i="27"/>
  <c r="U631" i="27"/>
  <c r="U635" i="27"/>
  <c r="U639" i="27"/>
  <c r="U645" i="27"/>
  <c r="U649" i="27"/>
  <c r="U655" i="27"/>
  <c r="U659" i="27"/>
  <c r="U663" i="27"/>
  <c r="U669" i="27"/>
  <c r="U673" i="27"/>
  <c r="U35" i="22"/>
  <c r="U39" i="22"/>
  <c r="U43" i="22"/>
  <c r="U681" i="27"/>
  <c r="U685" i="27"/>
  <c r="U691" i="27"/>
  <c r="U695" i="27"/>
  <c r="U699" i="27"/>
  <c r="U705" i="27"/>
  <c r="U709" i="27"/>
  <c r="U23" i="25"/>
  <c r="U27" i="25"/>
  <c r="U31" i="25"/>
  <c r="U717" i="27"/>
  <c r="U721" i="27"/>
  <c r="U727" i="27"/>
  <c r="U731" i="27"/>
  <c r="U735" i="27"/>
  <c r="U741" i="27"/>
  <c r="U745" i="27"/>
  <c r="U59" i="22"/>
  <c r="U63" i="22"/>
  <c r="U67" i="22"/>
  <c r="U73" i="22"/>
  <c r="U77" i="22"/>
  <c r="J1022" i="4"/>
  <c r="J19" i="4"/>
  <c r="J1024" i="4"/>
  <c r="J1028" i="4"/>
  <c r="J370" i="4"/>
  <c r="J366" i="4"/>
  <c r="J741" i="4"/>
  <c r="J1026" i="4"/>
  <c r="J735" i="4"/>
  <c r="J739" i="4"/>
  <c r="J743" i="4"/>
  <c r="J734" i="4"/>
  <c r="J738" i="4"/>
  <c r="J742" i="4"/>
  <c r="J1023" i="4"/>
  <c r="J1027" i="4"/>
  <c r="J1031" i="4"/>
  <c r="J736" i="4"/>
  <c r="J1069" i="4"/>
  <c r="J46" i="4"/>
  <c r="J145" i="4"/>
  <c r="J144" i="4"/>
  <c r="J529" i="4"/>
  <c r="J817" i="4"/>
  <c r="J901" i="4"/>
  <c r="J1201" i="4"/>
  <c r="J740" i="4"/>
  <c r="J1129" i="4"/>
  <c r="J900" i="4"/>
  <c r="J949" i="4"/>
  <c r="J1200" i="4"/>
  <c r="J45" i="4"/>
  <c r="J56" i="4"/>
  <c r="J44" i="4"/>
  <c r="J528" i="4"/>
  <c r="J360" i="4"/>
  <c r="J840" i="4"/>
  <c r="J816" i="4"/>
  <c r="J876" i="4"/>
  <c r="J852" i="4"/>
  <c r="J972" i="4"/>
  <c r="J948" i="4"/>
  <c r="J1092" i="4"/>
  <c r="J1068" i="4"/>
  <c r="J1152" i="4"/>
  <c r="J1128" i="4"/>
  <c r="Y902" i="4"/>
  <c r="Y903" i="4"/>
  <c r="Y904" i="4"/>
  <c r="Y905" i="4"/>
  <c r="Y906" i="4"/>
  <c r="Y907" i="4"/>
  <c r="Y908" i="4"/>
  <c r="Y909" i="4"/>
  <c r="Y910" i="4"/>
  <c r="Y911" i="4"/>
  <c r="Y854" i="4"/>
  <c r="Y855" i="4"/>
  <c r="Y856" i="4"/>
  <c r="Y857" i="4"/>
  <c r="Y858" i="4"/>
  <c r="Y859" i="4"/>
  <c r="Y860" i="4"/>
  <c r="Y861" i="4"/>
  <c r="Y862" i="4"/>
  <c r="Y863" i="4"/>
  <c r="Y290" i="4"/>
  <c r="Y274" i="4"/>
  <c r="Y258" i="4"/>
  <c r="Y242" i="4"/>
  <c r="Y226" i="4"/>
  <c r="Y210" i="4"/>
  <c r="Y194" i="4"/>
  <c r="Y178" i="4"/>
  <c r="Y162" i="4"/>
  <c r="Y146" i="4"/>
  <c r="Q31" i="24"/>
  <c r="O31" i="24"/>
  <c r="Q30" i="24"/>
  <c r="O30" i="24"/>
  <c r="Q29" i="24"/>
  <c r="O29" i="24"/>
  <c r="Q28" i="24"/>
  <c r="O28" i="24"/>
  <c r="Q27" i="24"/>
  <c r="Q26" i="24"/>
  <c r="O26" i="24"/>
  <c r="Q25" i="24"/>
  <c r="O25" i="24"/>
  <c r="Q24" i="24"/>
  <c r="O24" i="24"/>
  <c r="Q23" i="24"/>
  <c r="O23" i="24"/>
  <c r="Q22" i="24"/>
  <c r="O22" i="24"/>
  <c r="Q21" i="24"/>
  <c r="O21" i="24"/>
  <c r="Q20" i="24"/>
  <c r="O20" i="24"/>
  <c r="Q19" i="24"/>
  <c r="O19" i="24"/>
  <c r="Q43" i="24"/>
  <c r="O43" i="24"/>
  <c r="Q42" i="24"/>
  <c r="O42" i="24"/>
  <c r="Q41" i="24"/>
  <c r="O41" i="24"/>
  <c r="Q40" i="24"/>
  <c r="O40" i="24"/>
  <c r="Q39" i="24"/>
  <c r="O39" i="24"/>
  <c r="Q38" i="24"/>
  <c r="O38" i="24"/>
  <c r="Q37" i="24"/>
  <c r="O37" i="24"/>
  <c r="Q36" i="24"/>
  <c r="O36" i="24"/>
  <c r="Q35" i="24"/>
  <c r="Q34" i="24"/>
  <c r="O34" i="24"/>
  <c r="Q55" i="24"/>
  <c r="Q54" i="24"/>
  <c r="Q53" i="24"/>
  <c r="Q52" i="24"/>
  <c r="Q51" i="24"/>
  <c r="Q50" i="24"/>
  <c r="Q49" i="24"/>
  <c r="Q48" i="24"/>
  <c r="Q47" i="24"/>
  <c r="Q46" i="24"/>
  <c r="O55" i="24"/>
  <c r="O54" i="24"/>
  <c r="O53" i="24"/>
  <c r="O52" i="24"/>
  <c r="O51" i="24"/>
  <c r="O50" i="24"/>
  <c r="O49" i="24"/>
  <c r="O48" i="24"/>
  <c r="O47" i="24"/>
  <c r="O46" i="24"/>
  <c r="Y1211" i="4"/>
  <c r="Y1210" i="4"/>
  <c r="Y1209" i="4"/>
  <c r="Y1208" i="4"/>
  <c r="Y1207" i="4"/>
  <c r="Y1206" i="4"/>
  <c r="Y1205" i="4"/>
  <c r="Y1204" i="4"/>
  <c r="Y1203" i="4"/>
  <c r="Y1202" i="4"/>
  <c r="Q20" i="25"/>
  <c r="Y1139" i="4"/>
  <c r="Y1138" i="4"/>
  <c r="Y1137" i="4"/>
  <c r="Y1136" i="4"/>
  <c r="Y1135" i="4"/>
  <c r="Y1134" i="4"/>
  <c r="Y1133" i="4"/>
  <c r="Y1132" i="4"/>
  <c r="Y1131" i="4"/>
  <c r="Y1130" i="4"/>
  <c r="Q32" i="22"/>
  <c r="Y1079" i="4"/>
  <c r="Y1078" i="4"/>
  <c r="Y1077" i="4"/>
  <c r="Y1076" i="4"/>
  <c r="Y1075" i="4"/>
  <c r="Y1074" i="4"/>
  <c r="Y1073" i="4"/>
  <c r="Y1072" i="4"/>
  <c r="Y1071" i="4"/>
  <c r="Y1070" i="4"/>
  <c r="Y959" i="4"/>
  <c r="Y958" i="4"/>
  <c r="Y957" i="4"/>
  <c r="Y956" i="4"/>
  <c r="Y955" i="4"/>
  <c r="Y954" i="4"/>
  <c r="Y953" i="4"/>
  <c r="Y952" i="4"/>
  <c r="Y951" i="4"/>
  <c r="Y950" i="4"/>
  <c r="Q20" i="22"/>
  <c r="Y827" i="4"/>
  <c r="AA827" i="4"/>
  <c r="AC827" i="4"/>
  <c r="Y826" i="4"/>
  <c r="AA826" i="4"/>
  <c r="AC826" i="4"/>
  <c r="Y825" i="4"/>
  <c r="AA825" i="4"/>
  <c r="AC825" i="4"/>
  <c r="Y824" i="4"/>
  <c r="AA824" i="4"/>
  <c r="AC824" i="4"/>
  <c r="Y823" i="4"/>
  <c r="Y822" i="4"/>
  <c r="AA822" i="4"/>
  <c r="AC822" i="4"/>
  <c r="Y821" i="4"/>
  <c r="AA821" i="4"/>
  <c r="AC821" i="4"/>
  <c r="Y820" i="4"/>
  <c r="AA820" i="4"/>
  <c r="AC820" i="4"/>
  <c r="Y819" i="4"/>
  <c r="AA819" i="4"/>
  <c r="AC819" i="4"/>
  <c r="Y818" i="4"/>
  <c r="AA818" i="4"/>
  <c r="AC818" i="4"/>
  <c r="Y767" i="4"/>
  <c r="Y766" i="4"/>
  <c r="Y765" i="4"/>
  <c r="Y764" i="4"/>
  <c r="Y763" i="4"/>
  <c r="Y762" i="4"/>
  <c r="Y761" i="4"/>
  <c r="Y760" i="4"/>
  <c r="Y759" i="4"/>
  <c r="Y758" i="4"/>
  <c r="AB346" i="4"/>
  <c r="Y129" i="4"/>
  <c r="Q19" i="27"/>
  <c r="Q17" i="27"/>
  <c r="Q16" i="27"/>
  <c r="Q15" i="27"/>
  <c r="Q14" i="27"/>
  <c r="Q13" i="27"/>
  <c r="Q12" i="27"/>
  <c r="Y119" i="4"/>
  <c r="Q11" i="27"/>
  <c r="Q10" i="27"/>
  <c r="Y117" i="4"/>
  <c r="Q9" i="27"/>
  <c r="Y116" i="4"/>
  <c r="Q8" i="27"/>
  <c r="Y115" i="4"/>
  <c r="Q7" i="27"/>
  <c r="Q44" i="24"/>
  <c r="Y55" i="4"/>
  <c r="Y54" i="4"/>
  <c r="Q14" i="24"/>
  <c r="Y53" i="4"/>
  <c r="Y52" i="4"/>
  <c r="Y51" i="4"/>
  <c r="Y50" i="4"/>
  <c r="Q10" i="24"/>
  <c r="Y49" i="4"/>
  <c r="Q9" i="24"/>
  <c r="Y48" i="4"/>
  <c r="Q8" i="24"/>
  <c r="Y47" i="4"/>
  <c r="T77" i="22"/>
  <c r="O77" i="33"/>
  <c r="T74" i="22"/>
  <c r="O74" i="33"/>
  <c r="T73" i="22"/>
  <c r="O73" i="33"/>
  <c r="T70" i="22"/>
  <c r="O70" i="33"/>
  <c r="S757" i="27"/>
  <c r="S756" i="27"/>
  <c r="N79" i="22"/>
  <c r="N79" i="33"/>
  <c r="N78" i="22"/>
  <c r="N78" i="33"/>
  <c r="N74" i="22"/>
  <c r="N74" i="33"/>
  <c r="N70" i="22"/>
  <c r="N70" i="33"/>
  <c r="M76" i="22"/>
  <c r="M76" i="33"/>
  <c r="M74" i="22"/>
  <c r="M74" i="33"/>
  <c r="M73" i="22"/>
  <c r="M73" i="33"/>
  <c r="M72" i="22"/>
  <c r="M72" i="33"/>
  <c r="M70" i="22"/>
  <c r="M70" i="33"/>
  <c r="N759" i="27"/>
  <c r="N747" i="42"/>
  <c r="N758" i="27"/>
  <c r="N746" i="42"/>
  <c r="N757" i="27"/>
  <c r="N745" i="42"/>
  <c r="N756" i="27"/>
  <c r="N744" i="42"/>
  <c r="N755" i="27"/>
  <c r="N743" i="42"/>
  <c r="N754" i="27"/>
  <c r="N742" i="42"/>
  <c r="N753" i="27"/>
  <c r="N741" i="42"/>
  <c r="N752" i="27"/>
  <c r="N740" i="42"/>
  <c r="N751" i="27"/>
  <c r="N739" i="42"/>
  <c r="N750" i="27"/>
  <c r="N738" i="42"/>
  <c r="L79" i="22"/>
  <c r="L79" i="33"/>
  <c r="L78" i="22"/>
  <c r="L78" i="33"/>
  <c r="L77" i="22"/>
  <c r="L77" i="33"/>
  <c r="L76" i="22"/>
  <c r="L76" i="33"/>
  <c r="L75" i="22"/>
  <c r="L75" i="33"/>
  <c r="L74" i="22"/>
  <c r="L74" i="33"/>
  <c r="L73" i="22"/>
  <c r="L73" i="33"/>
  <c r="L72" i="22"/>
  <c r="L72" i="33"/>
  <c r="L71" i="22"/>
  <c r="L71" i="33"/>
  <c r="L70" i="22"/>
  <c r="L70" i="33"/>
  <c r="H759" i="27"/>
  <c r="H747" i="42"/>
  <c r="H758" i="27"/>
  <c r="H746" i="42"/>
  <c r="H757" i="27"/>
  <c r="H745" i="42"/>
  <c r="H756" i="27"/>
  <c r="H744" i="42"/>
  <c r="H755" i="27"/>
  <c r="H743" i="42"/>
  <c r="H754" i="27"/>
  <c r="H742" i="42"/>
  <c r="H753" i="27"/>
  <c r="H741" i="42"/>
  <c r="H752" i="27"/>
  <c r="H740" i="42"/>
  <c r="H751" i="27"/>
  <c r="H739" i="42"/>
  <c r="H750" i="27"/>
  <c r="H738" i="42"/>
  <c r="H79" i="22"/>
  <c r="H79" i="33"/>
  <c r="H78" i="22"/>
  <c r="H78" i="33"/>
  <c r="H77" i="22"/>
  <c r="H77" i="33"/>
  <c r="H76" i="22"/>
  <c r="H76" i="33"/>
  <c r="H75" i="22"/>
  <c r="H75" i="33"/>
  <c r="H74" i="22"/>
  <c r="H74" i="33"/>
  <c r="H73" i="22"/>
  <c r="H73" i="33"/>
  <c r="H72" i="22"/>
  <c r="H72" i="33"/>
  <c r="H71" i="22"/>
  <c r="H71" i="33"/>
  <c r="H70" i="22"/>
  <c r="H70" i="33"/>
  <c r="O759" i="27"/>
  <c r="O758" i="27"/>
  <c r="O757" i="27"/>
  <c r="O756" i="27"/>
  <c r="O755" i="27"/>
  <c r="O754" i="27"/>
  <c r="O753" i="27"/>
  <c r="O752" i="27"/>
  <c r="O751" i="27"/>
  <c r="O750" i="27"/>
  <c r="K759" i="27"/>
  <c r="K747" i="42"/>
  <c r="K758" i="27"/>
  <c r="K746" i="42"/>
  <c r="K757" i="27"/>
  <c r="K745" i="42"/>
  <c r="K756" i="27"/>
  <c r="K744" i="42"/>
  <c r="K755" i="27"/>
  <c r="K743" i="42"/>
  <c r="K754" i="27"/>
  <c r="K742" i="42"/>
  <c r="K753" i="27"/>
  <c r="K741" i="42"/>
  <c r="K752" i="27"/>
  <c r="K740" i="42"/>
  <c r="K751" i="27"/>
  <c r="K739" i="42"/>
  <c r="K750" i="27"/>
  <c r="K738" i="42"/>
  <c r="G759" i="27"/>
  <c r="G747" i="42"/>
  <c r="F759" i="27"/>
  <c r="F747" i="42"/>
  <c r="E759" i="27"/>
  <c r="E747" i="42"/>
  <c r="G758" i="27"/>
  <c r="G746" i="42"/>
  <c r="F758" i="27"/>
  <c r="F746" i="42"/>
  <c r="E758" i="27"/>
  <c r="E746" i="42"/>
  <c r="G757" i="27"/>
  <c r="G745" i="42"/>
  <c r="F757" i="27"/>
  <c r="F745" i="42"/>
  <c r="E757" i="27"/>
  <c r="E745" i="42"/>
  <c r="G756" i="27"/>
  <c r="G744" i="42"/>
  <c r="F756" i="27"/>
  <c r="F744" i="42"/>
  <c r="E756" i="27"/>
  <c r="E744" i="42"/>
  <c r="G755" i="27"/>
  <c r="G743" i="42"/>
  <c r="F755" i="27"/>
  <c r="F743" i="42"/>
  <c r="E755" i="27"/>
  <c r="E743" i="42"/>
  <c r="G754" i="27"/>
  <c r="G742" i="42"/>
  <c r="F754" i="27"/>
  <c r="F742" i="42"/>
  <c r="E754" i="27"/>
  <c r="E742" i="42"/>
  <c r="G753" i="27"/>
  <c r="G741" i="42"/>
  <c r="F753" i="27"/>
  <c r="F741" i="42"/>
  <c r="E753" i="27"/>
  <c r="E741" i="42"/>
  <c r="G752" i="27"/>
  <c r="G740" i="42"/>
  <c r="F752" i="27"/>
  <c r="F740" i="42"/>
  <c r="E752" i="27"/>
  <c r="E740" i="42"/>
  <c r="G751" i="27"/>
  <c r="G739" i="42"/>
  <c r="F751" i="27"/>
  <c r="F739" i="42"/>
  <c r="E751" i="27"/>
  <c r="E739" i="42"/>
  <c r="G750" i="27"/>
  <c r="G738" i="42"/>
  <c r="F750" i="27"/>
  <c r="F738" i="42"/>
  <c r="E750" i="27"/>
  <c r="E738" i="42"/>
  <c r="C759" i="27"/>
  <c r="C747" i="42"/>
  <c r="C758" i="27"/>
  <c r="C746" i="42"/>
  <c r="C757" i="27"/>
  <c r="C745" i="42"/>
  <c r="C756" i="27"/>
  <c r="C744" i="42"/>
  <c r="C755" i="27"/>
  <c r="C743" i="42"/>
  <c r="C754" i="27"/>
  <c r="C742" i="42"/>
  <c r="C753" i="27"/>
  <c r="C741" i="42"/>
  <c r="C752" i="27"/>
  <c r="C740" i="42"/>
  <c r="C751" i="27"/>
  <c r="C739" i="42"/>
  <c r="C750" i="27"/>
  <c r="C738" i="42"/>
  <c r="C749" i="27"/>
  <c r="C737" i="42"/>
  <c r="C748" i="27"/>
  <c r="C736" i="42"/>
  <c r="B748" i="27"/>
  <c r="B736" i="42"/>
  <c r="B758" i="27"/>
  <c r="B757" i="27"/>
  <c r="B756" i="27"/>
  <c r="B755" i="27"/>
  <c r="B754" i="27"/>
  <c r="B753" i="27"/>
  <c r="B752" i="27"/>
  <c r="B751" i="27"/>
  <c r="B750" i="27"/>
  <c r="B749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T79" i="22"/>
  <c r="O79" i="33"/>
  <c r="Q79" i="22"/>
  <c r="O79" i="22"/>
  <c r="M79" i="22"/>
  <c r="M79" i="33"/>
  <c r="K79" i="22"/>
  <c r="K79" i="33"/>
  <c r="J79" i="22"/>
  <c r="I79" i="22"/>
  <c r="G79" i="22"/>
  <c r="G79" i="33"/>
  <c r="F79" i="22"/>
  <c r="F79" i="33"/>
  <c r="E79" i="22"/>
  <c r="E79" i="33"/>
  <c r="D79" i="22"/>
  <c r="C79" i="22"/>
  <c r="C79" i="33"/>
  <c r="B79" i="22"/>
  <c r="T78" i="22"/>
  <c r="O78" i="33"/>
  <c r="Q78" i="22"/>
  <c r="O78" i="22"/>
  <c r="M78" i="22"/>
  <c r="M78" i="33"/>
  <c r="K78" i="22"/>
  <c r="K78" i="33"/>
  <c r="J78" i="22"/>
  <c r="I78" i="22"/>
  <c r="G78" i="22"/>
  <c r="G78" i="33"/>
  <c r="F78" i="22"/>
  <c r="F78" i="33"/>
  <c r="E78" i="22"/>
  <c r="E78" i="33"/>
  <c r="D78" i="22"/>
  <c r="C78" i="22"/>
  <c r="C78" i="33"/>
  <c r="B78" i="22"/>
  <c r="Q77" i="22"/>
  <c r="O77" i="22"/>
  <c r="N77" i="22"/>
  <c r="N77" i="33"/>
  <c r="M77" i="22"/>
  <c r="M77" i="33"/>
  <c r="K77" i="22"/>
  <c r="K77" i="33"/>
  <c r="J77" i="22"/>
  <c r="I77" i="22"/>
  <c r="G77" i="22"/>
  <c r="G77" i="33"/>
  <c r="F77" i="22"/>
  <c r="F77" i="33"/>
  <c r="E77" i="22"/>
  <c r="E77" i="33"/>
  <c r="D77" i="22"/>
  <c r="C77" i="22"/>
  <c r="C77" i="33"/>
  <c r="B77" i="22"/>
  <c r="T76" i="22"/>
  <c r="O76" i="33"/>
  <c r="Q76" i="22"/>
  <c r="O76" i="22"/>
  <c r="N76" i="22"/>
  <c r="N76" i="33"/>
  <c r="K76" i="22"/>
  <c r="K76" i="33"/>
  <c r="J76" i="22"/>
  <c r="I76" i="22"/>
  <c r="G76" i="22"/>
  <c r="G76" i="33"/>
  <c r="F76" i="22"/>
  <c r="F76" i="33"/>
  <c r="E76" i="22"/>
  <c r="E76" i="33"/>
  <c r="D76" i="22"/>
  <c r="C76" i="22"/>
  <c r="C76" i="33"/>
  <c r="B76" i="22"/>
  <c r="T75" i="22"/>
  <c r="O75" i="33"/>
  <c r="Q75" i="22"/>
  <c r="O75" i="22"/>
  <c r="N75" i="22"/>
  <c r="N75" i="33"/>
  <c r="M75" i="22"/>
  <c r="M75" i="33"/>
  <c r="K75" i="22"/>
  <c r="K75" i="33"/>
  <c r="J75" i="22"/>
  <c r="I75" i="22"/>
  <c r="G75" i="22"/>
  <c r="G75" i="33"/>
  <c r="F75" i="22"/>
  <c r="F75" i="33"/>
  <c r="E75" i="22"/>
  <c r="E75" i="33"/>
  <c r="D75" i="22"/>
  <c r="C75" i="22"/>
  <c r="C75" i="33"/>
  <c r="B75" i="22"/>
  <c r="Q74" i="22"/>
  <c r="O74" i="22"/>
  <c r="K74" i="22"/>
  <c r="K74" i="33"/>
  <c r="J74" i="22"/>
  <c r="I74" i="22"/>
  <c r="G74" i="22"/>
  <c r="G74" i="33"/>
  <c r="F74" i="22"/>
  <c r="F74" i="33"/>
  <c r="E74" i="22"/>
  <c r="E74" i="33"/>
  <c r="D74" i="22"/>
  <c r="C74" i="22"/>
  <c r="C74" i="33"/>
  <c r="B74" i="22"/>
  <c r="Q73" i="22"/>
  <c r="O73" i="22"/>
  <c r="N73" i="22"/>
  <c r="N73" i="33"/>
  <c r="K73" i="22"/>
  <c r="K73" i="33"/>
  <c r="J73" i="22"/>
  <c r="I73" i="22"/>
  <c r="G73" i="22"/>
  <c r="G73" i="33"/>
  <c r="F73" i="22"/>
  <c r="F73" i="33"/>
  <c r="E73" i="22"/>
  <c r="E73" i="33"/>
  <c r="D73" i="22"/>
  <c r="C73" i="22"/>
  <c r="C73" i="33"/>
  <c r="B73" i="22"/>
  <c r="T72" i="22"/>
  <c r="O72" i="33"/>
  <c r="Q72" i="22"/>
  <c r="O72" i="22"/>
  <c r="N72" i="22"/>
  <c r="N72" i="33"/>
  <c r="K72" i="22"/>
  <c r="K72" i="33"/>
  <c r="J72" i="22"/>
  <c r="I72" i="22"/>
  <c r="G72" i="22"/>
  <c r="G72" i="33"/>
  <c r="F72" i="22"/>
  <c r="F72" i="33"/>
  <c r="E72" i="22"/>
  <c r="E72" i="33"/>
  <c r="D72" i="22"/>
  <c r="C72" i="22"/>
  <c r="C72" i="33"/>
  <c r="B72" i="22"/>
  <c r="Q71" i="22"/>
  <c r="K71" i="22"/>
  <c r="K71" i="33"/>
  <c r="J71" i="22"/>
  <c r="I71" i="22"/>
  <c r="G71" i="22"/>
  <c r="G71" i="33"/>
  <c r="F71" i="22"/>
  <c r="F71" i="33"/>
  <c r="E71" i="22"/>
  <c r="E71" i="33"/>
  <c r="D71" i="22"/>
  <c r="C71" i="22"/>
  <c r="C71" i="33"/>
  <c r="B71" i="22"/>
  <c r="Q70" i="22"/>
  <c r="O70" i="22"/>
  <c r="K70" i="22"/>
  <c r="K70" i="33"/>
  <c r="J70" i="22"/>
  <c r="I70" i="22"/>
  <c r="G70" i="22"/>
  <c r="G70" i="33"/>
  <c r="F70" i="22"/>
  <c r="F70" i="33"/>
  <c r="E70" i="22"/>
  <c r="E70" i="33"/>
  <c r="D70" i="22"/>
  <c r="C70" i="22"/>
  <c r="C70" i="33"/>
  <c r="B70" i="22"/>
  <c r="J69" i="22"/>
  <c r="I69" i="22"/>
  <c r="D69" i="22"/>
  <c r="C69" i="22"/>
  <c r="C69" i="33"/>
  <c r="B69" i="22"/>
  <c r="J68" i="22"/>
  <c r="I68" i="22"/>
  <c r="D68" i="22"/>
  <c r="C68" i="22"/>
  <c r="C68" i="33"/>
  <c r="B68" i="22"/>
  <c r="B68" i="33"/>
  <c r="O747" i="27"/>
  <c r="O746" i="27"/>
  <c r="O745" i="27"/>
  <c r="O744" i="27"/>
  <c r="O743" i="27"/>
  <c r="O742" i="27"/>
  <c r="O741" i="27"/>
  <c r="O740" i="27"/>
  <c r="O739" i="27"/>
  <c r="O738" i="27"/>
  <c r="O735" i="27"/>
  <c r="O734" i="27"/>
  <c r="O733" i="27"/>
  <c r="O732" i="27"/>
  <c r="O731" i="27"/>
  <c r="O730" i="27"/>
  <c r="O729" i="27"/>
  <c r="O728" i="27"/>
  <c r="O727" i="27"/>
  <c r="O726" i="27"/>
  <c r="O723" i="27"/>
  <c r="O722" i="27"/>
  <c r="O721" i="27"/>
  <c r="O720" i="27"/>
  <c r="O719" i="27"/>
  <c r="O718" i="27"/>
  <c r="O717" i="27"/>
  <c r="O716" i="27"/>
  <c r="O715" i="27"/>
  <c r="O714" i="27"/>
  <c r="O711" i="27"/>
  <c r="O710" i="27"/>
  <c r="O709" i="27"/>
  <c r="O708" i="27"/>
  <c r="O707" i="27"/>
  <c r="O706" i="27"/>
  <c r="O705" i="27"/>
  <c r="O704" i="27"/>
  <c r="O703" i="27"/>
  <c r="O702" i="27"/>
  <c r="O699" i="27"/>
  <c r="O698" i="27"/>
  <c r="O697" i="27"/>
  <c r="O696" i="27"/>
  <c r="O695" i="27"/>
  <c r="O694" i="27"/>
  <c r="O693" i="27"/>
  <c r="O692" i="27"/>
  <c r="O691" i="27"/>
  <c r="O690" i="27"/>
  <c r="O687" i="27"/>
  <c r="O686" i="27"/>
  <c r="O685" i="27"/>
  <c r="O684" i="27"/>
  <c r="O682" i="27"/>
  <c r="O681" i="27"/>
  <c r="O680" i="27"/>
  <c r="O679" i="27"/>
  <c r="O678" i="27"/>
  <c r="O675" i="27"/>
  <c r="O674" i="27"/>
  <c r="O673" i="27"/>
  <c r="O672" i="27"/>
  <c r="O671" i="27"/>
  <c r="O670" i="27"/>
  <c r="O669" i="27"/>
  <c r="O668" i="27"/>
  <c r="O667" i="27"/>
  <c r="O666" i="27"/>
  <c r="O663" i="27"/>
  <c r="O662" i="27"/>
  <c r="O661" i="27"/>
  <c r="O660" i="27"/>
  <c r="O659" i="27"/>
  <c r="O658" i="27"/>
  <c r="O657" i="27"/>
  <c r="O656" i="27"/>
  <c r="O655" i="27"/>
  <c r="O654" i="27"/>
  <c r="O651" i="27"/>
  <c r="O650" i="27"/>
  <c r="O649" i="27"/>
  <c r="O648" i="27"/>
  <c r="O646" i="27"/>
  <c r="O645" i="27"/>
  <c r="O644" i="27"/>
  <c r="O643" i="27"/>
  <c r="O642" i="27"/>
  <c r="O639" i="27"/>
  <c r="O638" i="27"/>
  <c r="O637" i="27"/>
  <c r="O636" i="27"/>
  <c r="O635" i="27"/>
  <c r="O634" i="27"/>
  <c r="O633" i="27"/>
  <c r="O632" i="27"/>
  <c r="O631" i="27"/>
  <c r="O630" i="27"/>
  <c r="O627" i="27"/>
  <c r="O626" i="27"/>
  <c r="O625" i="27"/>
  <c r="O624" i="27"/>
  <c r="O623" i="27"/>
  <c r="O622" i="27"/>
  <c r="O621" i="27"/>
  <c r="O620" i="27"/>
  <c r="O619" i="27"/>
  <c r="O618" i="27"/>
  <c r="O615" i="27"/>
  <c r="O614" i="27"/>
  <c r="O613" i="27"/>
  <c r="O612" i="27"/>
  <c r="O611" i="27"/>
  <c r="O610" i="27"/>
  <c r="O609" i="27"/>
  <c r="O608" i="27"/>
  <c r="O607" i="27"/>
  <c r="O606" i="27"/>
  <c r="O603" i="27"/>
  <c r="O602" i="27"/>
  <c r="O601" i="27"/>
  <c r="O600" i="27"/>
  <c r="O599" i="27"/>
  <c r="O598" i="27"/>
  <c r="O597" i="27"/>
  <c r="O596" i="27"/>
  <c r="O595" i="27"/>
  <c r="O594" i="27"/>
  <c r="O591" i="27"/>
  <c r="O590" i="27"/>
  <c r="O589" i="27"/>
  <c r="O588" i="27"/>
  <c r="O587" i="27"/>
  <c r="O586" i="27"/>
  <c r="O585" i="27"/>
  <c r="O584" i="27"/>
  <c r="O583" i="27"/>
  <c r="O582" i="27"/>
  <c r="O579" i="27"/>
  <c r="O578" i="27"/>
  <c r="O577" i="27"/>
  <c r="O576" i="27"/>
  <c r="O575" i="27"/>
  <c r="O574" i="27"/>
  <c r="O573" i="27"/>
  <c r="O572" i="27"/>
  <c r="O571" i="27"/>
  <c r="O570" i="27"/>
  <c r="O567" i="27"/>
  <c r="O566" i="27"/>
  <c r="O565" i="27"/>
  <c r="O564" i="27"/>
  <c r="O563" i="27"/>
  <c r="O562" i="27"/>
  <c r="O561" i="27"/>
  <c r="O560" i="27"/>
  <c r="O559" i="27"/>
  <c r="O558" i="27"/>
  <c r="O555" i="27"/>
  <c r="O554" i="27"/>
  <c r="O553" i="27"/>
  <c r="O552" i="27"/>
  <c r="O551" i="27"/>
  <c r="O550" i="27"/>
  <c r="O549" i="27"/>
  <c r="O548" i="27"/>
  <c r="O547" i="27"/>
  <c r="O546" i="27"/>
  <c r="O531" i="27"/>
  <c r="O530" i="27"/>
  <c r="O529" i="27"/>
  <c r="O528" i="27"/>
  <c r="O527" i="27"/>
  <c r="O526" i="27"/>
  <c r="O525" i="27"/>
  <c r="O524" i="27"/>
  <c r="O523" i="27"/>
  <c r="O522" i="27"/>
  <c r="O519" i="27"/>
  <c r="O518" i="27"/>
  <c r="O517" i="27"/>
  <c r="O516" i="27"/>
  <c r="O515" i="27"/>
  <c r="O514" i="27"/>
  <c r="O513" i="27"/>
  <c r="O512" i="27"/>
  <c r="O511" i="27"/>
  <c r="O510" i="27"/>
  <c r="O507" i="27"/>
  <c r="O506" i="27"/>
  <c r="O505" i="27"/>
  <c r="O504" i="27"/>
  <c r="O503" i="27"/>
  <c r="O502" i="27"/>
  <c r="O501" i="27"/>
  <c r="O500" i="27"/>
  <c r="O499" i="27"/>
  <c r="O498" i="27"/>
  <c r="O495" i="27"/>
  <c r="O494" i="27"/>
  <c r="O493" i="27"/>
  <c r="O492" i="27"/>
  <c r="O491" i="27"/>
  <c r="O490" i="27"/>
  <c r="O489" i="27"/>
  <c r="O488" i="27"/>
  <c r="O487" i="27"/>
  <c r="O486" i="27"/>
  <c r="O483" i="27"/>
  <c r="O482" i="27"/>
  <c r="O481" i="27"/>
  <c r="O480" i="27"/>
  <c r="O479" i="27"/>
  <c r="O478" i="27"/>
  <c r="O477" i="27"/>
  <c r="O476" i="27"/>
  <c r="O475" i="27"/>
  <c r="O474" i="27"/>
  <c r="O471" i="27"/>
  <c r="O470" i="27"/>
  <c r="O469" i="27"/>
  <c r="O468" i="27"/>
  <c r="O467" i="27"/>
  <c r="O466" i="27"/>
  <c r="O465" i="27"/>
  <c r="O464" i="27"/>
  <c r="O463" i="27"/>
  <c r="O462" i="27"/>
  <c r="O459" i="27"/>
  <c r="O458" i="27"/>
  <c r="O457" i="27"/>
  <c r="O456" i="27"/>
  <c r="O455" i="27"/>
  <c r="O454" i="27"/>
  <c r="O453" i="27"/>
  <c r="O452" i="27"/>
  <c r="O451" i="27"/>
  <c r="O450" i="27"/>
  <c r="O447" i="27"/>
  <c r="O446" i="27"/>
  <c r="O445" i="27"/>
  <c r="O444" i="27"/>
  <c r="O443" i="27"/>
  <c r="O442" i="27"/>
  <c r="O441" i="27"/>
  <c r="O440" i="27"/>
  <c r="O439" i="27"/>
  <c r="O438" i="27"/>
  <c r="O435" i="27"/>
  <c r="O434" i="27"/>
  <c r="O433" i="27"/>
  <c r="O432" i="27"/>
  <c r="O431" i="27"/>
  <c r="O430" i="27"/>
  <c r="O429" i="27"/>
  <c r="O428" i="27"/>
  <c r="O427" i="27"/>
  <c r="O426" i="27"/>
  <c r="O423" i="27"/>
  <c r="O422" i="27"/>
  <c r="O421" i="27"/>
  <c r="O420" i="27"/>
  <c r="O419" i="27"/>
  <c r="O418" i="27"/>
  <c r="O417" i="27"/>
  <c r="O416" i="27"/>
  <c r="O415" i="27"/>
  <c r="O414" i="27"/>
  <c r="O411" i="27"/>
  <c r="O410" i="27"/>
  <c r="O409" i="27"/>
  <c r="O408" i="27"/>
  <c r="O407" i="27"/>
  <c r="O406" i="27"/>
  <c r="O405" i="27"/>
  <c r="O404" i="27"/>
  <c r="O403" i="27"/>
  <c r="O402" i="27"/>
  <c r="O399" i="27"/>
  <c r="O398" i="27"/>
  <c r="O397" i="27"/>
  <c r="O396" i="27"/>
  <c r="O395" i="27"/>
  <c r="O394" i="27"/>
  <c r="O393" i="27"/>
  <c r="O392" i="27"/>
  <c r="O391" i="27"/>
  <c r="O390" i="27"/>
  <c r="O387" i="27"/>
  <c r="O386" i="27"/>
  <c r="O385" i="27"/>
  <c r="O384" i="27"/>
  <c r="O383" i="27"/>
  <c r="O382" i="27"/>
  <c r="O381" i="27"/>
  <c r="O380" i="27"/>
  <c r="O379" i="27"/>
  <c r="O378" i="27"/>
  <c r="O363" i="27"/>
  <c r="O362" i="27"/>
  <c r="O361" i="27"/>
  <c r="O360" i="27"/>
  <c r="O359" i="27"/>
  <c r="O358" i="27"/>
  <c r="O357" i="27"/>
  <c r="O356" i="27"/>
  <c r="O355" i="27"/>
  <c r="O354" i="27"/>
  <c r="O353" i="27"/>
  <c r="O352" i="27"/>
  <c r="O351" i="27"/>
  <c r="O350" i="27"/>
  <c r="O349" i="27"/>
  <c r="O348" i="27"/>
  <c r="O347" i="27"/>
  <c r="O346" i="27"/>
  <c r="O345" i="27"/>
  <c r="O344" i="27"/>
  <c r="O343" i="27"/>
  <c r="O342" i="27"/>
  <c r="O341" i="27"/>
  <c r="O340" i="27"/>
  <c r="O339" i="27"/>
  <c r="O338" i="27"/>
  <c r="O337" i="27"/>
  <c r="O336" i="27"/>
  <c r="O335" i="27"/>
  <c r="O334" i="27"/>
  <c r="O333" i="27"/>
  <c r="O332" i="27"/>
  <c r="O331" i="27"/>
  <c r="O330" i="27"/>
  <c r="O329" i="27"/>
  <c r="O328" i="27"/>
  <c r="O327" i="27"/>
  <c r="O326" i="27"/>
  <c r="O325" i="27"/>
  <c r="O324" i="27"/>
  <c r="O323" i="27"/>
  <c r="O322" i="27"/>
  <c r="O321" i="27"/>
  <c r="O320" i="27"/>
  <c r="O319" i="27"/>
  <c r="O318" i="27"/>
  <c r="O317" i="27"/>
  <c r="O316" i="27"/>
  <c r="O315" i="27"/>
  <c r="O314" i="27"/>
  <c r="O313" i="27"/>
  <c r="O312" i="27"/>
  <c r="O311" i="27"/>
  <c r="O310" i="27"/>
  <c r="O309" i="27"/>
  <c r="O308" i="27"/>
  <c r="O307" i="27"/>
  <c r="O306" i="27"/>
  <c r="O305" i="27"/>
  <c r="O304" i="27"/>
  <c r="O303" i="27"/>
  <c r="O302" i="27"/>
  <c r="O301" i="27"/>
  <c r="O300" i="27"/>
  <c r="O299" i="27"/>
  <c r="O298" i="27"/>
  <c r="O297" i="27"/>
  <c r="O296" i="27"/>
  <c r="O295" i="27"/>
  <c r="O294" i="27"/>
  <c r="O293" i="27"/>
  <c r="O292" i="27"/>
  <c r="O291" i="27"/>
  <c r="O290" i="27"/>
  <c r="O289" i="27"/>
  <c r="O288" i="27"/>
  <c r="O287" i="27"/>
  <c r="O286" i="27"/>
  <c r="O285" i="27"/>
  <c r="O284" i="27"/>
  <c r="O283" i="27"/>
  <c r="O282" i="27"/>
  <c r="O281" i="27"/>
  <c r="O280" i="27"/>
  <c r="O279" i="27"/>
  <c r="O278" i="27"/>
  <c r="O277" i="27"/>
  <c r="O276" i="27"/>
  <c r="O275" i="27"/>
  <c r="O274" i="27"/>
  <c r="O273" i="27"/>
  <c r="O272" i="27"/>
  <c r="O271" i="27"/>
  <c r="O270" i="27"/>
  <c r="O269" i="27"/>
  <c r="O268" i="27"/>
  <c r="O267" i="27"/>
  <c r="O266" i="27"/>
  <c r="O265" i="27"/>
  <c r="O264" i="27"/>
  <c r="O263" i="27"/>
  <c r="O262" i="27"/>
  <c r="O261" i="27"/>
  <c r="O260" i="27"/>
  <c r="O259" i="27"/>
  <c r="O258" i="27"/>
  <c r="O257" i="27"/>
  <c r="O256" i="27"/>
  <c r="O255" i="27"/>
  <c r="O254" i="27"/>
  <c r="O253" i="27"/>
  <c r="O252" i="27"/>
  <c r="O251" i="27"/>
  <c r="O250" i="27"/>
  <c r="O249" i="27"/>
  <c r="O248" i="27"/>
  <c r="O247" i="27"/>
  <c r="O246" i="27"/>
  <c r="O245" i="27"/>
  <c r="O244" i="27"/>
  <c r="O243" i="27"/>
  <c r="O242" i="27"/>
  <c r="O241" i="27"/>
  <c r="O240" i="27"/>
  <c r="O239" i="27"/>
  <c r="O238" i="27"/>
  <c r="O237" i="27"/>
  <c r="O236" i="27"/>
  <c r="O235" i="27"/>
  <c r="O234" i="27"/>
  <c r="O219" i="27"/>
  <c r="O218" i="27"/>
  <c r="O217" i="27"/>
  <c r="O216" i="27"/>
  <c r="O215" i="27"/>
  <c r="O214" i="27"/>
  <c r="O213" i="27"/>
  <c r="O212" i="27"/>
  <c r="O211" i="27"/>
  <c r="O210" i="27"/>
  <c r="O195" i="27"/>
  <c r="O194" i="27"/>
  <c r="O193" i="27"/>
  <c r="O192" i="27"/>
  <c r="O191" i="27"/>
  <c r="O190" i="27"/>
  <c r="O189" i="27"/>
  <c r="O188" i="27"/>
  <c r="O187" i="27"/>
  <c r="O186" i="27"/>
  <c r="O185" i="27"/>
  <c r="O184" i="27"/>
  <c r="O183" i="27"/>
  <c r="O179" i="27"/>
  <c r="O178" i="27"/>
  <c r="O177" i="27"/>
  <c r="O176" i="27"/>
  <c r="O175" i="27"/>
  <c r="O174" i="27"/>
  <c r="O173" i="27"/>
  <c r="O172" i="27"/>
  <c r="O171" i="27"/>
  <c r="O170" i="27"/>
  <c r="O169" i="27"/>
  <c r="O168" i="27"/>
  <c r="O167" i="27"/>
  <c r="O163" i="27"/>
  <c r="O162" i="27"/>
  <c r="O161" i="27"/>
  <c r="O160" i="27"/>
  <c r="O159" i="27"/>
  <c r="O158" i="27"/>
  <c r="O157" i="27"/>
  <c r="O156" i="27"/>
  <c r="O155" i="27"/>
  <c r="O154" i="27"/>
  <c r="O153" i="27"/>
  <c r="O152" i="27"/>
  <c r="O151" i="27"/>
  <c r="O147" i="27"/>
  <c r="O146" i="27"/>
  <c r="O145" i="27"/>
  <c r="O144" i="27"/>
  <c r="O143" i="27"/>
  <c r="O142" i="27"/>
  <c r="O141" i="27"/>
  <c r="O140" i="27"/>
  <c r="O139" i="27"/>
  <c r="O138" i="27"/>
  <c r="O137" i="27"/>
  <c r="O136" i="27"/>
  <c r="O135" i="27"/>
  <c r="O131" i="27"/>
  <c r="O130" i="27"/>
  <c r="O129" i="27"/>
  <c r="O128" i="27"/>
  <c r="O127" i="27"/>
  <c r="O126" i="27"/>
  <c r="O125" i="27"/>
  <c r="O124" i="27"/>
  <c r="O123" i="27"/>
  <c r="O122" i="27"/>
  <c r="O121" i="27"/>
  <c r="O120" i="27"/>
  <c r="O119" i="27"/>
  <c r="O115" i="27"/>
  <c r="O114" i="27"/>
  <c r="O113" i="27"/>
  <c r="O112" i="27"/>
  <c r="O111" i="27"/>
  <c r="O110" i="27"/>
  <c r="O109" i="27"/>
  <c r="O108" i="27"/>
  <c r="O107" i="27"/>
  <c r="O106" i="27"/>
  <c r="O105" i="27"/>
  <c r="O104" i="27"/>
  <c r="O103" i="27"/>
  <c r="O99" i="27"/>
  <c r="O98" i="27"/>
  <c r="O97" i="27"/>
  <c r="O96" i="27"/>
  <c r="O95" i="27"/>
  <c r="O94" i="27"/>
  <c r="O93" i="27"/>
  <c r="O92" i="27"/>
  <c r="O91" i="27"/>
  <c r="O90" i="27"/>
  <c r="O89" i="27"/>
  <c r="O88" i="27"/>
  <c r="O87" i="27"/>
  <c r="O83" i="27"/>
  <c r="O82" i="27"/>
  <c r="O81" i="27"/>
  <c r="O80" i="27"/>
  <c r="O79" i="27"/>
  <c r="O78" i="27"/>
  <c r="O77" i="27"/>
  <c r="O76" i="27"/>
  <c r="O75" i="27"/>
  <c r="O74" i="27"/>
  <c r="O73" i="27"/>
  <c r="O72" i="27"/>
  <c r="O71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Q19" i="26"/>
  <c r="Q18" i="26"/>
  <c r="Q17" i="26"/>
  <c r="Q16" i="26"/>
  <c r="Q15" i="26"/>
  <c r="Q14" i="26"/>
  <c r="Q13" i="26"/>
  <c r="Q12" i="26"/>
  <c r="Q11" i="26"/>
  <c r="Q10" i="26"/>
  <c r="Q9" i="26"/>
  <c r="Q8" i="26"/>
  <c r="Q7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" i="26"/>
  <c r="O6" i="26"/>
  <c r="Q31" i="25"/>
  <c r="Q30" i="25"/>
  <c r="Q29" i="25"/>
  <c r="Q28" i="25"/>
  <c r="Q27" i="25"/>
  <c r="Q26" i="25"/>
  <c r="Q25" i="25"/>
  <c r="Q24" i="25"/>
  <c r="Q23" i="25"/>
  <c r="Q22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O31" i="25"/>
  <c r="O30" i="25"/>
  <c r="O29" i="25"/>
  <c r="O28" i="25"/>
  <c r="O27" i="25"/>
  <c r="O26" i="25"/>
  <c r="O25" i="25"/>
  <c r="O24" i="25"/>
  <c r="O23" i="25"/>
  <c r="O22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Q151" i="31"/>
  <c r="Q150" i="31"/>
  <c r="Q149" i="31"/>
  <c r="Q148" i="31"/>
  <c r="Q147" i="31"/>
  <c r="Q146" i="31"/>
  <c r="Q145" i="31"/>
  <c r="Q144" i="31"/>
  <c r="Q143" i="31"/>
  <c r="Q142" i="31"/>
  <c r="Q139" i="31"/>
  <c r="Q138" i="31"/>
  <c r="Q137" i="31"/>
  <c r="Q136" i="31"/>
  <c r="Q135" i="31"/>
  <c r="Q134" i="31"/>
  <c r="Q133" i="31"/>
  <c r="Q132" i="31"/>
  <c r="Q131" i="31"/>
  <c r="Q130" i="31"/>
  <c r="Q127" i="31"/>
  <c r="Q126" i="31"/>
  <c r="Q125" i="31"/>
  <c r="Q124" i="31"/>
  <c r="Q123" i="31"/>
  <c r="Q122" i="31"/>
  <c r="Q121" i="31"/>
  <c r="Q120" i="31"/>
  <c r="Q119" i="31"/>
  <c r="Q118" i="31"/>
  <c r="Q115" i="31"/>
  <c r="Q114" i="31"/>
  <c r="Q113" i="31"/>
  <c r="Q112" i="31"/>
  <c r="Q111" i="31"/>
  <c r="Q110" i="31"/>
  <c r="Q109" i="31"/>
  <c r="Q108" i="31"/>
  <c r="Q107" i="31"/>
  <c r="Q106" i="31"/>
  <c r="Q103" i="31"/>
  <c r="Q102" i="31"/>
  <c r="Q101" i="31"/>
  <c r="Q100" i="31"/>
  <c r="Q99" i="31"/>
  <c r="Q98" i="31"/>
  <c r="Q97" i="31"/>
  <c r="Q96" i="31"/>
  <c r="Q95" i="31"/>
  <c r="Q94" i="31"/>
  <c r="Q91" i="31"/>
  <c r="Q90" i="31"/>
  <c r="Q89" i="31"/>
  <c r="Q88" i="31"/>
  <c r="Q87" i="31"/>
  <c r="Q86" i="31"/>
  <c r="Q85" i="31"/>
  <c r="Q84" i="31"/>
  <c r="Q83" i="31"/>
  <c r="Q82" i="31"/>
  <c r="Q79" i="31"/>
  <c r="Q78" i="31"/>
  <c r="Q77" i="31"/>
  <c r="Q76" i="31"/>
  <c r="Q75" i="31"/>
  <c r="Q74" i="31"/>
  <c r="Q73" i="31"/>
  <c r="Q72" i="31"/>
  <c r="Q71" i="31"/>
  <c r="Q70" i="31"/>
  <c r="Q67" i="31"/>
  <c r="Q66" i="31"/>
  <c r="Q65" i="31"/>
  <c r="Q64" i="31"/>
  <c r="Q63" i="31"/>
  <c r="Q62" i="31"/>
  <c r="Q61" i="31"/>
  <c r="Q60" i="31"/>
  <c r="Q59" i="31"/>
  <c r="Q58" i="31"/>
  <c r="Q55" i="31"/>
  <c r="Q54" i="31"/>
  <c r="Q53" i="31"/>
  <c r="Q52" i="31"/>
  <c r="Q51" i="31"/>
  <c r="Q50" i="31"/>
  <c r="Q49" i="31"/>
  <c r="Q48" i="31"/>
  <c r="Q47" i="31"/>
  <c r="Q46" i="31"/>
  <c r="Q43" i="31"/>
  <c r="Q42" i="31"/>
  <c r="Q41" i="31"/>
  <c r="Q40" i="31"/>
  <c r="Q39" i="31"/>
  <c r="Q38" i="31"/>
  <c r="Q37" i="31"/>
  <c r="Q36" i="31"/>
  <c r="Q35" i="31"/>
  <c r="Q34" i="31"/>
  <c r="Q31" i="31"/>
  <c r="Q30" i="31"/>
  <c r="Q29" i="31"/>
  <c r="Q28" i="31"/>
  <c r="Q27" i="31"/>
  <c r="Q26" i="31"/>
  <c r="Q25" i="31"/>
  <c r="Q24" i="31"/>
  <c r="Q23" i="31"/>
  <c r="Q22" i="31"/>
  <c r="Q19" i="31"/>
  <c r="Q18" i="31"/>
  <c r="Q17" i="31"/>
  <c r="Q16" i="31"/>
  <c r="Q15" i="31"/>
  <c r="Q14" i="31"/>
  <c r="Q13" i="31"/>
  <c r="Q12" i="31"/>
  <c r="Q11" i="31"/>
  <c r="Q10" i="31"/>
  <c r="Q9" i="31"/>
  <c r="Q8" i="31"/>
  <c r="Q7" i="31"/>
  <c r="O151" i="31"/>
  <c r="O150" i="31"/>
  <c r="O149" i="31"/>
  <c r="O148" i="31"/>
  <c r="O147" i="31"/>
  <c r="O146" i="31"/>
  <c r="O145" i="31"/>
  <c r="O144" i="31"/>
  <c r="O143" i="31"/>
  <c r="O142" i="31"/>
  <c r="O139" i="31"/>
  <c r="O138" i="31"/>
  <c r="O137" i="31"/>
  <c r="O136" i="31"/>
  <c r="O135" i="31"/>
  <c r="O134" i="31"/>
  <c r="O133" i="31"/>
  <c r="O132" i="31"/>
  <c r="O131" i="31"/>
  <c r="O130" i="31"/>
  <c r="O127" i="31"/>
  <c r="O126" i="31"/>
  <c r="O125" i="31"/>
  <c r="O124" i="31"/>
  <c r="O123" i="31"/>
  <c r="O122" i="31"/>
  <c r="O121" i="31"/>
  <c r="O120" i="31"/>
  <c r="O119" i="31"/>
  <c r="O118" i="31"/>
  <c r="O115" i="31"/>
  <c r="O114" i="31"/>
  <c r="O113" i="31"/>
  <c r="O112" i="31"/>
  <c r="O111" i="31"/>
  <c r="O110" i="31"/>
  <c r="O109" i="31"/>
  <c r="O108" i="31"/>
  <c r="O107" i="31"/>
  <c r="O106" i="31"/>
  <c r="O103" i="31"/>
  <c r="O102" i="31"/>
  <c r="O101" i="31"/>
  <c r="O100" i="31"/>
  <c r="O99" i="31"/>
  <c r="O98" i="31"/>
  <c r="O97" i="31"/>
  <c r="O96" i="31"/>
  <c r="O95" i="31"/>
  <c r="O94" i="31"/>
  <c r="O91" i="31"/>
  <c r="O90" i="31"/>
  <c r="O89" i="31"/>
  <c r="O88" i="31"/>
  <c r="O87" i="31"/>
  <c r="O86" i="31"/>
  <c r="O85" i="31"/>
  <c r="O84" i="31"/>
  <c r="O83" i="31"/>
  <c r="O82" i="31"/>
  <c r="O79" i="31"/>
  <c r="O78" i="31"/>
  <c r="O77" i="31"/>
  <c r="O76" i="31"/>
  <c r="O75" i="31"/>
  <c r="O74" i="31"/>
  <c r="O73" i="31"/>
  <c r="O72" i="31"/>
  <c r="O71" i="31"/>
  <c r="O70" i="31"/>
  <c r="O67" i="31"/>
  <c r="O66" i="31"/>
  <c r="O65" i="31"/>
  <c r="O64" i="31"/>
  <c r="O63" i="31"/>
  <c r="O62" i="31"/>
  <c r="O61" i="31"/>
  <c r="O60" i="31"/>
  <c r="O59" i="31"/>
  <c r="O58" i="31"/>
  <c r="O55" i="31"/>
  <c r="O54" i="31"/>
  <c r="O53" i="31"/>
  <c r="O52" i="31"/>
  <c r="O51" i="31"/>
  <c r="O50" i="31"/>
  <c r="O49" i="31"/>
  <c r="O48" i="31"/>
  <c r="O47" i="31"/>
  <c r="O46" i="31"/>
  <c r="O43" i="31"/>
  <c r="O42" i="31"/>
  <c r="O41" i="31"/>
  <c r="O40" i="31"/>
  <c r="O39" i="31"/>
  <c r="O38" i="31"/>
  <c r="O37" i="31"/>
  <c r="O36" i="31"/>
  <c r="O35" i="31"/>
  <c r="O34" i="31"/>
  <c r="O31" i="31"/>
  <c r="O30" i="31"/>
  <c r="O29" i="31"/>
  <c r="O28" i="31"/>
  <c r="O27" i="31"/>
  <c r="O26" i="31"/>
  <c r="O25" i="31"/>
  <c r="O24" i="31"/>
  <c r="O23" i="31"/>
  <c r="O22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Q67" i="22"/>
  <c r="Q66" i="22"/>
  <c r="Q65" i="22"/>
  <c r="Q64" i="22"/>
  <c r="Q63" i="22"/>
  <c r="Q62" i="22"/>
  <c r="Q61" i="22"/>
  <c r="Q60" i="22"/>
  <c r="Q59" i="22"/>
  <c r="Q58" i="22"/>
  <c r="Q55" i="22"/>
  <c r="Q54" i="22"/>
  <c r="Q53" i="22"/>
  <c r="Q52" i="22"/>
  <c r="Q51" i="22"/>
  <c r="Q50" i="22"/>
  <c r="Q49" i="22"/>
  <c r="Q48" i="22"/>
  <c r="Q47" i="22"/>
  <c r="Q46" i="22"/>
  <c r="Q43" i="22"/>
  <c r="Q42" i="22"/>
  <c r="Q41" i="22"/>
  <c r="Q40" i="22"/>
  <c r="Q39" i="22"/>
  <c r="Q38" i="22"/>
  <c r="Q37" i="22"/>
  <c r="Q36" i="22"/>
  <c r="Q35" i="22"/>
  <c r="Q34" i="22"/>
  <c r="Q31" i="22"/>
  <c r="Q30" i="22"/>
  <c r="Q29" i="22"/>
  <c r="Q28" i="22"/>
  <c r="Q27" i="22"/>
  <c r="Q26" i="22"/>
  <c r="Q25" i="22"/>
  <c r="Q24" i="22"/>
  <c r="Q23" i="22"/>
  <c r="Q22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O67" i="22"/>
  <c r="O66" i="22"/>
  <c r="O65" i="22"/>
  <c r="O64" i="22"/>
  <c r="O63" i="22"/>
  <c r="O62" i="22"/>
  <c r="O61" i="22"/>
  <c r="O60" i="22"/>
  <c r="O58" i="22"/>
  <c r="O55" i="22"/>
  <c r="O54" i="22"/>
  <c r="O53" i="22"/>
  <c r="O52" i="22"/>
  <c r="O51" i="22"/>
  <c r="O50" i="22"/>
  <c r="O49" i="22"/>
  <c r="O48" i="22"/>
  <c r="O47" i="22"/>
  <c r="O46" i="22"/>
  <c r="O43" i="22"/>
  <c r="O42" i="22"/>
  <c r="O41" i="22"/>
  <c r="O40" i="22"/>
  <c r="O39" i="22"/>
  <c r="O38" i="22"/>
  <c r="O37" i="22"/>
  <c r="O36" i="22"/>
  <c r="O35" i="22"/>
  <c r="O34" i="22"/>
  <c r="O31" i="22"/>
  <c r="O30" i="22"/>
  <c r="O29" i="22"/>
  <c r="O28" i="22"/>
  <c r="O27" i="22"/>
  <c r="O26" i="22"/>
  <c r="O25" i="22"/>
  <c r="O24" i="22"/>
  <c r="O23" i="22"/>
  <c r="O22" i="22"/>
  <c r="O19" i="22"/>
  <c r="O18" i="22"/>
  <c r="O17" i="22"/>
  <c r="O16" i="22"/>
  <c r="O15" i="22"/>
  <c r="O14" i="22"/>
  <c r="O13" i="22"/>
  <c r="O12" i="22"/>
  <c r="O11" i="22"/>
  <c r="O10" i="22"/>
  <c r="O9" i="22"/>
  <c r="O8" i="22"/>
  <c r="O7" i="22"/>
  <c r="Y289" i="4"/>
  <c r="Q166" i="27"/>
  <c r="Y257" i="4"/>
  <c r="Q149" i="27"/>
  <c r="Q134" i="27"/>
  <c r="Y225" i="4"/>
  <c r="Y209" i="4"/>
  <c r="Y128" i="4"/>
  <c r="AA1071" i="4"/>
  <c r="AC1071" i="4"/>
  <c r="AB1071" i="4"/>
  <c r="AA823" i="4"/>
  <c r="AC823" i="4"/>
  <c r="AB823" i="4"/>
  <c r="AA98" i="4"/>
  <c r="AC98" i="4"/>
  <c r="AB98" i="4"/>
  <c r="AA30" i="4"/>
  <c r="AC30" i="4"/>
  <c r="AB30" i="4"/>
  <c r="Q15" i="24"/>
  <c r="Q12" i="24"/>
  <c r="Q13" i="24"/>
  <c r="Q11" i="24"/>
  <c r="AA58" i="4"/>
  <c r="AC58" i="4"/>
  <c r="AB58" i="4"/>
  <c r="AA306" i="4"/>
  <c r="AC306" i="4"/>
  <c r="AB306" i="4"/>
  <c r="Q6" i="25"/>
  <c r="AA346" i="4"/>
  <c r="AC346" i="4"/>
  <c r="Q38" i="27"/>
  <c r="U51" i="22"/>
  <c r="U47" i="22"/>
  <c r="U46" i="22"/>
  <c r="U53" i="22"/>
  <c r="U48" i="22"/>
  <c r="U50" i="22"/>
  <c r="U55" i="22"/>
  <c r="U54" i="22"/>
  <c r="U49" i="22"/>
  <c r="Q33" i="22"/>
  <c r="Q141" i="31"/>
  <c r="Q69" i="22"/>
  <c r="Y1273" i="4"/>
  <c r="Q105" i="31"/>
  <c r="J18" i="4"/>
  <c r="Y193" i="4"/>
  <c r="Y145" i="4"/>
  <c r="Y161" i="4"/>
  <c r="Q6" i="22"/>
  <c r="Y177" i="4"/>
  <c r="S75" i="22"/>
  <c r="S76" i="22"/>
  <c r="S751" i="27"/>
  <c r="Q118" i="27"/>
  <c r="S70" i="22"/>
  <c r="S759" i="27"/>
  <c r="S78" i="22"/>
  <c r="Q182" i="27"/>
  <c r="S752" i="27"/>
  <c r="J717" i="4"/>
  <c r="J13" i="4"/>
  <c r="J716" i="4"/>
  <c r="J12" i="4"/>
  <c r="J712" i="4"/>
  <c r="J8" i="4"/>
  <c r="J718" i="4"/>
  <c r="J14" i="4"/>
  <c r="J713" i="4"/>
  <c r="J9" i="4"/>
  <c r="Q54" i="27"/>
  <c r="P79" i="33"/>
  <c r="S79" i="22"/>
  <c r="Q70" i="27"/>
  <c r="Q117" i="27"/>
  <c r="S750" i="27"/>
  <c r="S755" i="27"/>
  <c r="P741" i="42"/>
  <c r="P745" i="42"/>
  <c r="P70" i="33"/>
  <c r="S72" i="22"/>
  <c r="Q33" i="31"/>
  <c r="Q129" i="31"/>
  <c r="P77" i="33"/>
  <c r="S73" i="22"/>
  <c r="S753" i="27"/>
  <c r="P74" i="33"/>
  <c r="P72" i="33"/>
  <c r="P742" i="42"/>
  <c r="P746" i="42"/>
  <c r="S74" i="22"/>
  <c r="S754" i="27"/>
  <c r="J361" i="4"/>
  <c r="Q117" i="31"/>
  <c r="P73" i="33"/>
  <c r="P76" i="33"/>
  <c r="P740" i="42"/>
  <c r="P744" i="42"/>
  <c r="J710" i="4"/>
  <c r="P75" i="33"/>
  <c r="P78" i="33"/>
  <c r="P739" i="42"/>
  <c r="P743" i="42"/>
  <c r="P747" i="42"/>
  <c r="S758" i="27"/>
  <c r="Q57" i="31"/>
  <c r="Q101" i="27"/>
  <c r="P738" i="42"/>
  <c r="S77" i="22"/>
  <c r="Q21" i="31"/>
  <c r="Q69" i="31"/>
  <c r="Q21" i="27"/>
  <c r="Y757" i="4"/>
  <c r="Q21" i="22"/>
  <c r="Q6" i="26"/>
  <c r="Q86" i="27"/>
  <c r="Q150" i="27"/>
  <c r="J16" i="4"/>
  <c r="J1021" i="4"/>
  <c r="J719" i="4"/>
  <c r="J15" i="4"/>
  <c r="J715" i="4"/>
  <c r="J11" i="4"/>
  <c r="J17" i="4"/>
  <c r="J714" i="4"/>
  <c r="J10" i="4"/>
  <c r="J711" i="4"/>
  <c r="J7" i="4"/>
  <c r="Q6" i="31"/>
  <c r="Q93" i="31"/>
  <c r="Q45" i="22"/>
  <c r="Q18" i="27"/>
  <c r="Y26" i="4"/>
  <c r="Y46" i="4"/>
  <c r="Q18" i="24"/>
  <c r="Q45" i="31"/>
  <c r="Y1026" i="4"/>
  <c r="Q33" i="24"/>
  <c r="J733" i="4"/>
  <c r="Q102" i="27"/>
  <c r="Y273" i="4"/>
  <c r="Y1025" i="4"/>
  <c r="Y1029" i="4"/>
  <c r="J732" i="4"/>
  <c r="Q45" i="24"/>
  <c r="J1020" i="4"/>
  <c r="Y1023" i="4"/>
  <c r="Y1031" i="4"/>
  <c r="Y1022" i="4"/>
  <c r="Y1030" i="4"/>
  <c r="Y1027" i="4"/>
  <c r="Y741" i="4"/>
  <c r="Y737" i="4"/>
  <c r="Y735" i="4"/>
  <c r="Y739" i="4"/>
  <c r="Y743" i="4"/>
  <c r="Y288" i="4"/>
  <c r="Q181" i="27"/>
  <c r="Y241" i="4"/>
  <c r="Y23" i="4"/>
  <c r="Y27" i="4"/>
  <c r="Y20" i="4"/>
  <c r="Y24" i="4"/>
  <c r="Y19" i="4"/>
  <c r="Q128" i="31"/>
  <c r="Y738" i="4"/>
  <c r="Y734" i="4"/>
  <c r="Y742" i="4"/>
  <c r="Y901" i="4"/>
  <c r="Q81" i="31"/>
  <c r="Q32" i="31"/>
  <c r="Q21" i="25"/>
  <c r="Q7" i="24"/>
  <c r="Y25" i="4"/>
  <c r="Y22" i="4"/>
  <c r="Y21" i="4"/>
  <c r="Q57" i="22"/>
  <c r="Y1201" i="4"/>
  <c r="Q20" i="31"/>
  <c r="Y736" i="4"/>
  <c r="Y740" i="4"/>
  <c r="Y1024" i="4"/>
  <c r="Y1028" i="4"/>
  <c r="Y817" i="4"/>
  <c r="Y853" i="4"/>
  <c r="Y949" i="4"/>
  <c r="Y1069" i="4"/>
  <c r="Y1129" i="4"/>
  <c r="W305" i="4"/>
  <c r="W304" i="4"/>
  <c r="Q56" i="22"/>
  <c r="Q180" i="27"/>
  <c r="Y272" i="4"/>
  <c r="Y256" i="4"/>
  <c r="Y224" i="4"/>
  <c r="Y208" i="4"/>
  <c r="Q85" i="27"/>
  <c r="Y192" i="4"/>
  <c r="Y176" i="4"/>
  <c r="Y160" i="4"/>
  <c r="Y144" i="4"/>
  <c r="Q36" i="27"/>
  <c r="Q20" i="27"/>
  <c r="Q44" i="22"/>
  <c r="Q140" i="31"/>
  <c r="Q116" i="31"/>
  <c r="Q104" i="31"/>
  <c r="Q92" i="31"/>
  <c r="Q80" i="31"/>
  <c r="Q68" i="31"/>
  <c r="Q56" i="31"/>
  <c r="Q44" i="31"/>
  <c r="Q32" i="24"/>
  <c r="Q6" i="24"/>
  <c r="Q17" i="24"/>
  <c r="Q5" i="25"/>
  <c r="Q53" i="27"/>
  <c r="Q69" i="27"/>
  <c r="J6" i="4"/>
  <c r="Q68" i="22"/>
  <c r="O4" i="26"/>
  <c r="O5" i="26"/>
  <c r="J709" i="4"/>
  <c r="J5" i="4"/>
  <c r="Y714" i="4"/>
  <c r="Y10" i="4"/>
  <c r="Y713" i="4"/>
  <c r="Y9" i="4"/>
  <c r="J708" i="4"/>
  <c r="J4" i="4"/>
  <c r="Y717" i="4"/>
  <c r="Y13" i="4"/>
  <c r="Q4" i="31"/>
  <c r="Q5" i="31"/>
  <c r="Y45" i="4"/>
  <c r="Q165" i="27"/>
  <c r="Y711" i="4"/>
  <c r="Y719" i="4"/>
  <c r="Y718" i="4"/>
  <c r="Y14" i="4"/>
  <c r="Y710" i="4"/>
  <c r="Y715" i="4"/>
  <c r="Q133" i="27"/>
  <c r="Y240" i="4"/>
  <c r="Y733" i="4"/>
  <c r="Q5" i="26"/>
  <c r="Y1021" i="4"/>
  <c r="Y712" i="4"/>
  <c r="Y8" i="4"/>
  <c r="Q5" i="22"/>
  <c r="Q37" i="27"/>
  <c r="Q6" i="27"/>
  <c r="Y18" i="4"/>
  <c r="Y716" i="4"/>
  <c r="W997" i="4"/>
  <c r="W996" i="4"/>
  <c r="W973" i="4"/>
  <c r="W972" i="4"/>
  <c r="W937" i="4"/>
  <c r="W936" i="4"/>
  <c r="W925" i="4"/>
  <c r="W889" i="4"/>
  <c r="W888" i="4"/>
  <c r="W877" i="4"/>
  <c r="W805" i="4"/>
  <c r="W804" i="4"/>
  <c r="W793" i="4"/>
  <c r="W781" i="4"/>
  <c r="W769" i="4"/>
  <c r="W768" i="4"/>
  <c r="W745" i="4"/>
  <c r="Q164" i="27"/>
  <c r="Q148" i="27"/>
  <c r="Q132" i="27"/>
  <c r="Q116" i="27"/>
  <c r="Q100" i="27"/>
  <c r="Q84" i="27"/>
  <c r="Q68" i="27"/>
  <c r="Q52" i="27"/>
  <c r="Q4" i="22"/>
  <c r="Q16" i="24"/>
  <c r="Q5" i="24"/>
  <c r="Q4" i="26"/>
  <c r="Y12" i="4"/>
  <c r="Y15" i="4"/>
  <c r="Y11" i="4"/>
  <c r="Y7" i="4"/>
  <c r="Q4" i="25"/>
  <c r="O68" i="31"/>
  <c r="O32" i="31"/>
  <c r="O128" i="31"/>
  <c r="O45" i="31"/>
  <c r="O140" i="31"/>
  <c r="O117" i="31"/>
  <c r="O93" i="31"/>
  <c r="O116" i="31"/>
  <c r="O92" i="31"/>
  <c r="O141" i="31"/>
  <c r="O33" i="31"/>
  <c r="O69" i="31"/>
  <c r="O129" i="31"/>
  <c r="W876" i="4"/>
  <c r="O81" i="31"/>
  <c r="W792" i="4"/>
  <c r="O57" i="31"/>
  <c r="W97" i="4"/>
  <c r="O6" i="31"/>
  <c r="W780" i="4"/>
  <c r="W924" i="4"/>
  <c r="O105" i="31"/>
  <c r="W744" i="4"/>
  <c r="O21" i="31"/>
  <c r="Y6" i="4"/>
  <c r="Y709" i="4"/>
  <c r="Q4" i="27"/>
  <c r="Q5" i="27"/>
  <c r="Y17" i="4"/>
  <c r="W1153" i="4"/>
  <c r="W1152" i="4"/>
  <c r="W346" i="4"/>
  <c r="Q4" i="24"/>
  <c r="O104" i="31"/>
  <c r="O44" i="31"/>
  <c r="O56" i="31"/>
  <c r="O20" i="25"/>
  <c r="O21" i="25"/>
  <c r="O20" i="31"/>
  <c r="O80" i="31"/>
  <c r="W96" i="4"/>
  <c r="O5" i="31"/>
  <c r="W345" i="4"/>
  <c r="O6" i="25"/>
  <c r="Y5" i="4"/>
  <c r="W75" i="4"/>
  <c r="W58" i="4"/>
  <c r="W85" i="4"/>
  <c r="O18" i="24"/>
  <c r="O4" i="31"/>
  <c r="W73" i="4"/>
  <c r="O35" i="24"/>
  <c r="W84" i="4"/>
  <c r="O45" i="24"/>
  <c r="W57" i="4"/>
  <c r="O27" i="24"/>
  <c r="W344" i="4"/>
  <c r="O5" i="25"/>
  <c r="W1297" i="4"/>
  <c r="W1189" i="4"/>
  <c r="W1177" i="4"/>
  <c r="W1176" i="4"/>
  <c r="W1165" i="4"/>
  <c r="W1141" i="4"/>
  <c r="W1140" i="4"/>
  <c r="W1117" i="4"/>
  <c r="W1111" i="4"/>
  <c r="O683" i="27"/>
  <c r="W1105" i="4"/>
  <c r="W1104" i="4"/>
  <c r="W1081" i="4"/>
  <c r="W1057" i="4"/>
  <c r="W1056" i="4"/>
  <c r="W1033" i="4"/>
  <c r="W1032" i="4"/>
  <c r="W1009" i="4"/>
  <c r="W985" i="4"/>
  <c r="W961" i="4"/>
  <c r="W960" i="4"/>
  <c r="W913" i="4"/>
  <c r="W865" i="4"/>
  <c r="W864" i="4"/>
  <c r="W829" i="4"/>
  <c r="W721" i="4"/>
  <c r="W685" i="4"/>
  <c r="W673" i="4"/>
  <c r="W672" i="4"/>
  <c r="W661" i="4"/>
  <c r="W649" i="4"/>
  <c r="W637" i="4"/>
  <c r="W625" i="4"/>
  <c r="W624" i="4"/>
  <c r="W613" i="4"/>
  <c r="W601" i="4"/>
  <c r="W589" i="4"/>
  <c r="W577" i="4"/>
  <c r="W565" i="4"/>
  <c r="W553" i="4"/>
  <c r="W552" i="4"/>
  <c r="W541" i="4"/>
  <c r="W397" i="4"/>
  <c r="W396" i="4"/>
  <c r="W373" i="4"/>
  <c r="W290" i="4"/>
  <c r="Z290" i="4"/>
  <c r="W274" i="4"/>
  <c r="W258" i="4"/>
  <c r="W242" i="4"/>
  <c r="W226" i="4"/>
  <c r="W225" i="4"/>
  <c r="W210" i="4"/>
  <c r="W209" i="4"/>
  <c r="W194" i="4"/>
  <c r="S87" i="27"/>
  <c r="S88" i="27"/>
  <c r="S89" i="27"/>
  <c r="S90" i="27"/>
  <c r="S91" i="27"/>
  <c r="S92" i="27"/>
  <c r="S93" i="27"/>
  <c r="S94" i="27"/>
  <c r="S95" i="27"/>
  <c r="S96" i="27"/>
  <c r="S97" i="27"/>
  <c r="S98" i="27"/>
  <c r="S99" i="27"/>
  <c r="S103" i="27"/>
  <c r="S104" i="27"/>
  <c r="S105" i="27"/>
  <c r="S106" i="27"/>
  <c r="S107" i="27"/>
  <c r="S108" i="27"/>
  <c r="S109" i="27"/>
  <c r="S110" i="27"/>
  <c r="S111" i="27"/>
  <c r="S112" i="27"/>
  <c r="S113" i="27"/>
  <c r="S114" i="27"/>
  <c r="S115" i="27"/>
  <c r="S119" i="27"/>
  <c r="S120" i="27"/>
  <c r="S121" i="27"/>
  <c r="S122" i="27"/>
  <c r="S123" i="27"/>
  <c r="S124" i="27"/>
  <c r="S125" i="27"/>
  <c r="S126" i="27"/>
  <c r="S127" i="27"/>
  <c r="S128" i="27"/>
  <c r="S129" i="27"/>
  <c r="S130" i="27"/>
  <c r="S131" i="27"/>
  <c r="S135" i="27"/>
  <c r="S136" i="27"/>
  <c r="S137" i="27"/>
  <c r="S138" i="27"/>
  <c r="S139" i="27"/>
  <c r="S140" i="27"/>
  <c r="S141" i="27"/>
  <c r="S142" i="27"/>
  <c r="S143" i="27"/>
  <c r="S144" i="27"/>
  <c r="S145" i="27"/>
  <c r="S146" i="27"/>
  <c r="S147" i="27"/>
  <c r="S151" i="27"/>
  <c r="S152" i="27"/>
  <c r="S153" i="27"/>
  <c r="S154" i="27"/>
  <c r="S155" i="27"/>
  <c r="S156" i="27"/>
  <c r="S157" i="27"/>
  <c r="S158" i="27"/>
  <c r="S159" i="27"/>
  <c r="S160" i="27"/>
  <c r="S161" i="27"/>
  <c r="S162" i="27"/>
  <c r="S163" i="27"/>
  <c r="S167" i="27"/>
  <c r="S168" i="27"/>
  <c r="S169" i="27"/>
  <c r="S170" i="27"/>
  <c r="S171" i="27"/>
  <c r="S172" i="27"/>
  <c r="S173" i="27"/>
  <c r="S174" i="27"/>
  <c r="S175" i="27"/>
  <c r="S176" i="27"/>
  <c r="S177" i="27"/>
  <c r="S178" i="27"/>
  <c r="S179" i="27"/>
  <c r="S183" i="27"/>
  <c r="S184" i="27"/>
  <c r="S185" i="27"/>
  <c r="S186" i="27"/>
  <c r="S187" i="27"/>
  <c r="S188" i="27"/>
  <c r="S189" i="27"/>
  <c r="S190" i="27"/>
  <c r="S191" i="27"/>
  <c r="S192" i="27"/>
  <c r="S193" i="27"/>
  <c r="S194" i="27"/>
  <c r="S195" i="27"/>
  <c r="W178" i="4"/>
  <c r="W162" i="4"/>
  <c r="W161" i="4"/>
  <c r="W146" i="4"/>
  <c r="W145" i="4"/>
  <c r="W144" i="4"/>
  <c r="W129" i="4"/>
  <c r="W289" i="4"/>
  <c r="W288" i="4"/>
  <c r="O180" i="27"/>
  <c r="R182" i="27"/>
  <c r="Z289" i="4"/>
  <c r="Z114" i="4"/>
  <c r="O592" i="27"/>
  <c r="O53" i="27"/>
  <c r="W160" i="4"/>
  <c r="O36" i="27"/>
  <c r="O101" i="27"/>
  <c r="W208" i="4"/>
  <c r="O21" i="27"/>
  <c r="O117" i="27"/>
  <c r="O388" i="27"/>
  <c r="O460" i="27"/>
  <c r="O665" i="27"/>
  <c r="O118" i="27"/>
  <c r="O389" i="27"/>
  <c r="O461" i="27"/>
  <c r="O617" i="27"/>
  <c r="O652" i="27"/>
  <c r="O676" i="27"/>
  <c r="O700" i="27"/>
  <c r="O725" i="27"/>
  <c r="O166" i="27"/>
  <c r="O413" i="27"/>
  <c r="O569" i="27"/>
  <c r="O689" i="27"/>
  <c r="O54" i="27"/>
  <c r="O102" i="27"/>
  <c r="O134" i="27"/>
  <c r="O233" i="27"/>
  <c r="O437" i="27"/>
  <c r="O508" i="27"/>
  <c r="O628" i="27"/>
  <c r="O653" i="27"/>
  <c r="O677" i="27"/>
  <c r="O701" i="27"/>
  <c r="O209" i="27"/>
  <c r="O485" i="27"/>
  <c r="O724" i="27"/>
  <c r="O37" i="27"/>
  <c r="O38" i="27"/>
  <c r="O86" i="27"/>
  <c r="W224" i="4"/>
  <c r="O182" i="27"/>
  <c r="W576" i="4"/>
  <c r="W648" i="4"/>
  <c r="O509" i="27"/>
  <c r="O593" i="27"/>
  <c r="O629" i="27"/>
  <c r="W1080" i="4"/>
  <c r="O749" i="27"/>
  <c r="O4" i="25"/>
  <c r="O44" i="24"/>
  <c r="W636" i="4"/>
  <c r="O473" i="27"/>
  <c r="W828" i="4"/>
  <c r="O557" i="27"/>
  <c r="O150" i="27"/>
  <c r="W612" i="4"/>
  <c r="O449" i="27"/>
  <c r="W128" i="4"/>
  <c r="W177" i="4"/>
  <c r="O70" i="27"/>
  <c r="W241" i="4"/>
  <c r="W273" i="4"/>
  <c r="W564" i="4"/>
  <c r="O401" i="27"/>
  <c r="W600" i="4"/>
  <c r="W660" i="4"/>
  <c r="O497" i="27"/>
  <c r="W720" i="4"/>
  <c r="O545" i="27"/>
  <c r="W912" i="4"/>
  <c r="O581" i="27"/>
  <c r="W1008" i="4"/>
  <c r="W1045" i="4"/>
  <c r="O647" i="27"/>
  <c r="W1116" i="4"/>
  <c r="W1164" i="4"/>
  <c r="O713" i="27"/>
  <c r="W1296" i="4"/>
  <c r="W540" i="4"/>
  <c r="O377" i="27"/>
  <c r="W384" i="4"/>
  <c r="O220" i="27"/>
  <c r="O232" i="27"/>
  <c r="W588" i="4"/>
  <c r="O425" i="27"/>
  <c r="W684" i="4"/>
  <c r="O521" i="27"/>
  <c r="W984" i="4"/>
  <c r="O605" i="27"/>
  <c r="W1188" i="4"/>
  <c r="O737" i="27"/>
  <c r="W56" i="4"/>
  <c r="O17" i="24"/>
  <c r="W72" i="4"/>
  <c r="O33" i="24"/>
  <c r="W193" i="4"/>
  <c r="W257" i="4"/>
  <c r="O181" i="27"/>
  <c r="R6" i="27"/>
  <c r="Z113" i="4"/>
  <c r="Z18" i="4"/>
  <c r="Z6" i="4"/>
  <c r="Z288" i="4"/>
  <c r="R180" i="27"/>
  <c r="R181" i="27"/>
  <c r="O556" i="27"/>
  <c r="O712" i="27"/>
  <c r="O616" i="27"/>
  <c r="O544" i="27"/>
  <c r="O448" i="27"/>
  <c r="O568" i="27"/>
  <c r="O52" i="27"/>
  <c r="O604" i="27"/>
  <c r="O412" i="27"/>
  <c r="O32" i="24"/>
  <c r="O736" i="27"/>
  <c r="O520" i="27"/>
  <c r="O376" i="27"/>
  <c r="O688" i="27"/>
  <c r="O400" i="27"/>
  <c r="O472" i="27"/>
  <c r="O664" i="27"/>
  <c r="O116" i="27"/>
  <c r="O100" i="27"/>
  <c r="O16" i="24"/>
  <c r="O424" i="27"/>
  <c r="O436" i="27"/>
  <c r="O748" i="27"/>
  <c r="O580" i="27"/>
  <c r="O496" i="27"/>
  <c r="O20" i="27"/>
  <c r="O484" i="27"/>
  <c r="W256" i="4"/>
  <c r="O149" i="27"/>
  <c r="W176" i="4"/>
  <c r="O69" i="27"/>
  <c r="W192" i="4"/>
  <c r="O85" i="27"/>
  <c r="W1044" i="4"/>
  <c r="O641" i="27"/>
  <c r="W240" i="4"/>
  <c r="O133" i="27"/>
  <c r="O165" i="27"/>
  <c r="W272" i="4"/>
  <c r="Z112" i="4"/>
  <c r="R5" i="27"/>
  <c r="Z17" i="4"/>
  <c r="Z5" i="4"/>
  <c r="O132" i="27"/>
  <c r="O164" i="27"/>
  <c r="O84" i="27"/>
  <c r="O640" i="27"/>
  <c r="O68" i="27"/>
  <c r="O148" i="27"/>
  <c r="O59" i="22"/>
  <c r="W1261" i="4"/>
  <c r="W1213" i="4"/>
  <c r="W30" i="4"/>
  <c r="W29" i="4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Z16" i="4"/>
  <c r="Z4" i="4"/>
  <c r="R4" i="27"/>
  <c r="O57" i="22"/>
  <c r="O45" i="22"/>
  <c r="O5" i="22"/>
  <c r="O6" i="22"/>
  <c r="W28" i="4"/>
  <c r="W1260" i="4"/>
  <c r="W1285" i="4"/>
  <c r="W1273" i="4"/>
  <c r="T71" i="22"/>
  <c r="O71" i="33"/>
  <c r="S71" i="22"/>
  <c r="O71" i="22"/>
  <c r="P71" i="33"/>
  <c r="W1212" i="4"/>
  <c r="O44" i="22"/>
  <c r="O56" i="22"/>
  <c r="O4" i="22"/>
  <c r="W1284" i="4"/>
  <c r="W1272" i="4"/>
  <c r="O69" i="22"/>
  <c r="O68" i="22"/>
  <c r="W1249" i="4"/>
  <c r="W1237" i="4"/>
  <c r="W1225" i="4"/>
  <c r="W1224" i="4"/>
  <c r="W1211" i="4"/>
  <c r="W1210" i="4"/>
  <c r="W1209" i="4"/>
  <c r="W1208" i="4"/>
  <c r="W1207" i="4"/>
  <c r="W1206" i="4"/>
  <c r="W1205" i="4"/>
  <c r="W1204" i="4"/>
  <c r="W1203" i="4"/>
  <c r="W1202" i="4"/>
  <c r="W1139" i="4"/>
  <c r="W1138" i="4"/>
  <c r="W1137" i="4"/>
  <c r="W1136" i="4"/>
  <c r="W1135" i="4"/>
  <c r="W1134" i="4"/>
  <c r="W1133" i="4"/>
  <c r="W1132" i="4"/>
  <c r="W1131" i="4"/>
  <c r="W1130" i="4"/>
  <c r="W1093" i="4"/>
  <c r="W1069" i="4"/>
  <c r="W1079" i="4"/>
  <c r="W1078" i="4"/>
  <c r="W1077" i="4"/>
  <c r="W1076" i="4"/>
  <c r="W1075" i="4"/>
  <c r="W1074" i="4"/>
  <c r="W1073" i="4"/>
  <c r="W1072" i="4"/>
  <c r="W1071" i="4"/>
  <c r="W1070" i="4"/>
  <c r="W959" i="4"/>
  <c r="W958" i="4"/>
  <c r="W957" i="4"/>
  <c r="W956" i="4"/>
  <c r="W955" i="4"/>
  <c r="W954" i="4"/>
  <c r="W953" i="4"/>
  <c r="W952" i="4"/>
  <c r="W951" i="4"/>
  <c r="W950" i="4"/>
  <c r="W911" i="4"/>
  <c r="W910" i="4"/>
  <c r="W909" i="4"/>
  <c r="W908" i="4"/>
  <c r="W907" i="4"/>
  <c r="W906" i="4"/>
  <c r="W905" i="4"/>
  <c r="W904" i="4"/>
  <c r="W903" i="4"/>
  <c r="W902" i="4"/>
  <c r="W863" i="4"/>
  <c r="W862" i="4"/>
  <c r="W861" i="4"/>
  <c r="W860" i="4"/>
  <c r="W859" i="4"/>
  <c r="W858" i="4"/>
  <c r="W857" i="4"/>
  <c r="W856" i="4"/>
  <c r="W855" i="4"/>
  <c r="W854" i="4"/>
  <c r="W853" i="4"/>
  <c r="W841" i="4"/>
  <c r="W827" i="4"/>
  <c r="W826" i="4"/>
  <c r="W825" i="4"/>
  <c r="W824" i="4"/>
  <c r="W823" i="4"/>
  <c r="W822" i="4"/>
  <c r="W821" i="4"/>
  <c r="W820" i="4"/>
  <c r="W819" i="4"/>
  <c r="W818" i="4"/>
  <c r="W756" i="4"/>
  <c r="W767" i="4"/>
  <c r="W766" i="4"/>
  <c r="W765" i="4"/>
  <c r="W764" i="4"/>
  <c r="W763" i="4"/>
  <c r="W762" i="4"/>
  <c r="W761" i="4"/>
  <c r="W760" i="4"/>
  <c r="W759" i="4"/>
  <c r="W758" i="4"/>
  <c r="W757" i="4"/>
  <c r="W539" i="4"/>
  <c r="O375" i="27"/>
  <c r="W538" i="4"/>
  <c r="O374" i="27"/>
  <c r="W537" i="4"/>
  <c r="O373" i="27"/>
  <c r="W536" i="4"/>
  <c r="O372" i="27"/>
  <c r="W535" i="4"/>
  <c r="O371" i="27"/>
  <c r="W534" i="4"/>
  <c r="O370" i="27"/>
  <c r="W533" i="4"/>
  <c r="O369" i="27"/>
  <c r="W532" i="4"/>
  <c r="O368" i="27"/>
  <c r="W531" i="4"/>
  <c r="O367" i="27"/>
  <c r="W530" i="4"/>
  <c r="O366" i="27"/>
  <c r="W395" i="4"/>
  <c r="W394" i="4"/>
  <c r="O230" i="27"/>
  <c r="W393" i="4"/>
  <c r="O229" i="27"/>
  <c r="W392" i="4"/>
  <c r="O228" i="27"/>
  <c r="W391" i="4"/>
  <c r="W390" i="4"/>
  <c r="O226" i="27"/>
  <c r="W389" i="4"/>
  <c r="O225" i="27"/>
  <c r="W388" i="4"/>
  <c r="O224" i="27"/>
  <c r="W387" i="4"/>
  <c r="W386" i="4"/>
  <c r="O222" i="27"/>
  <c r="W372" i="4"/>
  <c r="W333" i="4"/>
  <c r="W321" i="4"/>
  <c r="W320" i="4"/>
  <c r="W127" i="4"/>
  <c r="O19" i="27"/>
  <c r="W126" i="4"/>
  <c r="O18" i="27"/>
  <c r="W125" i="4"/>
  <c r="O17" i="27"/>
  <c r="W124" i="4"/>
  <c r="O16" i="27"/>
  <c r="W123" i="4"/>
  <c r="O15" i="27"/>
  <c r="W122" i="4"/>
  <c r="O14" i="27"/>
  <c r="W121" i="4"/>
  <c r="O13" i="27"/>
  <c r="W120" i="4"/>
  <c r="O12" i="27"/>
  <c r="W119" i="4"/>
  <c r="W118" i="4"/>
  <c r="W117" i="4"/>
  <c r="W116" i="4"/>
  <c r="W115" i="4"/>
  <c r="O7" i="27"/>
  <c r="W55" i="4"/>
  <c r="O15" i="24"/>
  <c r="W54" i="4"/>
  <c r="O14" i="24"/>
  <c r="W53" i="4"/>
  <c r="O13" i="24"/>
  <c r="W52" i="4"/>
  <c r="O12" i="24"/>
  <c r="W51" i="4"/>
  <c r="O11" i="24"/>
  <c r="W50" i="4"/>
  <c r="O10" i="24"/>
  <c r="W49" i="4"/>
  <c r="O9" i="24"/>
  <c r="W48" i="4"/>
  <c r="O8" i="24"/>
  <c r="W47" i="4"/>
  <c r="W46" i="4"/>
  <c r="O6" i="24"/>
  <c r="AB1285" i="4"/>
  <c r="G1208" i="4"/>
  <c r="AB1208" i="4"/>
  <c r="G759" i="4"/>
  <c r="AB759" i="4"/>
  <c r="G763" i="4"/>
  <c r="AB763" i="4"/>
  <c r="A1286" i="4"/>
  <c r="A1287" i="4"/>
  <c r="A1288" i="4"/>
  <c r="A1289" i="4"/>
  <c r="A1290" i="4"/>
  <c r="A1291" i="4"/>
  <c r="A1292" i="4"/>
  <c r="A1293" i="4"/>
  <c r="A1294" i="4"/>
  <c r="A1295" i="4"/>
  <c r="A1300" i="4"/>
  <c r="A752" i="27"/>
  <c r="A740" i="42"/>
  <c r="A1301" i="4"/>
  <c r="A753" i="27"/>
  <c r="A741" i="42"/>
  <c r="A1302" i="4"/>
  <c r="A754" i="27"/>
  <c r="A742" i="42"/>
  <c r="A1303" i="4"/>
  <c r="A755" i="27"/>
  <c r="A743" i="42"/>
  <c r="A1304" i="4"/>
  <c r="A756" i="27"/>
  <c r="A744" i="42"/>
  <c r="A1306" i="4"/>
  <c r="A758" i="27"/>
  <c r="A746" i="42"/>
  <c r="A1307" i="4"/>
  <c r="A759" i="27"/>
  <c r="A747" i="42"/>
  <c r="T1297" i="4"/>
  <c r="L749" i="27"/>
  <c r="V1297" i="4"/>
  <c r="U1297" i="4"/>
  <c r="M749" i="27"/>
  <c r="T1285" i="4"/>
  <c r="U1285" i="4"/>
  <c r="V1285" i="4"/>
  <c r="AA1285" i="4"/>
  <c r="AC1285" i="4"/>
  <c r="T1208" i="4"/>
  <c r="V1208" i="4"/>
  <c r="AA1208" i="4"/>
  <c r="AC1208" i="4"/>
  <c r="U1208" i="4"/>
  <c r="T763" i="4"/>
  <c r="U763" i="4"/>
  <c r="V763" i="4"/>
  <c r="AA763" i="4"/>
  <c r="AC763" i="4"/>
  <c r="T759" i="4"/>
  <c r="AA759" i="4"/>
  <c r="AC759" i="4"/>
  <c r="U759" i="4"/>
  <c r="V759" i="4"/>
  <c r="G1273" i="4"/>
  <c r="AB1273" i="4"/>
  <c r="S1285" i="4"/>
  <c r="K69" i="22"/>
  <c r="K69" i="33"/>
  <c r="L1285" i="4"/>
  <c r="H69" i="22"/>
  <c r="H69" i="33"/>
  <c r="S759" i="4"/>
  <c r="L759" i="4"/>
  <c r="S763" i="4"/>
  <c r="L763" i="4"/>
  <c r="S1208" i="4"/>
  <c r="L1208" i="4"/>
  <c r="S1297" i="4"/>
  <c r="K749" i="27"/>
  <c r="K737" i="42"/>
  <c r="L1297" i="4"/>
  <c r="H749" i="27"/>
  <c r="H737" i="42"/>
  <c r="W332" i="4"/>
  <c r="O7" i="24"/>
  <c r="O208" i="27"/>
  <c r="W1248" i="4"/>
  <c r="W1236" i="4"/>
  <c r="O8" i="27"/>
  <c r="O9" i="27"/>
  <c r="O11" i="27"/>
  <c r="O10" i="27"/>
  <c r="W1023" i="4"/>
  <c r="E69" i="22"/>
  <c r="E69" i="33"/>
  <c r="E749" i="27"/>
  <c r="E737" i="42"/>
  <c r="L69" i="22"/>
  <c r="L69" i="33"/>
  <c r="F69" i="22"/>
  <c r="F69" i="33"/>
  <c r="G749" i="27"/>
  <c r="G737" i="42"/>
  <c r="W370" i="4"/>
  <c r="O206" i="27"/>
  <c r="W1092" i="4"/>
  <c r="O33" i="22"/>
  <c r="G69" i="22"/>
  <c r="G69" i="33"/>
  <c r="W840" i="4"/>
  <c r="W816" i="4"/>
  <c r="O21" i="22"/>
  <c r="W817" i="4"/>
  <c r="F749" i="27"/>
  <c r="F737" i="42"/>
  <c r="W362" i="4"/>
  <c r="O198" i="27"/>
  <c r="W363" i="4"/>
  <c r="O199" i="27"/>
  <c r="O223" i="27"/>
  <c r="W367" i="4"/>
  <c r="O203" i="27"/>
  <c r="O227" i="27"/>
  <c r="W371" i="4"/>
  <c r="O207" i="27"/>
  <c r="O231" i="27"/>
  <c r="W738" i="4"/>
  <c r="W742" i="4"/>
  <c r="W743" i="4"/>
  <c r="W1029" i="4"/>
  <c r="W1025" i="4"/>
  <c r="W1022" i="4"/>
  <c r="W1030" i="4"/>
  <c r="W1026" i="4"/>
  <c r="W741" i="4"/>
  <c r="W737" i="4"/>
  <c r="W734" i="4"/>
  <c r="W735" i="4"/>
  <c r="W739" i="4"/>
  <c r="W366" i="4"/>
  <c r="O202" i="27"/>
  <c r="W22" i="4"/>
  <c r="W26" i="4"/>
  <c r="W19" i="4"/>
  <c r="W1027" i="4"/>
  <c r="W1031" i="4"/>
  <c r="W23" i="4"/>
  <c r="W27" i="4"/>
  <c r="W364" i="4"/>
  <c r="O200" i="27"/>
  <c r="W368" i="4"/>
  <c r="O204" i="27"/>
  <c r="W20" i="4"/>
  <c r="W24" i="4"/>
  <c r="W385" i="4"/>
  <c r="O221" i="27"/>
  <c r="W365" i="4"/>
  <c r="O201" i="27"/>
  <c r="W369" i="4"/>
  <c r="O205" i="27"/>
  <c r="W1024" i="4"/>
  <c r="W1028" i="4"/>
  <c r="W1129" i="4"/>
  <c r="W1021" i="4"/>
  <c r="W736" i="4"/>
  <c r="W740" i="4"/>
  <c r="W528" i="4"/>
  <c r="W900" i="4"/>
  <c r="W948" i="4"/>
  <c r="W1128" i="4"/>
  <c r="W852" i="4"/>
  <c r="W21" i="4"/>
  <c r="W25" i="4"/>
  <c r="W1200" i="4"/>
  <c r="W529" i="4"/>
  <c r="W901" i="4"/>
  <c r="W949" i="4"/>
  <c r="W1201" i="4"/>
  <c r="W45" i="4"/>
  <c r="O5" i="24"/>
  <c r="W44" i="4"/>
  <c r="O4" i="24"/>
  <c r="W114" i="4"/>
  <c r="Q1273" i="4"/>
  <c r="Q1272" i="4"/>
  <c r="P1273" i="4"/>
  <c r="P1272" i="4"/>
  <c r="Q1261" i="4"/>
  <c r="Q1260" i="4"/>
  <c r="P1261" i="4"/>
  <c r="P1260" i="4"/>
  <c r="Q1249" i="4"/>
  <c r="Q1248" i="4"/>
  <c r="P1249" i="4"/>
  <c r="P1248" i="4"/>
  <c r="Q1237" i="4"/>
  <c r="Q1236" i="4"/>
  <c r="P1237" i="4"/>
  <c r="P1236" i="4"/>
  <c r="Q1225" i="4"/>
  <c r="Q1224" i="4"/>
  <c r="P1225" i="4"/>
  <c r="P1224" i="4"/>
  <c r="Q1213" i="4"/>
  <c r="Q1212" i="4"/>
  <c r="P1213" i="4"/>
  <c r="P1212" i="4"/>
  <c r="Q1211" i="4"/>
  <c r="P1211" i="4"/>
  <c r="Q1210" i="4"/>
  <c r="P1210" i="4"/>
  <c r="Q1209" i="4"/>
  <c r="P1209" i="4"/>
  <c r="Q1208" i="4"/>
  <c r="P1208" i="4"/>
  <c r="Q1207" i="4"/>
  <c r="P1207" i="4"/>
  <c r="Q1206" i="4"/>
  <c r="P1206" i="4"/>
  <c r="Q1205" i="4"/>
  <c r="P1205" i="4"/>
  <c r="Q1204" i="4"/>
  <c r="P1204" i="4"/>
  <c r="Q1203" i="4"/>
  <c r="P1203" i="4"/>
  <c r="Q1202" i="4"/>
  <c r="P1202" i="4"/>
  <c r="Q1189" i="4"/>
  <c r="Q1188" i="4"/>
  <c r="P1189" i="4"/>
  <c r="P1188" i="4"/>
  <c r="Q1177" i="4"/>
  <c r="Q1176" i="4"/>
  <c r="P1177" i="4"/>
  <c r="P1176" i="4"/>
  <c r="Q1165" i="4"/>
  <c r="Q1164" i="4"/>
  <c r="P1165" i="4"/>
  <c r="P1164" i="4"/>
  <c r="Q1153" i="4"/>
  <c r="Q1152" i="4"/>
  <c r="P1153" i="4"/>
  <c r="P1152" i="4"/>
  <c r="Q1141" i="4"/>
  <c r="Q1140" i="4"/>
  <c r="P1141" i="4"/>
  <c r="P1140" i="4"/>
  <c r="Q1139" i="4"/>
  <c r="P1139" i="4"/>
  <c r="Q1138" i="4"/>
  <c r="P1138" i="4"/>
  <c r="Q1137" i="4"/>
  <c r="P1137" i="4"/>
  <c r="Q1136" i="4"/>
  <c r="P1136" i="4"/>
  <c r="Q1135" i="4"/>
  <c r="P1135" i="4"/>
  <c r="Q1134" i="4"/>
  <c r="P1134" i="4"/>
  <c r="Q1133" i="4"/>
  <c r="P1133" i="4"/>
  <c r="Q1132" i="4"/>
  <c r="P1132" i="4"/>
  <c r="Q1131" i="4"/>
  <c r="P1131" i="4"/>
  <c r="Q1130" i="4"/>
  <c r="P1130" i="4"/>
  <c r="Q1117" i="4"/>
  <c r="Q1116" i="4"/>
  <c r="P1117" i="4"/>
  <c r="P1116" i="4"/>
  <c r="Q1105" i="4"/>
  <c r="Q1104" i="4"/>
  <c r="P1105" i="4"/>
  <c r="P1104" i="4"/>
  <c r="Q1093" i="4"/>
  <c r="Q1092" i="4"/>
  <c r="P1093" i="4"/>
  <c r="P1092" i="4"/>
  <c r="Q1081" i="4"/>
  <c r="Q1080" i="4"/>
  <c r="P1081" i="4"/>
  <c r="P1080" i="4"/>
  <c r="Q1079" i="4"/>
  <c r="P1079" i="4"/>
  <c r="P1031" i="4"/>
  <c r="Q1078" i="4"/>
  <c r="Q1030" i="4"/>
  <c r="P1078" i="4"/>
  <c r="Q1077" i="4"/>
  <c r="P1077" i="4"/>
  <c r="P1029" i="4"/>
  <c r="Q1076" i="4"/>
  <c r="P1076" i="4"/>
  <c r="Q1075" i="4"/>
  <c r="P1075" i="4"/>
  <c r="P1027" i="4"/>
  <c r="Q1074" i="4"/>
  <c r="Q1026" i="4"/>
  <c r="P1074" i="4"/>
  <c r="Q1073" i="4"/>
  <c r="P1073" i="4"/>
  <c r="P1025" i="4"/>
  <c r="Q1072" i="4"/>
  <c r="P1072" i="4"/>
  <c r="Q1071" i="4"/>
  <c r="P1071" i="4"/>
  <c r="P1023" i="4"/>
  <c r="Q1070" i="4"/>
  <c r="Q1022" i="4"/>
  <c r="P1070" i="4"/>
  <c r="Q1057" i="4"/>
  <c r="Q1056" i="4"/>
  <c r="P1057" i="4"/>
  <c r="Q1051" i="4"/>
  <c r="Q1045" i="4"/>
  <c r="Q1044" i="4"/>
  <c r="P1045" i="4"/>
  <c r="P1044" i="4"/>
  <c r="Q1033" i="4"/>
  <c r="Q1032" i="4"/>
  <c r="P1033" i="4"/>
  <c r="P1032" i="4"/>
  <c r="Q1009" i="4"/>
  <c r="Q1008" i="4"/>
  <c r="P1009" i="4"/>
  <c r="P1008" i="4"/>
  <c r="Q997" i="4"/>
  <c r="Q996" i="4"/>
  <c r="P997" i="4"/>
  <c r="P996" i="4"/>
  <c r="Q991" i="4"/>
  <c r="Q985" i="4"/>
  <c r="P985" i="4"/>
  <c r="P984" i="4"/>
  <c r="Q973" i="4"/>
  <c r="Q972" i="4"/>
  <c r="P973" i="4"/>
  <c r="P972" i="4"/>
  <c r="Q961" i="4"/>
  <c r="Q960" i="4"/>
  <c r="P961" i="4"/>
  <c r="P960" i="4"/>
  <c r="Q959" i="4"/>
  <c r="P959" i="4"/>
  <c r="Q958" i="4"/>
  <c r="P958" i="4"/>
  <c r="Q957" i="4"/>
  <c r="P957" i="4"/>
  <c r="Q956" i="4"/>
  <c r="P956" i="4"/>
  <c r="Q955" i="4"/>
  <c r="P955" i="4"/>
  <c r="Q954" i="4"/>
  <c r="P954" i="4"/>
  <c r="Q953" i="4"/>
  <c r="P953" i="4"/>
  <c r="Q952" i="4"/>
  <c r="P952" i="4"/>
  <c r="Q951" i="4"/>
  <c r="P951" i="4"/>
  <c r="Q950" i="4"/>
  <c r="P950" i="4"/>
  <c r="Q937" i="4"/>
  <c r="Q936" i="4"/>
  <c r="P937" i="4"/>
  <c r="P936" i="4"/>
  <c r="Q925" i="4"/>
  <c r="Q924" i="4"/>
  <c r="P925" i="4"/>
  <c r="P924" i="4"/>
  <c r="Q913" i="4"/>
  <c r="Q912" i="4"/>
  <c r="P913" i="4"/>
  <c r="P912" i="4"/>
  <c r="Q911" i="4"/>
  <c r="P911" i="4"/>
  <c r="Q910" i="4"/>
  <c r="P910" i="4"/>
  <c r="Q909" i="4"/>
  <c r="P909" i="4"/>
  <c r="Q908" i="4"/>
  <c r="P908" i="4"/>
  <c r="Q907" i="4"/>
  <c r="P907" i="4"/>
  <c r="Q906" i="4"/>
  <c r="P906" i="4"/>
  <c r="Q905" i="4"/>
  <c r="P905" i="4"/>
  <c r="Q904" i="4"/>
  <c r="P904" i="4"/>
  <c r="Q903" i="4"/>
  <c r="P903" i="4"/>
  <c r="Q902" i="4"/>
  <c r="P902" i="4"/>
  <c r="Q889" i="4"/>
  <c r="Q888" i="4"/>
  <c r="P889" i="4"/>
  <c r="P888" i="4"/>
  <c r="Q877" i="4"/>
  <c r="Q876" i="4"/>
  <c r="P877" i="4"/>
  <c r="P876" i="4"/>
  <c r="Q865" i="4"/>
  <c r="Q864" i="4"/>
  <c r="P865" i="4"/>
  <c r="P864" i="4"/>
  <c r="Q863" i="4"/>
  <c r="P863" i="4"/>
  <c r="Q862" i="4"/>
  <c r="P862" i="4"/>
  <c r="Q861" i="4"/>
  <c r="P861" i="4"/>
  <c r="Q860" i="4"/>
  <c r="P860" i="4"/>
  <c r="Q859" i="4"/>
  <c r="P859" i="4"/>
  <c r="Q858" i="4"/>
  <c r="P858" i="4"/>
  <c r="Q857" i="4"/>
  <c r="P857" i="4"/>
  <c r="Q856" i="4"/>
  <c r="P856" i="4"/>
  <c r="Q855" i="4"/>
  <c r="P855" i="4"/>
  <c r="Q854" i="4"/>
  <c r="P854" i="4"/>
  <c r="Q841" i="4"/>
  <c r="Q840" i="4"/>
  <c r="P841" i="4"/>
  <c r="P840" i="4"/>
  <c r="Q829" i="4"/>
  <c r="Q828" i="4"/>
  <c r="P829" i="4"/>
  <c r="P828" i="4"/>
  <c r="Q827" i="4"/>
  <c r="P827" i="4"/>
  <c r="Q826" i="4"/>
  <c r="P826" i="4"/>
  <c r="Q825" i="4"/>
  <c r="P825" i="4"/>
  <c r="Q824" i="4"/>
  <c r="P824" i="4"/>
  <c r="Q823" i="4"/>
  <c r="P823" i="4"/>
  <c r="Q822" i="4"/>
  <c r="P822" i="4"/>
  <c r="Q821" i="4"/>
  <c r="P821" i="4"/>
  <c r="Q820" i="4"/>
  <c r="P820" i="4"/>
  <c r="Q819" i="4"/>
  <c r="P819" i="4"/>
  <c r="Q818" i="4"/>
  <c r="P818" i="4"/>
  <c r="Q805" i="4"/>
  <c r="Q804" i="4"/>
  <c r="P805" i="4"/>
  <c r="P804" i="4"/>
  <c r="Q793" i="4"/>
  <c r="Q792" i="4"/>
  <c r="P793" i="4"/>
  <c r="P792" i="4"/>
  <c r="Q781" i="4"/>
  <c r="Q780" i="4"/>
  <c r="P781" i="4"/>
  <c r="P780" i="4"/>
  <c r="Q769" i="4"/>
  <c r="Q768" i="4"/>
  <c r="Q756" i="4"/>
  <c r="P769" i="4"/>
  <c r="P768" i="4"/>
  <c r="P756" i="4"/>
  <c r="Q767" i="4"/>
  <c r="P767" i="4"/>
  <c r="Q766" i="4"/>
  <c r="P766" i="4"/>
  <c r="Q765" i="4"/>
  <c r="P765" i="4"/>
  <c r="Q764" i="4"/>
  <c r="P764" i="4"/>
  <c r="Q763" i="4"/>
  <c r="P763" i="4"/>
  <c r="Q762" i="4"/>
  <c r="P762" i="4"/>
  <c r="Q761" i="4"/>
  <c r="P761" i="4"/>
  <c r="Q760" i="4"/>
  <c r="P760" i="4"/>
  <c r="Q759" i="4"/>
  <c r="P759" i="4"/>
  <c r="Q758" i="4"/>
  <c r="P758" i="4"/>
  <c r="Q745" i="4"/>
  <c r="Q744" i="4"/>
  <c r="P745" i="4"/>
  <c r="P744" i="4"/>
  <c r="Q721" i="4"/>
  <c r="Q720" i="4"/>
  <c r="P721" i="4"/>
  <c r="P720" i="4"/>
  <c r="Q685" i="4"/>
  <c r="Q684" i="4"/>
  <c r="P685" i="4"/>
  <c r="P684" i="4"/>
  <c r="Q673" i="4"/>
  <c r="Q672" i="4"/>
  <c r="P673" i="4"/>
  <c r="P672" i="4"/>
  <c r="Q661" i="4"/>
  <c r="Q660" i="4"/>
  <c r="P661" i="4"/>
  <c r="P660" i="4"/>
  <c r="Q649" i="4"/>
  <c r="Q648" i="4"/>
  <c r="P649" i="4"/>
  <c r="P648" i="4"/>
  <c r="Q637" i="4"/>
  <c r="Q636" i="4"/>
  <c r="P637" i="4"/>
  <c r="P636" i="4"/>
  <c r="Q625" i="4"/>
  <c r="Q624" i="4"/>
  <c r="P625" i="4"/>
  <c r="P624" i="4"/>
  <c r="Q613" i="4"/>
  <c r="Q612" i="4"/>
  <c r="P613" i="4"/>
  <c r="P612" i="4"/>
  <c r="Q601" i="4"/>
  <c r="Q600" i="4"/>
  <c r="P601" i="4"/>
  <c r="P600" i="4"/>
  <c r="Q589" i="4"/>
  <c r="Q588" i="4"/>
  <c r="P589" i="4"/>
  <c r="P588" i="4"/>
  <c r="Q577" i="4"/>
  <c r="Q576" i="4"/>
  <c r="P577" i="4"/>
  <c r="P576" i="4"/>
  <c r="Q565" i="4"/>
  <c r="Q564" i="4"/>
  <c r="P565" i="4"/>
  <c r="P564" i="4"/>
  <c r="Q553" i="4"/>
  <c r="Q552" i="4"/>
  <c r="P553" i="4"/>
  <c r="P552" i="4"/>
  <c r="Q541" i="4"/>
  <c r="Q540" i="4"/>
  <c r="P541" i="4"/>
  <c r="Q539" i="4"/>
  <c r="P539" i="4"/>
  <c r="Q538" i="4"/>
  <c r="P538" i="4"/>
  <c r="Q537" i="4"/>
  <c r="P537" i="4"/>
  <c r="Q536" i="4"/>
  <c r="P536" i="4"/>
  <c r="Q535" i="4"/>
  <c r="P535" i="4"/>
  <c r="Q534" i="4"/>
  <c r="P534" i="4"/>
  <c r="Q533" i="4"/>
  <c r="P533" i="4"/>
  <c r="Q532" i="4"/>
  <c r="P532" i="4"/>
  <c r="Q531" i="4"/>
  <c r="P531" i="4"/>
  <c r="Q530" i="4"/>
  <c r="P530" i="4"/>
  <c r="Q397" i="4"/>
  <c r="Q396" i="4"/>
  <c r="Q384" i="4"/>
  <c r="P397" i="4"/>
  <c r="P396" i="4"/>
  <c r="P384" i="4"/>
  <c r="Q395" i="4"/>
  <c r="P395" i="4"/>
  <c r="Q394" i="4"/>
  <c r="P394" i="4"/>
  <c r="Q393" i="4"/>
  <c r="P393" i="4"/>
  <c r="Q392" i="4"/>
  <c r="P392" i="4"/>
  <c r="Q391" i="4"/>
  <c r="P391" i="4"/>
  <c r="Q390" i="4"/>
  <c r="P390" i="4"/>
  <c r="Q389" i="4"/>
  <c r="P389" i="4"/>
  <c r="Q388" i="4"/>
  <c r="P388" i="4"/>
  <c r="Q387" i="4"/>
  <c r="P387" i="4"/>
  <c r="Q386" i="4"/>
  <c r="P386" i="4"/>
  <c r="Q373" i="4"/>
  <c r="Q372" i="4"/>
  <c r="P373" i="4"/>
  <c r="Q346" i="4"/>
  <c r="Q345" i="4"/>
  <c r="Q344" i="4"/>
  <c r="P346" i="4"/>
  <c r="P345" i="4"/>
  <c r="P344" i="4"/>
  <c r="Q333" i="4"/>
  <c r="Q332" i="4"/>
  <c r="P333" i="4"/>
  <c r="P332" i="4"/>
  <c r="Q321" i="4"/>
  <c r="Q320" i="4"/>
  <c r="P321" i="4"/>
  <c r="P320" i="4"/>
  <c r="Q306" i="4"/>
  <c r="Q305" i="4"/>
  <c r="Q304" i="4"/>
  <c r="P306" i="4"/>
  <c r="P305" i="4"/>
  <c r="P304" i="4"/>
  <c r="P289" i="4"/>
  <c r="P288" i="4"/>
  <c r="P273" i="4"/>
  <c r="P272" i="4"/>
  <c r="P257" i="4"/>
  <c r="P256" i="4"/>
  <c r="P241" i="4"/>
  <c r="P240" i="4"/>
  <c r="P225" i="4"/>
  <c r="P224" i="4"/>
  <c r="P209" i="4"/>
  <c r="P208" i="4"/>
  <c r="P193" i="4"/>
  <c r="P192" i="4"/>
  <c r="P177" i="4"/>
  <c r="P176" i="4"/>
  <c r="P161" i="4"/>
  <c r="P160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Q129" i="4"/>
  <c r="Q128" i="4"/>
  <c r="Q114" i="4"/>
  <c r="Q113" i="4"/>
  <c r="Q112" i="4"/>
  <c r="P114" i="4"/>
  <c r="P113" i="4"/>
  <c r="P112" i="4"/>
  <c r="Q98" i="4"/>
  <c r="Q97" i="4"/>
  <c r="Q96" i="4"/>
  <c r="P98" i="4"/>
  <c r="P97" i="4"/>
  <c r="P96" i="4"/>
  <c r="Q85" i="4"/>
  <c r="Q84" i="4"/>
  <c r="P85" i="4"/>
  <c r="P84" i="4"/>
  <c r="Q75" i="4"/>
  <c r="Q73" i="4"/>
  <c r="Q72" i="4"/>
  <c r="P73" i="4"/>
  <c r="P72" i="4"/>
  <c r="Q58" i="4"/>
  <c r="Q57" i="4"/>
  <c r="P58" i="4"/>
  <c r="P57" i="4"/>
  <c r="Q55" i="4"/>
  <c r="Q27" i="4"/>
  <c r="P55" i="4"/>
  <c r="P27" i="4"/>
  <c r="Q54" i="4"/>
  <c r="Q26" i="4"/>
  <c r="P54" i="4"/>
  <c r="P26" i="4"/>
  <c r="Q53" i="4"/>
  <c r="Q25" i="4"/>
  <c r="P53" i="4"/>
  <c r="P25" i="4"/>
  <c r="Q52" i="4"/>
  <c r="Q24" i="4"/>
  <c r="P52" i="4"/>
  <c r="P24" i="4"/>
  <c r="Q51" i="4"/>
  <c r="Q23" i="4"/>
  <c r="P51" i="4"/>
  <c r="P23" i="4"/>
  <c r="Q50" i="4"/>
  <c r="Q22" i="4"/>
  <c r="P50" i="4"/>
  <c r="P22" i="4"/>
  <c r="Q49" i="4"/>
  <c r="Q21" i="4"/>
  <c r="P49" i="4"/>
  <c r="P21" i="4"/>
  <c r="Q48" i="4"/>
  <c r="Q20" i="4"/>
  <c r="P48" i="4"/>
  <c r="P20" i="4"/>
  <c r="Q47" i="4"/>
  <c r="Q19" i="4"/>
  <c r="P47" i="4"/>
  <c r="P19" i="4"/>
  <c r="Q30" i="4"/>
  <c r="Q29" i="4"/>
  <c r="P30" i="4"/>
  <c r="P29" i="4"/>
  <c r="P28" i="4"/>
  <c r="V1284" i="4"/>
  <c r="AB1284" i="4"/>
  <c r="T1296" i="4"/>
  <c r="L748" i="27"/>
  <c r="U1296" i="4"/>
  <c r="M748" i="27"/>
  <c r="V1296" i="4"/>
  <c r="T1284" i="4"/>
  <c r="AA1284" i="4"/>
  <c r="AC1284" i="4"/>
  <c r="U1284" i="4"/>
  <c r="T1273" i="4"/>
  <c r="V1273" i="4"/>
  <c r="AA1273" i="4"/>
  <c r="AC1273" i="4"/>
  <c r="U1273" i="4"/>
  <c r="P948" i="4"/>
  <c r="S1296" i="4"/>
  <c r="K748" i="27"/>
  <c r="K736" i="42"/>
  <c r="L1296" i="4"/>
  <c r="H748" i="27"/>
  <c r="H736" i="42"/>
  <c r="S1284" i="4"/>
  <c r="K68" i="22"/>
  <c r="K68" i="33"/>
  <c r="AB1272" i="4"/>
  <c r="L1284" i="4"/>
  <c r="H68" i="22"/>
  <c r="H68" i="33"/>
  <c r="S1273" i="4"/>
  <c r="L1273" i="4"/>
  <c r="Q738" i="4"/>
  <c r="Q714" i="4"/>
  <c r="W717" i="4"/>
  <c r="W13" i="4"/>
  <c r="G68" i="22"/>
  <c r="G68" i="33"/>
  <c r="P363" i="4"/>
  <c r="P365" i="4"/>
  <c r="P367" i="4"/>
  <c r="P371" i="4"/>
  <c r="P369" i="4"/>
  <c r="P1201" i="4"/>
  <c r="P739" i="4"/>
  <c r="P715" i="4"/>
  <c r="Q385" i="4"/>
  <c r="Q363" i="4"/>
  <c r="Q365" i="4"/>
  <c r="Q367" i="4"/>
  <c r="Q369" i="4"/>
  <c r="Q371" i="4"/>
  <c r="Q362" i="4"/>
  <c r="Q364" i="4"/>
  <c r="Q366" i="4"/>
  <c r="Q370" i="4"/>
  <c r="P757" i="4"/>
  <c r="Q1200" i="4"/>
  <c r="P737" i="42"/>
  <c r="W711" i="4"/>
  <c r="W7" i="4"/>
  <c r="N69" i="22"/>
  <c r="N69" i="33"/>
  <c r="Q734" i="4"/>
  <c r="Q710" i="4"/>
  <c r="Q368" i="4"/>
  <c r="M69" i="22"/>
  <c r="M69" i="33"/>
  <c r="P816" i="4"/>
  <c r="P1068" i="4"/>
  <c r="P69" i="33"/>
  <c r="T69" i="22"/>
  <c r="O69" i="33"/>
  <c r="O32" i="22"/>
  <c r="O6" i="27"/>
  <c r="W1068" i="4"/>
  <c r="W1020" i="4"/>
  <c r="O20" i="22"/>
  <c r="W710" i="4"/>
  <c r="W718" i="4"/>
  <c r="W14" i="4"/>
  <c r="P735" i="4"/>
  <c r="P711" i="4"/>
  <c r="P737" i="4"/>
  <c r="P713" i="4"/>
  <c r="P743" i="4"/>
  <c r="P719" i="4"/>
  <c r="E748" i="27"/>
  <c r="E736" i="42"/>
  <c r="P46" i="4"/>
  <c r="P18" i="4"/>
  <c r="P734" i="4"/>
  <c r="P738" i="4"/>
  <c r="P740" i="4"/>
  <c r="P742" i="4"/>
  <c r="Q735" i="4"/>
  <c r="Q741" i="4"/>
  <c r="Q743" i="4"/>
  <c r="P1128" i="4"/>
  <c r="W361" i="4"/>
  <c r="O197" i="27"/>
  <c r="O365" i="27"/>
  <c r="W714" i="4"/>
  <c r="W10" i="4"/>
  <c r="P529" i="4"/>
  <c r="P741" i="4"/>
  <c r="P717" i="4"/>
  <c r="P1069" i="4"/>
  <c r="P1200" i="4"/>
  <c r="W360" i="4"/>
  <c r="O196" i="27"/>
  <c r="O364" i="27"/>
  <c r="W713" i="4"/>
  <c r="W9" i="4"/>
  <c r="N749" i="27"/>
  <c r="N737" i="42"/>
  <c r="G748" i="27"/>
  <c r="G736" i="42"/>
  <c r="A1285" i="4"/>
  <c r="E68" i="22"/>
  <c r="E68" i="33"/>
  <c r="P736" i="4"/>
  <c r="Q853" i="4"/>
  <c r="Q737" i="4"/>
  <c r="Q740" i="4"/>
  <c r="Q742" i="4"/>
  <c r="Q718" i="4"/>
  <c r="Q736" i="4"/>
  <c r="Q900" i="4"/>
  <c r="Q1069" i="4"/>
  <c r="Q1023" i="4"/>
  <c r="Q1025" i="4"/>
  <c r="Q1027" i="4"/>
  <c r="Q1029" i="4"/>
  <c r="Q1031" i="4"/>
  <c r="Q1024" i="4"/>
  <c r="Q1028" i="4"/>
  <c r="P1129" i="4"/>
  <c r="L68" i="22"/>
  <c r="L68" i="33"/>
  <c r="F68" i="22"/>
  <c r="F68" i="33"/>
  <c r="N748" i="27"/>
  <c r="N736" i="42"/>
  <c r="F748" i="27"/>
  <c r="F736" i="42"/>
  <c r="W719" i="4"/>
  <c r="W15" i="4"/>
  <c r="W715" i="4"/>
  <c r="W11" i="4"/>
  <c r="W732" i="4"/>
  <c r="W712" i="4"/>
  <c r="W8" i="4"/>
  <c r="W716" i="4"/>
  <c r="W12" i="4"/>
  <c r="W733" i="4"/>
  <c r="W709" i="4"/>
  <c r="W113" i="4"/>
  <c r="O5" i="27"/>
  <c r="W18" i="4"/>
  <c r="Q45" i="4"/>
  <c r="Q17" i="4"/>
  <c r="Q56" i="4"/>
  <c r="Q44" i="4"/>
  <c r="Q948" i="4"/>
  <c r="P362" i="4"/>
  <c r="P366" i="4"/>
  <c r="P901" i="4"/>
  <c r="P1022" i="4"/>
  <c r="P1026" i="4"/>
  <c r="P1028" i="4"/>
  <c r="Q46" i="4"/>
  <c r="Q18" i="4"/>
  <c r="P129" i="4"/>
  <c r="P128" i="4"/>
  <c r="Q757" i="4"/>
  <c r="Q852" i="4"/>
  <c r="Q901" i="4"/>
  <c r="Q949" i="4"/>
  <c r="Q1128" i="4"/>
  <c r="P364" i="4"/>
  <c r="P368" i="4"/>
  <c r="P370" i="4"/>
  <c r="P949" i="4"/>
  <c r="P1024" i="4"/>
  <c r="P1030" i="4"/>
  <c r="Q1201" i="4"/>
  <c r="Q529" i="4"/>
  <c r="Q817" i="4"/>
  <c r="P1056" i="4"/>
  <c r="Q1129" i="4"/>
  <c r="Q28" i="4"/>
  <c r="P45" i="4"/>
  <c r="P17" i="4"/>
  <c r="P56" i="4"/>
  <c r="P44" i="4"/>
  <c r="P16" i="4"/>
  <c r="Q816" i="4"/>
  <c r="P900" i="4"/>
  <c r="P372" i="4"/>
  <c r="P385" i="4"/>
  <c r="P540" i="4"/>
  <c r="P528" i="4"/>
  <c r="P817" i="4"/>
  <c r="P852" i="4"/>
  <c r="Q984" i="4"/>
  <c r="Q528" i="4"/>
  <c r="Q360" i="4"/>
  <c r="P853" i="4"/>
  <c r="Q1068" i="4"/>
  <c r="Q739" i="4"/>
  <c r="S3" i="27"/>
  <c r="Q3" i="27"/>
  <c r="O3" i="27"/>
  <c r="S3" i="26"/>
  <c r="Q3" i="26"/>
  <c r="O3" i="26"/>
  <c r="S3" i="25"/>
  <c r="Q3" i="25"/>
  <c r="O3" i="25"/>
  <c r="S3" i="24"/>
  <c r="Q3" i="24"/>
  <c r="O3" i="24"/>
  <c r="S3" i="31"/>
  <c r="Q3" i="31"/>
  <c r="O3" i="31"/>
  <c r="S3" i="22"/>
  <c r="Q3" i="22"/>
  <c r="O3" i="22"/>
  <c r="S67" i="22"/>
  <c r="S66" i="22"/>
  <c r="S65" i="22"/>
  <c r="S64" i="22"/>
  <c r="S63" i="22"/>
  <c r="S62" i="22"/>
  <c r="S61" i="22"/>
  <c r="S60" i="22"/>
  <c r="S59" i="22"/>
  <c r="S58" i="22"/>
  <c r="S55" i="22"/>
  <c r="S54" i="22"/>
  <c r="S53" i="22"/>
  <c r="S52" i="22"/>
  <c r="S51" i="22"/>
  <c r="S50" i="22"/>
  <c r="S49" i="22"/>
  <c r="S48" i="22"/>
  <c r="S47" i="22"/>
  <c r="S46" i="22"/>
  <c r="S747" i="27"/>
  <c r="S746" i="27"/>
  <c r="S745" i="27"/>
  <c r="S744" i="27"/>
  <c r="S743" i="27"/>
  <c r="S742" i="27"/>
  <c r="S741" i="27"/>
  <c r="S740" i="27"/>
  <c r="S739" i="27"/>
  <c r="S738" i="27"/>
  <c r="S735" i="27"/>
  <c r="S734" i="27"/>
  <c r="S733" i="27"/>
  <c r="S732" i="27"/>
  <c r="S731" i="27"/>
  <c r="S730" i="27"/>
  <c r="S729" i="27"/>
  <c r="S728" i="27"/>
  <c r="S727" i="27"/>
  <c r="S726" i="27"/>
  <c r="S723" i="27"/>
  <c r="S722" i="27"/>
  <c r="S721" i="27"/>
  <c r="S720" i="27"/>
  <c r="S719" i="27"/>
  <c r="S718" i="27"/>
  <c r="S717" i="27"/>
  <c r="S716" i="27"/>
  <c r="S715" i="27"/>
  <c r="S714" i="27"/>
  <c r="S31" i="25"/>
  <c r="S30" i="25"/>
  <c r="S29" i="25"/>
  <c r="S28" i="25"/>
  <c r="S27" i="25"/>
  <c r="S26" i="25"/>
  <c r="S25" i="25"/>
  <c r="S24" i="25"/>
  <c r="S23" i="25"/>
  <c r="S22" i="25"/>
  <c r="S711" i="27"/>
  <c r="S710" i="27"/>
  <c r="S709" i="27"/>
  <c r="S708" i="27"/>
  <c r="S707" i="27"/>
  <c r="S706" i="27"/>
  <c r="S705" i="27"/>
  <c r="S704" i="27"/>
  <c r="S703" i="27"/>
  <c r="S702" i="27"/>
  <c r="S699" i="27"/>
  <c r="S698" i="27"/>
  <c r="S697" i="27"/>
  <c r="S696" i="27"/>
  <c r="S695" i="27"/>
  <c r="S694" i="27"/>
  <c r="S693" i="27"/>
  <c r="S692" i="27"/>
  <c r="S691" i="27"/>
  <c r="S690" i="27"/>
  <c r="S687" i="27"/>
  <c r="S686" i="27"/>
  <c r="S685" i="27"/>
  <c r="S684" i="27"/>
  <c r="S683" i="27"/>
  <c r="S682" i="27"/>
  <c r="S681" i="27"/>
  <c r="S680" i="27"/>
  <c r="S679" i="27"/>
  <c r="S678" i="27"/>
  <c r="S43" i="22"/>
  <c r="S42" i="22"/>
  <c r="S41" i="22"/>
  <c r="S40" i="22"/>
  <c r="S39" i="22"/>
  <c r="S38" i="22"/>
  <c r="S37" i="22"/>
  <c r="S36" i="22"/>
  <c r="S35" i="22"/>
  <c r="S34" i="22"/>
  <c r="S675" i="27"/>
  <c r="S674" i="27"/>
  <c r="S673" i="27"/>
  <c r="S672" i="27"/>
  <c r="S671" i="27"/>
  <c r="S670" i="27"/>
  <c r="S669" i="27"/>
  <c r="S668" i="27"/>
  <c r="S667" i="27"/>
  <c r="S666" i="27"/>
  <c r="S663" i="27"/>
  <c r="S662" i="27"/>
  <c r="S661" i="27"/>
  <c r="S660" i="27"/>
  <c r="S659" i="27"/>
  <c r="S658" i="27"/>
  <c r="S657" i="27"/>
  <c r="S656" i="27"/>
  <c r="S655" i="27"/>
  <c r="S654" i="27"/>
  <c r="S651" i="27"/>
  <c r="S650" i="27"/>
  <c r="S649" i="27"/>
  <c r="S648" i="27"/>
  <c r="S647" i="27"/>
  <c r="S646" i="27"/>
  <c r="S645" i="27"/>
  <c r="S644" i="27"/>
  <c r="S643" i="27"/>
  <c r="S642" i="27"/>
  <c r="S639" i="27"/>
  <c r="S638" i="27"/>
  <c r="S637" i="27"/>
  <c r="S636" i="27"/>
  <c r="S635" i="27"/>
  <c r="S634" i="27"/>
  <c r="S633" i="27"/>
  <c r="S632" i="27"/>
  <c r="S631" i="27"/>
  <c r="S630" i="27"/>
  <c r="S627" i="27"/>
  <c r="S626" i="27"/>
  <c r="S625" i="27"/>
  <c r="S624" i="27"/>
  <c r="S623" i="27"/>
  <c r="S622" i="27"/>
  <c r="S621" i="27"/>
  <c r="S620" i="27"/>
  <c r="S619" i="27"/>
  <c r="S618" i="27"/>
  <c r="S151" i="31"/>
  <c r="S150" i="31"/>
  <c r="S149" i="31"/>
  <c r="S148" i="31"/>
  <c r="S147" i="31"/>
  <c r="S146" i="31"/>
  <c r="S145" i="31"/>
  <c r="S144" i="31"/>
  <c r="S143" i="31"/>
  <c r="S142" i="31"/>
  <c r="S615" i="27"/>
  <c r="S614" i="27"/>
  <c r="S613" i="27"/>
  <c r="S612" i="27"/>
  <c r="S611" i="27"/>
  <c r="S610" i="27"/>
  <c r="S609" i="27"/>
  <c r="S608" i="27"/>
  <c r="S607" i="27"/>
  <c r="S606" i="27"/>
  <c r="S139" i="31"/>
  <c r="S138" i="31"/>
  <c r="S137" i="31"/>
  <c r="S136" i="31"/>
  <c r="S135" i="31"/>
  <c r="S134" i="31"/>
  <c r="S133" i="31"/>
  <c r="S132" i="31"/>
  <c r="S131" i="31"/>
  <c r="S130" i="31"/>
  <c r="S603" i="27"/>
  <c r="S602" i="27"/>
  <c r="S601" i="27"/>
  <c r="S600" i="27"/>
  <c r="S599" i="27"/>
  <c r="S598" i="27"/>
  <c r="S597" i="27"/>
  <c r="S596" i="27"/>
  <c r="S595" i="27"/>
  <c r="S594" i="27"/>
  <c r="S127" i="31"/>
  <c r="S126" i="31"/>
  <c r="S125" i="31"/>
  <c r="S124" i="31"/>
  <c r="S123" i="31"/>
  <c r="S122" i="31"/>
  <c r="S121" i="31"/>
  <c r="S120" i="31"/>
  <c r="S119" i="31"/>
  <c r="S118" i="31"/>
  <c r="S115" i="31"/>
  <c r="S114" i="31"/>
  <c r="S113" i="31"/>
  <c r="S112" i="31"/>
  <c r="S111" i="31"/>
  <c r="S110" i="31"/>
  <c r="S109" i="31"/>
  <c r="S108" i="31"/>
  <c r="S107" i="31"/>
  <c r="S106" i="31"/>
  <c r="S591" i="27"/>
  <c r="S590" i="27"/>
  <c r="S589" i="27"/>
  <c r="S588" i="27"/>
  <c r="S587" i="27"/>
  <c r="S586" i="27"/>
  <c r="S585" i="27"/>
  <c r="S584" i="27"/>
  <c r="S583" i="27"/>
  <c r="S582" i="27"/>
  <c r="S103" i="31"/>
  <c r="S102" i="31"/>
  <c r="S101" i="31"/>
  <c r="S100" i="31"/>
  <c r="S99" i="31"/>
  <c r="S98" i="31"/>
  <c r="S97" i="31"/>
  <c r="S96" i="31"/>
  <c r="S95" i="31"/>
  <c r="S94" i="31"/>
  <c r="S91" i="31"/>
  <c r="S90" i="31"/>
  <c r="S89" i="31"/>
  <c r="S88" i="31"/>
  <c r="S87" i="31"/>
  <c r="S86" i="31"/>
  <c r="S85" i="31"/>
  <c r="S84" i="31"/>
  <c r="S83" i="31"/>
  <c r="S82" i="31"/>
  <c r="S579" i="27"/>
  <c r="S578" i="27"/>
  <c r="S577" i="27"/>
  <c r="S576" i="27"/>
  <c r="S575" i="27"/>
  <c r="S574" i="27"/>
  <c r="S573" i="27"/>
  <c r="S572" i="27"/>
  <c r="S571" i="27"/>
  <c r="S570" i="27"/>
  <c r="S31" i="22"/>
  <c r="S30" i="22"/>
  <c r="S29" i="22"/>
  <c r="S28" i="22"/>
  <c r="S27" i="22"/>
  <c r="S26" i="22"/>
  <c r="S25" i="22"/>
  <c r="S24" i="22"/>
  <c r="S23" i="22"/>
  <c r="S22" i="22"/>
  <c r="S567" i="27"/>
  <c r="S566" i="27"/>
  <c r="S565" i="27"/>
  <c r="S564" i="27"/>
  <c r="S563" i="27"/>
  <c r="S562" i="27"/>
  <c r="S561" i="27"/>
  <c r="S560" i="27"/>
  <c r="S559" i="27"/>
  <c r="S558" i="27"/>
  <c r="S79" i="31"/>
  <c r="S78" i="31"/>
  <c r="S77" i="31"/>
  <c r="S76" i="31"/>
  <c r="S75" i="31"/>
  <c r="S74" i="31"/>
  <c r="S73" i="31"/>
  <c r="S72" i="31"/>
  <c r="S71" i="31"/>
  <c r="S70" i="31"/>
  <c r="S67" i="31"/>
  <c r="S66" i="31"/>
  <c r="S65" i="31"/>
  <c r="S64" i="31"/>
  <c r="S63" i="31"/>
  <c r="S62" i="31"/>
  <c r="S61" i="31"/>
  <c r="S60" i="31"/>
  <c r="S59" i="31"/>
  <c r="S58" i="31"/>
  <c r="S55" i="31"/>
  <c r="S54" i="31"/>
  <c r="S53" i="31"/>
  <c r="S52" i="31"/>
  <c r="S51" i="31"/>
  <c r="S50" i="31"/>
  <c r="S49" i="31"/>
  <c r="S48" i="31"/>
  <c r="S47" i="31"/>
  <c r="S46" i="31"/>
  <c r="S43" i="31"/>
  <c r="S42" i="31"/>
  <c r="S41" i="31"/>
  <c r="S40" i="31"/>
  <c r="S39" i="31"/>
  <c r="S38" i="31"/>
  <c r="S37" i="31"/>
  <c r="S36" i="31"/>
  <c r="S35" i="31"/>
  <c r="S34" i="31"/>
  <c r="S31" i="31"/>
  <c r="S30" i="31"/>
  <c r="S29" i="31"/>
  <c r="S28" i="31"/>
  <c r="S27" i="31"/>
  <c r="S26" i="31"/>
  <c r="S25" i="31"/>
  <c r="S24" i="31"/>
  <c r="S23" i="31"/>
  <c r="S22" i="31"/>
  <c r="S555" i="27"/>
  <c r="S554" i="27"/>
  <c r="S553" i="27"/>
  <c r="S552" i="27"/>
  <c r="S551" i="27"/>
  <c r="S550" i="27"/>
  <c r="S549" i="27"/>
  <c r="S548" i="27"/>
  <c r="S547" i="27"/>
  <c r="S546" i="27"/>
  <c r="S531" i="27"/>
  <c r="S530" i="27"/>
  <c r="S529" i="27"/>
  <c r="S528" i="27"/>
  <c r="S527" i="27"/>
  <c r="S526" i="27"/>
  <c r="S525" i="27"/>
  <c r="S524" i="27"/>
  <c r="S523" i="27"/>
  <c r="S522" i="27"/>
  <c r="S519" i="27"/>
  <c r="S518" i="27"/>
  <c r="S517" i="27"/>
  <c r="S516" i="27"/>
  <c r="S515" i="27"/>
  <c r="S514" i="27"/>
  <c r="S513" i="27"/>
  <c r="S512" i="27"/>
  <c r="S511" i="27"/>
  <c r="S510" i="27"/>
  <c r="S507" i="27"/>
  <c r="S506" i="27"/>
  <c r="S505" i="27"/>
  <c r="S504" i="27"/>
  <c r="S503" i="27"/>
  <c r="S502" i="27"/>
  <c r="S501" i="27"/>
  <c r="S500" i="27"/>
  <c r="S499" i="27"/>
  <c r="S498" i="27"/>
  <c r="S495" i="27"/>
  <c r="S494" i="27"/>
  <c r="S493" i="27"/>
  <c r="S492" i="27"/>
  <c r="S491" i="27"/>
  <c r="S490" i="27"/>
  <c r="S489" i="27"/>
  <c r="S488" i="27"/>
  <c r="S487" i="27"/>
  <c r="S486" i="27"/>
  <c r="S483" i="27"/>
  <c r="S482" i="27"/>
  <c r="S481" i="27"/>
  <c r="S480" i="27"/>
  <c r="S479" i="27"/>
  <c r="S478" i="27"/>
  <c r="S477" i="27"/>
  <c r="S476" i="27"/>
  <c r="S475" i="27"/>
  <c r="S474" i="27"/>
  <c r="S471" i="27"/>
  <c r="S470" i="27"/>
  <c r="S469" i="27"/>
  <c r="S468" i="27"/>
  <c r="S467" i="27"/>
  <c r="S466" i="27"/>
  <c r="S465" i="27"/>
  <c r="S464" i="27"/>
  <c r="S463" i="27"/>
  <c r="S462" i="27"/>
  <c r="S459" i="27"/>
  <c r="S458" i="27"/>
  <c r="S457" i="27"/>
  <c r="S456" i="27"/>
  <c r="S455" i="27"/>
  <c r="S454" i="27"/>
  <c r="S453" i="27"/>
  <c r="S452" i="27"/>
  <c r="S451" i="27"/>
  <c r="S450" i="27"/>
  <c r="S447" i="27"/>
  <c r="S446" i="27"/>
  <c r="S445" i="27"/>
  <c r="S444" i="27"/>
  <c r="S443" i="27"/>
  <c r="S442" i="27"/>
  <c r="S441" i="27"/>
  <c r="S440" i="27"/>
  <c r="S439" i="27"/>
  <c r="S438" i="27"/>
  <c r="S435" i="27"/>
  <c r="S434" i="27"/>
  <c r="S433" i="27"/>
  <c r="S432" i="27"/>
  <c r="S431" i="27"/>
  <c r="S430" i="27"/>
  <c r="S429" i="27"/>
  <c r="S428" i="27"/>
  <c r="S427" i="27"/>
  <c r="S426" i="27"/>
  <c r="S423" i="27"/>
  <c r="S422" i="27"/>
  <c r="S421" i="27"/>
  <c r="S420" i="27"/>
  <c r="S419" i="27"/>
  <c r="S418" i="27"/>
  <c r="S417" i="27"/>
  <c r="S416" i="27"/>
  <c r="S415" i="27"/>
  <c r="S414" i="27"/>
  <c r="S411" i="27"/>
  <c r="S410" i="27"/>
  <c r="S409" i="27"/>
  <c r="S408" i="27"/>
  <c r="S407" i="27"/>
  <c r="S406" i="27"/>
  <c r="S405" i="27"/>
  <c r="S404" i="27"/>
  <c r="S403" i="27"/>
  <c r="S402" i="27"/>
  <c r="S399" i="27"/>
  <c r="S398" i="27"/>
  <c r="S397" i="27"/>
  <c r="S396" i="27"/>
  <c r="S395" i="27"/>
  <c r="S394" i="27"/>
  <c r="S393" i="27"/>
  <c r="S392" i="27"/>
  <c r="S391" i="27"/>
  <c r="S390" i="27"/>
  <c r="S387" i="27"/>
  <c r="S386" i="27"/>
  <c r="S385" i="27"/>
  <c r="S384" i="27"/>
  <c r="S383" i="27"/>
  <c r="S382" i="27"/>
  <c r="S381" i="27"/>
  <c r="S380" i="27"/>
  <c r="S379" i="27"/>
  <c r="S37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5" i="27"/>
  <c r="S344" i="27"/>
  <c r="S343" i="27"/>
  <c r="S342" i="27"/>
  <c r="S341" i="27"/>
  <c r="S340" i="27"/>
  <c r="S339" i="27"/>
  <c r="S338" i="27"/>
  <c r="S337" i="27"/>
  <c r="S336" i="27"/>
  <c r="S335" i="27"/>
  <c r="S334" i="27"/>
  <c r="S333" i="27"/>
  <c r="S332" i="27"/>
  <c r="S331" i="27"/>
  <c r="S330" i="27"/>
  <c r="S329" i="27"/>
  <c r="S328" i="27"/>
  <c r="S327" i="27"/>
  <c r="S326" i="27"/>
  <c r="S325" i="27"/>
  <c r="S324" i="27"/>
  <c r="S323" i="27"/>
  <c r="S322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2" i="27"/>
  <c r="S291" i="27"/>
  <c r="S290" i="27"/>
  <c r="S289" i="27"/>
  <c r="S288" i="27"/>
  <c r="S287" i="27"/>
  <c r="S286" i="27"/>
  <c r="S285" i="27"/>
  <c r="S284" i="27"/>
  <c r="S283" i="27"/>
  <c r="S282" i="27"/>
  <c r="S281" i="27"/>
  <c r="S280" i="27"/>
  <c r="S279" i="27"/>
  <c r="S278" i="27"/>
  <c r="S277" i="27"/>
  <c r="S276" i="27"/>
  <c r="S275" i="27"/>
  <c r="S274" i="27"/>
  <c r="S273" i="27"/>
  <c r="S272" i="27"/>
  <c r="S271" i="27"/>
  <c r="S270" i="27"/>
  <c r="S269" i="27"/>
  <c r="S268" i="27"/>
  <c r="S267" i="27"/>
  <c r="S266" i="27"/>
  <c r="S265" i="27"/>
  <c r="S264" i="27"/>
  <c r="S263" i="27"/>
  <c r="S262" i="27"/>
  <c r="S261" i="27"/>
  <c r="S260" i="27"/>
  <c r="S259" i="27"/>
  <c r="S258" i="27"/>
  <c r="S257" i="27"/>
  <c r="S256" i="27"/>
  <c r="S255" i="27"/>
  <c r="S254" i="27"/>
  <c r="S253" i="27"/>
  <c r="S252" i="27"/>
  <c r="S251" i="27"/>
  <c r="S250" i="27"/>
  <c r="S249" i="27"/>
  <c r="S248" i="27"/>
  <c r="S247" i="27"/>
  <c r="S246" i="27"/>
  <c r="S245" i="27"/>
  <c r="S244" i="27"/>
  <c r="S243" i="27"/>
  <c r="S242" i="27"/>
  <c r="S241" i="27"/>
  <c r="S240" i="27"/>
  <c r="S239" i="27"/>
  <c r="S238" i="27"/>
  <c r="S237" i="27"/>
  <c r="S236" i="27"/>
  <c r="S235" i="27"/>
  <c r="S234" i="27"/>
  <c r="S219" i="27"/>
  <c r="S218" i="27"/>
  <c r="S217" i="27"/>
  <c r="S216" i="27"/>
  <c r="S215" i="27"/>
  <c r="S214" i="27"/>
  <c r="S213" i="27"/>
  <c r="S212" i="27"/>
  <c r="S211" i="27"/>
  <c r="S210" i="27"/>
  <c r="S19" i="25"/>
  <c r="S18" i="25"/>
  <c r="S17" i="25"/>
  <c r="S16" i="25"/>
  <c r="S15" i="25"/>
  <c r="S14" i="25"/>
  <c r="S13" i="25"/>
  <c r="S12" i="25"/>
  <c r="S11" i="25"/>
  <c r="S10" i="25"/>
  <c r="S9" i="25"/>
  <c r="S8" i="25"/>
  <c r="S7" i="25"/>
  <c r="S19" i="26"/>
  <c r="S18" i="26"/>
  <c r="S17" i="26"/>
  <c r="S16" i="26"/>
  <c r="S15" i="26"/>
  <c r="S14" i="26"/>
  <c r="S13" i="26"/>
  <c r="S12" i="26"/>
  <c r="S11" i="26"/>
  <c r="S10" i="26"/>
  <c r="S9" i="26"/>
  <c r="S8" i="26"/>
  <c r="S7" i="26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19" i="31"/>
  <c r="S18" i="31"/>
  <c r="S17" i="31"/>
  <c r="S16" i="31"/>
  <c r="S15" i="31"/>
  <c r="S14" i="31"/>
  <c r="S13" i="31"/>
  <c r="S12" i="31"/>
  <c r="S11" i="31"/>
  <c r="S10" i="31"/>
  <c r="S9" i="31"/>
  <c r="S8" i="31"/>
  <c r="S7" i="31"/>
  <c r="S55" i="24"/>
  <c r="S54" i="24"/>
  <c r="S53" i="24"/>
  <c r="S52" i="24"/>
  <c r="S51" i="24"/>
  <c r="S50" i="24"/>
  <c r="S49" i="24"/>
  <c r="S48" i="24"/>
  <c r="S47" i="24"/>
  <c r="S46" i="24"/>
  <c r="S43" i="24"/>
  <c r="S42" i="24"/>
  <c r="S41" i="24"/>
  <c r="S40" i="24"/>
  <c r="S39" i="24"/>
  <c r="S38" i="24"/>
  <c r="S37" i="24"/>
  <c r="S36" i="24"/>
  <c r="S35" i="24"/>
  <c r="S34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K51" i="4"/>
  <c r="T1272" i="4"/>
  <c r="AA1272" i="4"/>
  <c r="AC1272" i="4"/>
  <c r="V1272" i="4"/>
  <c r="U1272" i="4"/>
  <c r="Q716" i="4"/>
  <c r="Q12" i="4"/>
  <c r="P13" i="4"/>
  <c r="Q10" i="4"/>
  <c r="P15" i="4"/>
  <c r="P718" i="4"/>
  <c r="P14" i="4"/>
  <c r="S1272" i="4"/>
  <c r="L1272" i="4"/>
  <c r="P9" i="4"/>
  <c r="P11" i="4"/>
  <c r="P68" i="33"/>
  <c r="N68" i="22"/>
  <c r="N68" i="33"/>
  <c r="P7" i="4"/>
  <c r="P1021" i="4"/>
  <c r="Q14" i="4"/>
  <c r="Q715" i="4"/>
  <c r="Q11" i="4"/>
  <c r="P736" i="42"/>
  <c r="Q361" i="4"/>
  <c r="Q717" i="4"/>
  <c r="Q13" i="4"/>
  <c r="Q1021" i="4"/>
  <c r="M68" i="22"/>
  <c r="M68" i="33"/>
  <c r="A1284" i="4"/>
  <c r="U69" i="22"/>
  <c r="S69" i="22"/>
  <c r="S749" i="27"/>
  <c r="T68" i="22"/>
  <c r="O68" i="33"/>
  <c r="Q733" i="4"/>
  <c r="P714" i="4"/>
  <c r="P10" i="4"/>
  <c r="Q712" i="4"/>
  <c r="Q8" i="4"/>
  <c r="Q719" i="4"/>
  <c r="Q15" i="4"/>
  <c r="W6" i="4"/>
  <c r="Q713" i="4"/>
  <c r="Q9" i="4"/>
  <c r="Q711" i="4"/>
  <c r="Q7" i="4"/>
  <c r="P710" i="4"/>
  <c r="P6" i="4"/>
  <c r="P712" i="4"/>
  <c r="P8" i="4"/>
  <c r="P716" i="4"/>
  <c r="P12" i="4"/>
  <c r="P361" i="4"/>
  <c r="P1020" i="4"/>
  <c r="Q1020" i="4"/>
  <c r="Q6" i="4"/>
  <c r="A1296" i="4"/>
  <c r="A748" i="27"/>
  <c r="A736" i="42"/>
  <c r="W708" i="4"/>
  <c r="W112" i="4"/>
  <c r="W17" i="4"/>
  <c r="W5" i="4"/>
  <c r="Q732" i="4"/>
  <c r="P732" i="4"/>
  <c r="P360" i="4"/>
  <c r="Q16" i="4"/>
  <c r="P733" i="4"/>
  <c r="J2" i="45"/>
  <c r="M29" i="4"/>
  <c r="M28" i="4"/>
  <c r="K30" i="4"/>
  <c r="K29" i="4"/>
  <c r="K28" i="4"/>
  <c r="O30" i="4"/>
  <c r="O29" i="4"/>
  <c r="K47" i="4"/>
  <c r="O47" i="4"/>
  <c r="K48" i="4"/>
  <c r="M48" i="4"/>
  <c r="O48" i="4"/>
  <c r="K49" i="4"/>
  <c r="M49" i="4"/>
  <c r="O49" i="4"/>
  <c r="K50" i="4"/>
  <c r="M50" i="4"/>
  <c r="O50" i="4"/>
  <c r="O51" i="4"/>
  <c r="K52" i="4"/>
  <c r="O52" i="4"/>
  <c r="K53" i="4"/>
  <c r="M53" i="4"/>
  <c r="O53" i="4"/>
  <c r="K54" i="4"/>
  <c r="M54" i="4"/>
  <c r="O54" i="4"/>
  <c r="K55" i="4"/>
  <c r="M55" i="4"/>
  <c r="O55" i="4"/>
  <c r="M57" i="4"/>
  <c r="K58" i="4"/>
  <c r="K46" i="4"/>
  <c r="O58" i="4"/>
  <c r="O46" i="4"/>
  <c r="K73" i="4"/>
  <c r="K72" i="4"/>
  <c r="M73" i="4"/>
  <c r="M72" i="4"/>
  <c r="O73" i="4"/>
  <c r="O72" i="4"/>
  <c r="K85" i="4"/>
  <c r="K84" i="4"/>
  <c r="M85" i="4"/>
  <c r="M84" i="4"/>
  <c r="O85" i="4"/>
  <c r="O84" i="4"/>
  <c r="M97" i="4"/>
  <c r="M96" i="4"/>
  <c r="K98" i="4"/>
  <c r="K97" i="4"/>
  <c r="K96" i="4"/>
  <c r="O98" i="4"/>
  <c r="O97" i="4"/>
  <c r="O96" i="4"/>
  <c r="M114" i="4"/>
  <c r="K115" i="4"/>
  <c r="O115" i="4"/>
  <c r="K116" i="4"/>
  <c r="O116" i="4"/>
  <c r="K117" i="4"/>
  <c r="O117" i="4"/>
  <c r="K118" i="4"/>
  <c r="M118" i="4"/>
  <c r="O118" i="4"/>
  <c r="K119" i="4"/>
  <c r="O119" i="4"/>
  <c r="K120" i="4"/>
  <c r="M120" i="4"/>
  <c r="O120" i="4"/>
  <c r="K121" i="4"/>
  <c r="M121" i="4"/>
  <c r="O121" i="4"/>
  <c r="K122" i="4"/>
  <c r="M122" i="4"/>
  <c r="O122" i="4"/>
  <c r="K123" i="4"/>
  <c r="O123" i="4"/>
  <c r="K124" i="4"/>
  <c r="M124" i="4"/>
  <c r="O124" i="4"/>
  <c r="K125" i="4"/>
  <c r="M125" i="4"/>
  <c r="O125" i="4"/>
  <c r="K126" i="4"/>
  <c r="M126" i="4"/>
  <c r="O126" i="4"/>
  <c r="K127" i="4"/>
  <c r="M127" i="4"/>
  <c r="O127" i="4"/>
  <c r="M129" i="4"/>
  <c r="M128" i="4"/>
  <c r="K130" i="4"/>
  <c r="K129" i="4"/>
  <c r="K128" i="4"/>
  <c r="O130" i="4"/>
  <c r="M145" i="4"/>
  <c r="M144" i="4"/>
  <c r="K146" i="4"/>
  <c r="K145" i="4"/>
  <c r="K144" i="4"/>
  <c r="O146" i="4"/>
  <c r="O145" i="4"/>
  <c r="O144" i="4"/>
  <c r="M161" i="4"/>
  <c r="M160" i="4"/>
  <c r="K162" i="4"/>
  <c r="O162" i="4"/>
  <c r="O161" i="4"/>
  <c r="O160" i="4"/>
  <c r="M177" i="4"/>
  <c r="M176" i="4"/>
  <c r="K178" i="4"/>
  <c r="K177" i="4"/>
  <c r="K176" i="4"/>
  <c r="O178" i="4"/>
  <c r="O177" i="4"/>
  <c r="O176" i="4"/>
  <c r="M193" i="4"/>
  <c r="M192" i="4"/>
  <c r="K194" i="4"/>
  <c r="K193" i="4"/>
  <c r="K192" i="4"/>
  <c r="O194" i="4"/>
  <c r="O193" i="4"/>
  <c r="O192" i="4"/>
  <c r="M209" i="4"/>
  <c r="M208" i="4"/>
  <c r="K210" i="4"/>
  <c r="K209" i="4"/>
  <c r="K208" i="4"/>
  <c r="O210" i="4"/>
  <c r="O209" i="4"/>
  <c r="O208" i="4"/>
  <c r="M225" i="4"/>
  <c r="M224" i="4"/>
  <c r="K226" i="4"/>
  <c r="K225" i="4"/>
  <c r="K224" i="4"/>
  <c r="O226" i="4"/>
  <c r="O225" i="4"/>
  <c r="O224" i="4"/>
  <c r="M241" i="4"/>
  <c r="M240" i="4"/>
  <c r="K242" i="4"/>
  <c r="K241" i="4"/>
  <c r="K240" i="4"/>
  <c r="O242" i="4"/>
  <c r="O241" i="4"/>
  <c r="O240" i="4"/>
  <c r="M257" i="4"/>
  <c r="M256" i="4"/>
  <c r="K258" i="4"/>
  <c r="K257" i="4"/>
  <c r="K256" i="4"/>
  <c r="O258" i="4"/>
  <c r="O257" i="4"/>
  <c r="O256" i="4"/>
  <c r="M273" i="4"/>
  <c r="M272" i="4"/>
  <c r="K274" i="4"/>
  <c r="K273" i="4"/>
  <c r="K272" i="4"/>
  <c r="O274" i="4"/>
  <c r="O273" i="4"/>
  <c r="O272" i="4"/>
  <c r="M289" i="4"/>
  <c r="M288" i="4"/>
  <c r="K290" i="4"/>
  <c r="K289" i="4"/>
  <c r="K288" i="4"/>
  <c r="O290" i="4"/>
  <c r="O289" i="4"/>
  <c r="O288" i="4"/>
  <c r="M305" i="4"/>
  <c r="M304" i="4"/>
  <c r="K306" i="4"/>
  <c r="K305" i="4"/>
  <c r="K304" i="4"/>
  <c r="O306" i="4"/>
  <c r="O305" i="4"/>
  <c r="O304" i="4"/>
  <c r="K321" i="4"/>
  <c r="K320" i="4"/>
  <c r="M321" i="4"/>
  <c r="M320" i="4"/>
  <c r="O321" i="4"/>
  <c r="O320" i="4"/>
  <c r="K333" i="4"/>
  <c r="K332" i="4"/>
  <c r="M333" i="4"/>
  <c r="M332" i="4"/>
  <c r="O333" i="4"/>
  <c r="O332" i="4"/>
  <c r="M345" i="4"/>
  <c r="M344" i="4"/>
  <c r="K346" i="4"/>
  <c r="K345" i="4"/>
  <c r="K344" i="4"/>
  <c r="O346" i="4"/>
  <c r="O345" i="4"/>
  <c r="O344" i="4"/>
  <c r="K373" i="4"/>
  <c r="K372" i="4"/>
  <c r="M373" i="4"/>
  <c r="M372" i="4"/>
  <c r="O373" i="4"/>
  <c r="O372" i="4"/>
  <c r="K386" i="4"/>
  <c r="M386" i="4"/>
  <c r="O386" i="4"/>
  <c r="K387" i="4"/>
  <c r="M387" i="4"/>
  <c r="O387" i="4"/>
  <c r="K388" i="4"/>
  <c r="M388" i="4"/>
  <c r="O388" i="4"/>
  <c r="K389" i="4"/>
  <c r="M389" i="4"/>
  <c r="O389" i="4"/>
  <c r="K390" i="4"/>
  <c r="M390" i="4"/>
  <c r="O390" i="4"/>
  <c r="K391" i="4"/>
  <c r="M391" i="4"/>
  <c r="O391" i="4"/>
  <c r="K392" i="4"/>
  <c r="M392" i="4"/>
  <c r="O392" i="4"/>
  <c r="K393" i="4"/>
  <c r="M393" i="4"/>
  <c r="O393" i="4"/>
  <c r="K394" i="4"/>
  <c r="M394" i="4"/>
  <c r="O394" i="4"/>
  <c r="K395" i="4"/>
  <c r="M395" i="4"/>
  <c r="O395" i="4"/>
  <c r="K397" i="4"/>
  <c r="K385" i="4"/>
  <c r="M397" i="4"/>
  <c r="M385" i="4"/>
  <c r="O397" i="4"/>
  <c r="O396" i="4"/>
  <c r="O384" i="4"/>
  <c r="K530" i="4"/>
  <c r="M530" i="4"/>
  <c r="O530" i="4"/>
  <c r="K531" i="4"/>
  <c r="M531" i="4"/>
  <c r="O531" i="4"/>
  <c r="K532" i="4"/>
  <c r="M532" i="4"/>
  <c r="O532" i="4"/>
  <c r="K533" i="4"/>
  <c r="M533" i="4"/>
  <c r="O533" i="4"/>
  <c r="K534" i="4"/>
  <c r="M534" i="4"/>
  <c r="O534" i="4"/>
  <c r="K535" i="4"/>
  <c r="M535" i="4"/>
  <c r="O535" i="4"/>
  <c r="K536" i="4"/>
  <c r="M536" i="4"/>
  <c r="O536" i="4"/>
  <c r="K537" i="4"/>
  <c r="M537" i="4"/>
  <c r="O537" i="4"/>
  <c r="K538" i="4"/>
  <c r="M538" i="4"/>
  <c r="O538" i="4"/>
  <c r="K539" i="4"/>
  <c r="M539" i="4"/>
  <c r="O539" i="4"/>
  <c r="K541" i="4"/>
  <c r="M541" i="4"/>
  <c r="M540" i="4"/>
  <c r="O541" i="4"/>
  <c r="O540" i="4"/>
  <c r="K553" i="4"/>
  <c r="K552" i="4"/>
  <c r="M553" i="4"/>
  <c r="M552" i="4"/>
  <c r="O553" i="4"/>
  <c r="O552" i="4"/>
  <c r="K565" i="4"/>
  <c r="K564" i="4"/>
  <c r="M565" i="4"/>
  <c r="M564" i="4"/>
  <c r="O565" i="4"/>
  <c r="O564" i="4"/>
  <c r="K577" i="4"/>
  <c r="K576" i="4"/>
  <c r="M577" i="4"/>
  <c r="M576" i="4"/>
  <c r="O577" i="4"/>
  <c r="O576" i="4"/>
  <c r="K589" i="4"/>
  <c r="K588" i="4"/>
  <c r="M589" i="4"/>
  <c r="M588" i="4"/>
  <c r="O589" i="4"/>
  <c r="O588" i="4"/>
  <c r="K601" i="4"/>
  <c r="K600" i="4"/>
  <c r="M601" i="4"/>
  <c r="M600" i="4"/>
  <c r="O601" i="4"/>
  <c r="O600" i="4"/>
  <c r="K613" i="4"/>
  <c r="K612" i="4"/>
  <c r="M613" i="4"/>
  <c r="M612" i="4"/>
  <c r="O613" i="4"/>
  <c r="O612" i="4"/>
  <c r="K625" i="4"/>
  <c r="K624" i="4"/>
  <c r="M625" i="4"/>
  <c r="M624" i="4"/>
  <c r="O625" i="4"/>
  <c r="O624" i="4"/>
  <c r="K637" i="4"/>
  <c r="K636" i="4"/>
  <c r="M637" i="4"/>
  <c r="M636" i="4"/>
  <c r="O637" i="4"/>
  <c r="O636" i="4"/>
  <c r="K649" i="4"/>
  <c r="K648" i="4"/>
  <c r="M649" i="4"/>
  <c r="M648" i="4"/>
  <c r="O649" i="4"/>
  <c r="O648" i="4"/>
  <c r="K661" i="4"/>
  <c r="K660" i="4"/>
  <c r="M661" i="4"/>
  <c r="M660" i="4"/>
  <c r="O661" i="4"/>
  <c r="O660" i="4"/>
  <c r="K673" i="4"/>
  <c r="K672" i="4"/>
  <c r="M673" i="4"/>
  <c r="M672" i="4"/>
  <c r="O673" i="4"/>
  <c r="O672" i="4"/>
  <c r="K685" i="4"/>
  <c r="K684" i="4"/>
  <c r="M685" i="4"/>
  <c r="M684" i="4"/>
  <c r="O685" i="4"/>
  <c r="O684" i="4"/>
  <c r="K721" i="4"/>
  <c r="K720" i="4"/>
  <c r="M721" i="4"/>
  <c r="M720" i="4"/>
  <c r="O721" i="4"/>
  <c r="O720" i="4"/>
  <c r="K745" i="4"/>
  <c r="M745" i="4"/>
  <c r="M744" i="4"/>
  <c r="O745" i="4"/>
  <c r="O744" i="4"/>
  <c r="K758" i="4"/>
  <c r="M758" i="4"/>
  <c r="O758" i="4"/>
  <c r="K759" i="4"/>
  <c r="M759" i="4"/>
  <c r="O759" i="4"/>
  <c r="K760" i="4"/>
  <c r="M760" i="4"/>
  <c r="O760" i="4"/>
  <c r="K761" i="4"/>
  <c r="M761" i="4"/>
  <c r="O761" i="4"/>
  <c r="K762" i="4"/>
  <c r="M762" i="4"/>
  <c r="O762" i="4"/>
  <c r="K763" i="4"/>
  <c r="M763" i="4"/>
  <c r="O763" i="4"/>
  <c r="K764" i="4"/>
  <c r="M764" i="4"/>
  <c r="O764" i="4"/>
  <c r="K765" i="4"/>
  <c r="M765" i="4"/>
  <c r="O765" i="4"/>
  <c r="K766" i="4"/>
  <c r="M766" i="4"/>
  <c r="O766" i="4"/>
  <c r="K767" i="4"/>
  <c r="M767" i="4"/>
  <c r="O767" i="4"/>
  <c r="K769" i="4"/>
  <c r="K757" i="4"/>
  <c r="M769" i="4"/>
  <c r="M768" i="4"/>
  <c r="M756" i="4"/>
  <c r="O769" i="4"/>
  <c r="O768" i="4"/>
  <c r="O756" i="4"/>
  <c r="K781" i="4"/>
  <c r="K780" i="4"/>
  <c r="M781" i="4"/>
  <c r="M780" i="4"/>
  <c r="O781" i="4"/>
  <c r="O780" i="4"/>
  <c r="K793" i="4"/>
  <c r="K792" i="4"/>
  <c r="M793" i="4"/>
  <c r="M792" i="4"/>
  <c r="O793" i="4"/>
  <c r="O792" i="4"/>
  <c r="K805" i="4"/>
  <c r="K804" i="4"/>
  <c r="M805" i="4"/>
  <c r="M804" i="4"/>
  <c r="O805" i="4"/>
  <c r="O804" i="4"/>
  <c r="K818" i="4"/>
  <c r="O818" i="4"/>
  <c r="K819" i="4"/>
  <c r="O819" i="4"/>
  <c r="K820" i="4"/>
  <c r="O820" i="4"/>
  <c r="K821" i="4"/>
  <c r="O821" i="4"/>
  <c r="K822" i="4"/>
  <c r="O822" i="4"/>
  <c r="K823" i="4"/>
  <c r="O823" i="4"/>
  <c r="K824" i="4"/>
  <c r="O824" i="4"/>
  <c r="K825" i="4"/>
  <c r="O825" i="4"/>
  <c r="K826" i="4"/>
  <c r="O826" i="4"/>
  <c r="K827" i="4"/>
  <c r="O827" i="4"/>
  <c r="K829" i="4"/>
  <c r="K828" i="4"/>
  <c r="M829" i="4"/>
  <c r="M828" i="4"/>
  <c r="O829" i="4"/>
  <c r="O828" i="4"/>
  <c r="K841" i="4"/>
  <c r="K840" i="4"/>
  <c r="M841" i="4"/>
  <c r="O841" i="4"/>
  <c r="O840" i="4"/>
  <c r="K854" i="4"/>
  <c r="M854" i="4"/>
  <c r="O854" i="4"/>
  <c r="K855" i="4"/>
  <c r="M855" i="4"/>
  <c r="O855" i="4"/>
  <c r="K856" i="4"/>
  <c r="M856" i="4"/>
  <c r="O856" i="4"/>
  <c r="K857" i="4"/>
  <c r="M857" i="4"/>
  <c r="O857" i="4"/>
  <c r="K858" i="4"/>
  <c r="M858" i="4"/>
  <c r="O858" i="4"/>
  <c r="K859" i="4"/>
  <c r="M859" i="4"/>
  <c r="O859" i="4"/>
  <c r="K860" i="4"/>
  <c r="M860" i="4"/>
  <c r="O860" i="4"/>
  <c r="K861" i="4"/>
  <c r="M861" i="4"/>
  <c r="O861" i="4"/>
  <c r="K862" i="4"/>
  <c r="M862" i="4"/>
  <c r="O862" i="4"/>
  <c r="K863" i="4"/>
  <c r="M863" i="4"/>
  <c r="O863" i="4"/>
  <c r="K865" i="4"/>
  <c r="M865" i="4"/>
  <c r="M864" i="4"/>
  <c r="O865" i="4"/>
  <c r="O864" i="4"/>
  <c r="K877" i="4"/>
  <c r="K876" i="4"/>
  <c r="M877" i="4"/>
  <c r="M876" i="4"/>
  <c r="O877" i="4"/>
  <c r="O876" i="4"/>
  <c r="K889" i="4"/>
  <c r="K888" i="4"/>
  <c r="M889" i="4"/>
  <c r="M888" i="4"/>
  <c r="O889" i="4"/>
  <c r="O888" i="4"/>
  <c r="K902" i="4"/>
  <c r="M902" i="4"/>
  <c r="O902" i="4"/>
  <c r="K903" i="4"/>
  <c r="M903" i="4"/>
  <c r="O903" i="4"/>
  <c r="K904" i="4"/>
  <c r="M904" i="4"/>
  <c r="O904" i="4"/>
  <c r="K905" i="4"/>
  <c r="M905" i="4"/>
  <c r="O905" i="4"/>
  <c r="K906" i="4"/>
  <c r="M906" i="4"/>
  <c r="O906" i="4"/>
  <c r="K907" i="4"/>
  <c r="M907" i="4"/>
  <c r="O907" i="4"/>
  <c r="K908" i="4"/>
  <c r="M908" i="4"/>
  <c r="O908" i="4"/>
  <c r="K909" i="4"/>
  <c r="M909" i="4"/>
  <c r="O909" i="4"/>
  <c r="K910" i="4"/>
  <c r="M910" i="4"/>
  <c r="O910" i="4"/>
  <c r="K911" i="4"/>
  <c r="M911" i="4"/>
  <c r="O911" i="4"/>
  <c r="K913" i="4"/>
  <c r="K912" i="4"/>
  <c r="M913" i="4"/>
  <c r="M912" i="4"/>
  <c r="O913" i="4"/>
  <c r="K925" i="4"/>
  <c r="K924" i="4"/>
  <c r="M925" i="4"/>
  <c r="M924" i="4"/>
  <c r="O925" i="4"/>
  <c r="O924" i="4"/>
  <c r="K937" i="4"/>
  <c r="K936" i="4"/>
  <c r="M937" i="4"/>
  <c r="M936" i="4"/>
  <c r="O937" i="4"/>
  <c r="O936" i="4"/>
  <c r="K950" i="4"/>
  <c r="M950" i="4"/>
  <c r="O950" i="4"/>
  <c r="K951" i="4"/>
  <c r="M951" i="4"/>
  <c r="O951" i="4"/>
  <c r="K952" i="4"/>
  <c r="M952" i="4"/>
  <c r="O952" i="4"/>
  <c r="K953" i="4"/>
  <c r="M953" i="4"/>
  <c r="O953" i="4"/>
  <c r="K954" i="4"/>
  <c r="M954" i="4"/>
  <c r="O954" i="4"/>
  <c r="K955" i="4"/>
  <c r="M955" i="4"/>
  <c r="O955" i="4"/>
  <c r="K956" i="4"/>
  <c r="M956" i="4"/>
  <c r="O956" i="4"/>
  <c r="K957" i="4"/>
  <c r="M957" i="4"/>
  <c r="O957" i="4"/>
  <c r="K958" i="4"/>
  <c r="M958" i="4"/>
  <c r="O958" i="4"/>
  <c r="K959" i="4"/>
  <c r="M959" i="4"/>
  <c r="O959" i="4"/>
  <c r="K961" i="4"/>
  <c r="K960" i="4"/>
  <c r="M961" i="4"/>
  <c r="M960" i="4"/>
  <c r="O961" i="4"/>
  <c r="O960" i="4"/>
  <c r="K973" i="4"/>
  <c r="K972" i="4"/>
  <c r="M973" i="4"/>
  <c r="M972" i="4"/>
  <c r="O973" i="4"/>
  <c r="O972" i="4"/>
  <c r="K985" i="4"/>
  <c r="K984" i="4"/>
  <c r="M985" i="4"/>
  <c r="M984" i="4"/>
  <c r="O985" i="4"/>
  <c r="O984" i="4"/>
  <c r="K997" i="4"/>
  <c r="K996" i="4"/>
  <c r="M997" i="4"/>
  <c r="M996" i="4"/>
  <c r="O997" i="4"/>
  <c r="O996" i="4"/>
  <c r="K1009" i="4"/>
  <c r="K1008" i="4"/>
  <c r="M1009" i="4"/>
  <c r="M1008" i="4"/>
  <c r="O1009" i="4"/>
  <c r="O1008" i="4"/>
  <c r="K1033" i="4"/>
  <c r="K1032" i="4"/>
  <c r="M1033" i="4"/>
  <c r="M1032" i="4"/>
  <c r="O1033" i="4"/>
  <c r="O1032" i="4"/>
  <c r="K1045" i="4"/>
  <c r="K1044" i="4"/>
  <c r="M1045" i="4"/>
  <c r="M1044" i="4"/>
  <c r="O1045" i="4"/>
  <c r="O1044" i="4"/>
  <c r="K1057" i="4"/>
  <c r="K1056" i="4"/>
  <c r="M1057" i="4"/>
  <c r="M1056" i="4"/>
  <c r="O1057" i="4"/>
  <c r="O1056" i="4"/>
  <c r="K1070" i="4"/>
  <c r="M1070" i="4"/>
  <c r="O1070" i="4"/>
  <c r="K1071" i="4"/>
  <c r="M1071" i="4"/>
  <c r="O1071" i="4"/>
  <c r="K1072" i="4"/>
  <c r="M1072" i="4"/>
  <c r="O1072" i="4"/>
  <c r="K1073" i="4"/>
  <c r="M1073" i="4"/>
  <c r="O1073" i="4"/>
  <c r="K1074" i="4"/>
  <c r="M1074" i="4"/>
  <c r="O1074" i="4"/>
  <c r="K1075" i="4"/>
  <c r="O1075" i="4"/>
  <c r="K1076" i="4"/>
  <c r="M1076" i="4"/>
  <c r="O1076" i="4"/>
  <c r="K1077" i="4"/>
  <c r="M1077" i="4"/>
  <c r="O1077" i="4"/>
  <c r="K1078" i="4"/>
  <c r="M1078" i="4"/>
  <c r="O1078" i="4"/>
  <c r="K1079" i="4"/>
  <c r="M1079" i="4"/>
  <c r="O1079" i="4"/>
  <c r="K1081" i="4"/>
  <c r="M1081" i="4"/>
  <c r="M1080" i="4"/>
  <c r="O1081" i="4"/>
  <c r="O1080" i="4"/>
  <c r="K1093" i="4"/>
  <c r="K1092" i="4"/>
  <c r="M1093" i="4"/>
  <c r="M1092" i="4"/>
  <c r="O1093" i="4"/>
  <c r="O1092" i="4"/>
  <c r="K1105" i="4"/>
  <c r="K1104" i="4"/>
  <c r="M1105" i="4"/>
  <c r="M1104" i="4"/>
  <c r="O1105" i="4"/>
  <c r="O1104" i="4"/>
  <c r="K1117" i="4"/>
  <c r="K1116" i="4"/>
  <c r="M1117" i="4"/>
  <c r="M1116" i="4"/>
  <c r="O1117" i="4"/>
  <c r="O1116" i="4"/>
  <c r="K1130" i="4"/>
  <c r="M1130" i="4"/>
  <c r="O1130" i="4"/>
  <c r="K1131" i="4"/>
  <c r="O1131" i="4"/>
  <c r="K1132" i="4"/>
  <c r="M1132" i="4"/>
  <c r="O1132" i="4"/>
  <c r="K1133" i="4"/>
  <c r="M1133" i="4"/>
  <c r="O1133" i="4"/>
  <c r="K1134" i="4"/>
  <c r="M1134" i="4"/>
  <c r="O1134" i="4"/>
  <c r="K1135" i="4"/>
  <c r="O1135" i="4"/>
  <c r="K1136" i="4"/>
  <c r="M1136" i="4"/>
  <c r="O1136" i="4"/>
  <c r="K1137" i="4"/>
  <c r="M1137" i="4"/>
  <c r="O1137" i="4"/>
  <c r="K1138" i="4"/>
  <c r="M1138" i="4"/>
  <c r="O1138" i="4"/>
  <c r="K1139" i="4"/>
  <c r="K1031" i="4"/>
  <c r="M1139" i="4"/>
  <c r="O1139" i="4"/>
  <c r="K1141" i="4"/>
  <c r="M1141" i="4"/>
  <c r="O1141" i="4"/>
  <c r="O1140" i="4"/>
  <c r="K1153" i="4"/>
  <c r="K1152" i="4"/>
  <c r="M1153" i="4"/>
  <c r="M1152" i="4"/>
  <c r="O1153" i="4"/>
  <c r="O1152" i="4"/>
  <c r="K1165" i="4"/>
  <c r="K1164" i="4"/>
  <c r="M1165" i="4"/>
  <c r="M1164" i="4"/>
  <c r="O1165" i="4"/>
  <c r="O1164" i="4"/>
  <c r="K1177" i="4"/>
  <c r="K1176" i="4"/>
  <c r="M1177" i="4"/>
  <c r="M1176" i="4"/>
  <c r="O1177" i="4"/>
  <c r="O1176" i="4"/>
  <c r="K1189" i="4"/>
  <c r="K1188" i="4"/>
  <c r="M1189" i="4"/>
  <c r="M1188" i="4"/>
  <c r="O1189" i="4"/>
  <c r="O1188" i="4"/>
  <c r="K1202" i="4"/>
  <c r="M1202" i="4"/>
  <c r="I750" i="27"/>
  <c r="O1202" i="4"/>
  <c r="J750" i="27"/>
  <c r="K1203" i="4"/>
  <c r="M1203" i="4"/>
  <c r="I751" i="27"/>
  <c r="O1203" i="4"/>
  <c r="J751" i="27"/>
  <c r="K1204" i="4"/>
  <c r="M1204" i="4"/>
  <c r="I752" i="27"/>
  <c r="O1204" i="4"/>
  <c r="J752" i="27"/>
  <c r="K1205" i="4"/>
  <c r="M1205" i="4"/>
  <c r="I753" i="27"/>
  <c r="O1205" i="4"/>
  <c r="J753" i="27"/>
  <c r="K1206" i="4"/>
  <c r="M1206" i="4"/>
  <c r="I754" i="27"/>
  <c r="O1206" i="4"/>
  <c r="J754" i="27"/>
  <c r="K1207" i="4"/>
  <c r="M1207" i="4"/>
  <c r="I755" i="27"/>
  <c r="O1207" i="4"/>
  <c r="J755" i="27"/>
  <c r="K1208" i="4"/>
  <c r="M1208" i="4"/>
  <c r="O1208" i="4"/>
  <c r="J756" i="27"/>
  <c r="K1209" i="4"/>
  <c r="M1209" i="4"/>
  <c r="I757" i="27"/>
  <c r="O1209" i="4"/>
  <c r="J757" i="27"/>
  <c r="K1210" i="4"/>
  <c r="M1210" i="4"/>
  <c r="I758" i="27"/>
  <c r="O1210" i="4"/>
  <c r="J758" i="27"/>
  <c r="K1211" i="4"/>
  <c r="M1211" i="4"/>
  <c r="I759" i="27"/>
  <c r="O1211" i="4"/>
  <c r="J759" i="27"/>
  <c r="K1213" i="4"/>
  <c r="K1212" i="4"/>
  <c r="M1213" i="4"/>
  <c r="O1213" i="4"/>
  <c r="K1225" i="4"/>
  <c r="M1225" i="4"/>
  <c r="M1224" i="4"/>
  <c r="O1225" i="4"/>
  <c r="O1224" i="4"/>
  <c r="K1237" i="4"/>
  <c r="K1236" i="4"/>
  <c r="M1237" i="4"/>
  <c r="M1236" i="4"/>
  <c r="O1237" i="4"/>
  <c r="O1236" i="4"/>
  <c r="K1249" i="4"/>
  <c r="K1248" i="4"/>
  <c r="M1249" i="4"/>
  <c r="M1248" i="4"/>
  <c r="O1249" i="4"/>
  <c r="O1248" i="4"/>
  <c r="K1261" i="4"/>
  <c r="K1260" i="4"/>
  <c r="M1261" i="4"/>
  <c r="M1260" i="4"/>
  <c r="O1261" i="4"/>
  <c r="O1260" i="4"/>
  <c r="K1273" i="4"/>
  <c r="K1272" i="4"/>
  <c r="O1273" i="4"/>
  <c r="O1272" i="4"/>
  <c r="G51" i="4"/>
  <c r="AB1261" i="4"/>
  <c r="AB1213" i="4"/>
  <c r="G1211" i="4"/>
  <c r="G1210" i="4"/>
  <c r="G1209" i="4"/>
  <c r="G1207" i="4"/>
  <c r="G1206" i="4"/>
  <c r="G1205" i="4"/>
  <c r="G1204" i="4"/>
  <c r="G1203" i="4"/>
  <c r="AB1203" i="4"/>
  <c r="G1202" i="4"/>
  <c r="AB1189" i="4"/>
  <c r="AB1177" i="4"/>
  <c r="AB1165" i="4"/>
  <c r="AB1153" i="4"/>
  <c r="AB1141" i="4"/>
  <c r="G1139" i="4"/>
  <c r="AB1139" i="4"/>
  <c r="G1138" i="4"/>
  <c r="G1137" i="4"/>
  <c r="G1136" i="4"/>
  <c r="AB1136" i="4"/>
  <c r="G1135" i="4"/>
  <c r="AB1135" i="4"/>
  <c r="G1134" i="4"/>
  <c r="G1133" i="4"/>
  <c r="G1132" i="4"/>
  <c r="G1131" i="4"/>
  <c r="AB1131" i="4"/>
  <c r="G1130" i="4"/>
  <c r="AB1117" i="4"/>
  <c r="AB1105" i="4"/>
  <c r="AB1093" i="4"/>
  <c r="AB1081" i="4"/>
  <c r="G1079" i="4"/>
  <c r="AB1079" i="4"/>
  <c r="G1078" i="4"/>
  <c r="G1077" i="4"/>
  <c r="G1076" i="4"/>
  <c r="G1075" i="4"/>
  <c r="AB1075" i="4"/>
  <c r="G1074" i="4"/>
  <c r="G1073" i="4"/>
  <c r="G1072" i="4"/>
  <c r="G1070" i="4"/>
  <c r="AB1057" i="4"/>
  <c r="AB1045" i="4"/>
  <c r="AB1033" i="4"/>
  <c r="AB1009" i="4"/>
  <c r="AB997" i="4"/>
  <c r="AB985" i="4"/>
  <c r="AB973" i="4"/>
  <c r="AB961" i="4"/>
  <c r="G959" i="4"/>
  <c r="G958" i="4"/>
  <c r="G957" i="4"/>
  <c r="G956" i="4"/>
  <c r="G955" i="4"/>
  <c r="AB955" i="4"/>
  <c r="G954" i="4"/>
  <c r="G953" i="4"/>
  <c r="G952" i="4"/>
  <c r="G951" i="4"/>
  <c r="AB951" i="4"/>
  <c r="G950" i="4"/>
  <c r="AB937" i="4"/>
  <c r="AB925" i="4"/>
  <c r="AB913" i="4"/>
  <c r="G911" i="4"/>
  <c r="G910" i="4"/>
  <c r="G909" i="4"/>
  <c r="G908" i="4"/>
  <c r="G907" i="4"/>
  <c r="AB907" i="4"/>
  <c r="G906" i="4"/>
  <c r="G905" i="4"/>
  <c r="G904" i="4"/>
  <c r="G903" i="4"/>
  <c r="AB903" i="4"/>
  <c r="G902" i="4"/>
  <c r="AB889" i="4"/>
  <c r="AB877" i="4"/>
  <c r="AB865" i="4"/>
  <c r="G863" i="4"/>
  <c r="G862" i="4"/>
  <c r="G861" i="4"/>
  <c r="G860" i="4"/>
  <c r="G859" i="4"/>
  <c r="AB859" i="4"/>
  <c r="G858" i="4"/>
  <c r="G857" i="4"/>
  <c r="G856" i="4"/>
  <c r="G855" i="4"/>
  <c r="AB855" i="4"/>
  <c r="G854" i="4"/>
  <c r="AB841" i="4"/>
  <c r="AB829" i="4"/>
  <c r="AB805" i="4"/>
  <c r="AB793" i="4"/>
  <c r="AB781" i="4"/>
  <c r="AB769" i="4"/>
  <c r="G767" i="4"/>
  <c r="G766" i="4"/>
  <c r="G765" i="4"/>
  <c r="G764" i="4"/>
  <c r="G762" i="4"/>
  <c r="G761" i="4"/>
  <c r="G760" i="4"/>
  <c r="G758" i="4"/>
  <c r="AB745" i="4"/>
  <c r="AB721" i="4"/>
  <c r="AB685" i="4"/>
  <c r="AB673" i="4"/>
  <c r="AB661" i="4"/>
  <c r="AB649" i="4"/>
  <c r="AB637" i="4"/>
  <c r="AB625" i="4"/>
  <c r="AB613" i="4"/>
  <c r="AB601" i="4"/>
  <c r="AB589" i="4"/>
  <c r="AB577" i="4"/>
  <c r="AB565" i="4"/>
  <c r="AB553" i="4"/>
  <c r="AB541" i="4"/>
  <c r="G539" i="4"/>
  <c r="G538" i="4"/>
  <c r="G537" i="4"/>
  <c r="G536" i="4"/>
  <c r="AB536" i="4"/>
  <c r="G535" i="4"/>
  <c r="AB535" i="4"/>
  <c r="G534" i="4"/>
  <c r="G533" i="4"/>
  <c r="G532" i="4"/>
  <c r="G531" i="4"/>
  <c r="AB531" i="4"/>
  <c r="G530" i="4"/>
  <c r="AB397" i="4"/>
  <c r="G395" i="4"/>
  <c r="AB395" i="4"/>
  <c r="G394" i="4"/>
  <c r="G393" i="4"/>
  <c r="G392" i="4"/>
  <c r="AB392" i="4"/>
  <c r="G391" i="4"/>
  <c r="AB391" i="4"/>
  <c r="G390" i="4"/>
  <c r="G389" i="4"/>
  <c r="G388" i="4"/>
  <c r="G387" i="4"/>
  <c r="AB387" i="4"/>
  <c r="G386" i="4"/>
  <c r="AB373" i="4"/>
  <c r="G119" i="4"/>
  <c r="G117" i="4"/>
  <c r="G116" i="4"/>
  <c r="G115" i="4"/>
  <c r="G55" i="4"/>
  <c r="G54" i="4"/>
  <c r="G53" i="4"/>
  <c r="G52" i="4"/>
  <c r="G50" i="4"/>
  <c r="G49" i="4"/>
  <c r="G48" i="4"/>
  <c r="G47" i="4"/>
  <c r="V762" i="4"/>
  <c r="AA762" i="4"/>
  <c r="AC762" i="4"/>
  <c r="V767" i="4"/>
  <c r="AA767" i="4"/>
  <c r="AC767" i="4"/>
  <c r="V863" i="4"/>
  <c r="AA863" i="4"/>
  <c r="AC863" i="4"/>
  <c r="V902" i="4"/>
  <c r="AA902" i="4"/>
  <c r="AC902" i="4"/>
  <c r="V910" i="4"/>
  <c r="AA910" i="4"/>
  <c r="AC910" i="4"/>
  <c r="V953" i="4"/>
  <c r="AA953" i="4"/>
  <c r="AC953" i="4"/>
  <c r="V1072" i="4"/>
  <c r="AA1072" i="4"/>
  <c r="AC1072" i="4"/>
  <c r="V1076" i="4"/>
  <c r="AA1076" i="4"/>
  <c r="AC1076" i="4"/>
  <c r="V1134" i="4"/>
  <c r="AA1134" i="4"/>
  <c r="AC1134" i="4"/>
  <c r="V758" i="4"/>
  <c r="AA758" i="4"/>
  <c r="AC758" i="4"/>
  <c r="V856" i="4"/>
  <c r="AA856" i="4"/>
  <c r="AC856" i="4"/>
  <c r="AA950" i="4"/>
  <c r="AC950" i="4"/>
  <c r="V950" i="4"/>
  <c r="V958" i="4"/>
  <c r="AA958" i="4"/>
  <c r="AC958" i="4"/>
  <c r="V1077" i="4"/>
  <c r="AA1077" i="4"/>
  <c r="AC1077" i="4"/>
  <c r="AA1225" i="4"/>
  <c r="AC1225" i="4"/>
  <c r="V1225" i="4"/>
  <c r="V761" i="4"/>
  <c r="AA761" i="4"/>
  <c r="AC761" i="4"/>
  <c r="AA766" i="4"/>
  <c r="AC766" i="4"/>
  <c r="V766" i="4"/>
  <c r="V854" i="4"/>
  <c r="AA854" i="4"/>
  <c r="AC854" i="4"/>
  <c r="V858" i="4"/>
  <c r="AA858" i="4"/>
  <c r="AC858" i="4"/>
  <c r="V862" i="4"/>
  <c r="AA862" i="4"/>
  <c r="AC862" i="4"/>
  <c r="V905" i="4"/>
  <c r="AA905" i="4"/>
  <c r="AC905" i="4"/>
  <c r="V909" i="4"/>
  <c r="AA909" i="4"/>
  <c r="AC909" i="4"/>
  <c r="V952" i="4"/>
  <c r="AA952" i="4"/>
  <c r="AC952" i="4"/>
  <c r="AA956" i="4"/>
  <c r="AC956" i="4"/>
  <c r="V956" i="4"/>
  <c r="AA1070" i="4"/>
  <c r="AC1070" i="4"/>
  <c r="V1070" i="4"/>
  <c r="V1133" i="4"/>
  <c r="AA1133" i="4"/>
  <c r="AC1133" i="4"/>
  <c r="AA1137" i="4"/>
  <c r="AC1137" i="4"/>
  <c r="V1137" i="4"/>
  <c r="AA1202" i="4"/>
  <c r="AC1202" i="4"/>
  <c r="V1202" i="4"/>
  <c r="AA1206" i="4"/>
  <c r="AC1206" i="4"/>
  <c r="V1206" i="4"/>
  <c r="AA1211" i="4"/>
  <c r="AC1211" i="4"/>
  <c r="V1211" i="4"/>
  <c r="AA1249" i="4"/>
  <c r="AC1249" i="4"/>
  <c r="V1249" i="4"/>
  <c r="AA906" i="4"/>
  <c r="AC906" i="4"/>
  <c r="V906" i="4"/>
  <c r="U937" i="4"/>
  <c r="V937" i="4"/>
  <c r="AA937" i="4"/>
  <c r="AC937" i="4"/>
  <c r="V957" i="4"/>
  <c r="AA957" i="4"/>
  <c r="AC957" i="4"/>
  <c r="AA1130" i="4"/>
  <c r="AC1130" i="4"/>
  <c r="V1130" i="4"/>
  <c r="V1138" i="4"/>
  <c r="AA1138" i="4"/>
  <c r="AC1138" i="4"/>
  <c r="T1203" i="4"/>
  <c r="V1203" i="4"/>
  <c r="AA1203" i="4"/>
  <c r="AC1203" i="4"/>
  <c r="U1203" i="4"/>
  <c r="V1207" i="4"/>
  <c r="AA1207" i="4"/>
  <c r="AC1207" i="4"/>
  <c r="V764" i="4"/>
  <c r="AA764" i="4"/>
  <c r="AC764" i="4"/>
  <c r="V860" i="4"/>
  <c r="AA860" i="4"/>
  <c r="AC860" i="4"/>
  <c r="AA911" i="4"/>
  <c r="AC911" i="4"/>
  <c r="V911" i="4"/>
  <c r="V954" i="4"/>
  <c r="AA954" i="4"/>
  <c r="AC954" i="4"/>
  <c r="V1073" i="4"/>
  <c r="AA1073" i="4"/>
  <c r="AC1073" i="4"/>
  <c r="V1204" i="4"/>
  <c r="AA1204" i="4"/>
  <c r="AC1204" i="4"/>
  <c r="V1209" i="4"/>
  <c r="AA1209" i="4"/>
  <c r="AC1209" i="4"/>
  <c r="M1212" i="4"/>
  <c r="I760" i="27"/>
  <c r="I761" i="27"/>
  <c r="V760" i="4"/>
  <c r="AA760" i="4"/>
  <c r="AC760" i="4"/>
  <c r="V765" i="4"/>
  <c r="AA765" i="4"/>
  <c r="AC765" i="4"/>
  <c r="V857" i="4"/>
  <c r="AA857" i="4"/>
  <c r="AC857" i="4"/>
  <c r="AA861" i="4"/>
  <c r="AC861" i="4"/>
  <c r="V861" i="4"/>
  <c r="V904" i="4"/>
  <c r="AA904" i="4"/>
  <c r="AC904" i="4"/>
  <c r="V908" i="4"/>
  <c r="AA908" i="4"/>
  <c r="AC908" i="4"/>
  <c r="V959" i="4"/>
  <c r="AA959" i="4"/>
  <c r="AC959" i="4"/>
  <c r="T997" i="4"/>
  <c r="U997" i="4"/>
  <c r="V997" i="4"/>
  <c r="AA997" i="4"/>
  <c r="AC997" i="4"/>
  <c r="AA1074" i="4"/>
  <c r="AC1074" i="4"/>
  <c r="V1074" i="4"/>
  <c r="V1078" i="4"/>
  <c r="AA1078" i="4"/>
  <c r="AC1078" i="4"/>
  <c r="V1132" i="4"/>
  <c r="AA1132" i="4"/>
  <c r="AC1132" i="4"/>
  <c r="V1205" i="4"/>
  <c r="AA1205" i="4"/>
  <c r="AC1205" i="4"/>
  <c r="V1210" i="4"/>
  <c r="AA1210" i="4"/>
  <c r="AC1210" i="4"/>
  <c r="AA1237" i="4"/>
  <c r="AC1237" i="4"/>
  <c r="V1237" i="4"/>
  <c r="S49" i="4"/>
  <c r="AA49" i="4"/>
  <c r="S54" i="4"/>
  <c r="AA54" i="4"/>
  <c r="S127" i="4"/>
  <c r="AA127" i="4"/>
  <c r="V533" i="4"/>
  <c r="AA533" i="4"/>
  <c r="S50" i="4"/>
  <c r="AA50" i="4"/>
  <c r="S120" i="4"/>
  <c r="AA120" i="4"/>
  <c r="V389" i="4"/>
  <c r="AA389" i="4"/>
  <c r="AC389" i="4"/>
  <c r="AA393" i="4"/>
  <c r="AC393" i="4"/>
  <c r="V393" i="4"/>
  <c r="V530" i="4"/>
  <c r="AA530" i="4"/>
  <c r="V534" i="4"/>
  <c r="AA534" i="4"/>
  <c r="AA538" i="4"/>
  <c r="AC538" i="4"/>
  <c r="V538" i="4"/>
  <c r="AA388" i="4"/>
  <c r="AC388" i="4"/>
  <c r="V388" i="4"/>
  <c r="S121" i="4"/>
  <c r="AA121" i="4"/>
  <c r="V386" i="4"/>
  <c r="AA386" i="4"/>
  <c r="AC386" i="4"/>
  <c r="V390" i="4"/>
  <c r="AA390" i="4"/>
  <c r="AC390" i="4"/>
  <c r="AA394" i="4"/>
  <c r="AC394" i="4"/>
  <c r="V394" i="4"/>
  <c r="AA539" i="4"/>
  <c r="AC539" i="4"/>
  <c r="V539" i="4"/>
  <c r="AA537" i="4"/>
  <c r="V537" i="4"/>
  <c r="S48" i="4"/>
  <c r="AA48" i="4"/>
  <c r="S126" i="4"/>
  <c r="AA126" i="4"/>
  <c r="AA532" i="4"/>
  <c r="V532" i="4"/>
  <c r="T1261" i="4"/>
  <c r="V1261" i="4"/>
  <c r="U1261" i="4"/>
  <c r="AA1261" i="4"/>
  <c r="AC1261" i="4"/>
  <c r="T1213" i="4"/>
  <c r="V1213" i="4"/>
  <c r="U1213" i="4"/>
  <c r="AA1213" i="4"/>
  <c r="T1189" i="4"/>
  <c r="U1189" i="4"/>
  <c r="V1189" i="4"/>
  <c r="AA1189" i="4"/>
  <c r="T1177" i="4"/>
  <c r="U1177" i="4"/>
  <c r="V1177" i="4"/>
  <c r="AA1177" i="4"/>
  <c r="T1165" i="4"/>
  <c r="U1165" i="4"/>
  <c r="AA1165" i="4"/>
  <c r="V1165" i="4"/>
  <c r="T1139" i="4"/>
  <c r="U1139" i="4"/>
  <c r="AA1139" i="4"/>
  <c r="AC1139" i="4"/>
  <c r="V1139" i="4"/>
  <c r="T1136" i="4"/>
  <c r="AA1136" i="4"/>
  <c r="AC1136" i="4"/>
  <c r="V1136" i="4"/>
  <c r="U1136" i="4"/>
  <c r="T1153" i="4"/>
  <c r="U1153" i="4"/>
  <c r="V1153" i="4"/>
  <c r="AA1153" i="4"/>
  <c r="T1131" i="4"/>
  <c r="U1131" i="4"/>
  <c r="V1131" i="4"/>
  <c r="AA1131" i="4"/>
  <c r="AC1131" i="4"/>
  <c r="T1135" i="4"/>
  <c r="V1135" i="4"/>
  <c r="U1135" i="4"/>
  <c r="AA1135" i="4"/>
  <c r="AC1135" i="4"/>
  <c r="T1141" i="4"/>
  <c r="U1141" i="4"/>
  <c r="AA1141" i="4"/>
  <c r="V1141" i="4"/>
  <c r="T1117" i="4"/>
  <c r="V1117" i="4"/>
  <c r="AA1117" i="4"/>
  <c r="U1117" i="4"/>
  <c r="T1105" i="4"/>
  <c r="AA1105" i="4"/>
  <c r="AC1105" i="4"/>
  <c r="U1105" i="4"/>
  <c r="V1105" i="4"/>
  <c r="T1079" i="4"/>
  <c r="U1079" i="4"/>
  <c r="V1079" i="4"/>
  <c r="AA1079" i="4"/>
  <c r="AC1079" i="4"/>
  <c r="T1093" i="4"/>
  <c r="V1093" i="4"/>
  <c r="U1093" i="4"/>
  <c r="AA1093" i="4"/>
  <c r="T1075" i="4"/>
  <c r="V1075" i="4"/>
  <c r="AA1075" i="4"/>
  <c r="AC1075" i="4"/>
  <c r="U1075" i="4"/>
  <c r="T1081" i="4"/>
  <c r="V1081" i="4"/>
  <c r="U1081" i="4"/>
  <c r="AA1081" i="4"/>
  <c r="AC1081" i="4"/>
  <c r="T1057" i="4"/>
  <c r="U1057" i="4"/>
  <c r="AA1057" i="4"/>
  <c r="AC1057" i="4"/>
  <c r="V1057" i="4"/>
  <c r="T1045" i="4"/>
  <c r="U1045" i="4"/>
  <c r="V1045" i="4"/>
  <c r="AA1045" i="4"/>
  <c r="AC1045" i="4"/>
  <c r="T1033" i="4"/>
  <c r="U1033" i="4"/>
  <c r="V1033" i="4"/>
  <c r="AA1033" i="4"/>
  <c r="AC1033" i="4"/>
  <c r="T1009" i="4"/>
  <c r="U1009" i="4"/>
  <c r="AA1009" i="4"/>
  <c r="AC1009" i="4"/>
  <c r="V1009" i="4"/>
  <c r="T985" i="4"/>
  <c r="U985" i="4"/>
  <c r="AA985" i="4"/>
  <c r="AC985" i="4"/>
  <c r="V985" i="4"/>
  <c r="T973" i="4"/>
  <c r="U973" i="4"/>
  <c r="V973" i="4"/>
  <c r="AA973" i="4"/>
  <c r="T955" i="4"/>
  <c r="U955" i="4"/>
  <c r="AA955" i="4"/>
  <c r="AC955" i="4"/>
  <c r="V955" i="4"/>
  <c r="T961" i="4"/>
  <c r="U961" i="4"/>
  <c r="AA961" i="4"/>
  <c r="V961" i="4"/>
  <c r="T951" i="4"/>
  <c r="AA951" i="4"/>
  <c r="AC951" i="4"/>
  <c r="V951" i="4"/>
  <c r="U951" i="4"/>
  <c r="T925" i="4"/>
  <c r="U925" i="4"/>
  <c r="AA925" i="4"/>
  <c r="AC925" i="4"/>
  <c r="V925" i="4"/>
  <c r="T903" i="4"/>
  <c r="U903" i="4"/>
  <c r="AA903" i="4"/>
  <c r="AC903" i="4"/>
  <c r="V903" i="4"/>
  <c r="T907" i="4"/>
  <c r="AA907" i="4"/>
  <c r="AC907" i="4"/>
  <c r="V907" i="4"/>
  <c r="U907" i="4"/>
  <c r="T913" i="4"/>
  <c r="U913" i="4"/>
  <c r="V913" i="4"/>
  <c r="AA913" i="4"/>
  <c r="T889" i="4"/>
  <c r="U889" i="4"/>
  <c r="V889" i="4"/>
  <c r="AA889" i="4"/>
  <c r="AC889" i="4"/>
  <c r="T855" i="4"/>
  <c r="U855" i="4"/>
  <c r="V855" i="4"/>
  <c r="AA855" i="4"/>
  <c r="AC855" i="4"/>
  <c r="T877" i="4"/>
  <c r="U877" i="4"/>
  <c r="V877" i="4"/>
  <c r="AA877" i="4"/>
  <c r="T859" i="4"/>
  <c r="AA859" i="4"/>
  <c r="AC859" i="4"/>
  <c r="V859" i="4"/>
  <c r="U859" i="4"/>
  <c r="T865" i="4"/>
  <c r="U865" i="4"/>
  <c r="V865" i="4"/>
  <c r="AA865" i="4"/>
  <c r="T841" i="4"/>
  <c r="U841" i="4"/>
  <c r="AA841" i="4"/>
  <c r="AC841" i="4"/>
  <c r="V841" i="4"/>
  <c r="T829" i="4"/>
  <c r="U829" i="4"/>
  <c r="V829" i="4"/>
  <c r="AA829" i="4"/>
  <c r="AC829" i="4"/>
  <c r="T805" i="4"/>
  <c r="U805" i="4"/>
  <c r="AA805" i="4"/>
  <c r="V805" i="4"/>
  <c r="T793" i="4"/>
  <c r="U793" i="4"/>
  <c r="V793" i="4"/>
  <c r="AA793" i="4"/>
  <c r="AC793" i="4"/>
  <c r="T781" i="4"/>
  <c r="U781" i="4"/>
  <c r="AA781" i="4"/>
  <c r="AC781" i="4"/>
  <c r="V781" i="4"/>
  <c r="T769" i="4"/>
  <c r="U769" i="4"/>
  <c r="V769" i="4"/>
  <c r="AA769" i="4"/>
  <c r="AC769" i="4"/>
  <c r="T745" i="4"/>
  <c r="U745" i="4"/>
  <c r="AA745" i="4"/>
  <c r="AC745" i="4"/>
  <c r="V745" i="4"/>
  <c r="T721" i="4"/>
  <c r="U721" i="4"/>
  <c r="V721" i="4"/>
  <c r="AA721" i="4"/>
  <c r="AC721" i="4"/>
  <c r="T685" i="4"/>
  <c r="U685" i="4"/>
  <c r="AA685" i="4"/>
  <c r="AC685" i="4"/>
  <c r="V685" i="4"/>
  <c r="T673" i="4"/>
  <c r="U673" i="4"/>
  <c r="V673" i="4"/>
  <c r="AA673" i="4"/>
  <c r="T661" i="4"/>
  <c r="U661" i="4"/>
  <c r="AA661" i="4"/>
  <c r="AC661" i="4"/>
  <c r="V661" i="4"/>
  <c r="T649" i="4"/>
  <c r="U649" i="4"/>
  <c r="V649" i="4"/>
  <c r="AA649" i="4"/>
  <c r="AC649" i="4"/>
  <c r="T536" i="4"/>
  <c r="V536" i="4"/>
  <c r="AA536" i="4"/>
  <c r="U536" i="4"/>
  <c r="T637" i="4"/>
  <c r="U637" i="4"/>
  <c r="AA637" i="4"/>
  <c r="AC637" i="4"/>
  <c r="V637" i="4"/>
  <c r="T625" i="4"/>
  <c r="V625" i="4"/>
  <c r="AA625" i="4"/>
  <c r="U625" i="4"/>
  <c r="T613" i="4"/>
  <c r="U613" i="4"/>
  <c r="AA613" i="4"/>
  <c r="AC613" i="4"/>
  <c r="V613" i="4"/>
  <c r="T601" i="4"/>
  <c r="U601" i="4"/>
  <c r="V601" i="4"/>
  <c r="AA601" i="4"/>
  <c r="T589" i="4"/>
  <c r="AA589" i="4"/>
  <c r="AC589" i="4"/>
  <c r="V589" i="4"/>
  <c r="U589" i="4"/>
  <c r="T577" i="4"/>
  <c r="U577" i="4"/>
  <c r="V577" i="4"/>
  <c r="AA577" i="4"/>
  <c r="AC577" i="4"/>
  <c r="T565" i="4"/>
  <c r="U565" i="4"/>
  <c r="V565" i="4"/>
  <c r="AA565" i="4"/>
  <c r="AC565" i="4"/>
  <c r="T531" i="4"/>
  <c r="U531" i="4"/>
  <c r="V531" i="4"/>
  <c r="AA531" i="4"/>
  <c r="T553" i="4"/>
  <c r="U553" i="4"/>
  <c r="AA553" i="4"/>
  <c r="AC553" i="4"/>
  <c r="V553" i="4"/>
  <c r="T535" i="4"/>
  <c r="AA535" i="4"/>
  <c r="V535" i="4"/>
  <c r="U535" i="4"/>
  <c r="T541" i="4"/>
  <c r="U541" i="4"/>
  <c r="AA541" i="4"/>
  <c r="V541" i="4"/>
  <c r="T395" i="4"/>
  <c r="U395" i="4"/>
  <c r="V395" i="4"/>
  <c r="AA395" i="4"/>
  <c r="AC395" i="4"/>
  <c r="T392" i="4"/>
  <c r="AA392" i="4"/>
  <c r="AC392" i="4"/>
  <c r="U392" i="4"/>
  <c r="V392" i="4"/>
  <c r="T391" i="4"/>
  <c r="U391" i="4"/>
  <c r="AA391" i="4"/>
  <c r="V391" i="4"/>
  <c r="T397" i="4"/>
  <c r="U397" i="4"/>
  <c r="V397" i="4"/>
  <c r="AA397" i="4"/>
  <c r="AC397" i="4"/>
  <c r="T387" i="4"/>
  <c r="U387" i="4"/>
  <c r="V387" i="4"/>
  <c r="AA387" i="4"/>
  <c r="AC387" i="4"/>
  <c r="T373" i="4"/>
  <c r="U373" i="4"/>
  <c r="V373" i="4"/>
  <c r="AA373" i="4"/>
  <c r="AC373" i="4"/>
  <c r="S333" i="4"/>
  <c r="AA333" i="4"/>
  <c r="S321" i="4"/>
  <c r="AA321" i="4"/>
  <c r="T290" i="4"/>
  <c r="U290" i="4"/>
  <c r="V290" i="4"/>
  <c r="T274" i="4"/>
  <c r="V274" i="4"/>
  <c r="U274" i="4"/>
  <c r="T258" i="4"/>
  <c r="U258" i="4"/>
  <c r="V258" i="4"/>
  <c r="T242" i="4"/>
  <c r="V242" i="4"/>
  <c r="U242" i="4"/>
  <c r="T226" i="4"/>
  <c r="U226" i="4"/>
  <c r="V226" i="4"/>
  <c r="T210" i="4"/>
  <c r="V210" i="4"/>
  <c r="U210" i="4"/>
  <c r="S125" i="4"/>
  <c r="AA125" i="4"/>
  <c r="S124" i="4"/>
  <c r="AA124" i="4"/>
  <c r="S123" i="4"/>
  <c r="AA123" i="4"/>
  <c r="S122" i="4"/>
  <c r="AA122" i="4"/>
  <c r="S116" i="4"/>
  <c r="AA116" i="4"/>
  <c r="S119" i="4"/>
  <c r="AA119" i="4"/>
  <c r="S118" i="4"/>
  <c r="AA118" i="4"/>
  <c r="S117" i="4"/>
  <c r="AA117" i="4"/>
  <c r="S115" i="4"/>
  <c r="AA115" i="4"/>
  <c r="S85" i="4"/>
  <c r="AA85" i="4"/>
  <c r="S73" i="4"/>
  <c r="AA73" i="4"/>
  <c r="S55" i="4"/>
  <c r="AA55" i="4"/>
  <c r="S53" i="4"/>
  <c r="AA53" i="4"/>
  <c r="S52" i="4"/>
  <c r="AA52" i="4"/>
  <c r="S51" i="4"/>
  <c r="AA51" i="4"/>
  <c r="S47" i="4"/>
  <c r="AA47" i="4"/>
  <c r="S388" i="4"/>
  <c r="T388" i="4"/>
  <c r="S537" i="4"/>
  <c r="T537" i="4"/>
  <c r="S854" i="4"/>
  <c r="T854" i="4"/>
  <c r="S858" i="4"/>
  <c r="T858" i="4"/>
  <c r="S905" i="4"/>
  <c r="T905" i="4"/>
  <c r="S909" i="4"/>
  <c r="T909" i="4"/>
  <c r="S952" i="4"/>
  <c r="T952" i="4"/>
  <c r="S956" i="4"/>
  <c r="T956" i="4"/>
  <c r="S1070" i="4"/>
  <c r="T1070" i="4"/>
  <c r="S1133" i="4"/>
  <c r="T1133" i="4"/>
  <c r="S1137" i="4"/>
  <c r="T1137" i="4"/>
  <c r="S1202" i="4"/>
  <c r="T1202" i="4"/>
  <c r="S1206" i="4"/>
  <c r="T1206" i="4"/>
  <c r="S1211" i="4"/>
  <c r="T1211" i="4"/>
  <c r="S1249" i="4"/>
  <c r="T1249" i="4"/>
  <c r="S530" i="4"/>
  <c r="T530" i="4"/>
  <c r="S534" i="4"/>
  <c r="T534" i="4"/>
  <c r="S538" i="4"/>
  <c r="T538" i="4"/>
  <c r="S762" i="4"/>
  <c r="T762" i="4"/>
  <c r="S767" i="4"/>
  <c r="T767" i="4"/>
  <c r="S906" i="4"/>
  <c r="T906" i="4"/>
  <c r="S1134" i="4"/>
  <c r="T1134" i="4"/>
  <c r="S1138" i="4"/>
  <c r="T1138" i="4"/>
  <c r="S1207" i="4"/>
  <c r="T1207" i="4"/>
  <c r="S386" i="4"/>
  <c r="T386" i="4"/>
  <c r="S390" i="4"/>
  <c r="T390" i="4"/>
  <c r="S394" i="4"/>
  <c r="T394" i="4"/>
  <c r="S539" i="4"/>
  <c r="T539" i="4"/>
  <c r="S758" i="4"/>
  <c r="T758" i="4"/>
  <c r="S764" i="4"/>
  <c r="T764" i="4"/>
  <c r="S856" i="4"/>
  <c r="T856" i="4"/>
  <c r="S860" i="4"/>
  <c r="T860" i="4"/>
  <c r="S911" i="4"/>
  <c r="T911" i="4"/>
  <c r="S950" i="4"/>
  <c r="T950" i="4"/>
  <c r="S954" i="4"/>
  <c r="T954" i="4"/>
  <c r="S958" i="4"/>
  <c r="T958" i="4"/>
  <c r="S1073" i="4"/>
  <c r="T1073" i="4"/>
  <c r="S1077" i="4"/>
  <c r="T1077" i="4"/>
  <c r="S1204" i="4"/>
  <c r="T1204" i="4"/>
  <c r="S1209" i="4"/>
  <c r="T1209" i="4"/>
  <c r="S1225" i="4"/>
  <c r="T1225" i="4"/>
  <c r="S533" i="4"/>
  <c r="T533" i="4"/>
  <c r="S761" i="4"/>
  <c r="T761" i="4"/>
  <c r="S766" i="4"/>
  <c r="T766" i="4"/>
  <c r="S862" i="4"/>
  <c r="T862" i="4"/>
  <c r="S389" i="4"/>
  <c r="T389" i="4"/>
  <c r="S393" i="4"/>
  <c r="T393" i="4"/>
  <c r="S863" i="4"/>
  <c r="T863" i="4"/>
  <c r="S902" i="4"/>
  <c r="T902" i="4"/>
  <c r="S910" i="4"/>
  <c r="T910" i="4"/>
  <c r="S937" i="4"/>
  <c r="T937" i="4"/>
  <c r="S953" i="4"/>
  <c r="T953" i="4"/>
  <c r="S957" i="4"/>
  <c r="T957" i="4"/>
  <c r="S1072" i="4"/>
  <c r="T1072" i="4"/>
  <c r="S1076" i="4"/>
  <c r="T1076" i="4"/>
  <c r="S1130" i="4"/>
  <c r="T1130" i="4"/>
  <c r="S532" i="4"/>
  <c r="T532" i="4"/>
  <c r="S760" i="4"/>
  <c r="T760" i="4"/>
  <c r="S765" i="4"/>
  <c r="T765" i="4"/>
  <c r="S857" i="4"/>
  <c r="T857" i="4"/>
  <c r="S861" i="4"/>
  <c r="T861" i="4"/>
  <c r="S904" i="4"/>
  <c r="T904" i="4"/>
  <c r="S908" i="4"/>
  <c r="T908" i="4"/>
  <c r="S959" i="4"/>
  <c r="T959" i="4"/>
  <c r="S1074" i="4"/>
  <c r="T1074" i="4"/>
  <c r="S1078" i="4"/>
  <c r="T1078" i="4"/>
  <c r="S1132" i="4"/>
  <c r="T1132" i="4"/>
  <c r="S1205" i="4"/>
  <c r="T1205" i="4"/>
  <c r="S1210" i="4"/>
  <c r="T1210" i="4"/>
  <c r="S1237" i="4"/>
  <c r="T1237" i="4"/>
  <c r="L535" i="4"/>
  <c r="S535" i="4"/>
  <c r="S625" i="4"/>
  <c r="L625" i="4"/>
  <c r="S769" i="4"/>
  <c r="L769" i="4"/>
  <c r="S985" i="4"/>
  <c r="L985" i="4"/>
  <c r="S1177" i="4"/>
  <c r="L1177" i="4"/>
  <c r="L242" i="4"/>
  <c r="S242" i="4"/>
  <c r="S387" i="4"/>
  <c r="L387" i="4"/>
  <c r="S391" i="4"/>
  <c r="L391" i="4"/>
  <c r="S395" i="4"/>
  <c r="L395" i="4"/>
  <c r="S536" i="4"/>
  <c r="L536" i="4"/>
  <c r="S541" i="4"/>
  <c r="L541" i="4"/>
  <c r="S589" i="4"/>
  <c r="L589" i="4"/>
  <c r="S637" i="4"/>
  <c r="L637" i="4"/>
  <c r="S685" i="4"/>
  <c r="L685" i="4"/>
  <c r="S781" i="4"/>
  <c r="L781" i="4"/>
  <c r="S841" i="4"/>
  <c r="L841" i="4"/>
  <c r="S877" i="4"/>
  <c r="L877" i="4"/>
  <c r="S913" i="4"/>
  <c r="L913" i="4"/>
  <c r="S951" i="4"/>
  <c r="L951" i="4"/>
  <c r="S955" i="4"/>
  <c r="L955" i="4"/>
  <c r="S997" i="4"/>
  <c r="L997" i="4"/>
  <c r="S1057" i="4"/>
  <c r="L1057" i="4"/>
  <c r="S1105" i="4"/>
  <c r="L1105" i="4"/>
  <c r="S1136" i="4"/>
  <c r="L1136" i="4"/>
  <c r="S1141" i="4"/>
  <c r="L1141" i="4"/>
  <c r="S1189" i="4"/>
  <c r="L1189" i="4"/>
  <c r="L290" i="4"/>
  <c r="S290" i="4"/>
  <c r="L531" i="4"/>
  <c r="S531" i="4"/>
  <c r="S577" i="4"/>
  <c r="L577" i="4"/>
  <c r="S829" i="4"/>
  <c r="L829" i="4"/>
  <c r="S865" i="4"/>
  <c r="L865" i="4"/>
  <c r="S907" i="4"/>
  <c r="L907" i="4"/>
  <c r="S1131" i="4"/>
  <c r="L1131" i="4"/>
  <c r="S1139" i="4"/>
  <c r="L1139" i="4"/>
  <c r="L258" i="4"/>
  <c r="S258" i="4"/>
  <c r="S392" i="4"/>
  <c r="L392" i="4"/>
  <c r="S397" i="4"/>
  <c r="L397" i="4"/>
  <c r="S553" i="4"/>
  <c r="L553" i="4"/>
  <c r="S601" i="4"/>
  <c r="L601" i="4"/>
  <c r="S649" i="4"/>
  <c r="L649" i="4"/>
  <c r="S721" i="4"/>
  <c r="L721" i="4"/>
  <c r="S793" i="4"/>
  <c r="L793" i="4"/>
  <c r="S889" i="4"/>
  <c r="L889" i="4"/>
  <c r="S925" i="4"/>
  <c r="L925" i="4"/>
  <c r="S961" i="4"/>
  <c r="L961" i="4"/>
  <c r="S1009" i="4"/>
  <c r="L1009" i="4"/>
  <c r="S1075" i="4"/>
  <c r="L1075" i="4"/>
  <c r="S1079" i="4"/>
  <c r="L1079" i="4"/>
  <c r="S1117" i="4"/>
  <c r="L1117" i="4"/>
  <c r="S1153" i="4"/>
  <c r="L1153" i="4"/>
  <c r="L226" i="4"/>
  <c r="S226" i="4"/>
  <c r="S673" i="4"/>
  <c r="L673" i="4"/>
  <c r="S903" i="4"/>
  <c r="L903" i="4"/>
  <c r="S1045" i="4"/>
  <c r="L1045" i="4"/>
  <c r="S1093" i="4"/>
  <c r="L1093" i="4"/>
  <c r="S1135" i="4"/>
  <c r="L1135" i="4"/>
  <c r="L210" i="4"/>
  <c r="S210" i="4"/>
  <c r="L274" i="4"/>
  <c r="S274" i="4"/>
  <c r="S373" i="4"/>
  <c r="L373" i="4"/>
  <c r="S565" i="4"/>
  <c r="L565" i="4"/>
  <c r="S613" i="4"/>
  <c r="L613" i="4"/>
  <c r="S661" i="4"/>
  <c r="L661" i="4"/>
  <c r="S745" i="4"/>
  <c r="L745" i="4"/>
  <c r="S805" i="4"/>
  <c r="L805" i="4"/>
  <c r="S855" i="4"/>
  <c r="L855" i="4"/>
  <c r="S859" i="4"/>
  <c r="L859" i="4"/>
  <c r="S973" i="4"/>
  <c r="L973" i="4"/>
  <c r="S1033" i="4"/>
  <c r="L1033" i="4"/>
  <c r="S1081" i="4"/>
  <c r="L1081" i="4"/>
  <c r="S1165" i="4"/>
  <c r="L1165" i="4"/>
  <c r="S1203" i="4"/>
  <c r="L1203" i="4"/>
  <c r="S1213" i="4"/>
  <c r="L1213" i="4"/>
  <c r="S1261" i="4"/>
  <c r="L1261" i="4"/>
  <c r="K369" i="4"/>
  <c r="K365" i="4"/>
  <c r="M368" i="4"/>
  <c r="S374" i="27"/>
  <c r="S117" i="31"/>
  <c r="S375" i="27"/>
  <c r="S18" i="27"/>
  <c r="I756" i="27"/>
  <c r="K1023" i="4"/>
  <c r="S653" i="27"/>
  <c r="S425" i="27"/>
  <c r="S413" i="27"/>
  <c r="S14" i="27"/>
  <c r="U7" i="27"/>
  <c r="S13" i="24"/>
  <c r="M363" i="4"/>
  <c r="M367" i="4"/>
  <c r="M56" i="4"/>
  <c r="M44" i="4"/>
  <c r="M45" i="4"/>
  <c r="Q709" i="4"/>
  <c r="Q5" i="4"/>
  <c r="P709" i="4"/>
  <c r="P5" i="4"/>
  <c r="Q708" i="4"/>
  <c r="Q4" i="4"/>
  <c r="O24" i="4"/>
  <c r="S748" i="27"/>
  <c r="K816" i="4"/>
  <c r="K19" i="4"/>
  <c r="K1029" i="4"/>
  <c r="K1025" i="4"/>
  <c r="O816" i="4"/>
  <c r="K22" i="4"/>
  <c r="U9" i="27"/>
  <c r="O26" i="4"/>
  <c r="K366" i="4"/>
  <c r="M396" i="4"/>
  <c r="M384" i="4"/>
  <c r="K364" i="4"/>
  <c r="U6" i="31"/>
  <c r="U70" i="27"/>
  <c r="U8" i="27"/>
  <c r="K1026" i="4"/>
  <c r="K1022" i="4"/>
  <c r="O57" i="4"/>
  <c r="O56" i="4"/>
  <c r="O44" i="4"/>
  <c r="U68" i="22"/>
  <c r="S68" i="22"/>
  <c r="M1023" i="4"/>
  <c r="O20" i="4"/>
  <c r="P708" i="4"/>
  <c r="P4" i="4"/>
  <c r="W16" i="4"/>
  <c r="W4" i="4"/>
  <c r="O4" i="27"/>
  <c r="O1201" i="4"/>
  <c r="J749" i="27"/>
  <c r="M113" i="4"/>
  <c r="M112" i="4"/>
  <c r="M20" i="4"/>
  <c r="M1068" i="4"/>
  <c r="O385" i="4"/>
  <c r="O27" i="4"/>
  <c r="K25" i="4"/>
  <c r="K24" i="4"/>
  <c r="O19" i="4"/>
  <c r="O734" i="4"/>
  <c r="O371" i="4"/>
  <c r="O370" i="4"/>
  <c r="M370" i="4"/>
  <c r="M366" i="4"/>
  <c r="M24" i="4"/>
  <c r="AB540" i="4"/>
  <c r="AB636" i="4"/>
  <c r="AB804" i="4"/>
  <c r="AB876" i="4"/>
  <c r="AB996" i="4"/>
  <c r="AB1092" i="4"/>
  <c r="AB1212" i="4"/>
  <c r="M757" i="4"/>
  <c r="M528" i="4"/>
  <c r="K27" i="4"/>
  <c r="AB396" i="4"/>
  <c r="AB600" i="4"/>
  <c r="AB720" i="4"/>
  <c r="AB768" i="4"/>
  <c r="AB888" i="4"/>
  <c r="AB1008" i="4"/>
  <c r="AB1188" i="4"/>
  <c r="M1201" i="4"/>
  <c r="I749" i="27"/>
  <c r="M949" i="4"/>
  <c r="O367" i="4"/>
  <c r="O364" i="4"/>
  <c r="O22" i="4"/>
  <c r="AB372" i="4"/>
  <c r="AB564" i="4"/>
  <c r="AB612" i="4"/>
  <c r="AB660" i="4"/>
  <c r="AB744" i="4"/>
  <c r="AB780" i="4"/>
  <c r="AB936" i="4"/>
  <c r="AB972" i="4"/>
  <c r="AB1032" i="4"/>
  <c r="AB1116" i="4"/>
  <c r="AB1152" i="4"/>
  <c r="M948" i="4"/>
  <c r="O743" i="4"/>
  <c r="K817" i="4"/>
  <c r="K768" i="4"/>
  <c r="K756" i="4"/>
  <c r="K396" i="4"/>
  <c r="K384" i="4"/>
  <c r="K371" i="4"/>
  <c r="K368" i="4"/>
  <c r="K367" i="4"/>
  <c r="M362" i="4"/>
  <c r="O23" i="4"/>
  <c r="M21" i="4"/>
  <c r="AB588" i="4"/>
  <c r="AB684" i="4"/>
  <c r="AB912" i="4"/>
  <c r="AB1056" i="4"/>
  <c r="AB1176" i="4"/>
  <c r="AB1260" i="4"/>
  <c r="O529" i="4"/>
  <c r="AB552" i="4"/>
  <c r="AB648" i="4"/>
  <c r="AB924" i="4"/>
  <c r="AB960" i="4"/>
  <c r="AB1104" i="4"/>
  <c r="AB1140" i="4"/>
  <c r="M852" i="4"/>
  <c r="M740" i="4"/>
  <c r="M739" i="4"/>
  <c r="M734" i="4"/>
  <c r="AB576" i="4"/>
  <c r="AB624" i="4"/>
  <c r="AB672" i="4"/>
  <c r="AB792" i="4"/>
  <c r="AB828" i="4"/>
  <c r="AB864" i="4"/>
  <c r="AB984" i="4"/>
  <c r="AB1044" i="4"/>
  <c r="AB1080" i="4"/>
  <c r="AB1164" i="4"/>
  <c r="O1212" i="4"/>
  <c r="O1200" i="4"/>
  <c r="J748" i="27"/>
  <c r="K1028" i="4"/>
  <c r="K1024" i="4"/>
  <c r="M736" i="4"/>
  <c r="O738" i="4"/>
  <c r="O757" i="4"/>
  <c r="K363" i="4"/>
  <c r="K362" i="4"/>
  <c r="K26" i="4"/>
  <c r="M19" i="4"/>
  <c r="K57" i="4"/>
  <c r="M27" i="4"/>
  <c r="M25" i="4"/>
  <c r="M23" i="4"/>
  <c r="K21" i="4"/>
  <c r="K20" i="4"/>
  <c r="M1024" i="4"/>
  <c r="M1027" i="4"/>
  <c r="M735" i="4"/>
  <c r="O742" i="4"/>
  <c r="M364" i="4"/>
  <c r="M1030" i="4"/>
  <c r="O1029" i="4"/>
  <c r="M1026" i="4"/>
  <c r="O1025" i="4"/>
  <c r="M1022" i="4"/>
  <c r="M743" i="4"/>
  <c r="M742" i="4"/>
  <c r="M371" i="4"/>
  <c r="O366" i="4"/>
  <c r="O1027" i="4"/>
  <c r="O1023" i="4"/>
  <c r="M369" i="4"/>
  <c r="G21" i="4"/>
  <c r="M1031" i="4"/>
  <c r="O1026" i="4"/>
  <c r="O368" i="4"/>
  <c r="M1029" i="4"/>
  <c r="M1025" i="4"/>
  <c r="O369" i="4"/>
  <c r="M365" i="4"/>
  <c r="K1224" i="4"/>
  <c r="K1200" i="4"/>
  <c r="K1201" i="4"/>
  <c r="M1140" i="4"/>
  <c r="M1128" i="4"/>
  <c r="M1129" i="4"/>
  <c r="K1030" i="4"/>
  <c r="K1140" i="4"/>
  <c r="K1128" i="4"/>
  <c r="K1129" i="4"/>
  <c r="O1030" i="4"/>
  <c r="O901" i="4"/>
  <c r="O912" i="4"/>
  <c r="O900" i="4"/>
  <c r="M901" i="4"/>
  <c r="K738" i="4"/>
  <c r="K735" i="4"/>
  <c r="K1080" i="4"/>
  <c r="K1068" i="4"/>
  <c r="K1069" i="4"/>
  <c r="O1031" i="4"/>
  <c r="O1028" i="4"/>
  <c r="O1022" i="4"/>
  <c r="M1069" i="4"/>
  <c r="M900" i="4"/>
  <c r="O853" i="4"/>
  <c r="K853" i="4"/>
  <c r="K864" i="4"/>
  <c r="K852" i="4"/>
  <c r="K743" i="4"/>
  <c r="K719" i="4"/>
  <c r="O1128" i="4"/>
  <c r="O1068" i="4"/>
  <c r="O1024" i="4"/>
  <c r="O948" i="4"/>
  <c r="K741" i="4"/>
  <c r="M840" i="4"/>
  <c r="M816" i="4"/>
  <c r="M817" i="4"/>
  <c r="K739" i="4"/>
  <c r="K744" i="4"/>
  <c r="M1028" i="4"/>
  <c r="K1027" i="4"/>
  <c r="K900" i="4"/>
  <c r="K742" i="4"/>
  <c r="O737" i="4"/>
  <c r="K161" i="4"/>
  <c r="K160" i="4"/>
  <c r="K114" i="4"/>
  <c r="K948" i="4"/>
  <c r="K901" i="4"/>
  <c r="K529" i="4"/>
  <c r="K361" i="4"/>
  <c r="K540" i="4"/>
  <c r="K528" i="4"/>
  <c r="O1069" i="4"/>
  <c r="K737" i="4"/>
  <c r="M738" i="4"/>
  <c r="K370" i="4"/>
  <c r="O365" i="4"/>
  <c r="O114" i="4"/>
  <c r="O113" i="4"/>
  <c r="O112" i="4"/>
  <c r="O129" i="4"/>
  <c r="O128" i="4"/>
  <c r="O1129" i="4"/>
  <c r="O949" i="4"/>
  <c r="K949" i="4"/>
  <c r="M853" i="4"/>
  <c r="O741" i="4"/>
  <c r="K740" i="4"/>
  <c r="O739" i="4"/>
  <c r="K736" i="4"/>
  <c r="O735" i="4"/>
  <c r="K734" i="4"/>
  <c r="O28" i="4"/>
  <c r="M741" i="4"/>
  <c r="O740" i="4"/>
  <c r="M737" i="4"/>
  <c r="O736" i="4"/>
  <c r="O528" i="4"/>
  <c r="O360" i="4"/>
  <c r="O363" i="4"/>
  <c r="O362" i="4"/>
  <c r="O852" i="4"/>
  <c r="O817" i="4"/>
  <c r="M529" i="4"/>
  <c r="M361" i="4"/>
  <c r="K23" i="4"/>
  <c r="M18" i="4"/>
  <c r="M26" i="4"/>
  <c r="O25" i="4"/>
  <c r="M22" i="4"/>
  <c r="O21" i="4"/>
  <c r="G145" i="4"/>
  <c r="G1024" i="4"/>
  <c r="G364" i="4"/>
  <c r="G1022" i="4"/>
  <c r="G1026" i="4"/>
  <c r="G1030" i="4"/>
  <c r="G20" i="4"/>
  <c r="G24" i="4"/>
  <c r="G1025" i="4"/>
  <c r="G1029" i="4"/>
  <c r="G273" i="4"/>
  <c r="G740" i="4"/>
  <c r="AB740" i="4"/>
  <c r="G1129" i="4"/>
  <c r="AB1129" i="4"/>
  <c r="G735" i="4"/>
  <c r="AB735" i="4"/>
  <c r="G743" i="4"/>
  <c r="G363" i="4"/>
  <c r="AB363" i="4"/>
  <c r="G367" i="4"/>
  <c r="AB367" i="4"/>
  <c r="G371" i="4"/>
  <c r="AB371" i="4"/>
  <c r="G129" i="4"/>
  <c r="G177" i="4"/>
  <c r="G757" i="4"/>
  <c r="AB757" i="4"/>
  <c r="G741" i="4"/>
  <c r="G289" i="4"/>
  <c r="G737" i="4"/>
  <c r="G161" i="4"/>
  <c r="G225" i="4"/>
  <c r="G46" i="4"/>
  <c r="G19" i="4"/>
  <c r="G193" i="4"/>
  <c r="G241" i="4"/>
  <c r="G368" i="4"/>
  <c r="AB368" i="4"/>
  <c r="G25" i="4"/>
  <c r="G209" i="4"/>
  <c r="G257" i="4"/>
  <c r="G739" i="4"/>
  <c r="AB739" i="4"/>
  <c r="G736" i="4"/>
  <c r="G1028" i="4"/>
  <c r="AB1028" i="4"/>
  <c r="G1023" i="4"/>
  <c r="AB1023" i="4"/>
  <c r="G1027" i="4"/>
  <c r="AB1027" i="4"/>
  <c r="G1031" i="4"/>
  <c r="AB1031" i="4"/>
  <c r="G362" i="4"/>
  <c r="G366" i="4"/>
  <c r="G370" i="4"/>
  <c r="G853" i="4"/>
  <c r="AB853" i="4"/>
  <c r="G22" i="4"/>
  <c r="G26" i="4"/>
  <c r="G23" i="4"/>
  <c r="G27" i="4"/>
  <c r="G734" i="4"/>
  <c r="G738" i="4"/>
  <c r="G742" i="4"/>
  <c r="G817" i="4"/>
  <c r="AB817" i="4"/>
  <c r="G949" i="4"/>
  <c r="AB949" i="4"/>
  <c r="G1069" i="4"/>
  <c r="AB1069" i="4"/>
  <c r="G385" i="4"/>
  <c r="AB385" i="4"/>
  <c r="G365" i="4"/>
  <c r="G369" i="4"/>
  <c r="G529" i="4"/>
  <c r="AB529" i="4"/>
  <c r="G901" i="4"/>
  <c r="AB901" i="4"/>
  <c r="G1201" i="4"/>
  <c r="AB1201" i="4"/>
  <c r="S33" i="22"/>
  <c r="AC1093" i="4"/>
  <c r="L840" i="4"/>
  <c r="AB840" i="4"/>
  <c r="S377" i="27"/>
  <c r="AC541" i="4"/>
  <c r="S461" i="27"/>
  <c r="AC625" i="4"/>
  <c r="S366" i="27"/>
  <c r="AC530" i="4"/>
  <c r="S373" i="27"/>
  <c r="AC537" i="4"/>
  <c r="S368" i="27"/>
  <c r="AC532" i="4"/>
  <c r="S370" i="27"/>
  <c r="AC534" i="4"/>
  <c r="S369" i="27"/>
  <c r="AC533" i="4"/>
  <c r="S19" i="27"/>
  <c r="S17" i="27"/>
  <c r="S16" i="27"/>
  <c r="S13" i="27"/>
  <c r="S15" i="27"/>
  <c r="S12" i="27"/>
  <c r="S737" i="27"/>
  <c r="AC1189" i="4"/>
  <c r="S725" i="27"/>
  <c r="AC1177" i="4"/>
  <c r="S713" i="27"/>
  <c r="AC1165" i="4"/>
  <c r="S701" i="27"/>
  <c r="AC1141" i="4"/>
  <c r="S689" i="27"/>
  <c r="AC1117" i="4"/>
  <c r="S629" i="27"/>
  <c r="S605" i="27"/>
  <c r="S593" i="27"/>
  <c r="AC961" i="4"/>
  <c r="S581" i="27"/>
  <c r="AC913" i="4"/>
  <c r="S569" i="27"/>
  <c r="AC865" i="4"/>
  <c r="S509" i="27"/>
  <c r="AC673" i="4"/>
  <c r="S372" i="27"/>
  <c r="AC536" i="4"/>
  <c r="S437" i="27"/>
  <c r="AC601" i="4"/>
  <c r="S367" i="27"/>
  <c r="AC531" i="4"/>
  <c r="S371" i="27"/>
  <c r="AC535" i="4"/>
  <c r="S227" i="27"/>
  <c r="AC391" i="4"/>
  <c r="S224" i="27"/>
  <c r="S45" i="22"/>
  <c r="AC1213" i="4"/>
  <c r="S129" i="31"/>
  <c r="AC973" i="4"/>
  <c r="S81" i="31"/>
  <c r="AC877" i="4"/>
  <c r="S69" i="31"/>
  <c r="AC805" i="4"/>
  <c r="S12" i="24"/>
  <c r="S33" i="24"/>
  <c r="S15" i="24"/>
  <c r="S8" i="24"/>
  <c r="S10" i="24"/>
  <c r="S9" i="24"/>
  <c r="S7" i="24"/>
  <c r="S11" i="24"/>
  <c r="S14" i="24"/>
  <c r="S21" i="25"/>
  <c r="AC1153" i="4"/>
  <c r="V1248" i="4"/>
  <c r="AA1248" i="4"/>
  <c r="AC1248" i="4"/>
  <c r="AA936" i="4"/>
  <c r="AC936" i="4"/>
  <c r="U936" i="4"/>
  <c r="V936" i="4"/>
  <c r="AA738" i="4"/>
  <c r="AC738" i="4"/>
  <c r="V738" i="4"/>
  <c r="AA741" i="4"/>
  <c r="AC741" i="4"/>
  <c r="V741" i="4"/>
  <c r="AA1029" i="4"/>
  <c r="AC1029" i="4"/>
  <c r="V1029" i="4"/>
  <c r="V1030" i="4"/>
  <c r="AA1030" i="4"/>
  <c r="AC1030" i="4"/>
  <c r="V1024" i="4"/>
  <c r="AA1024" i="4"/>
  <c r="AC1024" i="4"/>
  <c r="V1026" i="4"/>
  <c r="AA1026" i="4"/>
  <c r="AC1026" i="4"/>
  <c r="V1236" i="4"/>
  <c r="AA1236" i="4"/>
  <c r="AC1236" i="4"/>
  <c r="AA734" i="4"/>
  <c r="AC734" i="4"/>
  <c r="V734" i="4"/>
  <c r="V737" i="4"/>
  <c r="AA737" i="4"/>
  <c r="AC737" i="4"/>
  <c r="AA1025" i="4"/>
  <c r="AC1025" i="4"/>
  <c r="V1025" i="4"/>
  <c r="AA1022" i="4"/>
  <c r="AC1022" i="4"/>
  <c r="V1022" i="4"/>
  <c r="T996" i="4"/>
  <c r="U996" i="4"/>
  <c r="V996" i="4"/>
  <c r="AA996" i="4"/>
  <c r="AC996" i="4"/>
  <c r="V742" i="4"/>
  <c r="AA742" i="4"/>
  <c r="AC742" i="4"/>
  <c r="V736" i="4"/>
  <c r="AA736" i="4"/>
  <c r="AC736" i="4"/>
  <c r="AA743" i="4"/>
  <c r="AC743" i="4"/>
  <c r="V743" i="4"/>
  <c r="M1200" i="4"/>
  <c r="I748" i="27"/>
  <c r="V1224" i="4"/>
  <c r="AA1224" i="4"/>
  <c r="AC1224" i="4"/>
  <c r="AA370" i="4"/>
  <c r="AC370" i="4"/>
  <c r="V370" i="4"/>
  <c r="AA364" i="4"/>
  <c r="AC364" i="4"/>
  <c r="V364" i="4"/>
  <c r="V366" i="4"/>
  <c r="AA366" i="4"/>
  <c r="AC366" i="4"/>
  <c r="S20" i="4"/>
  <c r="AA20" i="4"/>
  <c r="S26" i="4"/>
  <c r="AA26" i="4"/>
  <c r="S21" i="4"/>
  <c r="AA21" i="4"/>
  <c r="AA369" i="4"/>
  <c r="AC369" i="4"/>
  <c r="V369" i="4"/>
  <c r="V362" i="4"/>
  <c r="AA362" i="4"/>
  <c r="V365" i="4"/>
  <c r="AA365" i="4"/>
  <c r="T1260" i="4"/>
  <c r="AA1260" i="4"/>
  <c r="V1260" i="4"/>
  <c r="U1260" i="4"/>
  <c r="T1212" i="4"/>
  <c r="U1212" i="4"/>
  <c r="AA1212" i="4"/>
  <c r="AC1212" i="4"/>
  <c r="V1212" i="4"/>
  <c r="T1201" i="4"/>
  <c r="U1201" i="4"/>
  <c r="AA1201" i="4"/>
  <c r="AC1201" i="4"/>
  <c r="V1201" i="4"/>
  <c r="T1188" i="4"/>
  <c r="V1188" i="4"/>
  <c r="AA1188" i="4"/>
  <c r="AC1188" i="4"/>
  <c r="U1188" i="4"/>
  <c r="T1176" i="4"/>
  <c r="U1176" i="4"/>
  <c r="V1176" i="4"/>
  <c r="AA1176" i="4"/>
  <c r="AC1176" i="4"/>
  <c r="T1164" i="4"/>
  <c r="V1164" i="4"/>
  <c r="U1164" i="4"/>
  <c r="AA1164" i="4"/>
  <c r="T1028" i="4"/>
  <c r="V1028" i="4"/>
  <c r="U1028" i="4"/>
  <c r="AA1028" i="4"/>
  <c r="AC1028" i="4"/>
  <c r="T1152" i="4"/>
  <c r="U1152" i="4"/>
  <c r="V1152" i="4"/>
  <c r="AA1152" i="4"/>
  <c r="T1129" i="4"/>
  <c r="V1129" i="4"/>
  <c r="AA1129" i="4"/>
  <c r="AC1129" i="4"/>
  <c r="U1129" i="4"/>
  <c r="T1140" i="4"/>
  <c r="AA1140" i="4"/>
  <c r="V1140" i="4"/>
  <c r="U1140" i="4"/>
  <c r="T1116" i="4"/>
  <c r="AA1116" i="4"/>
  <c r="AC1116" i="4"/>
  <c r="V1116" i="4"/>
  <c r="U1116" i="4"/>
  <c r="T1104" i="4"/>
  <c r="AA1104" i="4"/>
  <c r="U1104" i="4"/>
  <c r="V1104" i="4"/>
  <c r="T1031" i="4"/>
  <c r="U1031" i="4"/>
  <c r="AA1031" i="4"/>
  <c r="AC1031" i="4"/>
  <c r="V1031" i="4"/>
  <c r="T1092" i="4"/>
  <c r="V1092" i="4"/>
  <c r="U1092" i="4"/>
  <c r="AA1092" i="4"/>
  <c r="AC1092" i="4"/>
  <c r="T1069" i="4"/>
  <c r="V1069" i="4"/>
  <c r="U1069" i="4"/>
  <c r="AA1069" i="4"/>
  <c r="AC1069" i="4"/>
  <c r="T1080" i="4"/>
  <c r="AA1080" i="4"/>
  <c r="AC1080" i="4"/>
  <c r="V1080" i="4"/>
  <c r="U1080" i="4"/>
  <c r="T1056" i="4"/>
  <c r="U1056" i="4"/>
  <c r="V1056" i="4"/>
  <c r="AA1056" i="4"/>
  <c r="AC1056" i="4"/>
  <c r="T1023" i="4"/>
  <c r="U1023" i="4"/>
  <c r="V1023" i="4"/>
  <c r="AA1023" i="4"/>
  <c r="AC1023" i="4"/>
  <c r="T1044" i="4"/>
  <c r="V1044" i="4"/>
  <c r="AA1044" i="4"/>
  <c r="AC1044" i="4"/>
  <c r="U1044" i="4"/>
  <c r="T1027" i="4"/>
  <c r="AA1027" i="4"/>
  <c r="AC1027" i="4"/>
  <c r="V1027" i="4"/>
  <c r="U1027" i="4"/>
  <c r="T1032" i="4"/>
  <c r="AA1032" i="4"/>
  <c r="AC1032" i="4"/>
  <c r="U1032" i="4"/>
  <c r="V1032" i="4"/>
  <c r="T740" i="4"/>
  <c r="AA740" i="4"/>
  <c r="AC740" i="4"/>
  <c r="V740" i="4"/>
  <c r="U740" i="4"/>
  <c r="T1008" i="4"/>
  <c r="AA1008" i="4"/>
  <c r="AC1008" i="4"/>
  <c r="U1008" i="4"/>
  <c r="V1008" i="4"/>
  <c r="T984" i="4"/>
  <c r="V984" i="4"/>
  <c r="U984" i="4"/>
  <c r="AA984" i="4"/>
  <c r="AC984" i="4"/>
  <c r="T972" i="4"/>
  <c r="AA972" i="4"/>
  <c r="AC972" i="4"/>
  <c r="U972" i="4"/>
  <c r="V972" i="4"/>
  <c r="T949" i="4"/>
  <c r="U949" i="4"/>
  <c r="V949" i="4"/>
  <c r="AA949" i="4"/>
  <c r="AC949" i="4"/>
  <c r="T960" i="4"/>
  <c r="V960" i="4"/>
  <c r="AA960" i="4"/>
  <c r="AC960" i="4"/>
  <c r="U960" i="4"/>
  <c r="T924" i="4"/>
  <c r="V924" i="4"/>
  <c r="U924" i="4"/>
  <c r="AA924" i="4"/>
  <c r="T912" i="4"/>
  <c r="V912" i="4"/>
  <c r="AA912" i="4"/>
  <c r="U912" i="4"/>
  <c r="T901" i="4"/>
  <c r="U901" i="4"/>
  <c r="AA901" i="4"/>
  <c r="AC901" i="4"/>
  <c r="V901" i="4"/>
  <c r="T888" i="4"/>
  <c r="AA888" i="4"/>
  <c r="AC888" i="4"/>
  <c r="U888" i="4"/>
  <c r="V888" i="4"/>
  <c r="T876" i="4"/>
  <c r="U876" i="4"/>
  <c r="AA876" i="4"/>
  <c r="AC876" i="4"/>
  <c r="V876" i="4"/>
  <c r="T853" i="4"/>
  <c r="U853" i="4"/>
  <c r="V853" i="4"/>
  <c r="AA853" i="4"/>
  <c r="AC853" i="4"/>
  <c r="T864" i="4"/>
  <c r="V864" i="4"/>
  <c r="AA864" i="4"/>
  <c r="AC864" i="4"/>
  <c r="U864" i="4"/>
  <c r="T840" i="4"/>
  <c r="V840" i="4"/>
  <c r="AA840" i="4"/>
  <c r="AC840" i="4"/>
  <c r="U840" i="4"/>
  <c r="T828" i="4"/>
  <c r="U828" i="4"/>
  <c r="V828" i="4"/>
  <c r="AA828" i="4"/>
  <c r="T817" i="4"/>
  <c r="U817" i="4"/>
  <c r="V817" i="4"/>
  <c r="AA817" i="4"/>
  <c r="AC817" i="4"/>
  <c r="T804" i="4"/>
  <c r="U804" i="4"/>
  <c r="V804" i="4"/>
  <c r="AA804" i="4"/>
  <c r="T792" i="4"/>
  <c r="V792" i="4"/>
  <c r="AA792" i="4"/>
  <c r="AC792" i="4"/>
  <c r="U792" i="4"/>
  <c r="T780" i="4"/>
  <c r="U780" i="4"/>
  <c r="AA780" i="4"/>
  <c r="AC780" i="4"/>
  <c r="V780" i="4"/>
  <c r="T739" i="4"/>
  <c r="V739" i="4"/>
  <c r="AA739" i="4"/>
  <c r="AC739" i="4"/>
  <c r="U739" i="4"/>
  <c r="T757" i="4"/>
  <c r="U757" i="4"/>
  <c r="AA757" i="4"/>
  <c r="AC757" i="4"/>
  <c r="V757" i="4"/>
  <c r="T768" i="4"/>
  <c r="U768" i="4"/>
  <c r="V768" i="4"/>
  <c r="AA768" i="4"/>
  <c r="AC768" i="4"/>
  <c r="T735" i="4"/>
  <c r="V735" i="4"/>
  <c r="U735" i="4"/>
  <c r="AA735" i="4"/>
  <c r="AC735" i="4"/>
  <c r="T744" i="4"/>
  <c r="AA744" i="4"/>
  <c r="AC744" i="4"/>
  <c r="V744" i="4"/>
  <c r="U744" i="4"/>
  <c r="T720" i="4"/>
  <c r="U720" i="4"/>
  <c r="V720" i="4"/>
  <c r="AA720" i="4"/>
  <c r="T684" i="4"/>
  <c r="U684" i="4"/>
  <c r="AA684" i="4"/>
  <c r="AC684" i="4"/>
  <c r="V684" i="4"/>
  <c r="T672" i="4"/>
  <c r="U672" i="4"/>
  <c r="V672" i="4"/>
  <c r="AA672" i="4"/>
  <c r="AC672" i="4"/>
  <c r="T660" i="4"/>
  <c r="V660" i="4"/>
  <c r="U660" i="4"/>
  <c r="AA660" i="4"/>
  <c r="AC660" i="4"/>
  <c r="T648" i="4"/>
  <c r="U648" i="4"/>
  <c r="V648" i="4"/>
  <c r="AA648" i="4"/>
  <c r="AC648" i="4"/>
  <c r="T636" i="4"/>
  <c r="V636" i="4"/>
  <c r="AA636" i="4"/>
  <c r="AC636" i="4"/>
  <c r="U636" i="4"/>
  <c r="T624" i="4"/>
  <c r="U624" i="4"/>
  <c r="V624" i="4"/>
  <c r="AA624" i="4"/>
  <c r="T612" i="4"/>
  <c r="V612" i="4"/>
  <c r="U612" i="4"/>
  <c r="AA612" i="4"/>
  <c r="T600" i="4"/>
  <c r="V600" i="4"/>
  <c r="U600" i="4"/>
  <c r="AA600" i="4"/>
  <c r="T588" i="4"/>
  <c r="U588" i="4"/>
  <c r="AA588" i="4"/>
  <c r="AC588" i="4"/>
  <c r="V588" i="4"/>
  <c r="T576" i="4"/>
  <c r="U576" i="4"/>
  <c r="V576" i="4"/>
  <c r="AA576" i="4"/>
  <c r="T564" i="4"/>
  <c r="U564" i="4"/>
  <c r="V564" i="4"/>
  <c r="AA564" i="4"/>
  <c r="AC564" i="4"/>
  <c r="T552" i="4"/>
  <c r="U552" i="4"/>
  <c r="AA552" i="4"/>
  <c r="AC552" i="4"/>
  <c r="V552" i="4"/>
  <c r="T540" i="4"/>
  <c r="V540" i="4"/>
  <c r="U540" i="4"/>
  <c r="AA540" i="4"/>
  <c r="AC540" i="4"/>
  <c r="T529" i="4"/>
  <c r="U529" i="4"/>
  <c r="AA529" i="4"/>
  <c r="V529" i="4"/>
  <c r="T385" i="4"/>
  <c r="U385" i="4"/>
  <c r="V385" i="4"/>
  <c r="AA385" i="4"/>
  <c r="T363" i="4"/>
  <c r="U363" i="4"/>
  <c r="V363" i="4"/>
  <c r="AA363" i="4"/>
  <c r="T396" i="4"/>
  <c r="U396" i="4"/>
  <c r="V396" i="4"/>
  <c r="AA396" i="4"/>
  <c r="T371" i="4"/>
  <c r="U371" i="4"/>
  <c r="V371" i="4"/>
  <c r="AA371" i="4"/>
  <c r="T368" i="4"/>
  <c r="V368" i="4"/>
  <c r="U368" i="4"/>
  <c r="AA368" i="4"/>
  <c r="AC368" i="4"/>
  <c r="T372" i="4"/>
  <c r="V372" i="4"/>
  <c r="AA372" i="4"/>
  <c r="AC372" i="4"/>
  <c r="U372" i="4"/>
  <c r="T367" i="4"/>
  <c r="AA367" i="4"/>
  <c r="AC367" i="4"/>
  <c r="V367" i="4"/>
  <c r="U367" i="4"/>
  <c r="S345" i="4"/>
  <c r="AA345" i="4"/>
  <c r="S332" i="4"/>
  <c r="AA332" i="4"/>
  <c r="S320" i="4"/>
  <c r="AA320" i="4"/>
  <c r="S305" i="4"/>
  <c r="AA305" i="4"/>
  <c r="S289" i="4"/>
  <c r="S273" i="4"/>
  <c r="S257" i="4"/>
  <c r="S241" i="4"/>
  <c r="S225" i="4"/>
  <c r="S209" i="4"/>
  <c r="S193" i="4"/>
  <c r="S177" i="4"/>
  <c r="S161" i="4"/>
  <c r="S145" i="4"/>
  <c r="S129" i="4"/>
  <c r="S114" i="4"/>
  <c r="AA114" i="4"/>
  <c r="S97" i="4"/>
  <c r="AA97" i="4"/>
  <c r="S84" i="4"/>
  <c r="AA84" i="4"/>
  <c r="S72" i="4"/>
  <c r="AA72" i="4"/>
  <c r="S57" i="4"/>
  <c r="AA57" i="4"/>
  <c r="S46" i="4"/>
  <c r="AA46" i="4"/>
  <c r="S27" i="4"/>
  <c r="AA27" i="4"/>
  <c r="S25" i="4"/>
  <c r="AA25" i="4"/>
  <c r="S24" i="4"/>
  <c r="AA24" i="4"/>
  <c r="S23" i="4"/>
  <c r="AA23" i="4"/>
  <c r="S22" i="4"/>
  <c r="AA22" i="4"/>
  <c r="S19" i="4"/>
  <c r="AA19" i="4"/>
  <c r="S29" i="4"/>
  <c r="AA29" i="4"/>
  <c r="K716" i="4"/>
  <c r="K12" i="4"/>
  <c r="S742" i="4"/>
  <c r="T742" i="4"/>
  <c r="S370" i="4"/>
  <c r="T370" i="4"/>
  <c r="S736" i="4"/>
  <c r="T736" i="4"/>
  <c r="S743" i="4"/>
  <c r="T743" i="4"/>
  <c r="S1224" i="4"/>
  <c r="T1224" i="4"/>
  <c r="S369" i="4"/>
  <c r="T369" i="4"/>
  <c r="S734" i="4"/>
  <c r="T734" i="4"/>
  <c r="S362" i="4"/>
  <c r="T362" i="4"/>
  <c r="S737" i="4"/>
  <c r="T737" i="4"/>
  <c r="S1025" i="4"/>
  <c r="T1025" i="4"/>
  <c r="S1026" i="4"/>
  <c r="T1026" i="4"/>
  <c r="S1236" i="4"/>
  <c r="T1236" i="4"/>
  <c r="S365" i="4"/>
  <c r="T365" i="4"/>
  <c r="S1248" i="4"/>
  <c r="T1248" i="4"/>
  <c r="S1022" i="4"/>
  <c r="T1022" i="4"/>
  <c r="S936" i="4"/>
  <c r="T936" i="4"/>
  <c r="S364" i="4"/>
  <c r="T364" i="4"/>
  <c r="S738" i="4"/>
  <c r="T738" i="4"/>
  <c r="S366" i="4"/>
  <c r="T366" i="4"/>
  <c r="S741" i="4"/>
  <c r="T741" i="4"/>
  <c r="S1029" i="4"/>
  <c r="T1029" i="4"/>
  <c r="S1030" i="4"/>
  <c r="T1030" i="4"/>
  <c r="S1024" i="4"/>
  <c r="T1024" i="4"/>
  <c r="K717" i="4"/>
  <c r="K13" i="4"/>
  <c r="K710" i="4"/>
  <c r="K711" i="4"/>
  <c r="K7" i="4"/>
  <c r="S363" i="4"/>
  <c r="L363" i="4"/>
  <c r="S1044" i="4"/>
  <c r="L1044" i="4"/>
  <c r="S792" i="4"/>
  <c r="L792" i="4"/>
  <c r="S552" i="4"/>
  <c r="L552" i="4"/>
  <c r="S660" i="4"/>
  <c r="L660" i="4"/>
  <c r="S1031" i="4"/>
  <c r="L1031" i="4"/>
  <c r="S672" i="4"/>
  <c r="L672" i="4"/>
  <c r="S912" i="4"/>
  <c r="L912" i="4"/>
  <c r="S1152" i="4"/>
  <c r="L1152" i="4"/>
  <c r="S612" i="4"/>
  <c r="L612" i="4"/>
  <c r="S1188" i="4"/>
  <c r="L1188" i="4"/>
  <c r="S720" i="4"/>
  <c r="L720" i="4"/>
  <c r="S996" i="4"/>
  <c r="L996" i="4"/>
  <c r="S540" i="4"/>
  <c r="L540" i="4"/>
  <c r="S1201" i="4"/>
  <c r="L1201" i="4"/>
  <c r="S817" i="4"/>
  <c r="L817" i="4"/>
  <c r="S853" i="4"/>
  <c r="L853" i="4"/>
  <c r="S1028" i="4"/>
  <c r="L1028" i="4"/>
  <c r="S740" i="4"/>
  <c r="L740" i="4"/>
  <c r="S1056" i="4"/>
  <c r="L1056" i="4"/>
  <c r="S588" i="4"/>
  <c r="L588" i="4"/>
  <c r="S768" i="4"/>
  <c r="L768" i="4"/>
  <c r="S901" i="4"/>
  <c r="L901" i="4"/>
  <c r="S385" i="4"/>
  <c r="L385" i="4"/>
  <c r="S984" i="4"/>
  <c r="L984" i="4"/>
  <c r="S960" i="4"/>
  <c r="L960" i="4"/>
  <c r="S529" i="4"/>
  <c r="L529" i="4"/>
  <c r="S1069" i="4"/>
  <c r="L1069" i="4"/>
  <c r="S1027" i="4"/>
  <c r="L1027" i="4"/>
  <c r="S739" i="4"/>
  <c r="L739" i="4"/>
  <c r="S368" i="4"/>
  <c r="L368" i="4"/>
  <c r="L371" i="4"/>
  <c r="S371" i="4"/>
  <c r="S735" i="4"/>
  <c r="L735" i="4"/>
  <c r="S1164" i="4"/>
  <c r="L1164" i="4"/>
  <c r="S864" i="4"/>
  <c r="L864" i="4"/>
  <c r="S624" i="4"/>
  <c r="L624" i="4"/>
  <c r="S924" i="4"/>
  <c r="L924" i="4"/>
  <c r="S1260" i="4"/>
  <c r="L1260" i="4"/>
  <c r="S840" i="4"/>
  <c r="S1116" i="4"/>
  <c r="L1116" i="4"/>
  <c r="S780" i="4"/>
  <c r="L780" i="4"/>
  <c r="S564" i="4"/>
  <c r="L564" i="4"/>
  <c r="S1008" i="4"/>
  <c r="L1008" i="4"/>
  <c r="S600" i="4"/>
  <c r="L600" i="4"/>
  <c r="S876" i="4"/>
  <c r="L876" i="4"/>
  <c r="S1104" i="4"/>
  <c r="L1104" i="4"/>
  <c r="S972" i="4"/>
  <c r="L972" i="4"/>
  <c r="S1092" i="4"/>
  <c r="L1092" i="4"/>
  <c r="S636" i="4"/>
  <c r="L636" i="4"/>
  <c r="S949" i="4"/>
  <c r="L949" i="4"/>
  <c r="S1023" i="4"/>
  <c r="L1023" i="4"/>
  <c r="S757" i="4"/>
  <c r="L757" i="4"/>
  <c r="S367" i="4"/>
  <c r="L367" i="4"/>
  <c r="S1129" i="4"/>
  <c r="L1129" i="4"/>
  <c r="S1080" i="4"/>
  <c r="L1080" i="4"/>
  <c r="S828" i="4"/>
  <c r="L828" i="4"/>
  <c r="S576" i="4"/>
  <c r="L576" i="4"/>
  <c r="S1140" i="4"/>
  <c r="L1140" i="4"/>
  <c r="S648" i="4"/>
  <c r="L648" i="4"/>
  <c r="S1176" i="4"/>
  <c r="L1176" i="4"/>
  <c r="S684" i="4"/>
  <c r="L684" i="4"/>
  <c r="S1032" i="4"/>
  <c r="L1032" i="4"/>
  <c r="S744" i="4"/>
  <c r="L744" i="4"/>
  <c r="S372" i="4"/>
  <c r="L372" i="4"/>
  <c r="S888" i="4"/>
  <c r="L888" i="4"/>
  <c r="S396" i="4"/>
  <c r="L396" i="4"/>
  <c r="S1212" i="4"/>
  <c r="L1212" i="4"/>
  <c r="S804" i="4"/>
  <c r="L804" i="4"/>
  <c r="O45" i="4"/>
  <c r="O17" i="4"/>
  <c r="S205" i="27"/>
  <c r="M710" i="4"/>
  <c r="M6" i="4"/>
  <c r="S200" i="27"/>
  <c r="S116" i="31"/>
  <c r="S44" i="31"/>
  <c r="S165" i="27"/>
  <c r="S44" i="24"/>
  <c r="S226" i="27"/>
  <c r="U134" i="27"/>
  <c r="U18" i="24"/>
  <c r="M17" i="4"/>
  <c r="M16" i="4"/>
  <c r="K1020" i="4"/>
  <c r="M1020" i="4"/>
  <c r="K718" i="4"/>
  <c r="K14" i="4"/>
  <c r="M360" i="4"/>
  <c r="U22" i="27"/>
  <c r="U6" i="25"/>
  <c r="K713" i="4"/>
  <c r="K9" i="4"/>
  <c r="AB1128" i="4"/>
  <c r="U11" i="27"/>
  <c r="S11" i="27"/>
  <c r="M717" i="4"/>
  <c r="M13" i="4"/>
  <c r="S8" i="27"/>
  <c r="U166" i="27"/>
  <c r="U118" i="27"/>
  <c r="K1021" i="4"/>
  <c r="K714" i="4"/>
  <c r="K10" i="4"/>
  <c r="M711" i="4"/>
  <c r="M7" i="4"/>
  <c r="K360" i="4"/>
  <c r="S9" i="27"/>
  <c r="S677" i="27"/>
  <c r="S93" i="31"/>
  <c r="S209" i="27"/>
  <c r="S57" i="22"/>
  <c r="S473" i="27"/>
  <c r="S45" i="24"/>
  <c r="S485" i="27"/>
  <c r="S21" i="31"/>
  <c r="S57" i="31"/>
  <c r="U182" i="27"/>
  <c r="S182" i="27"/>
  <c r="S641" i="27"/>
  <c r="S10" i="27"/>
  <c r="S497" i="27"/>
  <c r="S545" i="27"/>
  <c r="S557" i="27"/>
  <c r="S105" i="31"/>
  <c r="S401" i="27"/>
  <c r="S389" i="27"/>
  <c r="S45" i="31"/>
  <c r="S21" i="22"/>
  <c r="U102" i="27"/>
  <c r="S102" i="27"/>
  <c r="S70" i="27"/>
  <c r="S233" i="27"/>
  <c r="S665" i="27"/>
  <c r="S521" i="27"/>
  <c r="S449" i="27"/>
  <c r="S18" i="24"/>
  <c r="S141" i="31"/>
  <c r="AB900" i="4"/>
  <c r="O361" i="4"/>
  <c r="S617" i="27"/>
  <c r="S33" i="31"/>
  <c r="O718" i="4"/>
  <c r="O14" i="4"/>
  <c r="S230" i="27"/>
  <c r="S229" i="27"/>
  <c r="S223" i="27"/>
  <c r="O710" i="4"/>
  <c r="S228" i="27"/>
  <c r="S231" i="27"/>
  <c r="S225" i="27"/>
  <c r="S7" i="27"/>
  <c r="S222" i="27"/>
  <c r="AB1200" i="4"/>
  <c r="O732" i="4"/>
  <c r="K712" i="4"/>
  <c r="K8" i="4"/>
  <c r="AB1068" i="4"/>
  <c r="O1021" i="4"/>
  <c r="M718" i="4"/>
  <c r="M14" i="4"/>
  <c r="O18" i="4"/>
  <c r="M719" i="4"/>
  <c r="M15" i="4"/>
  <c r="M712" i="4"/>
  <c r="M8" i="4"/>
  <c r="M714" i="4"/>
  <c r="M10" i="4"/>
  <c r="K15" i="4"/>
  <c r="M1021" i="4"/>
  <c r="O733" i="4"/>
  <c r="M716" i="4"/>
  <c r="M12" i="4"/>
  <c r="O714" i="4"/>
  <c r="O10" i="4"/>
  <c r="M715" i="4"/>
  <c r="M11" i="4"/>
  <c r="S6" i="31"/>
  <c r="AB948" i="4"/>
  <c r="AB816" i="4"/>
  <c r="G208" i="4"/>
  <c r="G240" i="4"/>
  <c r="G160" i="4"/>
  <c r="AB756" i="4"/>
  <c r="AB528" i="4"/>
  <c r="G192" i="4"/>
  <c r="G144" i="4"/>
  <c r="K733" i="4"/>
  <c r="O719" i="4"/>
  <c r="O15" i="4"/>
  <c r="G176" i="4"/>
  <c r="O1020" i="4"/>
  <c r="K56" i="4"/>
  <c r="K44" i="4"/>
  <c r="K45" i="4"/>
  <c r="AB384" i="4"/>
  <c r="AB852" i="4"/>
  <c r="G256" i="4"/>
  <c r="G224" i="4"/>
  <c r="G288" i="4"/>
  <c r="G128" i="4"/>
  <c r="G272" i="4"/>
  <c r="O711" i="4"/>
  <c r="O7" i="4"/>
  <c r="O717" i="4"/>
  <c r="O13" i="4"/>
  <c r="O712" i="4"/>
  <c r="O8" i="4"/>
  <c r="M732" i="4"/>
  <c r="M713" i="4"/>
  <c r="M9" i="4"/>
  <c r="O715" i="4"/>
  <c r="O11" i="4"/>
  <c r="O713" i="4"/>
  <c r="O9" i="4"/>
  <c r="M733" i="4"/>
  <c r="G718" i="4"/>
  <c r="G1021" i="4"/>
  <c r="AB1021" i="4"/>
  <c r="G710" i="4"/>
  <c r="K715" i="4"/>
  <c r="K11" i="4"/>
  <c r="O716" i="4"/>
  <c r="O12" i="4"/>
  <c r="O16" i="4"/>
  <c r="K113" i="4"/>
  <c r="K18" i="4"/>
  <c r="K732" i="4"/>
  <c r="G714" i="4"/>
  <c r="G712" i="4"/>
  <c r="G716" i="4"/>
  <c r="AB716" i="4"/>
  <c r="G719" i="4"/>
  <c r="AB719" i="4"/>
  <c r="G711" i="4"/>
  <c r="AB711" i="4"/>
  <c r="G717" i="4"/>
  <c r="G713" i="4"/>
  <c r="G361" i="4"/>
  <c r="AB361" i="4"/>
  <c r="G733" i="4"/>
  <c r="AB733" i="4"/>
  <c r="G715" i="4"/>
  <c r="AB715" i="4"/>
  <c r="G45" i="4"/>
  <c r="G18" i="4"/>
  <c r="S460" i="27"/>
  <c r="AC624" i="4"/>
  <c r="S202" i="27"/>
  <c r="S149" i="27"/>
  <c r="S117" i="27"/>
  <c r="S101" i="27"/>
  <c r="S69" i="27"/>
  <c r="S736" i="27"/>
  <c r="S712" i="27"/>
  <c r="AC1164" i="4"/>
  <c r="S700" i="27"/>
  <c r="AC1140" i="4"/>
  <c r="S676" i="27"/>
  <c r="AC1104" i="4"/>
  <c r="S580" i="27"/>
  <c r="AC912" i="4"/>
  <c r="S556" i="27"/>
  <c r="AC828" i="4"/>
  <c r="S544" i="27"/>
  <c r="AC720" i="4"/>
  <c r="S484" i="27"/>
  <c r="S448" i="27"/>
  <c r="AC612" i="4"/>
  <c r="S436" i="27"/>
  <c r="AC600" i="4"/>
  <c r="S412" i="27"/>
  <c r="AC576" i="4"/>
  <c r="S365" i="27"/>
  <c r="AC529" i="4"/>
  <c r="S232" i="27"/>
  <c r="AC396" i="4"/>
  <c r="S206" i="27"/>
  <c r="S198" i="27"/>
  <c r="AC362" i="4"/>
  <c r="S207" i="27"/>
  <c r="AC371" i="4"/>
  <c r="S199" i="27"/>
  <c r="AC363" i="4"/>
  <c r="S221" i="27"/>
  <c r="AC385" i="4"/>
  <c r="S201" i="27"/>
  <c r="AC365" i="4"/>
  <c r="S56" i="22"/>
  <c r="AC1260" i="4"/>
  <c r="S104" i="31"/>
  <c r="AC924" i="4"/>
  <c r="S68" i="31"/>
  <c r="AC804" i="4"/>
  <c r="S6" i="24"/>
  <c r="S20" i="25"/>
  <c r="AC1152" i="4"/>
  <c r="S5" i="25"/>
  <c r="AA717" i="4"/>
  <c r="AC717" i="4"/>
  <c r="V717" i="4"/>
  <c r="AA718" i="4"/>
  <c r="AC718" i="4"/>
  <c r="V718" i="4"/>
  <c r="V712" i="4"/>
  <c r="AA712" i="4"/>
  <c r="AC712" i="4"/>
  <c r="AA710" i="4"/>
  <c r="AC710" i="4"/>
  <c r="V710" i="4"/>
  <c r="AA714" i="4"/>
  <c r="AC714" i="4"/>
  <c r="V714" i="4"/>
  <c r="AA713" i="4"/>
  <c r="AC713" i="4"/>
  <c r="V713" i="4"/>
  <c r="T1200" i="4"/>
  <c r="U1200" i="4"/>
  <c r="AA1200" i="4"/>
  <c r="AC1200" i="4"/>
  <c r="V1200" i="4"/>
  <c r="T1128" i="4"/>
  <c r="AA1128" i="4"/>
  <c r="AC1128" i="4"/>
  <c r="U1128" i="4"/>
  <c r="V1128" i="4"/>
  <c r="T719" i="4"/>
  <c r="U719" i="4"/>
  <c r="V719" i="4"/>
  <c r="AA719" i="4"/>
  <c r="AC719" i="4"/>
  <c r="T1068" i="4"/>
  <c r="AA1068" i="4"/>
  <c r="AC1068" i="4"/>
  <c r="V1068" i="4"/>
  <c r="U1068" i="4"/>
  <c r="T1021" i="4"/>
  <c r="U1021" i="4"/>
  <c r="V1021" i="4"/>
  <c r="AA1021" i="4"/>
  <c r="AC1021" i="4"/>
  <c r="T716" i="4"/>
  <c r="U716" i="4"/>
  <c r="V716" i="4"/>
  <c r="AA716" i="4"/>
  <c r="AC716" i="4"/>
  <c r="T948" i="4"/>
  <c r="V948" i="4"/>
  <c r="U948" i="4"/>
  <c r="AA948" i="4"/>
  <c r="AC948" i="4"/>
  <c r="T900" i="4"/>
  <c r="V900" i="4"/>
  <c r="U900" i="4"/>
  <c r="AA900" i="4"/>
  <c r="AC900" i="4"/>
  <c r="T852" i="4"/>
  <c r="AA852" i="4"/>
  <c r="AC852" i="4"/>
  <c r="U852" i="4"/>
  <c r="V852" i="4"/>
  <c r="T816" i="4"/>
  <c r="U816" i="4"/>
  <c r="V816" i="4"/>
  <c r="AA816" i="4"/>
  <c r="AC816" i="4"/>
  <c r="T756" i="4"/>
  <c r="V756" i="4"/>
  <c r="AA756" i="4"/>
  <c r="AC756" i="4"/>
  <c r="U756" i="4"/>
  <c r="T733" i="4"/>
  <c r="U733" i="4"/>
  <c r="AA733" i="4"/>
  <c r="AC733" i="4"/>
  <c r="V733" i="4"/>
  <c r="T715" i="4"/>
  <c r="U715" i="4"/>
  <c r="AA715" i="4"/>
  <c r="AC715" i="4"/>
  <c r="V715" i="4"/>
  <c r="T711" i="4"/>
  <c r="AA711" i="4"/>
  <c r="AC711" i="4"/>
  <c r="U711" i="4"/>
  <c r="V711" i="4"/>
  <c r="T528" i="4"/>
  <c r="V528" i="4"/>
  <c r="U528" i="4"/>
  <c r="AA528" i="4"/>
  <c r="T384" i="4"/>
  <c r="U384" i="4"/>
  <c r="V384" i="4"/>
  <c r="AA384" i="4"/>
  <c r="T361" i="4"/>
  <c r="U361" i="4"/>
  <c r="AA361" i="4"/>
  <c r="V361" i="4"/>
  <c r="S344" i="4"/>
  <c r="AA344" i="4"/>
  <c r="S304" i="4"/>
  <c r="AA304" i="4"/>
  <c r="S288" i="4"/>
  <c r="S272" i="4"/>
  <c r="S256" i="4"/>
  <c r="S240" i="4"/>
  <c r="S224" i="4"/>
  <c r="S208" i="4"/>
  <c r="S192" i="4"/>
  <c r="S176" i="4"/>
  <c r="S160" i="4"/>
  <c r="S144" i="4"/>
  <c r="S113" i="4"/>
  <c r="AA113" i="4"/>
  <c r="S128" i="4"/>
  <c r="S96" i="4"/>
  <c r="AA96" i="4"/>
  <c r="S56" i="4"/>
  <c r="AA56" i="4"/>
  <c r="S45" i="4"/>
  <c r="AA45" i="4"/>
  <c r="S28" i="4"/>
  <c r="AA28" i="4"/>
  <c r="S18" i="4"/>
  <c r="AA18" i="4"/>
  <c r="K6" i="4"/>
  <c r="S717" i="4"/>
  <c r="T717" i="4"/>
  <c r="S714" i="4"/>
  <c r="T714" i="4"/>
  <c r="S718" i="4"/>
  <c r="T718" i="4"/>
  <c r="S713" i="4"/>
  <c r="T713" i="4"/>
  <c r="S712" i="4"/>
  <c r="T712" i="4"/>
  <c r="S710" i="4"/>
  <c r="T710" i="4"/>
  <c r="S852" i="4"/>
  <c r="L852" i="4"/>
  <c r="S528" i="4"/>
  <c r="L528" i="4"/>
  <c r="S733" i="4"/>
  <c r="L733" i="4"/>
  <c r="S711" i="4"/>
  <c r="L711" i="4"/>
  <c r="S948" i="4"/>
  <c r="L948" i="4"/>
  <c r="S1068" i="4"/>
  <c r="L1068" i="4"/>
  <c r="S361" i="4"/>
  <c r="L361" i="4"/>
  <c r="S1021" i="4"/>
  <c r="L1021" i="4"/>
  <c r="S716" i="4"/>
  <c r="L716" i="4"/>
  <c r="S384" i="4"/>
  <c r="L384" i="4"/>
  <c r="S1128" i="4"/>
  <c r="L1128" i="4"/>
  <c r="S719" i="4"/>
  <c r="L719" i="4"/>
  <c r="S900" i="4"/>
  <c r="L900" i="4"/>
  <c r="S715" i="4"/>
  <c r="L715" i="4"/>
  <c r="S756" i="4"/>
  <c r="L756" i="4"/>
  <c r="S816" i="4"/>
  <c r="L816" i="4"/>
  <c r="S1200" i="4"/>
  <c r="L1200" i="4"/>
  <c r="S68" i="27"/>
  <c r="M708" i="4"/>
  <c r="M4" i="4"/>
  <c r="O6" i="4"/>
  <c r="K709" i="4"/>
  <c r="S134" i="27"/>
  <c r="K708" i="4"/>
  <c r="M709" i="4"/>
  <c r="M5" i="4"/>
  <c r="O709" i="4"/>
  <c r="O5" i="4"/>
  <c r="S22" i="27"/>
  <c r="O708" i="4"/>
  <c r="O4" i="4"/>
  <c r="S166" i="27"/>
  <c r="S6" i="25"/>
  <c r="U86" i="27"/>
  <c r="S86" i="27"/>
  <c r="S118" i="27"/>
  <c r="U54" i="27"/>
  <c r="S54" i="27"/>
  <c r="S376" i="27"/>
  <c r="S32" i="24"/>
  <c r="S21" i="27"/>
  <c r="S616" i="27"/>
  <c r="S133" i="27"/>
  <c r="S640" i="27"/>
  <c r="S37" i="27"/>
  <c r="S520" i="27"/>
  <c r="S181" i="27"/>
  <c r="S32" i="22"/>
  <c r="S652" i="27"/>
  <c r="S56" i="31"/>
  <c r="S17" i="24"/>
  <c r="S388" i="27"/>
  <c r="S20" i="31"/>
  <c r="S628" i="27"/>
  <c r="S92" i="31"/>
  <c r="S472" i="27"/>
  <c r="S496" i="27"/>
  <c r="S128" i="31"/>
  <c r="S424" i="27"/>
  <c r="S5" i="22"/>
  <c r="S508" i="27"/>
  <c r="S32" i="31"/>
  <c r="S592" i="27"/>
  <c r="U6" i="26"/>
  <c r="S6" i="26"/>
  <c r="U6" i="22"/>
  <c r="S6" i="22"/>
  <c r="S44" i="22"/>
  <c r="S664" i="27"/>
  <c r="S85" i="27"/>
  <c r="U150" i="27"/>
  <c r="S150" i="27"/>
  <c r="S80" i="31"/>
  <c r="S400" i="27"/>
  <c r="S688" i="27"/>
  <c r="S20" i="22"/>
  <c r="S568" i="27"/>
  <c r="S5" i="26"/>
  <c r="S6" i="27"/>
  <c r="S53" i="27"/>
  <c r="S140" i="31"/>
  <c r="S208" i="27"/>
  <c r="S724" i="27"/>
  <c r="S604" i="27"/>
  <c r="U38" i="27"/>
  <c r="S38" i="27"/>
  <c r="U203" i="27"/>
  <c r="S203" i="27"/>
  <c r="AB1020" i="4"/>
  <c r="S5" i="31"/>
  <c r="G15" i="4"/>
  <c r="G9" i="4"/>
  <c r="AB732" i="4"/>
  <c r="AB360" i="4"/>
  <c r="G6" i="4"/>
  <c r="G10" i="4"/>
  <c r="G13" i="4"/>
  <c r="G8" i="4"/>
  <c r="G17" i="4"/>
  <c r="G11" i="4"/>
  <c r="G7" i="4"/>
  <c r="G12" i="4"/>
  <c r="G14" i="4"/>
  <c r="K112" i="4"/>
  <c r="K16" i="4"/>
  <c r="K17" i="4"/>
  <c r="G709" i="4"/>
  <c r="AB709" i="4"/>
  <c r="S180" i="27"/>
  <c r="S100" i="27"/>
  <c r="S20" i="27"/>
  <c r="S5" i="27"/>
  <c r="S364" i="27"/>
  <c r="AC528" i="4"/>
  <c r="S220" i="27"/>
  <c r="AC384" i="4"/>
  <c r="S197" i="27"/>
  <c r="AC361" i="4"/>
  <c r="S4" i="22"/>
  <c r="S5" i="24"/>
  <c r="S4" i="26"/>
  <c r="S4" i="25"/>
  <c r="S8" i="4"/>
  <c r="AA8" i="4"/>
  <c r="S14" i="4"/>
  <c r="AA14" i="4"/>
  <c r="S9" i="4"/>
  <c r="AA9" i="4"/>
  <c r="T1020" i="4"/>
  <c r="V1020" i="4"/>
  <c r="U1020" i="4"/>
  <c r="AA1020" i="4"/>
  <c r="AC1020" i="4"/>
  <c r="T732" i="4"/>
  <c r="U732" i="4"/>
  <c r="V732" i="4"/>
  <c r="AA732" i="4"/>
  <c r="AC732" i="4"/>
  <c r="T709" i="4"/>
  <c r="U709" i="4"/>
  <c r="V709" i="4"/>
  <c r="AA709" i="4"/>
  <c r="AC709" i="4"/>
  <c r="T360" i="4"/>
  <c r="V360" i="4"/>
  <c r="U360" i="4"/>
  <c r="AA360" i="4"/>
  <c r="S112" i="4"/>
  <c r="AA112" i="4"/>
  <c r="S44" i="4"/>
  <c r="AA44" i="4"/>
  <c r="S15" i="4"/>
  <c r="AA15" i="4"/>
  <c r="S13" i="4"/>
  <c r="AA13" i="4"/>
  <c r="S12" i="4"/>
  <c r="AA12" i="4"/>
  <c r="S11" i="4"/>
  <c r="AA11" i="4"/>
  <c r="S10" i="4"/>
  <c r="AA10" i="4"/>
  <c r="S7" i="4"/>
  <c r="AA7" i="4"/>
  <c r="S6" i="4"/>
  <c r="AA6" i="4"/>
  <c r="S17" i="4"/>
  <c r="AA17" i="4"/>
  <c r="K4" i="4"/>
  <c r="S1020" i="4"/>
  <c r="L1020" i="4"/>
  <c r="S732" i="4"/>
  <c r="L732" i="4"/>
  <c r="S360" i="4"/>
  <c r="L360" i="4"/>
  <c r="S709" i="4"/>
  <c r="L709" i="4"/>
  <c r="K5" i="4"/>
  <c r="S84" i="27"/>
  <c r="S16" i="24"/>
  <c r="S148" i="27"/>
  <c r="S132" i="27"/>
  <c r="S36" i="27"/>
  <c r="S164" i="27"/>
  <c r="S52" i="27"/>
  <c r="S4" i="31"/>
  <c r="S116" i="27"/>
  <c r="U204" i="27"/>
  <c r="S204" i="27"/>
  <c r="AB708" i="4"/>
  <c r="G5" i="4"/>
  <c r="AA5" i="4"/>
  <c r="S4" i="27"/>
  <c r="S196" i="27"/>
  <c r="AC360" i="4"/>
  <c r="S4" i="24"/>
  <c r="T708" i="4"/>
  <c r="U708" i="4"/>
  <c r="V708" i="4"/>
  <c r="AA708" i="4"/>
  <c r="AC708" i="4"/>
  <c r="S16" i="4"/>
  <c r="AA16" i="4"/>
  <c r="S5" i="4"/>
  <c r="S708" i="4"/>
  <c r="L708" i="4"/>
  <c r="S4" i="4"/>
  <c r="U231" i="27"/>
  <c r="U227" i="27"/>
  <c r="U230" i="27"/>
  <c r="U226" i="27"/>
  <c r="U225" i="27"/>
  <c r="U228" i="27"/>
  <c r="U224" i="27"/>
  <c r="U229" i="27"/>
  <c r="A1263" i="45"/>
  <c r="B1263" i="45"/>
  <c r="C1263" i="45"/>
  <c r="D1263" i="45"/>
  <c r="E1263" i="45"/>
  <c r="F1263" i="45"/>
  <c r="G1263" i="45"/>
  <c r="I1263" i="45"/>
  <c r="J1263" i="45"/>
  <c r="K1263" i="45"/>
  <c r="A1264" i="45"/>
  <c r="B1264" i="45"/>
  <c r="C1264" i="45"/>
  <c r="D1264" i="45"/>
  <c r="E1264" i="45"/>
  <c r="F1264" i="45"/>
  <c r="G1264" i="45"/>
  <c r="I1264" i="45"/>
  <c r="J1264" i="45"/>
  <c r="K1264" i="45"/>
  <c r="A1265" i="45"/>
  <c r="B1265" i="45"/>
  <c r="C1265" i="45"/>
  <c r="D1265" i="45"/>
  <c r="E1265" i="45"/>
  <c r="F1265" i="45"/>
  <c r="G1265" i="45"/>
  <c r="I1265" i="45"/>
  <c r="J1265" i="45"/>
  <c r="K1265" i="45"/>
  <c r="A1266" i="45"/>
  <c r="B1266" i="45"/>
  <c r="C1266" i="45"/>
  <c r="D1266" i="45"/>
  <c r="E1266" i="45"/>
  <c r="F1266" i="45"/>
  <c r="G1266" i="45"/>
  <c r="I1266" i="45"/>
  <c r="J1266" i="45"/>
  <c r="K1266" i="45"/>
  <c r="A1267" i="45"/>
  <c r="B1267" i="45"/>
  <c r="C1267" i="45"/>
  <c r="D1267" i="45"/>
  <c r="E1267" i="45"/>
  <c r="F1267" i="45"/>
  <c r="G1267" i="45"/>
  <c r="I1267" i="45"/>
  <c r="J1267" i="45"/>
  <c r="K1267" i="45"/>
  <c r="A1268" i="45"/>
  <c r="B1268" i="45"/>
  <c r="C1268" i="45"/>
  <c r="D1268" i="45"/>
  <c r="E1268" i="45"/>
  <c r="F1268" i="45"/>
  <c r="G1268" i="45"/>
  <c r="I1268" i="45"/>
  <c r="J1268" i="45"/>
  <c r="K1268" i="45"/>
  <c r="A1269" i="45"/>
  <c r="B1269" i="45"/>
  <c r="C1269" i="45"/>
  <c r="D1269" i="45"/>
  <c r="E1269" i="45"/>
  <c r="F1269" i="45"/>
  <c r="G1269" i="45"/>
  <c r="I1269" i="45"/>
  <c r="J1269" i="45"/>
  <c r="K1269" i="45"/>
  <c r="A1270" i="45"/>
  <c r="B1270" i="45"/>
  <c r="C1270" i="45"/>
  <c r="D1270" i="45"/>
  <c r="E1270" i="45"/>
  <c r="F1270" i="45"/>
  <c r="G1270" i="45"/>
  <c r="I1270" i="45"/>
  <c r="J1270" i="45"/>
  <c r="K1270" i="45"/>
  <c r="B1271" i="45"/>
  <c r="C1271" i="45"/>
  <c r="D1271" i="45"/>
  <c r="E1271" i="45"/>
  <c r="F1271" i="45"/>
  <c r="G1271" i="45"/>
  <c r="I1271" i="45"/>
  <c r="J1271" i="45"/>
  <c r="K1271" i="45"/>
  <c r="B1079" i="45"/>
  <c r="C1079" i="45"/>
  <c r="D1079" i="45"/>
  <c r="E1079" i="45"/>
  <c r="F1079" i="45"/>
  <c r="G1079" i="45"/>
  <c r="I1079" i="45"/>
  <c r="J1079" i="45"/>
  <c r="K1079" i="45"/>
  <c r="B1080" i="45"/>
  <c r="C1080" i="45"/>
  <c r="A1081" i="45"/>
  <c r="B1081" i="45"/>
  <c r="C1081" i="45"/>
  <c r="A1082" i="45"/>
  <c r="B1082" i="45"/>
  <c r="C1082" i="45"/>
  <c r="D1082" i="45"/>
  <c r="E1082" i="45"/>
  <c r="F1082" i="45"/>
  <c r="G1082" i="45"/>
  <c r="I1082" i="45"/>
  <c r="J1082" i="45"/>
  <c r="K1082" i="45"/>
  <c r="A1083" i="45"/>
  <c r="B1083" i="45"/>
  <c r="C1083" i="45"/>
  <c r="D1083" i="45"/>
  <c r="E1083" i="45"/>
  <c r="F1083" i="45"/>
  <c r="G1083" i="45"/>
  <c r="I1083" i="45"/>
  <c r="J1083" i="45"/>
  <c r="K1083" i="45"/>
  <c r="A1084" i="45"/>
  <c r="B1084" i="45"/>
  <c r="C1084" i="45"/>
  <c r="D1084" i="45"/>
  <c r="E1084" i="45"/>
  <c r="F1084" i="45"/>
  <c r="G1084" i="45"/>
  <c r="I1084" i="45"/>
  <c r="J1084" i="45"/>
  <c r="K1084" i="45"/>
  <c r="A1085" i="45"/>
  <c r="B1085" i="45"/>
  <c r="C1085" i="45"/>
  <c r="D1085" i="45"/>
  <c r="E1085" i="45"/>
  <c r="F1085" i="45"/>
  <c r="G1085" i="45"/>
  <c r="I1085" i="45"/>
  <c r="J1085" i="45"/>
  <c r="K1085" i="45"/>
  <c r="A1086" i="45"/>
  <c r="B1086" i="45"/>
  <c r="C1086" i="45"/>
  <c r="D1086" i="45"/>
  <c r="E1086" i="45"/>
  <c r="F1086" i="45"/>
  <c r="G1086" i="45"/>
  <c r="I1086" i="45"/>
  <c r="J1086" i="45"/>
  <c r="K1086" i="45"/>
  <c r="A1087" i="45"/>
  <c r="B1087" i="45"/>
  <c r="C1087" i="45"/>
  <c r="D1087" i="45"/>
  <c r="E1087" i="45"/>
  <c r="F1087" i="45"/>
  <c r="G1087" i="45"/>
  <c r="I1087" i="45"/>
  <c r="J1087" i="45"/>
  <c r="K1087" i="45"/>
  <c r="A1088" i="45"/>
  <c r="B1088" i="45"/>
  <c r="C1088" i="45"/>
  <c r="D1088" i="45"/>
  <c r="E1088" i="45"/>
  <c r="F1088" i="45"/>
  <c r="G1088" i="45"/>
  <c r="I1088" i="45"/>
  <c r="J1088" i="45"/>
  <c r="K1088" i="45"/>
  <c r="A1089" i="45"/>
  <c r="B1089" i="45"/>
  <c r="C1089" i="45"/>
  <c r="D1089" i="45"/>
  <c r="E1089" i="45"/>
  <c r="F1089" i="45"/>
  <c r="G1089" i="45"/>
  <c r="I1089" i="45"/>
  <c r="J1089" i="45"/>
  <c r="K1089" i="45"/>
  <c r="A1090" i="45"/>
  <c r="B1090" i="45"/>
  <c r="C1090" i="45"/>
  <c r="D1090" i="45"/>
  <c r="E1090" i="45"/>
  <c r="F1090" i="45"/>
  <c r="G1090" i="45"/>
  <c r="I1090" i="45"/>
  <c r="J1090" i="45"/>
  <c r="K1090" i="45"/>
  <c r="A1091" i="45"/>
  <c r="B1091" i="45"/>
  <c r="C1091" i="45"/>
  <c r="D1091" i="45"/>
  <c r="E1091" i="45"/>
  <c r="F1091" i="45"/>
  <c r="G1091" i="45"/>
  <c r="I1091" i="45"/>
  <c r="J1091" i="45"/>
  <c r="K1091" i="45"/>
  <c r="B1092" i="45"/>
  <c r="C1092" i="45"/>
  <c r="A1093" i="45"/>
  <c r="B1093" i="45"/>
  <c r="C1093" i="45"/>
  <c r="B1094" i="45"/>
  <c r="C1094" i="45"/>
  <c r="D1094" i="45"/>
  <c r="E1094" i="45"/>
  <c r="F1094" i="45"/>
  <c r="G1094" i="45"/>
  <c r="I1094" i="45"/>
  <c r="J1094" i="45"/>
  <c r="K1094" i="45"/>
  <c r="A1095" i="45"/>
  <c r="B1095" i="45"/>
  <c r="C1095" i="45"/>
  <c r="D1095" i="45"/>
  <c r="E1095" i="45"/>
  <c r="F1095" i="45"/>
  <c r="G1095" i="45"/>
  <c r="I1095" i="45"/>
  <c r="J1095" i="45"/>
  <c r="K1095" i="45"/>
  <c r="B1096" i="45"/>
  <c r="C1096" i="45"/>
  <c r="D1096" i="45"/>
  <c r="E1096" i="45"/>
  <c r="F1096" i="45"/>
  <c r="G1096" i="45"/>
  <c r="I1096" i="45"/>
  <c r="J1096" i="45"/>
  <c r="K1096" i="45"/>
  <c r="B1097" i="45"/>
  <c r="C1097" i="45"/>
  <c r="D1097" i="45"/>
  <c r="E1097" i="45"/>
  <c r="F1097" i="45"/>
  <c r="G1097" i="45"/>
  <c r="I1097" i="45"/>
  <c r="J1097" i="45"/>
  <c r="K1097" i="45"/>
  <c r="B1098" i="45"/>
  <c r="C1098" i="45"/>
  <c r="D1098" i="45"/>
  <c r="E1098" i="45"/>
  <c r="F1098" i="45"/>
  <c r="G1098" i="45"/>
  <c r="I1098" i="45"/>
  <c r="J1098" i="45"/>
  <c r="K1098" i="45"/>
  <c r="A1099" i="45"/>
  <c r="B1099" i="45"/>
  <c r="C1099" i="45"/>
  <c r="D1099" i="45"/>
  <c r="E1099" i="45"/>
  <c r="F1099" i="45"/>
  <c r="G1099" i="45"/>
  <c r="I1099" i="45"/>
  <c r="J1099" i="45"/>
  <c r="K1099" i="45"/>
  <c r="B1100" i="45"/>
  <c r="C1100" i="45"/>
  <c r="D1100" i="45"/>
  <c r="E1100" i="45"/>
  <c r="F1100" i="45"/>
  <c r="G1100" i="45"/>
  <c r="I1100" i="45"/>
  <c r="J1100" i="45"/>
  <c r="K1100" i="45"/>
  <c r="B1101" i="45"/>
  <c r="C1101" i="45"/>
  <c r="D1101" i="45"/>
  <c r="E1101" i="45"/>
  <c r="F1101" i="45"/>
  <c r="G1101" i="45"/>
  <c r="I1101" i="45"/>
  <c r="J1101" i="45"/>
  <c r="K1101" i="45"/>
  <c r="B1102" i="45"/>
  <c r="C1102" i="45"/>
  <c r="D1102" i="45"/>
  <c r="E1102" i="45"/>
  <c r="F1102" i="45"/>
  <c r="G1102" i="45"/>
  <c r="I1102" i="45"/>
  <c r="J1102" i="45"/>
  <c r="K1102" i="45"/>
  <c r="B1103" i="45"/>
  <c r="C1103" i="45"/>
  <c r="D1103" i="45"/>
  <c r="E1103" i="45"/>
  <c r="F1103" i="45"/>
  <c r="G1103" i="45"/>
  <c r="I1103" i="45"/>
  <c r="J1103" i="45"/>
  <c r="K1103" i="45"/>
  <c r="B1104" i="45"/>
  <c r="C1104" i="45"/>
  <c r="A1105" i="45"/>
  <c r="B1105" i="45"/>
  <c r="C1105" i="45"/>
  <c r="B1106" i="45"/>
  <c r="C1106" i="45"/>
  <c r="D1106" i="45"/>
  <c r="E1106" i="45"/>
  <c r="F1106" i="45"/>
  <c r="G1106" i="45"/>
  <c r="I1106" i="45"/>
  <c r="J1106" i="45"/>
  <c r="K1106" i="45"/>
  <c r="A1107" i="45"/>
  <c r="B1107" i="45"/>
  <c r="C1107" i="45"/>
  <c r="D1107" i="45"/>
  <c r="E1107" i="45"/>
  <c r="F1107" i="45"/>
  <c r="G1107" i="45"/>
  <c r="I1107" i="45"/>
  <c r="J1107" i="45"/>
  <c r="K1107" i="45"/>
  <c r="B1108" i="45"/>
  <c r="C1108" i="45"/>
  <c r="D1108" i="45"/>
  <c r="E1108" i="45"/>
  <c r="F1108" i="45"/>
  <c r="G1108" i="45"/>
  <c r="I1108" i="45"/>
  <c r="J1108" i="45"/>
  <c r="K1108" i="45"/>
  <c r="B1109" i="45"/>
  <c r="C1109" i="45"/>
  <c r="D1109" i="45"/>
  <c r="E1109" i="45"/>
  <c r="F1109" i="45"/>
  <c r="G1109" i="45"/>
  <c r="I1109" i="45"/>
  <c r="J1109" i="45"/>
  <c r="K1109" i="45"/>
  <c r="B1110" i="45"/>
  <c r="C1110" i="45"/>
  <c r="D1110" i="45"/>
  <c r="E1110" i="45"/>
  <c r="F1110" i="45"/>
  <c r="G1110" i="45"/>
  <c r="I1110" i="45"/>
  <c r="J1110" i="45"/>
  <c r="K1110" i="45"/>
  <c r="A1111" i="45"/>
  <c r="B1111" i="45"/>
  <c r="C1111" i="45"/>
  <c r="D1111" i="45"/>
  <c r="E1111" i="45"/>
  <c r="F1111" i="45"/>
  <c r="G1111" i="45"/>
  <c r="I1111" i="45"/>
  <c r="J1111" i="45"/>
  <c r="K1111" i="45"/>
  <c r="B1112" i="45"/>
  <c r="C1112" i="45"/>
  <c r="D1112" i="45"/>
  <c r="E1112" i="45"/>
  <c r="F1112" i="45"/>
  <c r="G1112" i="45"/>
  <c r="I1112" i="45"/>
  <c r="J1112" i="45"/>
  <c r="K1112" i="45"/>
  <c r="B1113" i="45"/>
  <c r="C1113" i="45"/>
  <c r="D1113" i="45"/>
  <c r="E1113" i="45"/>
  <c r="F1113" i="45"/>
  <c r="G1113" i="45"/>
  <c r="I1113" i="45"/>
  <c r="J1113" i="45"/>
  <c r="K1113" i="45"/>
  <c r="B1114" i="45"/>
  <c r="C1114" i="45"/>
  <c r="D1114" i="45"/>
  <c r="E1114" i="45"/>
  <c r="F1114" i="45"/>
  <c r="G1114" i="45"/>
  <c r="I1114" i="45"/>
  <c r="J1114" i="45"/>
  <c r="K1114" i="45"/>
  <c r="B1115" i="45"/>
  <c r="C1115" i="45"/>
  <c r="D1115" i="45"/>
  <c r="E1115" i="45"/>
  <c r="F1115" i="45"/>
  <c r="G1115" i="45"/>
  <c r="I1115" i="45"/>
  <c r="J1115" i="45"/>
  <c r="K1115" i="45"/>
  <c r="B1116" i="45"/>
  <c r="C1116" i="45"/>
  <c r="B1117" i="45"/>
  <c r="C1117" i="45"/>
  <c r="B1118" i="45"/>
  <c r="C1118" i="45"/>
  <c r="B1119" i="45"/>
  <c r="C1119" i="45"/>
  <c r="B1120" i="45"/>
  <c r="C1120" i="45"/>
  <c r="B1121" i="45"/>
  <c r="C1121" i="45"/>
  <c r="B1122" i="45"/>
  <c r="C1122" i="45"/>
  <c r="B1123" i="45"/>
  <c r="C1123" i="45"/>
  <c r="B1124" i="45"/>
  <c r="C1124" i="45"/>
  <c r="B1125" i="45"/>
  <c r="C1125" i="45"/>
  <c r="B1126" i="45"/>
  <c r="C1126" i="45"/>
  <c r="B1127" i="45"/>
  <c r="C1127" i="45"/>
  <c r="B1128" i="45"/>
  <c r="C1128" i="45"/>
  <c r="A1129" i="45"/>
  <c r="B1129" i="45"/>
  <c r="C1129" i="45"/>
  <c r="B1130" i="45"/>
  <c r="C1130" i="45"/>
  <c r="D1130" i="45"/>
  <c r="E1130" i="45"/>
  <c r="F1130" i="45"/>
  <c r="G1130" i="45"/>
  <c r="I1130" i="45"/>
  <c r="J1130" i="45"/>
  <c r="K1130" i="45"/>
  <c r="B1131" i="45"/>
  <c r="C1131" i="45"/>
  <c r="D1131" i="45"/>
  <c r="E1131" i="45"/>
  <c r="F1131" i="45"/>
  <c r="G1131" i="45"/>
  <c r="I1131" i="45"/>
  <c r="J1131" i="45"/>
  <c r="K1131" i="45"/>
  <c r="B1132" i="45"/>
  <c r="C1132" i="45"/>
  <c r="D1132" i="45"/>
  <c r="E1132" i="45"/>
  <c r="F1132" i="45"/>
  <c r="G1132" i="45"/>
  <c r="I1132" i="45"/>
  <c r="J1132" i="45"/>
  <c r="K1132" i="45"/>
  <c r="B1133" i="45"/>
  <c r="C1133" i="45"/>
  <c r="D1133" i="45"/>
  <c r="E1133" i="45"/>
  <c r="F1133" i="45"/>
  <c r="G1133" i="45"/>
  <c r="I1133" i="45"/>
  <c r="J1133" i="45"/>
  <c r="K1133" i="45"/>
  <c r="B1134" i="45"/>
  <c r="C1134" i="45"/>
  <c r="D1134" i="45"/>
  <c r="E1134" i="45"/>
  <c r="F1134" i="45"/>
  <c r="G1134" i="45"/>
  <c r="I1134" i="45"/>
  <c r="J1134" i="45"/>
  <c r="K1134" i="45"/>
  <c r="A1135" i="45"/>
  <c r="B1135" i="45"/>
  <c r="C1135" i="45"/>
  <c r="D1135" i="45"/>
  <c r="E1135" i="45"/>
  <c r="F1135" i="45"/>
  <c r="G1135" i="45"/>
  <c r="I1135" i="45"/>
  <c r="J1135" i="45"/>
  <c r="K1135" i="45"/>
  <c r="B1136" i="45"/>
  <c r="C1136" i="45"/>
  <c r="D1136" i="45"/>
  <c r="E1136" i="45"/>
  <c r="F1136" i="45"/>
  <c r="G1136" i="45"/>
  <c r="I1136" i="45"/>
  <c r="J1136" i="45"/>
  <c r="K1136" i="45"/>
  <c r="B1137" i="45"/>
  <c r="C1137" i="45"/>
  <c r="D1137" i="45"/>
  <c r="E1137" i="45"/>
  <c r="F1137" i="45"/>
  <c r="G1137" i="45"/>
  <c r="I1137" i="45"/>
  <c r="J1137" i="45"/>
  <c r="K1137" i="45"/>
  <c r="B1138" i="45"/>
  <c r="C1138" i="45"/>
  <c r="D1138" i="45"/>
  <c r="E1138" i="45"/>
  <c r="F1138" i="45"/>
  <c r="G1138" i="45"/>
  <c r="I1138" i="45"/>
  <c r="J1138" i="45"/>
  <c r="K1138" i="45"/>
  <c r="B1139" i="45"/>
  <c r="C1139" i="45"/>
  <c r="D1139" i="45"/>
  <c r="E1139" i="45"/>
  <c r="F1139" i="45"/>
  <c r="G1139" i="45"/>
  <c r="I1139" i="45"/>
  <c r="J1139" i="45"/>
  <c r="K1139" i="45"/>
  <c r="B1140" i="45"/>
  <c r="C1140" i="45"/>
  <c r="A1141" i="45"/>
  <c r="B1141" i="45"/>
  <c r="C1141" i="45"/>
  <c r="B1142" i="45"/>
  <c r="C1142" i="45"/>
  <c r="D1142" i="45"/>
  <c r="E1142" i="45"/>
  <c r="F1142" i="45"/>
  <c r="G1142" i="45"/>
  <c r="I1142" i="45"/>
  <c r="J1142" i="45"/>
  <c r="K1142" i="45"/>
  <c r="A1143" i="45"/>
  <c r="B1143" i="45"/>
  <c r="C1143" i="45"/>
  <c r="D1143" i="45"/>
  <c r="E1143" i="45"/>
  <c r="F1143" i="45"/>
  <c r="G1143" i="45"/>
  <c r="I1143" i="45"/>
  <c r="J1143" i="45"/>
  <c r="K1143" i="45"/>
  <c r="A1144" i="45"/>
  <c r="B1144" i="45"/>
  <c r="C1144" i="45"/>
  <c r="D1144" i="45"/>
  <c r="E1144" i="45"/>
  <c r="F1144" i="45"/>
  <c r="G1144" i="45"/>
  <c r="I1144" i="45"/>
  <c r="J1144" i="45"/>
  <c r="K1144" i="45"/>
  <c r="A1145" i="45"/>
  <c r="B1145" i="45"/>
  <c r="C1145" i="45"/>
  <c r="D1145" i="45"/>
  <c r="E1145" i="45"/>
  <c r="F1145" i="45"/>
  <c r="G1145" i="45"/>
  <c r="I1145" i="45"/>
  <c r="J1145" i="45"/>
  <c r="K1145" i="45"/>
  <c r="B1146" i="45"/>
  <c r="C1146" i="45"/>
  <c r="D1146" i="45"/>
  <c r="E1146" i="45"/>
  <c r="F1146" i="45"/>
  <c r="G1146" i="45"/>
  <c r="I1146" i="45"/>
  <c r="J1146" i="45"/>
  <c r="K1146" i="45"/>
  <c r="A1147" i="45"/>
  <c r="B1147" i="45"/>
  <c r="C1147" i="45"/>
  <c r="D1147" i="45"/>
  <c r="E1147" i="45"/>
  <c r="F1147" i="45"/>
  <c r="G1147" i="45"/>
  <c r="I1147" i="45"/>
  <c r="J1147" i="45"/>
  <c r="K1147" i="45"/>
  <c r="A1148" i="45"/>
  <c r="B1148" i="45"/>
  <c r="C1148" i="45"/>
  <c r="D1148" i="45"/>
  <c r="E1148" i="45"/>
  <c r="F1148" i="45"/>
  <c r="G1148" i="45"/>
  <c r="I1148" i="45"/>
  <c r="J1148" i="45"/>
  <c r="K1148" i="45"/>
  <c r="A1149" i="45"/>
  <c r="B1149" i="45"/>
  <c r="C1149" i="45"/>
  <c r="D1149" i="45"/>
  <c r="E1149" i="45"/>
  <c r="F1149" i="45"/>
  <c r="G1149" i="45"/>
  <c r="I1149" i="45"/>
  <c r="J1149" i="45"/>
  <c r="K1149" i="45"/>
  <c r="A1150" i="45"/>
  <c r="B1150" i="45"/>
  <c r="C1150" i="45"/>
  <c r="D1150" i="45"/>
  <c r="E1150" i="45"/>
  <c r="F1150" i="45"/>
  <c r="G1150" i="45"/>
  <c r="I1150" i="45"/>
  <c r="J1150" i="45"/>
  <c r="K1150" i="45"/>
  <c r="A1151" i="45"/>
  <c r="B1151" i="45"/>
  <c r="C1151" i="45"/>
  <c r="D1151" i="45"/>
  <c r="E1151" i="45"/>
  <c r="F1151" i="45"/>
  <c r="G1151" i="45"/>
  <c r="I1151" i="45"/>
  <c r="J1151" i="45"/>
  <c r="K1151" i="45"/>
  <c r="B1152" i="45"/>
  <c r="C1152" i="45"/>
  <c r="A1153" i="45"/>
  <c r="B1153" i="45"/>
  <c r="C1153" i="45"/>
  <c r="B1154" i="45"/>
  <c r="C1154" i="45"/>
  <c r="D1154" i="45"/>
  <c r="E1154" i="45"/>
  <c r="F1154" i="45"/>
  <c r="G1154" i="45"/>
  <c r="I1154" i="45"/>
  <c r="J1154" i="45"/>
  <c r="K1154" i="45"/>
  <c r="B1155" i="45"/>
  <c r="C1155" i="45"/>
  <c r="D1155" i="45"/>
  <c r="E1155" i="45"/>
  <c r="F1155" i="45"/>
  <c r="G1155" i="45"/>
  <c r="I1155" i="45"/>
  <c r="J1155" i="45"/>
  <c r="K1155" i="45"/>
  <c r="B1156" i="45"/>
  <c r="C1156" i="45"/>
  <c r="D1156" i="45"/>
  <c r="E1156" i="45"/>
  <c r="F1156" i="45"/>
  <c r="G1156" i="45"/>
  <c r="I1156" i="45"/>
  <c r="J1156" i="45"/>
  <c r="K1156" i="45"/>
  <c r="B1157" i="45"/>
  <c r="C1157" i="45"/>
  <c r="D1157" i="45"/>
  <c r="E1157" i="45"/>
  <c r="F1157" i="45"/>
  <c r="G1157" i="45"/>
  <c r="I1157" i="45"/>
  <c r="J1157" i="45"/>
  <c r="K1157" i="45"/>
  <c r="B1158" i="45"/>
  <c r="C1158" i="45"/>
  <c r="D1158" i="45"/>
  <c r="E1158" i="45"/>
  <c r="F1158" i="45"/>
  <c r="G1158" i="45"/>
  <c r="I1158" i="45"/>
  <c r="J1158" i="45"/>
  <c r="K1158" i="45"/>
  <c r="A1159" i="45"/>
  <c r="B1159" i="45"/>
  <c r="C1159" i="45"/>
  <c r="D1159" i="45"/>
  <c r="E1159" i="45"/>
  <c r="F1159" i="45"/>
  <c r="G1159" i="45"/>
  <c r="I1159" i="45"/>
  <c r="J1159" i="45"/>
  <c r="K1159" i="45"/>
  <c r="B1160" i="45"/>
  <c r="C1160" i="45"/>
  <c r="D1160" i="45"/>
  <c r="E1160" i="45"/>
  <c r="F1160" i="45"/>
  <c r="G1160" i="45"/>
  <c r="I1160" i="45"/>
  <c r="J1160" i="45"/>
  <c r="K1160" i="45"/>
  <c r="B1161" i="45"/>
  <c r="C1161" i="45"/>
  <c r="D1161" i="45"/>
  <c r="E1161" i="45"/>
  <c r="F1161" i="45"/>
  <c r="G1161" i="45"/>
  <c r="I1161" i="45"/>
  <c r="J1161" i="45"/>
  <c r="K1161" i="45"/>
  <c r="B1162" i="45"/>
  <c r="C1162" i="45"/>
  <c r="D1162" i="45"/>
  <c r="E1162" i="45"/>
  <c r="F1162" i="45"/>
  <c r="G1162" i="45"/>
  <c r="I1162" i="45"/>
  <c r="J1162" i="45"/>
  <c r="K1162" i="45"/>
  <c r="B1163" i="45"/>
  <c r="C1163" i="45"/>
  <c r="D1163" i="45"/>
  <c r="E1163" i="45"/>
  <c r="F1163" i="45"/>
  <c r="G1163" i="45"/>
  <c r="I1163" i="45"/>
  <c r="J1163" i="45"/>
  <c r="K1163" i="45"/>
  <c r="B1164" i="45"/>
  <c r="C1164" i="45"/>
  <c r="A1165" i="45"/>
  <c r="B1165" i="45"/>
  <c r="C1165" i="45"/>
  <c r="B1166" i="45"/>
  <c r="C1166" i="45"/>
  <c r="D1166" i="45"/>
  <c r="E1166" i="45"/>
  <c r="F1166" i="45"/>
  <c r="G1166" i="45"/>
  <c r="I1166" i="45"/>
  <c r="J1166" i="45"/>
  <c r="K1166" i="45"/>
  <c r="B1167" i="45"/>
  <c r="C1167" i="45"/>
  <c r="D1167" i="45"/>
  <c r="E1167" i="45"/>
  <c r="F1167" i="45"/>
  <c r="G1167" i="45"/>
  <c r="I1167" i="45"/>
  <c r="J1167" i="45"/>
  <c r="K1167" i="45"/>
  <c r="B1168" i="45"/>
  <c r="C1168" i="45"/>
  <c r="D1168" i="45"/>
  <c r="E1168" i="45"/>
  <c r="F1168" i="45"/>
  <c r="G1168" i="45"/>
  <c r="I1168" i="45"/>
  <c r="J1168" i="45"/>
  <c r="K1168" i="45"/>
  <c r="B1169" i="45"/>
  <c r="C1169" i="45"/>
  <c r="D1169" i="45"/>
  <c r="E1169" i="45"/>
  <c r="F1169" i="45"/>
  <c r="G1169" i="45"/>
  <c r="I1169" i="45"/>
  <c r="J1169" i="45"/>
  <c r="K1169" i="45"/>
  <c r="B1170" i="45"/>
  <c r="C1170" i="45"/>
  <c r="D1170" i="45"/>
  <c r="E1170" i="45"/>
  <c r="F1170" i="45"/>
  <c r="G1170" i="45"/>
  <c r="I1170" i="45"/>
  <c r="J1170" i="45"/>
  <c r="K1170" i="45"/>
  <c r="A1171" i="45"/>
  <c r="B1171" i="45"/>
  <c r="C1171" i="45"/>
  <c r="D1171" i="45"/>
  <c r="E1171" i="45"/>
  <c r="F1171" i="45"/>
  <c r="G1171" i="45"/>
  <c r="I1171" i="45"/>
  <c r="J1171" i="45"/>
  <c r="K1171" i="45"/>
  <c r="B1172" i="45"/>
  <c r="C1172" i="45"/>
  <c r="D1172" i="45"/>
  <c r="E1172" i="45"/>
  <c r="F1172" i="45"/>
  <c r="G1172" i="45"/>
  <c r="I1172" i="45"/>
  <c r="J1172" i="45"/>
  <c r="K1172" i="45"/>
  <c r="B1173" i="45"/>
  <c r="C1173" i="45"/>
  <c r="D1173" i="45"/>
  <c r="E1173" i="45"/>
  <c r="F1173" i="45"/>
  <c r="G1173" i="45"/>
  <c r="I1173" i="45"/>
  <c r="J1173" i="45"/>
  <c r="K1173" i="45"/>
  <c r="B1174" i="45"/>
  <c r="C1174" i="45"/>
  <c r="D1174" i="45"/>
  <c r="E1174" i="45"/>
  <c r="F1174" i="45"/>
  <c r="G1174" i="45"/>
  <c r="I1174" i="45"/>
  <c r="J1174" i="45"/>
  <c r="K1174" i="45"/>
  <c r="B1175" i="45"/>
  <c r="C1175" i="45"/>
  <c r="D1175" i="45"/>
  <c r="E1175" i="45"/>
  <c r="F1175" i="45"/>
  <c r="G1175" i="45"/>
  <c r="I1175" i="45"/>
  <c r="J1175" i="45"/>
  <c r="K1175" i="45"/>
  <c r="B1176" i="45"/>
  <c r="C1176" i="45"/>
  <c r="A1177" i="45"/>
  <c r="B1177" i="45"/>
  <c r="C1177" i="45"/>
  <c r="B1178" i="45"/>
  <c r="C1178" i="45"/>
  <c r="D1178" i="45"/>
  <c r="E1178" i="45"/>
  <c r="F1178" i="45"/>
  <c r="G1178" i="45"/>
  <c r="I1178" i="45"/>
  <c r="J1178" i="45"/>
  <c r="K1178" i="45"/>
  <c r="A1179" i="45"/>
  <c r="B1179" i="45"/>
  <c r="C1179" i="45"/>
  <c r="D1179" i="45"/>
  <c r="E1179" i="45"/>
  <c r="F1179" i="45"/>
  <c r="G1179" i="45"/>
  <c r="I1179" i="45"/>
  <c r="J1179" i="45"/>
  <c r="K1179" i="45"/>
  <c r="B1180" i="45"/>
  <c r="C1180" i="45"/>
  <c r="D1180" i="45"/>
  <c r="E1180" i="45"/>
  <c r="F1180" i="45"/>
  <c r="G1180" i="45"/>
  <c r="I1180" i="45"/>
  <c r="J1180" i="45"/>
  <c r="K1180" i="45"/>
  <c r="B1181" i="45"/>
  <c r="C1181" i="45"/>
  <c r="D1181" i="45"/>
  <c r="E1181" i="45"/>
  <c r="F1181" i="45"/>
  <c r="G1181" i="45"/>
  <c r="I1181" i="45"/>
  <c r="J1181" i="45"/>
  <c r="K1181" i="45"/>
  <c r="B1182" i="45"/>
  <c r="C1182" i="45"/>
  <c r="D1182" i="45"/>
  <c r="E1182" i="45"/>
  <c r="F1182" i="45"/>
  <c r="G1182" i="45"/>
  <c r="I1182" i="45"/>
  <c r="J1182" i="45"/>
  <c r="K1182" i="45"/>
  <c r="B1183" i="45"/>
  <c r="C1183" i="45"/>
  <c r="D1183" i="45"/>
  <c r="E1183" i="45"/>
  <c r="F1183" i="45"/>
  <c r="G1183" i="45"/>
  <c r="I1183" i="45"/>
  <c r="J1183" i="45"/>
  <c r="K1183" i="45"/>
  <c r="B1184" i="45"/>
  <c r="C1184" i="45"/>
  <c r="D1184" i="45"/>
  <c r="E1184" i="45"/>
  <c r="F1184" i="45"/>
  <c r="G1184" i="45"/>
  <c r="I1184" i="45"/>
  <c r="J1184" i="45"/>
  <c r="K1184" i="45"/>
  <c r="B1185" i="45"/>
  <c r="C1185" i="45"/>
  <c r="D1185" i="45"/>
  <c r="E1185" i="45"/>
  <c r="F1185" i="45"/>
  <c r="G1185" i="45"/>
  <c r="I1185" i="45"/>
  <c r="J1185" i="45"/>
  <c r="K1185" i="45"/>
  <c r="B1186" i="45"/>
  <c r="C1186" i="45"/>
  <c r="D1186" i="45"/>
  <c r="E1186" i="45"/>
  <c r="F1186" i="45"/>
  <c r="G1186" i="45"/>
  <c r="I1186" i="45"/>
  <c r="J1186" i="45"/>
  <c r="K1186" i="45"/>
  <c r="B1187" i="45"/>
  <c r="C1187" i="45"/>
  <c r="D1187" i="45"/>
  <c r="E1187" i="45"/>
  <c r="F1187" i="45"/>
  <c r="G1187" i="45"/>
  <c r="I1187" i="45"/>
  <c r="J1187" i="45"/>
  <c r="K1187" i="45"/>
  <c r="B1188" i="45"/>
  <c r="C1188" i="45"/>
  <c r="B1189" i="45"/>
  <c r="C1189" i="45"/>
  <c r="B1190" i="45"/>
  <c r="C1190" i="45"/>
  <c r="B1191" i="45"/>
  <c r="C1191" i="45"/>
  <c r="B1192" i="45"/>
  <c r="C1192" i="45"/>
  <c r="B1193" i="45"/>
  <c r="C1193" i="45"/>
  <c r="B1194" i="45"/>
  <c r="C1194" i="45"/>
  <c r="B1195" i="45"/>
  <c r="C1195" i="45"/>
  <c r="B1196" i="45"/>
  <c r="C1196" i="45"/>
  <c r="B1197" i="45"/>
  <c r="C1197" i="45"/>
  <c r="B1198" i="45"/>
  <c r="C1198" i="45"/>
  <c r="B1199" i="45"/>
  <c r="C1199" i="45"/>
  <c r="B1200" i="45"/>
  <c r="C1200" i="45"/>
  <c r="A1201" i="45"/>
  <c r="B1201" i="45"/>
  <c r="C1201" i="45"/>
  <c r="A1202" i="45"/>
  <c r="B1202" i="45"/>
  <c r="C1202" i="45"/>
  <c r="D1202" i="45"/>
  <c r="E1202" i="45"/>
  <c r="F1202" i="45"/>
  <c r="G1202" i="45"/>
  <c r="I1202" i="45"/>
  <c r="J1202" i="45"/>
  <c r="K1202" i="45"/>
  <c r="A1203" i="45"/>
  <c r="B1203" i="45"/>
  <c r="C1203" i="45"/>
  <c r="D1203" i="45"/>
  <c r="E1203" i="45"/>
  <c r="F1203" i="45"/>
  <c r="G1203" i="45"/>
  <c r="I1203" i="45"/>
  <c r="J1203" i="45"/>
  <c r="K1203" i="45"/>
  <c r="A1204" i="45"/>
  <c r="B1204" i="45"/>
  <c r="C1204" i="45"/>
  <c r="D1204" i="45"/>
  <c r="E1204" i="45"/>
  <c r="F1204" i="45"/>
  <c r="G1204" i="45"/>
  <c r="I1204" i="45"/>
  <c r="J1204" i="45"/>
  <c r="K1204" i="45"/>
  <c r="A1205" i="45"/>
  <c r="B1205" i="45"/>
  <c r="C1205" i="45"/>
  <c r="D1205" i="45"/>
  <c r="E1205" i="45"/>
  <c r="F1205" i="45"/>
  <c r="G1205" i="45"/>
  <c r="I1205" i="45"/>
  <c r="J1205" i="45"/>
  <c r="K1205" i="45"/>
  <c r="A1206" i="45"/>
  <c r="B1206" i="45"/>
  <c r="C1206" i="45"/>
  <c r="D1206" i="45"/>
  <c r="E1206" i="45"/>
  <c r="F1206" i="45"/>
  <c r="G1206" i="45"/>
  <c r="I1206" i="45"/>
  <c r="J1206" i="45"/>
  <c r="K1206" i="45"/>
  <c r="A1207" i="45"/>
  <c r="B1207" i="45"/>
  <c r="C1207" i="45"/>
  <c r="D1207" i="45"/>
  <c r="E1207" i="45"/>
  <c r="F1207" i="45"/>
  <c r="G1207" i="45"/>
  <c r="I1207" i="45"/>
  <c r="J1207" i="45"/>
  <c r="K1207" i="45"/>
  <c r="A1208" i="45"/>
  <c r="B1208" i="45"/>
  <c r="C1208" i="45"/>
  <c r="D1208" i="45"/>
  <c r="E1208" i="45"/>
  <c r="F1208" i="45"/>
  <c r="G1208" i="45"/>
  <c r="I1208" i="45"/>
  <c r="J1208" i="45"/>
  <c r="K1208" i="45"/>
  <c r="A1209" i="45"/>
  <c r="B1209" i="45"/>
  <c r="C1209" i="45"/>
  <c r="D1209" i="45"/>
  <c r="E1209" i="45"/>
  <c r="F1209" i="45"/>
  <c r="G1209" i="45"/>
  <c r="I1209" i="45"/>
  <c r="J1209" i="45"/>
  <c r="K1209" i="45"/>
  <c r="A1210" i="45"/>
  <c r="B1210" i="45"/>
  <c r="C1210" i="45"/>
  <c r="D1210" i="45"/>
  <c r="E1210" i="45"/>
  <c r="F1210" i="45"/>
  <c r="G1210" i="45"/>
  <c r="I1210" i="45"/>
  <c r="J1210" i="45"/>
  <c r="K1210" i="45"/>
  <c r="A1211" i="45"/>
  <c r="B1211" i="45"/>
  <c r="C1211" i="45"/>
  <c r="D1211" i="45"/>
  <c r="E1211" i="45"/>
  <c r="F1211" i="45"/>
  <c r="G1211" i="45"/>
  <c r="I1211" i="45"/>
  <c r="J1211" i="45"/>
  <c r="K1211" i="45"/>
  <c r="B1212" i="45"/>
  <c r="C1212" i="45"/>
  <c r="B1213" i="45"/>
  <c r="C1213" i="45"/>
  <c r="B1214" i="45"/>
  <c r="C1214" i="45"/>
  <c r="D1214" i="45"/>
  <c r="E1214" i="45"/>
  <c r="F1214" i="45"/>
  <c r="G1214" i="45"/>
  <c r="I1214" i="45"/>
  <c r="J1214" i="45"/>
  <c r="K1214" i="45"/>
  <c r="B1215" i="45"/>
  <c r="C1215" i="45"/>
  <c r="D1215" i="45"/>
  <c r="E1215" i="45"/>
  <c r="F1215" i="45"/>
  <c r="G1215" i="45"/>
  <c r="I1215" i="45"/>
  <c r="J1215" i="45"/>
  <c r="K1215" i="45"/>
  <c r="B1216" i="45"/>
  <c r="C1216" i="45"/>
  <c r="D1216" i="45"/>
  <c r="E1216" i="45"/>
  <c r="F1216" i="45"/>
  <c r="G1216" i="45"/>
  <c r="I1216" i="45"/>
  <c r="J1216" i="45"/>
  <c r="K1216" i="45"/>
  <c r="B1217" i="45"/>
  <c r="C1217" i="45"/>
  <c r="D1217" i="45"/>
  <c r="E1217" i="45"/>
  <c r="F1217" i="45"/>
  <c r="G1217" i="45"/>
  <c r="I1217" i="45"/>
  <c r="J1217" i="45"/>
  <c r="K1217" i="45"/>
  <c r="B1218" i="45"/>
  <c r="C1218" i="45"/>
  <c r="D1218" i="45"/>
  <c r="E1218" i="45"/>
  <c r="F1218" i="45"/>
  <c r="G1218" i="45"/>
  <c r="I1218" i="45"/>
  <c r="J1218" i="45"/>
  <c r="K1218" i="45"/>
  <c r="B1219" i="45"/>
  <c r="C1219" i="45"/>
  <c r="D1219" i="45"/>
  <c r="E1219" i="45"/>
  <c r="F1219" i="45"/>
  <c r="G1219" i="45"/>
  <c r="I1219" i="45"/>
  <c r="J1219" i="45"/>
  <c r="K1219" i="45"/>
  <c r="B1220" i="45"/>
  <c r="C1220" i="45"/>
  <c r="D1220" i="45"/>
  <c r="E1220" i="45"/>
  <c r="F1220" i="45"/>
  <c r="G1220" i="45"/>
  <c r="I1220" i="45"/>
  <c r="J1220" i="45"/>
  <c r="K1220" i="45"/>
  <c r="B1221" i="45"/>
  <c r="C1221" i="45"/>
  <c r="D1221" i="45"/>
  <c r="E1221" i="45"/>
  <c r="F1221" i="45"/>
  <c r="G1221" i="45"/>
  <c r="I1221" i="45"/>
  <c r="J1221" i="45"/>
  <c r="K1221" i="45"/>
  <c r="B1222" i="45"/>
  <c r="C1222" i="45"/>
  <c r="D1222" i="45"/>
  <c r="E1222" i="45"/>
  <c r="F1222" i="45"/>
  <c r="G1222" i="45"/>
  <c r="I1222" i="45"/>
  <c r="J1222" i="45"/>
  <c r="K1222" i="45"/>
  <c r="B1223" i="45"/>
  <c r="C1223" i="45"/>
  <c r="D1223" i="45"/>
  <c r="E1223" i="45"/>
  <c r="F1223" i="45"/>
  <c r="G1223" i="45"/>
  <c r="I1223" i="45"/>
  <c r="J1223" i="45"/>
  <c r="K1223" i="45"/>
  <c r="B1224" i="45"/>
  <c r="C1224" i="45"/>
  <c r="B1225" i="45"/>
  <c r="C1225" i="45"/>
  <c r="B1226" i="45"/>
  <c r="C1226" i="45"/>
  <c r="D1226" i="45"/>
  <c r="E1226" i="45"/>
  <c r="F1226" i="45"/>
  <c r="G1226" i="45"/>
  <c r="I1226" i="45"/>
  <c r="J1226" i="45"/>
  <c r="K1226" i="45"/>
  <c r="B1227" i="45"/>
  <c r="C1227" i="45"/>
  <c r="D1227" i="45"/>
  <c r="E1227" i="45"/>
  <c r="F1227" i="45"/>
  <c r="G1227" i="45"/>
  <c r="I1227" i="45"/>
  <c r="J1227" i="45"/>
  <c r="K1227" i="45"/>
  <c r="B1228" i="45"/>
  <c r="C1228" i="45"/>
  <c r="D1228" i="45"/>
  <c r="E1228" i="45"/>
  <c r="F1228" i="45"/>
  <c r="G1228" i="45"/>
  <c r="I1228" i="45"/>
  <c r="J1228" i="45"/>
  <c r="K1228" i="45"/>
  <c r="B1229" i="45"/>
  <c r="C1229" i="45"/>
  <c r="D1229" i="45"/>
  <c r="E1229" i="45"/>
  <c r="F1229" i="45"/>
  <c r="G1229" i="45"/>
  <c r="I1229" i="45"/>
  <c r="J1229" i="45"/>
  <c r="K1229" i="45"/>
  <c r="B1230" i="45"/>
  <c r="C1230" i="45"/>
  <c r="D1230" i="45"/>
  <c r="E1230" i="45"/>
  <c r="F1230" i="45"/>
  <c r="G1230" i="45"/>
  <c r="I1230" i="45"/>
  <c r="J1230" i="45"/>
  <c r="K1230" i="45"/>
  <c r="B1231" i="45"/>
  <c r="C1231" i="45"/>
  <c r="D1231" i="45"/>
  <c r="E1231" i="45"/>
  <c r="F1231" i="45"/>
  <c r="G1231" i="45"/>
  <c r="I1231" i="45"/>
  <c r="J1231" i="45"/>
  <c r="K1231" i="45"/>
  <c r="B1232" i="45"/>
  <c r="C1232" i="45"/>
  <c r="D1232" i="45"/>
  <c r="E1232" i="45"/>
  <c r="F1232" i="45"/>
  <c r="G1232" i="45"/>
  <c r="I1232" i="45"/>
  <c r="J1232" i="45"/>
  <c r="K1232" i="45"/>
  <c r="B1233" i="45"/>
  <c r="C1233" i="45"/>
  <c r="D1233" i="45"/>
  <c r="E1233" i="45"/>
  <c r="F1233" i="45"/>
  <c r="G1233" i="45"/>
  <c r="I1233" i="45"/>
  <c r="J1233" i="45"/>
  <c r="K1233" i="45"/>
  <c r="B1234" i="45"/>
  <c r="C1234" i="45"/>
  <c r="D1234" i="45"/>
  <c r="E1234" i="45"/>
  <c r="F1234" i="45"/>
  <c r="G1234" i="45"/>
  <c r="I1234" i="45"/>
  <c r="J1234" i="45"/>
  <c r="K1234" i="45"/>
  <c r="B1235" i="45"/>
  <c r="C1235" i="45"/>
  <c r="D1235" i="45"/>
  <c r="E1235" i="45"/>
  <c r="F1235" i="45"/>
  <c r="G1235" i="45"/>
  <c r="I1235" i="45"/>
  <c r="J1235" i="45"/>
  <c r="K1235" i="45"/>
  <c r="B1236" i="45"/>
  <c r="C1236" i="45"/>
  <c r="B1237" i="45"/>
  <c r="C1237" i="45"/>
  <c r="B1238" i="45"/>
  <c r="C1238" i="45"/>
  <c r="D1238" i="45"/>
  <c r="E1238" i="45"/>
  <c r="F1238" i="45"/>
  <c r="G1238" i="45"/>
  <c r="I1238" i="45"/>
  <c r="J1238" i="45"/>
  <c r="K1238" i="45"/>
  <c r="B1239" i="45"/>
  <c r="C1239" i="45"/>
  <c r="D1239" i="45"/>
  <c r="E1239" i="45"/>
  <c r="F1239" i="45"/>
  <c r="G1239" i="45"/>
  <c r="I1239" i="45"/>
  <c r="J1239" i="45"/>
  <c r="K1239" i="45"/>
  <c r="B1240" i="45"/>
  <c r="C1240" i="45"/>
  <c r="D1240" i="45"/>
  <c r="E1240" i="45"/>
  <c r="F1240" i="45"/>
  <c r="G1240" i="45"/>
  <c r="I1240" i="45"/>
  <c r="J1240" i="45"/>
  <c r="K1240" i="45"/>
  <c r="B1241" i="45"/>
  <c r="C1241" i="45"/>
  <c r="D1241" i="45"/>
  <c r="E1241" i="45"/>
  <c r="F1241" i="45"/>
  <c r="G1241" i="45"/>
  <c r="I1241" i="45"/>
  <c r="J1241" i="45"/>
  <c r="K1241" i="45"/>
  <c r="B1242" i="45"/>
  <c r="C1242" i="45"/>
  <c r="D1242" i="45"/>
  <c r="E1242" i="45"/>
  <c r="F1242" i="45"/>
  <c r="G1242" i="45"/>
  <c r="I1242" i="45"/>
  <c r="J1242" i="45"/>
  <c r="K1242" i="45"/>
  <c r="B1243" i="45"/>
  <c r="C1243" i="45"/>
  <c r="D1243" i="45"/>
  <c r="E1243" i="45"/>
  <c r="F1243" i="45"/>
  <c r="G1243" i="45"/>
  <c r="I1243" i="45"/>
  <c r="J1243" i="45"/>
  <c r="K1243" i="45"/>
  <c r="B1244" i="45"/>
  <c r="C1244" i="45"/>
  <c r="D1244" i="45"/>
  <c r="E1244" i="45"/>
  <c r="F1244" i="45"/>
  <c r="G1244" i="45"/>
  <c r="I1244" i="45"/>
  <c r="J1244" i="45"/>
  <c r="K1244" i="45"/>
  <c r="B1245" i="45"/>
  <c r="C1245" i="45"/>
  <c r="D1245" i="45"/>
  <c r="E1245" i="45"/>
  <c r="F1245" i="45"/>
  <c r="G1245" i="45"/>
  <c r="I1245" i="45"/>
  <c r="J1245" i="45"/>
  <c r="K1245" i="45"/>
  <c r="B1246" i="45"/>
  <c r="C1246" i="45"/>
  <c r="D1246" i="45"/>
  <c r="E1246" i="45"/>
  <c r="F1246" i="45"/>
  <c r="G1246" i="45"/>
  <c r="I1246" i="45"/>
  <c r="J1246" i="45"/>
  <c r="K1246" i="45"/>
  <c r="B1247" i="45"/>
  <c r="C1247" i="45"/>
  <c r="D1247" i="45"/>
  <c r="E1247" i="45"/>
  <c r="F1247" i="45"/>
  <c r="G1247" i="45"/>
  <c r="I1247" i="45"/>
  <c r="J1247" i="45"/>
  <c r="K1247" i="45"/>
  <c r="B1248" i="45"/>
  <c r="C1248" i="45"/>
  <c r="B1249" i="45"/>
  <c r="C1249" i="45"/>
  <c r="A1250" i="45"/>
  <c r="B1250" i="45"/>
  <c r="C1250" i="45"/>
  <c r="D1250" i="45"/>
  <c r="E1250" i="45"/>
  <c r="F1250" i="45"/>
  <c r="G1250" i="45"/>
  <c r="I1250" i="45"/>
  <c r="J1250" i="45"/>
  <c r="K1250" i="45"/>
  <c r="A1251" i="45"/>
  <c r="B1251" i="45"/>
  <c r="C1251" i="45"/>
  <c r="D1251" i="45"/>
  <c r="E1251" i="45"/>
  <c r="F1251" i="45"/>
  <c r="G1251" i="45"/>
  <c r="I1251" i="45"/>
  <c r="J1251" i="45"/>
  <c r="K1251" i="45"/>
  <c r="B1252" i="45"/>
  <c r="C1252" i="45"/>
  <c r="D1252" i="45"/>
  <c r="E1252" i="45"/>
  <c r="F1252" i="45"/>
  <c r="G1252" i="45"/>
  <c r="I1252" i="45"/>
  <c r="J1252" i="45"/>
  <c r="K1252" i="45"/>
  <c r="B1253" i="45"/>
  <c r="C1253" i="45"/>
  <c r="D1253" i="45"/>
  <c r="E1253" i="45"/>
  <c r="F1253" i="45"/>
  <c r="G1253" i="45"/>
  <c r="I1253" i="45"/>
  <c r="J1253" i="45"/>
  <c r="K1253" i="45"/>
  <c r="B1254" i="45"/>
  <c r="C1254" i="45"/>
  <c r="D1254" i="45"/>
  <c r="E1254" i="45"/>
  <c r="F1254" i="45"/>
  <c r="G1254" i="45"/>
  <c r="I1254" i="45"/>
  <c r="J1254" i="45"/>
  <c r="K1254" i="45"/>
  <c r="B1255" i="45"/>
  <c r="C1255" i="45"/>
  <c r="D1255" i="45"/>
  <c r="E1255" i="45"/>
  <c r="F1255" i="45"/>
  <c r="G1255" i="45"/>
  <c r="I1255" i="45"/>
  <c r="J1255" i="45"/>
  <c r="K1255" i="45"/>
  <c r="B1256" i="45"/>
  <c r="C1256" i="45"/>
  <c r="D1256" i="45"/>
  <c r="E1256" i="45"/>
  <c r="F1256" i="45"/>
  <c r="G1256" i="45"/>
  <c r="I1256" i="45"/>
  <c r="J1256" i="45"/>
  <c r="K1256" i="45"/>
  <c r="B1257" i="45"/>
  <c r="C1257" i="45"/>
  <c r="D1257" i="45"/>
  <c r="E1257" i="45"/>
  <c r="F1257" i="45"/>
  <c r="G1257" i="45"/>
  <c r="I1257" i="45"/>
  <c r="J1257" i="45"/>
  <c r="K1257" i="45"/>
  <c r="B1258" i="45"/>
  <c r="C1258" i="45"/>
  <c r="D1258" i="45"/>
  <c r="E1258" i="45"/>
  <c r="F1258" i="45"/>
  <c r="G1258" i="45"/>
  <c r="I1258" i="45"/>
  <c r="J1258" i="45"/>
  <c r="K1258" i="45"/>
  <c r="B1259" i="45"/>
  <c r="C1259" i="45"/>
  <c r="D1259" i="45"/>
  <c r="E1259" i="45"/>
  <c r="F1259" i="45"/>
  <c r="G1259" i="45"/>
  <c r="I1259" i="45"/>
  <c r="J1259" i="45"/>
  <c r="K1259" i="45"/>
  <c r="B1260" i="45"/>
  <c r="C1260" i="45"/>
  <c r="A1261" i="45"/>
  <c r="B1261" i="45"/>
  <c r="C1261" i="45"/>
  <c r="A1262" i="45"/>
  <c r="B1262" i="45"/>
  <c r="C1262" i="45"/>
  <c r="D1262" i="45"/>
  <c r="E1262" i="45"/>
  <c r="F1262" i="45"/>
  <c r="G1262" i="45"/>
  <c r="I1262" i="45"/>
  <c r="J1262" i="45"/>
  <c r="K1262" i="45"/>
  <c r="B1060" i="45"/>
  <c r="C1060" i="45"/>
  <c r="B1061" i="45"/>
  <c r="C1061" i="45"/>
  <c r="B1062" i="45"/>
  <c r="C1062" i="45"/>
  <c r="B1063" i="45"/>
  <c r="C1063" i="45"/>
  <c r="B1064" i="45"/>
  <c r="C1064" i="45"/>
  <c r="B1065" i="45"/>
  <c r="C1065" i="45"/>
  <c r="B1066" i="45"/>
  <c r="C1066" i="45"/>
  <c r="B1067" i="45"/>
  <c r="C1067" i="45"/>
  <c r="B1068" i="45"/>
  <c r="C1068" i="45"/>
  <c r="A1069" i="45"/>
  <c r="B1069" i="45"/>
  <c r="C1069" i="45"/>
  <c r="B1070" i="45"/>
  <c r="C1070" i="45"/>
  <c r="D1070" i="45"/>
  <c r="E1070" i="45"/>
  <c r="F1070" i="45"/>
  <c r="G1070" i="45"/>
  <c r="I1070" i="45"/>
  <c r="J1070" i="45"/>
  <c r="K1070" i="45"/>
  <c r="A1071" i="45"/>
  <c r="B1071" i="45"/>
  <c r="C1071" i="45"/>
  <c r="D1071" i="45"/>
  <c r="E1071" i="45"/>
  <c r="F1071" i="45"/>
  <c r="G1071" i="45"/>
  <c r="I1071" i="45"/>
  <c r="J1071" i="45"/>
  <c r="K1071" i="45"/>
  <c r="B1072" i="45"/>
  <c r="C1072" i="45"/>
  <c r="D1072" i="45"/>
  <c r="E1072" i="45"/>
  <c r="F1072" i="45"/>
  <c r="G1072" i="45"/>
  <c r="I1072" i="45"/>
  <c r="J1072" i="45"/>
  <c r="K1072" i="45"/>
  <c r="B1073" i="45"/>
  <c r="C1073" i="45"/>
  <c r="D1073" i="45"/>
  <c r="E1073" i="45"/>
  <c r="F1073" i="45"/>
  <c r="G1073" i="45"/>
  <c r="I1073" i="45"/>
  <c r="J1073" i="45"/>
  <c r="K1073" i="45"/>
  <c r="B1074" i="45"/>
  <c r="C1074" i="45"/>
  <c r="D1074" i="45"/>
  <c r="E1074" i="45"/>
  <c r="F1074" i="45"/>
  <c r="G1074" i="45"/>
  <c r="I1074" i="45"/>
  <c r="J1074" i="45"/>
  <c r="K1074" i="45"/>
  <c r="A1075" i="45"/>
  <c r="B1075" i="45"/>
  <c r="C1075" i="45"/>
  <c r="D1075" i="45"/>
  <c r="E1075" i="45"/>
  <c r="F1075" i="45"/>
  <c r="G1075" i="45"/>
  <c r="I1075" i="45"/>
  <c r="J1075" i="45"/>
  <c r="K1075" i="45"/>
  <c r="B1076" i="45"/>
  <c r="C1076" i="45"/>
  <c r="D1076" i="45"/>
  <c r="E1076" i="45"/>
  <c r="F1076" i="45"/>
  <c r="G1076" i="45"/>
  <c r="I1076" i="45"/>
  <c r="J1076" i="45"/>
  <c r="K1076" i="45"/>
  <c r="B1077" i="45"/>
  <c r="C1077" i="45"/>
  <c r="D1077" i="45"/>
  <c r="E1077" i="45"/>
  <c r="F1077" i="45"/>
  <c r="G1077" i="45"/>
  <c r="I1077" i="45"/>
  <c r="J1077" i="45"/>
  <c r="K1077" i="45"/>
  <c r="B1078" i="45"/>
  <c r="C1078" i="45"/>
  <c r="D1078" i="45"/>
  <c r="E1078" i="45"/>
  <c r="F1078" i="45"/>
  <c r="G1078" i="45"/>
  <c r="I1078" i="45"/>
  <c r="J1078" i="45"/>
  <c r="K1078" i="45"/>
  <c r="A1035" i="45"/>
  <c r="B1035" i="45"/>
  <c r="C1035" i="45"/>
  <c r="D1035" i="45"/>
  <c r="E1035" i="45"/>
  <c r="F1035" i="45"/>
  <c r="G1035" i="45"/>
  <c r="I1035" i="45"/>
  <c r="J1035" i="45"/>
  <c r="K1035" i="45"/>
  <c r="B1036" i="45"/>
  <c r="C1036" i="45"/>
  <c r="D1036" i="45"/>
  <c r="E1036" i="45"/>
  <c r="F1036" i="45"/>
  <c r="G1036" i="45"/>
  <c r="I1036" i="45"/>
  <c r="J1036" i="45"/>
  <c r="K1036" i="45"/>
  <c r="B1037" i="45"/>
  <c r="C1037" i="45"/>
  <c r="D1037" i="45"/>
  <c r="E1037" i="45"/>
  <c r="F1037" i="45"/>
  <c r="G1037" i="45"/>
  <c r="I1037" i="45"/>
  <c r="J1037" i="45"/>
  <c r="K1037" i="45"/>
  <c r="B1038" i="45"/>
  <c r="C1038" i="45"/>
  <c r="D1038" i="45"/>
  <c r="E1038" i="45"/>
  <c r="F1038" i="45"/>
  <c r="G1038" i="45"/>
  <c r="I1038" i="45"/>
  <c r="J1038" i="45"/>
  <c r="K1038" i="45"/>
  <c r="A1039" i="45"/>
  <c r="B1039" i="45"/>
  <c r="C1039" i="45"/>
  <c r="D1039" i="45"/>
  <c r="E1039" i="45"/>
  <c r="F1039" i="45"/>
  <c r="G1039" i="45"/>
  <c r="I1039" i="45"/>
  <c r="J1039" i="45"/>
  <c r="B1040" i="45"/>
  <c r="C1040" i="45"/>
  <c r="D1040" i="45"/>
  <c r="E1040" i="45"/>
  <c r="F1040" i="45"/>
  <c r="G1040" i="45"/>
  <c r="I1040" i="45"/>
  <c r="J1040" i="45"/>
  <c r="K1040" i="45"/>
  <c r="B1041" i="45"/>
  <c r="C1041" i="45"/>
  <c r="D1041" i="45"/>
  <c r="E1041" i="45"/>
  <c r="F1041" i="45"/>
  <c r="G1041" i="45"/>
  <c r="I1041" i="45"/>
  <c r="J1041" i="45"/>
  <c r="K1041" i="45"/>
  <c r="B1042" i="45"/>
  <c r="C1042" i="45"/>
  <c r="D1042" i="45"/>
  <c r="E1042" i="45"/>
  <c r="F1042" i="45"/>
  <c r="G1042" i="45"/>
  <c r="I1042" i="45"/>
  <c r="J1042" i="45"/>
  <c r="K1042" i="45"/>
  <c r="B1043" i="45"/>
  <c r="C1043" i="45"/>
  <c r="D1043" i="45"/>
  <c r="E1043" i="45"/>
  <c r="F1043" i="45"/>
  <c r="G1043" i="45"/>
  <c r="I1043" i="45"/>
  <c r="J1043" i="45"/>
  <c r="K1043" i="45"/>
  <c r="B1044" i="45"/>
  <c r="C1044" i="45"/>
  <c r="A1045" i="45"/>
  <c r="B1045" i="45"/>
  <c r="C1045" i="45"/>
  <c r="B1046" i="45"/>
  <c r="C1046" i="45"/>
  <c r="D1046" i="45"/>
  <c r="E1046" i="45"/>
  <c r="F1046" i="45"/>
  <c r="G1046" i="45"/>
  <c r="I1046" i="45"/>
  <c r="J1046" i="45"/>
  <c r="K1046" i="45"/>
  <c r="B1047" i="45"/>
  <c r="C1047" i="45"/>
  <c r="D1047" i="45"/>
  <c r="E1047" i="45"/>
  <c r="F1047" i="45"/>
  <c r="G1047" i="45"/>
  <c r="I1047" i="45"/>
  <c r="J1047" i="45"/>
  <c r="K1047" i="45"/>
  <c r="B1048" i="45"/>
  <c r="C1048" i="45"/>
  <c r="D1048" i="45"/>
  <c r="E1048" i="45"/>
  <c r="F1048" i="45"/>
  <c r="G1048" i="45"/>
  <c r="I1048" i="45"/>
  <c r="J1048" i="45"/>
  <c r="K1048" i="45"/>
  <c r="B1049" i="45"/>
  <c r="C1049" i="45"/>
  <c r="D1049" i="45"/>
  <c r="E1049" i="45"/>
  <c r="F1049" i="45"/>
  <c r="G1049" i="45"/>
  <c r="I1049" i="45"/>
  <c r="J1049" i="45"/>
  <c r="K1049" i="45"/>
  <c r="B1050" i="45"/>
  <c r="C1050" i="45"/>
  <c r="D1050" i="45"/>
  <c r="E1050" i="45"/>
  <c r="F1050" i="45"/>
  <c r="G1050" i="45"/>
  <c r="I1050" i="45"/>
  <c r="J1050" i="45"/>
  <c r="K1050" i="45"/>
  <c r="A1051" i="45"/>
  <c r="B1051" i="45"/>
  <c r="C1051" i="45"/>
  <c r="D1051" i="45"/>
  <c r="E1051" i="45"/>
  <c r="F1051" i="45"/>
  <c r="G1051" i="45"/>
  <c r="I1051" i="45"/>
  <c r="J1051" i="45"/>
  <c r="K1051" i="45"/>
  <c r="B1052" i="45"/>
  <c r="C1052" i="45"/>
  <c r="D1052" i="45"/>
  <c r="E1052" i="45"/>
  <c r="F1052" i="45"/>
  <c r="G1052" i="45"/>
  <c r="I1052" i="45"/>
  <c r="J1052" i="45"/>
  <c r="K1052" i="45"/>
  <c r="B1053" i="45"/>
  <c r="C1053" i="45"/>
  <c r="D1053" i="45"/>
  <c r="E1053" i="45"/>
  <c r="F1053" i="45"/>
  <c r="G1053" i="45"/>
  <c r="I1053" i="45"/>
  <c r="J1053" i="45"/>
  <c r="K1053" i="45"/>
  <c r="B1054" i="45"/>
  <c r="C1054" i="45"/>
  <c r="D1054" i="45"/>
  <c r="E1054" i="45"/>
  <c r="F1054" i="45"/>
  <c r="G1054" i="45"/>
  <c r="I1054" i="45"/>
  <c r="J1054" i="45"/>
  <c r="K1054" i="45"/>
  <c r="B1055" i="45"/>
  <c r="C1055" i="45"/>
  <c r="D1055" i="45"/>
  <c r="E1055" i="45"/>
  <c r="F1055" i="45"/>
  <c r="G1055" i="45"/>
  <c r="I1055" i="45"/>
  <c r="J1055" i="45"/>
  <c r="K1055" i="45"/>
  <c r="B1056" i="45"/>
  <c r="C1056" i="45"/>
  <c r="B1057" i="45"/>
  <c r="C1057" i="45"/>
  <c r="B1058" i="45"/>
  <c r="C1058" i="45"/>
  <c r="B1059" i="45"/>
  <c r="C1059" i="45"/>
  <c r="A158" i="45"/>
  <c r="B158" i="45"/>
  <c r="C158" i="45"/>
  <c r="D158" i="45"/>
  <c r="E158" i="45"/>
  <c r="F158" i="45"/>
  <c r="G158" i="45"/>
  <c r="I158" i="45"/>
  <c r="J158" i="45"/>
  <c r="K158" i="45"/>
  <c r="A159" i="45"/>
  <c r="B159" i="45"/>
  <c r="C159" i="45"/>
  <c r="D159" i="45"/>
  <c r="E159" i="45"/>
  <c r="F159" i="45"/>
  <c r="G159" i="45"/>
  <c r="I159" i="45"/>
  <c r="J159" i="45"/>
  <c r="K159" i="45"/>
  <c r="A160" i="45"/>
  <c r="B160" i="45"/>
  <c r="C160" i="45"/>
  <c r="K160" i="45"/>
  <c r="A161" i="45"/>
  <c r="B161" i="45"/>
  <c r="C161" i="45"/>
  <c r="K161" i="45"/>
  <c r="A162" i="45"/>
  <c r="B162" i="45"/>
  <c r="C162" i="45"/>
  <c r="D162" i="45"/>
  <c r="E162" i="45"/>
  <c r="F162" i="45"/>
  <c r="I162" i="45"/>
  <c r="K162" i="45"/>
  <c r="A163" i="45"/>
  <c r="B163" i="45"/>
  <c r="C163" i="45"/>
  <c r="D163" i="45"/>
  <c r="E163" i="45"/>
  <c r="F163" i="45"/>
  <c r="G163" i="45"/>
  <c r="I163" i="45"/>
  <c r="J163" i="45"/>
  <c r="K163" i="45"/>
  <c r="L163" i="45"/>
  <c r="N163" i="45"/>
  <c r="A164" i="45"/>
  <c r="B164" i="45"/>
  <c r="C164" i="45"/>
  <c r="D164" i="45"/>
  <c r="E164" i="45"/>
  <c r="F164" i="45"/>
  <c r="G164" i="45"/>
  <c r="I164" i="45"/>
  <c r="J164" i="45"/>
  <c r="K164" i="45"/>
  <c r="L164" i="45"/>
  <c r="N164" i="45"/>
  <c r="A165" i="45"/>
  <c r="B165" i="45"/>
  <c r="C165" i="45"/>
  <c r="D165" i="45"/>
  <c r="E165" i="45"/>
  <c r="F165" i="45"/>
  <c r="G165" i="45"/>
  <c r="I165" i="45"/>
  <c r="J165" i="45"/>
  <c r="K165" i="45"/>
  <c r="L165" i="45"/>
  <c r="N165" i="45"/>
  <c r="A166" i="45"/>
  <c r="B166" i="45"/>
  <c r="C166" i="45"/>
  <c r="D166" i="45"/>
  <c r="E166" i="45"/>
  <c r="F166" i="45"/>
  <c r="G166" i="45"/>
  <c r="I166" i="45"/>
  <c r="J166" i="45"/>
  <c r="K166" i="45"/>
  <c r="A167" i="45"/>
  <c r="B167" i="45"/>
  <c r="C167" i="45"/>
  <c r="D167" i="45"/>
  <c r="E167" i="45"/>
  <c r="F167" i="45"/>
  <c r="G167" i="45"/>
  <c r="I167" i="45"/>
  <c r="J167" i="45"/>
  <c r="K167" i="45"/>
  <c r="L167" i="45"/>
  <c r="N167" i="45"/>
  <c r="A168" i="45"/>
  <c r="B168" i="45"/>
  <c r="C168" i="45"/>
  <c r="D168" i="45"/>
  <c r="E168" i="45"/>
  <c r="F168" i="45"/>
  <c r="G168" i="45"/>
  <c r="I168" i="45"/>
  <c r="J168" i="45"/>
  <c r="K168" i="45"/>
  <c r="A169" i="45"/>
  <c r="B169" i="45"/>
  <c r="C169" i="45"/>
  <c r="D169" i="45"/>
  <c r="E169" i="45"/>
  <c r="F169" i="45"/>
  <c r="G169" i="45"/>
  <c r="I169" i="45"/>
  <c r="J169" i="45"/>
  <c r="K169" i="45"/>
  <c r="A170" i="45"/>
  <c r="B170" i="45"/>
  <c r="C170" i="45"/>
  <c r="D170" i="45"/>
  <c r="E170" i="45"/>
  <c r="F170" i="45"/>
  <c r="G170" i="45"/>
  <c r="I170" i="45"/>
  <c r="J170" i="45"/>
  <c r="K170" i="45"/>
  <c r="A171" i="45"/>
  <c r="B171" i="45"/>
  <c r="C171" i="45"/>
  <c r="D171" i="45"/>
  <c r="E171" i="45"/>
  <c r="F171" i="45"/>
  <c r="G171" i="45"/>
  <c r="I171" i="45"/>
  <c r="J171" i="45"/>
  <c r="K171" i="45"/>
  <c r="A172" i="45"/>
  <c r="B172" i="45"/>
  <c r="C172" i="45"/>
  <c r="D172" i="45"/>
  <c r="E172" i="45"/>
  <c r="F172" i="45"/>
  <c r="G172" i="45"/>
  <c r="I172" i="45"/>
  <c r="J172" i="45"/>
  <c r="K172" i="45"/>
  <c r="A173" i="45"/>
  <c r="B173" i="45"/>
  <c r="C173" i="45"/>
  <c r="D173" i="45"/>
  <c r="E173" i="45"/>
  <c r="F173" i="45"/>
  <c r="G173" i="45"/>
  <c r="I173" i="45"/>
  <c r="J173" i="45"/>
  <c r="K173" i="45"/>
  <c r="A174" i="45"/>
  <c r="B174" i="45"/>
  <c r="C174" i="45"/>
  <c r="D174" i="45"/>
  <c r="E174" i="45"/>
  <c r="F174" i="45"/>
  <c r="G174" i="45"/>
  <c r="I174" i="45"/>
  <c r="J174" i="45"/>
  <c r="K174" i="45"/>
  <c r="A175" i="45"/>
  <c r="B175" i="45"/>
  <c r="C175" i="45"/>
  <c r="D175" i="45"/>
  <c r="E175" i="45"/>
  <c r="F175" i="45"/>
  <c r="G175" i="45"/>
  <c r="I175" i="45"/>
  <c r="J175" i="45"/>
  <c r="K175" i="45"/>
  <c r="A176" i="45"/>
  <c r="B176" i="45"/>
  <c r="C176" i="45"/>
  <c r="K176" i="45"/>
  <c r="A177" i="45"/>
  <c r="B177" i="45"/>
  <c r="C177" i="45"/>
  <c r="K177" i="45"/>
  <c r="A178" i="45"/>
  <c r="B178" i="45"/>
  <c r="C178" i="45"/>
  <c r="D178" i="45"/>
  <c r="E178" i="45"/>
  <c r="F178" i="45"/>
  <c r="I178" i="45"/>
  <c r="K178" i="45"/>
  <c r="A179" i="45"/>
  <c r="B179" i="45"/>
  <c r="C179" i="45"/>
  <c r="D179" i="45"/>
  <c r="E179" i="45"/>
  <c r="F179" i="45"/>
  <c r="G179" i="45"/>
  <c r="I179" i="45"/>
  <c r="J179" i="45"/>
  <c r="K179" i="45"/>
  <c r="L179" i="45"/>
  <c r="N179" i="45"/>
  <c r="A180" i="45"/>
  <c r="B180" i="45"/>
  <c r="C180" i="45"/>
  <c r="D180" i="45"/>
  <c r="E180" i="45"/>
  <c r="F180" i="45"/>
  <c r="G180" i="45"/>
  <c r="I180" i="45"/>
  <c r="J180" i="45"/>
  <c r="K180" i="45"/>
  <c r="L180" i="45"/>
  <c r="N180" i="45"/>
  <c r="A181" i="45"/>
  <c r="B181" i="45"/>
  <c r="C181" i="45"/>
  <c r="D181" i="45"/>
  <c r="E181" i="45"/>
  <c r="F181" i="45"/>
  <c r="G181" i="45"/>
  <c r="I181" i="45"/>
  <c r="J181" i="45"/>
  <c r="K181" i="45"/>
  <c r="L181" i="45"/>
  <c r="N181" i="45"/>
  <c r="A182" i="45"/>
  <c r="B182" i="45"/>
  <c r="C182" i="45"/>
  <c r="D182" i="45"/>
  <c r="E182" i="45"/>
  <c r="F182" i="45"/>
  <c r="G182" i="45"/>
  <c r="I182" i="45"/>
  <c r="J182" i="45"/>
  <c r="K182" i="45"/>
  <c r="A183" i="45"/>
  <c r="B183" i="45"/>
  <c r="C183" i="45"/>
  <c r="D183" i="45"/>
  <c r="E183" i="45"/>
  <c r="F183" i="45"/>
  <c r="G183" i="45"/>
  <c r="I183" i="45"/>
  <c r="J183" i="45"/>
  <c r="K183" i="45"/>
  <c r="L183" i="45"/>
  <c r="N183" i="45"/>
  <c r="A184" i="45"/>
  <c r="B184" i="45"/>
  <c r="C184" i="45"/>
  <c r="D184" i="45"/>
  <c r="E184" i="45"/>
  <c r="F184" i="45"/>
  <c r="G184" i="45"/>
  <c r="I184" i="45"/>
  <c r="J184" i="45"/>
  <c r="K184" i="45"/>
  <c r="A185" i="45"/>
  <c r="B185" i="45"/>
  <c r="C185" i="45"/>
  <c r="D185" i="45"/>
  <c r="E185" i="45"/>
  <c r="F185" i="45"/>
  <c r="G185" i="45"/>
  <c r="I185" i="45"/>
  <c r="J185" i="45"/>
  <c r="K185" i="45"/>
  <c r="A186" i="45"/>
  <c r="B186" i="45"/>
  <c r="C186" i="45"/>
  <c r="D186" i="45"/>
  <c r="E186" i="45"/>
  <c r="F186" i="45"/>
  <c r="G186" i="45"/>
  <c r="I186" i="45"/>
  <c r="J186" i="45"/>
  <c r="K186" i="45"/>
  <c r="A187" i="45"/>
  <c r="B187" i="45"/>
  <c r="C187" i="45"/>
  <c r="D187" i="45"/>
  <c r="E187" i="45"/>
  <c r="F187" i="45"/>
  <c r="G187" i="45"/>
  <c r="I187" i="45"/>
  <c r="J187" i="45"/>
  <c r="K187" i="45"/>
  <c r="A188" i="45"/>
  <c r="B188" i="45"/>
  <c r="C188" i="45"/>
  <c r="D188" i="45"/>
  <c r="E188" i="45"/>
  <c r="F188" i="45"/>
  <c r="G188" i="45"/>
  <c r="I188" i="45"/>
  <c r="J188" i="45"/>
  <c r="K188" i="45"/>
  <c r="A189" i="45"/>
  <c r="B189" i="45"/>
  <c r="C189" i="45"/>
  <c r="D189" i="45"/>
  <c r="E189" i="45"/>
  <c r="F189" i="45"/>
  <c r="G189" i="45"/>
  <c r="I189" i="45"/>
  <c r="J189" i="45"/>
  <c r="K189" i="45"/>
  <c r="A190" i="45"/>
  <c r="B190" i="45"/>
  <c r="C190" i="45"/>
  <c r="D190" i="45"/>
  <c r="E190" i="45"/>
  <c r="F190" i="45"/>
  <c r="G190" i="45"/>
  <c r="I190" i="45"/>
  <c r="J190" i="45"/>
  <c r="K190" i="45"/>
  <c r="A191" i="45"/>
  <c r="B191" i="45"/>
  <c r="C191" i="45"/>
  <c r="D191" i="45"/>
  <c r="E191" i="45"/>
  <c r="F191" i="45"/>
  <c r="G191" i="45"/>
  <c r="I191" i="45"/>
  <c r="J191" i="45"/>
  <c r="K191" i="45"/>
  <c r="A192" i="45"/>
  <c r="B192" i="45"/>
  <c r="C192" i="45"/>
  <c r="K192" i="45"/>
  <c r="A193" i="45"/>
  <c r="B193" i="45"/>
  <c r="C193" i="45"/>
  <c r="K193" i="45"/>
  <c r="A194" i="45"/>
  <c r="B194" i="45"/>
  <c r="C194" i="45"/>
  <c r="D194" i="45"/>
  <c r="E194" i="45"/>
  <c r="F194" i="45"/>
  <c r="I194" i="45"/>
  <c r="K194" i="45"/>
  <c r="A195" i="45"/>
  <c r="B195" i="45"/>
  <c r="C195" i="45"/>
  <c r="D195" i="45"/>
  <c r="E195" i="45"/>
  <c r="F195" i="45"/>
  <c r="G195" i="45"/>
  <c r="I195" i="45"/>
  <c r="J195" i="45"/>
  <c r="K195" i="45"/>
  <c r="L195" i="45"/>
  <c r="N195" i="45"/>
  <c r="A196" i="45"/>
  <c r="B196" i="45"/>
  <c r="C196" i="45"/>
  <c r="D196" i="45"/>
  <c r="E196" i="45"/>
  <c r="F196" i="45"/>
  <c r="G196" i="45"/>
  <c r="I196" i="45"/>
  <c r="J196" i="45"/>
  <c r="K196" i="45"/>
  <c r="L196" i="45"/>
  <c r="N196" i="45"/>
  <c r="A197" i="45"/>
  <c r="B197" i="45"/>
  <c r="C197" i="45"/>
  <c r="D197" i="45"/>
  <c r="E197" i="45"/>
  <c r="F197" i="45"/>
  <c r="G197" i="45"/>
  <c r="I197" i="45"/>
  <c r="J197" i="45"/>
  <c r="K197" i="45"/>
  <c r="L197" i="45"/>
  <c r="N197" i="45"/>
  <c r="A198" i="45"/>
  <c r="B198" i="45"/>
  <c r="C198" i="45"/>
  <c r="D198" i="45"/>
  <c r="E198" i="45"/>
  <c r="F198" i="45"/>
  <c r="G198" i="45"/>
  <c r="I198" i="45"/>
  <c r="J198" i="45"/>
  <c r="K198" i="45"/>
  <c r="A199" i="45"/>
  <c r="B199" i="45"/>
  <c r="C199" i="45"/>
  <c r="D199" i="45"/>
  <c r="E199" i="45"/>
  <c r="F199" i="45"/>
  <c r="G199" i="45"/>
  <c r="I199" i="45"/>
  <c r="J199" i="45"/>
  <c r="K199" i="45"/>
  <c r="L199" i="45"/>
  <c r="N199" i="45"/>
  <c r="A200" i="45"/>
  <c r="B200" i="45"/>
  <c r="C200" i="45"/>
  <c r="D200" i="45"/>
  <c r="E200" i="45"/>
  <c r="F200" i="45"/>
  <c r="G200" i="45"/>
  <c r="I200" i="45"/>
  <c r="J200" i="45"/>
  <c r="K200" i="45"/>
  <c r="A201" i="45"/>
  <c r="B201" i="45"/>
  <c r="C201" i="45"/>
  <c r="D201" i="45"/>
  <c r="E201" i="45"/>
  <c r="F201" i="45"/>
  <c r="G201" i="45"/>
  <c r="I201" i="45"/>
  <c r="J201" i="45"/>
  <c r="K201" i="45"/>
  <c r="A202" i="45"/>
  <c r="B202" i="45"/>
  <c r="C202" i="45"/>
  <c r="D202" i="45"/>
  <c r="E202" i="45"/>
  <c r="F202" i="45"/>
  <c r="G202" i="45"/>
  <c r="I202" i="45"/>
  <c r="J202" i="45"/>
  <c r="K202" i="45"/>
  <c r="A203" i="45"/>
  <c r="B203" i="45"/>
  <c r="C203" i="45"/>
  <c r="D203" i="45"/>
  <c r="E203" i="45"/>
  <c r="F203" i="45"/>
  <c r="G203" i="45"/>
  <c r="I203" i="45"/>
  <c r="J203" i="45"/>
  <c r="K203" i="45"/>
  <c r="A204" i="45"/>
  <c r="B204" i="45"/>
  <c r="C204" i="45"/>
  <c r="D204" i="45"/>
  <c r="E204" i="45"/>
  <c r="F204" i="45"/>
  <c r="G204" i="45"/>
  <c r="I204" i="45"/>
  <c r="J204" i="45"/>
  <c r="K204" i="45"/>
  <c r="A205" i="45"/>
  <c r="B205" i="45"/>
  <c r="C205" i="45"/>
  <c r="D205" i="45"/>
  <c r="E205" i="45"/>
  <c r="F205" i="45"/>
  <c r="G205" i="45"/>
  <c r="I205" i="45"/>
  <c r="J205" i="45"/>
  <c r="K205" i="45"/>
  <c r="A206" i="45"/>
  <c r="B206" i="45"/>
  <c r="C206" i="45"/>
  <c r="D206" i="45"/>
  <c r="E206" i="45"/>
  <c r="F206" i="45"/>
  <c r="G206" i="45"/>
  <c r="I206" i="45"/>
  <c r="J206" i="45"/>
  <c r="K206" i="45"/>
  <c r="A207" i="45"/>
  <c r="B207" i="45"/>
  <c r="C207" i="45"/>
  <c r="D207" i="45"/>
  <c r="E207" i="45"/>
  <c r="F207" i="45"/>
  <c r="G207" i="45"/>
  <c r="I207" i="45"/>
  <c r="J207" i="45"/>
  <c r="K207" i="45"/>
  <c r="A208" i="45"/>
  <c r="B208" i="45"/>
  <c r="C208" i="45"/>
  <c r="K208" i="45"/>
  <c r="A209" i="45"/>
  <c r="B209" i="45"/>
  <c r="C209" i="45"/>
  <c r="K209" i="45"/>
  <c r="A210" i="45"/>
  <c r="B210" i="45"/>
  <c r="C210" i="45"/>
  <c r="D210" i="45"/>
  <c r="E210" i="45"/>
  <c r="F210" i="45"/>
  <c r="I210" i="45"/>
  <c r="K210" i="45"/>
  <c r="A211" i="45"/>
  <c r="B211" i="45"/>
  <c r="C211" i="45"/>
  <c r="D211" i="45"/>
  <c r="E211" i="45"/>
  <c r="F211" i="45"/>
  <c r="G211" i="45"/>
  <c r="I211" i="45"/>
  <c r="J211" i="45"/>
  <c r="K211" i="45"/>
  <c r="L211" i="45"/>
  <c r="N211" i="45"/>
  <c r="A212" i="45"/>
  <c r="B212" i="45"/>
  <c r="C212" i="45"/>
  <c r="D212" i="45"/>
  <c r="E212" i="45"/>
  <c r="F212" i="45"/>
  <c r="G212" i="45"/>
  <c r="I212" i="45"/>
  <c r="J212" i="45"/>
  <c r="K212" i="45"/>
  <c r="L212" i="45"/>
  <c r="N212" i="45"/>
  <c r="A213" i="45"/>
  <c r="B213" i="45"/>
  <c r="C213" i="45"/>
  <c r="D213" i="45"/>
  <c r="E213" i="45"/>
  <c r="F213" i="45"/>
  <c r="G213" i="45"/>
  <c r="I213" i="45"/>
  <c r="J213" i="45"/>
  <c r="K213" i="45"/>
  <c r="L213" i="45"/>
  <c r="N213" i="45"/>
  <c r="A214" i="45"/>
  <c r="B214" i="45"/>
  <c r="C214" i="45"/>
  <c r="D214" i="45"/>
  <c r="E214" i="45"/>
  <c r="F214" i="45"/>
  <c r="G214" i="45"/>
  <c r="I214" i="45"/>
  <c r="J214" i="45"/>
  <c r="K214" i="45"/>
  <c r="A215" i="45"/>
  <c r="B215" i="45"/>
  <c r="C215" i="45"/>
  <c r="D215" i="45"/>
  <c r="E215" i="45"/>
  <c r="F215" i="45"/>
  <c r="G215" i="45"/>
  <c r="I215" i="45"/>
  <c r="J215" i="45"/>
  <c r="K215" i="45"/>
  <c r="L215" i="45"/>
  <c r="N215" i="45"/>
  <c r="A216" i="45"/>
  <c r="B216" i="45"/>
  <c r="C216" i="45"/>
  <c r="D216" i="45"/>
  <c r="E216" i="45"/>
  <c r="F216" i="45"/>
  <c r="G216" i="45"/>
  <c r="I216" i="45"/>
  <c r="J216" i="45"/>
  <c r="K216" i="45"/>
  <c r="A217" i="45"/>
  <c r="B217" i="45"/>
  <c r="C217" i="45"/>
  <c r="D217" i="45"/>
  <c r="E217" i="45"/>
  <c r="F217" i="45"/>
  <c r="G217" i="45"/>
  <c r="I217" i="45"/>
  <c r="J217" i="45"/>
  <c r="K217" i="45"/>
  <c r="A218" i="45"/>
  <c r="B218" i="45"/>
  <c r="C218" i="45"/>
  <c r="D218" i="45"/>
  <c r="E218" i="45"/>
  <c r="F218" i="45"/>
  <c r="G218" i="45"/>
  <c r="I218" i="45"/>
  <c r="J218" i="45"/>
  <c r="K218" i="45"/>
  <c r="A219" i="45"/>
  <c r="B219" i="45"/>
  <c r="C219" i="45"/>
  <c r="D219" i="45"/>
  <c r="E219" i="45"/>
  <c r="F219" i="45"/>
  <c r="G219" i="45"/>
  <c r="I219" i="45"/>
  <c r="J219" i="45"/>
  <c r="K219" i="45"/>
  <c r="A220" i="45"/>
  <c r="B220" i="45"/>
  <c r="C220" i="45"/>
  <c r="D220" i="45"/>
  <c r="E220" i="45"/>
  <c r="F220" i="45"/>
  <c r="G220" i="45"/>
  <c r="I220" i="45"/>
  <c r="J220" i="45"/>
  <c r="K220" i="45"/>
  <c r="A221" i="45"/>
  <c r="B221" i="45"/>
  <c r="C221" i="45"/>
  <c r="D221" i="45"/>
  <c r="E221" i="45"/>
  <c r="F221" i="45"/>
  <c r="G221" i="45"/>
  <c r="I221" i="45"/>
  <c r="J221" i="45"/>
  <c r="K221" i="45"/>
  <c r="A222" i="45"/>
  <c r="B222" i="45"/>
  <c r="C222" i="45"/>
  <c r="D222" i="45"/>
  <c r="E222" i="45"/>
  <c r="F222" i="45"/>
  <c r="G222" i="45"/>
  <c r="I222" i="45"/>
  <c r="J222" i="45"/>
  <c r="K222" i="45"/>
  <c r="A223" i="45"/>
  <c r="B223" i="45"/>
  <c r="C223" i="45"/>
  <c r="D223" i="45"/>
  <c r="E223" i="45"/>
  <c r="F223" i="45"/>
  <c r="G223" i="45"/>
  <c r="I223" i="45"/>
  <c r="J223" i="45"/>
  <c r="K223" i="45"/>
  <c r="A224" i="45"/>
  <c r="B224" i="45"/>
  <c r="C224" i="45"/>
  <c r="K224" i="45"/>
  <c r="A225" i="45"/>
  <c r="B225" i="45"/>
  <c r="C225" i="45"/>
  <c r="K225" i="45"/>
  <c r="A226" i="45"/>
  <c r="B226" i="45"/>
  <c r="C226" i="45"/>
  <c r="D226" i="45"/>
  <c r="E226" i="45"/>
  <c r="F226" i="45"/>
  <c r="I226" i="45"/>
  <c r="K226" i="45"/>
  <c r="A227" i="45"/>
  <c r="B227" i="45"/>
  <c r="C227" i="45"/>
  <c r="D227" i="45"/>
  <c r="E227" i="45"/>
  <c r="F227" i="45"/>
  <c r="G227" i="45"/>
  <c r="I227" i="45"/>
  <c r="J227" i="45"/>
  <c r="K227" i="45"/>
  <c r="L227" i="45"/>
  <c r="N227" i="45"/>
  <c r="A228" i="45"/>
  <c r="B228" i="45"/>
  <c r="C228" i="45"/>
  <c r="D228" i="45"/>
  <c r="E228" i="45"/>
  <c r="F228" i="45"/>
  <c r="G228" i="45"/>
  <c r="I228" i="45"/>
  <c r="J228" i="45"/>
  <c r="K228" i="45"/>
  <c r="L228" i="45"/>
  <c r="N228" i="45"/>
  <c r="A229" i="45"/>
  <c r="B229" i="45"/>
  <c r="C229" i="45"/>
  <c r="D229" i="45"/>
  <c r="E229" i="45"/>
  <c r="F229" i="45"/>
  <c r="G229" i="45"/>
  <c r="I229" i="45"/>
  <c r="J229" i="45"/>
  <c r="K229" i="45"/>
  <c r="L229" i="45"/>
  <c r="N229" i="45"/>
  <c r="A230" i="45"/>
  <c r="B230" i="45"/>
  <c r="C230" i="45"/>
  <c r="D230" i="45"/>
  <c r="E230" i="45"/>
  <c r="F230" i="45"/>
  <c r="G230" i="45"/>
  <c r="I230" i="45"/>
  <c r="J230" i="45"/>
  <c r="K230" i="45"/>
  <c r="A231" i="45"/>
  <c r="B231" i="45"/>
  <c r="C231" i="45"/>
  <c r="D231" i="45"/>
  <c r="E231" i="45"/>
  <c r="F231" i="45"/>
  <c r="G231" i="45"/>
  <c r="I231" i="45"/>
  <c r="J231" i="45"/>
  <c r="K231" i="45"/>
  <c r="L231" i="45"/>
  <c r="N231" i="45"/>
  <c r="A232" i="45"/>
  <c r="B232" i="45"/>
  <c r="C232" i="45"/>
  <c r="D232" i="45"/>
  <c r="E232" i="45"/>
  <c r="F232" i="45"/>
  <c r="G232" i="45"/>
  <c r="I232" i="45"/>
  <c r="J232" i="45"/>
  <c r="K232" i="45"/>
  <c r="A233" i="45"/>
  <c r="B233" i="45"/>
  <c r="C233" i="45"/>
  <c r="D233" i="45"/>
  <c r="E233" i="45"/>
  <c r="F233" i="45"/>
  <c r="G233" i="45"/>
  <c r="I233" i="45"/>
  <c r="J233" i="45"/>
  <c r="K233" i="45"/>
  <c r="A234" i="45"/>
  <c r="B234" i="45"/>
  <c r="C234" i="45"/>
  <c r="D234" i="45"/>
  <c r="E234" i="45"/>
  <c r="F234" i="45"/>
  <c r="G234" i="45"/>
  <c r="I234" i="45"/>
  <c r="J234" i="45"/>
  <c r="K234" i="45"/>
  <c r="A235" i="45"/>
  <c r="B235" i="45"/>
  <c r="C235" i="45"/>
  <c r="D235" i="45"/>
  <c r="E235" i="45"/>
  <c r="F235" i="45"/>
  <c r="G235" i="45"/>
  <c r="I235" i="45"/>
  <c r="J235" i="45"/>
  <c r="K235" i="45"/>
  <c r="A236" i="45"/>
  <c r="B236" i="45"/>
  <c r="C236" i="45"/>
  <c r="D236" i="45"/>
  <c r="E236" i="45"/>
  <c r="F236" i="45"/>
  <c r="G236" i="45"/>
  <c r="I236" i="45"/>
  <c r="J236" i="45"/>
  <c r="K236" i="45"/>
  <c r="A237" i="45"/>
  <c r="B237" i="45"/>
  <c r="C237" i="45"/>
  <c r="D237" i="45"/>
  <c r="E237" i="45"/>
  <c r="F237" i="45"/>
  <c r="G237" i="45"/>
  <c r="I237" i="45"/>
  <c r="J237" i="45"/>
  <c r="K237" i="45"/>
  <c r="A238" i="45"/>
  <c r="B238" i="45"/>
  <c r="C238" i="45"/>
  <c r="D238" i="45"/>
  <c r="E238" i="45"/>
  <c r="F238" i="45"/>
  <c r="G238" i="45"/>
  <c r="I238" i="45"/>
  <c r="J238" i="45"/>
  <c r="K238" i="45"/>
  <c r="A239" i="45"/>
  <c r="B239" i="45"/>
  <c r="C239" i="45"/>
  <c r="D239" i="45"/>
  <c r="E239" i="45"/>
  <c r="F239" i="45"/>
  <c r="G239" i="45"/>
  <c r="I239" i="45"/>
  <c r="J239" i="45"/>
  <c r="K239" i="45"/>
  <c r="A240" i="45"/>
  <c r="B240" i="45"/>
  <c r="C240" i="45"/>
  <c r="K240" i="45"/>
  <c r="A241" i="45"/>
  <c r="B241" i="45"/>
  <c r="C241" i="45"/>
  <c r="K241" i="45"/>
  <c r="A242" i="45"/>
  <c r="B242" i="45"/>
  <c r="C242" i="45"/>
  <c r="D242" i="45"/>
  <c r="E242" i="45"/>
  <c r="F242" i="45"/>
  <c r="I242" i="45"/>
  <c r="K242" i="45"/>
  <c r="A243" i="45"/>
  <c r="B243" i="45"/>
  <c r="C243" i="45"/>
  <c r="D243" i="45"/>
  <c r="E243" i="45"/>
  <c r="F243" i="45"/>
  <c r="G243" i="45"/>
  <c r="I243" i="45"/>
  <c r="J243" i="45"/>
  <c r="K243" i="45"/>
  <c r="L243" i="45"/>
  <c r="N243" i="45"/>
  <c r="A244" i="45"/>
  <c r="B244" i="45"/>
  <c r="C244" i="45"/>
  <c r="D244" i="45"/>
  <c r="E244" i="45"/>
  <c r="F244" i="45"/>
  <c r="G244" i="45"/>
  <c r="I244" i="45"/>
  <c r="J244" i="45"/>
  <c r="K244" i="45"/>
  <c r="L244" i="45"/>
  <c r="N244" i="45"/>
  <c r="A245" i="45"/>
  <c r="B245" i="45"/>
  <c r="C245" i="45"/>
  <c r="D245" i="45"/>
  <c r="E245" i="45"/>
  <c r="F245" i="45"/>
  <c r="G245" i="45"/>
  <c r="I245" i="45"/>
  <c r="J245" i="45"/>
  <c r="K245" i="45"/>
  <c r="L245" i="45"/>
  <c r="N245" i="45"/>
  <c r="A246" i="45"/>
  <c r="B246" i="45"/>
  <c r="C246" i="45"/>
  <c r="D246" i="45"/>
  <c r="E246" i="45"/>
  <c r="F246" i="45"/>
  <c r="G246" i="45"/>
  <c r="I246" i="45"/>
  <c r="J246" i="45"/>
  <c r="K246" i="45"/>
  <c r="A247" i="45"/>
  <c r="B247" i="45"/>
  <c r="C247" i="45"/>
  <c r="D247" i="45"/>
  <c r="E247" i="45"/>
  <c r="F247" i="45"/>
  <c r="G247" i="45"/>
  <c r="I247" i="45"/>
  <c r="J247" i="45"/>
  <c r="K247" i="45"/>
  <c r="L247" i="45"/>
  <c r="N247" i="45"/>
  <c r="A248" i="45"/>
  <c r="B248" i="45"/>
  <c r="C248" i="45"/>
  <c r="D248" i="45"/>
  <c r="E248" i="45"/>
  <c r="F248" i="45"/>
  <c r="G248" i="45"/>
  <c r="I248" i="45"/>
  <c r="J248" i="45"/>
  <c r="K248" i="45"/>
  <c r="A249" i="45"/>
  <c r="B249" i="45"/>
  <c r="C249" i="45"/>
  <c r="D249" i="45"/>
  <c r="E249" i="45"/>
  <c r="F249" i="45"/>
  <c r="G249" i="45"/>
  <c r="I249" i="45"/>
  <c r="J249" i="45"/>
  <c r="K249" i="45"/>
  <c r="A250" i="45"/>
  <c r="B250" i="45"/>
  <c r="C250" i="45"/>
  <c r="D250" i="45"/>
  <c r="E250" i="45"/>
  <c r="F250" i="45"/>
  <c r="G250" i="45"/>
  <c r="I250" i="45"/>
  <c r="J250" i="45"/>
  <c r="K250" i="45"/>
  <c r="A251" i="45"/>
  <c r="B251" i="45"/>
  <c r="C251" i="45"/>
  <c r="D251" i="45"/>
  <c r="E251" i="45"/>
  <c r="F251" i="45"/>
  <c r="G251" i="45"/>
  <c r="I251" i="45"/>
  <c r="J251" i="45"/>
  <c r="K251" i="45"/>
  <c r="A252" i="45"/>
  <c r="B252" i="45"/>
  <c r="C252" i="45"/>
  <c r="D252" i="45"/>
  <c r="E252" i="45"/>
  <c r="F252" i="45"/>
  <c r="G252" i="45"/>
  <c r="I252" i="45"/>
  <c r="J252" i="45"/>
  <c r="K252" i="45"/>
  <c r="A253" i="45"/>
  <c r="B253" i="45"/>
  <c r="C253" i="45"/>
  <c r="D253" i="45"/>
  <c r="E253" i="45"/>
  <c r="F253" i="45"/>
  <c r="G253" i="45"/>
  <c r="I253" i="45"/>
  <c r="J253" i="45"/>
  <c r="K253" i="45"/>
  <c r="A254" i="45"/>
  <c r="B254" i="45"/>
  <c r="C254" i="45"/>
  <c r="D254" i="45"/>
  <c r="E254" i="45"/>
  <c r="F254" i="45"/>
  <c r="G254" i="45"/>
  <c r="I254" i="45"/>
  <c r="J254" i="45"/>
  <c r="K254" i="45"/>
  <c r="A255" i="45"/>
  <c r="B255" i="45"/>
  <c r="C255" i="45"/>
  <c r="D255" i="45"/>
  <c r="E255" i="45"/>
  <c r="F255" i="45"/>
  <c r="G255" i="45"/>
  <c r="I255" i="45"/>
  <c r="J255" i="45"/>
  <c r="K255" i="45"/>
  <c r="A256" i="45"/>
  <c r="B256" i="45"/>
  <c r="C256" i="45"/>
  <c r="K256" i="45"/>
  <c r="A257" i="45"/>
  <c r="B257" i="45"/>
  <c r="C257" i="45"/>
  <c r="K257" i="45"/>
  <c r="A258" i="45"/>
  <c r="B258" i="45"/>
  <c r="C258" i="45"/>
  <c r="D258" i="45"/>
  <c r="E258" i="45"/>
  <c r="F258" i="45"/>
  <c r="I258" i="45"/>
  <c r="K258" i="45"/>
  <c r="A259" i="45"/>
  <c r="B259" i="45"/>
  <c r="C259" i="45"/>
  <c r="D259" i="45"/>
  <c r="E259" i="45"/>
  <c r="F259" i="45"/>
  <c r="G259" i="45"/>
  <c r="I259" i="45"/>
  <c r="J259" i="45"/>
  <c r="K259" i="45"/>
  <c r="L259" i="45"/>
  <c r="N259" i="45"/>
  <c r="A260" i="45"/>
  <c r="B260" i="45"/>
  <c r="C260" i="45"/>
  <c r="D260" i="45"/>
  <c r="E260" i="45"/>
  <c r="F260" i="45"/>
  <c r="G260" i="45"/>
  <c r="I260" i="45"/>
  <c r="J260" i="45"/>
  <c r="K260" i="45"/>
  <c r="L260" i="45"/>
  <c r="N260" i="45"/>
  <c r="A261" i="45"/>
  <c r="B261" i="45"/>
  <c r="C261" i="45"/>
  <c r="D261" i="45"/>
  <c r="E261" i="45"/>
  <c r="F261" i="45"/>
  <c r="G261" i="45"/>
  <c r="I261" i="45"/>
  <c r="J261" i="45"/>
  <c r="K261" i="45"/>
  <c r="L261" i="45"/>
  <c r="N261" i="45"/>
  <c r="A262" i="45"/>
  <c r="B262" i="45"/>
  <c r="C262" i="45"/>
  <c r="D262" i="45"/>
  <c r="E262" i="45"/>
  <c r="F262" i="45"/>
  <c r="G262" i="45"/>
  <c r="I262" i="45"/>
  <c r="J262" i="45"/>
  <c r="K262" i="45"/>
  <c r="A263" i="45"/>
  <c r="B263" i="45"/>
  <c r="C263" i="45"/>
  <c r="D263" i="45"/>
  <c r="E263" i="45"/>
  <c r="F263" i="45"/>
  <c r="G263" i="45"/>
  <c r="I263" i="45"/>
  <c r="J263" i="45"/>
  <c r="K263" i="45"/>
  <c r="L263" i="45"/>
  <c r="N263" i="45"/>
  <c r="A264" i="45"/>
  <c r="B264" i="45"/>
  <c r="C264" i="45"/>
  <c r="D264" i="45"/>
  <c r="E264" i="45"/>
  <c r="F264" i="45"/>
  <c r="G264" i="45"/>
  <c r="I264" i="45"/>
  <c r="J264" i="45"/>
  <c r="K264" i="45"/>
  <c r="A265" i="45"/>
  <c r="B265" i="45"/>
  <c r="C265" i="45"/>
  <c r="D265" i="45"/>
  <c r="E265" i="45"/>
  <c r="F265" i="45"/>
  <c r="G265" i="45"/>
  <c r="I265" i="45"/>
  <c r="J265" i="45"/>
  <c r="K265" i="45"/>
  <c r="A266" i="45"/>
  <c r="B266" i="45"/>
  <c r="C266" i="45"/>
  <c r="D266" i="45"/>
  <c r="E266" i="45"/>
  <c r="F266" i="45"/>
  <c r="G266" i="45"/>
  <c r="I266" i="45"/>
  <c r="J266" i="45"/>
  <c r="K266" i="45"/>
  <c r="A267" i="45"/>
  <c r="B267" i="45"/>
  <c r="C267" i="45"/>
  <c r="D267" i="45"/>
  <c r="E267" i="45"/>
  <c r="F267" i="45"/>
  <c r="G267" i="45"/>
  <c r="I267" i="45"/>
  <c r="J267" i="45"/>
  <c r="K267" i="45"/>
  <c r="A268" i="45"/>
  <c r="B268" i="45"/>
  <c r="C268" i="45"/>
  <c r="D268" i="45"/>
  <c r="E268" i="45"/>
  <c r="F268" i="45"/>
  <c r="G268" i="45"/>
  <c r="I268" i="45"/>
  <c r="J268" i="45"/>
  <c r="K268" i="45"/>
  <c r="A269" i="45"/>
  <c r="B269" i="45"/>
  <c r="C269" i="45"/>
  <c r="D269" i="45"/>
  <c r="E269" i="45"/>
  <c r="F269" i="45"/>
  <c r="G269" i="45"/>
  <c r="I269" i="45"/>
  <c r="J269" i="45"/>
  <c r="K269" i="45"/>
  <c r="A270" i="45"/>
  <c r="B270" i="45"/>
  <c r="C270" i="45"/>
  <c r="D270" i="45"/>
  <c r="E270" i="45"/>
  <c r="F270" i="45"/>
  <c r="G270" i="45"/>
  <c r="I270" i="45"/>
  <c r="J270" i="45"/>
  <c r="K270" i="45"/>
  <c r="A271" i="45"/>
  <c r="B271" i="45"/>
  <c r="C271" i="45"/>
  <c r="D271" i="45"/>
  <c r="E271" i="45"/>
  <c r="F271" i="45"/>
  <c r="G271" i="45"/>
  <c r="I271" i="45"/>
  <c r="J271" i="45"/>
  <c r="K271" i="45"/>
  <c r="A272" i="45"/>
  <c r="B272" i="45"/>
  <c r="C272" i="45"/>
  <c r="K272" i="45"/>
  <c r="A273" i="45"/>
  <c r="B273" i="45"/>
  <c r="C273" i="45"/>
  <c r="K273" i="45"/>
  <c r="A274" i="45"/>
  <c r="B274" i="45"/>
  <c r="C274" i="45"/>
  <c r="D274" i="45"/>
  <c r="E274" i="45"/>
  <c r="F274" i="45"/>
  <c r="I274" i="45"/>
  <c r="K274" i="45"/>
  <c r="A275" i="45"/>
  <c r="B275" i="45"/>
  <c r="C275" i="45"/>
  <c r="D275" i="45"/>
  <c r="E275" i="45"/>
  <c r="F275" i="45"/>
  <c r="G275" i="45"/>
  <c r="I275" i="45"/>
  <c r="J275" i="45"/>
  <c r="K275" i="45"/>
  <c r="L275" i="45"/>
  <c r="N275" i="45"/>
  <c r="A276" i="45"/>
  <c r="B276" i="45"/>
  <c r="C276" i="45"/>
  <c r="D276" i="45"/>
  <c r="E276" i="45"/>
  <c r="F276" i="45"/>
  <c r="G276" i="45"/>
  <c r="I276" i="45"/>
  <c r="J276" i="45"/>
  <c r="K276" i="45"/>
  <c r="L276" i="45"/>
  <c r="N276" i="45"/>
  <c r="A277" i="45"/>
  <c r="B277" i="45"/>
  <c r="C277" i="45"/>
  <c r="D277" i="45"/>
  <c r="E277" i="45"/>
  <c r="F277" i="45"/>
  <c r="G277" i="45"/>
  <c r="I277" i="45"/>
  <c r="J277" i="45"/>
  <c r="K277" i="45"/>
  <c r="L277" i="45"/>
  <c r="N277" i="45"/>
  <c r="A278" i="45"/>
  <c r="B278" i="45"/>
  <c r="C278" i="45"/>
  <c r="D278" i="45"/>
  <c r="E278" i="45"/>
  <c r="F278" i="45"/>
  <c r="G278" i="45"/>
  <c r="I278" i="45"/>
  <c r="J278" i="45"/>
  <c r="K278" i="45"/>
  <c r="A279" i="45"/>
  <c r="B279" i="45"/>
  <c r="C279" i="45"/>
  <c r="D279" i="45"/>
  <c r="E279" i="45"/>
  <c r="F279" i="45"/>
  <c r="G279" i="45"/>
  <c r="I279" i="45"/>
  <c r="J279" i="45"/>
  <c r="K279" i="45"/>
  <c r="L279" i="45"/>
  <c r="N279" i="45"/>
  <c r="A280" i="45"/>
  <c r="B280" i="45"/>
  <c r="C280" i="45"/>
  <c r="D280" i="45"/>
  <c r="E280" i="45"/>
  <c r="F280" i="45"/>
  <c r="G280" i="45"/>
  <c r="I280" i="45"/>
  <c r="J280" i="45"/>
  <c r="K280" i="45"/>
  <c r="A281" i="45"/>
  <c r="B281" i="45"/>
  <c r="C281" i="45"/>
  <c r="D281" i="45"/>
  <c r="E281" i="45"/>
  <c r="F281" i="45"/>
  <c r="G281" i="45"/>
  <c r="I281" i="45"/>
  <c r="J281" i="45"/>
  <c r="K281" i="45"/>
  <c r="A282" i="45"/>
  <c r="B282" i="45"/>
  <c r="C282" i="45"/>
  <c r="D282" i="45"/>
  <c r="E282" i="45"/>
  <c r="F282" i="45"/>
  <c r="G282" i="45"/>
  <c r="I282" i="45"/>
  <c r="J282" i="45"/>
  <c r="K282" i="45"/>
  <c r="A283" i="45"/>
  <c r="B283" i="45"/>
  <c r="C283" i="45"/>
  <c r="D283" i="45"/>
  <c r="E283" i="45"/>
  <c r="F283" i="45"/>
  <c r="G283" i="45"/>
  <c r="I283" i="45"/>
  <c r="J283" i="45"/>
  <c r="K283" i="45"/>
  <c r="A284" i="45"/>
  <c r="B284" i="45"/>
  <c r="C284" i="45"/>
  <c r="D284" i="45"/>
  <c r="E284" i="45"/>
  <c r="F284" i="45"/>
  <c r="G284" i="45"/>
  <c r="I284" i="45"/>
  <c r="J284" i="45"/>
  <c r="K284" i="45"/>
  <c r="A285" i="45"/>
  <c r="B285" i="45"/>
  <c r="C285" i="45"/>
  <c r="D285" i="45"/>
  <c r="E285" i="45"/>
  <c r="F285" i="45"/>
  <c r="G285" i="45"/>
  <c r="I285" i="45"/>
  <c r="J285" i="45"/>
  <c r="K285" i="45"/>
  <c r="A286" i="45"/>
  <c r="B286" i="45"/>
  <c r="C286" i="45"/>
  <c r="D286" i="45"/>
  <c r="E286" i="45"/>
  <c r="F286" i="45"/>
  <c r="G286" i="45"/>
  <c r="I286" i="45"/>
  <c r="J286" i="45"/>
  <c r="K286" i="45"/>
  <c r="A287" i="45"/>
  <c r="B287" i="45"/>
  <c r="C287" i="45"/>
  <c r="D287" i="45"/>
  <c r="E287" i="45"/>
  <c r="F287" i="45"/>
  <c r="G287" i="45"/>
  <c r="I287" i="45"/>
  <c r="J287" i="45"/>
  <c r="K287" i="45"/>
  <c r="A288" i="45"/>
  <c r="B288" i="45"/>
  <c r="C288" i="45"/>
  <c r="K288" i="45"/>
  <c r="A289" i="45"/>
  <c r="B289" i="45"/>
  <c r="C289" i="45"/>
  <c r="K289" i="45"/>
  <c r="A290" i="45"/>
  <c r="B290" i="45"/>
  <c r="C290" i="45"/>
  <c r="D290" i="45"/>
  <c r="E290" i="45"/>
  <c r="F290" i="45"/>
  <c r="I290" i="45"/>
  <c r="K290" i="45"/>
  <c r="A291" i="45"/>
  <c r="B291" i="45"/>
  <c r="C291" i="45"/>
  <c r="D291" i="45"/>
  <c r="E291" i="45"/>
  <c r="F291" i="45"/>
  <c r="G291" i="45"/>
  <c r="I291" i="45"/>
  <c r="J291" i="45"/>
  <c r="K291" i="45"/>
  <c r="L291" i="45"/>
  <c r="N291" i="45"/>
  <c r="A292" i="45"/>
  <c r="B292" i="45"/>
  <c r="C292" i="45"/>
  <c r="D292" i="45"/>
  <c r="E292" i="45"/>
  <c r="F292" i="45"/>
  <c r="G292" i="45"/>
  <c r="I292" i="45"/>
  <c r="J292" i="45"/>
  <c r="K292" i="45"/>
  <c r="L292" i="45"/>
  <c r="N292" i="45"/>
  <c r="A293" i="45"/>
  <c r="B293" i="45"/>
  <c r="C293" i="45"/>
  <c r="D293" i="45"/>
  <c r="E293" i="45"/>
  <c r="F293" i="45"/>
  <c r="G293" i="45"/>
  <c r="I293" i="45"/>
  <c r="J293" i="45"/>
  <c r="K293" i="45"/>
  <c r="L293" i="45"/>
  <c r="N293" i="45"/>
  <c r="A294" i="45"/>
  <c r="B294" i="45"/>
  <c r="C294" i="45"/>
  <c r="D294" i="45"/>
  <c r="E294" i="45"/>
  <c r="F294" i="45"/>
  <c r="G294" i="45"/>
  <c r="I294" i="45"/>
  <c r="J294" i="45"/>
  <c r="K294" i="45"/>
  <c r="A295" i="45"/>
  <c r="B295" i="45"/>
  <c r="C295" i="45"/>
  <c r="D295" i="45"/>
  <c r="E295" i="45"/>
  <c r="F295" i="45"/>
  <c r="G295" i="45"/>
  <c r="I295" i="45"/>
  <c r="J295" i="45"/>
  <c r="K295" i="45"/>
  <c r="L295" i="45"/>
  <c r="N295" i="45"/>
  <c r="A296" i="45"/>
  <c r="B296" i="45"/>
  <c r="C296" i="45"/>
  <c r="D296" i="45"/>
  <c r="E296" i="45"/>
  <c r="F296" i="45"/>
  <c r="G296" i="45"/>
  <c r="I296" i="45"/>
  <c r="J296" i="45"/>
  <c r="K296" i="45"/>
  <c r="A297" i="45"/>
  <c r="B297" i="45"/>
  <c r="C297" i="45"/>
  <c r="D297" i="45"/>
  <c r="E297" i="45"/>
  <c r="F297" i="45"/>
  <c r="G297" i="45"/>
  <c r="I297" i="45"/>
  <c r="J297" i="45"/>
  <c r="K297" i="45"/>
  <c r="A298" i="45"/>
  <c r="B298" i="45"/>
  <c r="C298" i="45"/>
  <c r="D298" i="45"/>
  <c r="E298" i="45"/>
  <c r="F298" i="45"/>
  <c r="G298" i="45"/>
  <c r="I298" i="45"/>
  <c r="J298" i="45"/>
  <c r="K298" i="45"/>
  <c r="A299" i="45"/>
  <c r="B299" i="45"/>
  <c r="C299" i="45"/>
  <c r="D299" i="45"/>
  <c r="E299" i="45"/>
  <c r="F299" i="45"/>
  <c r="G299" i="45"/>
  <c r="I299" i="45"/>
  <c r="J299" i="45"/>
  <c r="K299" i="45"/>
  <c r="A300" i="45"/>
  <c r="B300" i="45"/>
  <c r="C300" i="45"/>
  <c r="D300" i="45"/>
  <c r="E300" i="45"/>
  <c r="F300" i="45"/>
  <c r="G300" i="45"/>
  <c r="I300" i="45"/>
  <c r="J300" i="45"/>
  <c r="K300" i="45"/>
  <c r="A301" i="45"/>
  <c r="B301" i="45"/>
  <c r="C301" i="45"/>
  <c r="D301" i="45"/>
  <c r="E301" i="45"/>
  <c r="F301" i="45"/>
  <c r="G301" i="45"/>
  <c r="I301" i="45"/>
  <c r="J301" i="45"/>
  <c r="K301" i="45"/>
  <c r="A302" i="45"/>
  <c r="B302" i="45"/>
  <c r="C302" i="45"/>
  <c r="D302" i="45"/>
  <c r="E302" i="45"/>
  <c r="F302" i="45"/>
  <c r="G302" i="45"/>
  <c r="I302" i="45"/>
  <c r="J302" i="45"/>
  <c r="K302" i="45"/>
  <c r="A303" i="45"/>
  <c r="B303" i="45"/>
  <c r="C303" i="45"/>
  <c r="D303" i="45"/>
  <c r="E303" i="45"/>
  <c r="F303" i="45"/>
  <c r="G303" i="45"/>
  <c r="I303" i="45"/>
  <c r="J303" i="45"/>
  <c r="K303" i="45"/>
  <c r="B304" i="45"/>
  <c r="C304" i="45"/>
  <c r="B305" i="45"/>
  <c r="C305" i="45"/>
  <c r="B306" i="45"/>
  <c r="C306" i="45"/>
  <c r="D306" i="45"/>
  <c r="E306" i="45"/>
  <c r="F306" i="45"/>
  <c r="I306" i="45"/>
  <c r="A307" i="45"/>
  <c r="B307" i="45"/>
  <c r="C307" i="45"/>
  <c r="D307" i="45"/>
  <c r="E307" i="45"/>
  <c r="F307" i="45"/>
  <c r="G307" i="45"/>
  <c r="I307" i="45"/>
  <c r="J307" i="45"/>
  <c r="K307" i="45"/>
  <c r="L307" i="45"/>
  <c r="N307" i="45"/>
  <c r="A308" i="45"/>
  <c r="B308" i="45"/>
  <c r="C308" i="45"/>
  <c r="D308" i="45"/>
  <c r="E308" i="45"/>
  <c r="F308" i="45"/>
  <c r="G308" i="45"/>
  <c r="I308" i="45"/>
  <c r="J308" i="45"/>
  <c r="K308" i="45"/>
  <c r="L308" i="45"/>
  <c r="N308" i="45"/>
  <c r="A309" i="45"/>
  <c r="B309" i="45"/>
  <c r="C309" i="45"/>
  <c r="D309" i="45"/>
  <c r="E309" i="45"/>
  <c r="F309" i="45"/>
  <c r="G309" i="45"/>
  <c r="I309" i="45"/>
  <c r="J309" i="45"/>
  <c r="K309" i="45"/>
  <c r="L309" i="45"/>
  <c r="N309" i="45"/>
  <c r="B310" i="45"/>
  <c r="C310" i="45"/>
  <c r="D310" i="45"/>
  <c r="E310" i="45"/>
  <c r="F310" i="45"/>
  <c r="G310" i="45"/>
  <c r="I310" i="45"/>
  <c r="J310" i="45"/>
  <c r="K310" i="45"/>
  <c r="A311" i="45"/>
  <c r="B311" i="45"/>
  <c r="C311" i="45"/>
  <c r="D311" i="45"/>
  <c r="E311" i="45"/>
  <c r="F311" i="45"/>
  <c r="G311" i="45"/>
  <c r="I311" i="45"/>
  <c r="J311" i="45"/>
  <c r="K311" i="45"/>
  <c r="L311" i="45"/>
  <c r="N311" i="45"/>
  <c r="B312" i="45"/>
  <c r="C312" i="45"/>
  <c r="D312" i="45"/>
  <c r="E312" i="45"/>
  <c r="F312" i="45"/>
  <c r="G312" i="45"/>
  <c r="I312" i="45"/>
  <c r="J312" i="45"/>
  <c r="K312" i="45"/>
  <c r="B313" i="45"/>
  <c r="C313" i="45"/>
  <c r="D313" i="45"/>
  <c r="E313" i="45"/>
  <c r="F313" i="45"/>
  <c r="G313" i="45"/>
  <c r="I313" i="45"/>
  <c r="J313" i="45"/>
  <c r="K313" i="45"/>
  <c r="B314" i="45"/>
  <c r="C314" i="45"/>
  <c r="D314" i="45"/>
  <c r="E314" i="45"/>
  <c r="F314" i="45"/>
  <c r="G314" i="45"/>
  <c r="I314" i="45"/>
  <c r="J314" i="45"/>
  <c r="K314" i="45"/>
  <c r="B315" i="45"/>
  <c r="C315" i="45"/>
  <c r="D315" i="45"/>
  <c r="E315" i="45"/>
  <c r="F315" i="45"/>
  <c r="G315" i="45"/>
  <c r="I315" i="45"/>
  <c r="J315" i="45"/>
  <c r="K315" i="45"/>
  <c r="B316" i="45"/>
  <c r="C316" i="45"/>
  <c r="D316" i="45"/>
  <c r="E316" i="45"/>
  <c r="F316" i="45"/>
  <c r="G316" i="45"/>
  <c r="I316" i="45"/>
  <c r="J316" i="45"/>
  <c r="K316" i="45"/>
  <c r="B317" i="45"/>
  <c r="C317" i="45"/>
  <c r="D317" i="45"/>
  <c r="E317" i="45"/>
  <c r="F317" i="45"/>
  <c r="G317" i="45"/>
  <c r="I317" i="45"/>
  <c r="J317" i="45"/>
  <c r="K317" i="45"/>
  <c r="B318" i="45"/>
  <c r="C318" i="45"/>
  <c r="D318" i="45"/>
  <c r="E318" i="45"/>
  <c r="F318" i="45"/>
  <c r="G318" i="45"/>
  <c r="I318" i="45"/>
  <c r="J318" i="45"/>
  <c r="K318" i="45"/>
  <c r="B319" i="45"/>
  <c r="C319" i="45"/>
  <c r="D319" i="45"/>
  <c r="E319" i="45"/>
  <c r="F319" i="45"/>
  <c r="G319" i="45"/>
  <c r="I319" i="45"/>
  <c r="J319" i="45"/>
  <c r="K319" i="45"/>
  <c r="B320" i="45"/>
  <c r="C320" i="45"/>
  <c r="B321" i="45"/>
  <c r="C321" i="45"/>
  <c r="B322" i="45"/>
  <c r="C322" i="45"/>
  <c r="D322" i="45"/>
  <c r="E322" i="45"/>
  <c r="F322" i="45"/>
  <c r="G322" i="45"/>
  <c r="I322" i="45"/>
  <c r="J322" i="45"/>
  <c r="K322" i="45"/>
  <c r="B323" i="45"/>
  <c r="C323" i="45"/>
  <c r="D323" i="45"/>
  <c r="E323" i="45"/>
  <c r="F323" i="45"/>
  <c r="G323" i="45"/>
  <c r="I323" i="45"/>
  <c r="J323" i="45"/>
  <c r="K323" i="45"/>
  <c r="B324" i="45"/>
  <c r="C324" i="45"/>
  <c r="D324" i="45"/>
  <c r="E324" i="45"/>
  <c r="F324" i="45"/>
  <c r="G324" i="45"/>
  <c r="I324" i="45"/>
  <c r="J324" i="45"/>
  <c r="K324" i="45"/>
  <c r="B325" i="45"/>
  <c r="C325" i="45"/>
  <c r="D325" i="45"/>
  <c r="E325" i="45"/>
  <c r="F325" i="45"/>
  <c r="G325" i="45"/>
  <c r="I325" i="45"/>
  <c r="J325" i="45"/>
  <c r="K325" i="45"/>
  <c r="B326" i="45"/>
  <c r="C326" i="45"/>
  <c r="D326" i="45"/>
  <c r="E326" i="45"/>
  <c r="F326" i="45"/>
  <c r="G326" i="45"/>
  <c r="I326" i="45"/>
  <c r="J326" i="45"/>
  <c r="K326" i="45"/>
  <c r="B327" i="45"/>
  <c r="C327" i="45"/>
  <c r="D327" i="45"/>
  <c r="E327" i="45"/>
  <c r="F327" i="45"/>
  <c r="G327" i="45"/>
  <c r="I327" i="45"/>
  <c r="J327" i="45"/>
  <c r="K327" i="45"/>
  <c r="B328" i="45"/>
  <c r="C328" i="45"/>
  <c r="D328" i="45"/>
  <c r="E328" i="45"/>
  <c r="F328" i="45"/>
  <c r="G328" i="45"/>
  <c r="I328" i="45"/>
  <c r="J328" i="45"/>
  <c r="K328" i="45"/>
  <c r="B329" i="45"/>
  <c r="C329" i="45"/>
  <c r="D329" i="45"/>
  <c r="E329" i="45"/>
  <c r="F329" i="45"/>
  <c r="G329" i="45"/>
  <c r="I329" i="45"/>
  <c r="J329" i="45"/>
  <c r="K329" i="45"/>
  <c r="B330" i="45"/>
  <c r="C330" i="45"/>
  <c r="D330" i="45"/>
  <c r="E330" i="45"/>
  <c r="F330" i="45"/>
  <c r="G330" i="45"/>
  <c r="I330" i="45"/>
  <c r="J330" i="45"/>
  <c r="K330" i="45"/>
  <c r="B331" i="45"/>
  <c r="C331" i="45"/>
  <c r="D331" i="45"/>
  <c r="E331" i="45"/>
  <c r="F331" i="45"/>
  <c r="G331" i="45"/>
  <c r="I331" i="45"/>
  <c r="J331" i="45"/>
  <c r="K331" i="45"/>
  <c r="B332" i="45"/>
  <c r="C332" i="45"/>
  <c r="B333" i="45"/>
  <c r="C333" i="45"/>
  <c r="B334" i="45"/>
  <c r="C334" i="45"/>
  <c r="D334" i="45"/>
  <c r="E334" i="45"/>
  <c r="F334" i="45"/>
  <c r="G334" i="45"/>
  <c r="I334" i="45"/>
  <c r="J334" i="45"/>
  <c r="K334" i="45"/>
  <c r="B335" i="45"/>
  <c r="C335" i="45"/>
  <c r="D335" i="45"/>
  <c r="E335" i="45"/>
  <c r="F335" i="45"/>
  <c r="G335" i="45"/>
  <c r="I335" i="45"/>
  <c r="J335" i="45"/>
  <c r="K335" i="45"/>
  <c r="B336" i="45"/>
  <c r="C336" i="45"/>
  <c r="D336" i="45"/>
  <c r="E336" i="45"/>
  <c r="F336" i="45"/>
  <c r="G336" i="45"/>
  <c r="I336" i="45"/>
  <c r="J336" i="45"/>
  <c r="K336" i="45"/>
  <c r="B337" i="45"/>
  <c r="C337" i="45"/>
  <c r="D337" i="45"/>
  <c r="E337" i="45"/>
  <c r="F337" i="45"/>
  <c r="G337" i="45"/>
  <c r="I337" i="45"/>
  <c r="J337" i="45"/>
  <c r="K337" i="45"/>
  <c r="B338" i="45"/>
  <c r="C338" i="45"/>
  <c r="D338" i="45"/>
  <c r="E338" i="45"/>
  <c r="F338" i="45"/>
  <c r="G338" i="45"/>
  <c r="I338" i="45"/>
  <c r="J338" i="45"/>
  <c r="K338" i="45"/>
  <c r="B339" i="45"/>
  <c r="C339" i="45"/>
  <c r="D339" i="45"/>
  <c r="E339" i="45"/>
  <c r="F339" i="45"/>
  <c r="G339" i="45"/>
  <c r="I339" i="45"/>
  <c r="J339" i="45"/>
  <c r="K339" i="45"/>
  <c r="B340" i="45"/>
  <c r="C340" i="45"/>
  <c r="D340" i="45"/>
  <c r="E340" i="45"/>
  <c r="F340" i="45"/>
  <c r="G340" i="45"/>
  <c r="I340" i="45"/>
  <c r="J340" i="45"/>
  <c r="K340" i="45"/>
  <c r="B341" i="45"/>
  <c r="C341" i="45"/>
  <c r="D341" i="45"/>
  <c r="E341" i="45"/>
  <c r="F341" i="45"/>
  <c r="G341" i="45"/>
  <c r="I341" i="45"/>
  <c r="J341" i="45"/>
  <c r="K341" i="45"/>
  <c r="B342" i="45"/>
  <c r="C342" i="45"/>
  <c r="D342" i="45"/>
  <c r="E342" i="45"/>
  <c r="F342" i="45"/>
  <c r="G342" i="45"/>
  <c r="I342" i="45"/>
  <c r="J342" i="45"/>
  <c r="K342" i="45"/>
  <c r="B343" i="45"/>
  <c r="C343" i="45"/>
  <c r="D343" i="45"/>
  <c r="E343" i="45"/>
  <c r="F343" i="45"/>
  <c r="G343" i="45"/>
  <c r="I343" i="45"/>
  <c r="J343" i="45"/>
  <c r="K343" i="45"/>
  <c r="B344" i="45"/>
  <c r="C344" i="45"/>
  <c r="A345" i="45"/>
  <c r="B345" i="45"/>
  <c r="C345" i="45"/>
  <c r="B346" i="45"/>
  <c r="C346" i="45"/>
  <c r="D346" i="45"/>
  <c r="E346" i="45"/>
  <c r="F346" i="45"/>
  <c r="I346" i="45"/>
  <c r="A347" i="45"/>
  <c r="B347" i="45"/>
  <c r="C347" i="45"/>
  <c r="D347" i="45"/>
  <c r="E347" i="45"/>
  <c r="F347" i="45"/>
  <c r="G347" i="45"/>
  <c r="I347" i="45"/>
  <c r="J347" i="45"/>
  <c r="K347" i="45"/>
  <c r="L347" i="45"/>
  <c r="N347" i="45"/>
  <c r="A348" i="45"/>
  <c r="B348" i="45"/>
  <c r="C348" i="45"/>
  <c r="D348" i="45"/>
  <c r="E348" i="45"/>
  <c r="F348" i="45"/>
  <c r="G348" i="45"/>
  <c r="I348" i="45"/>
  <c r="J348" i="45"/>
  <c r="K348" i="45"/>
  <c r="L348" i="45"/>
  <c r="N348" i="45"/>
  <c r="A349" i="45"/>
  <c r="B349" i="45"/>
  <c r="C349" i="45"/>
  <c r="D349" i="45"/>
  <c r="E349" i="45"/>
  <c r="F349" i="45"/>
  <c r="G349" i="45"/>
  <c r="I349" i="45"/>
  <c r="J349" i="45"/>
  <c r="K349" i="45"/>
  <c r="L349" i="45"/>
  <c r="N349" i="45"/>
  <c r="B350" i="45"/>
  <c r="C350" i="45"/>
  <c r="D350" i="45"/>
  <c r="E350" i="45"/>
  <c r="F350" i="45"/>
  <c r="G350" i="45"/>
  <c r="I350" i="45"/>
  <c r="J350" i="45"/>
  <c r="K350" i="45"/>
  <c r="A351" i="45"/>
  <c r="B351" i="45"/>
  <c r="C351" i="45"/>
  <c r="D351" i="45"/>
  <c r="E351" i="45"/>
  <c r="F351" i="45"/>
  <c r="G351" i="45"/>
  <c r="I351" i="45"/>
  <c r="J351" i="45"/>
  <c r="K351" i="45"/>
  <c r="L351" i="45"/>
  <c r="N351" i="45"/>
  <c r="B352" i="45"/>
  <c r="C352" i="45"/>
  <c r="D352" i="45"/>
  <c r="E352" i="45"/>
  <c r="F352" i="45"/>
  <c r="G352" i="45"/>
  <c r="I352" i="45"/>
  <c r="J352" i="45"/>
  <c r="K352" i="45"/>
  <c r="B353" i="45"/>
  <c r="C353" i="45"/>
  <c r="D353" i="45"/>
  <c r="E353" i="45"/>
  <c r="F353" i="45"/>
  <c r="G353" i="45"/>
  <c r="I353" i="45"/>
  <c r="J353" i="45"/>
  <c r="K353" i="45"/>
  <c r="B354" i="45"/>
  <c r="C354" i="45"/>
  <c r="D354" i="45"/>
  <c r="E354" i="45"/>
  <c r="F354" i="45"/>
  <c r="G354" i="45"/>
  <c r="I354" i="45"/>
  <c r="J354" i="45"/>
  <c r="K354" i="45"/>
  <c r="B355" i="45"/>
  <c r="C355" i="45"/>
  <c r="D355" i="45"/>
  <c r="E355" i="45"/>
  <c r="F355" i="45"/>
  <c r="G355" i="45"/>
  <c r="I355" i="45"/>
  <c r="J355" i="45"/>
  <c r="K355" i="45"/>
  <c r="B356" i="45"/>
  <c r="C356" i="45"/>
  <c r="D356" i="45"/>
  <c r="E356" i="45"/>
  <c r="F356" i="45"/>
  <c r="G356" i="45"/>
  <c r="I356" i="45"/>
  <c r="J356" i="45"/>
  <c r="K356" i="45"/>
  <c r="B357" i="45"/>
  <c r="C357" i="45"/>
  <c r="D357" i="45"/>
  <c r="E357" i="45"/>
  <c r="F357" i="45"/>
  <c r="G357" i="45"/>
  <c r="I357" i="45"/>
  <c r="J357" i="45"/>
  <c r="K357" i="45"/>
  <c r="B358" i="45"/>
  <c r="C358" i="45"/>
  <c r="D358" i="45"/>
  <c r="E358" i="45"/>
  <c r="F358" i="45"/>
  <c r="G358" i="45"/>
  <c r="I358" i="45"/>
  <c r="J358" i="45"/>
  <c r="K358" i="45"/>
  <c r="B359" i="45"/>
  <c r="C359" i="45"/>
  <c r="D359" i="45"/>
  <c r="E359" i="45"/>
  <c r="F359" i="45"/>
  <c r="G359" i="45"/>
  <c r="I359" i="45"/>
  <c r="J359" i="45"/>
  <c r="K359" i="45"/>
  <c r="A360" i="45"/>
  <c r="B360" i="45"/>
  <c r="C360" i="45"/>
  <c r="A361" i="45"/>
  <c r="B361" i="45"/>
  <c r="C361" i="45"/>
  <c r="B362" i="45"/>
  <c r="C362" i="45"/>
  <c r="A363" i="45"/>
  <c r="B363" i="45"/>
  <c r="C363" i="45"/>
  <c r="B364" i="45"/>
  <c r="C364" i="45"/>
  <c r="B365" i="45"/>
  <c r="C365" i="45"/>
  <c r="B366" i="45"/>
  <c r="C366" i="45"/>
  <c r="A367" i="45"/>
  <c r="B367" i="45"/>
  <c r="C367" i="45"/>
  <c r="E367" i="45"/>
  <c r="A368" i="45"/>
  <c r="B368" i="45"/>
  <c r="C368" i="45"/>
  <c r="E368" i="45"/>
  <c r="A369" i="45"/>
  <c r="B369" i="45"/>
  <c r="C369" i="45"/>
  <c r="A370" i="45"/>
  <c r="B370" i="45"/>
  <c r="C370" i="45"/>
  <c r="A371" i="45"/>
  <c r="B371" i="45"/>
  <c r="C371" i="45"/>
  <c r="B372" i="45"/>
  <c r="C372" i="45"/>
  <c r="A373" i="45"/>
  <c r="B373" i="45"/>
  <c r="C373" i="45"/>
  <c r="A374" i="45"/>
  <c r="B374" i="45"/>
  <c r="C374" i="45"/>
  <c r="D374" i="45"/>
  <c r="E374" i="45"/>
  <c r="F374" i="45"/>
  <c r="G374" i="45"/>
  <c r="I374" i="45"/>
  <c r="J374" i="45"/>
  <c r="K374" i="45"/>
  <c r="A375" i="45"/>
  <c r="B375" i="45"/>
  <c r="C375" i="45"/>
  <c r="D375" i="45"/>
  <c r="E375" i="45"/>
  <c r="F375" i="45"/>
  <c r="G375" i="45"/>
  <c r="I375" i="45"/>
  <c r="J375" i="45"/>
  <c r="K375" i="45"/>
  <c r="A376" i="45"/>
  <c r="B376" i="45"/>
  <c r="C376" i="45"/>
  <c r="D376" i="45"/>
  <c r="E376" i="45"/>
  <c r="F376" i="45"/>
  <c r="G376" i="45"/>
  <c r="I376" i="45"/>
  <c r="J376" i="45"/>
  <c r="K376" i="45"/>
  <c r="A377" i="45"/>
  <c r="B377" i="45"/>
  <c r="C377" i="45"/>
  <c r="D377" i="45"/>
  <c r="E377" i="45"/>
  <c r="F377" i="45"/>
  <c r="G377" i="45"/>
  <c r="I377" i="45"/>
  <c r="J377" i="45"/>
  <c r="K377" i="45"/>
  <c r="A378" i="45"/>
  <c r="B378" i="45"/>
  <c r="C378" i="45"/>
  <c r="D378" i="45"/>
  <c r="E378" i="45"/>
  <c r="F378" i="45"/>
  <c r="G378" i="45"/>
  <c r="I378" i="45"/>
  <c r="J378" i="45"/>
  <c r="K378" i="45"/>
  <c r="A379" i="45"/>
  <c r="B379" i="45"/>
  <c r="C379" i="45"/>
  <c r="D379" i="45"/>
  <c r="E379" i="45"/>
  <c r="F379" i="45"/>
  <c r="G379" i="45"/>
  <c r="I379" i="45"/>
  <c r="J379" i="45"/>
  <c r="K379" i="45"/>
  <c r="A380" i="45"/>
  <c r="B380" i="45"/>
  <c r="C380" i="45"/>
  <c r="D380" i="45"/>
  <c r="E380" i="45"/>
  <c r="F380" i="45"/>
  <c r="G380" i="45"/>
  <c r="I380" i="45"/>
  <c r="J380" i="45"/>
  <c r="K380" i="45"/>
  <c r="A381" i="45"/>
  <c r="B381" i="45"/>
  <c r="C381" i="45"/>
  <c r="D381" i="45"/>
  <c r="E381" i="45"/>
  <c r="F381" i="45"/>
  <c r="G381" i="45"/>
  <c r="I381" i="45"/>
  <c r="J381" i="45"/>
  <c r="K381" i="45"/>
  <c r="B382" i="45"/>
  <c r="C382" i="45"/>
  <c r="D382" i="45"/>
  <c r="E382" i="45"/>
  <c r="F382" i="45"/>
  <c r="G382" i="45"/>
  <c r="I382" i="45"/>
  <c r="J382" i="45"/>
  <c r="K382" i="45"/>
  <c r="A383" i="45"/>
  <c r="B383" i="45"/>
  <c r="C383" i="45"/>
  <c r="D383" i="45"/>
  <c r="E383" i="45"/>
  <c r="F383" i="45"/>
  <c r="G383" i="45"/>
  <c r="I383" i="45"/>
  <c r="J383" i="45"/>
  <c r="K383" i="45"/>
  <c r="B384" i="45"/>
  <c r="C384" i="45"/>
  <c r="A385" i="45"/>
  <c r="B385" i="45"/>
  <c r="C385" i="45"/>
  <c r="B386" i="45"/>
  <c r="C386" i="45"/>
  <c r="A387" i="45"/>
  <c r="B387" i="45"/>
  <c r="C387" i="45"/>
  <c r="B388" i="45"/>
  <c r="C388" i="45"/>
  <c r="B389" i="45"/>
  <c r="C389" i="45"/>
  <c r="B390" i="45"/>
  <c r="C390" i="45"/>
  <c r="A391" i="45"/>
  <c r="B391" i="45"/>
  <c r="C391" i="45"/>
  <c r="A392" i="45"/>
  <c r="B392" i="45"/>
  <c r="C392" i="45"/>
  <c r="B393" i="45"/>
  <c r="C393" i="45"/>
  <c r="B394" i="45"/>
  <c r="C394" i="45"/>
  <c r="A395" i="45"/>
  <c r="B395" i="45"/>
  <c r="C395" i="45"/>
  <c r="A396" i="45"/>
  <c r="B396" i="45"/>
  <c r="C396" i="45"/>
  <c r="A397" i="45"/>
  <c r="B397" i="45"/>
  <c r="C397" i="45"/>
  <c r="B398" i="45"/>
  <c r="C398" i="45"/>
  <c r="D398" i="45"/>
  <c r="E398" i="45"/>
  <c r="F398" i="45"/>
  <c r="G398" i="45"/>
  <c r="I398" i="45"/>
  <c r="J398" i="45"/>
  <c r="K398" i="45"/>
  <c r="A399" i="45"/>
  <c r="B399" i="45"/>
  <c r="C399" i="45"/>
  <c r="D399" i="45"/>
  <c r="E399" i="45"/>
  <c r="F399" i="45"/>
  <c r="G399" i="45"/>
  <c r="I399" i="45"/>
  <c r="J399" i="45"/>
  <c r="K399" i="45"/>
  <c r="B400" i="45"/>
  <c r="C400" i="45"/>
  <c r="D400" i="45"/>
  <c r="E400" i="45"/>
  <c r="F400" i="45"/>
  <c r="G400" i="45"/>
  <c r="I400" i="45"/>
  <c r="J400" i="45"/>
  <c r="K400" i="45"/>
  <c r="B401" i="45"/>
  <c r="C401" i="45"/>
  <c r="D401" i="45"/>
  <c r="E401" i="45"/>
  <c r="F401" i="45"/>
  <c r="G401" i="45"/>
  <c r="I401" i="45"/>
  <c r="J401" i="45"/>
  <c r="K401" i="45"/>
  <c r="B402" i="45"/>
  <c r="C402" i="45"/>
  <c r="D402" i="45"/>
  <c r="E402" i="45"/>
  <c r="F402" i="45"/>
  <c r="G402" i="45"/>
  <c r="I402" i="45"/>
  <c r="J402" i="45"/>
  <c r="K402" i="45"/>
  <c r="A403" i="45"/>
  <c r="B403" i="45"/>
  <c r="C403" i="45"/>
  <c r="D403" i="45"/>
  <c r="E403" i="45"/>
  <c r="F403" i="45"/>
  <c r="G403" i="45"/>
  <c r="I403" i="45"/>
  <c r="J403" i="45"/>
  <c r="K403" i="45"/>
  <c r="A404" i="45"/>
  <c r="B404" i="45"/>
  <c r="C404" i="45"/>
  <c r="D404" i="45"/>
  <c r="E404" i="45"/>
  <c r="F404" i="45"/>
  <c r="G404" i="45"/>
  <c r="I404" i="45"/>
  <c r="J404" i="45"/>
  <c r="K404" i="45"/>
  <c r="B405" i="45"/>
  <c r="C405" i="45"/>
  <c r="D405" i="45"/>
  <c r="E405" i="45"/>
  <c r="F405" i="45"/>
  <c r="G405" i="45"/>
  <c r="I405" i="45"/>
  <c r="J405" i="45"/>
  <c r="K405" i="45"/>
  <c r="B406" i="45"/>
  <c r="C406" i="45"/>
  <c r="D406" i="45"/>
  <c r="E406" i="45"/>
  <c r="F406" i="45"/>
  <c r="G406" i="45"/>
  <c r="I406" i="45"/>
  <c r="J406" i="45"/>
  <c r="K406" i="45"/>
  <c r="A407" i="45"/>
  <c r="B407" i="45"/>
  <c r="C407" i="45"/>
  <c r="D407" i="45"/>
  <c r="E407" i="45"/>
  <c r="F407" i="45"/>
  <c r="G407" i="45"/>
  <c r="I407" i="45"/>
  <c r="J407" i="45"/>
  <c r="K407" i="45"/>
  <c r="B408" i="45"/>
  <c r="C408" i="45"/>
  <c r="E408" i="45"/>
  <c r="F408" i="45"/>
  <c r="G408" i="45"/>
  <c r="I408" i="45"/>
  <c r="J408" i="45"/>
  <c r="K408" i="45"/>
  <c r="B409" i="45"/>
  <c r="C409" i="45"/>
  <c r="E409" i="45"/>
  <c r="F409" i="45"/>
  <c r="G409" i="45"/>
  <c r="I409" i="45"/>
  <c r="J409" i="45"/>
  <c r="K409" i="45"/>
  <c r="B410" i="45"/>
  <c r="C410" i="45"/>
  <c r="D410" i="45"/>
  <c r="E410" i="45"/>
  <c r="F410" i="45"/>
  <c r="G410" i="45"/>
  <c r="I410" i="45"/>
  <c r="J410" i="45"/>
  <c r="K410" i="45"/>
  <c r="B411" i="45"/>
  <c r="C411" i="45"/>
  <c r="D411" i="45"/>
  <c r="E411" i="45"/>
  <c r="F411" i="45"/>
  <c r="G411" i="45"/>
  <c r="I411" i="45"/>
  <c r="J411" i="45"/>
  <c r="K411" i="45"/>
  <c r="B412" i="45"/>
  <c r="C412" i="45"/>
  <c r="D412" i="45"/>
  <c r="E412" i="45"/>
  <c r="F412" i="45"/>
  <c r="G412" i="45"/>
  <c r="I412" i="45"/>
  <c r="J412" i="45"/>
  <c r="K412" i="45"/>
  <c r="B413" i="45"/>
  <c r="C413" i="45"/>
  <c r="D413" i="45"/>
  <c r="E413" i="45"/>
  <c r="F413" i="45"/>
  <c r="G413" i="45"/>
  <c r="I413" i="45"/>
  <c r="J413" i="45"/>
  <c r="K413" i="45"/>
  <c r="B414" i="45"/>
  <c r="C414" i="45"/>
  <c r="D414" i="45"/>
  <c r="E414" i="45"/>
  <c r="F414" i="45"/>
  <c r="G414" i="45"/>
  <c r="I414" i="45"/>
  <c r="J414" i="45"/>
  <c r="K414" i="45"/>
  <c r="B415" i="45"/>
  <c r="C415" i="45"/>
  <c r="D415" i="45"/>
  <c r="E415" i="45"/>
  <c r="F415" i="45"/>
  <c r="G415" i="45"/>
  <c r="I415" i="45"/>
  <c r="J415" i="45"/>
  <c r="K415" i="45"/>
  <c r="B416" i="45"/>
  <c r="C416" i="45"/>
  <c r="D416" i="45"/>
  <c r="E416" i="45"/>
  <c r="F416" i="45"/>
  <c r="G416" i="45"/>
  <c r="I416" i="45"/>
  <c r="J416" i="45"/>
  <c r="K416" i="45"/>
  <c r="B417" i="45"/>
  <c r="C417" i="45"/>
  <c r="D417" i="45"/>
  <c r="E417" i="45"/>
  <c r="F417" i="45"/>
  <c r="G417" i="45"/>
  <c r="I417" i="45"/>
  <c r="J417" i="45"/>
  <c r="K417" i="45"/>
  <c r="B418" i="45"/>
  <c r="C418" i="45"/>
  <c r="D418" i="45"/>
  <c r="E418" i="45"/>
  <c r="F418" i="45"/>
  <c r="G418" i="45"/>
  <c r="I418" i="45"/>
  <c r="J418" i="45"/>
  <c r="K418" i="45"/>
  <c r="B419" i="45"/>
  <c r="C419" i="45"/>
  <c r="D419" i="45"/>
  <c r="E419" i="45"/>
  <c r="F419" i="45"/>
  <c r="G419" i="45"/>
  <c r="I419" i="45"/>
  <c r="J419" i="45"/>
  <c r="K419" i="45"/>
  <c r="B420" i="45"/>
  <c r="C420" i="45"/>
  <c r="D420" i="45"/>
  <c r="E420" i="45"/>
  <c r="F420" i="45"/>
  <c r="G420" i="45"/>
  <c r="I420" i="45"/>
  <c r="J420" i="45"/>
  <c r="K420" i="45"/>
  <c r="B421" i="45"/>
  <c r="C421" i="45"/>
  <c r="D421" i="45"/>
  <c r="E421" i="45"/>
  <c r="F421" i="45"/>
  <c r="G421" i="45"/>
  <c r="I421" i="45"/>
  <c r="J421" i="45"/>
  <c r="K421" i="45"/>
  <c r="B422" i="45"/>
  <c r="C422" i="45"/>
  <c r="D422" i="45"/>
  <c r="E422" i="45"/>
  <c r="F422" i="45"/>
  <c r="G422" i="45"/>
  <c r="I422" i="45"/>
  <c r="J422" i="45"/>
  <c r="K422" i="45"/>
  <c r="B423" i="45"/>
  <c r="C423" i="45"/>
  <c r="D423" i="45"/>
  <c r="E423" i="45"/>
  <c r="F423" i="45"/>
  <c r="G423" i="45"/>
  <c r="I423" i="45"/>
  <c r="J423" i="45"/>
  <c r="K423" i="45"/>
  <c r="B424" i="45"/>
  <c r="C424" i="45"/>
  <c r="D424" i="45"/>
  <c r="E424" i="45"/>
  <c r="F424" i="45"/>
  <c r="G424" i="45"/>
  <c r="I424" i="45"/>
  <c r="J424" i="45"/>
  <c r="K424" i="45"/>
  <c r="B425" i="45"/>
  <c r="C425" i="45"/>
  <c r="D425" i="45"/>
  <c r="E425" i="45"/>
  <c r="F425" i="45"/>
  <c r="G425" i="45"/>
  <c r="I425" i="45"/>
  <c r="J425" i="45"/>
  <c r="K425" i="45"/>
  <c r="B426" i="45"/>
  <c r="C426" i="45"/>
  <c r="D426" i="45"/>
  <c r="E426" i="45"/>
  <c r="F426" i="45"/>
  <c r="G426" i="45"/>
  <c r="I426" i="45"/>
  <c r="J426" i="45"/>
  <c r="K426" i="45"/>
  <c r="B427" i="45"/>
  <c r="C427" i="45"/>
  <c r="D427" i="45"/>
  <c r="E427" i="45"/>
  <c r="F427" i="45"/>
  <c r="G427" i="45"/>
  <c r="I427" i="45"/>
  <c r="J427" i="45"/>
  <c r="K427" i="45"/>
  <c r="B428" i="45"/>
  <c r="C428" i="45"/>
  <c r="D428" i="45"/>
  <c r="E428" i="45"/>
  <c r="F428" i="45"/>
  <c r="G428" i="45"/>
  <c r="I428" i="45"/>
  <c r="J428" i="45"/>
  <c r="K428" i="45"/>
  <c r="B429" i="45"/>
  <c r="C429" i="45"/>
  <c r="D429" i="45"/>
  <c r="E429" i="45"/>
  <c r="F429" i="45"/>
  <c r="G429" i="45"/>
  <c r="I429" i="45"/>
  <c r="J429" i="45"/>
  <c r="K429" i="45"/>
  <c r="B430" i="45"/>
  <c r="C430" i="45"/>
  <c r="D430" i="45"/>
  <c r="E430" i="45"/>
  <c r="F430" i="45"/>
  <c r="G430" i="45"/>
  <c r="I430" i="45"/>
  <c r="J430" i="45"/>
  <c r="K430" i="45"/>
  <c r="B431" i="45"/>
  <c r="C431" i="45"/>
  <c r="D431" i="45"/>
  <c r="E431" i="45"/>
  <c r="F431" i="45"/>
  <c r="G431" i="45"/>
  <c r="I431" i="45"/>
  <c r="J431" i="45"/>
  <c r="K431" i="45"/>
  <c r="B432" i="45"/>
  <c r="C432" i="45"/>
  <c r="D432" i="45"/>
  <c r="E432" i="45"/>
  <c r="F432" i="45"/>
  <c r="G432" i="45"/>
  <c r="I432" i="45"/>
  <c r="J432" i="45"/>
  <c r="K432" i="45"/>
  <c r="B433" i="45"/>
  <c r="C433" i="45"/>
  <c r="D433" i="45"/>
  <c r="E433" i="45"/>
  <c r="F433" i="45"/>
  <c r="G433" i="45"/>
  <c r="I433" i="45"/>
  <c r="J433" i="45"/>
  <c r="K433" i="45"/>
  <c r="B434" i="45"/>
  <c r="C434" i="45"/>
  <c r="D434" i="45"/>
  <c r="E434" i="45"/>
  <c r="F434" i="45"/>
  <c r="G434" i="45"/>
  <c r="I434" i="45"/>
  <c r="J434" i="45"/>
  <c r="K434" i="45"/>
  <c r="B435" i="45"/>
  <c r="C435" i="45"/>
  <c r="D435" i="45"/>
  <c r="E435" i="45"/>
  <c r="F435" i="45"/>
  <c r="G435" i="45"/>
  <c r="I435" i="45"/>
  <c r="J435" i="45"/>
  <c r="K435" i="45"/>
  <c r="B436" i="45"/>
  <c r="C436" i="45"/>
  <c r="D436" i="45"/>
  <c r="E436" i="45"/>
  <c r="F436" i="45"/>
  <c r="G436" i="45"/>
  <c r="I436" i="45"/>
  <c r="J436" i="45"/>
  <c r="K436" i="45"/>
  <c r="B437" i="45"/>
  <c r="C437" i="45"/>
  <c r="D437" i="45"/>
  <c r="E437" i="45"/>
  <c r="F437" i="45"/>
  <c r="G437" i="45"/>
  <c r="I437" i="45"/>
  <c r="J437" i="45"/>
  <c r="K437" i="45"/>
  <c r="B438" i="45"/>
  <c r="C438" i="45"/>
  <c r="D438" i="45"/>
  <c r="E438" i="45"/>
  <c r="F438" i="45"/>
  <c r="G438" i="45"/>
  <c r="I438" i="45"/>
  <c r="J438" i="45"/>
  <c r="K438" i="45"/>
  <c r="B439" i="45"/>
  <c r="C439" i="45"/>
  <c r="D439" i="45"/>
  <c r="E439" i="45"/>
  <c r="F439" i="45"/>
  <c r="G439" i="45"/>
  <c r="I439" i="45"/>
  <c r="J439" i="45"/>
  <c r="K439" i="45"/>
  <c r="B440" i="45"/>
  <c r="C440" i="45"/>
  <c r="D440" i="45"/>
  <c r="E440" i="45"/>
  <c r="F440" i="45"/>
  <c r="G440" i="45"/>
  <c r="I440" i="45"/>
  <c r="J440" i="45"/>
  <c r="K440" i="45"/>
  <c r="B441" i="45"/>
  <c r="C441" i="45"/>
  <c r="D441" i="45"/>
  <c r="E441" i="45"/>
  <c r="F441" i="45"/>
  <c r="G441" i="45"/>
  <c r="I441" i="45"/>
  <c r="J441" i="45"/>
  <c r="K441" i="45"/>
  <c r="B442" i="45"/>
  <c r="C442" i="45"/>
  <c r="D442" i="45"/>
  <c r="E442" i="45"/>
  <c r="F442" i="45"/>
  <c r="G442" i="45"/>
  <c r="I442" i="45"/>
  <c r="J442" i="45"/>
  <c r="K442" i="45"/>
  <c r="B443" i="45"/>
  <c r="C443" i="45"/>
  <c r="D443" i="45"/>
  <c r="E443" i="45"/>
  <c r="F443" i="45"/>
  <c r="G443" i="45"/>
  <c r="I443" i="45"/>
  <c r="J443" i="45"/>
  <c r="K443" i="45"/>
  <c r="B444" i="45"/>
  <c r="C444" i="45"/>
  <c r="D444" i="45"/>
  <c r="E444" i="45"/>
  <c r="F444" i="45"/>
  <c r="G444" i="45"/>
  <c r="I444" i="45"/>
  <c r="J444" i="45"/>
  <c r="K444" i="45"/>
  <c r="B445" i="45"/>
  <c r="C445" i="45"/>
  <c r="D445" i="45"/>
  <c r="E445" i="45"/>
  <c r="F445" i="45"/>
  <c r="G445" i="45"/>
  <c r="I445" i="45"/>
  <c r="J445" i="45"/>
  <c r="K445" i="45"/>
  <c r="B446" i="45"/>
  <c r="C446" i="45"/>
  <c r="D446" i="45"/>
  <c r="E446" i="45"/>
  <c r="F446" i="45"/>
  <c r="G446" i="45"/>
  <c r="I446" i="45"/>
  <c r="J446" i="45"/>
  <c r="K446" i="45"/>
  <c r="B447" i="45"/>
  <c r="C447" i="45"/>
  <c r="D447" i="45"/>
  <c r="E447" i="45"/>
  <c r="F447" i="45"/>
  <c r="G447" i="45"/>
  <c r="I447" i="45"/>
  <c r="J447" i="45"/>
  <c r="K447" i="45"/>
  <c r="B448" i="45"/>
  <c r="C448" i="45"/>
  <c r="D448" i="45"/>
  <c r="E448" i="45"/>
  <c r="F448" i="45"/>
  <c r="G448" i="45"/>
  <c r="I448" i="45"/>
  <c r="J448" i="45"/>
  <c r="K448" i="45"/>
  <c r="B449" i="45"/>
  <c r="C449" i="45"/>
  <c r="D449" i="45"/>
  <c r="E449" i="45"/>
  <c r="F449" i="45"/>
  <c r="G449" i="45"/>
  <c r="I449" i="45"/>
  <c r="J449" i="45"/>
  <c r="K449" i="45"/>
  <c r="B450" i="45"/>
  <c r="C450" i="45"/>
  <c r="D450" i="45"/>
  <c r="E450" i="45"/>
  <c r="F450" i="45"/>
  <c r="G450" i="45"/>
  <c r="I450" i="45"/>
  <c r="J450" i="45"/>
  <c r="K450" i="45"/>
  <c r="B451" i="45"/>
  <c r="C451" i="45"/>
  <c r="D451" i="45"/>
  <c r="E451" i="45"/>
  <c r="F451" i="45"/>
  <c r="G451" i="45"/>
  <c r="I451" i="45"/>
  <c r="J451" i="45"/>
  <c r="K451" i="45"/>
  <c r="B452" i="45"/>
  <c r="C452" i="45"/>
  <c r="D452" i="45"/>
  <c r="E452" i="45"/>
  <c r="F452" i="45"/>
  <c r="G452" i="45"/>
  <c r="I452" i="45"/>
  <c r="J452" i="45"/>
  <c r="K452" i="45"/>
  <c r="B453" i="45"/>
  <c r="C453" i="45"/>
  <c r="D453" i="45"/>
  <c r="E453" i="45"/>
  <c r="F453" i="45"/>
  <c r="G453" i="45"/>
  <c r="I453" i="45"/>
  <c r="J453" i="45"/>
  <c r="K453" i="45"/>
  <c r="B454" i="45"/>
  <c r="C454" i="45"/>
  <c r="D454" i="45"/>
  <c r="E454" i="45"/>
  <c r="F454" i="45"/>
  <c r="G454" i="45"/>
  <c r="I454" i="45"/>
  <c r="J454" i="45"/>
  <c r="K454" i="45"/>
  <c r="B455" i="45"/>
  <c r="C455" i="45"/>
  <c r="D455" i="45"/>
  <c r="E455" i="45"/>
  <c r="F455" i="45"/>
  <c r="G455" i="45"/>
  <c r="I455" i="45"/>
  <c r="J455" i="45"/>
  <c r="K455" i="45"/>
  <c r="B456" i="45"/>
  <c r="C456" i="45"/>
  <c r="D456" i="45"/>
  <c r="E456" i="45"/>
  <c r="F456" i="45"/>
  <c r="G456" i="45"/>
  <c r="I456" i="45"/>
  <c r="J456" i="45"/>
  <c r="K456" i="45"/>
  <c r="B457" i="45"/>
  <c r="C457" i="45"/>
  <c r="D457" i="45"/>
  <c r="E457" i="45"/>
  <c r="F457" i="45"/>
  <c r="G457" i="45"/>
  <c r="I457" i="45"/>
  <c r="J457" i="45"/>
  <c r="K457" i="45"/>
  <c r="B458" i="45"/>
  <c r="C458" i="45"/>
  <c r="D458" i="45"/>
  <c r="E458" i="45"/>
  <c r="F458" i="45"/>
  <c r="G458" i="45"/>
  <c r="I458" i="45"/>
  <c r="J458" i="45"/>
  <c r="K458" i="45"/>
  <c r="B459" i="45"/>
  <c r="C459" i="45"/>
  <c r="D459" i="45"/>
  <c r="E459" i="45"/>
  <c r="F459" i="45"/>
  <c r="G459" i="45"/>
  <c r="I459" i="45"/>
  <c r="J459" i="45"/>
  <c r="K459" i="45"/>
  <c r="B460" i="45"/>
  <c r="C460" i="45"/>
  <c r="D460" i="45"/>
  <c r="E460" i="45"/>
  <c r="F460" i="45"/>
  <c r="G460" i="45"/>
  <c r="I460" i="45"/>
  <c r="J460" i="45"/>
  <c r="K460" i="45"/>
  <c r="B461" i="45"/>
  <c r="C461" i="45"/>
  <c r="D461" i="45"/>
  <c r="E461" i="45"/>
  <c r="F461" i="45"/>
  <c r="G461" i="45"/>
  <c r="I461" i="45"/>
  <c r="J461" i="45"/>
  <c r="K461" i="45"/>
  <c r="B462" i="45"/>
  <c r="C462" i="45"/>
  <c r="D462" i="45"/>
  <c r="E462" i="45"/>
  <c r="F462" i="45"/>
  <c r="G462" i="45"/>
  <c r="I462" i="45"/>
  <c r="J462" i="45"/>
  <c r="K462" i="45"/>
  <c r="B463" i="45"/>
  <c r="C463" i="45"/>
  <c r="D463" i="45"/>
  <c r="E463" i="45"/>
  <c r="F463" i="45"/>
  <c r="G463" i="45"/>
  <c r="I463" i="45"/>
  <c r="J463" i="45"/>
  <c r="K463" i="45"/>
  <c r="B464" i="45"/>
  <c r="C464" i="45"/>
  <c r="D464" i="45"/>
  <c r="E464" i="45"/>
  <c r="F464" i="45"/>
  <c r="G464" i="45"/>
  <c r="I464" i="45"/>
  <c r="J464" i="45"/>
  <c r="K464" i="45"/>
  <c r="B465" i="45"/>
  <c r="C465" i="45"/>
  <c r="D465" i="45"/>
  <c r="E465" i="45"/>
  <c r="F465" i="45"/>
  <c r="G465" i="45"/>
  <c r="I465" i="45"/>
  <c r="J465" i="45"/>
  <c r="K465" i="45"/>
  <c r="B466" i="45"/>
  <c r="C466" i="45"/>
  <c r="D466" i="45"/>
  <c r="E466" i="45"/>
  <c r="F466" i="45"/>
  <c r="G466" i="45"/>
  <c r="I466" i="45"/>
  <c r="J466" i="45"/>
  <c r="K466" i="45"/>
  <c r="B467" i="45"/>
  <c r="C467" i="45"/>
  <c r="D467" i="45"/>
  <c r="E467" i="45"/>
  <c r="F467" i="45"/>
  <c r="G467" i="45"/>
  <c r="I467" i="45"/>
  <c r="J467" i="45"/>
  <c r="K467" i="45"/>
  <c r="B468" i="45"/>
  <c r="C468" i="45"/>
  <c r="D468" i="45"/>
  <c r="E468" i="45"/>
  <c r="F468" i="45"/>
  <c r="G468" i="45"/>
  <c r="I468" i="45"/>
  <c r="J468" i="45"/>
  <c r="K468" i="45"/>
  <c r="B469" i="45"/>
  <c r="C469" i="45"/>
  <c r="D469" i="45"/>
  <c r="E469" i="45"/>
  <c r="F469" i="45"/>
  <c r="G469" i="45"/>
  <c r="I469" i="45"/>
  <c r="J469" i="45"/>
  <c r="K469" i="45"/>
  <c r="B470" i="45"/>
  <c r="C470" i="45"/>
  <c r="D470" i="45"/>
  <c r="E470" i="45"/>
  <c r="F470" i="45"/>
  <c r="G470" i="45"/>
  <c r="I470" i="45"/>
  <c r="J470" i="45"/>
  <c r="K470" i="45"/>
  <c r="B471" i="45"/>
  <c r="C471" i="45"/>
  <c r="D471" i="45"/>
  <c r="E471" i="45"/>
  <c r="F471" i="45"/>
  <c r="G471" i="45"/>
  <c r="I471" i="45"/>
  <c r="J471" i="45"/>
  <c r="K471" i="45"/>
  <c r="B472" i="45"/>
  <c r="C472" i="45"/>
  <c r="D472" i="45"/>
  <c r="E472" i="45"/>
  <c r="F472" i="45"/>
  <c r="G472" i="45"/>
  <c r="I472" i="45"/>
  <c r="J472" i="45"/>
  <c r="K472" i="45"/>
  <c r="B473" i="45"/>
  <c r="C473" i="45"/>
  <c r="D473" i="45"/>
  <c r="E473" i="45"/>
  <c r="F473" i="45"/>
  <c r="G473" i="45"/>
  <c r="I473" i="45"/>
  <c r="J473" i="45"/>
  <c r="K473" i="45"/>
  <c r="B474" i="45"/>
  <c r="C474" i="45"/>
  <c r="D474" i="45"/>
  <c r="E474" i="45"/>
  <c r="F474" i="45"/>
  <c r="G474" i="45"/>
  <c r="I474" i="45"/>
  <c r="J474" i="45"/>
  <c r="K474" i="45"/>
  <c r="B475" i="45"/>
  <c r="C475" i="45"/>
  <c r="D475" i="45"/>
  <c r="E475" i="45"/>
  <c r="F475" i="45"/>
  <c r="G475" i="45"/>
  <c r="I475" i="45"/>
  <c r="J475" i="45"/>
  <c r="K475" i="45"/>
  <c r="B476" i="45"/>
  <c r="C476" i="45"/>
  <c r="D476" i="45"/>
  <c r="E476" i="45"/>
  <c r="F476" i="45"/>
  <c r="G476" i="45"/>
  <c r="I476" i="45"/>
  <c r="J476" i="45"/>
  <c r="K476" i="45"/>
  <c r="B477" i="45"/>
  <c r="C477" i="45"/>
  <c r="D477" i="45"/>
  <c r="E477" i="45"/>
  <c r="F477" i="45"/>
  <c r="G477" i="45"/>
  <c r="I477" i="45"/>
  <c r="J477" i="45"/>
  <c r="K477" i="45"/>
  <c r="B478" i="45"/>
  <c r="C478" i="45"/>
  <c r="D478" i="45"/>
  <c r="E478" i="45"/>
  <c r="F478" i="45"/>
  <c r="G478" i="45"/>
  <c r="I478" i="45"/>
  <c r="J478" i="45"/>
  <c r="K478" i="45"/>
  <c r="B479" i="45"/>
  <c r="C479" i="45"/>
  <c r="D479" i="45"/>
  <c r="E479" i="45"/>
  <c r="F479" i="45"/>
  <c r="G479" i="45"/>
  <c r="I479" i="45"/>
  <c r="J479" i="45"/>
  <c r="K479" i="45"/>
  <c r="B480" i="45"/>
  <c r="C480" i="45"/>
  <c r="D480" i="45"/>
  <c r="E480" i="45"/>
  <c r="F480" i="45"/>
  <c r="G480" i="45"/>
  <c r="I480" i="45"/>
  <c r="J480" i="45"/>
  <c r="K480" i="45"/>
  <c r="B481" i="45"/>
  <c r="C481" i="45"/>
  <c r="D481" i="45"/>
  <c r="E481" i="45"/>
  <c r="F481" i="45"/>
  <c r="G481" i="45"/>
  <c r="I481" i="45"/>
  <c r="J481" i="45"/>
  <c r="K481" i="45"/>
  <c r="B482" i="45"/>
  <c r="C482" i="45"/>
  <c r="D482" i="45"/>
  <c r="E482" i="45"/>
  <c r="F482" i="45"/>
  <c r="G482" i="45"/>
  <c r="I482" i="45"/>
  <c r="J482" i="45"/>
  <c r="K482" i="45"/>
  <c r="B483" i="45"/>
  <c r="C483" i="45"/>
  <c r="D483" i="45"/>
  <c r="E483" i="45"/>
  <c r="F483" i="45"/>
  <c r="G483" i="45"/>
  <c r="I483" i="45"/>
  <c r="J483" i="45"/>
  <c r="K483" i="45"/>
  <c r="B484" i="45"/>
  <c r="C484" i="45"/>
  <c r="D484" i="45"/>
  <c r="E484" i="45"/>
  <c r="F484" i="45"/>
  <c r="G484" i="45"/>
  <c r="I484" i="45"/>
  <c r="J484" i="45"/>
  <c r="K484" i="45"/>
  <c r="B485" i="45"/>
  <c r="C485" i="45"/>
  <c r="D485" i="45"/>
  <c r="E485" i="45"/>
  <c r="F485" i="45"/>
  <c r="G485" i="45"/>
  <c r="I485" i="45"/>
  <c r="J485" i="45"/>
  <c r="K485" i="45"/>
  <c r="B486" i="45"/>
  <c r="C486" i="45"/>
  <c r="D486" i="45"/>
  <c r="E486" i="45"/>
  <c r="F486" i="45"/>
  <c r="G486" i="45"/>
  <c r="I486" i="45"/>
  <c r="J486" i="45"/>
  <c r="K486" i="45"/>
  <c r="B487" i="45"/>
  <c r="C487" i="45"/>
  <c r="D487" i="45"/>
  <c r="E487" i="45"/>
  <c r="F487" i="45"/>
  <c r="G487" i="45"/>
  <c r="I487" i="45"/>
  <c r="J487" i="45"/>
  <c r="K487" i="45"/>
  <c r="B488" i="45"/>
  <c r="C488" i="45"/>
  <c r="D488" i="45"/>
  <c r="E488" i="45"/>
  <c r="F488" i="45"/>
  <c r="G488" i="45"/>
  <c r="I488" i="45"/>
  <c r="J488" i="45"/>
  <c r="K488" i="45"/>
  <c r="B489" i="45"/>
  <c r="C489" i="45"/>
  <c r="D489" i="45"/>
  <c r="E489" i="45"/>
  <c r="F489" i="45"/>
  <c r="G489" i="45"/>
  <c r="I489" i="45"/>
  <c r="J489" i="45"/>
  <c r="K489" i="45"/>
  <c r="B490" i="45"/>
  <c r="C490" i="45"/>
  <c r="D490" i="45"/>
  <c r="E490" i="45"/>
  <c r="F490" i="45"/>
  <c r="G490" i="45"/>
  <c r="I490" i="45"/>
  <c r="J490" i="45"/>
  <c r="K490" i="45"/>
  <c r="B491" i="45"/>
  <c r="C491" i="45"/>
  <c r="D491" i="45"/>
  <c r="E491" i="45"/>
  <c r="F491" i="45"/>
  <c r="G491" i="45"/>
  <c r="I491" i="45"/>
  <c r="J491" i="45"/>
  <c r="K491" i="45"/>
  <c r="B492" i="45"/>
  <c r="C492" i="45"/>
  <c r="D492" i="45"/>
  <c r="E492" i="45"/>
  <c r="F492" i="45"/>
  <c r="G492" i="45"/>
  <c r="I492" i="45"/>
  <c r="J492" i="45"/>
  <c r="K492" i="45"/>
  <c r="B493" i="45"/>
  <c r="C493" i="45"/>
  <c r="D493" i="45"/>
  <c r="E493" i="45"/>
  <c r="F493" i="45"/>
  <c r="G493" i="45"/>
  <c r="I493" i="45"/>
  <c r="J493" i="45"/>
  <c r="K493" i="45"/>
  <c r="B494" i="45"/>
  <c r="C494" i="45"/>
  <c r="D494" i="45"/>
  <c r="E494" i="45"/>
  <c r="F494" i="45"/>
  <c r="G494" i="45"/>
  <c r="I494" i="45"/>
  <c r="J494" i="45"/>
  <c r="K494" i="45"/>
  <c r="B495" i="45"/>
  <c r="C495" i="45"/>
  <c r="D495" i="45"/>
  <c r="E495" i="45"/>
  <c r="F495" i="45"/>
  <c r="G495" i="45"/>
  <c r="I495" i="45"/>
  <c r="J495" i="45"/>
  <c r="K495" i="45"/>
  <c r="B496" i="45"/>
  <c r="C496" i="45"/>
  <c r="D496" i="45"/>
  <c r="E496" i="45"/>
  <c r="F496" i="45"/>
  <c r="G496" i="45"/>
  <c r="I496" i="45"/>
  <c r="J496" i="45"/>
  <c r="K496" i="45"/>
  <c r="B497" i="45"/>
  <c r="C497" i="45"/>
  <c r="D497" i="45"/>
  <c r="E497" i="45"/>
  <c r="F497" i="45"/>
  <c r="G497" i="45"/>
  <c r="I497" i="45"/>
  <c r="J497" i="45"/>
  <c r="K497" i="45"/>
  <c r="B498" i="45"/>
  <c r="C498" i="45"/>
  <c r="D498" i="45"/>
  <c r="E498" i="45"/>
  <c r="F498" i="45"/>
  <c r="G498" i="45"/>
  <c r="I498" i="45"/>
  <c r="J498" i="45"/>
  <c r="K498" i="45"/>
  <c r="B499" i="45"/>
  <c r="C499" i="45"/>
  <c r="D499" i="45"/>
  <c r="E499" i="45"/>
  <c r="F499" i="45"/>
  <c r="G499" i="45"/>
  <c r="I499" i="45"/>
  <c r="J499" i="45"/>
  <c r="K499" i="45"/>
  <c r="B500" i="45"/>
  <c r="C500" i="45"/>
  <c r="D500" i="45"/>
  <c r="E500" i="45"/>
  <c r="F500" i="45"/>
  <c r="G500" i="45"/>
  <c r="I500" i="45"/>
  <c r="J500" i="45"/>
  <c r="K500" i="45"/>
  <c r="B501" i="45"/>
  <c r="C501" i="45"/>
  <c r="D501" i="45"/>
  <c r="E501" i="45"/>
  <c r="F501" i="45"/>
  <c r="G501" i="45"/>
  <c r="I501" i="45"/>
  <c r="J501" i="45"/>
  <c r="K501" i="45"/>
  <c r="B502" i="45"/>
  <c r="C502" i="45"/>
  <c r="D502" i="45"/>
  <c r="E502" i="45"/>
  <c r="F502" i="45"/>
  <c r="G502" i="45"/>
  <c r="I502" i="45"/>
  <c r="J502" i="45"/>
  <c r="K502" i="45"/>
  <c r="B503" i="45"/>
  <c r="C503" i="45"/>
  <c r="D503" i="45"/>
  <c r="E503" i="45"/>
  <c r="F503" i="45"/>
  <c r="G503" i="45"/>
  <c r="I503" i="45"/>
  <c r="J503" i="45"/>
  <c r="K503" i="45"/>
  <c r="B504" i="45"/>
  <c r="C504" i="45"/>
  <c r="D504" i="45"/>
  <c r="E504" i="45"/>
  <c r="F504" i="45"/>
  <c r="G504" i="45"/>
  <c r="I504" i="45"/>
  <c r="J504" i="45"/>
  <c r="K504" i="45"/>
  <c r="B505" i="45"/>
  <c r="C505" i="45"/>
  <c r="D505" i="45"/>
  <c r="E505" i="45"/>
  <c r="F505" i="45"/>
  <c r="G505" i="45"/>
  <c r="I505" i="45"/>
  <c r="J505" i="45"/>
  <c r="K505" i="45"/>
  <c r="B506" i="45"/>
  <c r="C506" i="45"/>
  <c r="D506" i="45"/>
  <c r="E506" i="45"/>
  <c r="F506" i="45"/>
  <c r="G506" i="45"/>
  <c r="I506" i="45"/>
  <c r="J506" i="45"/>
  <c r="K506" i="45"/>
  <c r="B507" i="45"/>
  <c r="C507" i="45"/>
  <c r="D507" i="45"/>
  <c r="E507" i="45"/>
  <c r="F507" i="45"/>
  <c r="G507" i="45"/>
  <c r="I507" i="45"/>
  <c r="J507" i="45"/>
  <c r="K507" i="45"/>
  <c r="B508" i="45"/>
  <c r="C508" i="45"/>
  <c r="D508" i="45"/>
  <c r="E508" i="45"/>
  <c r="F508" i="45"/>
  <c r="G508" i="45"/>
  <c r="I508" i="45"/>
  <c r="J508" i="45"/>
  <c r="K508" i="45"/>
  <c r="B509" i="45"/>
  <c r="C509" i="45"/>
  <c r="D509" i="45"/>
  <c r="E509" i="45"/>
  <c r="F509" i="45"/>
  <c r="G509" i="45"/>
  <c r="I509" i="45"/>
  <c r="J509" i="45"/>
  <c r="K509" i="45"/>
  <c r="B510" i="45"/>
  <c r="C510" i="45"/>
  <c r="D510" i="45"/>
  <c r="E510" i="45"/>
  <c r="F510" i="45"/>
  <c r="G510" i="45"/>
  <c r="I510" i="45"/>
  <c r="J510" i="45"/>
  <c r="K510" i="45"/>
  <c r="B511" i="45"/>
  <c r="C511" i="45"/>
  <c r="D511" i="45"/>
  <c r="E511" i="45"/>
  <c r="F511" i="45"/>
  <c r="G511" i="45"/>
  <c r="I511" i="45"/>
  <c r="J511" i="45"/>
  <c r="K511" i="45"/>
  <c r="B512" i="45"/>
  <c r="C512" i="45"/>
  <c r="D512" i="45"/>
  <c r="E512" i="45"/>
  <c r="F512" i="45"/>
  <c r="G512" i="45"/>
  <c r="I512" i="45"/>
  <c r="J512" i="45"/>
  <c r="K512" i="45"/>
  <c r="B513" i="45"/>
  <c r="C513" i="45"/>
  <c r="D513" i="45"/>
  <c r="E513" i="45"/>
  <c r="F513" i="45"/>
  <c r="G513" i="45"/>
  <c r="I513" i="45"/>
  <c r="J513" i="45"/>
  <c r="K513" i="45"/>
  <c r="B514" i="45"/>
  <c r="C514" i="45"/>
  <c r="D514" i="45"/>
  <c r="E514" i="45"/>
  <c r="F514" i="45"/>
  <c r="G514" i="45"/>
  <c r="I514" i="45"/>
  <c r="J514" i="45"/>
  <c r="K514" i="45"/>
  <c r="B515" i="45"/>
  <c r="C515" i="45"/>
  <c r="D515" i="45"/>
  <c r="E515" i="45"/>
  <c r="F515" i="45"/>
  <c r="G515" i="45"/>
  <c r="I515" i="45"/>
  <c r="J515" i="45"/>
  <c r="K515" i="45"/>
  <c r="B516" i="45"/>
  <c r="C516" i="45"/>
  <c r="D516" i="45"/>
  <c r="E516" i="45"/>
  <c r="F516" i="45"/>
  <c r="G516" i="45"/>
  <c r="I516" i="45"/>
  <c r="J516" i="45"/>
  <c r="K516" i="45"/>
  <c r="B517" i="45"/>
  <c r="C517" i="45"/>
  <c r="D517" i="45"/>
  <c r="E517" i="45"/>
  <c r="F517" i="45"/>
  <c r="G517" i="45"/>
  <c r="I517" i="45"/>
  <c r="J517" i="45"/>
  <c r="K517" i="45"/>
  <c r="B518" i="45"/>
  <c r="C518" i="45"/>
  <c r="D518" i="45"/>
  <c r="E518" i="45"/>
  <c r="F518" i="45"/>
  <c r="G518" i="45"/>
  <c r="I518" i="45"/>
  <c r="J518" i="45"/>
  <c r="K518" i="45"/>
  <c r="B519" i="45"/>
  <c r="C519" i="45"/>
  <c r="D519" i="45"/>
  <c r="E519" i="45"/>
  <c r="F519" i="45"/>
  <c r="G519" i="45"/>
  <c r="I519" i="45"/>
  <c r="J519" i="45"/>
  <c r="K519" i="45"/>
  <c r="B520" i="45"/>
  <c r="C520" i="45"/>
  <c r="D520" i="45"/>
  <c r="E520" i="45"/>
  <c r="F520" i="45"/>
  <c r="G520" i="45"/>
  <c r="I520" i="45"/>
  <c r="J520" i="45"/>
  <c r="K520" i="45"/>
  <c r="B521" i="45"/>
  <c r="C521" i="45"/>
  <c r="D521" i="45"/>
  <c r="E521" i="45"/>
  <c r="F521" i="45"/>
  <c r="G521" i="45"/>
  <c r="I521" i="45"/>
  <c r="J521" i="45"/>
  <c r="K521" i="45"/>
  <c r="B522" i="45"/>
  <c r="C522" i="45"/>
  <c r="D522" i="45"/>
  <c r="E522" i="45"/>
  <c r="F522" i="45"/>
  <c r="G522" i="45"/>
  <c r="I522" i="45"/>
  <c r="J522" i="45"/>
  <c r="K522" i="45"/>
  <c r="B523" i="45"/>
  <c r="C523" i="45"/>
  <c r="D523" i="45"/>
  <c r="E523" i="45"/>
  <c r="F523" i="45"/>
  <c r="G523" i="45"/>
  <c r="I523" i="45"/>
  <c r="J523" i="45"/>
  <c r="K523" i="45"/>
  <c r="B524" i="45"/>
  <c r="C524" i="45"/>
  <c r="D524" i="45"/>
  <c r="E524" i="45"/>
  <c r="F524" i="45"/>
  <c r="G524" i="45"/>
  <c r="I524" i="45"/>
  <c r="J524" i="45"/>
  <c r="K524" i="45"/>
  <c r="B525" i="45"/>
  <c r="C525" i="45"/>
  <c r="D525" i="45"/>
  <c r="E525" i="45"/>
  <c r="F525" i="45"/>
  <c r="G525" i="45"/>
  <c r="I525" i="45"/>
  <c r="J525" i="45"/>
  <c r="K525" i="45"/>
  <c r="B526" i="45"/>
  <c r="C526" i="45"/>
  <c r="D526" i="45"/>
  <c r="E526" i="45"/>
  <c r="F526" i="45"/>
  <c r="G526" i="45"/>
  <c r="I526" i="45"/>
  <c r="J526" i="45"/>
  <c r="K526" i="45"/>
  <c r="B527" i="45"/>
  <c r="C527" i="45"/>
  <c r="D527" i="45"/>
  <c r="E527" i="45"/>
  <c r="F527" i="45"/>
  <c r="G527" i="45"/>
  <c r="I527" i="45"/>
  <c r="J527" i="45"/>
  <c r="K527" i="45"/>
  <c r="A528" i="45"/>
  <c r="B528" i="45"/>
  <c r="C528" i="45"/>
  <c r="A529" i="45"/>
  <c r="B529" i="45"/>
  <c r="C529" i="45"/>
  <c r="B530" i="45"/>
  <c r="C530" i="45"/>
  <c r="A531" i="45"/>
  <c r="B531" i="45"/>
  <c r="C531" i="45"/>
  <c r="B532" i="45"/>
  <c r="C532" i="45"/>
  <c r="B533" i="45"/>
  <c r="C533" i="45"/>
  <c r="B534" i="45"/>
  <c r="C534" i="45"/>
  <c r="A535" i="45"/>
  <c r="B535" i="45"/>
  <c r="C535" i="45"/>
  <c r="A536" i="45"/>
  <c r="B536" i="45"/>
  <c r="C536" i="45"/>
  <c r="B537" i="45"/>
  <c r="C537" i="45"/>
  <c r="B538" i="45"/>
  <c r="C538" i="45"/>
  <c r="B539" i="45"/>
  <c r="C539" i="45"/>
  <c r="B540" i="45"/>
  <c r="C540" i="45"/>
  <c r="A541" i="45"/>
  <c r="B541" i="45"/>
  <c r="C541" i="45"/>
  <c r="B542" i="45"/>
  <c r="C542" i="45"/>
  <c r="D542" i="45"/>
  <c r="E542" i="45"/>
  <c r="F542" i="45"/>
  <c r="G542" i="45"/>
  <c r="I542" i="45"/>
  <c r="J542" i="45"/>
  <c r="K542" i="45"/>
  <c r="B543" i="45"/>
  <c r="C543" i="45"/>
  <c r="D543" i="45"/>
  <c r="E543" i="45"/>
  <c r="F543" i="45"/>
  <c r="G543" i="45"/>
  <c r="I543" i="45"/>
  <c r="J543" i="45"/>
  <c r="K543" i="45"/>
  <c r="B544" i="45"/>
  <c r="C544" i="45"/>
  <c r="D544" i="45"/>
  <c r="E544" i="45"/>
  <c r="F544" i="45"/>
  <c r="G544" i="45"/>
  <c r="I544" i="45"/>
  <c r="J544" i="45"/>
  <c r="K544" i="45"/>
  <c r="B545" i="45"/>
  <c r="C545" i="45"/>
  <c r="D545" i="45"/>
  <c r="E545" i="45"/>
  <c r="F545" i="45"/>
  <c r="G545" i="45"/>
  <c r="I545" i="45"/>
  <c r="J545" i="45"/>
  <c r="K545" i="45"/>
  <c r="B546" i="45"/>
  <c r="C546" i="45"/>
  <c r="D546" i="45"/>
  <c r="E546" i="45"/>
  <c r="F546" i="45"/>
  <c r="G546" i="45"/>
  <c r="I546" i="45"/>
  <c r="J546" i="45"/>
  <c r="K546" i="45"/>
  <c r="A547" i="45"/>
  <c r="B547" i="45"/>
  <c r="C547" i="45"/>
  <c r="D547" i="45"/>
  <c r="E547" i="45"/>
  <c r="F547" i="45"/>
  <c r="G547" i="45"/>
  <c r="I547" i="45"/>
  <c r="J547" i="45"/>
  <c r="K547" i="45"/>
  <c r="B548" i="45"/>
  <c r="C548" i="45"/>
  <c r="D548" i="45"/>
  <c r="E548" i="45"/>
  <c r="F548" i="45"/>
  <c r="G548" i="45"/>
  <c r="I548" i="45"/>
  <c r="J548" i="45"/>
  <c r="K548" i="45"/>
  <c r="B549" i="45"/>
  <c r="C549" i="45"/>
  <c r="D549" i="45"/>
  <c r="E549" i="45"/>
  <c r="F549" i="45"/>
  <c r="G549" i="45"/>
  <c r="I549" i="45"/>
  <c r="J549" i="45"/>
  <c r="K549" i="45"/>
  <c r="B550" i="45"/>
  <c r="C550" i="45"/>
  <c r="D550" i="45"/>
  <c r="E550" i="45"/>
  <c r="F550" i="45"/>
  <c r="G550" i="45"/>
  <c r="I550" i="45"/>
  <c r="J550" i="45"/>
  <c r="K550" i="45"/>
  <c r="B551" i="45"/>
  <c r="C551" i="45"/>
  <c r="D551" i="45"/>
  <c r="E551" i="45"/>
  <c r="F551" i="45"/>
  <c r="G551" i="45"/>
  <c r="I551" i="45"/>
  <c r="J551" i="45"/>
  <c r="K551" i="45"/>
  <c r="B552" i="45"/>
  <c r="C552" i="45"/>
  <c r="A553" i="45"/>
  <c r="B553" i="45"/>
  <c r="C553" i="45"/>
  <c r="B554" i="45"/>
  <c r="C554" i="45"/>
  <c r="D554" i="45"/>
  <c r="E554" i="45"/>
  <c r="F554" i="45"/>
  <c r="G554" i="45"/>
  <c r="I554" i="45"/>
  <c r="J554" i="45"/>
  <c r="K554" i="45"/>
  <c r="B555" i="45"/>
  <c r="C555" i="45"/>
  <c r="D555" i="45"/>
  <c r="E555" i="45"/>
  <c r="F555" i="45"/>
  <c r="G555" i="45"/>
  <c r="I555" i="45"/>
  <c r="J555" i="45"/>
  <c r="K555" i="45"/>
  <c r="B556" i="45"/>
  <c r="C556" i="45"/>
  <c r="D556" i="45"/>
  <c r="E556" i="45"/>
  <c r="F556" i="45"/>
  <c r="G556" i="45"/>
  <c r="I556" i="45"/>
  <c r="J556" i="45"/>
  <c r="K556" i="45"/>
  <c r="B557" i="45"/>
  <c r="C557" i="45"/>
  <c r="D557" i="45"/>
  <c r="E557" i="45"/>
  <c r="F557" i="45"/>
  <c r="G557" i="45"/>
  <c r="I557" i="45"/>
  <c r="J557" i="45"/>
  <c r="K557" i="45"/>
  <c r="B558" i="45"/>
  <c r="C558" i="45"/>
  <c r="D558" i="45"/>
  <c r="E558" i="45"/>
  <c r="F558" i="45"/>
  <c r="G558" i="45"/>
  <c r="I558" i="45"/>
  <c r="J558" i="45"/>
  <c r="K558" i="45"/>
  <c r="A559" i="45"/>
  <c r="B559" i="45"/>
  <c r="C559" i="45"/>
  <c r="D559" i="45"/>
  <c r="E559" i="45"/>
  <c r="F559" i="45"/>
  <c r="G559" i="45"/>
  <c r="I559" i="45"/>
  <c r="J559" i="45"/>
  <c r="K559" i="45"/>
  <c r="B560" i="45"/>
  <c r="C560" i="45"/>
  <c r="D560" i="45"/>
  <c r="E560" i="45"/>
  <c r="F560" i="45"/>
  <c r="G560" i="45"/>
  <c r="I560" i="45"/>
  <c r="J560" i="45"/>
  <c r="K560" i="45"/>
  <c r="B561" i="45"/>
  <c r="C561" i="45"/>
  <c r="D561" i="45"/>
  <c r="E561" i="45"/>
  <c r="F561" i="45"/>
  <c r="G561" i="45"/>
  <c r="I561" i="45"/>
  <c r="J561" i="45"/>
  <c r="K561" i="45"/>
  <c r="B562" i="45"/>
  <c r="C562" i="45"/>
  <c r="D562" i="45"/>
  <c r="E562" i="45"/>
  <c r="F562" i="45"/>
  <c r="G562" i="45"/>
  <c r="I562" i="45"/>
  <c r="J562" i="45"/>
  <c r="K562" i="45"/>
  <c r="B563" i="45"/>
  <c r="C563" i="45"/>
  <c r="D563" i="45"/>
  <c r="E563" i="45"/>
  <c r="F563" i="45"/>
  <c r="G563" i="45"/>
  <c r="I563" i="45"/>
  <c r="J563" i="45"/>
  <c r="K563" i="45"/>
  <c r="B564" i="45"/>
  <c r="C564" i="45"/>
  <c r="A565" i="45"/>
  <c r="B565" i="45"/>
  <c r="C565" i="45"/>
  <c r="B566" i="45"/>
  <c r="C566" i="45"/>
  <c r="D566" i="45"/>
  <c r="E566" i="45"/>
  <c r="F566" i="45"/>
  <c r="G566" i="45"/>
  <c r="I566" i="45"/>
  <c r="J566" i="45"/>
  <c r="K566" i="45"/>
  <c r="A567" i="45"/>
  <c r="B567" i="45"/>
  <c r="C567" i="45"/>
  <c r="D567" i="45"/>
  <c r="E567" i="45"/>
  <c r="F567" i="45"/>
  <c r="G567" i="45"/>
  <c r="I567" i="45"/>
  <c r="J567" i="45"/>
  <c r="K567" i="45"/>
  <c r="B568" i="45"/>
  <c r="C568" i="45"/>
  <c r="D568" i="45"/>
  <c r="E568" i="45"/>
  <c r="F568" i="45"/>
  <c r="G568" i="45"/>
  <c r="I568" i="45"/>
  <c r="J568" i="45"/>
  <c r="K568" i="45"/>
  <c r="B569" i="45"/>
  <c r="C569" i="45"/>
  <c r="D569" i="45"/>
  <c r="E569" i="45"/>
  <c r="F569" i="45"/>
  <c r="G569" i="45"/>
  <c r="I569" i="45"/>
  <c r="J569" i="45"/>
  <c r="K569" i="45"/>
  <c r="B570" i="45"/>
  <c r="C570" i="45"/>
  <c r="D570" i="45"/>
  <c r="E570" i="45"/>
  <c r="F570" i="45"/>
  <c r="G570" i="45"/>
  <c r="I570" i="45"/>
  <c r="J570" i="45"/>
  <c r="K570" i="45"/>
  <c r="B571" i="45"/>
  <c r="C571" i="45"/>
  <c r="D571" i="45"/>
  <c r="E571" i="45"/>
  <c r="F571" i="45"/>
  <c r="G571" i="45"/>
  <c r="I571" i="45"/>
  <c r="J571" i="45"/>
  <c r="K571" i="45"/>
  <c r="B572" i="45"/>
  <c r="C572" i="45"/>
  <c r="D572" i="45"/>
  <c r="E572" i="45"/>
  <c r="F572" i="45"/>
  <c r="G572" i="45"/>
  <c r="I572" i="45"/>
  <c r="J572" i="45"/>
  <c r="K572" i="45"/>
  <c r="B573" i="45"/>
  <c r="C573" i="45"/>
  <c r="D573" i="45"/>
  <c r="E573" i="45"/>
  <c r="F573" i="45"/>
  <c r="G573" i="45"/>
  <c r="I573" i="45"/>
  <c r="J573" i="45"/>
  <c r="K573" i="45"/>
  <c r="B574" i="45"/>
  <c r="C574" i="45"/>
  <c r="D574" i="45"/>
  <c r="E574" i="45"/>
  <c r="F574" i="45"/>
  <c r="G574" i="45"/>
  <c r="I574" i="45"/>
  <c r="J574" i="45"/>
  <c r="K574" i="45"/>
  <c r="B575" i="45"/>
  <c r="C575" i="45"/>
  <c r="D575" i="45"/>
  <c r="E575" i="45"/>
  <c r="F575" i="45"/>
  <c r="G575" i="45"/>
  <c r="I575" i="45"/>
  <c r="J575" i="45"/>
  <c r="K575" i="45"/>
  <c r="B576" i="45"/>
  <c r="C576" i="45"/>
  <c r="A577" i="45"/>
  <c r="B577" i="45"/>
  <c r="C577" i="45"/>
  <c r="B578" i="45"/>
  <c r="C578" i="45"/>
  <c r="D578" i="45"/>
  <c r="E578" i="45"/>
  <c r="F578" i="45"/>
  <c r="G578" i="45"/>
  <c r="I578" i="45"/>
  <c r="J578" i="45"/>
  <c r="K578" i="45"/>
  <c r="B579" i="45"/>
  <c r="C579" i="45"/>
  <c r="D579" i="45"/>
  <c r="E579" i="45"/>
  <c r="F579" i="45"/>
  <c r="G579" i="45"/>
  <c r="I579" i="45"/>
  <c r="J579" i="45"/>
  <c r="K579" i="45"/>
  <c r="B580" i="45"/>
  <c r="C580" i="45"/>
  <c r="D580" i="45"/>
  <c r="E580" i="45"/>
  <c r="F580" i="45"/>
  <c r="G580" i="45"/>
  <c r="I580" i="45"/>
  <c r="J580" i="45"/>
  <c r="K580" i="45"/>
  <c r="B581" i="45"/>
  <c r="C581" i="45"/>
  <c r="D581" i="45"/>
  <c r="E581" i="45"/>
  <c r="F581" i="45"/>
  <c r="G581" i="45"/>
  <c r="I581" i="45"/>
  <c r="J581" i="45"/>
  <c r="K581" i="45"/>
  <c r="B582" i="45"/>
  <c r="C582" i="45"/>
  <c r="D582" i="45"/>
  <c r="E582" i="45"/>
  <c r="F582" i="45"/>
  <c r="G582" i="45"/>
  <c r="I582" i="45"/>
  <c r="J582" i="45"/>
  <c r="K582" i="45"/>
  <c r="A583" i="45"/>
  <c r="B583" i="45"/>
  <c r="C583" i="45"/>
  <c r="D583" i="45"/>
  <c r="E583" i="45"/>
  <c r="F583" i="45"/>
  <c r="G583" i="45"/>
  <c r="I583" i="45"/>
  <c r="J583" i="45"/>
  <c r="K583" i="45"/>
  <c r="B584" i="45"/>
  <c r="C584" i="45"/>
  <c r="D584" i="45"/>
  <c r="E584" i="45"/>
  <c r="F584" i="45"/>
  <c r="G584" i="45"/>
  <c r="I584" i="45"/>
  <c r="J584" i="45"/>
  <c r="K584" i="45"/>
  <c r="B585" i="45"/>
  <c r="C585" i="45"/>
  <c r="D585" i="45"/>
  <c r="E585" i="45"/>
  <c r="F585" i="45"/>
  <c r="G585" i="45"/>
  <c r="I585" i="45"/>
  <c r="J585" i="45"/>
  <c r="K585" i="45"/>
  <c r="B586" i="45"/>
  <c r="C586" i="45"/>
  <c r="D586" i="45"/>
  <c r="E586" i="45"/>
  <c r="F586" i="45"/>
  <c r="G586" i="45"/>
  <c r="I586" i="45"/>
  <c r="J586" i="45"/>
  <c r="K586" i="45"/>
  <c r="B587" i="45"/>
  <c r="C587" i="45"/>
  <c r="D587" i="45"/>
  <c r="E587" i="45"/>
  <c r="F587" i="45"/>
  <c r="G587" i="45"/>
  <c r="I587" i="45"/>
  <c r="J587" i="45"/>
  <c r="K587" i="45"/>
  <c r="B588" i="45"/>
  <c r="C588" i="45"/>
  <c r="A589" i="45"/>
  <c r="B589" i="45"/>
  <c r="C589" i="45"/>
  <c r="B590" i="45"/>
  <c r="C590" i="45"/>
  <c r="D590" i="45"/>
  <c r="E590" i="45"/>
  <c r="F590" i="45"/>
  <c r="G590" i="45"/>
  <c r="I590" i="45"/>
  <c r="J590" i="45"/>
  <c r="K590" i="45"/>
  <c r="B591" i="45"/>
  <c r="C591" i="45"/>
  <c r="D591" i="45"/>
  <c r="E591" i="45"/>
  <c r="F591" i="45"/>
  <c r="G591" i="45"/>
  <c r="I591" i="45"/>
  <c r="J591" i="45"/>
  <c r="K591" i="45"/>
  <c r="B592" i="45"/>
  <c r="C592" i="45"/>
  <c r="D592" i="45"/>
  <c r="E592" i="45"/>
  <c r="F592" i="45"/>
  <c r="G592" i="45"/>
  <c r="I592" i="45"/>
  <c r="J592" i="45"/>
  <c r="K592" i="45"/>
  <c r="B593" i="45"/>
  <c r="C593" i="45"/>
  <c r="D593" i="45"/>
  <c r="E593" i="45"/>
  <c r="F593" i="45"/>
  <c r="G593" i="45"/>
  <c r="I593" i="45"/>
  <c r="J593" i="45"/>
  <c r="K593" i="45"/>
  <c r="B594" i="45"/>
  <c r="C594" i="45"/>
  <c r="D594" i="45"/>
  <c r="E594" i="45"/>
  <c r="F594" i="45"/>
  <c r="G594" i="45"/>
  <c r="I594" i="45"/>
  <c r="J594" i="45"/>
  <c r="K594" i="45"/>
  <c r="A595" i="45"/>
  <c r="B595" i="45"/>
  <c r="C595" i="45"/>
  <c r="D595" i="45"/>
  <c r="E595" i="45"/>
  <c r="F595" i="45"/>
  <c r="G595" i="45"/>
  <c r="I595" i="45"/>
  <c r="J595" i="45"/>
  <c r="K595" i="45"/>
  <c r="B596" i="45"/>
  <c r="C596" i="45"/>
  <c r="D596" i="45"/>
  <c r="E596" i="45"/>
  <c r="F596" i="45"/>
  <c r="G596" i="45"/>
  <c r="I596" i="45"/>
  <c r="J596" i="45"/>
  <c r="K596" i="45"/>
  <c r="B597" i="45"/>
  <c r="C597" i="45"/>
  <c r="D597" i="45"/>
  <c r="E597" i="45"/>
  <c r="F597" i="45"/>
  <c r="G597" i="45"/>
  <c r="I597" i="45"/>
  <c r="J597" i="45"/>
  <c r="K597" i="45"/>
  <c r="B598" i="45"/>
  <c r="C598" i="45"/>
  <c r="D598" i="45"/>
  <c r="E598" i="45"/>
  <c r="F598" i="45"/>
  <c r="G598" i="45"/>
  <c r="I598" i="45"/>
  <c r="J598" i="45"/>
  <c r="K598" i="45"/>
  <c r="B599" i="45"/>
  <c r="C599" i="45"/>
  <c r="D599" i="45"/>
  <c r="E599" i="45"/>
  <c r="F599" i="45"/>
  <c r="G599" i="45"/>
  <c r="I599" i="45"/>
  <c r="J599" i="45"/>
  <c r="K599" i="45"/>
  <c r="B600" i="45"/>
  <c r="C600" i="45"/>
  <c r="A601" i="45"/>
  <c r="B601" i="45"/>
  <c r="C601" i="45"/>
  <c r="B602" i="45"/>
  <c r="C602" i="45"/>
  <c r="D602" i="45"/>
  <c r="E602" i="45"/>
  <c r="F602" i="45"/>
  <c r="G602" i="45"/>
  <c r="I602" i="45"/>
  <c r="J602" i="45"/>
  <c r="K602" i="45"/>
  <c r="B603" i="45"/>
  <c r="C603" i="45"/>
  <c r="D603" i="45"/>
  <c r="E603" i="45"/>
  <c r="F603" i="45"/>
  <c r="G603" i="45"/>
  <c r="I603" i="45"/>
  <c r="J603" i="45"/>
  <c r="K603" i="45"/>
  <c r="B604" i="45"/>
  <c r="C604" i="45"/>
  <c r="D604" i="45"/>
  <c r="E604" i="45"/>
  <c r="F604" i="45"/>
  <c r="G604" i="45"/>
  <c r="I604" i="45"/>
  <c r="J604" i="45"/>
  <c r="K604" i="45"/>
  <c r="B605" i="45"/>
  <c r="C605" i="45"/>
  <c r="D605" i="45"/>
  <c r="E605" i="45"/>
  <c r="F605" i="45"/>
  <c r="G605" i="45"/>
  <c r="I605" i="45"/>
  <c r="J605" i="45"/>
  <c r="K605" i="45"/>
  <c r="B606" i="45"/>
  <c r="C606" i="45"/>
  <c r="D606" i="45"/>
  <c r="E606" i="45"/>
  <c r="F606" i="45"/>
  <c r="G606" i="45"/>
  <c r="I606" i="45"/>
  <c r="J606" i="45"/>
  <c r="K606" i="45"/>
  <c r="A607" i="45"/>
  <c r="B607" i="45"/>
  <c r="C607" i="45"/>
  <c r="D607" i="45"/>
  <c r="E607" i="45"/>
  <c r="F607" i="45"/>
  <c r="G607" i="45"/>
  <c r="I607" i="45"/>
  <c r="J607" i="45"/>
  <c r="K607" i="45"/>
  <c r="B608" i="45"/>
  <c r="C608" i="45"/>
  <c r="D608" i="45"/>
  <c r="E608" i="45"/>
  <c r="F608" i="45"/>
  <c r="G608" i="45"/>
  <c r="I608" i="45"/>
  <c r="J608" i="45"/>
  <c r="K608" i="45"/>
  <c r="B609" i="45"/>
  <c r="C609" i="45"/>
  <c r="D609" i="45"/>
  <c r="E609" i="45"/>
  <c r="F609" i="45"/>
  <c r="G609" i="45"/>
  <c r="I609" i="45"/>
  <c r="J609" i="45"/>
  <c r="K609" i="45"/>
  <c r="B610" i="45"/>
  <c r="C610" i="45"/>
  <c r="D610" i="45"/>
  <c r="E610" i="45"/>
  <c r="F610" i="45"/>
  <c r="G610" i="45"/>
  <c r="I610" i="45"/>
  <c r="J610" i="45"/>
  <c r="K610" i="45"/>
  <c r="B611" i="45"/>
  <c r="C611" i="45"/>
  <c r="D611" i="45"/>
  <c r="E611" i="45"/>
  <c r="F611" i="45"/>
  <c r="G611" i="45"/>
  <c r="I611" i="45"/>
  <c r="J611" i="45"/>
  <c r="K611" i="45"/>
  <c r="B612" i="45"/>
  <c r="C612" i="45"/>
  <c r="A613" i="45"/>
  <c r="B613" i="45"/>
  <c r="C613" i="45"/>
  <c r="B614" i="45"/>
  <c r="C614" i="45"/>
  <c r="D614" i="45"/>
  <c r="E614" i="45"/>
  <c r="F614" i="45"/>
  <c r="G614" i="45"/>
  <c r="I614" i="45"/>
  <c r="J614" i="45"/>
  <c r="K614" i="45"/>
  <c r="B615" i="45"/>
  <c r="C615" i="45"/>
  <c r="D615" i="45"/>
  <c r="E615" i="45"/>
  <c r="F615" i="45"/>
  <c r="G615" i="45"/>
  <c r="I615" i="45"/>
  <c r="J615" i="45"/>
  <c r="K615" i="45"/>
  <c r="B616" i="45"/>
  <c r="C616" i="45"/>
  <c r="D616" i="45"/>
  <c r="E616" i="45"/>
  <c r="F616" i="45"/>
  <c r="G616" i="45"/>
  <c r="I616" i="45"/>
  <c r="J616" i="45"/>
  <c r="K616" i="45"/>
  <c r="B617" i="45"/>
  <c r="C617" i="45"/>
  <c r="D617" i="45"/>
  <c r="E617" i="45"/>
  <c r="F617" i="45"/>
  <c r="G617" i="45"/>
  <c r="I617" i="45"/>
  <c r="J617" i="45"/>
  <c r="K617" i="45"/>
  <c r="B618" i="45"/>
  <c r="C618" i="45"/>
  <c r="D618" i="45"/>
  <c r="E618" i="45"/>
  <c r="F618" i="45"/>
  <c r="G618" i="45"/>
  <c r="I618" i="45"/>
  <c r="J618" i="45"/>
  <c r="K618" i="45"/>
  <c r="A619" i="45"/>
  <c r="B619" i="45"/>
  <c r="C619" i="45"/>
  <c r="D619" i="45"/>
  <c r="E619" i="45"/>
  <c r="F619" i="45"/>
  <c r="G619" i="45"/>
  <c r="I619" i="45"/>
  <c r="J619" i="45"/>
  <c r="K619" i="45"/>
  <c r="B620" i="45"/>
  <c r="C620" i="45"/>
  <c r="D620" i="45"/>
  <c r="E620" i="45"/>
  <c r="F620" i="45"/>
  <c r="G620" i="45"/>
  <c r="I620" i="45"/>
  <c r="J620" i="45"/>
  <c r="K620" i="45"/>
  <c r="B621" i="45"/>
  <c r="C621" i="45"/>
  <c r="D621" i="45"/>
  <c r="E621" i="45"/>
  <c r="F621" i="45"/>
  <c r="G621" i="45"/>
  <c r="I621" i="45"/>
  <c r="J621" i="45"/>
  <c r="K621" i="45"/>
  <c r="B622" i="45"/>
  <c r="C622" i="45"/>
  <c r="D622" i="45"/>
  <c r="E622" i="45"/>
  <c r="F622" i="45"/>
  <c r="G622" i="45"/>
  <c r="I622" i="45"/>
  <c r="J622" i="45"/>
  <c r="K622" i="45"/>
  <c r="B623" i="45"/>
  <c r="C623" i="45"/>
  <c r="D623" i="45"/>
  <c r="E623" i="45"/>
  <c r="F623" i="45"/>
  <c r="G623" i="45"/>
  <c r="I623" i="45"/>
  <c r="J623" i="45"/>
  <c r="K623" i="45"/>
  <c r="B624" i="45"/>
  <c r="C624" i="45"/>
  <c r="A625" i="45"/>
  <c r="B625" i="45"/>
  <c r="C625" i="45"/>
  <c r="B626" i="45"/>
  <c r="C626" i="45"/>
  <c r="D626" i="45"/>
  <c r="E626" i="45"/>
  <c r="F626" i="45"/>
  <c r="G626" i="45"/>
  <c r="I626" i="45"/>
  <c r="J626" i="45"/>
  <c r="K626" i="45"/>
  <c r="B627" i="45"/>
  <c r="C627" i="45"/>
  <c r="D627" i="45"/>
  <c r="E627" i="45"/>
  <c r="F627" i="45"/>
  <c r="G627" i="45"/>
  <c r="I627" i="45"/>
  <c r="J627" i="45"/>
  <c r="K627" i="45"/>
  <c r="B628" i="45"/>
  <c r="C628" i="45"/>
  <c r="D628" i="45"/>
  <c r="E628" i="45"/>
  <c r="F628" i="45"/>
  <c r="G628" i="45"/>
  <c r="I628" i="45"/>
  <c r="J628" i="45"/>
  <c r="K628" i="45"/>
  <c r="B629" i="45"/>
  <c r="C629" i="45"/>
  <c r="D629" i="45"/>
  <c r="E629" i="45"/>
  <c r="F629" i="45"/>
  <c r="G629" i="45"/>
  <c r="I629" i="45"/>
  <c r="J629" i="45"/>
  <c r="K629" i="45"/>
  <c r="B630" i="45"/>
  <c r="C630" i="45"/>
  <c r="D630" i="45"/>
  <c r="E630" i="45"/>
  <c r="F630" i="45"/>
  <c r="G630" i="45"/>
  <c r="I630" i="45"/>
  <c r="J630" i="45"/>
  <c r="K630" i="45"/>
  <c r="A631" i="45"/>
  <c r="B631" i="45"/>
  <c r="C631" i="45"/>
  <c r="D631" i="45"/>
  <c r="E631" i="45"/>
  <c r="F631" i="45"/>
  <c r="G631" i="45"/>
  <c r="I631" i="45"/>
  <c r="J631" i="45"/>
  <c r="K631" i="45"/>
  <c r="B632" i="45"/>
  <c r="C632" i="45"/>
  <c r="D632" i="45"/>
  <c r="E632" i="45"/>
  <c r="F632" i="45"/>
  <c r="G632" i="45"/>
  <c r="I632" i="45"/>
  <c r="J632" i="45"/>
  <c r="K632" i="45"/>
  <c r="B633" i="45"/>
  <c r="C633" i="45"/>
  <c r="D633" i="45"/>
  <c r="E633" i="45"/>
  <c r="F633" i="45"/>
  <c r="G633" i="45"/>
  <c r="I633" i="45"/>
  <c r="J633" i="45"/>
  <c r="K633" i="45"/>
  <c r="B634" i="45"/>
  <c r="C634" i="45"/>
  <c r="D634" i="45"/>
  <c r="E634" i="45"/>
  <c r="F634" i="45"/>
  <c r="G634" i="45"/>
  <c r="I634" i="45"/>
  <c r="J634" i="45"/>
  <c r="K634" i="45"/>
  <c r="B635" i="45"/>
  <c r="C635" i="45"/>
  <c r="D635" i="45"/>
  <c r="E635" i="45"/>
  <c r="F635" i="45"/>
  <c r="G635" i="45"/>
  <c r="I635" i="45"/>
  <c r="J635" i="45"/>
  <c r="K635" i="45"/>
  <c r="B636" i="45"/>
  <c r="C636" i="45"/>
  <c r="A637" i="45"/>
  <c r="B637" i="45"/>
  <c r="C637" i="45"/>
  <c r="B638" i="45"/>
  <c r="C638" i="45"/>
  <c r="D638" i="45"/>
  <c r="E638" i="45"/>
  <c r="F638" i="45"/>
  <c r="G638" i="45"/>
  <c r="I638" i="45"/>
  <c r="J638" i="45"/>
  <c r="K638" i="45"/>
  <c r="B639" i="45"/>
  <c r="C639" i="45"/>
  <c r="D639" i="45"/>
  <c r="E639" i="45"/>
  <c r="F639" i="45"/>
  <c r="G639" i="45"/>
  <c r="I639" i="45"/>
  <c r="J639" i="45"/>
  <c r="K639" i="45"/>
  <c r="B640" i="45"/>
  <c r="C640" i="45"/>
  <c r="D640" i="45"/>
  <c r="E640" i="45"/>
  <c r="F640" i="45"/>
  <c r="G640" i="45"/>
  <c r="I640" i="45"/>
  <c r="J640" i="45"/>
  <c r="K640" i="45"/>
  <c r="B641" i="45"/>
  <c r="C641" i="45"/>
  <c r="D641" i="45"/>
  <c r="E641" i="45"/>
  <c r="F641" i="45"/>
  <c r="G641" i="45"/>
  <c r="I641" i="45"/>
  <c r="J641" i="45"/>
  <c r="K641" i="45"/>
  <c r="B642" i="45"/>
  <c r="C642" i="45"/>
  <c r="D642" i="45"/>
  <c r="E642" i="45"/>
  <c r="F642" i="45"/>
  <c r="G642" i="45"/>
  <c r="I642" i="45"/>
  <c r="J642" i="45"/>
  <c r="K642" i="45"/>
  <c r="A643" i="45"/>
  <c r="B643" i="45"/>
  <c r="C643" i="45"/>
  <c r="D643" i="45"/>
  <c r="E643" i="45"/>
  <c r="F643" i="45"/>
  <c r="G643" i="45"/>
  <c r="I643" i="45"/>
  <c r="J643" i="45"/>
  <c r="K643" i="45"/>
  <c r="A644" i="45"/>
  <c r="B644" i="45"/>
  <c r="C644" i="45"/>
  <c r="D644" i="45"/>
  <c r="E644" i="45"/>
  <c r="F644" i="45"/>
  <c r="G644" i="45"/>
  <c r="I644" i="45"/>
  <c r="J644" i="45"/>
  <c r="K644" i="45"/>
  <c r="B645" i="45"/>
  <c r="C645" i="45"/>
  <c r="D645" i="45"/>
  <c r="E645" i="45"/>
  <c r="F645" i="45"/>
  <c r="G645" i="45"/>
  <c r="I645" i="45"/>
  <c r="J645" i="45"/>
  <c r="K645" i="45"/>
  <c r="B646" i="45"/>
  <c r="C646" i="45"/>
  <c r="D646" i="45"/>
  <c r="E646" i="45"/>
  <c r="F646" i="45"/>
  <c r="G646" i="45"/>
  <c r="I646" i="45"/>
  <c r="J646" i="45"/>
  <c r="K646" i="45"/>
  <c r="B647" i="45"/>
  <c r="C647" i="45"/>
  <c r="D647" i="45"/>
  <c r="E647" i="45"/>
  <c r="F647" i="45"/>
  <c r="G647" i="45"/>
  <c r="I647" i="45"/>
  <c r="J647" i="45"/>
  <c r="K647" i="45"/>
  <c r="B648" i="45"/>
  <c r="C648" i="45"/>
  <c r="A649" i="45"/>
  <c r="B649" i="45"/>
  <c r="C649" i="45"/>
  <c r="B650" i="45"/>
  <c r="C650" i="45"/>
  <c r="D650" i="45"/>
  <c r="E650" i="45"/>
  <c r="F650" i="45"/>
  <c r="G650" i="45"/>
  <c r="I650" i="45"/>
  <c r="J650" i="45"/>
  <c r="K650" i="45"/>
  <c r="B651" i="45"/>
  <c r="C651" i="45"/>
  <c r="D651" i="45"/>
  <c r="E651" i="45"/>
  <c r="F651" i="45"/>
  <c r="G651" i="45"/>
  <c r="I651" i="45"/>
  <c r="J651" i="45"/>
  <c r="K651" i="45"/>
  <c r="B652" i="45"/>
  <c r="C652" i="45"/>
  <c r="D652" i="45"/>
  <c r="E652" i="45"/>
  <c r="F652" i="45"/>
  <c r="G652" i="45"/>
  <c r="I652" i="45"/>
  <c r="J652" i="45"/>
  <c r="K652" i="45"/>
  <c r="B653" i="45"/>
  <c r="C653" i="45"/>
  <c r="D653" i="45"/>
  <c r="E653" i="45"/>
  <c r="F653" i="45"/>
  <c r="G653" i="45"/>
  <c r="I653" i="45"/>
  <c r="J653" i="45"/>
  <c r="K653" i="45"/>
  <c r="B654" i="45"/>
  <c r="C654" i="45"/>
  <c r="D654" i="45"/>
  <c r="E654" i="45"/>
  <c r="F654" i="45"/>
  <c r="G654" i="45"/>
  <c r="I654" i="45"/>
  <c r="J654" i="45"/>
  <c r="K654" i="45"/>
  <c r="A655" i="45"/>
  <c r="B655" i="45"/>
  <c r="C655" i="45"/>
  <c r="D655" i="45"/>
  <c r="E655" i="45"/>
  <c r="F655" i="45"/>
  <c r="G655" i="45"/>
  <c r="I655" i="45"/>
  <c r="J655" i="45"/>
  <c r="K655" i="45"/>
  <c r="B656" i="45"/>
  <c r="C656" i="45"/>
  <c r="D656" i="45"/>
  <c r="E656" i="45"/>
  <c r="F656" i="45"/>
  <c r="G656" i="45"/>
  <c r="I656" i="45"/>
  <c r="J656" i="45"/>
  <c r="K656" i="45"/>
  <c r="B657" i="45"/>
  <c r="C657" i="45"/>
  <c r="D657" i="45"/>
  <c r="E657" i="45"/>
  <c r="F657" i="45"/>
  <c r="G657" i="45"/>
  <c r="I657" i="45"/>
  <c r="J657" i="45"/>
  <c r="K657" i="45"/>
  <c r="B658" i="45"/>
  <c r="C658" i="45"/>
  <c r="D658" i="45"/>
  <c r="E658" i="45"/>
  <c r="F658" i="45"/>
  <c r="G658" i="45"/>
  <c r="I658" i="45"/>
  <c r="J658" i="45"/>
  <c r="K658" i="45"/>
  <c r="B659" i="45"/>
  <c r="C659" i="45"/>
  <c r="D659" i="45"/>
  <c r="E659" i="45"/>
  <c r="F659" i="45"/>
  <c r="G659" i="45"/>
  <c r="I659" i="45"/>
  <c r="J659" i="45"/>
  <c r="K659" i="45"/>
  <c r="B660" i="45"/>
  <c r="C660" i="45"/>
  <c r="A661" i="45"/>
  <c r="B661" i="45"/>
  <c r="C661" i="45"/>
  <c r="B662" i="45"/>
  <c r="C662" i="45"/>
  <c r="D662" i="45"/>
  <c r="E662" i="45"/>
  <c r="F662" i="45"/>
  <c r="G662" i="45"/>
  <c r="I662" i="45"/>
  <c r="J662" i="45"/>
  <c r="K662" i="45"/>
  <c r="B663" i="45"/>
  <c r="C663" i="45"/>
  <c r="D663" i="45"/>
  <c r="E663" i="45"/>
  <c r="F663" i="45"/>
  <c r="G663" i="45"/>
  <c r="I663" i="45"/>
  <c r="J663" i="45"/>
  <c r="K663" i="45"/>
  <c r="B664" i="45"/>
  <c r="C664" i="45"/>
  <c r="D664" i="45"/>
  <c r="E664" i="45"/>
  <c r="F664" i="45"/>
  <c r="G664" i="45"/>
  <c r="I664" i="45"/>
  <c r="J664" i="45"/>
  <c r="K664" i="45"/>
  <c r="B665" i="45"/>
  <c r="C665" i="45"/>
  <c r="D665" i="45"/>
  <c r="E665" i="45"/>
  <c r="F665" i="45"/>
  <c r="G665" i="45"/>
  <c r="I665" i="45"/>
  <c r="J665" i="45"/>
  <c r="K665" i="45"/>
  <c r="B666" i="45"/>
  <c r="C666" i="45"/>
  <c r="D666" i="45"/>
  <c r="E666" i="45"/>
  <c r="F666" i="45"/>
  <c r="G666" i="45"/>
  <c r="I666" i="45"/>
  <c r="J666" i="45"/>
  <c r="K666" i="45"/>
  <c r="A667" i="45"/>
  <c r="B667" i="45"/>
  <c r="C667" i="45"/>
  <c r="D667" i="45"/>
  <c r="E667" i="45"/>
  <c r="F667" i="45"/>
  <c r="G667" i="45"/>
  <c r="I667" i="45"/>
  <c r="J667" i="45"/>
  <c r="K667" i="45"/>
  <c r="B668" i="45"/>
  <c r="C668" i="45"/>
  <c r="D668" i="45"/>
  <c r="E668" i="45"/>
  <c r="F668" i="45"/>
  <c r="G668" i="45"/>
  <c r="I668" i="45"/>
  <c r="J668" i="45"/>
  <c r="K668" i="45"/>
  <c r="B669" i="45"/>
  <c r="C669" i="45"/>
  <c r="D669" i="45"/>
  <c r="E669" i="45"/>
  <c r="F669" i="45"/>
  <c r="G669" i="45"/>
  <c r="I669" i="45"/>
  <c r="J669" i="45"/>
  <c r="K669" i="45"/>
  <c r="B670" i="45"/>
  <c r="C670" i="45"/>
  <c r="D670" i="45"/>
  <c r="E670" i="45"/>
  <c r="F670" i="45"/>
  <c r="G670" i="45"/>
  <c r="I670" i="45"/>
  <c r="J670" i="45"/>
  <c r="K670" i="45"/>
  <c r="B671" i="45"/>
  <c r="C671" i="45"/>
  <c r="D671" i="45"/>
  <c r="E671" i="45"/>
  <c r="F671" i="45"/>
  <c r="G671" i="45"/>
  <c r="I671" i="45"/>
  <c r="J671" i="45"/>
  <c r="K671" i="45"/>
  <c r="B672" i="45"/>
  <c r="C672" i="45"/>
  <c r="A673" i="45"/>
  <c r="B673" i="45"/>
  <c r="C673" i="45"/>
  <c r="B674" i="45"/>
  <c r="C674" i="45"/>
  <c r="D674" i="45"/>
  <c r="E674" i="45"/>
  <c r="F674" i="45"/>
  <c r="G674" i="45"/>
  <c r="I674" i="45"/>
  <c r="J674" i="45"/>
  <c r="K674" i="45"/>
  <c r="B675" i="45"/>
  <c r="C675" i="45"/>
  <c r="D675" i="45"/>
  <c r="E675" i="45"/>
  <c r="F675" i="45"/>
  <c r="G675" i="45"/>
  <c r="I675" i="45"/>
  <c r="J675" i="45"/>
  <c r="K675" i="45"/>
  <c r="B676" i="45"/>
  <c r="C676" i="45"/>
  <c r="D676" i="45"/>
  <c r="E676" i="45"/>
  <c r="F676" i="45"/>
  <c r="G676" i="45"/>
  <c r="I676" i="45"/>
  <c r="J676" i="45"/>
  <c r="K676" i="45"/>
  <c r="B677" i="45"/>
  <c r="C677" i="45"/>
  <c r="D677" i="45"/>
  <c r="E677" i="45"/>
  <c r="F677" i="45"/>
  <c r="G677" i="45"/>
  <c r="I677" i="45"/>
  <c r="J677" i="45"/>
  <c r="K677" i="45"/>
  <c r="B678" i="45"/>
  <c r="C678" i="45"/>
  <c r="D678" i="45"/>
  <c r="E678" i="45"/>
  <c r="F678" i="45"/>
  <c r="G678" i="45"/>
  <c r="I678" i="45"/>
  <c r="J678" i="45"/>
  <c r="K678" i="45"/>
  <c r="A679" i="45"/>
  <c r="B679" i="45"/>
  <c r="C679" i="45"/>
  <c r="D679" i="45"/>
  <c r="E679" i="45"/>
  <c r="F679" i="45"/>
  <c r="G679" i="45"/>
  <c r="I679" i="45"/>
  <c r="J679" i="45"/>
  <c r="K679" i="45"/>
  <c r="B680" i="45"/>
  <c r="C680" i="45"/>
  <c r="D680" i="45"/>
  <c r="E680" i="45"/>
  <c r="F680" i="45"/>
  <c r="G680" i="45"/>
  <c r="I680" i="45"/>
  <c r="J680" i="45"/>
  <c r="K680" i="45"/>
  <c r="B681" i="45"/>
  <c r="C681" i="45"/>
  <c r="D681" i="45"/>
  <c r="E681" i="45"/>
  <c r="F681" i="45"/>
  <c r="G681" i="45"/>
  <c r="I681" i="45"/>
  <c r="J681" i="45"/>
  <c r="K681" i="45"/>
  <c r="B682" i="45"/>
  <c r="C682" i="45"/>
  <c r="D682" i="45"/>
  <c r="E682" i="45"/>
  <c r="F682" i="45"/>
  <c r="G682" i="45"/>
  <c r="I682" i="45"/>
  <c r="J682" i="45"/>
  <c r="K682" i="45"/>
  <c r="B683" i="45"/>
  <c r="C683" i="45"/>
  <c r="D683" i="45"/>
  <c r="E683" i="45"/>
  <c r="F683" i="45"/>
  <c r="G683" i="45"/>
  <c r="I683" i="45"/>
  <c r="J683" i="45"/>
  <c r="K683" i="45"/>
  <c r="B684" i="45"/>
  <c r="C684" i="45"/>
  <c r="A685" i="45"/>
  <c r="B685" i="45"/>
  <c r="C685" i="45"/>
  <c r="B686" i="45"/>
  <c r="C686" i="45"/>
  <c r="D686" i="45"/>
  <c r="E686" i="45"/>
  <c r="F686" i="45"/>
  <c r="G686" i="45"/>
  <c r="I686" i="45"/>
  <c r="J686" i="45"/>
  <c r="K686" i="45"/>
  <c r="B687" i="45"/>
  <c r="C687" i="45"/>
  <c r="D687" i="45"/>
  <c r="E687" i="45"/>
  <c r="F687" i="45"/>
  <c r="G687" i="45"/>
  <c r="I687" i="45"/>
  <c r="J687" i="45"/>
  <c r="K687" i="45"/>
  <c r="B688" i="45"/>
  <c r="C688" i="45"/>
  <c r="D688" i="45"/>
  <c r="E688" i="45"/>
  <c r="F688" i="45"/>
  <c r="G688" i="45"/>
  <c r="I688" i="45"/>
  <c r="J688" i="45"/>
  <c r="K688" i="45"/>
  <c r="B689" i="45"/>
  <c r="C689" i="45"/>
  <c r="D689" i="45"/>
  <c r="E689" i="45"/>
  <c r="F689" i="45"/>
  <c r="G689" i="45"/>
  <c r="I689" i="45"/>
  <c r="J689" i="45"/>
  <c r="K689" i="45"/>
  <c r="B690" i="45"/>
  <c r="C690" i="45"/>
  <c r="D690" i="45"/>
  <c r="E690" i="45"/>
  <c r="F690" i="45"/>
  <c r="G690" i="45"/>
  <c r="I690" i="45"/>
  <c r="J690" i="45"/>
  <c r="K690" i="45"/>
  <c r="A691" i="45"/>
  <c r="B691" i="45"/>
  <c r="C691" i="45"/>
  <c r="D691" i="45"/>
  <c r="E691" i="45"/>
  <c r="F691" i="45"/>
  <c r="G691" i="45"/>
  <c r="I691" i="45"/>
  <c r="J691" i="45"/>
  <c r="K691" i="45"/>
  <c r="B692" i="45"/>
  <c r="C692" i="45"/>
  <c r="D692" i="45"/>
  <c r="E692" i="45"/>
  <c r="F692" i="45"/>
  <c r="G692" i="45"/>
  <c r="I692" i="45"/>
  <c r="J692" i="45"/>
  <c r="K692" i="45"/>
  <c r="B693" i="45"/>
  <c r="C693" i="45"/>
  <c r="D693" i="45"/>
  <c r="E693" i="45"/>
  <c r="F693" i="45"/>
  <c r="G693" i="45"/>
  <c r="I693" i="45"/>
  <c r="J693" i="45"/>
  <c r="K693" i="45"/>
  <c r="B694" i="45"/>
  <c r="C694" i="45"/>
  <c r="D694" i="45"/>
  <c r="E694" i="45"/>
  <c r="F694" i="45"/>
  <c r="G694" i="45"/>
  <c r="I694" i="45"/>
  <c r="J694" i="45"/>
  <c r="K694" i="45"/>
  <c r="B695" i="45"/>
  <c r="C695" i="45"/>
  <c r="D695" i="45"/>
  <c r="E695" i="45"/>
  <c r="F695" i="45"/>
  <c r="G695" i="45"/>
  <c r="I695" i="45"/>
  <c r="J695" i="45"/>
  <c r="K695" i="45"/>
  <c r="B696" i="45"/>
  <c r="C696" i="45"/>
  <c r="B697" i="45"/>
  <c r="C697" i="45"/>
  <c r="B698" i="45"/>
  <c r="C698" i="45"/>
  <c r="B699" i="45"/>
  <c r="C699" i="45"/>
  <c r="B700" i="45"/>
  <c r="C700" i="45"/>
  <c r="B701" i="45"/>
  <c r="C701" i="45"/>
  <c r="B702" i="45"/>
  <c r="C702" i="45"/>
  <c r="B703" i="45"/>
  <c r="C703" i="45"/>
  <c r="B704" i="45"/>
  <c r="C704" i="45"/>
  <c r="B705" i="45"/>
  <c r="C705" i="45"/>
  <c r="B706" i="45"/>
  <c r="C706" i="45"/>
  <c r="B707" i="45"/>
  <c r="C707" i="45"/>
  <c r="B708" i="45"/>
  <c r="C708" i="45"/>
  <c r="A709" i="45"/>
  <c r="B709" i="45"/>
  <c r="C709" i="45"/>
  <c r="B710" i="45"/>
  <c r="C710" i="45"/>
  <c r="D710" i="45"/>
  <c r="E710" i="45"/>
  <c r="F710" i="45"/>
  <c r="G710" i="45"/>
  <c r="I710" i="45"/>
  <c r="J710" i="45"/>
  <c r="K710" i="45"/>
  <c r="A711" i="45"/>
  <c r="B711" i="45"/>
  <c r="C711" i="45"/>
  <c r="D711" i="45"/>
  <c r="E711" i="45"/>
  <c r="F711" i="45"/>
  <c r="G711" i="45"/>
  <c r="I711" i="45"/>
  <c r="J711" i="45"/>
  <c r="K711" i="45"/>
  <c r="B712" i="45"/>
  <c r="C712" i="45"/>
  <c r="D712" i="45"/>
  <c r="E712" i="45"/>
  <c r="F712" i="45"/>
  <c r="G712" i="45"/>
  <c r="I712" i="45"/>
  <c r="J712" i="45"/>
  <c r="K712" i="45"/>
  <c r="B713" i="45"/>
  <c r="C713" i="45"/>
  <c r="D713" i="45"/>
  <c r="E713" i="45"/>
  <c r="F713" i="45"/>
  <c r="G713" i="45"/>
  <c r="I713" i="45"/>
  <c r="J713" i="45"/>
  <c r="K713" i="45"/>
  <c r="B714" i="45"/>
  <c r="C714" i="45"/>
  <c r="D714" i="45"/>
  <c r="E714" i="45"/>
  <c r="F714" i="45"/>
  <c r="G714" i="45"/>
  <c r="I714" i="45"/>
  <c r="J714" i="45"/>
  <c r="K714" i="45"/>
  <c r="A715" i="45"/>
  <c r="B715" i="45"/>
  <c r="C715" i="45"/>
  <c r="D715" i="45"/>
  <c r="E715" i="45"/>
  <c r="F715" i="45"/>
  <c r="G715" i="45"/>
  <c r="I715" i="45"/>
  <c r="J715" i="45"/>
  <c r="K715" i="45"/>
  <c r="B716" i="45"/>
  <c r="C716" i="45"/>
  <c r="D716" i="45"/>
  <c r="E716" i="45"/>
  <c r="F716" i="45"/>
  <c r="G716" i="45"/>
  <c r="I716" i="45"/>
  <c r="J716" i="45"/>
  <c r="K716" i="45"/>
  <c r="B717" i="45"/>
  <c r="C717" i="45"/>
  <c r="D717" i="45"/>
  <c r="E717" i="45"/>
  <c r="F717" i="45"/>
  <c r="G717" i="45"/>
  <c r="I717" i="45"/>
  <c r="J717" i="45"/>
  <c r="K717" i="45"/>
  <c r="B718" i="45"/>
  <c r="C718" i="45"/>
  <c r="D718" i="45"/>
  <c r="E718" i="45"/>
  <c r="F718" i="45"/>
  <c r="G718" i="45"/>
  <c r="I718" i="45"/>
  <c r="J718" i="45"/>
  <c r="K718" i="45"/>
  <c r="B719" i="45"/>
  <c r="C719" i="45"/>
  <c r="D719" i="45"/>
  <c r="E719" i="45"/>
  <c r="F719" i="45"/>
  <c r="G719" i="45"/>
  <c r="I719" i="45"/>
  <c r="J719" i="45"/>
  <c r="K719" i="45"/>
  <c r="B720" i="45"/>
  <c r="C720" i="45"/>
  <c r="B721" i="45"/>
  <c r="C721" i="45"/>
  <c r="B722" i="45"/>
  <c r="C722" i="45"/>
  <c r="B723" i="45"/>
  <c r="C723" i="45"/>
  <c r="B724" i="45"/>
  <c r="C724" i="45"/>
  <c r="B725" i="45"/>
  <c r="C725" i="45"/>
  <c r="B726" i="45"/>
  <c r="C726" i="45"/>
  <c r="B727" i="45"/>
  <c r="C727" i="45"/>
  <c r="B728" i="45"/>
  <c r="C728" i="45"/>
  <c r="B729" i="45"/>
  <c r="C729" i="45"/>
  <c r="B730" i="45"/>
  <c r="C730" i="45"/>
  <c r="B731" i="45"/>
  <c r="C731" i="45"/>
  <c r="B732" i="45"/>
  <c r="C732" i="45"/>
  <c r="A733" i="45"/>
  <c r="B733" i="45"/>
  <c r="C733" i="45"/>
  <c r="A734" i="45"/>
  <c r="B734" i="45"/>
  <c r="C734" i="45"/>
  <c r="D734" i="45"/>
  <c r="E734" i="45"/>
  <c r="F734" i="45"/>
  <c r="G734" i="45"/>
  <c r="I734" i="45"/>
  <c r="J734" i="45"/>
  <c r="K734" i="45"/>
  <c r="A735" i="45"/>
  <c r="B735" i="45"/>
  <c r="C735" i="45"/>
  <c r="D735" i="45"/>
  <c r="E735" i="45"/>
  <c r="F735" i="45"/>
  <c r="G735" i="45"/>
  <c r="I735" i="45"/>
  <c r="J735" i="45"/>
  <c r="K735" i="45"/>
  <c r="A736" i="45"/>
  <c r="B736" i="45"/>
  <c r="C736" i="45"/>
  <c r="D736" i="45"/>
  <c r="E736" i="45"/>
  <c r="F736" i="45"/>
  <c r="G736" i="45"/>
  <c r="I736" i="45"/>
  <c r="J736" i="45"/>
  <c r="K736" i="45"/>
  <c r="B737" i="45"/>
  <c r="C737" i="45"/>
  <c r="D737" i="45"/>
  <c r="E737" i="45"/>
  <c r="F737" i="45"/>
  <c r="G737" i="45"/>
  <c r="I737" i="45"/>
  <c r="J737" i="45"/>
  <c r="K737" i="45"/>
  <c r="B738" i="45"/>
  <c r="C738" i="45"/>
  <c r="D738" i="45"/>
  <c r="E738" i="45"/>
  <c r="F738" i="45"/>
  <c r="G738" i="45"/>
  <c r="I738" i="45"/>
  <c r="J738" i="45"/>
  <c r="K738" i="45"/>
  <c r="B739" i="45"/>
  <c r="C739" i="45"/>
  <c r="D739" i="45"/>
  <c r="E739" i="45"/>
  <c r="F739" i="45"/>
  <c r="G739" i="45"/>
  <c r="I739" i="45"/>
  <c r="J739" i="45"/>
  <c r="K739" i="45"/>
  <c r="B740" i="45"/>
  <c r="C740" i="45"/>
  <c r="D740" i="45"/>
  <c r="E740" i="45"/>
  <c r="F740" i="45"/>
  <c r="G740" i="45"/>
  <c r="I740" i="45"/>
  <c r="J740" i="45"/>
  <c r="K740" i="45"/>
  <c r="B741" i="45"/>
  <c r="C741" i="45"/>
  <c r="D741" i="45"/>
  <c r="E741" i="45"/>
  <c r="F741" i="45"/>
  <c r="G741" i="45"/>
  <c r="I741" i="45"/>
  <c r="J741" i="45"/>
  <c r="K741" i="45"/>
  <c r="B742" i="45"/>
  <c r="C742" i="45"/>
  <c r="D742" i="45"/>
  <c r="E742" i="45"/>
  <c r="F742" i="45"/>
  <c r="G742" i="45"/>
  <c r="I742" i="45"/>
  <c r="J742" i="45"/>
  <c r="K742" i="45"/>
  <c r="B743" i="45"/>
  <c r="C743" i="45"/>
  <c r="D743" i="45"/>
  <c r="E743" i="45"/>
  <c r="F743" i="45"/>
  <c r="G743" i="45"/>
  <c r="I743" i="45"/>
  <c r="J743" i="45"/>
  <c r="K743" i="45"/>
  <c r="B744" i="45"/>
  <c r="C744" i="45"/>
  <c r="B745" i="45"/>
  <c r="C745" i="45"/>
  <c r="B746" i="45"/>
  <c r="C746" i="45"/>
  <c r="B747" i="45"/>
  <c r="C747" i="45"/>
  <c r="B748" i="45"/>
  <c r="C748" i="45"/>
  <c r="B749" i="45"/>
  <c r="C749" i="45"/>
  <c r="B750" i="45"/>
  <c r="C750" i="45"/>
  <c r="B751" i="45"/>
  <c r="C751" i="45"/>
  <c r="B752" i="45"/>
  <c r="C752" i="45"/>
  <c r="B753" i="45"/>
  <c r="C753" i="45"/>
  <c r="B754" i="45"/>
  <c r="C754" i="45"/>
  <c r="B755" i="45"/>
  <c r="C755" i="45"/>
  <c r="B756" i="45"/>
  <c r="C756" i="45"/>
  <c r="A757" i="45"/>
  <c r="B757" i="45"/>
  <c r="C757" i="45"/>
  <c r="A758" i="45"/>
  <c r="B758" i="45"/>
  <c r="C758" i="45"/>
  <c r="D758" i="45"/>
  <c r="E758" i="45"/>
  <c r="F758" i="45"/>
  <c r="G758" i="45"/>
  <c r="I758" i="45"/>
  <c r="J758" i="45"/>
  <c r="K758" i="45"/>
  <c r="A759" i="45"/>
  <c r="B759" i="45"/>
  <c r="C759" i="45"/>
  <c r="D759" i="45"/>
  <c r="E759" i="45"/>
  <c r="F759" i="45"/>
  <c r="G759" i="45"/>
  <c r="I759" i="45"/>
  <c r="J759" i="45"/>
  <c r="K759" i="45"/>
  <c r="A760" i="45"/>
  <c r="B760" i="45"/>
  <c r="C760" i="45"/>
  <c r="D760" i="45"/>
  <c r="E760" i="45"/>
  <c r="F760" i="45"/>
  <c r="G760" i="45"/>
  <c r="I760" i="45"/>
  <c r="J760" i="45"/>
  <c r="K760" i="45"/>
  <c r="A761" i="45"/>
  <c r="B761" i="45"/>
  <c r="C761" i="45"/>
  <c r="D761" i="45"/>
  <c r="E761" i="45"/>
  <c r="F761" i="45"/>
  <c r="G761" i="45"/>
  <c r="I761" i="45"/>
  <c r="J761" i="45"/>
  <c r="K761" i="45"/>
  <c r="B762" i="45"/>
  <c r="C762" i="45"/>
  <c r="D762" i="45"/>
  <c r="E762" i="45"/>
  <c r="F762" i="45"/>
  <c r="G762" i="45"/>
  <c r="I762" i="45"/>
  <c r="J762" i="45"/>
  <c r="K762" i="45"/>
  <c r="A763" i="45"/>
  <c r="B763" i="45"/>
  <c r="C763" i="45"/>
  <c r="D763" i="45"/>
  <c r="E763" i="45"/>
  <c r="F763" i="45"/>
  <c r="G763" i="45"/>
  <c r="I763" i="45"/>
  <c r="J763" i="45"/>
  <c r="K763" i="45"/>
  <c r="B764" i="45"/>
  <c r="C764" i="45"/>
  <c r="D764" i="45"/>
  <c r="E764" i="45"/>
  <c r="F764" i="45"/>
  <c r="G764" i="45"/>
  <c r="I764" i="45"/>
  <c r="J764" i="45"/>
  <c r="K764" i="45"/>
  <c r="B765" i="45"/>
  <c r="C765" i="45"/>
  <c r="D765" i="45"/>
  <c r="E765" i="45"/>
  <c r="F765" i="45"/>
  <c r="G765" i="45"/>
  <c r="I765" i="45"/>
  <c r="J765" i="45"/>
  <c r="K765" i="45"/>
  <c r="B766" i="45"/>
  <c r="C766" i="45"/>
  <c r="D766" i="45"/>
  <c r="E766" i="45"/>
  <c r="F766" i="45"/>
  <c r="G766" i="45"/>
  <c r="I766" i="45"/>
  <c r="J766" i="45"/>
  <c r="K766" i="45"/>
  <c r="B767" i="45"/>
  <c r="C767" i="45"/>
  <c r="D767" i="45"/>
  <c r="E767" i="45"/>
  <c r="F767" i="45"/>
  <c r="G767" i="45"/>
  <c r="I767" i="45"/>
  <c r="J767" i="45"/>
  <c r="K767" i="45"/>
  <c r="B768" i="45"/>
  <c r="C768" i="45"/>
  <c r="A769" i="45"/>
  <c r="B769" i="45"/>
  <c r="C769" i="45"/>
  <c r="A770" i="45"/>
  <c r="B770" i="45"/>
  <c r="C770" i="45"/>
  <c r="D770" i="45"/>
  <c r="E770" i="45"/>
  <c r="F770" i="45"/>
  <c r="G770" i="45"/>
  <c r="I770" i="45"/>
  <c r="J770" i="45"/>
  <c r="K770" i="45"/>
  <c r="A771" i="45"/>
  <c r="B771" i="45"/>
  <c r="C771" i="45"/>
  <c r="D771" i="45"/>
  <c r="E771" i="45"/>
  <c r="F771" i="45"/>
  <c r="G771" i="45"/>
  <c r="I771" i="45"/>
  <c r="J771" i="45"/>
  <c r="K771" i="45"/>
  <c r="B772" i="45"/>
  <c r="C772" i="45"/>
  <c r="D772" i="45"/>
  <c r="E772" i="45"/>
  <c r="F772" i="45"/>
  <c r="G772" i="45"/>
  <c r="I772" i="45"/>
  <c r="J772" i="45"/>
  <c r="K772" i="45"/>
  <c r="B773" i="45"/>
  <c r="C773" i="45"/>
  <c r="D773" i="45"/>
  <c r="E773" i="45"/>
  <c r="F773" i="45"/>
  <c r="G773" i="45"/>
  <c r="I773" i="45"/>
  <c r="J773" i="45"/>
  <c r="K773" i="45"/>
  <c r="B774" i="45"/>
  <c r="C774" i="45"/>
  <c r="D774" i="45"/>
  <c r="E774" i="45"/>
  <c r="F774" i="45"/>
  <c r="G774" i="45"/>
  <c r="I774" i="45"/>
  <c r="J774" i="45"/>
  <c r="K774" i="45"/>
  <c r="B775" i="45"/>
  <c r="C775" i="45"/>
  <c r="D775" i="45"/>
  <c r="E775" i="45"/>
  <c r="F775" i="45"/>
  <c r="G775" i="45"/>
  <c r="I775" i="45"/>
  <c r="J775" i="45"/>
  <c r="K775" i="45"/>
  <c r="B776" i="45"/>
  <c r="C776" i="45"/>
  <c r="D776" i="45"/>
  <c r="E776" i="45"/>
  <c r="F776" i="45"/>
  <c r="G776" i="45"/>
  <c r="I776" i="45"/>
  <c r="J776" i="45"/>
  <c r="K776" i="45"/>
  <c r="B777" i="45"/>
  <c r="C777" i="45"/>
  <c r="D777" i="45"/>
  <c r="E777" i="45"/>
  <c r="F777" i="45"/>
  <c r="G777" i="45"/>
  <c r="I777" i="45"/>
  <c r="J777" i="45"/>
  <c r="K777" i="45"/>
  <c r="B778" i="45"/>
  <c r="C778" i="45"/>
  <c r="D778" i="45"/>
  <c r="E778" i="45"/>
  <c r="F778" i="45"/>
  <c r="G778" i="45"/>
  <c r="I778" i="45"/>
  <c r="J778" i="45"/>
  <c r="K778" i="45"/>
  <c r="B779" i="45"/>
  <c r="C779" i="45"/>
  <c r="D779" i="45"/>
  <c r="E779" i="45"/>
  <c r="F779" i="45"/>
  <c r="G779" i="45"/>
  <c r="I779" i="45"/>
  <c r="J779" i="45"/>
  <c r="K779" i="45"/>
  <c r="B780" i="45"/>
  <c r="C780" i="45"/>
  <c r="A781" i="45"/>
  <c r="B781" i="45"/>
  <c r="C781" i="45"/>
  <c r="A782" i="45"/>
  <c r="B782" i="45"/>
  <c r="C782" i="45"/>
  <c r="D782" i="45"/>
  <c r="E782" i="45"/>
  <c r="F782" i="45"/>
  <c r="G782" i="45"/>
  <c r="I782" i="45"/>
  <c r="J782" i="45"/>
  <c r="K782" i="45"/>
  <c r="A783" i="45"/>
  <c r="B783" i="45"/>
  <c r="C783" i="45"/>
  <c r="D783" i="45"/>
  <c r="E783" i="45"/>
  <c r="F783" i="45"/>
  <c r="G783" i="45"/>
  <c r="I783" i="45"/>
  <c r="J783" i="45"/>
  <c r="K783" i="45"/>
  <c r="B784" i="45"/>
  <c r="C784" i="45"/>
  <c r="D784" i="45"/>
  <c r="E784" i="45"/>
  <c r="F784" i="45"/>
  <c r="G784" i="45"/>
  <c r="I784" i="45"/>
  <c r="J784" i="45"/>
  <c r="K784" i="45"/>
  <c r="B785" i="45"/>
  <c r="C785" i="45"/>
  <c r="D785" i="45"/>
  <c r="E785" i="45"/>
  <c r="F785" i="45"/>
  <c r="G785" i="45"/>
  <c r="I785" i="45"/>
  <c r="J785" i="45"/>
  <c r="K785" i="45"/>
  <c r="B786" i="45"/>
  <c r="C786" i="45"/>
  <c r="D786" i="45"/>
  <c r="E786" i="45"/>
  <c r="F786" i="45"/>
  <c r="G786" i="45"/>
  <c r="I786" i="45"/>
  <c r="J786" i="45"/>
  <c r="K786" i="45"/>
  <c r="B787" i="45"/>
  <c r="C787" i="45"/>
  <c r="D787" i="45"/>
  <c r="E787" i="45"/>
  <c r="F787" i="45"/>
  <c r="G787" i="45"/>
  <c r="I787" i="45"/>
  <c r="J787" i="45"/>
  <c r="K787" i="45"/>
  <c r="B788" i="45"/>
  <c r="C788" i="45"/>
  <c r="D788" i="45"/>
  <c r="E788" i="45"/>
  <c r="F788" i="45"/>
  <c r="G788" i="45"/>
  <c r="I788" i="45"/>
  <c r="J788" i="45"/>
  <c r="K788" i="45"/>
  <c r="B789" i="45"/>
  <c r="C789" i="45"/>
  <c r="D789" i="45"/>
  <c r="E789" i="45"/>
  <c r="F789" i="45"/>
  <c r="G789" i="45"/>
  <c r="I789" i="45"/>
  <c r="J789" i="45"/>
  <c r="K789" i="45"/>
  <c r="B790" i="45"/>
  <c r="C790" i="45"/>
  <c r="D790" i="45"/>
  <c r="E790" i="45"/>
  <c r="F790" i="45"/>
  <c r="G790" i="45"/>
  <c r="I790" i="45"/>
  <c r="J790" i="45"/>
  <c r="K790" i="45"/>
  <c r="B791" i="45"/>
  <c r="C791" i="45"/>
  <c r="D791" i="45"/>
  <c r="E791" i="45"/>
  <c r="F791" i="45"/>
  <c r="G791" i="45"/>
  <c r="I791" i="45"/>
  <c r="J791" i="45"/>
  <c r="K791" i="45"/>
  <c r="B792" i="45"/>
  <c r="C792" i="45"/>
  <c r="A793" i="45"/>
  <c r="B793" i="45"/>
  <c r="C793" i="45"/>
  <c r="A794" i="45"/>
  <c r="B794" i="45"/>
  <c r="C794" i="45"/>
  <c r="D794" i="45"/>
  <c r="E794" i="45"/>
  <c r="F794" i="45"/>
  <c r="G794" i="45"/>
  <c r="I794" i="45"/>
  <c r="J794" i="45"/>
  <c r="K794" i="45"/>
  <c r="A795" i="45"/>
  <c r="B795" i="45"/>
  <c r="C795" i="45"/>
  <c r="D795" i="45"/>
  <c r="E795" i="45"/>
  <c r="F795" i="45"/>
  <c r="G795" i="45"/>
  <c r="I795" i="45"/>
  <c r="J795" i="45"/>
  <c r="K795" i="45"/>
  <c r="B796" i="45"/>
  <c r="C796" i="45"/>
  <c r="D796" i="45"/>
  <c r="E796" i="45"/>
  <c r="F796" i="45"/>
  <c r="G796" i="45"/>
  <c r="I796" i="45"/>
  <c r="J796" i="45"/>
  <c r="K796" i="45"/>
  <c r="A797" i="45"/>
  <c r="B797" i="45"/>
  <c r="C797" i="45"/>
  <c r="D797" i="45"/>
  <c r="E797" i="45"/>
  <c r="F797" i="45"/>
  <c r="G797" i="45"/>
  <c r="I797" i="45"/>
  <c r="J797" i="45"/>
  <c r="K797" i="45"/>
  <c r="B798" i="45"/>
  <c r="C798" i="45"/>
  <c r="D798" i="45"/>
  <c r="E798" i="45"/>
  <c r="F798" i="45"/>
  <c r="G798" i="45"/>
  <c r="I798" i="45"/>
  <c r="J798" i="45"/>
  <c r="K798" i="45"/>
  <c r="A799" i="45"/>
  <c r="B799" i="45"/>
  <c r="C799" i="45"/>
  <c r="D799" i="45"/>
  <c r="E799" i="45"/>
  <c r="F799" i="45"/>
  <c r="G799" i="45"/>
  <c r="I799" i="45"/>
  <c r="J799" i="45"/>
  <c r="K799" i="45"/>
  <c r="A800" i="45"/>
  <c r="B800" i="45"/>
  <c r="C800" i="45"/>
  <c r="D800" i="45"/>
  <c r="E800" i="45"/>
  <c r="F800" i="45"/>
  <c r="G800" i="45"/>
  <c r="I800" i="45"/>
  <c r="J800" i="45"/>
  <c r="K800" i="45"/>
  <c r="B801" i="45"/>
  <c r="C801" i="45"/>
  <c r="D801" i="45"/>
  <c r="E801" i="45"/>
  <c r="F801" i="45"/>
  <c r="G801" i="45"/>
  <c r="I801" i="45"/>
  <c r="J801" i="45"/>
  <c r="K801" i="45"/>
  <c r="A802" i="45"/>
  <c r="B802" i="45"/>
  <c r="C802" i="45"/>
  <c r="D802" i="45"/>
  <c r="E802" i="45"/>
  <c r="F802" i="45"/>
  <c r="G802" i="45"/>
  <c r="I802" i="45"/>
  <c r="J802" i="45"/>
  <c r="K802" i="45"/>
  <c r="A803" i="45"/>
  <c r="B803" i="45"/>
  <c r="C803" i="45"/>
  <c r="D803" i="45"/>
  <c r="E803" i="45"/>
  <c r="F803" i="45"/>
  <c r="G803" i="45"/>
  <c r="I803" i="45"/>
  <c r="J803" i="45"/>
  <c r="K803" i="45"/>
  <c r="B804" i="45"/>
  <c r="C804" i="45"/>
  <c r="B805" i="45"/>
  <c r="C805" i="45"/>
  <c r="B806" i="45"/>
  <c r="C806" i="45"/>
  <c r="F806" i="45"/>
  <c r="I806" i="45"/>
  <c r="B807" i="45"/>
  <c r="C807" i="45"/>
  <c r="F807" i="45"/>
  <c r="I807" i="45"/>
  <c r="B808" i="45"/>
  <c r="C808" i="45"/>
  <c r="F808" i="45"/>
  <c r="I808" i="45"/>
  <c r="B809" i="45"/>
  <c r="C809" i="45"/>
  <c r="F809" i="45"/>
  <c r="I809" i="45"/>
  <c r="B810" i="45"/>
  <c r="C810" i="45"/>
  <c r="F810" i="45"/>
  <c r="I810" i="45"/>
  <c r="B811" i="45"/>
  <c r="C811" i="45"/>
  <c r="F811" i="45"/>
  <c r="I811" i="45"/>
  <c r="B812" i="45"/>
  <c r="C812" i="45"/>
  <c r="F812" i="45"/>
  <c r="I812" i="45"/>
  <c r="B813" i="45"/>
  <c r="C813" i="45"/>
  <c r="F813" i="45"/>
  <c r="I813" i="45"/>
  <c r="B814" i="45"/>
  <c r="C814" i="45"/>
  <c r="F814" i="45"/>
  <c r="I814" i="45"/>
  <c r="B815" i="45"/>
  <c r="C815" i="45"/>
  <c r="F815" i="45"/>
  <c r="I815" i="45"/>
  <c r="B816" i="45"/>
  <c r="C816" i="45"/>
  <c r="A817" i="45"/>
  <c r="B817" i="45"/>
  <c r="C817" i="45"/>
  <c r="B818" i="45"/>
  <c r="C818" i="45"/>
  <c r="D818" i="45"/>
  <c r="E818" i="45"/>
  <c r="F818" i="45"/>
  <c r="G818" i="45"/>
  <c r="I818" i="45"/>
  <c r="J818" i="45"/>
  <c r="K818" i="45"/>
  <c r="B819" i="45"/>
  <c r="C819" i="45"/>
  <c r="D819" i="45"/>
  <c r="E819" i="45"/>
  <c r="F819" i="45"/>
  <c r="G819" i="45"/>
  <c r="I819" i="45"/>
  <c r="J819" i="45"/>
  <c r="K819" i="45"/>
  <c r="B820" i="45"/>
  <c r="C820" i="45"/>
  <c r="D820" i="45"/>
  <c r="E820" i="45"/>
  <c r="F820" i="45"/>
  <c r="G820" i="45"/>
  <c r="I820" i="45"/>
  <c r="J820" i="45"/>
  <c r="K820" i="45"/>
  <c r="B821" i="45"/>
  <c r="C821" i="45"/>
  <c r="D821" i="45"/>
  <c r="E821" i="45"/>
  <c r="F821" i="45"/>
  <c r="G821" i="45"/>
  <c r="I821" i="45"/>
  <c r="J821" i="45"/>
  <c r="K821" i="45"/>
  <c r="B822" i="45"/>
  <c r="C822" i="45"/>
  <c r="D822" i="45"/>
  <c r="E822" i="45"/>
  <c r="F822" i="45"/>
  <c r="G822" i="45"/>
  <c r="I822" i="45"/>
  <c r="J822" i="45"/>
  <c r="K822" i="45"/>
  <c r="A823" i="45"/>
  <c r="B823" i="45"/>
  <c r="C823" i="45"/>
  <c r="D823" i="45"/>
  <c r="E823" i="45"/>
  <c r="F823" i="45"/>
  <c r="G823" i="45"/>
  <c r="I823" i="45"/>
  <c r="J823" i="45"/>
  <c r="K823" i="45"/>
  <c r="B824" i="45"/>
  <c r="C824" i="45"/>
  <c r="D824" i="45"/>
  <c r="E824" i="45"/>
  <c r="F824" i="45"/>
  <c r="G824" i="45"/>
  <c r="I824" i="45"/>
  <c r="J824" i="45"/>
  <c r="K824" i="45"/>
  <c r="B825" i="45"/>
  <c r="C825" i="45"/>
  <c r="D825" i="45"/>
  <c r="E825" i="45"/>
  <c r="F825" i="45"/>
  <c r="G825" i="45"/>
  <c r="I825" i="45"/>
  <c r="J825" i="45"/>
  <c r="K825" i="45"/>
  <c r="B826" i="45"/>
  <c r="C826" i="45"/>
  <c r="D826" i="45"/>
  <c r="E826" i="45"/>
  <c r="F826" i="45"/>
  <c r="G826" i="45"/>
  <c r="I826" i="45"/>
  <c r="J826" i="45"/>
  <c r="K826" i="45"/>
  <c r="B827" i="45"/>
  <c r="C827" i="45"/>
  <c r="D827" i="45"/>
  <c r="E827" i="45"/>
  <c r="F827" i="45"/>
  <c r="G827" i="45"/>
  <c r="I827" i="45"/>
  <c r="J827" i="45"/>
  <c r="K827" i="45"/>
  <c r="B828" i="45"/>
  <c r="C828" i="45"/>
  <c r="A829" i="45"/>
  <c r="B829" i="45"/>
  <c r="C829" i="45"/>
  <c r="B830" i="45"/>
  <c r="C830" i="45"/>
  <c r="D830" i="45"/>
  <c r="E830" i="45"/>
  <c r="F830" i="45"/>
  <c r="G830" i="45"/>
  <c r="I830" i="45"/>
  <c r="J830" i="45"/>
  <c r="K830" i="45"/>
  <c r="B831" i="45"/>
  <c r="C831" i="45"/>
  <c r="D831" i="45"/>
  <c r="E831" i="45"/>
  <c r="F831" i="45"/>
  <c r="G831" i="45"/>
  <c r="I831" i="45"/>
  <c r="J831" i="45"/>
  <c r="K831" i="45"/>
  <c r="B832" i="45"/>
  <c r="C832" i="45"/>
  <c r="D832" i="45"/>
  <c r="E832" i="45"/>
  <c r="F832" i="45"/>
  <c r="G832" i="45"/>
  <c r="I832" i="45"/>
  <c r="J832" i="45"/>
  <c r="K832" i="45"/>
  <c r="B833" i="45"/>
  <c r="C833" i="45"/>
  <c r="D833" i="45"/>
  <c r="E833" i="45"/>
  <c r="F833" i="45"/>
  <c r="G833" i="45"/>
  <c r="I833" i="45"/>
  <c r="J833" i="45"/>
  <c r="K833" i="45"/>
  <c r="B834" i="45"/>
  <c r="C834" i="45"/>
  <c r="D834" i="45"/>
  <c r="E834" i="45"/>
  <c r="F834" i="45"/>
  <c r="G834" i="45"/>
  <c r="I834" i="45"/>
  <c r="J834" i="45"/>
  <c r="K834" i="45"/>
  <c r="A835" i="45"/>
  <c r="B835" i="45"/>
  <c r="C835" i="45"/>
  <c r="D835" i="45"/>
  <c r="E835" i="45"/>
  <c r="F835" i="45"/>
  <c r="G835" i="45"/>
  <c r="I835" i="45"/>
  <c r="J835" i="45"/>
  <c r="K835" i="45"/>
  <c r="B836" i="45"/>
  <c r="C836" i="45"/>
  <c r="D836" i="45"/>
  <c r="E836" i="45"/>
  <c r="F836" i="45"/>
  <c r="G836" i="45"/>
  <c r="I836" i="45"/>
  <c r="J836" i="45"/>
  <c r="K836" i="45"/>
  <c r="B837" i="45"/>
  <c r="C837" i="45"/>
  <c r="D837" i="45"/>
  <c r="E837" i="45"/>
  <c r="F837" i="45"/>
  <c r="G837" i="45"/>
  <c r="I837" i="45"/>
  <c r="J837" i="45"/>
  <c r="K837" i="45"/>
  <c r="B838" i="45"/>
  <c r="C838" i="45"/>
  <c r="D838" i="45"/>
  <c r="E838" i="45"/>
  <c r="F838" i="45"/>
  <c r="G838" i="45"/>
  <c r="I838" i="45"/>
  <c r="J838" i="45"/>
  <c r="K838" i="45"/>
  <c r="B839" i="45"/>
  <c r="C839" i="45"/>
  <c r="D839" i="45"/>
  <c r="E839" i="45"/>
  <c r="F839" i="45"/>
  <c r="G839" i="45"/>
  <c r="I839" i="45"/>
  <c r="J839" i="45"/>
  <c r="K839" i="45"/>
  <c r="B840" i="45"/>
  <c r="C840" i="45"/>
  <c r="B841" i="45"/>
  <c r="C841" i="45"/>
  <c r="B842" i="45"/>
  <c r="C842" i="45"/>
  <c r="B843" i="45"/>
  <c r="C843" i="45"/>
  <c r="F843" i="45"/>
  <c r="B844" i="45"/>
  <c r="C844" i="45"/>
  <c r="B845" i="45"/>
  <c r="C845" i="45"/>
  <c r="B846" i="45"/>
  <c r="C846" i="45"/>
  <c r="B847" i="45"/>
  <c r="C847" i="45"/>
  <c r="F847" i="45"/>
  <c r="B848" i="45"/>
  <c r="C848" i="45"/>
  <c r="B849" i="45"/>
  <c r="C849" i="45"/>
  <c r="B850" i="45"/>
  <c r="C850" i="45"/>
  <c r="B851" i="45"/>
  <c r="C851" i="45"/>
  <c r="B852" i="45"/>
  <c r="C852" i="45"/>
  <c r="A853" i="45"/>
  <c r="B853" i="45"/>
  <c r="C853" i="45"/>
  <c r="B854" i="45"/>
  <c r="C854" i="45"/>
  <c r="D854" i="45"/>
  <c r="E854" i="45"/>
  <c r="F854" i="45"/>
  <c r="G854" i="45"/>
  <c r="I854" i="45"/>
  <c r="J854" i="45"/>
  <c r="K854" i="45"/>
  <c r="B855" i="45"/>
  <c r="C855" i="45"/>
  <c r="D855" i="45"/>
  <c r="E855" i="45"/>
  <c r="F855" i="45"/>
  <c r="G855" i="45"/>
  <c r="I855" i="45"/>
  <c r="J855" i="45"/>
  <c r="K855" i="45"/>
  <c r="B856" i="45"/>
  <c r="C856" i="45"/>
  <c r="D856" i="45"/>
  <c r="E856" i="45"/>
  <c r="F856" i="45"/>
  <c r="G856" i="45"/>
  <c r="I856" i="45"/>
  <c r="J856" i="45"/>
  <c r="K856" i="45"/>
  <c r="B857" i="45"/>
  <c r="C857" i="45"/>
  <c r="D857" i="45"/>
  <c r="E857" i="45"/>
  <c r="F857" i="45"/>
  <c r="G857" i="45"/>
  <c r="I857" i="45"/>
  <c r="J857" i="45"/>
  <c r="K857" i="45"/>
  <c r="B858" i="45"/>
  <c r="C858" i="45"/>
  <c r="D858" i="45"/>
  <c r="E858" i="45"/>
  <c r="F858" i="45"/>
  <c r="G858" i="45"/>
  <c r="I858" i="45"/>
  <c r="J858" i="45"/>
  <c r="K858" i="45"/>
  <c r="A859" i="45"/>
  <c r="B859" i="45"/>
  <c r="C859" i="45"/>
  <c r="D859" i="45"/>
  <c r="E859" i="45"/>
  <c r="F859" i="45"/>
  <c r="G859" i="45"/>
  <c r="I859" i="45"/>
  <c r="J859" i="45"/>
  <c r="K859" i="45"/>
  <c r="B860" i="45"/>
  <c r="C860" i="45"/>
  <c r="D860" i="45"/>
  <c r="E860" i="45"/>
  <c r="F860" i="45"/>
  <c r="G860" i="45"/>
  <c r="I860" i="45"/>
  <c r="J860" i="45"/>
  <c r="K860" i="45"/>
  <c r="B861" i="45"/>
  <c r="C861" i="45"/>
  <c r="D861" i="45"/>
  <c r="E861" i="45"/>
  <c r="F861" i="45"/>
  <c r="G861" i="45"/>
  <c r="I861" i="45"/>
  <c r="J861" i="45"/>
  <c r="K861" i="45"/>
  <c r="B862" i="45"/>
  <c r="C862" i="45"/>
  <c r="D862" i="45"/>
  <c r="E862" i="45"/>
  <c r="F862" i="45"/>
  <c r="G862" i="45"/>
  <c r="I862" i="45"/>
  <c r="J862" i="45"/>
  <c r="K862" i="45"/>
  <c r="B863" i="45"/>
  <c r="C863" i="45"/>
  <c r="D863" i="45"/>
  <c r="E863" i="45"/>
  <c r="F863" i="45"/>
  <c r="G863" i="45"/>
  <c r="I863" i="45"/>
  <c r="J863" i="45"/>
  <c r="K863" i="45"/>
  <c r="B864" i="45"/>
  <c r="C864" i="45"/>
  <c r="A865" i="45"/>
  <c r="B865" i="45"/>
  <c r="C865" i="45"/>
  <c r="A866" i="45"/>
  <c r="B866" i="45"/>
  <c r="C866" i="45"/>
  <c r="D866" i="45"/>
  <c r="E866" i="45"/>
  <c r="F866" i="45"/>
  <c r="G866" i="45"/>
  <c r="I866" i="45"/>
  <c r="J866" i="45"/>
  <c r="K866" i="45"/>
  <c r="A867" i="45"/>
  <c r="B867" i="45"/>
  <c r="C867" i="45"/>
  <c r="D867" i="45"/>
  <c r="E867" i="45"/>
  <c r="F867" i="45"/>
  <c r="G867" i="45"/>
  <c r="I867" i="45"/>
  <c r="J867" i="45"/>
  <c r="K867" i="45"/>
  <c r="B868" i="45"/>
  <c r="C868" i="45"/>
  <c r="D868" i="45"/>
  <c r="E868" i="45"/>
  <c r="F868" i="45"/>
  <c r="G868" i="45"/>
  <c r="I868" i="45"/>
  <c r="J868" i="45"/>
  <c r="K868" i="45"/>
  <c r="B869" i="45"/>
  <c r="C869" i="45"/>
  <c r="D869" i="45"/>
  <c r="E869" i="45"/>
  <c r="F869" i="45"/>
  <c r="G869" i="45"/>
  <c r="I869" i="45"/>
  <c r="J869" i="45"/>
  <c r="K869" i="45"/>
  <c r="B870" i="45"/>
  <c r="C870" i="45"/>
  <c r="D870" i="45"/>
  <c r="E870" i="45"/>
  <c r="F870" i="45"/>
  <c r="G870" i="45"/>
  <c r="I870" i="45"/>
  <c r="J870" i="45"/>
  <c r="K870" i="45"/>
  <c r="B871" i="45"/>
  <c r="C871" i="45"/>
  <c r="D871" i="45"/>
  <c r="E871" i="45"/>
  <c r="F871" i="45"/>
  <c r="G871" i="45"/>
  <c r="I871" i="45"/>
  <c r="J871" i="45"/>
  <c r="K871" i="45"/>
  <c r="B872" i="45"/>
  <c r="C872" i="45"/>
  <c r="D872" i="45"/>
  <c r="E872" i="45"/>
  <c r="F872" i="45"/>
  <c r="G872" i="45"/>
  <c r="I872" i="45"/>
  <c r="J872" i="45"/>
  <c r="K872" i="45"/>
  <c r="B873" i="45"/>
  <c r="C873" i="45"/>
  <c r="D873" i="45"/>
  <c r="E873" i="45"/>
  <c r="F873" i="45"/>
  <c r="G873" i="45"/>
  <c r="I873" i="45"/>
  <c r="J873" i="45"/>
  <c r="K873" i="45"/>
  <c r="B874" i="45"/>
  <c r="C874" i="45"/>
  <c r="D874" i="45"/>
  <c r="E874" i="45"/>
  <c r="F874" i="45"/>
  <c r="G874" i="45"/>
  <c r="I874" i="45"/>
  <c r="J874" i="45"/>
  <c r="K874" i="45"/>
  <c r="B875" i="45"/>
  <c r="C875" i="45"/>
  <c r="D875" i="45"/>
  <c r="E875" i="45"/>
  <c r="F875" i="45"/>
  <c r="G875" i="45"/>
  <c r="I875" i="45"/>
  <c r="J875" i="45"/>
  <c r="K875" i="45"/>
  <c r="B876" i="45"/>
  <c r="C876" i="45"/>
  <c r="A877" i="45"/>
  <c r="B877" i="45"/>
  <c r="C877" i="45"/>
  <c r="B878" i="45"/>
  <c r="C878" i="45"/>
  <c r="D878" i="45"/>
  <c r="E878" i="45"/>
  <c r="F878" i="45"/>
  <c r="G878" i="45"/>
  <c r="I878" i="45"/>
  <c r="J878" i="45"/>
  <c r="K878" i="45"/>
  <c r="B879" i="45"/>
  <c r="C879" i="45"/>
  <c r="D879" i="45"/>
  <c r="E879" i="45"/>
  <c r="F879" i="45"/>
  <c r="G879" i="45"/>
  <c r="I879" i="45"/>
  <c r="J879" i="45"/>
  <c r="K879" i="45"/>
  <c r="B880" i="45"/>
  <c r="C880" i="45"/>
  <c r="D880" i="45"/>
  <c r="E880" i="45"/>
  <c r="F880" i="45"/>
  <c r="G880" i="45"/>
  <c r="I880" i="45"/>
  <c r="J880" i="45"/>
  <c r="K880" i="45"/>
  <c r="B881" i="45"/>
  <c r="C881" i="45"/>
  <c r="D881" i="45"/>
  <c r="E881" i="45"/>
  <c r="F881" i="45"/>
  <c r="G881" i="45"/>
  <c r="I881" i="45"/>
  <c r="J881" i="45"/>
  <c r="K881" i="45"/>
  <c r="B882" i="45"/>
  <c r="C882" i="45"/>
  <c r="D882" i="45"/>
  <c r="E882" i="45"/>
  <c r="F882" i="45"/>
  <c r="G882" i="45"/>
  <c r="I882" i="45"/>
  <c r="J882" i="45"/>
  <c r="K882" i="45"/>
  <c r="A883" i="45"/>
  <c r="B883" i="45"/>
  <c r="C883" i="45"/>
  <c r="D883" i="45"/>
  <c r="E883" i="45"/>
  <c r="F883" i="45"/>
  <c r="G883" i="45"/>
  <c r="I883" i="45"/>
  <c r="J883" i="45"/>
  <c r="K883" i="45"/>
  <c r="B884" i="45"/>
  <c r="C884" i="45"/>
  <c r="D884" i="45"/>
  <c r="E884" i="45"/>
  <c r="F884" i="45"/>
  <c r="G884" i="45"/>
  <c r="I884" i="45"/>
  <c r="J884" i="45"/>
  <c r="K884" i="45"/>
  <c r="B885" i="45"/>
  <c r="C885" i="45"/>
  <c r="D885" i="45"/>
  <c r="E885" i="45"/>
  <c r="F885" i="45"/>
  <c r="G885" i="45"/>
  <c r="I885" i="45"/>
  <c r="J885" i="45"/>
  <c r="K885" i="45"/>
  <c r="B886" i="45"/>
  <c r="C886" i="45"/>
  <c r="D886" i="45"/>
  <c r="E886" i="45"/>
  <c r="F886" i="45"/>
  <c r="G886" i="45"/>
  <c r="I886" i="45"/>
  <c r="J886" i="45"/>
  <c r="K886" i="45"/>
  <c r="B887" i="45"/>
  <c r="C887" i="45"/>
  <c r="D887" i="45"/>
  <c r="E887" i="45"/>
  <c r="F887" i="45"/>
  <c r="G887" i="45"/>
  <c r="I887" i="45"/>
  <c r="J887" i="45"/>
  <c r="K887" i="45"/>
  <c r="B888" i="45"/>
  <c r="C888" i="45"/>
  <c r="B889" i="45"/>
  <c r="C889" i="45"/>
  <c r="B890" i="45"/>
  <c r="C890" i="45"/>
  <c r="B891" i="45"/>
  <c r="C891" i="45"/>
  <c r="B892" i="45"/>
  <c r="C892" i="45"/>
  <c r="B893" i="45"/>
  <c r="C893" i="45"/>
  <c r="B894" i="45"/>
  <c r="C894" i="45"/>
  <c r="B895" i="45"/>
  <c r="C895" i="45"/>
  <c r="B896" i="45"/>
  <c r="C896" i="45"/>
  <c r="B897" i="45"/>
  <c r="C897" i="45"/>
  <c r="B898" i="45"/>
  <c r="C898" i="45"/>
  <c r="B899" i="45"/>
  <c r="C899" i="45"/>
  <c r="B900" i="45"/>
  <c r="C900" i="45"/>
  <c r="A901" i="45"/>
  <c r="B901" i="45"/>
  <c r="C901" i="45"/>
  <c r="B902" i="45"/>
  <c r="C902" i="45"/>
  <c r="D902" i="45"/>
  <c r="E902" i="45"/>
  <c r="F902" i="45"/>
  <c r="G902" i="45"/>
  <c r="I902" i="45"/>
  <c r="J902" i="45"/>
  <c r="K902" i="45"/>
  <c r="B903" i="45"/>
  <c r="C903" i="45"/>
  <c r="D903" i="45"/>
  <c r="E903" i="45"/>
  <c r="F903" i="45"/>
  <c r="G903" i="45"/>
  <c r="I903" i="45"/>
  <c r="J903" i="45"/>
  <c r="K903" i="45"/>
  <c r="B904" i="45"/>
  <c r="C904" i="45"/>
  <c r="D904" i="45"/>
  <c r="E904" i="45"/>
  <c r="F904" i="45"/>
  <c r="G904" i="45"/>
  <c r="I904" i="45"/>
  <c r="J904" i="45"/>
  <c r="K904" i="45"/>
  <c r="B905" i="45"/>
  <c r="C905" i="45"/>
  <c r="D905" i="45"/>
  <c r="E905" i="45"/>
  <c r="F905" i="45"/>
  <c r="G905" i="45"/>
  <c r="I905" i="45"/>
  <c r="J905" i="45"/>
  <c r="K905" i="45"/>
  <c r="B906" i="45"/>
  <c r="C906" i="45"/>
  <c r="D906" i="45"/>
  <c r="E906" i="45"/>
  <c r="F906" i="45"/>
  <c r="G906" i="45"/>
  <c r="I906" i="45"/>
  <c r="J906" i="45"/>
  <c r="K906" i="45"/>
  <c r="A907" i="45"/>
  <c r="B907" i="45"/>
  <c r="C907" i="45"/>
  <c r="D907" i="45"/>
  <c r="E907" i="45"/>
  <c r="F907" i="45"/>
  <c r="G907" i="45"/>
  <c r="I907" i="45"/>
  <c r="J907" i="45"/>
  <c r="K907" i="45"/>
  <c r="B908" i="45"/>
  <c r="C908" i="45"/>
  <c r="D908" i="45"/>
  <c r="E908" i="45"/>
  <c r="F908" i="45"/>
  <c r="G908" i="45"/>
  <c r="I908" i="45"/>
  <c r="J908" i="45"/>
  <c r="K908" i="45"/>
  <c r="B909" i="45"/>
  <c r="C909" i="45"/>
  <c r="D909" i="45"/>
  <c r="E909" i="45"/>
  <c r="F909" i="45"/>
  <c r="G909" i="45"/>
  <c r="I909" i="45"/>
  <c r="J909" i="45"/>
  <c r="K909" i="45"/>
  <c r="B910" i="45"/>
  <c r="C910" i="45"/>
  <c r="D910" i="45"/>
  <c r="E910" i="45"/>
  <c r="F910" i="45"/>
  <c r="G910" i="45"/>
  <c r="I910" i="45"/>
  <c r="J910" i="45"/>
  <c r="K910" i="45"/>
  <c r="B911" i="45"/>
  <c r="C911" i="45"/>
  <c r="D911" i="45"/>
  <c r="E911" i="45"/>
  <c r="F911" i="45"/>
  <c r="G911" i="45"/>
  <c r="I911" i="45"/>
  <c r="J911" i="45"/>
  <c r="K911" i="45"/>
  <c r="B912" i="45"/>
  <c r="C912" i="45"/>
  <c r="A913" i="45"/>
  <c r="B913" i="45"/>
  <c r="C913" i="45"/>
  <c r="A914" i="45"/>
  <c r="B914" i="45"/>
  <c r="C914" i="45"/>
  <c r="D914" i="45"/>
  <c r="E914" i="45"/>
  <c r="F914" i="45"/>
  <c r="G914" i="45"/>
  <c r="I914" i="45"/>
  <c r="J914" i="45"/>
  <c r="K914" i="45"/>
  <c r="A915" i="45"/>
  <c r="B915" i="45"/>
  <c r="C915" i="45"/>
  <c r="D915" i="45"/>
  <c r="E915" i="45"/>
  <c r="F915" i="45"/>
  <c r="G915" i="45"/>
  <c r="I915" i="45"/>
  <c r="J915" i="45"/>
  <c r="K915" i="45"/>
  <c r="A916" i="45"/>
  <c r="B916" i="45"/>
  <c r="C916" i="45"/>
  <c r="D916" i="45"/>
  <c r="E916" i="45"/>
  <c r="F916" i="45"/>
  <c r="G916" i="45"/>
  <c r="I916" i="45"/>
  <c r="J916" i="45"/>
  <c r="K916" i="45"/>
  <c r="B917" i="45"/>
  <c r="C917" i="45"/>
  <c r="D917" i="45"/>
  <c r="E917" i="45"/>
  <c r="F917" i="45"/>
  <c r="G917" i="45"/>
  <c r="I917" i="45"/>
  <c r="J917" i="45"/>
  <c r="K917" i="45"/>
  <c r="B918" i="45"/>
  <c r="C918" i="45"/>
  <c r="D918" i="45"/>
  <c r="E918" i="45"/>
  <c r="F918" i="45"/>
  <c r="G918" i="45"/>
  <c r="I918" i="45"/>
  <c r="J918" i="45"/>
  <c r="K918" i="45"/>
  <c r="B919" i="45"/>
  <c r="C919" i="45"/>
  <c r="D919" i="45"/>
  <c r="E919" i="45"/>
  <c r="F919" i="45"/>
  <c r="G919" i="45"/>
  <c r="I919" i="45"/>
  <c r="J919" i="45"/>
  <c r="K919" i="45"/>
  <c r="B920" i="45"/>
  <c r="C920" i="45"/>
  <c r="D920" i="45"/>
  <c r="E920" i="45"/>
  <c r="F920" i="45"/>
  <c r="G920" i="45"/>
  <c r="I920" i="45"/>
  <c r="J920" i="45"/>
  <c r="K920" i="45"/>
  <c r="B921" i="45"/>
  <c r="C921" i="45"/>
  <c r="D921" i="45"/>
  <c r="E921" i="45"/>
  <c r="F921" i="45"/>
  <c r="G921" i="45"/>
  <c r="I921" i="45"/>
  <c r="J921" i="45"/>
  <c r="K921" i="45"/>
  <c r="B922" i="45"/>
  <c r="C922" i="45"/>
  <c r="D922" i="45"/>
  <c r="E922" i="45"/>
  <c r="F922" i="45"/>
  <c r="G922" i="45"/>
  <c r="I922" i="45"/>
  <c r="J922" i="45"/>
  <c r="K922" i="45"/>
  <c r="B923" i="45"/>
  <c r="C923" i="45"/>
  <c r="D923" i="45"/>
  <c r="E923" i="45"/>
  <c r="F923" i="45"/>
  <c r="G923" i="45"/>
  <c r="I923" i="45"/>
  <c r="J923" i="45"/>
  <c r="K923" i="45"/>
  <c r="B924" i="45"/>
  <c r="C924" i="45"/>
  <c r="B925" i="45"/>
  <c r="C925" i="45"/>
  <c r="B926" i="45"/>
  <c r="C926" i="45"/>
  <c r="D926" i="45"/>
  <c r="E926" i="45"/>
  <c r="F926" i="45"/>
  <c r="G926" i="45"/>
  <c r="I926" i="45"/>
  <c r="J926" i="45"/>
  <c r="K926" i="45"/>
  <c r="B927" i="45"/>
  <c r="C927" i="45"/>
  <c r="D927" i="45"/>
  <c r="E927" i="45"/>
  <c r="F927" i="45"/>
  <c r="G927" i="45"/>
  <c r="I927" i="45"/>
  <c r="J927" i="45"/>
  <c r="K927" i="45"/>
  <c r="B928" i="45"/>
  <c r="C928" i="45"/>
  <c r="D928" i="45"/>
  <c r="E928" i="45"/>
  <c r="F928" i="45"/>
  <c r="G928" i="45"/>
  <c r="I928" i="45"/>
  <c r="J928" i="45"/>
  <c r="K928" i="45"/>
  <c r="B929" i="45"/>
  <c r="C929" i="45"/>
  <c r="D929" i="45"/>
  <c r="E929" i="45"/>
  <c r="F929" i="45"/>
  <c r="G929" i="45"/>
  <c r="I929" i="45"/>
  <c r="J929" i="45"/>
  <c r="K929" i="45"/>
  <c r="B930" i="45"/>
  <c r="C930" i="45"/>
  <c r="D930" i="45"/>
  <c r="E930" i="45"/>
  <c r="F930" i="45"/>
  <c r="G930" i="45"/>
  <c r="I930" i="45"/>
  <c r="J930" i="45"/>
  <c r="K930" i="45"/>
  <c r="B931" i="45"/>
  <c r="C931" i="45"/>
  <c r="D931" i="45"/>
  <c r="E931" i="45"/>
  <c r="F931" i="45"/>
  <c r="G931" i="45"/>
  <c r="I931" i="45"/>
  <c r="J931" i="45"/>
  <c r="K931" i="45"/>
  <c r="B932" i="45"/>
  <c r="C932" i="45"/>
  <c r="D932" i="45"/>
  <c r="E932" i="45"/>
  <c r="F932" i="45"/>
  <c r="G932" i="45"/>
  <c r="I932" i="45"/>
  <c r="J932" i="45"/>
  <c r="K932" i="45"/>
  <c r="B933" i="45"/>
  <c r="C933" i="45"/>
  <c r="D933" i="45"/>
  <c r="E933" i="45"/>
  <c r="F933" i="45"/>
  <c r="G933" i="45"/>
  <c r="I933" i="45"/>
  <c r="J933" i="45"/>
  <c r="K933" i="45"/>
  <c r="B934" i="45"/>
  <c r="C934" i="45"/>
  <c r="D934" i="45"/>
  <c r="E934" i="45"/>
  <c r="F934" i="45"/>
  <c r="G934" i="45"/>
  <c r="I934" i="45"/>
  <c r="J934" i="45"/>
  <c r="K934" i="45"/>
  <c r="B935" i="45"/>
  <c r="C935" i="45"/>
  <c r="D935" i="45"/>
  <c r="E935" i="45"/>
  <c r="F935" i="45"/>
  <c r="G935" i="45"/>
  <c r="I935" i="45"/>
  <c r="J935" i="45"/>
  <c r="K935" i="45"/>
  <c r="B936" i="45"/>
  <c r="C936" i="45"/>
  <c r="B937" i="45"/>
  <c r="C937" i="45"/>
  <c r="B938" i="45"/>
  <c r="C938" i="45"/>
  <c r="B939" i="45"/>
  <c r="C939" i="45"/>
  <c r="B940" i="45"/>
  <c r="C940" i="45"/>
  <c r="B941" i="45"/>
  <c r="C941" i="45"/>
  <c r="B942" i="45"/>
  <c r="C942" i="45"/>
  <c r="B943" i="45"/>
  <c r="C943" i="45"/>
  <c r="B944" i="45"/>
  <c r="C944" i="45"/>
  <c r="B945" i="45"/>
  <c r="C945" i="45"/>
  <c r="B946" i="45"/>
  <c r="C946" i="45"/>
  <c r="B947" i="45"/>
  <c r="C947" i="45"/>
  <c r="B948" i="45"/>
  <c r="C948" i="45"/>
  <c r="A949" i="45"/>
  <c r="B949" i="45"/>
  <c r="C949" i="45"/>
  <c r="B950" i="45"/>
  <c r="C950" i="45"/>
  <c r="D950" i="45"/>
  <c r="E950" i="45"/>
  <c r="F950" i="45"/>
  <c r="G950" i="45"/>
  <c r="I950" i="45"/>
  <c r="J950" i="45"/>
  <c r="K950" i="45"/>
  <c r="A951" i="45"/>
  <c r="B951" i="45"/>
  <c r="C951" i="45"/>
  <c r="D951" i="45"/>
  <c r="E951" i="45"/>
  <c r="F951" i="45"/>
  <c r="G951" i="45"/>
  <c r="I951" i="45"/>
  <c r="J951" i="45"/>
  <c r="K951" i="45"/>
  <c r="B952" i="45"/>
  <c r="C952" i="45"/>
  <c r="D952" i="45"/>
  <c r="E952" i="45"/>
  <c r="F952" i="45"/>
  <c r="G952" i="45"/>
  <c r="I952" i="45"/>
  <c r="J952" i="45"/>
  <c r="K952" i="45"/>
  <c r="B953" i="45"/>
  <c r="C953" i="45"/>
  <c r="D953" i="45"/>
  <c r="E953" i="45"/>
  <c r="F953" i="45"/>
  <c r="G953" i="45"/>
  <c r="I953" i="45"/>
  <c r="J953" i="45"/>
  <c r="K953" i="45"/>
  <c r="B954" i="45"/>
  <c r="C954" i="45"/>
  <c r="D954" i="45"/>
  <c r="E954" i="45"/>
  <c r="F954" i="45"/>
  <c r="G954" i="45"/>
  <c r="I954" i="45"/>
  <c r="J954" i="45"/>
  <c r="K954" i="45"/>
  <c r="A955" i="45"/>
  <c r="B955" i="45"/>
  <c r="C955" i="45"/>
  <c r="D955" i="45"/>
  <c r="E955" i="45"/>
  <c r="F955" i="45"/>
  <c r="G955" i="45"/>
  <c r="I955" i="45"/>
  <c r="J955" i="45"/>
  <c r="K955" i="45"/>
  <c r="B956" i="45"/>
  <c r="C956" i="45"/>
  <c r="D956" i="45"/>
  <c r="E956" i="45"/>
  <c r="F956" i="45"/>
  <c r="G956" i="45"/>
  <c r="I956" i="45"/>
  <c r="J956" i="45"/>
  <c r="K956" i="45"/>
  <c r="B957" i="45"/>
  <c r="C957" i="45"/>
  <c r="D957" i="45"/>
  <c r="E957" i="45"/>
  <c r="F957" i="45"/>
  <c r="G957" i="45"/>
  <c r="I957" i="45"/>
  <c r="J957" i="45"/>
  <c r="K957" i="45"/>
  <c r="B958" i="45"/>
  <c r="C958" i="45"/>
  <c r="D958" i="45"/>
  <c r="E958" i="45"/>
  <c r="F958" i="45"/>
  <c r="G958" i="45"/>
  <c r="I958" i="45"/>
  <c r="J958" i="45"/>
  <c r="K958" i="45"/>
  <c r="B959" i="45"/>
  <c r="C959" i="45"/>
  <c r="D959" i="45"/>
  <c r="E959" i="45"/>
  <c r="F959" i="45"/>
  <c r="G959" i="45"/>
  <c r="I959" i="45"/>
  <c r="J959" i="45"/>
  <c r="K959" i="45"/>
  <c r="B960" i="45"/>
  <c r="C960" i="45"/>
  <c r="A961" i="45"/>
  <c r="B961" i="45"/>
  <c r="C961" i="45"/>
  <c r="B962" i="45"/>
  <c r="C962" i="45"/>
  <c r="D962" i="45"/>
  <c r="E962" i="45"/>
  <c r="F962" i="45"/>
  <c r="G962" i="45"/>
  <c r="I962" i="45"/>
  <c r="J962" i="45"/>
  <c r="K962" i="45"/>
  <c r="A963" i="45"/>
  <c r="B963" i="45"/>
  <c r="C963" i="45"/>
  <c r="D963" i="45"/>
  <c r="E963" i="45"/>
  <c r="F963" i="45"/>
  <c r="G963" i="45"/>
  <c r="I963" i="45"/>
  <c r="J963" i="45"/>
  <c r="K963" i="45"/>
  <c r="B964" i="45"/>
  <c r="C964" i="45"/>
  <c r="D964" i="45"/>
  <c r="E964" i="45"/>
  <c r="F964" i="45"/>
  <c r="G964" i="45"/>
  <c r="I964" i="45"/>
  <c r="J964" i="45"/>
  <c r="K964" i="45"/>
  <c r="B965" i="45"/>
  <c r="C965" i="45"/>
  <c r="D965" i="45"/>
  <c r="E965" i="45"/>
  <c r="F965" i="45"/>
  <c r="G965" i="45"/>
  <c r="I965" i="45"/>
  <c r="J965" i="45"/>
  <c r="K965" i="45"/>
  <c r="B966" i="45"/>
  <c r="C966" i="45"/>
  <c r="D966" i="45"/>
  <c r="E966" i="45"/>
  <c r="F966" i="45"/>
  <c r="G966" i="45"/>
  <c r="I966" i="45"/>
  <c r="J966" i="45"/>
  <c r="K966" i="45"/>
  <c r="A967" i="45"/>
  <c r="B967" i="45"/>
  <c r="C967" i="45"/>
  <c r="D967" i="45"/>
  <c r="E967" i="45"/>
  <c r="F967" i="45"/>
  <c r="G967" i="45"/>
  <c r="I967" i="45"/>
  <c r="J967" i="45"/>
  <c r="K967" i="45"/>
  <c r="B968" i="45"/>
  <c r="C968" i="45"/>
  <c r="D968" i="45"/>
  <c r="E968" i="45"/>
  <c r="F968" i="45"/>
  <c r="G968" i="45"/>
  <c r="I968" i="45"/>
  <c r="J968" i="45"/>
  <c r="K968" i="45"/>
  <c r="B969" i="45"/>
  <c r="C969" i="45"/>
  <c r="D969" i="45"/>
  <c r="E969" i="45"/>
  <c r="F969" i="45"/>
  <c r="G969" i="45"/>
  <c r="I969" i="45"/>
  <c r="J969" i="45"/>
  <c r="K969" i="45"/>
  <c r="B970" i="45"/>
  <c r="C970" i="45"/>
  <c r="D970" i="45"/>
  <c r="E970" i="45"/>
  <c r="F970" i="45"/>
  <c r="G970" i="45"/>
  <c r="I970" i="45"/>
  <c r="J970" i="45"/>
  <c r="K970" i="45"/>
  <c r="B971" i="45"/>
  <c r="C971" i="45"/>
  <c r="D971" i="45"/>
  <c r="E971" i="45"/>
  <c r="F971" i="45"/>
  <c r="G971" i="45"/>
  <c r="I971" i="45"/>
  <c r="J971" i="45"/>
  <c r="K971" i="45"/>
  <c r="B972" i="45"/>
  <c r="C972" i="45"/>
  <c r="A973" i="45"/>
  <c r="B973" i="45"/>
  <c r="C973" i="45"/>
  <c r="B974" i="45"/>
  <c r="C974" i="45"/>
  <c r="D974" i="45"/>
  <c r="E974" i="45"/>
  <c r="F974" i="45"/>
  <c r="G974" i="45"/>
  <c r="I974" i="45"/>
  <c r="J974" i="45"/>
  <c r="K974" i="45"/>
  <c r="A975" i="45"/>
  <c r="B975" i="45"/>
  <c r="C975" i="45"/>
  <c r="D975" i="45"/>
  <c r="E975" i="45"/>
  <c r="F975" i="45"/>
  <c r="G975" i="45"/>
  <c r="I975" i="45"/>
  <c r="J975" i="45"/>
  <c r="K975" i="45"/>
  <c r="B976" i="45"/>
  <c r="C976" i="45"/>
  <c r="D976" i="45"/>
  <c r="E976" i="45"/>
  <c r="F976" i="45"/>
  <c r="G976" i="45"/>
  <c r="I976" i="45"/>
  <c r="J976" i="45"/>
  <c r="K976" i="45"/>
  <c r="B977" i="45"/>
  <c r="C977" i="45"/>
  <c r="D977" i="45"/>
  <c r="E977" i="45"/>
  <c r="F977" i="45"/>
  <c r="G977" i="45"/>
  <c r="I977" i="45"/>
  <c r="J977" i="45"/>
  <c r="K977" i="45"/>
  <c r="B978" i="45"/>
  <c r="C978" i="45"/>
  <c r="D978" i="45"/>
  <c r="E978" i="45"/>
  <c r="F978" i="45"/>
  <c r="G978" i="45"/>
  <c r="I978" i="45"/>
  <c r="J978" i="45"/>
  <c r="K978" i="45"/>
  <c r="A979" i="45"/>
  <c r="B979" i="45"/>
  <c r="C979" i="45"/>
  <c r="D979" i="45"/>
  <c r="E979" i="45"/>
  <c r="F979" i="45"/>
  <c r="G979" i="45"/>
  <c r="I979" i="45"/>
  <c r="J979" i="45"/>
  <c r="B980" i="45"/>
  <c r="C980" i="45"/>
  <c r="D980" i="45"/>
  <c r="E980" i="45"/>
  <c r="F980" i="45"/>
  <c r="G980" i="45"/>
  <c r="I980" i="45"/>
  <c r="J980" i="45"/>
  <c r="K980" i="45"/>
  <c r="B981" i="45"/>
  <c r="C981" i="45"/>
  <c r="D981" i="45"/>
  <c r="E981" i="45"/>
  <c r="F981" i="45"/>
  <c r="G981" i="45"/>
  <c r="I981" i="45"/>
  <c r="J981" i="45"/>
  <c r="K981" i="45"/>
  <c r="B982" i="45"/>
  <c r="C982" i="45"/>
  <c r="D982" i="45"/>
  <c r="E982" i="45"/>
  <c r="F982" i="45"/>
  <c r="G982" i="45"/>
  <c r="I982" i="45"/>
  <c r="J982" i="45"/>
  <c r="K982" i="45"/>
  <c r="B983" i="45"/>
  <c r="C983" i="45"/>
  <c r="D983" i="45"/>
  <c r="E983" i="45"/>
  <c r="F983" i="45"/>
  <c r="G983" i="45"/>
  <c r="I983" i="45"/>
  <c r="J983" i="45"/>
  <c r="K983" i="45"/>
  <c r="B984" i="45"/>
  <c r="C984" i="45"/>
  <c r="A985" i="45"/>
  <c r="B985" i="45"/>
  <c r="C985" i="45"/>
  <c r="B986" i="45"/>
  <c r="C986" i="45"/>
  <c r="D986" i="45"/>
  <c r="E986" i="45"/>
  <c r="F986" i="45"/>
  <c r="G986" i="45"/>
  <c r="I986" i="45"/>
  <c r="J986" i="45"/>
  <c r="K986" i="45"/>
  <c r="A987" i="45"/>
  <c r="B987" i="45"/>
  <c r="C987" i="45"/>
  <c r="D987" i="45"/>
  <c r="E987" i="45"/>
  <c r="F987" i="45"/>
  <c r="G987" i="45"/>
  <c r="I987" i="45"/>
  <c r="J987" i="45"/>
  <c r="K987" i="45"/>
  <c r="B988" i="45"/>
  <c r="C988" i="45"/>
  <c r="D988" i="45"/>
  <c r="E988" i="45"/>
  <c r="F988" i="45"/>
  <c r="G988" i="45"/>
  <c r="I988" i="45"/>
  <c r="J988" i="45"/>
  <c r="K988" i="45"/>
  <c r="B989" i="45"/>
  <c r="C989" i="45"/>
  <c r="D989" i="45"/>
  <c r="E989" i="45"/>
  <c r="F989" i="45"/>
  <c r="G989" i="45"/>
  <c r="I989" i="45"/>
  <c r="J989" i="45"/>
  <c r="K989" i="45"/>
  <c r="B990" i="45"/>
  <c r="C990" i="45"/>
  <c r="D990" i="45"/>
  <c r="E990" i="45"/>
  <c r="F990" i="45"/>
  <c r="G990" i="45"/>
  <c r="I990" i="45"/>
  <c r="J990" i="45"/>
  <c r="K990" i="45"/>
  <c r="B991" i="45"/>
  <c r="C991" i="45"/>
  <c r="D991" i="45"/>
  <c r="E991" i="45"/>
  <c r="F991" i="45"/>
  <c r="G991" i="45"/>
  <c r="I991" i="45"/>
  <c r="J991" i="45"/>
  <c r="K991" i="45"/>
  <c r="B992" i="45"/>
  <c r="C992" i="45"/>
  <c r="D992" i="45"/>
  <c r="E992" i="45"/>
  <c r="F992" i="45"/>
  <c r="G992" i="45"/>
  <c r="I992" i="45"/>
  <c r="J992" i="45"/>
  <c r="K992" i="45"/>
  <c r="B993" i="45"/>
  <c r="C993" i="45"/>
  <c r="D993" i="45"/>
  <c r="E993" i="45"/>
  <c r="F993" i="45"/>
  <c r="G993" i="45"/>
  <c r="I993" i="45"/>
  <c r="J993" i="45"/>
  <c r="K993" i="45"/>
  <c r="B994" i="45"/>
  <c r="C994" i="45"/>
  <c r="D994" i="45"/>
  <c r="E994" i="45"/>
  <c r="F994" i="45"/>
  <c r="G994" i="45"/>
  <c r="I994" i="45"/>
  <c r="J994" i="45"/>
  <c r="K994" i="45"/>
  <c r="B995" i="45"/>
  <c r="C995" i="45"/>
  <c r="D995" i="45"/>
  <c r="E995" i="45"/>
  <c r="F995" i="45"/>
  <c r="G995" i="45"/>
  <c r="I995" i="45"/>
  <c r="J995" i="45"/>
  <c r="K995" i="45"/>
  <c r="B996" i="45"/>
  <c r="C996" i="45"/>
  <c r="A997" i="45"/>
  <c r="B997" i="45"/>
  <c r="C997" i="45"/>
  <c r="B998" i="45"/>
  <c r="C998" i="45"/>
  <c r="D998" i="45"/>
  <c r="E998" i="45"/>
  <c r="F998" i="45"/>
  <c r="G998" i="45"/>
  <c r="I998" i="45"/>
  <c r="J998" i="45"/>
  <c r="K998" i="45"/>
  <c r="A999" i="45"/>
  <c r="B999" i="45"/>
  <c r="C999" i="45"/>
  <c r="D999" i="45"/>
  <c r="E999" i="45"/>
  <c r="F999" i="45"/>
  <c r="G999" i="45"/>
  <c r="I999" i="45"/>
  <c r="J999" i="45"/>
  <c r="K999" i="45"/>
  <c r="B1000" i="45"/>
  <c r="C1000" i="45"/>
  <c r="D1000" i="45"/>
  <c r="E1000" i="45"/>
  <c r="F1000" i="45"/>
  <c r="G1000" i="45"/>
  <c r="I1000" i="45"/>
  <c r="J1000" i="45"/>
  <c r="K1000" i="45"/>
  <c r="B1001" i="45"/>
  <c r="C1001" i="45"/>
  <c r="D1001" i="45"/>
  <c r="E1001" i="45"/>
  <c r="F1001" i="45"/>
  <c r="G1001" i="45"/>
  <c r="I1001" i="45"/>
  <c r="J1001" i="45"/>
  <c r="K1001" i="45"/>
  <c r="B1002" i="45"/>
  <c r="C1002" i="45"/>
  <c r="D1002" i="45"/>
  <c r="E1002" i="45"/>
  <c r="F1002" i="45"/>
  <c r="G1002" i="45"/>
  <c r="I1002" i="45"/>
  <c r="J1002" i="45"/>
  <c r="K1002" i="45"/>
  <c r="A1003" i="45"/>
  <c r="B1003" i="45"/>
  <c r="C1003" i="45"/>
  <c r="D1003" i="45"/>
  <c r="E1003" i="45"/>
  <c r="F1003" i="45"/>
  <c r="G1003" i="45"/>
  <c r="I1003" i="45"/>
  <c r="J1003" i="45"/>
  <c r="K1003" i="45"/>
  <c r="A1004" i="45"/>
  <c r="B1004" i="45"/>
  <c r="C1004" i="45"/>
  <c r="D1004" i="45"/>
  <c r="E1004" i="45"/>
  <c r="F1004" i="45"/>
  <c r="G1004" i="45"/>
  <c r="I1004" i="45"/>
  <c r="J1004" i="45"/>
  <c r="K1004" i="45"/>
  <c r="B1005" i="45"/>
  <c r="C1005" i="45"/>
  <c r="D1005" i="45"/>
  <c r="E1005" i="45"/>
  <c r="F1005" i="45"/>
  <c r="G1005" i="45"/>
  <c r="I1005" i="45"/>
  <c r="J1005" i="45"/>
  <c r="K1005" i="45"/>
  <c r="B1006" i="45"/>
  <c r="C1006" i="45"/>
  <c r="D1006" i="45"/>
  <c r="E1006" i="45"/>
  <c r="F1006" i="45"/>
  <c r="G1006" i="45"/>
  <c r="I1006" i="45"/>
  <c r="J1006" i="45"/>
  <c r="K1006" i="45"/>
  <c r="B1007" i="45"/>
  <c r="C1007" i="45"/>
  <c r="D1007" i="45"/>
  <c r="E1007" i="45"/>
  <c r="F1007" i="45"/>
  <c r="G1007" i="45"/>
  <c r="I1007" i="45"/>
  <c r="J1007" i="45"/>
  <c r="K1007" i="45"/>
  <c r="B1008" i="45"/>
  <c r="C1008" i="45"/>
  <c r="B1009" i="45"/>
  <c r="C1009" i="45"/>
  <c r="B1010" i="45"/>
  <c r="C1010" i="45"/>
  <c r="B1011" i="45"/>
  <c r="C1011" i="45"/>
  <c r="B1012" i="45"/>
  <c r="C1012" i="45"/>
  <c r="B1013" i="45"/>
  <c r="C1013" i="45"/>
  <c r="B1014" i="45"/>
  <c r="C1014" i="45"/>
  <c r="B1015" i="45"/>
  <c r="C1015" i="45"/>
  <c r="B1016" i="45"/>
  <c r="C1016" i="45"/>
  <c r="B1017" i="45"/>
  <c r="C1017" i="45"/>
  <c r="B1018" i="45"/>
  <c r="C1018" i="45"/>
  <c r="B1019" i="45"/>
  <c r="C1019" i="45"/>
  <c r="B1020" i="45"/>
  <c r="C1020" i="45"/>
  <c r="A1021" i="45"/>
  <c r="B1021" i="45"/>
  <c r="C1021" i="45"/>
  <c r="B1022" i="45"/>
  <c r="C1022" i="45"/>
  <c r="D1022" i="45"/>
  <c r="E1022" i="45"/>
  <c r="F1022" i="45"/>
  <c r="G1022" i="45"/>
  <c r="I1022" i="45"/>
  <c r="J1022" i="45"/>
  <c r="K1022" i="45"/>
  <c r="B1023" i="45"/>
  <c r="C1023" i="45"/>
  <c r="D1023" i="45"/>
  <c r="E1023" i="45"/>
  <c r="F1023" i="45"/>
  <c r="G1023" i="45"/>
  <c r="I1023" i="45"/>
  <c r="J1023" i="45"/>
  <c r="K1023" i="45"/>
  <c r="B1024" i="45"/>
  <c r="C1024" i="45"/>
  <c r="D1024" i="45"/>
  <c r="E1024" i="45"/>
  <c r="F1024" i="45"/>
  <c r="G1024" i="45"/>
  <c r="I1024" i="45"/>
  <c r="J1024" i="45"/>
  <c r="K1024" i="45"/>
  <c r="B1025" i="45"/>
  <c r="C1025" i="45"/>
  <c r="D1025" i="45"/>
  <c r="E1025" i="45"/>
  <c r="F1025" i="45"/>
  <c r="G1025" i="45"/>
  <c r="I1025" i="45"/>
  <c r="J1025" i="45"/>
  <c r="K1025" i="45"/>
  <c r="B1026" i="45"/>
  <c r="C1026" i="45"/>
  <c r="D1026" i="45"/>
  <c r="E1026" i="45"/>
  <c r="F1026" i="45"/>
  <c r="G1026" i="45"/>
  <c r="I1026" i="45"/>
  <c r="J1026" i="45"/>
  <c r="K1026" i="45"/>
  <c r="A1027" i="45"/>
  <c r="B1027" i="45"/>
  <c r="C1027" i="45"/>
  <c r="D1027" i="45"/>
  <c r="E1027" i="45"/>
  <c r="F1027" i="45"/>
  <c r="G1027" i="45"/>
  <c r="I1027" i="45"/>
  <c r="J1027" i="45"/>
  <c r="K1027" i="45"/>
  <c r="B1028" i="45"/>
  <c r="C1028" i="45"/>
  <c r="D1028" i="45"/>
  <c r="E1028" i="45"/>
  <c r="F1028" i="45"/>
  <c r="G1028" i="45"/>
  <c r="I1028" i="45"/>
  <c r="J1028" i="45"/>
  <c r="K1028" i="45"/>
  <c r="B1029" i="45"/>
  <c r="C1029" i="45"/>
  <c r="D1029" i="45"/>
  <c r="E1029" i="45"/>
  <c r="F1029" i="45"/>
  <c r="G1029" i="45"/>
  <c r="I1029" i="45"/>
  <c r="J1029" i="45"/>
  <c r="K1029" i="45"/>
  <c r="B1030" i="45"/>
  <c r="C1030" i="45"/>
  <c r="D1030" i="45"/>
  <c r="E1030" i="45"/>
  <c r="F1030" i="45"/>
  <c r="G1030" i="45"/>
  <c r="I1030" i="45"/>
  <c r="J1030" i="45"/>
  <c r="K1030" i="45"/>
  <c r="B1031" i="45"/>
  <c r="C1031" i="45"/>
  <c r="D1031" i="45"/>
  <c r="E1031" i="45"/>
  <c r="F1031" i="45"/>
  <c r="G1031" i="45"/>
  <c r="I1031" i="45"/>
  <c r="J1031" i="45"/>
  <c r="K1031" i="45"/>
  <c r="B1032" i="45"/>
  <c r="C1032" i="45"/>
  <c r="A1033" i="45"/>
  <c r="B1033" i="45"/>
  <c r="C1033" i="45"/>
  <c r="B1034" i="45"/>
  <c r="C1034" i="45"/>
  <c r="D1034" i="45"/>
  <c r="E1034" i="45"/>
  <c r="F1034" i="45"/>
  <c r="G1034" i="45"/>
  <c r="I1034" i="45"/>
  <c r="J1034" i="45"/>
  <c r="K1034" i="45"/>
  <c r="A91" i="45"/>
  <c r="B91" i="45"/>
  <c r="C91" i="45"/>
  <c r="D91" i="45"/>
  <c r="E91" i="45"/>
  <c r="F91" i="45"/>
  <c r="G91" i="45"/>
  <c r="I91" i="45"/>
  <c r="J91" i="45"/>
  <c r="K91" i="45"/>
  <c r="A92" i="45"/>
  <c r="B92" i="45"/>
  <c r="C92" i="45"/>
  <c r="D92" i="45"/>
  <c r="E92" i="45"/>
  <c r="F92" i="45"/>
  <c r="G92" i="45"/>
  <c r="I92" i="45"/>
  <c r="J92" i="45"/>
  <c r="K92" i="45"/>
  <c r="A93" i="45"/>
  <c r="B93" i="45"/>
  <c r="C93" i="45"/>
  <c r="D93" i="45"/>
  <c r="E93" i="45"/>
  <c r="F93" i="45"/>
  <c r="G93" i="45"/>
  <c r="I93" i="45"/>
  <c r="J93" i="45"/>
  <c r="K93" i="45"/>
  <c r="A94" i="45"/>
  <c r="B94" i="45"/>
  <c r="C94" i="45"/>
  <c r="D94" i="45"/>
  <c r="E94" i="45"/>
  <c r="F94" i="45"/>
  <c r="G94" i="45"/>
  <c r="I94" i="45"/>
  <c r="J94" i="45"/>
  <c r="K94" i="45"/>
  <c r="A95" i="45"/>
  <c r="B95" i="45"/>
  <c r="C95" i="45"/>
  <c r="D95" i="45"/>
  <c r="E95" i="45"/>
  <c r="F95" i="45"/>
  <c r="G95" i="45"/>
  <c r="I95" i="45"/>
  <c r="J95" i="45"/>
  <c r="K95" i="45"/>
  <c r="B96" i="45"/>
  <c r="C96" i="45"/>
  <c r="B97" i="45"/>
  <c r="C97" i="45"/>
  <c r="B98" i="45"/>
  <c r="C98" i="45"/>
  <c r="D98" i="45"/>
  <c r="E98" i="45"/>
  <c r="F98" i="45"/>
  <c r="I98" i="45"/>
  <c r="A99" i="45"/>
  <c r="B99" i="45"/>
  <c r="C99" i="45"/>
  <c r="D99" i="45"/>
  <c r="E99" i="45"/>
  <c r="F99" i="45"/>
  <c r="G99" i="45"/>
  <c r="I99" i="45"/>
  <c r="J99" i="45"/>
  <c r="K99" i="45"/>
  <c r="L99" i="45"/>
  <c r="N99" i="45"/>
  <c r="A100" i="45"/>
  <c r="B100" i="45"/>
  <c r="C100" i="45"/>
  <c r="D100" i="45"/>
  <c r="E100" i="45"/>
  <c r="F100" i="45"/>
  <c r="G100" i="45"/>
  <c r="I100" i="45"/>
  <c r="J100" i="45"/>
  <c r="K100" i="45"/>
  <c r="L100" i="45"/>
  <c r="N100" i="45"/>
  <c r="A101" i="45"/>
  <c r="B101" i="45"/>
  <c r="C101" i="45"/>
  <c r="D101" i="45"/>
  <c r="E101" i="45"/>
  <c r="F101" i="45"/>
  <c r="G101" i="45"/>
  <c r="I101" i="45"/>
  <c r="J101" i="45"/>
  <c r="K101" i="45"/>
  <c r="L101" i="45"/>
  <c r="N101" i="45"/>
  <c r="B102" i="45"/>
  <c r="C102" i="45"/>
  <c r="D102" i="45"/>
  <c r="E102" i="45"/>
  <c r="F102" i="45"/>
  <c r="G102" i="45"/>
  <c r="I102" i="45"/>
  <c r="J102" i="45"/>
  <c r="K102" i="45"/>
  <c r="A103" i="45"/>
  <c r="B103" i="45"/>
  <c r="C103" i="45"/>
  <c r="D103" i="45"/>
  <c r="E103" i="45"/>
  <c r="F103" i="45"/>
  <c r="G103" i="45"/>
  <c r="I103" i="45"/>
  <c r="J103" i="45"/>
  <c r="K103" i="45"/>
  <c r="L103" i="45"/>
  <c r="N103" i="45"/>
  <c r="B104" i="45"/>
  <c r="C104" i="45"/>
  <c r="D104" i="45"/>
  <c r="E104" i="45"/>
  <c r="F104" i="45"/>
  <c r="G104" i="45"/>
  <c r="I104" i="45"/>
  <c r="J104" i="45"/>
  <c r="K104" i="45"/>
  <c r="B105" i="45"/>
  <c r="C105" i="45"/>
  <c r="D105" i="45"/>
  <c r="E105" i="45"/>
  <c r="F105" i="45"/>
  <c r="G105" i="45"/>
  <c r="I105" i="45"/>
  <c r="J105" i="45"/>
  <c r="K105" i="45"/>
  <c r="A106" i="45"/>
  <c r="B106" i="45"/>
  <c r="C106" i="45"/>
  <c r="D106" i="45"/>
  <c r="E106" i="45"/>
  <c r="F106" i="45"/>
  <c r="G106" i="45"/>
  <c r="I106" i="45"/>
  <c r="J106" i="45"/>
  <c r="K106" i="45"/>
  <c r="B107" i="45"/>
  <c r="C107" i="45"/>
  <c r="D107" i="45"/>
  <c r="E107" i="45"/>
  <c r="F107" i="45"/>
  <c r="G107" i="45"/>
  <c r="I107" i="45"/>
  <c r="J107" i="45"/>
  <c r="K107" i="45"/>
  <c r="B108" i="45"/>
  <c r="C108" i="45"/>
  <c r="D108" i="45"/>
  <c r="E108" i="45"/>
  <c r="F108" i="45"/>
  <c r="G108" i="45"/>
  <c r="I108" i="45"/>
  <c r="J108" i="45"/>
  <c r="K108" i="45"/>
  <c r="B109" i="45"/>
  <c r="C109" i="45"/>
  <c r="D109" i="45"/>
  <c r="E109" i="45"/>
  <c r="F109" i="45"/>
  <c r="G109" i="45"/>
  <c r="I109" i="45"/>
  <c r="J109" i="45"/>
  <c r="K109" i="45"/>
  <c r="B110" i="45"/>
  <c r="C110" i="45"/>
  <c r="D110" i="45"/>
  <c r="E110" i="45"/>
  <c r="F110" i="45"/>
  <c r="G110" i="45"/>
  <c r="I110" i="45"/>
  <c r="J110" i="45"/>
  <c r="K110" i="45"/>
  <c r="B111" i="45"/>
  <c r="C111" i="45"/>
  <c r="D111" i="45"/>
  <c r="E111" i="45"/>
  <c r="F111" i="45"/>
  <c r="G111" i="45"/>
  <c r="I111" i="45"/>
  <c r="J111" i="45"/>
  <c r="K111" i="45"/>
  <c r="B112" i="45"/>
  <c r="C112" i="45"/>
  <c r="B113" i="45"/>
  <c r="C113" i="45"/>
  <c r="B114" i="45"/>
  <c r="C114" i="45"/>
  <c r="A115" i="45"/>
  <c r="B115" i="45"/>
  <c r="C115" i="45"/>
  <c r="D115" i="45"/>
  <c r="E115" i="45"/>
  <c r="F115" i="45"/>
  <c r="I115" i="45"/>
  <c r="K115" i="45"/>
  <c r="L115" i="45"/>
  <c r="N115" i="45"/>
  <c r="B116" i="45"/>
  <c r="C116" i="45"/>
  <c r="D116" i="45"/>
  <c r="E116" i="45"/>
  <c r="F116" i="45"/>
  <c r="I116" i="45"/>
  <c r="K116" i="45"/>
  <c r="L116" i="45"/>
  <c r="N116" i="45"/>
  <c r="A117" i="45"/>
  <c r="B117" i="45"/>
  <c r="C117" i="45"/>
  <c r="D117" i="45"/>
  <c r="E117" i="45"/>
  <c r="F117" i="45"/>
  <c r="I117" i="45"/>
  <c r="K117" i="45"/>
  <c r="L117" i="45"/>
  <c r="N117" i="45"/>
  <c r="B118" i="45"/>
  <c r="C118" i="45"/>
  <c r="K118" i="45"/>
  <c r="A119" i="45"/>
  <c r="B119" i="45"/>
  <c r="C119" i="45"/>
  <c r="D119" i="45"/>
  <c r="E119" i="45"/>
  <c r="F119" i="45"/>
  <c r="I119" i="45"/>
  <c r="K119" i="45"/>
  <c r="L119" i="45"/>
  <c r="N119" i="45"/>
  <c r="B120" i="45"/>
  <c r="C120" i="45"/>
  <c r="K120" i="45"/>
  <c r="B121" i="45"/>
  <c r="C121" i="45"/>
  <c r="K121" i="45"/>
  <c r="B122" i="45"/>
  <c r="C122" i="45"/>
  <c r="K122" i="45"/>
  <c r="B123" i="45"/>
  <c r="C123" i="45"/>
  <c r="K123" i="45"/>
  <c r="B124" i="45"/>
  <c r="C124" i="45"/>
  <c r="K124" i="45"/>
  <c r="B125" i="45"/>
  <c r="C125" i="45"/>
  <c r="K125" i="45"/>
  <c r="B126" i="45"/>
  <c r="C126" i="45"/>
  <c r="K126" i="45"/>
  <c r="B127" i="45"/>
  <c r="C127" i="45"/>
  <c r="K127" i="45"/>
  <c r="A128" i="45"/>
  <c r="B128" i="45"/>
  <c r="C128" i="45"/>
  <c r="A129" i="45"/>
  <c r="B129" i="45"/>
  <c r="C129" i="45"/>
  <c r="A130" i="45"/>
  <c r="B130" i="45"/>
  <c r="C130" i="45"/>
  <c r="D130" i="45"/>
  <c r="E130" i="45"/>
  <c r="F130" i="45"/>
  <c r="I130" i="45"/>
  <c r="K130" i="45"/>
  <c r="A131" i="45"/>
  <c r="B131" i="45"/>
  <c r="C131" i="45"/>
  <c r="D131" i="45"/>
  <c r="E131" i="45"/>
  <c r="F131" i="45"/>
  <c r="G131" i="45"/>
  <c r="I131" i="45"/>
  <c r="J131" i="45"/>
  <c r="K131" i="45"/>
  <c r="L131" i="45"/>
  <c r="N131" i="45"/>
  <c r="A132" i="45"/>
  <c r="B132" i="45"/>
  <c r="C132" i="45"/>
  <c r="D132" i="45"/>
  <c r="E132" i="45"/>
  <c r="F132" i="45"/>
  <c r="G132" i="45"/>
  <c r="I132" i="45"/>
  <c r="J132" i="45"/>
  <c r="K132" i="45"/>
  <c r="L132" i="45"/>
  <c r="N132" i="45"/>
  <c r="A133" i="45"/>
  <c r="B133" i="45"/>
  <c r="C133" i="45"/>
  <c r="D133" i="45"/>
  <c r="E133" i="45"/>
  <c r="F133" i="45"/>
  <c r="G133" i="45"/>
  <c r="I133" i="45"/>
  <c r="J133" i="45"/>
  <c r="K133" i="45"/>
  <c r="L133" i="45"/>
  <c r="N133" i="45"/>
  <c r="A134" i="45"/>
  <c r="B134" i="45"/>
  <c r="C134" i="45"/>
  <c r="D134" i="45"/>
  <c r="E134" i="45"/>
  <c r="F134" i="45"/>
  <c r="G134" i="45"/>
  <c r="I134" i="45"/>
  <c r="J134" i="45"/>
  <c r="K134" i="45"/>
  <c r="A135" i="45"/>
  <c r="B135" i="45"/>
  <c r="C135" i="45"/>
  <c r="D135" i="45"/>
  <c r="E135" i="45"/>
  <c r="F135" i="45"/>
  <c r="G135" i="45"/>
  <c r="I135" i="45"/>
  <c r="J135" i="45"/>
  <c r="K135" i="45"/>
  <c r="L135" i="45"/>
  <c r="N135" i="45"/>
  <c r="A136" i="45"/>
  <c r="B136" i="45"/>
  <c r="C136" i="45"/>
  <c r="D136" i="45"/>
  <c r="E136" i="45"/>
  <c r="F136" i="45"/>
  <c r="G136" i="45"/>
  <c r="I136" i="45"/>
  <c r="J136" i="45"/>
  <c r="K136" i="45"/>
  <c r="A137" i="45"/>
  <c r="B137" i="45"/>
  <c r="C137" i="45"/>
  <c r="D137" i="45"/>
  <c r="E137" i="45"/>
  <c r="F137" i="45"/>
  <c r="G137" i="45"/>
  <c r="I137" i="45"/>
  <c r="J137" i="45"/>
  <c r="K137" i="45"/>
  <c r="A138" i="45"/>
  <c r="B138" i="45"/>
  <c r="C138" i="45"/>
  <c r="D138" i="45"/>
  <c r="E138" i="45"/>
  <c r="F138" i="45"/>
  <c r="G138" i="45"/>
  <c r="I138" i="45"/>
  <c r="J138" i="45"/>
  <c r="K138" i="45"/>
  <c r="A139" i="45"/>
  <c r="B139" i="45"/>
  <c r="C139" i="45"/>
  <c r="D139" i="45"/>
  <c r="E139" i="45"/>
  <c r="F139" i="45"/>
  <c r="G139" i="45"/>
  <c r="I139" i="45"/>
  <c r="J139" i="45"/>
  <c r="K139" i="45"/>
  <c r="A140" i="45"/>
  <c r="B140" i="45"/>
  <c r="C140" i="45"/>
  <c r="D140" i="45"/>
  <c r="E140" i="45"/>
  <c r="F140" i="45"/>
  <c r="G140" i="45"/>
  <c r="I140" i="45"/>
  <c r="J140" i="45"/>
  <c r="K140" i="45"/>
  <c r="A141" i="45"/>
  <c r="B141" i="45"/>
  <c r="C141" i="45"/>
  <c r="D141" i="45"/>
  <c r="E141" i="45"/>
  <c r="F141" i="45"/>
  <c r="G141" i="45"/>
  <c r="I141" i="45"/>
  <c r="J141" i="45"/>
  <c r="K141" i="45"/>
  <c r="A142" i="45"/>
  <c r="B142" i="45"/>
  <c r="C142" i="45"/>
  <c r="D142" i="45"/>
  <c r="E142" i="45"/>
  <c r="F142" i="45"/>
  <c r="G142" i="45"/>
  <c r="I142" i="45"/>
  <c r="J142" i="45"/>
  <c r="K142" i="45"/>
  <c r="A143" i="45"/>
  <c r="B143" i="45"/>
  <c r="C143" i="45"/>
  <c r="D143" i="45"/>
  <c r="E143" i="45"/>
  <c r="F143" i="45"/>
  <c r="G143" i="45"/>
  <c r="I143" i="45"/>
  <c r="J143" i="45"/>
  <c r="K143" i="45"/>
  <c r="A144" i="45"/>
  <c r="B144" i="45"/>
  <c r="C144" i="45"/>
  <c r="K144" i="45"/>
  <c r="A145" i="45"/>
  <c r="B145" i="45"/>
  <c r="C145" i="45"/>
  <c r="K145" i="45"/>
  <c r="A146" i="45"/>
  <c r="B146" i="45"/>
  <c r="C146" i="45"/>
  <c r="D146" i="45"/>
  <c r="E146" i="45"/>
  <c r="F146" i="45"/>
  <c r="I146" i="45"/>
  <c r="K146" i="45"/>
  <c r="A147" i="45"/>
  <c r="B147" i="45"/>
  <c r="C147" i="45"/>
  <c r="D147" i="45"/>
  <c r="E147" i="45"/>
  <c r="F147" i="45"/>
  <c r="G147" i="45"/>
  <c r="I147" i="45"/>
  <c r="J147" i="45"/>
  <c r="K147" i="45"/>
  <c r="L147" i="45"/>
  <c r="N147" i="45"/>
  <c r="A148" i="45"/>
  <c r="B148" i="45"/>
  <c r="C148" i="45"/>
  <c r="D148" i="45"/>
  <c r="E148" i="45"/>
  <c r="F148" i="45"/>
  <c r="G148" i="45"/>
  <c r="I148" i="45"/>
  <c r="J148" i="45"/>
  <c r="K148" i="45"/>
  <c r="L148" i="45"/>
  <c r="N148" i="45"/>
  <c r="A149" i="45"/>
  <c r="B149" i="45"/>
  <c r="C149" i="45"/>
  <c r="D149" i="45"/>
  <c r="E149" i="45"/>
  <c r="F149" i="45"/>
  <c r="G149" i="45"/>
  <c r="I149" i="45"/>
  <c r="J149" i="45"/>
  <c r="K149" i="45"/>
  <c r="L149" i="45"/>
  <c r="N149" i="45"/>
  <c r="A150" i="45"/>
  <c r="B150" i="45"/>
  <c r="C150" i="45"/>
  <c r="D150" i="45"/>
  <c r="E150" i="45"/>
  <c r="F150" i="45"/>
  <c r="G150" i="45"/>
  <c r="I150" i="45"/>
  <c r="J150" i="45"/>
  <c r="K150" i="45"/>
  <c r="A151" i="45"/>
  <c r="B151" i="45"/>
  <c r="C151" i="45"/>
  <c r="D151" i="45"/>
  <c r="E151" i="45"/>
  <c r="F151" i="45"/>
  <c r="G151" i="45"/>
  <c r="I151" i="45"/>
  <c r="J151" i="45"/>
  <c r="K151" i="45"/>
  <c r="L151" i="45"/>
  <c r="N151" i="45"/>
  <c r="A152" i="45"/>
  <c r="B152" i="45"/>
  <c r="C152" i="45"/>
  <c r="D152" i="45"/>
  <c r="E152" i="45"/>
  <c r="F152" i="45"/>
  <c r="G152" i="45"/>
  <c r="I152" i="45"/>
  <c r="J152" i="45"/>
  <c r="K152" i="45"/>
  <c r="A153" i="45"/>
  <c r="B153" i="45"/>
  <c r="C153" i="45"/>
  <c r="D153" i="45"/>
  <c r="E153" i="45"/>
  <c r="F153" i="45"/>
  <c r="G153" i="45"/>
  <c r="I153" i="45"/>
  <c r="J153" i="45"/>
  <c r="K153" i="45"/>
  <c r="A154" i="45"/>
  <c r="B154" i="45"/>
  <c r="C154" i="45"/>
  <c r="D154" i="45"/>
  <c r="E154" i="45"/>
  <c r="F154" i="45"/>
  <c r="G154" i="45"/>
  <c r="I154" i="45"/>
  <c r="J154" i="45"/>
  <c r="K154" i="45"/>
  <c r="A155" i="45"/>
  <c r="B155" i="45"/>
  <c r="C155" i="45"/>
  <c r="D155" i="45"/>
  <c r="E155" i="45"/>
  <c r="F155" i="45"/>
  <c r="G155" i="45"/>
  <c r="I155" i="45"/>
  <c r="J155" i="45"/>
  <c r="K155" i="45"/>
  <c r="A156" i="45"/>
  <c r="B156" i="45"/>
  <c r="C156" i="45"/>
  <c r="D156" i="45"/>
  <c r="E156" i="45"/>
  <c r="F156" i="45"/>
  <c r="G156" i="45"/>
  <c r="I156" i="45"/>
  <c r="J156" i="45"/>
  <c r="K156" i="45"/>
  <c r="A157" i="45"/>
  <c r="B157" i="45"/>
  <c r="C157" i="45"/>
  <c r="D157" i="45"/>
  <c r="E157" i="45"/>
  <c r="F157" i="45"/>
  <c r="G157" i="45"/>
  <c r="I157" i="45"/>
  <c r="J157" i="45"/>
  <c r="K157" i="45"/>
  <c r="B4" i="45"/>
  <c r="C4" i="45"/>
  <c r="B5" i="45"/>
  <c r="C5" i="45"/>
  <c r="B6" i="45"/>
  <c r="C6" i="45"/>
  <c r="B7" i="45"/>
  <c r="C7" i="45"/>
  <c r="B8" i="45"/>
  <c r="C8" i="45"/>
  <c r="B9" i="45"/>
  <c r="C9" i="45"/>
  <c r="B10" i="45"/>
  <c r="C10" i="45"/>
  <c r="B11" i="45"/>
  <c r="C11" i="45"/>
  <c r="B12" i="45"/>
  <c r="C12" i="45"/>
  <c r="B13" i="45"/>
  <c r="C13" i="45"/>
  <c r="B14" i="45"/>
  <c r="C14" i="45"/>
  <c r="B15" i="45"/>
  <c r="C15" i="45"/>
  <c r="B16" i="45"/>
  <c r="C16" i="45"/>
  <c r="B17" i="45"/>
  <c r="C17" i="45"/>
  <c r="B18" i="45"/>
  <c r="C18" i="45"/>
  <c r="B19" i="45"/>
  <c r="C19" i="45"/>
  <c r="B20" i="45"/>
  <c r="C20" i="45"/>
  <c r="B21" i="45"/>
  <c r="C21" i="45"/>
  <c r="B22" i="45"/>
  <c r="C22" i="45"/>
  <c r="B23" i="45"/>
  <c r="C23" i="45"/>
  <c r="B24" i="45"/>
  <c r="C24" i="45"/>
  <c r="B25" i="45"/>
  <c r="C25" i="45"/>
  <c r="B26" i="45"/>
  <c r="C26" i="45"/>
  <c r="B27" i="45"/>
  <c r="C27" i="45"/>
  <c r="B28" i="45"/>
  <c r="C28" i="45"/>
  <c r="B29" i="45"/>
  <c r="C29" i="45"/>
  <c r="B30" i="45"/>
  <c r="C30" i="45"/>
  <c r="D30" i="45"/>
  <c r="E30" i="45"/>
  <c r="F30" i="45"/>
  <c r="I30" i="45"/>
  <c r="A31" i="45"/>
  <c r="B31" i="45"/>
  <c r="C31" i="45"/>
  <c r="D31" i="45"/>
  <c r="E31" i="45"/>
  <c r="F31" i="45"/>
  <c r="G31" i="45"/>
  <c r="I31" i="45"/>
  <c r="J31" i="45"/>
  <c r="K31" i="45"/>
  <c r="L31" i="45"/>
  <c r="N31" i="45"/>
  <c r="A32" i="45"/>
  <c r="B32" i="45"/>
  <c r="C32" i="45"/>
  <c r="D32" i="45"/>
  <c r="E32" i="45"/>
  <c r="F32" i="45"/>
  <c r="G32" i="45"/>
  <c r="I32" i="45"/>
  <c r="J32" i="45"/>
  <c r="K32" i="45"/>
  <c r="L32" i="45"/>
  <c r="N32" i="45"/>
  <c r="A33" i="45"/>
  <c r="B33" i="45"/>
  <c r="C33" i="45"/>
  <c r="D33" i="45"/>
  <c r="E33" i="45"/>
  <c r="F33" i="45"/>
  <c r="G33" i="45"/>
  <c r="I33" i="45"/>
  <c r="J33" i="45"/>
  <c r="K33" i="45"/>
  <c r="L33" i="45"/>
  <c r="N33" i="45"/>
  <c r="B34" i="45"/>
  <c r="C34" i="45"/>
  <c r="D34" i="45"/>
  <c r="E34" i="45"/>
  <c r="F34" i="45"/>
  <c r="G34" i="45"/>
  <c r="I34" i="45"/>
  <c r="J34" i="45"/>
  <c r="K34" i="45"/>
  <c r="A35" i="45"/>
  <c r="B35" i="45"/>
  <c r="C35" i="45"/>
  <c r="D35" i="45"/>
  <c r="E35" i="45"/>
  <c r="F35" i="45"/>
  <c r="G35" i="45"/>
  <c r="I35" i="45"/>
  <c r="J35" i="45"/>
  <c r="K35" i="45"/>
  <c r="L35" i="45"/>
  <c r="N35" i="45"/>
  <c r="B36" i="45"/>
  <c r="C36" i="45"/>
  <c r="D36" i="45"/>
  <c r="E36" i="45"/>
  <c r="F36" i="45"/>
  <c r="G36" i="45"/>
  <c r="I36" i="45"/>
  <c r="J36" i="45"/>
  <c r="K36" i="45"/>
  <c r="B37" i="45"/>
  <c r="C37" i="45"/>
  <c r="D37" i="45"/>
  <c r="E37" i="45"/>
  <c r="F37" i="45"/>
  <c r="G37" i="45"/>
  <c r="I37" i="45"/>
  <c r="J37" i="45"/>
  <c r="K37" i="45"/>
  <c r="B38" i="45"/>
  <c r="C38" i="45"/>
  <c r="D38" i="45"/>
  <c r="E38" i="45"/>
  <c r="F38" i="45"/>
  <c r="G38" i="45"/>
  <c r="I38" i="45"/>
  <c r="J38" i="45"/>
  <c r="K38" i="45"/>
  <c r="B39" i="45"/>
  <c r="C39" i="45"/>
  <c r="D39" i="45"/>
  <c r="E39" i="45"/>
  <c r="F39" i="45"/>
  <c r="G39" i="45"/>
  <c r="I39" i="45"/>
  <c r="J39" i="45"/>
  <c r="K39" i="45"/>
  <c r="B40" i="45"/>
  <c r="C40" i="45"/>
  <c r="D40" i="45"/>
  <c r="E40" i="45"/>
  <c r="F40" i="45"/>
  <c r="G40" i="45"/>
  <c r="I40" i="45"/>
  <c r="J40" i="45"/>
  <c r="K40" i="45"/>
  <c r="B41" i="45"/>
  <c r="C41" i="45"/>
  <c r="D41" i="45"/>
  <c r="E41" i="45"/>
  <c r="F41" i="45"/>
  <c r="G41" i="45"/>
  <c r="I41" i="45"/>
  <c r="J41" i="45"/>
  <c r="K41" i="45"/>
  <c r="B42" i="45"/>
  <c r="C42" i="45"/>
  <c r="D42" i="45"/>
  <c r="E42" i="45"/>
  <c r="F42" i="45"/>
  <c r="G42" i="45"/>
  <c r="I42" i="45"/>
  <c r="J42" i="45"/>
  <c r="K42" i="45"/>
  <c r="B43" i="45"/>
  <c r="C43" i="45"/>
  <c r="D43" i="45"/>
  <c r="E43" i="45"/>
  <c r="F43" i="45"/>
  <c r="G43" i="45"/>
  <c r="I43" i="45"/>
  <c r="J43" i="45"/>
  <c r="K43" i="45"/>
  <c r="A44" i="45"/>
  <c r="B44" i="45"/>
  <c r="C44" i="45"/>
  <c r="A45" i="45"/>
  <c r="B45" i="45"/>
  <c r="C45" i="45"/>
  <c r="A46" i="45"/>
  <c r="B46" i="45"/>
  <c r="C46" i="45"/>
  <c r="A47" i="45"/>
  <c r="B47" i="45"/>
  <c r="C47" i="45"/>
  <c r="B48" i="45"/>
  <c r="C48" i="45"/>
  <c r="B49" i="45"/>
  <c r="C49" i="45"/>
  <c r="B50" i="45"/>
  <c r="C50" i="45"/>
  <c r="A51" i="45"/>
  <c r="B51" i="45"/>
  <c r="C51" i="45"/>
  <c r="A52" i="45"/>
  <c r="B52" i="45"/>
  <c r="C52" i="45"/>
  <c r="A53" i="45"/>
  <c r="B53" i="45"/>
  <c r="C53" i="45"/>
  <c r="A54" i="45"/>
  <c r="B54" i="45"/>
  <c r="C54" i="45"/>
  <c r="A55" i="45"/>
  <c r="B55" i="45"/>
  <c r="C55" i="45"/>
  <c r="B56" i="45"/>
  <c r="C56" i="45"/>
  <c r="B57" i="45"/>
  <c r="C57" i="45"/>
  <c r="A58" i="45"/>
  <c r="B58" i="45"/>
  <c r="C58" i="45"/>
  <c r="D58" i="45"/>
  <c r="E58" i="45"/>
  <c r="F58" i="45"/>
  <c r="I58" i="45"/>
  <c r="A59" i="45"/>
  <c r="B59" i="45"/>
  <c r="C59" i="45"/>
  <c r="D59" i="45"/>
  <c r="E59" i="45"/>
  <c r="F59" i="45"/>
  <c r="G59" i="45"/>
  <c r="I59" i="45"/>
  <c r="J59" i="45"/>
  <c r="K59" i="45"/>
  <c r="L59" i="45"/>
  <c r="N59" i="45"/>
  <c r="A60" i="45"/>
  <c r="B60" i="45"/>
  <c r="C60" i="45"/>
  <c r="D60" i="45"/>
  <c r="E60" i="45"/>
  <c r="F60" i="45"/>
  <c r="G60" i="45"/>
  <c r="I60" i="45"/>
  <c r="J60" i="45"/>
  <c r="K60" i="45"/>
  <c r="L60" i="45"/>
  <c r="N60" i="45"/>
  <c r="A61" i="45"/>
  <c r="B61" i="45"/>
  <c r="C61" i="45"/>
  <c r="D61" i="45"/>
  <c r="E61" i="45"/>
  <c r="F61" i="45"/>
  <c r="G61" i="45"/>
  <c r="I61" i="45"/>
  <c r="J61" i="45"/>
  <c r="K61" i="45"/>
  <c r="L61" i="45"/>
  <c r="N61" i="45"/>
  <c r="A62" i="45"/>
  <c r="B62" i="45"/>
  <c r="C62" i="45"/>
  <c r="D62" i="45"/>
  <c r="E62" i="45"/>
  <c r="F62" i="45"/>
  <c r="G62" i="45"/>
  <c r="I62" i="45"/>
  <c r="J62" i="45"/>
  <c r="K62" i="45"/>
  <c r="A63" i="45"/>
  <c r="B63" i="45"/>
  <c r="C63" i="45"/>
  <c r="D63" i="45"/>
  <c r="E63" i="45"/>
  <c r="F63" i="45"/>
  <c r="G63" i="45"/>
  <c r="I63" i="45"/>
  <c r="J63" i="45"/>
  <c r="K63" i="45"/>
  <c r="L63" i="45"/>
  <c r="N63" i="45"/>
  <c r="B64" i="45"/>
  <c r="C64" i="45"/>
  <c r="D64" i="45"/>
  <c r="E64" i="45"/>
  <c r="F64" i="45"/>
  <c r="G64" i="45"/>
  <c r="I64" i="45"/>
  <c r="J64" i="45"/>
  <c r="K64" i="45"/>
  <c r="B65" i="45"/>
  <c r="C65" i="45"/>
  <c r="D65" i="45"/>
  <c r="E65" i="45"/>
  <c r="F65" i="45"/>
  <c r="G65" i="45"/>
  <c r="I65" i="45"/>
  <c r="J65" i="45"/>
  <c r="K65" i="45"/>
  <c r="B66" i="45"/>
  <c r="C66" i="45"/>
  <c r="D66" i="45"/>
  <c r="E66" i="45"/>
  <c r="F66" i="45"/>
  <c r="G66" i="45"/>
  <c r="I66" i="45"/>
  <c r="J66" i="45"/>
  <c r="K66" i="45"/>
  <c r="A67" i="45"/>
  <c r="B67" i="45"/>
  <c r="C67" i="45"/>
  <c r="D67" i="45"/>
  <c r="E67" i="45"/>
  <c r="F67" i="45"/>
  <c r="G67" i="45"/>
  <c r="I67" i="45"/>
  <c r="J67" i="45"/>
  <c r="K67" i="45"/>
  <c r="A68" i="45"/>
  <c r="B68" i="45"/>
  <c r="C68" i="45"/>
  <c r="D68" i="45"/>
  <c r="E68" i="45"/>
  <c r="F68" i="45"/>
  <c r="G68" i="45"/>
  <c r="I68" i="45"/>
  <c r="J68" i="45"/>
  <c r="K68" i="45"/>
  <c r="A69" i="45"/>
  <c r="B69" i="45"/>
  <c r="C69" i="45"/>
  <c r="D69" i="45"/>
  <c r="E69" i="45"/>
  <c r="F69" i="45"/>
  <c r="G69" i="45"/>
  <c r="I69" i="45"/>
  <c r="J69" i="45"/>
  <c r="K69" i="45"/>
  <c r="B70" i="45"/>
  <c r="C70" i="45"/>
  <c r="D70" i="45"/>
  <c r="E70" i="45"/>
  <c r="F70" i="45"/>
  <c r="G70" i="45"/>
  <c r="I70" i="45"/>
  <c r="J70" i="45"/>
  <c r="K70" i="45"/>
  <c r="A71" i="45"/>
  <c r="B71" i="45"/>
  <c r="C71" i="45"/>
  <c r="D71" i="45"/>
  <c r="E71" i="45"/>
  <c r="F71" i="45"/>
  <c r="G71" i="45"/>
  <c r="I71" i="45"/>
  <c r="J71" i="45"/>
  <c r="K71" i="45"/>
  <c r="B72" i="45"/>
  <c r="C72" i="45"/>
  <c r="A73" i="45"/>
  <c r="B73" i="45"/>
  <c r="C73" i="45"/>
  <c r="A74" i="45"/>
  <c r="B74" i="45"/>
  <c r="C74" i="45"/>
  <c r="D74" i="45"/>
  <c r="E74" i="45"/>
  <c r="F74" i="45"/>
  <c r="G74" i="45"/>
  <c r="I74" i="45"/>
  <c r="J74" i="45"/>
  <c r="K74" i="45"/>
  <c r="A75" i="45"/>
  <c r="B75" i="45"/>
  <c r="C75" i="45"/>
  <c r="D75" i="45"/>
  <c r="E75" i="45"/>
  <c r="F75" i="45"/>
  <c r="G75" i="45"/>
  <c r="I75" i="45"/>
  <c r="J75" i="45"/>
  <c r="A76" i="45"/>
  <c r="B76" i="45"/>
  <c r="C76" i="45"/>
  <c r="D76" i="45"/>
  <c r="E76" i="45"/>
  <c r="F76" i="45"/>
  <c r="G76" i="45"/>
  <c r="I76" i="45"/>
  <c r="J76" i="45"/>
  <c r="K76" i="45"/>
  <c r="A77" i="45"/>
  <c r="B77" i="45"/>
  <c r="C77" i="45"/>
  <c r="D77" i="45"/>
  <c r="E77" i="45"/>
  <c r="F77" i="45"/>
  <c r="G77" i="45"/>
  <c r="I77" i="45"/>
  <c r="J77" i="45"/>
  <c r="K77" i="45"/>
  <c r="A78" i="45"/>
  <c r="B78" i="45"/>
  <c r="C78" i="45"/>
  <c r="D78" i="45"/>
  <c r="E78" i="45"/>
  <c r="F78" i="45"/>
  <c r="G78" i="45"/>
  <c r="I78" i="45"/>
  <c r="J78" i="45"/>
  <c r="K78" i="45"/>
  <c r="A79" i="45"/>
  <c r="B79" i="45"/>
  <c r="C79" i="45"/>
  <c r="D79" i="45"/>
  <c r="E79" i="45"/>
  <c r="F79" i="45"/>
  <c r="G79" i="45"/>
  <c r="I79" i="45"/>
  <c r="J79" i="45"/>
  <c r="K79" i="45"/>
  <c r="A80" i="45"/>
  <c r="B80" i="45"/>
  <c r="C80" i="45"/>
  <c r="D80" i="45"/>
  <c r="E80" i="45"/>
  <c r="F80" i="45"/>
  <c r="G80" i="45"/>
  <c r="I80" i="45"/>
  <c r="J80" i="45"/>
  <c r="K80" i="45"/>
  <c r="A81" i="45"/>
  <c r="B81" i="45"/>
  <c r="C81" i="45"/>
  <c r="D81" i="45"/>
  <c r="E81" i="45"/>
  <c r="F81" i="45"/>
  <c r="G81" i="45"/>
  <c r="I81" i="45"/>
  <c r="J81" i="45"/>
  <c r="K81" i="45"/>
  <c r="A82" i="45"/>
  <c r="B82" i="45"/>
  <c r="C82" i="45"/>
  <c r="D82" i="45"/>
  <c r="E82" i="45"/>
  <c r="F82" i="45"/>
  <c r="G82" i="45"/>
  <c r="I82" i="45"/>
  <c r="J82" i="45"/>
  <c r="K82" i="45"/>
  <c r="B83" i="45"/>
  <c r="C83" i="45"/>
  <c r="D83" i="45"/>
  <c r="E83" i="45"/>
  <c r="F83" i="45"/>
  <c r="G83" i="45"/>
  <c r="I83" i="45"/>
  <c r="J83" i="45"/>
  <c r="K83" i="45"/>
  <c r="B84" i="45"/>
  <c r="C84" i="45"/>
  <c r="A85" i="45"/>
  <c r="B85" i="45"/>
  <c r="C85" i="45"/>
  <c r="A86" i="45"/>
  <c r="B86" i="45"/>
  <c r="C86" i="45"/>
  <c r="D86" i="45"/>
  <c r="E86" i="45"/>
  <c r="F86" i="45"/>
  <c r="G86" i="45"/>
  <c r="I86" i="45"/>
  <c r="J86" i="45"/>
  <c r="K86" i="45"/>
  <c r="A87" i="45"/>
  <c r="B87" i="45"/>
  <c r="C87" i="45"/>
  <c r="D87" i="45"/>
  <c r="E87" i="45"/>
  <c r="F87" i="45"/>
  <c r="G87" i="45"/>
  <c r="I87" i="45"/>
  <c r="J87" i="45"/>
  <c r="K87" i="45"/>
  <c r="A88" i="45"/>
  <c r="B88" i="45"/>
  <c r="C88" i="45"/>
  <c r="D88" i="45"/>
  <c r="E88" i="45"/>
  <c r="F88" i="45"/>
  <c r="G88" i="45"/>
  <c r="I88" i="45"/>
  <c r="J88" i="45"/>
  <c r="K88" i="45"/>
  <c r="A89" i="45"/>
  <c r="B89" i="45"/>
  <c r="C89" i="45"/>
  <c r="D89" i="45"/>
  <c r="E89" i="45"/>
  <c r="F89" i="45"/>
  <c r="G89" i="45"/>
  <c r="I89" i="45"/>
  <c r="J89" i="45"/>
  <c r="K89" i="45"/>
  <c r="A90" i="45"/>
  <c r="B90" i="45"/>
  <c r="C90" i="45"/>
  <c r="D90" i="45"/>
  <c r="E90" i="45"/>
  <c r="F90" i="45"/>
  <c r="G90" i="45"/>
  <c r="I90" i="45"/>
  <c r="J90" i="45"/>
  <c r="K90" i="45"/>
  <c r="B3" i="45"/>
  <c r="C3" i="45"/>
  <c r="D3" i="45"/>
  <c r="E3" i="45"/>
  <c r="F3" i="45"/>
  <c r="G3" i="45"/>
  <c r="H3" i="45"/>
  <c r="I3" i="45"/>
  <c r="J3" i="45"/>
  <c r="K3" i="45"/>
  <c r="L3" i="45"/>
  <c r="M3" i="45"/>
  <c r="N3" i="45"/>
  <c r="O3" i="45"/>
  <c r="B735" i="42"/>
  <c r="B11" i="42"/>
  <c r="B12" i="42"/>
  <c r="B22" i="42"/>
  <c r="B23" i="42"/>
  <c r="B24" i="42"/>
  <c r="B25" i="42"/>
  <c r="B26" i="42"/>
  <c r="B27" i="42"/>
  <c r="B28" i="42"/>
  <c r="B29" i="42"/>
  <c r="B37" i="42"/>
  <c r="B38" i="42"/>
  <c r="B39" i="42"/>
  <c r="B40" i="42"/>
  <c r="B41" i="42"/>
  <c r="B42" i="42"/>
  <c r="B43" i="42"/>
  <c r="B44" i="42"/>
  <c r="B45" i="42"/>
  <c r="B54" i="42"/>
  <c r="B55" i="42"/>
  <c r="B56" i="42"/>
  <c r="B57" i="42"/>
  <c r="B58" i="42"/>
  <c r="B59" i="42"/>
  <c r="B60" i="42"/>
  <c r="B61" i="42"/>
  <c r="B69" i="42"/>
  <c r="B70" i="42"/>
  <c r="B71" i="42"/>
  <c r="B72" i="42"/>
  <c r="B73" i="42"/>
  <c r="B74" i="42"/>
  <c r="B75" i="42"/>
  <c r="B76" i="42"/>
  <c r="B77" i="42"/>
  <c r="B86" i="42"/>
  <c r="B87" i="42"/>
  <c r="B88" i="42"/>
  <c r="B89" i="42"/>
  <c r="B90" i="42"/>
  <c r="B91" i="42"/>
  <c r="B5" i="42"/>
  <c r="B6" i="42"/>
  <c r="B7" i="42"/>
  <c r="B8" i="42"/>
  <c r="B9" i="42"/>
  <c r="B10" i="42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P89" i="45"/>
  <c r="P87" i="45"/>
  <c r="P81" i="45"/>
  <c r="P79" i="45"/>
  <c r="P77" i="45"/>
  <c r="P71" i="45"/>
  <c r="P62" i="45"/>
  <c r="P61" i="45"/>
  <c r="P60" i="45"/>
  <c r="P59" i="45"/>
  <c r="P110" i="45"/>
  <c r="P102" i="45"/>
  <c r="P1030" i="45"/>
  <c r="P1023" i="45"/>
  <c r="P1006" i="45"/>
  <c r="P1003" i="45"/>
  <c r="P1000" i="45"/>
  <c r="P992" i="45"/>
  <c r="P988" i="45"/>
  <c r="P980" i="45"/>
  <c r="P976" i="45"/>
  <c r="P968" i="45"/>
  <c r="P965" i="45"/>
  <c r="P962" i="45"/>
  <c r="P957" i="45"/>
  <c r="P954" i="45"/>
  <c r="P934" i="45"/>
  <c r="P930" i="45"/>
  <c r="P926" i="45"/>
  <c r="P920" i="45"/>
  <c r="P916" i="45"/>
  <c r="P914" i="45"/>
  <c r="P910" i="45"/>
  <c r="P903" i="45"/>
  <c r="P886" i="45"/>
  <c r="P879" i="45"/>
  <c r="P874" i="45"/>
  <c r="P870" i="45"/>
  <c r="P863" i="45"/>
  <c r="P859" i="45"/>
  <c r="P856" i="45"/>
  <c r="P837" i="45"/>
  <c r="P834" i="45"/>
  <c r="P830" i="45"/>
  <c r="P825" i="45"/>
  <c r="P802" i="45"/>
  <c r="P797" i="45"/>
  <c r="P791" i="45"/>
  <c r="P787" i="45"/>
  <c r="P783" i="45"/>
  <c r="P776" i="45"/>
  <c r="P772" i="45"/>
  <c r="P765" i="45"/>
  <c r="P762" i="45"/>
  <c r="P741" i="45"/>
  <c r="P737" i="45"/>
  <c r="P719" i="45"/>
  <c r="P715" i="45"/>
  <c r="P712" i="45"/>
  <c r="P692" i="45"/>
  <c r="P689" i="45"/>
  <c r="P680" i="45"/>
  <c r="P677" i="45"/>
  <c r="P668" i="45"/>
  <c r="P665" i="45"/>
  <c r="P656" i="45"/>
  <c r="P653" i="45"/>
  <c r="P644" i="45"/>
  <c r="P642" i="45"/>
  <c r="P90" i="45"/>
  <c r="P88" i="45"/>
  <c r="P86" i="45"/>
  <c r="P82" i="45"/>
  <c r="P80" i="45"/>
  <c r="P78" i="45"/>
  <c r="P76" i="45"/>
  <c r="P70" i="45"/>
  <c r="P65" i="45"/>
  <c r="P63" i="45"/>
  <c r="P43" i="45"/>
  <c r="P39" i="45"/>
  <c r="P34" i="45"/>
  <c r="P106" i="45"/>
  <c r="P822" i="45"/>
  <c r="P818" i="45"/>
  <c r="P638" i="45"/>
  <c r="P633" i="45"/>
  <c r="P1052" i="45"/>
  <c r="P1049" i="45"/>
  <c r="P1040" i="45"/>
  <c r="P1036" i="45"/>
  <c r="P1257" i="45"/>
  <c r="P1253" i="45"/>
  <c r="P1250" i="45"/>
  <c r="P1245" i="45"/>
  <c r="P1241" i="45"/>
  <c r="P1235" i="45"/>
  <c r="P1231" i="45"/>
  <c r="P1227" i="45"/>
  <c r="P1221" i="45"/>
  <c r="P1217" i="45"/>
  <c r="P1211" i="45"/>
  <c r="P1209" i="45"/>
  <c r="P1207" i="45"/>
  <c r="P1205" i="45"/>
  <c r="P1203" i="45"/>
  <c r="P69" i="45"/>
  <c r="P67" i="45"/>
  <c r="P64" i="45"/>
  <c r="P42" i="45"/>
  <c r="P38" i="45"/>
  <c r="P156" i="45"/>
  <c r="P154" i="45"/>
  <c r="P152" i="45"/>
  <c r="P151" i="45"/>
  <c r="P143" i="45"/>
  <c r="P141" i="45"/>
  <c r="P139" i="45"/>
  <c r="P137" i="45"/>
  <c r="P134" i="45"/>
  <c r="P133" i="45"/>
  <c r="P132" i="45"/>
  <c r="P131" i="45"/>
  <c r="P111" i="45"/>
  <c r="P107" i="45"/>
  <c r="P104" i="45"/>
  <c r="P101" i="45"/>
  <c r="P100" i="45"/>
  <c r="P99" i="45"/>
  <c r="P95" i="45"/>
  <c r="P93" i="45"/>
  <c r="P91" i="45"/>
  <c r="P1031" i="45"/>
  <c r="P1027" i="45"/>
  <c r="P1024" i="45"/>
  <c r="P1007" i="45"/>
  <c r="P1001" i="45"/>
  <c r="P998" i="45"/>
  <c r="P993" i="45"/>
  <c r="P989" i="45"/>
  <c r="P986" i="45"/>
  <c r="P981" i="45"/>
  <c r="P977" i="45"/>
  <c r="P974" i="45"/>
  <c r="P969" i="45"/>
  <c r="P966" i="45"/>
  <c r="P958" i="45"/>
  <c r="P951" i="45"/>
  <c r="P935" i="45"/>
  <c r="P931" i="45"/>
  <c r="P927" i="45"/>
  <c r="P921" i="45"/>
  <c r="P917" i="45"/>
  <c r="P911" i="45"/>
  <c r="P907" i="45"/>
  <c r="P904" i="45"/>
  <c r="P887" i="45"/>
  <c r="P883" i="45"/>
  <c r="P880" i="45"/>
  <c r="P875" i="45"/>
  <c r="P871" i="45"/>
  <c r="P867" i="45"/>
  <c r="P860" i="45"/>
  <c r="P857" i="45"/>
  <c r="P838" i="45"/>
  <c r="P831" i="45"/>
  <c r="P826" i="45"/>
  <c r="P819" i="45"/>
  <c r="P800" i="45"/>
  <c r="P798" i="45"/>
  <c r="P795" i="45"/>
  <c r="P788" i="45"/>
  <c r="P784" i="45"/>
  <c r="P777" i="45"/>
  <c r="P773" i="45"/>
  <c r="P770" i="45"/>
  <c r="P766" i="45"/>
  <c r="P760" i="45"/>
  <c r="P758" i="45"/>
  <c r="P742" i="45"/>
  <c r="P738" i="45"/>
  <c r="P735" i="45"/>
  <c r="P716" i="45"/>
  <c r="P713" i="45"/>
  <c r="P710" i="45"/>
  <c r="P693" i="45"/>
  <c r="P690" i="45"/>
  <c r="P686" i="45"/>
  <c r="P681" i="45"/>
  <c r="P678" i="45"/>
  <c r="P674" i="45"/>
  <c r="P669" i="45"/>
  <c r="P666" i="45"/>
  <c r="P662" i="45"/>
  <c r="P657" i="45"/>
  <c r="P654" i="45"/>
  <c r="P650" i="45"/>
  <c r="P645" i="45"/>
  <c r="P639" i="45"/>
  <c r="P634" i="45"/>
  <c r="P627" i="45"/>
  <c r="P622" i="45"/>
  <c r="P615" i="45"/>
  <c r="P610" i="45"/>
  <c r="P603" i="45"/>
  <c r="P598" i="45"/>
  <c r="P591" i="45"/>
  <c r="P586" i="45"/>
  <c r="P579" i="45"/>
  <c r="P574" i="45"/>
  <c r="P570" i="45"/>
  <c r="P562" i="45"/>
  <c r="P555" i="45"/>
  <c r="P550" i="45"/>
  <c r="P543" i="45"/>
  <c r="P527" i="45"/>
  <c r="P523" i="45"/>
  <c r="P519" i="45"/>
  <c r="P515" i="45"/>
  <c r="P511" i="45"/>
  <c r="P507" i="45"/>
  <c r="P503" i="45"/>
  <c r="P499" i="45"/>
  <c r="P495" i="45"/>
  <c r="P491" i="45"/>
  <c r="P487" i="45"/>
  <c r="P483" i="45"/>
  <c r="P479" i="45"/>
  <c r="P475" i="45"/>
  <c r="P471" i="45"/>
  <c r="P467" i="45"/>
  <c r="P463" i="45"/>
  <c r="P459" i="45"/>
  <c r="P455" i="45"/>
  <c r="P451" i="45"/>
  <c r="P447" i="45"/>
  <c r="P443" i="45"/>
  <c r="P439" i="45"/>
  <c r="P435" i="45"/>
  <c r="P431" i="45"/>
  <c r="P427" i="45"/>
  <c r="P423" i="45"/>
  <c r="P419" i="45"/>
  <c r="P415" i="45"/>
  <c r="P411" i="45"/>
  <c r="P406" i="45"/>
  <c r="P403" i="45"/>
  <c r="P400" i="45"/>
  <c r="P380" i="45"/>
  <c r="P378" i="45"/>
  <c r="P376" i="45"/>
  <c r="P374" i="45"/>
  <c r="P356" i="45"/>
  <c r="P352" i="45"/>
  <c r="P349" i="45"/>
  <c r="P348" i="45"/>
  <c r="P347" i="45"/>
  <c r="P340" i="45"/>
  <c r="P336" i="45"/>
  <c r="P330" i="45"/>
  <c r="P326" i="45"/>
  <c r="P322" i="45"/>
  <c r="P316" i="45"/>
  <c r="P312" i="45"/>
  <c r="P309" i="45"/>
  <c r="P308" i="45"/>
  <c r="P307" i="45"/>
  <c r="P303" i="45"/>
  <c r="P301" i="45"/>
  <c r="P299" i="45"/>
  <c r="P297" i="45"/>
  <c r="P294" i="45"/>
  <c r="P293" i="45"/>
  <c r="P292" i="45"/>
  <c r="P291" i="45"/>
  <c r="P286" i="45"/>
  <c r="P284" i="45"/>
  <c r="P282" i="45"/>
  <c r="P280" i="45"/>
  <c r="P279" i="45"/>
  <c r="P271" i="45"/>
  <c r="P269" i="45"/>
  <c r="P267" i="45"/>
  <c r="P265" i="45"/>
  <c r="P262" i="45"/>
  <c r="P261" i="45"/>
  <c r="P260" i="45"/>
  <c r="P259" i="45"/>
  <c r="P254" i="45"/>
  <c r="P252" i="45"/>
  <c r="P250" i="45"/>
  <c r="P248" i="45"/>
  <c r="P247" i="45"/>
  <c r="P239" i="45"/>
  <c r="P237" i="45"/>
  <c r="P235" i="45"/>
  <c r="P233" i="45"/>
  <c r="P230" i="45"/>
  <c r="P229" i="45"/>
  <c r="P228" i="45"/>
  <c r="P227" i="45"/>
  <c r="P222" i="45"/>
  <c r="P220" i="45"/>
  <c r="P218" i="45"/>
  <c r="P216" i="45"/>
  <c r="P215" i="45"/>
  <c r="P207" i="45"/>
  <c r="P205" i="45"/>
  <c r="P203" i="45"/>
  <c r="P201" i="45"/>
  <c r="P198" i="45"/>
  <c r="P197" i="45"/>
  <c r="P196" i="45"/>
  <c r="P195" i="45"/>
  <c r="P190" i="45"/>
  <c r="P188" i="45"/>
  <c r="P186" i="45"/>
  <c r="P184" i="45"/>
  <c r="P183" i="45"/>
  <c r="P175" i="45"/>
  <c r="P173" i="45"/>
  <c r="P171" i="45"/>
  <c r="P169" i="45"/>
  <c r="P166" i="45"/>
  <c r="P165" i="45"/>
  <c r="P164" i="45"/>
  <c r="P163" i="45"/>
  <c r="P158" i="45"/>
  <c r="P1053" i="45"/>
  <c r="P1078" i="45"/>
  <c r="P1071" i="45"/>
  <c r="P1262" i="45"/>
  <c r="P1238" i="45"/>
  <c r="P1218" i="45"/>
  <c r="P1214" i="45"/>
  <c r="P1185" i="45"/>
  <c r="P1181" i="45"/>
  <c r="P1178" i="45"/>
  <c r="P1173" i="45"/>
  <c r="P1170" i="45"/>
  <c r="P1166" i="45"/>
  <c r="P1161" i="45"/>
  <c r="P1158" i="45"/>
  <c r="P1154" i="45"/>
  <c r="P1150" i="45"/>
  <c r="P1148" i="45"/>
  <c r="P1146" i="45"/>
  <c r="P1136" i="45"/>
  <c r="P1133" i="45"/>
  <c r="P1112" i="45"/>
  <c r="P1109" i="45"/>
  <c r="P1106" i="45"/>
  <c r="P1098" i="45"/>
  <c r="P1079" i="45"/>
  <c r="P1269" i="45"/>
  <c r="P1267" i="45"/>
  <c r="P1265" i="45"/>
  <c r="P1263" i="45"/>
  <c r="P630" i="45"/>
  <c r="P626" i="45"/>
  <c r="P621" i="45"/>
  <c r="P606" i="45"/>
  <c r="P602" i="45"/>
  <c r="P597" i="45"/>
  <c r="P594" i="45"/>
  <c r="P590" i="45"/>
  <c r="P585" i="45"/>
  <c r="P582" i="45"/>
  <c r="P578" i="45"/>
  <c r="P566" i="45"/>
  <c r="P558" i="45"/>
  <c r="P554" i="45"/>
  <c r="P549" i="45"/>
  <c r="P546" i="45"/>
  <c r="P108" i="45"/>
  <c r="P105" i="45"/>
  <c r="P103" i="45"/>
  <c r="P1028" i="45"/>
  <c r="P1025" i="45"/>
  <c r="P1004" i="45"/>
  <c r="P1002" i="45"/>
  <c r="P994" i="45"/>
  <c r="P990" i="45"/>
  <c r="P982" i="45"/>
  <c r="P978" i="45"/>
  <c r="P970" i="45"/>
  <c r="P963" i="45"/>
  <c r="P959" i="45"/>
  <c r="P955" i="45"/>
  <c r="P952" i="45"/>
  <c r="P932" i="45"/>
  <c r="P928" i="45"/>
  <c r="P922" i="45"/>
  <c r="P918" i="45"/>
  <c r="P915" i="45"/>
  <c r="P908" i="45"/>
  <c r="P905" i="45"/>
  <c r="P884" i="45"/>
  <c r="P881" i="45"/>
  <c r="P872" i="45"/>
  <c r="P868" i="45"/>
  <c r="P861" i="45"/>
  <c r="P858" i="45"/>
  <c r="P854" i="45"/>
  <c r="P839" i="45"/>
  <c r="P835" i="45"/>
  <c r="P832" i="45"/>
  <c r="P827" i="45"/>
  <c r="P823" i="45"/>
  <c r="P820" i="45"/>
  <c r="P803" i="45"/>
  <c r="P801" i="45"/>
  <c r="P796" i="45"/>
  <c r="P789" i="45"/>
  <c r="P785" i="45"/>
  <c r="P782" i="45"/>
  <c r="P778" i="45"/>
  <c r="P774" i="45"/>
  <c r="P767" i="45"/>
  <c r="P763" i="45"/>
  <c r="P743" i="45"/>
  <c r="P739" i="45"/>
  <c r="P717" i="45"/>
  <c r="P714" i="45"/>
  <c r="P694" i="45"/>
  <c r="P687" i="45"/>
  <c r="P682" i="45"/>
  <c r="P675" i="45"/>
  <c r="P670" i="45"/>
  <c r="P663" i="45"/>
  <c r="P658" i="45"/>
  <c r="P651" i="45"/>
  <c r="P646" i="45"/>
  <c r="P643" i="45"/>
  <c r="P640" i="45"/>
  <c r="P635" i="45"/>
  <c r="P631" i="45"/>
  <c r="P628" i="45"/>
  <c r="P623" i="45"/>
  <c r="P619" i="45"/>
  <c r="P616" i="45"/>
  <c r="P611" i="45"/>
  <c r="P607" i="45"/>
  <c r="P604" i="45"/>
  <c r="P599" i="45"/>
  <c r="P595" i="45"/>
  <c r="P592" i="45"/>
  <c r="P587" i="45"/>
  <c r="P583" i="45"/>
  <c r="P580" i="45"/>
  <c r="P575" i="45"/>
  <c r="P571" i="45"/>
  <c r="P567" i="45"/>
  <c r="P563" i="45"/>
  <c r="P559" i="45"/>
  <c r="P556" i="45"/>
  <c r="P551" i="45"/>
  <c r="P547" i="45"/>
  <c r="P544" i="45"/>
  <c r="P524" i="45"/>
  <c r="P520" i="45"/>
  <c r="P516" i="45"/>
  <c r="P512" i="45"/>
  <c r="P508" i="45"/>
  <c r="P504" i="45"/>
  <c r="P500" i="45"/>
  <c r="P496" i="45"/>
  <c r="P492" i="45"/>
  <c r="P488" i="45"/>
  <c r="P484" i="45"/>
  <c r="P480" i="45"/>
  <c r="P476" i="45"/>
  <c r="P472" i="45"/>
  <c r="P468" i="45"/>
  <c r="P464" i="45"/>
  <c r="P460" i="45"/>
  <c r="P456" i="45"/>
  <c r="P452" i="45"/>
  <c r="P448" i="45"/>
  <c r="P444" i="45"/>
  <c r="P440" i="45"/>
  <c r="P436" i="45"/>
  <c r="P432" i="45"/>
  <c r="P428" i="45"/>
  <c r="P424" i="45"/>
  <c r="P420" i="45"/>
  <c r="P416" i="45"/>
  <c r="P412" i="45"/>
  <c r="P401" i="45"/>
  <c r="P398" i="45"/>
  <c r="P383" i="45"/>
  <c r="P357" i="45"/>
  <c r="P353" i="45"/>
  <c r="P351" i="45"/>
  <c r="P341" i="45"/>
  <c r="P337" i="45"/>
  <c r="P331" i="45"/>
  <c r="P327" i="45"/>
  <c r="P323" i="45"/>
  <c r="P317" i="45"/>
  <c r="P313" i="45"/>
  <c r="P311" i="45"/>
  <c r="P1054" i="45"/>
  <c r="P1047" i="45"/>
  <c r="P1042" i="45"/>
  <c r="P1038" i="45"/>
  <c r="P1075" i="45"/>
  <c r="P1072" i="45"/>
  <c r="P1259" i="45"/>
  <c r="P1255" i="45"/>
  <c r="P1251" i="45"/>
  <c r="P1247" i="45"/>
  <c r="P1243" i="45"/>
  <c r="P1239" i="45"/>
  <c r="P1233" i="45"/>
  <c r="P1229" i="45"/>
  <c r="P1223" i="45"/>
  <c r="P1219" i="45"/>
  <c r="P1215" i="45"/>
  <c r="P1210" i="45"/>
  <c r="P1208" i="45"/>
  <c r="P1206" i="45"/>
  <c r="P1204" i="45"/>
  <c r="P1202" i="45"/>
  <c r="P1186" i="45"/>
  <c r="P1182" i="45"/>
  <c r="P1174" i="45"/>
  <c r="P1167" i="45"/>
  <c r="P1162" i="45"/>
  <c r="P1155" i="45"/>
  <c r="P1144" i="45"/>
  <c r="P1142" i="45"/>
  <c r="P1137" i="45"/>
  <c r="P1134" i="45"/>
  <c r="P1130" i="45"/>
  <c r="P1113" i="45"/>
  <c r="P1110" i="45"/>
  <c r="P1102" i="45"/>
  <c r="P1095" i="45"/>
  <c r="P1091" i="45"/>
  <c r="P1089" i="45"/>
  <c r="P1087" i="45"/>
  <c r="P1085" i="45"/>
  <c r="P1083" i="45"/>
  <c r="P41" i="45"/>
  <c r="P37" i="45"/>
  <c r="P35" i="45"/>
  <c r="P618" i="45"/>
  <c r="P614" i="45"/>
  <c r="P609" i="45"/>
  <c r="P573" i="45"/>
  <c r="P569" i="45"/>
  <c r="P561" i="45"/>
  <c r="P542" i="45"/>
  <c r="P526" i="45"/>
  <c r="P522" i="45"/>
  <c r="P518" i="45"/>
  <c r="P514" i="45"/>
  <c r="P510" i="45"/>
  <c r="P506" i="45"/>
  <c r="P502" i="45"/>
  <c r="P498" i="45"/>
  <c r="P494" i="45"/>
  <c r="P490" i="45"/>
  <c r="P486" i="45"/>
  <c r="P482" i="45"/>
  <c r="P478" i="45"/>
  <c r="P474" i="45"/>
  <c r="P470" i="45"/>
  <c r="P466" i="45"/>
  <c r="P462" i="45"/>
  <c r="P458" i="45"/>
  <c r="P454" i="45"/>
  <c r="P450" i="45"/>
  <c r="P446" i="45"/>
  <c r="P442" i="45"/>
  <c r="P438" i="45"/>
  <c r="P434" i="45"/>
  <c r="P430" i="45"/>
  <c r="P426" i="45"/>
  <c r="P422" i="45"/>
  <c r="P418" i="45"/>
  <c r="P414" i="45"/>
  <c r="P410" i="45"/>
  <c r="P405" i="45"/>
  <c r="P399" i="45"/>
  <c r="P382" i="45"/>
  <c r="P359" i="45"/>
  <c r="P355" i="45"/>
  <c r="P350" i="45"/>
  <c r="P343" i="45"/>
  <c r="P339" i="45"/>
  <c r="P335" i="45"/>
  <c r="P329" i="45"/>
  <c r="P1077" i="45"/>
  <c r="P1074" i="45"/>
  <c r="P1184" i="45"/>
  <c r="P1180" i="45"/>
  <c r="P1172" i="45"/>
  <c r="P1169" i="45"/>
  <c r="P1160" i="45"/>
  <c r="P1157" i="45"/>
  <c r="P1145" i="45"/>
  <c r="P1143" i="45"/>
  <c r="P1139" i="45"/>
  <c r="P1135" i="45"/>
  <c r="P1132" i="45"/>
  <c r="P1115" i="45"/>
  <c r="P1111" i="45"/>
  <c r="P1108" i="45"/>
  <c r="P1100" i="45"/>
  <c r="P1097" i="45"/>
  <c r="P1094" i="45"/>
  <c r="P1090" i="45"/>
  <c r="P1088" i="45"/>
  <c r="P1086" i="45"/>
  <c r="P1084" i="45"/>
  <c r="P1082" i="45"/>
  <c r="P1050" i="45"/>
  <c r="P1046" i="45"/>
  <c r="P1041" i="45"/>
  <c r="P1037" i="45"/>
  <c r="P1258" i="45"/>
  <c r="P1254" i="45"/>
  <c r="P1246" i="45"/>
  <c r="P1242" i="45"/>
  <c r="P1232" i="45"/>
  <c r="P1228" i="45"/>
  <c r="P1222" i="45"/>
  <c r="P1101" i="45"/>
  <c r="P325" i="45"/>
  <c r="P319" i="45"/>
  <c r="P315" i="45"/>
  <c r="P310" i="45"/>
  <c r="P1271" i="45"/>
  <c r="P83" i="45"/>
  <c r="P74" i="45"/>
  <c r="P68" i="45"/>
  <c r="P66" i="45"/>
  <c r="P40" i="45"/>
  <c r="P36" i="45"/>
  <c r="P33" i="45"/>
  <c r="P32" i="45"/>
  <c r="P31" i="45"/>
  <c r="P157" i="45"/>
  <c r="P155" i="45"/>
  <c r="P153" i="45"/>
  <c r="P150" i="45"/>
  <c r="P149" i="45"/>
  <c r="P148" i="45"/>
  <c r="P147" i="45"/>
  <c r="P142" i="45"/>
  <c r="P140" i="45"/>
  <c r="P138" i="45"/>
  <c r="P136" i="45"/>
  <c r="P135" i="45"/>
  <c r="P109" i="45"/>
  <c r="P94" i="45"/>
  <c r="P92" i="45"/>
  <c r="P1034" i="45"/>
  <c r="P1029" i="45"/>
  <c r="P1026" i="45"/>
  <c r="P1022" i="45"/>
  <c r="P1005" i="45"/>
  <c r="P999" i="45"/>
  <c r="P995" i="45"/>
  <c r="P991" i="45"/>
  <c r="P987" i="45"/>
  <c r="P983" i="45"/>
  <c r="P975" i="45"/>
  <c r="P971" i="45"/>
  <c r="P967" i="45"/>
  <c r="P964" i="45"/>
  <c r="P956" i="45"/>
  <c r="P953" i="45"/>
  <c r="P950" i="45"/>
  <c r="P933" i="45"/>
  <c r="P929" i="45"/>
  <c r="P923" i="45"/>
  <c r="P919" i="45"/>
  <c r="P909" i="45"/>
  <c r="P906" i="45"/>
  <c r="P902" i="45"/>
  <c r="P885" i="45"/>
  <c r="P882" i="45"/>
  <c r="P878" i="45"/>
  <c r="P873" i="45"/>
  <c r="P869" i="45"/>
  <c r="P866" i="45"/>
  <c r="P862" i="45"/>
  <c r="P855" i="45"/>
  <c r="P836" i="45"/>
  <c r="P833" i="45"/>
  <c r="P824" i="45"/>
  <c r="P821" i="45"/>
  <c r="P799" i="45"/>
  <c r="P794" i="45"/>
  <c r="P790" i="45"/>
  <c r="P786" i="45"/>
  <c r="P779" i="45"/>
  <c r="P775" i="45"/>
  <c r="P771" i="45"/>
  <c r="P764" i="45"/>
  <c r="P761" i="45"/>
  <c r="P759" i="45"/>
  <c r="P740" i="45"/>
  <c r="P736" i="45"/>
  <c r="P734" i="45"/>
  <c r="P718" i="45"/>
  <c r="P711" i="45"/>
  <c r="P695" i="45"/>
  <c r="P691" i="45"/>
  <c r="P688" i="45"/>
  <c r="P683" i="45"/>
  <c r="P679" i="45"/>
  <c r="P676" i="45"/>
  <c r="P671" i="45"/>
  <c r="P667" i="45"/>
  <c r="P664" i="45"/>
  <c r="P659" i="45"/>
  <c r="P655" i="45"/>
  <c r="P652" i="45"/>
  <c r="P647" i="45"/>
  <c r="P641" i="45"/>
  <c r="P632" i="45"/>
  <c r="P629" i="45"/>
  <c r="P620" i="45"/>
  <c r="P617" i="45"/>
  <c r="P608" i="45"/>
  <c r="P605" i="45"/>
  <c r="P596" i="45"/>
  <c r="P593" i="45"/>
  <c r="P584" i="45"/>
  <c r="P581" i="45"/>
  <c r="P572" i="45"/>
  <c r="P568" i="45"/>
  <c r="P560" i="45"/>
  <c r="P557" i="45"/>
  <c r="P548" i="45"/>
  <c r="P545" i="45"/>
  <c r="P525" i="45"/>
  <c r="P521" i="45"/>
  <c r="P517" i="45"/>
  <c r="P513" i="45"/>
  <c r="P509" i="45"/>
  <c r="P505" i="45"/>
  <c r="P501" i="45"/>
  <c r="P497" i="45"/>
  <c r="P493" i="45"/>
  <c r="P489" i="45"/>
  <c r="P485" i="45"/>
  <c r="P481" i="45"/>
  <c r="P477" i="45"/>
  <c r="P473" i="45"/>
  <c r="P469" i="45"/>
  <c r="P465" i="45"/>
  <c r="P461" i="45"/>
  <c r="P457" i="45"/>
  <c r="P453" i="45"/>
  <c r="P449" i="45"/>
  <c r="P445" i="45"/>
  <c r="P441" i="45"/>
  <c r="P437" i="45"/>
  <c r="P433" i="45"/>
  <c r="P429" i="45"/>
  <c r="P425" i="45"/>
  <c r="P421" i="45"/>
  <c r="P417" i="45"/>
  <c r="P413" i="45"/>
  <c r="P409" i="45"/>
  <c r="P408" i="45"/>
  <c r="P407" i="45"/>
  <c r="P404" i="45"/>
  <c r="P402" i="45"/>
  <c r="P381" i="45"/>
  <c r="P379" i="45"/>
  <c r="P377" i="45"/>
  <c r="P375" i="45"/>
  <c r="P358" i="45"/>
  <c r="P354" i="45"/>
  <c r="P342" i="45"/>
  <c r="P338" i="45"/>
  <c r="P334" i="45"/>
  <c r="P328" i="45"/>
  <c r="P324" i="45"/>
  <c r="P318" i="45"/>
  <c r="P314" i="45"/>
  <c r="P302" i="45"/>
  <c r="P300" i="45"/>
  <c r="P298" i="45"/>
  <c r="P296" i="45"/>
  <c r="P295" i="45"/>
  <c r="P287" i="45"/>
  <c r="P285" i="45"/>
  <c r="P283" i="45"/>
  <c r="P281" i="45"/>
  <c r="P278" i="45"/>
  <c r="P277" i="45"/>
  <c r="P276" i="45"/>
  <c r="P275" i="45"/>
  <c r="P270" i="45"/>
  <c r="P268" i="45"/>
  <c r="P266" i="45"/>
  <c r="P264" i="45"/>
  <c r="P263" i="45"/>
  <c r="P255" i="45"/>
  <c r="P253" i="45"/>
  <c r="P251" i="45"/>
  <c r="P249" i="45"/>
  <c r="P246" i="45"/>
  <c r="P245" i="45"/>
  <c r="P244" i="45"/>
  <c r="P243" i="45"/>
  <c r="P238" i="45"/>
  <c r="P236" i="45"/>
  <c r="P234" i="45"/>
  <c r="P232" i="45"/>
  <c r="P231" i="45"/>
  <c r="P223" i="45"/>
  <c r="P221" i="45"/>
  <c r="P219" i="45"/>
  <c r="P217" i="45"/>
  <c r="P214" i="45"/>
  <c r="P213" i="45"/>
  <c r="P212" i="45"/>
  <c r="P211" i="45"/>
  <c r="P206" i="45"/>
  <c r="P204" i="45"/>
  <c r="P202" i="45"/>
  <c r="P200" i="45"/>
  <c r="P199" i="45"/>
  <c r="P191" i="45"/>
  <c r="P189" i="45"/>
  <c r="P187" i="45"/>
  <c r="P185" i="45"/>
  <c r="P182" i="45"/>
  <c r="P181" i="45"/>
  <c r="P180" i="45"/>
  <c r="P179" i="45"/>
  <c r="P174" i="45"/>
  <c r="P172" i="45"/>
  <c r="P170" i="45"/>
  <c r="P168" i="45"/>
  <c r="P167" i="45"/>
  <c r="P159" i="45"/>
  <c r="P1055" i="45"/>
  <c r="P1051" i="45"/>
  <c r="P1048" i="45"/>
  <c r="P1043" i="45"/>
  <c r="P1035" i="45"/>
  <c r="P1076" i="45"/>
  <c r="P1073" i="45"/>
  <c r="P1070" i="45"/>
  <c r="P1256" i="45"/>
  <c r="P1252" i="45"/>
  <c r="P1244" i="45"/>
  <c r="P1240" i="45"/>
  <c r="P1234" i="45"/>
  <c r="P1230" i="45"/>
  <c r="P1226" i="45"/>
  <c r="P1220" i="45"/>
  <c r="P1216" i="45"/>
  <c r="P1187" i="45"/>
  <c r="P1183" i="45"/>
  <c r="P1179" i="45"/>
  <c r="P1175" i="45"/>
  <c r="P1171" i="45"/>
  <c r="P1168" i="45"/>
  <c r="P1163" i="45"/>
  <c r="P1159" i="45"/>
  <c r="P1156" i="45"/>
  <c r="P1151" i="45"/>
  <c r="P1149" i="45"/>
  <c r="P1147" i="45"/>
  <c r="P1138" i="45"/>
  <c r="P1131" i="45"/>
  <c r="P1114" i="45"/>
  <c r="P1107" i="45"/>
  <c r="P1103" i="45"/>
  <c r="P1099" i="45"/>
  <c r="P1096" i="45"/>
  <c r="P1270" i="45"/>
  <c r="P1268" i="45"/>
  <c r="P1266" i="45"/>
  <c r="P1264" i="45"/>
  <c r="B5" i="38"/>
  <c r="B6" i="38"/>
  <c r="B7" i="38"/>
  <c r="B8" i="38"/>
  <c r="B9" i="38"/>
  <c r="B10" i="38"/>
  <c r="B11" i="38"/>
  <c r="B12" i="38"/>
  <c r="B13" i="38"/>
  <c r="B14" i="38"/>
  <c r="B15" i="38"/>
  <c r="B16" i="38"/>
  <c r="B47" i="36"/>
  <c r="B31" i="36"/>
  <c r="B22" i="36"/>
  <c r="B23" i="36"/>
  <c r="B19" i="36"/>
  <c r="B20" i="36"/>
  <c r="B21" i="36"/>
  <c r="B17" i="36"/>
  <c r="B18" i="36"/>
  <c r="C4" i="31"/>
  <c r="B6" i="34"/>
  <c r="B7" i="34"/>
  <c r="B8" i="34"/>
  <c r="B9" i="34"/>
  <c r="B10" i="34"/>
  <c r="B11" i="34"/>
  <c r="B7" i="33"/>
  <c r="B8" i="33"/>
  <c r="B9" i="33"/>
  <c r="B10" i="33"/>
  <c r="B11" i="33"/>
  <c r="B12" i="33"/>
  <c r="B13" i="33"/>
  <c r="B14" i="33"/>
  <c r="J7" i="22"/>
  <c r="J7" i="33"/>
  <c r="K9" i="22"/>
  <c r="K9" i="33"/>
  <c r="K979" i="45"/>
  <c r="P979" i="45"/>
  <c r="K1039" i="45"/>
  <c r="P1039" i="45"/>
  <c r="K114" i="45"/>
  <c r="B151" i="31"/>
  <c r="B151" i="34"/>
  <c r="C151" i="31"/>
  <c r="C151" i="34"/>
  <c r="D151" i="31"/>
  <c r="D151" i="34"/>
  <c r="E151" i="31"/>
  <c r="E151" i="34"/>
  <c r="F151" i="31"/>
  <c r="F151" i="34"/>
  <c r="G151" i="31"/>
  <c r="G151" i="34"/>
  <c r="I151" i="31"/>
  <c r="I151" i="34"/>
  <c r="J151" i="31"/>
  <c r="J151" i="34"/>
  <c r="K151" i="31"/>
  <c r="K151" i="34"/>
  <c r="B150" i="31"/>
  <c r="B150" i="34"/>
  <c r="C150" i="31"/>
  <c r="C150" i="34"/>
  <c r="D150" i="31"/>
  <c r="D150" i="34"/>
  <c r="E150" i="31"/>
  <c r="E150" i="34"/>
  <c r="F150" i="31"/>
  <c r="F150" i="34"/>
  <c r="G150" i="31"/>
  <c r="G150" i="34"/>
  <c r="I150" i="31"/>
  <c r="I150" i="34"/>
  <c r="J150" i="31"/>
  <c r="J150" i="34"/>
  <c r="K150" i="31"/>
  <c r="K150" i="34"/>
  <c r="B148" i="31"/>
  <c r="B148" i="34"/>
  <c r="C148" i="31"/>
  <c r="C148" i="34"/>
  <c r="D148" i="31"/>
  <c r="D148" i="34"/>
  <c r="E148" i="31"/>
  <c r="E148" i="34"/>
  <c r="F148" i="31"/>
  <c r="F148" i="34"/>
  <c r="G148" i="31"/>
  <c r="G148" i="34"/>
  <c r="I148" i="31"/>
  <c r="I148" i="34"/>
  <c r="J148" i="31"/>
  <c r="J148" i="34"/>
  <c r="K148" i="31"/>
  <c r="K148" i="34"/>
  <c r="B149" i="31"/>
  <c r="B149" i="34"/>
  <c r="C149" i="31"/>
  <c r="C149" i="34"/>
  <c r="D149" i="31"/>
  <c r="D149" i="34"/>
  <c r="E149" i="31"/>
  <c r="E149" i="34"/>
  <c r="F149" i="31"/>
  <c r="F149" i="34"/>
  <c r="G149" i="31"/>
  <c r="G149" i="34"/>
  <c r="I149" i="31"/>
  <c r="I149" i="34"/>
  <c r="J149" i="31"/>
  <c r="J149" i="34"/>
  <c r="K149" i="31"/>
  <c r="K149" i="34"/>
  <c r="B140" i="31"/>
  <c r="B140" i="34"/>
  <c r="C140" i="31"/>
  <c r="C140" i="34"/>
  <c r="A141" i="31"/>
  <c r="A141" i="34"/>
  <c r="B141" i="31"/>
  <c r="B141" i="34"/>
  <c r="C141" i="31"/>
  <c r="C141" i="34"/>
  <c r="B142" i="31"/>
  <c r="B142" i="34"/>
  <c r="C142" i="31"/>
  <c r="C142" i="34"/>
  <c r="D142" i="31"/>
  <c r="D142" i="34"/>
  <c r="E142" i="31"/>
  <c r="E142" i="34"/>
  <c r="F142" i="31"/>
  <c r="F142" i="34"/>
  <c r="G142" i="31"/>
  <c r="G142" i="34"/>
  <c r="I142" i="31"/>
  <c r="I142" i="34"/>
  <c r="J142" i="31"/>
  <c r="J142" i="34"/>
  <c r="K142" i="31"/>
  <c r="K142" i="34"/>
  <c r="A143" i="31"/>
  <c r="A143" i="34"/>
  <c r="B143" i="31"/>
  <c r="B143" i="34"/>
  <c r="C143" i="31"/>
  <c r="C143" i="34"/>
  <c r="D143" i="31"/>
  <c r="D143" i="34"/>
  <c r="E143" i="31"/>
  <c r="E143" i="34"/>
  <c r="F143" i="31"/>
  <c r="F143" i="34"/>
  <c r="G143" i="31"/>
  <c r="G143" i="34"/>
  <c r="I143" i="31"/>
  <c r="I143" i="34"/>
  <c r="J143" i="31"/>
  <c r="J143" i="34"/>
  <c r="K143" i="31"/>
  <c r="K143" i="34"/>
  <c r="B144" i="31"/>
  <c r="B144" i="34"/>
  <c r="C144" i="31"/>
  <c r="C144" i="34"/>
  <c r="D144" i="31"/>
  <c r="D144" i="34"/>
  <c r="E144" i="31"/>
  <c r="E144" i="34"/>
  <c r="F144" i="31"/>
  <c r="F144" i="34"/>
  <c r="G144" i="31"/>
  <c r="G144" i="34"/>
  <c r="I144" i="31"/>
  <c r="I144" i="34"/>
  <c r="J144" i="31"/>
  <c r="J144" i="34"/>
  <c r="K144" i="31"/>
  <c r="K144" i="34"/>
  <c r="B145" i="31"/>
  <c r="B145" i="34"/>
  <c r="C145" i="31"/>
  <c r="C145" i="34"/>
  <c r="D145" i="31"/>
  <c r="D145" i="34"/>
  <c r="E145" i="31"/>
  <c r="E145" i="34"/>
  <c r="F145" i="31"/>
  <c r="F145" i="34"/>
  <c r="G145" i="31"/>
  <c r="G145" i="34"/>
  <c r="I145" i="31"/>
  <c r="I145" i="34"/>
  <c r="J145" i="31"/>
  <c r="J145" i="34"/>
  <c r="K145" i="31"/>
  <c r="K145" i="34"/>
  <c r="B146" i="31"/>
  <c r="B146" i="34"/>
  <c r="C146" i="31"/>
  <c r="C146" i="34"/>
  <c r="D146" i="31"/>
  <c r="D146" i="34"/>
  <c r="E146" i="31"/>
  <c r="E146" i="34"/>
  <c r="F146" i="31"/>
  <c r="F146" i="34"/>
  <c r="G146" i="31"/>
  <c r="G146" i="34"/>
  <c r="I146" i="31"/>
  <c r="I146" i="34"/>
  <c r="J146" i="31"/>
  <c r="J146" i="34"/>
  <c r="K146" i="31"/>
  <c r="K146" i="34"/>
  <c r="B147" i="31"/>
  <c r="B147" i="34"/>
  <c r="C147" i="31"/>
  <c r="C147" i="34"/>
  <c r="D147" i="31"/>
  <c r="D147" i="34"/>
  <c r="E147" i="31"/>
  <c r="E147" i="34"/>
  <c r="F147" i="31"/>
  <c r="F147" i="34"/>
  <c r="G147" i="31"/>
  <c r="G147" i="34"/>
  <c r="I147" i="31"/>
  <c r="I147" i="34"/>
  <c r="J147" i="31"/>
  <c r="J147" i="34"/>
  <c r="K147" i="31"/>
  <c r="K147" i="34"/>
  <c r="B138" i="31"/>
  <c r="B138" i="34"/>
  <c r="C138" i="31"/>
  <c r="C138" i="34"/>
  <c r="D138" i="31"/>
  <c r="D138" i="34"/>
  <c r="E138" i="31"/>
  <c r="E138" i="34"/>
  <c r="F138" i="31"/>
  <c r="F138" i="34"/>
  <c r="G138" i="31"/>
  <c r="G138" i="34"/>
  <c r="I138" i="31"/>
  <c r="I138" i="34"/>
  <c r="J138" i="31"/>
  <c r="J138" i="34"/>
  <c r="K138" i="31"/>
  <c r="K138" i="34"/>
  <c r="B139" i="31"/>
  <c r="B139" i="34"/>
  <c r="C139" i="31"/>
  <c r="C139" i="34"/>
  <c r="D139" i="31"/>
  <c r="D139" i="34"/>
  <c r="E139" i="31"/>
  <c r="E139" i="34"/>
  <c r="F139" i="31"/>
  <c r="F139" i="34"/>
  <c r="G139" i="31"/>
  <c r="G139" i="34"/>
  <c r="I139" i="31"/>
  <c r="I139" i="34"/>
  <c r="J139" i="31"/>
  <c r="J139" i="34"/>
  <c r="K139" i="31"/>
  <c r="K139" i="34"/>
  <c r="A129" i="31"/>
  <c r="A129" i="34"/>
  <c r="B129" i="31"/>
  <c r="B129" i="34"/>
  <c r="C129" i="31"/>
  <c r="C129" i="34"/>
  <c r="B130" i="31"/>
  <c r="B130" i="34"/>
  <c r="C130" i="31"/>
  <c r="C130" i="34"/>
  <c r="D130" i="31"/>
  <c r="D130" i="34"/>
  <c r="E130" i="31"/>
  <c r="E130" i="34"/>
  <c r="F130" i="31"/>
  <c r="F130" i="34"/>
  <c r="G130" i="31"/>
  <c r="G130" i="34"/>
  <c r="I130" i="31"/>
  <c r="I130" i="34"/>
  <c r="J130" i="31"/>
  <c r="J130" i="34"/>
  <c r="K130" i="31"/>
  <c r="K130" i="34"/>
  <c r="A131" i="31"/>
  <c r="A131" i="34"/>
  <c r="B131" i="31"/>
  <c r="B131" i="34"/>
  <c r="C131" i="31"/>
  <c r="C131" i="34"/>
  <c r="D131" i="31"/>
  <c r="D131" i="34"/>
  <c r="E131" i="31"/>
  <c r="E131" i="34"/>
  <c r="F131" i="31"/>
  <c r="F131" i="34"/>
  <c r="G131" i="31"/>
  <c r="G131" i="34"/>
  <c r="I131" i="31"/>
  <c r="I131" i="34"/>
  <c r="J131" i="31"/>
  <c r="J131" i="34"/>
  <c r="K131" i="31"/>
  <c r="K131" i="34"/>
  <c r="B132" i="31"/>
  <c r="B132" i="34"/>
  <c r="C132" i="31"/>
  <c r="C132" i="34"/>
  <c r="D132" i="31"/>
  <c r="D132" i="34"/>
  <c r="E132" i="31"/>
  <c r="E132" i="34"/>
  <c r="F132" i="31"/>
  <c r="F132" i="34"/>
  <c r="G132" i="31"/>
  <c r="G132" i="34"/>
  <c r="I132" i="31"/>
  <c r="I132" i="34"/>
  <c r="J132" i="31"/>
  <c r="J132" i="34"/>
  <c r="K132" i="31"/>
  <c r="K132" i="34"/>
  <c r="B133" i="31"/>
  <c r="B133" i="34"/>
  <c r="C133" i="31"/>
  <c r="C133" i="34"/>
  <c r="D133" i="31"/>
  <c r="D133" i="34"/>
  <c r="E133" i="31"/>
  <c r="E133" i="34"/>
  <c r="F133" i="31"/>
  <c r="F133" i="34"/>
  <c r="G133" i="31"/>
  <c r="G133" i="34"/>
  <c r="I133" i="31"/>
  <c r="I133" i="34"/>
  <c r="J133" i="31"/>
  <c r="J133" i="34"/>
  <c r="K133" i="31"/>
  <c r="K133" i="34"/>
  <c r="B134" i="31"/>
  <c r="B134" i="34"/>
  <c r="C134" i="31"/>
  <c r="C134" i="34"/>
  <c r="D134" i="31"/>
  <c r="D134" i="34"/>
  <c r="E134" i="31"/>
  <c r="E134" i="34"/>
  <c r="F134" i="31"/>
  <c r="F134" i="34"/>
  <c r="G134" i="31"/>
  <c r="G134" i="34"/>
  <c r="I134" i="31"/>
  <c r="I134" i="34"/>
  <c r="J134" i="31"/>
  <c r="J134" i="34"/>
  <c r="K134" i="31"/>
  <c r="K134" i="34"/>
  <c r="A135" i="31"/>
  <c r="A135" i="34"/>
  <c r="B135" i="31"/>
  <c r="B135" i="34"/>
  <c r="C135" i="31"/>
  <c r="C135" i="34"/>
  <c r="D135" i="31"/>
  <c r="D135" i="34"/>
  <c r="E135" i="31"/>
  <c r="E135" i="34"/>
  <c r="F135" i="31"/>
  <c r="F135" i="34"/>
  <c r="G135" i="31"/>
  <c r="G135" i="34"/>
  <c r="I135" i="31"/>
  <c r="I135" i="34"/>
  <c r="J135" i="31"/>
  <c r="J135" i="34"/>
  <c r="K135" i="31"/>
  <c r="K135" i="34"/>
  <c r="B136" i="31"/>
  <c r="B136" i="34"/>
  <c r="C136" i="31"/>
  <c r="C136" i="34"/>
  <c r="D136" i="31"/>
  <c r="D136" i="34"/>
  <c r="E136" i="31"/>
  <c r="E136" i="34"/>
  <c r="F136" i="31"/>
  <c r="F136" i="34"/>
  <c r="G136" i="31"/>
  <c r="G136" i="34"/>
  <c r="I136" i="31"/>
  <c r="I136" i="34"/>
  <c r="J136" i="31"/>
  <c r="J136" i="34"/>
  <c r="K136" i="31"/>
  <c r="K136" i="34"/>
  <c r="B137" i="31"/>
  <c r="B137" i="34"/>
  <c r="C137" i="31"/>
  <c r="C137" i="34"/>
  <c r="D137" i="31"/>
  <c r="D137" i="34"/>
  <c r="E137" i="31"/>
  <c r="E137" i="34"/>
  <c r="F137" i="31"/>
  <c r="F137" i="34"/>
  <c r="G137" i="31"/>
  <c r="G137" i="34"/>
  <c r="I137" i="31"/>
  <c r="I137" i="34"/>
  <c r="J137" i="31"/>
  <c r="J137" i="34"/>
  <c r="K137" i="31"/>
  <c r="K137" i="34"/>
  <c r="B128" i="31"/>
  <c r="B128" i="34"/>
  <c r="C128" i="31"/>
  <c r="B127" i="31"/>
  <c r="B127" i="34"/>
  <c r="C127" i="31"/>
  <c r="C127" i="34"/>
  <c r="D127" i="31"/>
  <c r="D127" i="34"/>
  <c r="E127" i="31"/>
  <c r="E127" i="34"/>
  <c r="F127" i="31"/>
  <c r="F127" i="34"/>
  <c r="G127" i="31"/>
  <c r="G127" i="34"/>
  <c r="I127" i="31"/>
  <c r="I127" i="34"/>
  <c r="J127" i="31"/>
  <c r="J127" i="34"/>
  <c r="K127" i="31"/>
  <c r="K127" i="34"/>
  <c r="B116" i="31"/>
  <c r="B116" i="34"/>
  <c r="C116" i="31"/>
  <c r="C116" i="34"/>
  <c r="B117" i="31"/>
  <c r="B117" i="34"/>
  <c r="C117" i="31"/>
  <c r="C117" i="34"/>
  <c r="B118" i="31"/>
  <c r="B118" i="34"/>
  <c r="C118" i="31"/>
  <c r="C118" i="34"/>
  <c r="D118" i="31"/>
  <c r="D118" i="34"/>
  <c r="E118" i="31"/>
  <c r="E118" i="34"/>
  <c r="F118" i="31"/>
  <c r="F118" i="34"/>
  <c r="G118" i="31"/>
  <c r="G118" i="34"/>
  <c r="I118" i="31"/>
  <c r="I118" i="34"/>
  <c r="J118" i="31"/>
  <c r="J118" i="34"/>
  <c r="K118" i="31"/>
  <c r="K118" i="34"/>
  <c r="B119" i="31"/>
  <c r="B119" i="34"/>
  <c r="C119" i="31"/>
  <c r="C119" i="34"/>
  <c r="D119" i="31"/>
  <c r="D119" i="34"/>
  <c r="E119" i="31"/>
  <c r="E119" i="34"/>
  <c r="F119" i="31"/>
  <c r="F119" i="34"/>
  <c r="G119" i="31"/>
  <c r="G119" i="34"/>
  <c r="I119" i="31"/>
  <c r="I119" i="34"/>
  <c r="J119" i="31"/>
  <c r="J119" i="34"/>
  <c r="K119" i="31"/>
  <c r="K119" i="34"/>
  <c r="B120" i="31"/>
  <c r="B120" i="34"/>
  <c r="C120" i="31"/>
  <c r="C120" i="34"/>
  <c r="D120" i="31"/>
  <c r="D120" i="34"/>
  <c r="E120" i="31"/>
  <c r="E120" i="34"/>
  <c r="F120" i="31"/>
  <c r="F120" i="34"/>
  <c r="G120" i="31"/>
  <c r="G120" i="34"/>
  <c r="I120" i="31"/>
  <c r="I120" i="34"/>
  <c r="J120" i="31"/>
  <c r="J120" i="34"/>
  <c r="K120" i="31"/>
  <c r="K120" i="34"/>
  <c r="B121" i="31"/>
  <c r="B121" i="34"/>
  <c r="C121" i="31"/>
  <c r="C121" i="34"/>
  <c r="D121" i="31"/>
  <c r="D121" i="34"/>
  <c r="E121" i="31"/>
  <c r="E121" i="34"/>
  <c r="F121" i="31"/>
  <c r="F121" i="34"/>
  <c r="G121" i="31"/>
  <c r="G121" i="34"/>
  <c r="I121" i="31"/>
  <c r="I121" i="34"/>
  <c r="J121" i="31"/>
  <c r="J121" i="34"/>
  <c r="K121" i="31"/>
  <c r="K121" i="34"/>
  <c r="B122" i="31"/>
  <c r="B122" i="34"/>
  <c r="C122" i="31"/>
  <c r="C122" i="34"/>
  <c r="D122" i="31"/>
  <c r="D122" i="34"/>
  <c r="E122" i="31"/>
  <c r="E122" i="34"/>
  <c r="F122" i="31"/>
  <c r="F122" i="34"/>
  <c r="G122" i="31"/>
  <c r="G122" i="34"/>
  <c r="I122" i="31"/>
  <c r="I122" i="34"/>
  <c r="J122" i="31"/>
  <c r="J122" i="34"/>
  <c r="K122" i="31"/>
  <c r="K122" i="34"/>
  <c r="B123" i="31"/>
  <c r="B123" i="34"/>
  <c r="C123" i="31"/>
  <c r="C123" i="34"/>
  <c r="D123" i="31"/>
  <c r="D123" i="34"/>
  <c r="E123" i="31"/>
  <c r="E123" i="34"/>
  <c r="F123" i="31"/>
  <c r="F123" i="34"/>
  <c r="G123" i="31"/>
  <c r="G123" i="34"/>
  <c r="I123" i="31"/>
  <c r="I123" i="34"/>
  <c r="J123" i="31"/>
  <c r="J123" i="34"/>
  <c r="K123" i="31"/>
  <c r="K123" i="34"/>
  <c r="B124" i="31"/>
  <c r="B124" i="34"/>
  <c r="C124" i="31"/>
  <c r="C124" i="34"/>
  <c r="D124" i="31"/>
  <c r="D124" i="34"/>
  <c r="E124" i="31"/>
  <c r="E124" i="34"/>
  <c r="F124" i="31"/>
  <c r="F124" i="34"/>
  <c r="G124" i="31"/>
  <c r="G124" i="34"/>
  <c r="I124" i="31"/>
  <c r="I124" i="34"/>
  <c r="J124" i="31"/>
  <c r="J124" i="34"/>
  <c r="K124" i="31"/>
  <c r="K124" i="34"/>
  <c r="B125" i="31"/>
  <c r="B125" i="34"/>
  <c r="C125" i="31"/>
  <c r="C125" i="34"/>
  <c r="D125" i="31"/>
  <c r="D125" i="34"/>
  <c r="E125" i="31"/>
  <c r="E125" i="34"/>
  <c r="F125" i="31"/>
  <c r="F125" i="34"/>
  <c r="G125" i="31"/>
  <c r="G125" i="34"/>
  <c r="I125" i="31"/>
  <c r="I125" i="34"/>
  <c r="J125" i="31"/>
  <c r="J125" i="34"/>
  <c r="K125" i="31"/>
  <c r="K125" i="34"/>
  <c r="B126" i="31"/>
  <c r="B126" i="34"/>
  <c r="C126" i="31"/>
  <c r="C126" i="34"/>
  <c r="D126" i="31"/>
  <c r="D126" i="34"/>
  <c r="E126" i="31"/>
  <c r="E126" i="34"/>
  <c r="F126" i="31"/>
  <c r="F126" i="34"/>
  <c r="G126" i="31"/>
  <c r="G126" i="34"/>
  <c r="I126" i="31"/>
  <c r="I126" i="34"/>
  <c r="J126" i="31"/>
  <c r="J126" i="34"/>
  <c r="K126" i="31"/>
  <c r="K126" i="34"/>
  <c r="B113" i="31"/>
  <c r="B113" i="34"/>
  <c r="C113" i="31"/>
  <c r="C113" i="34"/>
  <c r="D113" i="31"/>
  <c r="D113" i="34"/>
  <c r="E113" i="31"/>
  <c r="E113" i="34"/>
  <c r="F113" i="31"/>
  <c r="F113" i="34"/>
  <c r="G113" i="31"/>
  <c r="G113" i="34"/>
  <c r="I113" i="31"/>
  <c r="I113" i="34"/>
  <c r="J113" i="31"/>
  <c r="J113" i="34"/>
  <c r="K113" i="31"/>
  <c r="K113" i="34"/>
  <c r="B114" i="31"/>
  <c r="B114" i="34"/>
  <c r="C114" i="31"/>
  <c r="C114" i="34"/>
  <c r="D114" i="31"/>
  <c r="D114" i="34"/>
  <c r="E114" i="31"/>
  <c r="E114" i="34"/>
  <c r="F114" i="31"/>
  <c r="F114" i="34"/>
  <c r="G114" i="31"/>
  <c r="G114" i="34"/>
  <c r="I114" i="31"/>
  <c r="I114" i="34"/>
  <c r="J114" i="31"/>
  <c r="J114" i="34"/>
  <c r="K114" i="31"/>
  <c r="K114" i="34"/>
  <c r="B115" i="31"/>
  <c r="B115" i="34"/>
  <c r="C115" i="31"/>
  <c r="C115" i="34"/>
  <c r="D115" i="31"/>
  <c r="D115" i="34"/>
  <c r="E115" i="31"/>
  <c r="E115" i="34"/>
  <c r="F115" i="31"/>
  <c r="F115" i="34"/>
  <c r="G115" i="31"/>
  <c r="G115" i="34"/>
  <c r="I115" i="31"/>
  <c r="I115" i="34"/>
  <c r="J115" i="31"/>
  <c r="J115" i="34"/>
  <c r="K115" i="31"/>
  <c r="K115" i="34"/>
  <c r="A105" i="31"/>
  <c r="A105" i="34"/>
  <c r="B105" i="31"/>
  <c r="B105" i="34"/>
  <c r="C105" i="31"/>
  <c r="C105" i="34"/>
  <c r="A106" i="31"/>
  <c r="A106" i="34"/>
  <c r="B106" i="31"/>
  <c r="B106" i="34"/>
  <c r="C106" i="31"/>
  <c r="C106" i="34"/>
  <c r="D106" i="31"/>
  <c r="D106" i="34"/>
  <c r="E106" i="31"/>
  <c r="E106" i="34"/>
  <c r="F106" i="31"/>
  <c r="F106" i="34"/>
  <c r="G106" i="31"/>
  <c r="G106" i="34"/>
  <c r="I106" i="31"/>
  <c r="I106" i="34"/>
  <c r="J106" i="31"/>
  <c r="J106" i="34"/>
  <c r="K106" i="31"/>
  <c r="K106" i="34"/>
  <c r="A107" i="31"/>
  <c r="A107" i="34"/>
  <c r="B107" i="31"/>
  <c r="B107" i="34"/>
  <c r="C107" i="31"/>
  <c r="C107" i="34"/>
  <c r="D107" i="31"/>
  <c r="D107" i="34"/>
  <c r="E107" i="31"/>
  <c r="E107" i="34"/>
  <c r="F107" i="31"/>
  <c r="F107" i="34"/>
  <c r="G107" i="31"/>
  <c r="G107" i="34"/>
  <c r="I107" i="31"/>
  <c r="I107" i="34"/>
  <c r="J107" i="31"/>
  <c r="J107" i="34"/>
  <c r="K107" i="31"/>
  <c r="K107" i="34"/>
  <c r="A108" i="31"/>
  <c r="A108" i="34"/>
  <c r="B108" i="31"/>
  <c r="B108" i="34"/>
  <c r="C108" i="31"/>
  <c r="C108" i="34"/>
  <c r="D108" i="31"/>
  <c r="D108" i="34"/>
  <c r="E108" i="31"/>
  <c r="E108" i="34"/>
  <c r="F108" i="31"/>
  <c r="F108" i="34"/>
  <c r="G108" i="31"/>
  <c r="G108" i="34"/>
  <c r="I108" i="31"/>
  <c r="I108" i="34"/>
  <c r="J108" i="31"/>
  <c r="J108" i="34"/>
  <c r="K108" i="31"/>
  <c r="K108" i="34"/>
  <c r="B109" i="31"/>
  <c r="B109" i="34"/>
  <c r="C109" i="31"/>
  <c r="C109" i="34"/>
  <c r="D109" i="31"/>
  <c r="D109" i="34"/>
  <c r="E109" i="31"/>
  <c r="E109" i="34"/>
  <c r="F109" i="31"/>
  <c r="F109" i="34"/>
  <c r="G109" i="31"/>
  <c r="G109" i="34"/>
  <c r="I109" i="31"/>
  <c r="I109" i="34"/>
  <c r="J109" i="31"/>
  <c r="J109" i="34"/>
  <c r="K109" i="31"/>
  <c r="K109" i="34"/>
  <c r="B110" i="31"/>
  <c r="B110" i="34"/>
  <c r="C110" i="31"/>
  <c r="C110" i="34"/>
  <c r="D110" i="31"/>
  <c r="D110" i="34"/>
  <c r="E110" i="31"/>
  <c r="E110" i="34"/>
  <c r="F110" i="31"/>
  <c r="F110" i="34"/>
  <c r="G110" i="31"/>
  <c r="G110" i="34"/>
  <c r="I110" i="31"/>
  <c r="I110" i="34"/>
  <c r="J110" i="31"/>
  <c r="J110" i="34"/>
  <c r="K110" i="31"/>
  <c r="K110" i="34"/>
  <c r="B111" i="31"/>
  <c r="B111" i="34"/>
  <c r="C111" i="31"/>
  <c r="C111" i="34"/>
  <c r="D111" i="31"/>
  <c r="D111" i="34"/>
  <c r="E111" i="31"/>
  <c r="E111" i="34"/>
  <c r="F111" i="31"/>
  <c r="F111" i="34"/>
  <c r="G111" i="31"/>
  <c r="G111" i="34"/>
  <c r="I111" i="31"/>
  <c r="I111" i="34"/>
  <c r="J111" i="31"/>
  <c r="J111" i="34"/>
  <c r="K111" i="31"/>
  <c r="K111" i="34"/>
  <c r="B112" i="31"/>
  <c r="B112" i="34"/>
  <c r="C112" i="31"/>
  <c r="C112" i="34"/>
  <c r="D112" i="31"/>
  <c r="D112" i="34"/>
  <c r="E112" i="31"/>
  <c r="E112" i="34"/>
  <c r="F112" i="31"/>
  <c r="F112" i="34"/>
  <c r="G112" i="31"/>
  <c r="G112" i="34"/>
  <c r="I112" i="31"/>
  <c r="I112" i="34"/>
  <c r="J112" i="31"/>
  <c r="J112" i="34"/>
  <c r="K112" i="31"/>
  <c r="K112" i="34"/>
  <c r="B104" i="31"/>
  <c r="B104" i="34"/>
  <c r="C104" i="31"/>
  <c r="B94" i="31"/>
  <c r="B94" i="34"/>
  <c r="C94" i="31"/>
  <c r="C94" i="34"/>
  <c r="D94" i="31"/>
  <c r="D94" i="34"/>
  <c r="E94" i="31"/>
  <c r="E94" i="34"/>
  <c r="F94" i="31"/>
  <c r="F94" i="34"/>
  <c r="G94" i="31"/>
  <c r="G94" i="34"/>
  <c r="I94" i="31"/>
  <c r="I94" i="34"/>
  <c r="J94" i="31"/>
  <c r="J94" i="34"/>
  <c r="K94" i="31"/>
  <c r="K94" i="34"/>
  <c r="B95" i="31"/>
  <c r="B95" i="34"/>
  <c r="C95" i="31"/>
  <c r="C95" i="34"/>
  <c r="D95" i="31"/>
  <c r="D95" i="34"/>
  <c r="E95" i="31"/>
  <c r="E95" i="34"/>
  <c r="F95" i="31"/>
  <c r="F95" i="34"/>
  <c r="G95" i="31"/>
  <c r="G95" i="34"/>
  <c r="I95" i="31"/>
  <c r="I95" i="34"/>
  <c r="J95" i="31"/>
  <c r="J95" i="34"/>
  <c r="K95" i="31"/>
  <c r="K95" i="34"/>
  <c r="B96" i="31"/>
  <c r="B96" i="34"/>
  <c r="C96" i="31"/>
  <c r="C96" i="34"/>
  <c r="D96" i="31"/>
  <c r="D96" i="34"/>
  <c r="E96" i="31"/>
  <c r="E96" i="34"/>
  <c r="F96" i="31"/>
  <c r="F96" i="34"/>
  <c r="G96" i="31"/>
  <c r="G96" i="34"/>
  <c r="I96" i="31"/>
  <c r="I96" i="34"/>
  <c r="J96" i="31"/>
  <c r="J96" i="34"/>
  <c r="K96" i="31"/>
  <c r="K96" i="34"/>
  <c r="B97" i="31"/>
  <c r="B97" i="34"/>
  <c r="C97" i="31"/>
  <c r="C97" i="34"/>
  <c r="D97" i="31"/>
  <c r="D97" i="34"/>
  <c r="E97" i="31"/>
  <c r="E97" i="34"/>
  <c r="F97" i="31"/>
  <c r="F97" i="34"/>
  <c r="G97" i="31"/>
  <c r="G97" i="34"/>
  <c r="I97" i="31"/>
  <c r="I97" i="34"/>
  <c r="J97" i="31"/>
  <c r="J97" i="34"/>
  <c r="K97" i="31"/>
  <c r="K97" i="34"/>
  <c r="B98" i="31"/>
  <c r="B98" i="34"/>
  <c r="C98" i="31"/>
  <c r="C98" i="34"/>
  <c r="D98" i="31"/>
  <c r="D98" i="34"/>
  <c r="E98" i="31"/>
  <c r="E98" i="34"/>
  <c r="F98" i="31"/>
  <c r="F98" i="34"/>
  <c r="G98" i="31"/>
  <c r="G98" i="34"/>
  <c r="I98" i="31"/>
  <c r="I98" i="34"/>
  <c r="J98" i="31"/>
  <c r="J98" i="34"/>
  <c r="K98" i="31"/>
  <c r="K98" i="34"/>
  <c r="A99" i="31"/>
  <c r="A99" i="34"/>
  <c r="B99" i="31"/>
  <c r="B99" i="34"/>
  <c r="C99" i="31"/>
  <c r="C99" i="34"/>
  <c r="D99" i="31"/>
  <c r="D99" i="34"/>
  <c r="E99" i="31"/>
  <c r="E99" i="34"/>
  <c r="F99" i="31"/>
  <c r="F99" i="34"/>
  <c r="G99" i="31"/>
  <c r="G99" i="34"/>
  <c r="I99" i="31"/>
  <c r="I99" i="34"/>
  <c r="J99" i="31"/>
  <c r="J99" i="34"/>
  <c r="K99" i="31"/>
  <c r="K99" i="34"/>
  <c r="B100" i="31"/>
  <c r="B100" i="34"/>
  <c r="C100" i="31"/>
  <c r="C100" i="34"/>
  <c r="D100" i="31"/>
  <c r="D100" i="34"/>
  <c r="E100" i="31"/>
  <c r="E100" i="34"/>
  <c r="F100" i="31"/>
  <c r="F100" i="34"/>
  <c r="G100" i="31"/>
  <c r="G100" i="34"/>
  <c r="I100" i="31"/>
  <c r="I100" i="34"/>
  <c r="J100" i="31"/>
  <c r="J100" i="34"/>
  <c r="K100" i="31"/>
  <c r="K100" i="34"/>
  <c r="B101" i="31"/>
  <c r="B101" i="34"/>
  <c r="C101" i="31"/>
  <c r="C101" i="34"/>
  <c r="D101" i="31"/>
  <c r="D101" i="34"/>
  <c r="E101" i="31"/>
  <c r="E101" i="34"/>
  <c r="F101" i="31"/>
  <c r="F101" i="34"/>
  <c r="G101" i="31"/>
  <c r="G101" i="34"/>
  <c r="I101" i="31"/>
  <c r="I101" i="34"/>
  <c r="J101" i="31"/>
  <c r="J101" i="34"/>
  <c r="K101" i="31"/>
  <c r="K101" i="34"/>
  <c r="B102" i="31"/>
  <c r="B102" i="34"/>
  <c r="C102" i="31"/>
  <c r="C102" i="34"/>
  <c r="D102" i="31"/>
  <c r="D102" i="34"/>
  <c r="E102" i="31"/>
  <c r="E102" i="34"/>
  <c r="F102" i="31"/>
  <c r="F102" i="34"/>
  <c r="G102" i="31"/>
  <c r="G102" i="34"/>
  <c r="I102" i="31"/>
  <c r="I102" i="34"/>
  <c r="J102" i="31"/>
  <c r="J102" i="34"/>
  <c r="K102" i="31"/>
  <c r="K102" i="34"/>
  <c r="B103" i="31"/>
  <c r="B103" i="34"/>
  <c r="C103" i="31"/>
  <c r="C103" i="34"/>
  <c r="D103" i="31"/>
  <c r="D103" i="34"/>
  <c r="E103" i="31"/>
  <c r="E103" i="34"/>
  <c r="F103" i="31"/>
  <c r="F103" i="34"/>
  <c r="G103" i="31"/>
  <c r="G103" i="34"/>
  <c r="I103" i="31"/>
  <c r="I103" i="34"/>
  <c r="J103" i="31"/>
  <c r="J103" i="34"/>
  <c r="K103" i="31"/>
  <c r="K103" i="34"/>
  <c r="B92" i="31"/>
  <c r="B92" i="34"/>
  <c r="C92" i="31"/>
  <c r="A93" i="31"/>
  <c r="A93" i="34"/>
  <c r="B93" i="31"/>
  <c r="B93" i="34"/>
  <c r="C93" i="31"/>
  <c r="C93" i="34"/>
  <c r="A81" i="31"/>
  <c r="A81" i="34"/>
  <c r="B81" i="31"/>
  <c r="B81" i="34"/>
  <c r="C81" i="31"/>
  <c r="C81" i="34"/>
  <c r="A82" i="31"/>
  <c r="A82" i="34"/>
  <c r="B82" i="31"/>
  <c r="B82" i="34"/>
  <c r="C82" i="31"/>
  <c r="C82" i="34"/>
  <c r="D82" i="31"/>
  <c r="D82" i="34"/>
  <c r="E82" i="31"/>
  <c r="E82" i="34"/>
  <c r="F82" i="31"/>
  <c r="F82" i="34"/>
  <c r="G82" i="31"/>
  <c r="G82" i="34"/>
  <c r="I82" i="31"/>
  <c r="I82" i="34"/>
  <c r="J82" i="31"/>
  <c r="J82" i="34"/>
  <c r="K82" i="31"/>
  <c r="K82" i="34"/>
  <c r="A83" i="31"/>
  <c r="A83" i="34"/>
  <c r="B83" i="31"/>
  <c r="B83" i="34"/>
  <c r="C83" i="31"/>
  <c r="C83" i="34"/>
  <c r="D83" i="31"/>
  <c r="D83" i="34"/>
  <c r="E83" i="31"/>
  <c r="E83" i="34"/>
  <c r="F83" i="31"/>
  <c r="F83" i="34"/>
  <c r="G83" i="31"/>
  <c r="G83" i="34"/>
  <c r="I83" i="31"/>
  <c r="I83" i="34"/>
  <c r="J83" i="31"/>
  <c r="J83" i="34"/>
  <c r="K83" i="31"/>
  <c r="K83" i="34"/>
  <c r="B84" i="31"/>
  <c r="B84" i="34"/>
  <c r="C84" i="31"/>
  <c r="C84" i="34"/>
  <c r="D84" i="31"/>
  <c r="D84" i="34"/>
  <c r="E84" i="31"/>
  <c r="E84" i="34"/>
  <c r="F84" i="31"/>
  <c r="F84" i="34"/>
  <c r="G84" i="31"/>
  <c r="G84" i="34"/>
  <c r="I84" i="31"/>
  <c r="I84" i="34"/>
  <c r="J84" i="31"/>
  <c r="J84" i="34"/>
  <c r="K84" i="31"/>
  <c r="K84" i="34"/>
  <c r="B85" i="31"/>
  <c r="B85" i="34"/>
  <c r="C85" i="31"/>
  <c r="C85" i="34"/>
  <c r="D85" i="31"/>
  <c r="D85" i="34"/>
  <c r="E85" i="31"/>
  <c r="E85" i="34"/>
  <c r="F85" i="31"/>
  <c r="F85" i="34"/>
  <c r="G85" i="31"/>
  <c r="G85" i="34"/>
  <c r="I85" i="31"/>
  <c r="I85" i="34"/>
  <c r="J85" i="31"/>
  <c r="J85" i="34"/>
  <c r="K85" i="31"/>
  <c r="K85" i="34"/>
  <c r="B86" i="31"/>
  <c r="B86" i="34"/>
  <c r="C86" i="31"/>
  <c r="C86" i="34"/>
  <c r="D86" i="31"/>
  <c r="D86" i="34"/>
  <c r="E86" i="31"/>
  <c r="E86" i="34"/>
  <c r="F86" i="31"/>
  <c r="F86" i="34"/>
  <c r="G86" i="31"/>
  <c r="G86" i="34"/>
  <c r="I86" i="31"/>
  <c r="I86" i="34"/>
  <c r="J86" i="31"/>
  <c r="J86" i="34"/>
  <c r="K86" i="31"/>
  <c r="K86" i="34"/>
  <c r="B87" i="31"/>
  <c r="B87" i="34"/>
  <c r="C87" i="31"/>
  <c r="C87" i="34"/>
  <c r="D87" i="31"/>
  <c r="D87" i="34"/>
  <c r="E87" i="31"/>
  <c r="E87" i="34"/>
  <c r="F87" i="31"/>
  <c r="F87" i="34"/>
  <c r="G87" i="31"/>
  <c r="G87" i="34"/>
  <c r="I87" i="31"/>
  <c r="I87" i="34"/>
  <c r="J87" i="31"/>
  <c r="J87" i="34"/>
  <c r="K87" i="31"/>
  <c r="K87" i="34"/>
  <c r="B88" i="31"/>
  <c r="B88" i="34"/>
  <c r="C88" i="31"/>
  <c r="C88" i="34"/>
  <c r="D88" i="31"/>
  <c r="D88" i="34"/>
  <c r="E88" i="31"/>
  <c r="E88" i="34"/>
  <c r="F88" i="31"/>
  <c r="F88" i="34"/>
  <c r="G88" i="31"/>
  <c r="G88" i="34"/>
  <c r="I88" i="31"/>
  <c r="I88" i="34"/>
  <c r="J88" i="31"/>
  <c r="J88" i="34"/>
  <c r="K88" i="31"/>
  <c r="K88" i="34"/>
  <c r="B89" i="31"/>
  <c r="B89" i="34"/>
  <c r="C89" i="31"/>
  <c r="C89" i="34"/>
  <c r="D89" i="31"/>
  <c r="D89" i="34"/>
  <c r="E89" i="31"/>
  <c r="E89" i="34"/>
  <c r="F89" i="31"/>
  <c r="F89" i="34"/>
  <c r="G89" i="31"/>
  <c r="G89" i="34"/>
  <c r="I89" i="31"/>
  <c r="I89" i="34"/>
  <c r="J89" i="31"/>
  <c r="J89" i="34"/>
  <c r="K89" i="31"/>
  <c r="K89" i="34"/>
  <c r="B90" i="31"/>
  <c r="B90" i="34"/>
  <c r="C90" i="31"/>
  <c r="C90" i="34"/>
  <c r="D90" i="31"/>
  <c r="D90" i="34"/>
  <c r="E90" i="31"/>
  <c r="E90" i="34"/>
  <c r="F90" i="31"/>
  <c r="F90" i="34"/>
  <c r="G90" i="31"/>
  <c r="G90" i="34"/>
  <c r="I90" i="31"/>
  <c r="I90" i="34"/>
  <c r="J90" i="31"/>
  <c r="J90" i="34"/>
  <c r="K90" i="31"/>
  <c r="K90" i="34"/>
  <c r="B91" i="31"/>
  <c r="B91" i="34"/>
  <c r="C91" i="31"/>
  <c r="C91" i="34"/>
  <c r="D91" i="31"/>
  <c r="D91" i="34"/>
  <c r="E91" i="31"/>
  <c r="E91" i="34"/>
  <c r="F91" i="31"/>
  <c r="F91" i="34"/>
  <c r="G91" i="31"/>
  <c r="G91" i="34"/>
  <c r="I91" i="31"/>
  <c r="I91" i="34"/>
  <c r="J91" i="31"/>
  <c r="J91" i="34"/>
  <c r="K91" i="31"/>
  <c r="K91" i="34"/>
  <c r="B80" i="31"/>
  <c r="B80" i="34"/>
  <c r="C80" i="31"/>
  <c r="A78" i="31"/>
  <c r="A78" i="34"/>
  <c r="B78" i="31"/>
  <c r="B78" i="34"/>
  <c r="C78" i="31"/>
  <c r="C78" i="34"/>
  <c r="D78" i="31"/>
  <c r="D78" i="34"/>
  <c r="E78" i="31"/>
  <c r="E78" i="34"/>
  <c r="F78" i="31"/>
  <c r="F78" i="34"/>
  <c r="G78" i="31"/>
  <c r="G78" i="34"/>
  <c r="I78" i="31"/>
  <c r="I78" i="34"/>
  <c r="J78" i="31"/>
  <c r="J78" i="34"/>
  <c r="K78" i="31"/>
  <c r="K78" i="34"/>
  <c r="A79" i="31"/>
  <c r="A79" i="34"/>
  <c r="B79" i="31"/>
  <c r="B79" i="34"/>
  <c r="C79" i="31"/>
  <c r="C79" i="34"/>
  <c r="D79" i="31"/>
  <c r="D79" i="34"/>
  <c r="E79" i="31"/>
  <c r="E79" i="34"/>
  <c r="F79" i="31"/>
  <c r="F79" i="34"/>
  <c r="G79" i="31"/>
  <c r="G79" i="34"/>
  <c r="I79" i="31"/>
  <c r="I79" i="34"/>
  <c r="J79" i="31"/>
  <c r="J79" i="34"/>
  <c r="K79" i="31"/>
  <c r="K79" i="34"/>
  <c r="B72" i="31"/>
  <c r="B72" i="34"/>
  <c r="C72" i="31"/>
  <c r="C72" i="34"/>
  <c r="D72" i="31"/>
  <c r="D72" i="34"/>
  <c r="E72" i="31"/>
  <c r="E72" i="34"/>
  <c r="F72" i="31"/>
  <c r="F72" i="34"/>
  <c r="G72" i="31"/>
  <c r="G72" i="34"/>
  <c r="I72" i="31"/>
  <c r="I72" i="34"/>
  <c r="J72" i="31"/>
  <c r="J72" i="34"/>
  <c r="K72" i="31"/>
  <c r="K72" i="34"/>
  <c r="A73" i="31"/>
  <c r="A73" i="34"/>
  <c r="B73" i="31"/>
  <c r="B73" i="34"/>
  <c r="C73" i="31"/>
  <c r="C73" i="34"/>
  <c r="D73" i="31"/>
  <c r="D73" i="34"/>
  <c r="E73" i="31"/>
  <c r="E73" i="34"/>
  <c r="F73" i="31"/>
  <c r="F73" i="34"/>
  <c r="G73" i="31"/>
  <c r="G73" i="34"/>
  <c r="I73" i="31"/>
  <c r="I73" i="34"/>
  <c r="J73" i="31"/>
  <c r="J73" i="34"/>
  <c r="K73" i="31"/>
  <c r="K73" i="34"/>
  <c r="B74" i="31"/>
  <c r="B74" i="34"/>
  <c r="C74" i="31"/>
  <c r="C74" i="34"/>
  <c r="D74" i="31"/>
  <c r="D74" i="34"/>
  <c r="E74" i="31"/>
  <c r="E74" i="34"/>
  <c r="F74" i="31"/>
  <c r="F74" i="34"/>
  <c r="G74" i="31"/>
  <c r="G74" i="34"/>
  <c r="I74" i="31"/>
  <c r="I74" i="34"/>
  <c r="J74" i="31"/>
  <c r="J74" i="34"/>
  <c r="K74" i="31"/>
  <c r="K74" i="34"/>
  <c r="A75" i="31"/>
  <c r="A75" i="34"/>
  <c r="B75" i="31"/>
  <c r="B75" i="34"/>
  <c r="C75" i="31"/>
  <c r="C75" i="34"/>
  <c r="D75" i="31"/>
  <c r="D75" i="34"/>
  <c r="E75" i="31"/>
  <c r="E75" i="34"/>
  <c r="F75" i="31"/>
  <c r="F75" i="34"/>
  <c r="G75" i="31"/>
  <c r="G75" i="34"/>
  <c r="I75" i="31"/>
  <c r="I75" i="34"/>
  <c r="J75" i="31"/>
  <c r="J75" i="34"/>
  <c r="K75" i="31"/>
  <c r="K75" i="34"/>
  <c r="A76" i="31"/>
  <c r="A76" i="34"/>
  <c r="B76" i="31"/>
  <c r="B76" i="34"/>
  <c r="C76" i="31"/>
  <c r="C76" i="34"/>
  <c r="D76" i="31"/>
  <c r="D76" i="34"/>
  <c r="E76" i="31"/>
  <c r="E76" i="34"/>
  <c r="F76" i="31"/>
  <c r="F76" i="34"/>
  <c r="G76" i="31"/>
  <c r="G76" i="34"/>
  <c r="I76" i="31"/>
  <c r="I76" i="34"/>
  <c r="J76" i="31"/>
  <c r="J76" i="34"/>
  <c r="K76" i="31"/>
  <c r="K76" i="34"/>
  <c r="B77" i="31"/>
  <c r="B77" i="34"/>
  <c r="C77" i="31"/>
  <c r="C77" i="34"/>
  <c r="D77" i="31"/>
  <c r="D77" i="34"/>
  <c r="E77" i="31"/>
  <c r="E77" i="34"/>
  <c r="F77" i="31"/>
  <c r="F77" i="34"/>
  <c r="G77" i="31"/>
  <c r="G77" i="34"/>
  <c r="I77" i="31"/>
  <c r="I77" i="34"/>
  <c r="J77" i="31"/>
  <c r="J77" i="34"/>
  <c r="K77" i="31"/>
  <c r="K77" i="34"/>
  <c r="A58" i="31"/>
  <c r="A58" i="34"/>
  <c r="B58" i="31"/>
  <c r="B58" i="34"/>
  <c r="C58" i="31"/>
  <c r="C58" i="34"/>
  <c r="D58" i="31"/>
  <c r="D58" i="34"/>
  <c r="E58" i="31"/>
  <c r="E58" i="34"/>
  <c r="F58" i="31"/>
  <c r="F58" i="34"/>
  <c r="G58" i="31"/>
  <c r="G58" i="34"/>
  <c r="I58" i="31"/>
  <c r="I58" i="34"/>
  <c r="J58" i="31"/>
  <c r="J58" i="34"/>
  <c r="K58" i="31"/>
  <c r="K58" i="34"/>
  <c r="A59" i="31"/>
  <c r="A59" i="34"/>
  <c r="B59" i="31"/>
  <c r="B59" i="34"/>
  <c r="C59" i="31"/>
  <c r="C59" i="34"/>
  <c r="D59" i="31"/>
  <c r="D59" i="34"/>
  <c r="E59" i="31"/>
  <c r="E59" i="34"/>
  <c r="F59" i="31"/>
  <c r="F59" i="34"/>
  <c r="G59" i="31"/>
  <c r="G59" i="34"/>
  <c r="I59" i="31"/>
  <c r="I59" i="34"/>
  <c r="J59" i="31"/>
  <c r="J59" i="34"/>
  <c r="K59" i="31"/>
  <c r="K59" i="34"/>
  <c r="B60" i="31"/>
  <c r="B60" i="34"/>
  <c r="C60" i="31"/>
  <c r="C60" i="34"/>
  <c r="D60" i="31"/>
  <c r="D60" i="34"/>
  <c r="E60" i="31"/>
  <c r="E60" i="34"/>
  <c r="F60" i="31"/>
  <c r="F60" i="34"/>
  <c r="G60" i="31"/>
  <c r="G60" i="34"/>
  <c r="I60" i="31"/>
  <c r="I60" i="34"/>
  <c r="J60" i="31"/>
  <c r="J60" i="34"/>
  <c r="K60" i="31"/>
  <c r="K60" i="34"/>
  <c r="B61" i="31"/>
  <c r="B61" i="34"/>
  <c r="C61" i="31"/>
  <c r="C61" i="34"/>
  <c r="D61" i="31"/>
  <c r="D61" i="34"/>
  <c r="E61" i="31"/>
  <c r="E61" i="34"/>
  <c r="F61" i="31"/>
  <c r="F61" i="34"/>
  <c r="G61" i="31"/>
  <c r="G61" i="34"/>
  <c r="I61" i="31"/>
  <c r="I61" i="34"/>
  <c r="J61" i="31"/>
  <c r="J61" i="34"/>
  <c r="K61" i="31"/>
  <c r="K61" i="34"/>
  <c r="B62" i="31"/>
  <c r="B62" i="34"/>
  <c r="C62" i="31"/>
  <c r="C62" i="34"/>
  <c r="D62" i="31"/>
  <c r="D62" i="34"/>
  <c r="E62" i="31"/>
  <c r="E62" i="34"/>
  <c r="F62" i="31"/>
  <c r="F62" i="34"/>
  <c r="G62" i="31"/>
  <c r="G62" i="34"/>
  <c r="I62" i="31"/>
  <c r="I62" i="34"/>
  <c r="J62" i="31"/>
  <c r="J62" i="34"/>
  <c r="K62" i="31"/>
  <c r="K62" i="34"/>
  <c r="B63" i="31"/>
  <c r="B63" i="34"/>
  <c r="C63" i="31"/>
  <c r="C63" i="34"/>
  <c r="D63" i="31"/>
  <c r="D63" i="34"/>
  <c r="E63" i="31"/>
  <c r="E63" i="34"/>
  <c r="F63" i="31"/>
  <c r="F63" i="34"/>
  <c r="G63" i="31"/>
  <c r="G63" i="34"/>
  <c r="I63" i="31"/>
  <c r="I63" i="34"/>
  <c r="J63" i="31"/>
  <c r="J63" i="34"/>
  <c r="K63" i="31"/>
  <c r="K63" i="34"/>
  <c r="B64" i="31"/>
  <c r="B64" i="34"/>
  <c r="C64" i="31"/>
  <c r="C64" i="34"/>
  <c r="D64" i="31"/>
  <c r="D64" i="34"/>
  <c r="E64" i="31"/>
  <c r="E64" i="34"/>
  <c r="F64" i="31"/>
  <c r="F64" i="34"/>
  <c r="G64" i="31"/>
  <c r="G64" i="34"/>
  <c r="I64" i="31"/>
  <c r="I64" i="34"/>
  <c r="J64" i="31"/>
  <c r="J64" i="34"/>
  <c r="K64" i="31"/>
  <c r="K64" i="34"/>
  <c r="B65" i="31"/>
  <c r="B65" i="34"/>
  <c r="C65" i="31"/>
  <c r="C65" i="34"/>
  <c r="D65" i="31"/>
  <c r="D65" i="34"/>
  <c r="E65" i="31"/>
  <c r="E65" i="34"/>
  <c r="F65" i="31"/>
  <c r="F65" i="34"/>
  <c r="G65" i="31"/>
  <c r="G65" i="34"/>
  <c r="I65" i="31"/>
  <c r="I65" i="34"/>
  <c r="J65" i="31"/>
  <c r="J65" i="34"/>
  <c r="K65" i="31"/>
  <c r="K65" i="34"/>
  <c r="B66" i="31"/>
  <c r="B66" i="34"/>
  <c r="C66" i="31"/>
  <c r="C66" i="34"/>
  <c r="D66" i="31"/>
  <c r="D66" i="34"/>
  <c r="E66" i="31"/>
  <c r="E66" i="34"/>
  <c r="F66" i="31"/>
  <c r="F66" i="34"/>
  <c r="G66" i="31"/>
  <c r="G66" i="34"/>
  <c r="I66" i="31"/>
  <c r="I66" i="34"/>
  <c r="J66" i="31"/>
  <c r="J66" i="34"/>
  <c r="K66" i="31"/>
  <c r="K66" i="34"/>
  <c r="B67" i="31"/>
  <c r="B67" i="34"/>
  <c r="C67" i="31"/>
  <c r="C67" i="34"/>
  <c r="D67" i="31"/>
  <c r="D67" i="34"/>
  <c r="E67" i="31"/>
  <c r="E67" i="34"/>
  <c r="F67" i="31"/>
  <c r="F67" i="34"/>
  <c r="G67" i="31"/>
  <c r="G67" i="34"/>
  <c r="I67" i="31"/>
  <c r="I67" i="34"/>
  <c r="J67" i="31"/>
  <c r="J67" i="34"/>
  <c r="K67" i="31"/>
  <c r="K67" i="34"/>
  <c r="B68" i="31"/>
  <c r="B68" i="34"/>
  <c r="C68" i="31"/>
  <c r="C68" i="34"/>
  <c r="A69" i="31"/>
  <c r="A69" i="34"/>
  <c r="B69" i="31"/>
  <c r="B69" i="34"/>
  <c r="C69" i="31"/>
  <c r="C69" i="34"/>
  <c r="A70" i="31"/>
  <c r="A70" i="34"/>
  <c r="B70" i="31"/>
  <c r="B70" i="34"/>
  <c r="C70" i="31"/>
  <c r="C70" i="34"/>
  <c r="D70" i="31"/>
  <c r="D70" i="34"/>
  <c r="E70" i="31"/>
  <c r="E70" i="34"/>
  <c r="F70" i="31"/>
  <c r="F70" i="34"/>
  <c r="G70" i="31"/>
  <c r="G70" i="34"/>
  <c r="I70" i="31"/>
  <c r="I70" i="34"/>
  <c r="J70" i="31"/>
  <c r="J70" i="34"/>
  <c r="K70" i="31"/>
  <c r="K70" i="34"/>
  <c r="A71" i="31"/>
  <c r="A71" i="34"/>
  <c r="B71" i="31"/>
  <c r="B71" i="34"/>
  <c r="C71" i="31"/>
  <c r="C71" i="34"/>
  <c r="D71" i="31"/>
  <c r="D71" i="34"/>
  <c r="E71" i="31"/>
  <c r="E71" i="34"/>
  <c r="F71" i="31"/>
  <c r="F71" i="34"/>
  <c r="G71" i="31"/>
  <c r="G71" i="34"/>
  <c r="I71" i="31"/>
  <c r="I71" i="34"/>
  <c r="J71" i="31"/>
  <c r="J71" i="34"/>
  <c r="K71" i="31"/>
  <c r="K71" i="34"/>
  <c r="B54" i="31"/>
  <c r="B54" i="34"/>
  <c r="C54" i="31"/>
  <c r="C54" i="34"/>
  <c r="D54" i="31"/>
  <c r="D54" i="34"/>
  <c r="E54" i="31"/>
  <c r="E54" i="34"/>
  <c r="F54" i="31"/>
  <c r="F54" i="34"/>
  <c r="G54" i="31"/>
  <c r="G54" i="34"/>
  <c r="I54" i="31"/>
  <c r="I54" i="34"/>
  <c r="J54" i="31"/>
  <c r="J54" i="34"/>
  <c r="K54" i="31"/>
  <c r="K54" i="34"/>
  <c r="B55" i="31"/>
  <c r="B55" i="34"/>
  <c r="C55" i="31"/>
  <c r="C55" i="34"/>
  <c r="D55" i="31"/>
  <c r="D55" i="34"/>
  <c r="E55" i="31"/>
  <c r="E55" i="34"/>
  <c r="F55" i="31"/>
  <c r="F55" i="34"/>
  <c r="G55" i="31"/>
  <c r="G55" i="34"/>
  <c r="I55" i="31"/>
  <c r="I55" i="34"/>
  <c r="J55" i="31"/>
  <c r="J55" i="34"/>
  <c r="K55" i="31"/>
  <c r="K55" i="34"/>
  <c r="B56" i="31"/>
  <c r="B56" i="34"/>
  <c r="C56" i="31"/>
  <c r="C56" i="34"/>
  <c r="A57" i="31"/>
  <c r="A57" i="34"/>
  <c r="B57" i="31"/>
  <c r="B57" i="34"/>
  <c r="C57" i="31"/>
  <c r="C57" i="34"/>
  <c r="A45" i="31"/>
  <c r="A45" i="34"/>
  <c r="B45" i="31"/>
  <c r="B45" i="34"/>
  <c r="C45" i="31"/>
  <c r="C45" i="34"/>
  <c r="A46" i="31"/>
  <c r="A46" i="34"/>
  <c r="B46" i="31"/>
  <c r="B46" i="34"/>
  <c r="C46" i="31"/>
  <c r="C46" i="34"/>
  <c r="D46" i="31"/>
  <c r="D46" i="34"/>
  <c r="E46" i="31"/>
  <c r="E46" i="34"/>
  <c r="F46" i="31"/>
  <c r="F46" i="34"/>
  <c r="G46" i="31"/>
  <c r="G46" i="34"/>
  <c r="I46" i="31"/>
  <c r="I46" i="34"/>
  <c r="J46" i="31"/>
  <c r="J46" i="34"/>
  <c r="K46" i="31"/>
  <c r="K46" i="34"/>
  <c r="A47" i="31"/>
  <c r="A47" i="34"/>
  <c r="B47" i="31"/>
  <c r="B47" i="34"/>
  <c r="C47" i="31"/>
  <c r="C47" i="34"/>
  <c r="D47" i="31"/>
  <c r="D47" i="34"/>
  <c r="E47" i="31"/>
  <c r="E47" i="34"/>
  <c r="F47" i="31"/>
  <c r="F47" i="34"/>
  <c r="G47" i="31"/>
  <c r="G47" i="34"/>
  <c r="I47" i="31"/>
  <c r="I47" i="34"/>
  <c r="J47" i="31"/>
  <c r="J47" i="34"/>
  <c r="K47" i="31"/>
  <c r="K47" i="34"/>
  <c r="B48" i="31"/>
  <c r="B48" i="34"/>
  <c r="C48" i="31"/>
  <c r="C48" i="34"/>
  <c r="D48" i="31"/>
  <c r="D48" i="34"/>
  <c r="E48" i="31"/>
  <c r="E48" i="34"/>
  <c r="F48" i="31"/>
  <c r="F48" i="34"/>
  <c r="G48" i="31"/>
  <c r="G48" i="34"/>
  <c r="I48" i="31"/>
  <c r="I48" i="34"/>
  <c r="J48" i="31"/>
  <c r="J48" i="34"/>
  <c r="K48" i="31"/>
  <c r="K48" i="34"/>
  <c r="B49" i="31"/>
  <c r="B49" i="34"/>
  <c r="C49" i="31"/>
  <c r="C49" i="34"/>
  <c r="D49" i="31"/>
  <c r="D49" i="34"/>
  <c r="E49" i="31"/>
  <c r="E49" i="34"/>
  <c r="F49" i="31"/>
  <c r="F49" i="34"/>
  <c r="G49" i="31"/>
  <c r="G49" i="34"/>
  <c r="I49" i="31"/>
  <c r="I49" i="34"/>
  <c r="J49" i="31"/>
  <c r="J49" i="34"/>
  <c r="K49" i="31"/>
  <c r="K49" i="34"/>
  <c r="B50" i="31"/>
  <c r="B50" i="34"/>
  <c r="C50" i="31"/>
  <c r="C50" i="34"/>
  <c r="D50" i="31"/>
  <c r="D50" i="34"/>
  <c r="E50" i="31"/>
  <c r="E50" i="34"/>
  <c r="F50" i="31"/>
  <c r="F50" i="34"/>
  <c r="G50" i="31"/>
  <c r="G50" i="34"/>
  <c r="I50" i="31"/>
  <c r="I50" i="34"/>
  <c r="J50" i="31"/>
  <c r="J50" i="34"/>
  <c r="K50" i="31"/>
  <c r="K50" i="34"/>
  <c r="B51" i="31"/>
  <c r="B51" i="34"/>
  <c r="C51" i="31"/>
  <c r="C51" i="34"/>
  <c r="D51" i="31"/>
  <c r="D51" i="34"/>
  <c r="E51" i="31"/>
  <c r="E51" i="34"/>
  <c r="F51" i="31"/>
  <c r="F51" i="34"/>
  <c r="G51" i="31"/>
  <c r="G51" i="34"/>
  <c r="I51" i="31"/>
  <c r="I51" i="34"/>
  <c r="J51" i="31"/>
  <c r="J51" i="34"/>
  <c r="K51" i="31"/>
  <c r="K51" i="34"/>
  <c r="B52" i="31"/>
  <c r="B52" i="34"/>
  <c r="C52" i="31"/>
  <c r="C52" i="34"/>
  <c r="D52" i="31"/>
  <c r="D52" i="34"/>
  <c r="E52" i="31"/>
  <c r="E52" i="34"/>
  <c r="F52" i="31"/>
  <c r="F52" i="34"/>
  <c r="G52" i="31"/>
  <c r="G52" i="34"/>
  <c r="I52" i="31"/>
  <c r="I52" i="34"/>
  <c r="J52" i="31"/>
  <c r="J52" i="34"/>
  <c r="K52" i="31"/>
  <c r="K52" i="34"/>
  <c r="B53" i="31"/>
  <c r="B53" i="34"/>
  <c r="C53" i="31"/>
  <c r="C53" i="34"/>
  <c r="D53" i="31"/>
  <c r="D53" i="34"/>
  <c r="E53" i="31"/>
  <c r="E53" i="34"/>
  <c r="F53" i="31"/>
  <c r="F53" i="34"/>
  <c r="G53" i="31"/>
  <c r="G53" i="34"/>
  <c r="I53" i="31"/>
  <c r="I53" i="34"/>
  <c r="J53" i="31"/>
  <c r="J53" i="34"/>
  <c r="K53" i="31"/>
  <c r="K53" i="34"/>
  <c r="B44" i="31"/>
  <c r="B44" i="34"/>
  <c r="C44" i="31"/>
  <c r="C44" i="34"/>
  <c r="A33" i="31"/>
  <c r="A33" i="34"/>
  <c r="B33" i="31"/>
  <c r="B33" i="34"/>
  <c r="C33" i="31"/>
  <c r="C33" i="34"/>
  <c r="A34" i="31"/>
  <c r="A34" i="34"/>
  <c r="B34" i="31"/>
  <c r="B34" i="34"/>
  <c r="C34" i="31"/>
  <c r="C34" i="34"/>
  <c r="D34" i="31"/>
  <c r="D34" i="34"/>
  <c r="E34" i="31"/>
  <c r="E34" i="34"/>
  <c r="F34" i="31"/>
  <c r="F34" i="34"/>
  <c r="G34" i="31"/>
  <c r="G34" i="34"/>
  <c r="I34" i="31"/>
  <c r="I34" i="34"/>
  <c r="J34" i="31"/>
  <c r="J34" i="34"/>
  <c r="K34" i="31"/>
  <c r="K34" i="34"/>
  <c r="A35" i="31"/>
  <c r="A35" i="34"/>
  <c r="B35" i="31"/>
  <c r="B35" i="34"/>
  <c r="C35" i="31"/>
  <c r="C35" i="34"/>
  <c r="D35" i="31"/>
  <c r="D35" i="34"/>
  <c r="E35" i="31"/>
  <c r="E35" i="34"/>
  <c r="F35" i="31"/>
  <c r="F35" i="34"/>
  <c r="G35" i="31"/>
  <c r="G35" i="34"/>
  <c r="I35" i="31"/>
  <c r="I35" i="34"/>
  <c r="J35" i="31"/>
  <c r="J35" i="34"/>
  <c r="K35" i="31"/>
  <c r="K35" i="34"/>
  <c r="A36" i="31"/>
  <c r="A36" i="34"/>
  <c r="B36" i="31"/>
  <c r="B36" i="34"/>
  <c r="C36" i="31"/>
  <c r="C36" i="34"/>
  <c r="D36" i="31"/>
  <c r="D36" i="34"/>
  <c r="E36" i="31"/>
  <c r="E36" i="34"/>
  <c r="F36" i="31"/>
  <c r="F36" i="34"/>
  <c r="G36" i="31"/>
  <c r="G36" i="34"/>
  <c r="I36" i="31"/>
  <c r="I36" i="34"/>
  <c r="J36" i="31"/>
  <c r="J36" i="34"/>
  <c r="K36" i="31"/>
  <c r="K36" i="34"/>
  <c r="A37" i="31"/>
  <c r="A37" i="34"/>
  <c r="B37" i="31"/>
  <c r="B37" i="34"/>
  <c r="C37" i="31"/>
  <c r="C37" i="34"/>
  <c r="D37" i="31"/>
  <c r="D37" i="34"/>
  <c r="E37" i="31"/>
  <c r="E37" i="34"/>
  <c r="F37" i="31"/>
  <c r="F37" i="34"/>
  <c r="G37" i="31"/>
  <c r="G37" i="34"/>
  <c r="I37" i="31"/>
  <c r="I37" i="34"/>
  <c r="J37" i="31"/>
  <c r="J37" i="34"/>
  <c r="K37" i="31"/>
  <c r="K37" i="34"/>
  <c r="B38" i="31"/>
  <c r="B38" i="34"/>
  <c r="C38" i="31"/>
  <c r="C38" i="34"/>
  <c r="D38" i="31"/>
  <c r="D38" i="34"/>
  <c r="E38" i="31"/>
  <c r="E38" i="34"/>
  <c r="F38" i="31"/>
  <c r="F38" i="34"/>
  <c r="G38" i="31"/>
  <c r="G38" i="34"/>
  <c r="I38" i="31"/>
  <c r="I38" i="34"/>
  <c r="J38" i="31"/>
  <c r="J38" i="34"/>
  <c r="K38" i="31"/>
  <c r="K38" i="34"/>
  <c r="A39" i="31"/>
  <c r="A39" i="34"/>
  <c r="B39" i="31"/>
  <c r="B39" i="34"/>
  <c r="C39" i="31"/>
  <c r="C39" i="34"/>
  <c r="D39" i="31"/>
  <c r="D39" i="34"/>
  <c r="E39" i="31"/>
  <c r="E39" i="34"/>
  <c r="F39" i="31"/>
  <c r="F39" i="34"/>
  <c r="G39" i="31"/>
  <c r="G39" i="34"/>
  <c r="I39" i="31"/>
  <c r="I39" i="34"/>
  <c r="J39" i="31"/>
  <c r="J39" i="34"/>
  <c r="K39" i="31"/>
  <c r="K39" i="34"/>
  <c r="B40" i="31"/>
  <c r="B40" i="34"/>
  <c r="C40" i="31"/>
  <c r="C40" i="34"/>
  <c r="D40" i="31"/>
  <c r="D40" i="34"/>
  <c r="E40" i="31"/>
  <c r="E40" i="34"/>
  <c r="F40" i="31"/>
  <c r="F40" i="34"/>
  <c r="G40" i="31"/>
  <c r="G40" i="34"/>
  <c r="I40" i="31"/>
  <c r="I40" i="34"/>
  <c r="J40" i="31"/>
  <c r="J40" i="34"/>
  <c r="K40" i="31"/>
  <c r="K40" i="34"/>
  <c r="B41" i="31"/>
  <c r="B41" i="34"/>
  <c r="C41" i="31"/>
  <c r="C41" i="34"/>
  <c r="D41" i="31"/>
  <c r="D41" i="34"/>
  <c r="E41" i="31"/>
  <c r="E41" i="34"/>
  <c r="F41" i="31"/>
  <c r="F41" i="34"/>
  <c r="G41" i="31"/>
  <c r="G41" i="34"/>
  <c r="I41" i="31"/>
  <c r="I41" i="34"/>
  <c r="J41" i="31"/>
  <c r="J41" i="34"/>
  <c r="K41" i="31"/>
  <c r="K41" i="34"/>
  <c r="B42" i="31"/>
  <c r="B42" i="34"/>
  <c r="C42" i="31"/>
  <c r="C42" i="34"/>
  <c r="D42" i="31"/>
  <c r="D42" i="34"/>
  <c r="E42" i="31"/>
  <c r="E42" i="34"/>
  <c r="F42" i="31"/>
  <c r="F42" i="34"/>
  <c r="G42" i="31"/>
  <c r="G42" i="34"/>
  <c r="I42" i="31"/>
  <c r="I42" i="34"/>
  <c r="J42" i="31"/>
  <c r="J42" i="34"/>
  <c r="K42" i="31"/>
  <c r="K42" i="34"/>
  <c r="B43" i="31"/>
  <c r="B43" i="34"/>
  <c r="C43" i="31"/>
  <c r="C43" i="34"/>
  <c r="D43" i="31"/>
  <c r="D43" i="34"/>
  <c r="E43" i="31"/>
  <c r="E43" i="34"/>
  <c r="F43" i="31"/>
  <c r="F43" i="34"/>
  <c r="G43" i="31"/>
  <c r="G43" i="34"/>
  <c r="I43" i="31"/>
  <c r="I43" i="34"/>
  <c r="J43" i="31"/>
  <c r="J43" i="34"/>
  <c r="K43" i="31"/>
  <c r="K43" i="34"/>
  <c r="B32" i="31"/>
  <c r="B32" i="34"/>
  <c r="C32" i="31"/>
  <c r="C32" i="34"/>
  <c r="B28" i="31"/>
  <c r="B28" i="34"/>
  <c r="C28" i="31"/>
  <c r="C28" i="34"/>
  <c r="D28" i="31"/>
  <c r="D28" i="34"/>
  <c r="E28" i="31"/>
  <c r="E28" i="34"/>
  <c r="F28" i="31"/>
  <c r="F28" i="34"/>
  <c r="G28" i="31"/>
  <c r="G28" i="34"/>
  <c r="I28" i="31"/>
  <c r="I28" i="34"/>
  <c r="J28" i="31"/>
  <c r="J28" i="34"/>
  <c r="K28" i="31"/>
  <c r="K28" i="34"/>
  <c r="B29" i="31"/>
  <c r="B29" i="34"/>
  <c r="C29" i="31"/>
  <c r="C29" i="34"/>
  <c r="D29" i="31"/>
  <c r="D29" i="34"/>
  <c r="E29" i="31"/>
  <c r="E29" i="34"/>
  <c r="F29" i="31"/>
  <c r="F29" i="34"/>
  <c r="G29" i="31"/>
  <c r="G29" i="34"/>
  <c r="I29" i="31"/>
  <c r="I29" i="34"/>
  <c r="J29" i="31"/>
  <c r="J29" i="34"/>
  <c r="K29" i="31"/>
  <c r="K29" i="34"/>
  <c r="B30" i="31"/>
  <c r="B30" i="34"/>
  <c r="C30" i="31"/>
  <c r="C30" i="34"/>
  <c r="D30" i="31"/>
  <c r="D30" i="34"/>
  <c r="E30" i="31"/>
  <c r="E30" i="34"/>
  <c r="F30" i="31"/>
  <c r="F30" i="34"/>
  <c r="G30" i="31"/>
  <c r="G30" i="34"/>
  <c r="I30" i="31"/>
  <c r="I30" i="34"/>
  <c r="J30" i="31"/>
  <c r="J30" i="34"/>
  <c r="K30" i="31"/>
  <c r="K30" i="34"/>
  <c r="B31" i="31"/>
  <c r="B31" i="34"/>
  <c r="C31" i="31"/>
  <c r="C31" i="34"/>
  <c r="D31" i="31"/>
  <c r="D31" i="34"/>
  <c r="E31" i="31"/>
  <c r="E31" i="34"/>
  <c r="F31" i="31"/>
  <c r="F31" i="34"/>
  <c r="G31" i="31"/>
  <c r="G31" i="34"/>
  <c r="I31" i="31"/>
  <c r="I31" i="34"/>
  <c r="J31" i="31"/>
  <c r="J31" i="34"/>
  <c r="K31" i="31"/>
  <c r="K31" i="34"/>
  <c r="A21" i="31"/>
  <c r="A21" i="34"/>
  <c r="B21" i="31"/>
  <c r="B21" i="34"/>
  <c r="C21" i="31"/>
  <c r="C21" i="34"/>
  <c r="A22" i="31"/>
  <c r="A22" i="34"/>
  <c r="B22" i="31"/>
  <c r="B22" i="34"/>
  <c r="C22" i="31"/>
  <c r="C22" i="34"/>
  <c r="D22" i="31"/>
  <c r="D22" i="34"/>
  <c r="E22" i="31"/>
  <c r="E22" i="34"/>
  <c r="F22" i="31"/>
  <c r="F22" i="34"/>
  <c r="G22" i="31"/>
  <c r="G22" i="34"/>
  <c r="I22" i="31"/>
  <c r="I22" i="34"/>
  <c r="J22" i="31"/>
  <c r="J22" i="34"/>
  <c r="K22" i="31"/>
  <c r="K22" i="34"/>
  <c r="A23" i="31"/>
  <c r="A23" i="34"/>
  <c r="B23" i="31"/>
  <c r="B23" i="34"/>
  <c r="C23" i="31"/>
  <c r="C23" i="34"/>
  <c r="D23" i="31"/>
  <c r="D23" i="34"/>
  <c r="E23" i="31"/>
  <c r="E23" i="34"/>
  <c r="F23" i="31"/>
  <c r="F23" i="34"/>
  <c r="G23" i="31"/>
  <c r="G23" i="34"/>
  <c r="I23" i="31"/>
  <c r="I23" i="34"/>
  <c r="J23" i="31"/>
  <c r="J23" i="34"/>
  <c r="K23" i="31"/>
  <c r="K23" i="34"/>
  <c r="A24" i="31"/>
  <c r="A24" i="34"/>
  <c r="B24" i="31"/>
  <c r="B24" i="34"/>
  <c r="C24" i="31"/>
  <c r="C24" i="34"/>
  <c r="D24" i="31"/>
  <c r="D24" i="34"/>
  <c r="E24" i="31"/>
  <c r="E24" i="34"/>
  <c r="F24" i="31"/>
  <c r="F24" i="34"/>
  <c r="G24" i="31"/>
  <c r="G24" i="34"/>
  <c r="I24" i="31"/>
  <c r="I24" i="34"/>
  <c r="J24" i="31"/>
  <c r="J24" i="34"/>
  <c r="K24" i="31"/>
  <c r="K24" i="34"/>
  <c r="B25" i="31"/>
  <c r="B25" i="34"/>
  <c r="C25" i="31"/>
  <c r="C25" i="34"/>
  <c r="D25" i="31"/>
  <c r="D25" i="34"/>
  <c r="E25" i="31"/>
  <c r="E25" i="34"/>
  <c r="F25" i="31"/>
  <c r="F25" i="34"/>
  <c r="G25" i="31"/>
  <c r="G25" i="34"/>
  <c r="I25" i="31"/>
  <c r="I25" i="34"/>
  <c r="J25" i="31"/>
  <c r="J25" i="34"/>
  <c r="K25" i="31"/>
  <c r="K25" i="34"/>
  <c r="B26" i="31"/>
  <c r="B26" i="34"/>
  <c r="C26" i="31"/>
  <c r="C26" i="34"/>
  <c r="D26" i="31"/>
  <c r="D26" i="34"/>
  <c r="E26" i="31"/>
  <c r="E26" i="34"/>
  <c r="F26" i="31"/>
  <c r="F26" i="34"/>
  <c r="G26" i="31"/>
  <c r="G26" i="34"/>
  <c r="I26" i="31"/>
  <c r="I26" i="34"/>
  <c r="J26" i="31"/>
  <c r="J26" i="34"/>
  <c r="K26" i="31"/>
  <c r="K26" i="34"/>
  <c r="B27" i="31"/>
  <c r="B27" i="34"/>
  <c r="C27" i="31"/>
  <c r="C27" i="34"/>
  <c r="D27" i="31"/>
  <c r="D27" i="34"/>
  <c r="E27" i="31"/>
  <c r="E27" i="34"/>
  <c r="F27" i="31"/>
  <c r="F27" i="34"/>
  <c r="G27" i="31"/>
  <c r="G27" i="34"/>
  <c r="I27" i="31"/>
  <c r="I27" i="34"/>
  <c r="J27" i="31"/>
  <c r="J27" i="34"/>
  <c r="K27" i="31"/>
  <c r="K27" i="34"/>
  <c r="B20" i="31"/>
  <c r="B20" i="34"/>
  <c r="C20" i="31"/>
  <c r="C20" i="34"/>
  <c r="B17" i="31"/>
  <c r="B17" i="34"/>
  <c r="C17" i="31"/>
  <c r="C17" i="34"/>
  <c r="D17" i="31"/>
  <c r="D17" i="34"/>
  <c r="E17" i="31"/>
  <c r="E17" i="34"/>
  <c r="F17" i="31"/>
  <c r="F17" i="34"/>
  <c r="G17" i="31"/>
  <c r="G17" i="34"/>
  <c r="I17" i="31"/>
  <c r="I17" i="34"/>
  <c r="J17" i="31"/>
  <c r="J17" i="34"/>
  <c r="K17" i="31"/>
  <c r="K17" i="34"/>
  <c r="B18" i="31"/>
  <c r="B18" i="34"/>
  <c r="C18" i="31"/>
  <c r="C18" i="34"/>
  <c r="D18" i="31"/>
  <c r="D18" i="34"/>
  <c r="E18" i="31"/>
  <c r="E18" i="34"/>
  <c r="F18" i="31"/>
  <c r="F18" i="34"/>
  <c r="G18" i="31"/>
  <c r="G18" i="34"/>
  <c r="I18" i="31"/>
  <c r="I18" i="34"/>
  <c r="J18" i="31"/>
  <c r="J18" i="34"/>
  <c r="K18" i="31"/>
  <c r="K18" i="34"/>
  <c r="B19" i="31"/>
  <c r="B19" i="34"/>
  <c r="C19" i="31"/>
  <c r="C19" i="34"/>
  <c r="D19" i="31"/>
  <c r="D19" i="34"/>
  <c r="E19" i="31"/>
  <c r="E19" i="34"/>
  <c r="F19" i="31"/>
  <c r="F19" i="34"/>
  <c r="G19" i="31"/>
  <c r="G19" i="34"/>
  <c r="I19" i="31"/>
  <c r="I19" i="34"/>
  <c r="J19" i="31"/>
  <c r="J19" i="34"/>
  <c r="K19" i="31"/>
  <c r="K19" i="34"/>
  <c r="B15" i="31"/>
  <c r="B15" i="34"/>
  <c r="C15" i="31"/>
  <c r="C15" i="34"/>
  <c r="D15" i="31"/>
  <c r="D15" i="34"/>
  <c r="E15" i="31"/>
  <c r="E15" i="34"/>
  <c r="F15" i="31"/>
  <c r="F15" i="34"/>
  <c r="G15" i="31"/>
  <c r="G15" i="34"/>
  <c r="I15" i="31"/>
  <c r="I15" i="34"/>
  <c r="J15" i="31"/>
  <c r="J15" i="34"/>
  <c r="K15" i="31"/>
  <c r="K15" i="34"/>
  <c r="B16" i="31"/>
  <c r="B16" i="34"/>
  <c r="C16" i="31"/>
  <c r="C16" i="34"/>
  <c r="D16" i="31"/>
  <c r="D16" i="34"/>
  <c r="E16" i="31"/>
  <c r="E16" i="34"/>
  <c r="F16" i="31"/>
  <c r="F16" i="34"/>
  <c r="G16" i="31"/>
  <c r="G16" i="34"/>
  <c r="I16" i="31"/>
  <c r="I16" i="34"/>
  <c r="J16" i="31"/>
  <c r="J16" i="34"/>
  <c r="K16" i="31"/>
  <c r="K16" i="34"/>
  <c r="B5" i="31"/>
  <c r="B5" i="34"/>
  <c r="C5" i="31"/>
  <c r="C5" i="34"/>
  <c r="C6" i="31"/>
  <c r="C6" i="34"/>
  <c r="D6" i="31"/>
  <c r="D6" i="34"/>
  <c r="E6" i="31"/>
  <c r="E6" i="34"/>
  <c r="F6" i="31"/>
  <c r="F6" i="34"/>
  <c r="I6" i="31"/>
  <c r="I6" i="34"/>
  <c r="A7" i="31"/>
  <c r="A7" i="34"/>
  <c r="C7" i="31"/>
  <c r="C7" i="34"/>
  <c r="D7" i="31"/>
  <c r="D7" i="34"/>
  <c r="E7" i="31"/>
  <c r="E7" i="34"/>
  <c r="F7" i="31"/>
  <c r="F7" i="34"/>
  <c r="G7" i="31"/>
  <c r="G7" i="34"/>
  <c r="I7" i="31"/>
  <c r="I7" i="34"/>
  <c r="J7" i="31"/>
  <c r="J7" i="34"/>
  <c r="K7" i="31"/>
  <c r="K7" i="34"/>
  <c r="L7" i="31"/>
  <c r="L7" i="34"/>
  <c r="N7" i="31"/>
  <c r="N7" i="34"/>
  <c r="A8" i="31"/>
  <c r="A8" i="34"/>
  <c r="C8" i="31"/>
  <c r="C8" i="34"/>
  <c r="D8" i="31"/>
  <c r="D8" i="34"/>
  <c r="E8" i="31"/>
  <c r="E8" i="34"/>
  <c r="F8" i="31"/>
  <c r="F8" i="34"/>
  <c r="G8" i="31"/>
  <c r="G8" i="34"/>
  <c r="I8" i="31"/>
  <c r="I8" i="34"/>
  <c r="J8" i="31"/>
  <c r="J8" i="34"/>
  <c r="K8" i="31"/>
  <c r="K8" i="34"/>
  <c r="L8" i="31"/>
  <c r="L8" i="34"/>
  <c r="N8" i="31"/>
  <c r="N8" i="34"/>
  <c r="A9" i="31"/>
  <c r="A9" i="34"/>
  <c r="C9" i="31"/>
  <c r="C9" i="34"/>
  <c r="D9" i="31"/>
  <c r="D9" i="34"/>
  <c r="E9" i="31"/>
  <c r="E9" i="34"/>
  <c r="F9" i="31"/>
  <c r="F9" i="34"/>
  <c r="G9" i="31"/>
  <c r="G9" i="34"/>
  <c r="I9" i="31"/>
  <c r="I9" i="34"/>
  <c r="J9" i="31"/>
  <c r="J9" i="34"/>
  <c r="K9" i="31"/>
  <c r="K9" i="34"/>
  <c r="L9" i="31"/>
  <c r="L9" i="34"/>
  <c r="N9" i="31"/>
  <c r="N9" i="34"/>
  <c r="C10" i="31"/>
  <c r="C10" i="34"/>
  <c r="D10" i="31"/>
  <c r="D10" i="34"/>
  <c r="E10" i="31"/>
  <c r="E10" i="34"/>
  <c r="F10" i="31"/>
  <c r="F10" i="34"/>
  <c r="G10" i="31"/>
  <c r="G10" i="34"/>
  <c r="I10" i="31"/>
  <c r="I10" i="34"/>
  <c r="J10" i="31"/>
  <c r="J10" i="34"/>
  <c r="K10" i="31"/>
  <c r="K10" i="34"/>
  <c r="A11" i="31"/>
  <c r="A11" i="34"/>
  <c r="C11" i="31"/>
  <c r="C11" i="34"/>
  <c r="D11" i="31"/>
  <c r="D11" i="34"/>
  <c r="E11" i="31"/>
  <c r="E11" i="34"/>
  <c r="F11" i="31"/>
  <c r="F11" i="34"/>
  <c r="G11" i="31"/>
  <c r="G11" i="34"/>
  <c r="I11" i="31"/>
  <c r="I11" i="34"/>
  <c r="J11" i="31"/>
  <c r="J11" i="34"/>
  <c r="K11" i="31"/>
  <c r="K11" i="34"/>
  <c r="L11" i="31"/>
  <c r="L11" i="34"/>
  <c r="N11" i="31"/>
  <c r="N11" i="34"/>
  <c r="B12" i="31"/>
  <c r="B12" i="34"/>
  <c r="C12" i="31"/>
  <c r="C12" i="34"/>
  <c r="D12" i="31"/>
  <c r="D12" i="34"/>
  <c r="E12" i="31"/>
  <c r="E12" i="34"/>
  <c r="F12" i="31"/>
  <c r="F12" i="34"/>
  <c r="G12" i="31"/>
  <c r="G12" i="34"/>
  <c r="I12" i="31"/>
  <c r="I12" i="34"/>
  <c r="J12" i="31"/>
  <c r="J12" i="34"/>
  <c r="K12" i="31"/>
  <c r="K12" i="34"/>
  <c r="B13" i="31"/>
  <c r="B13" i="34"/>
  <c r="C13" i="31"/>
  <c r="C13" i="34"/>
  <c r="D13" i="31"/>
  <c r="D13" i="34"/>
  <c r="E13" i="31"/>
  <c r="E13" i="34"/>
  <c r="F13" i="31"/>
  <c r="F13" i="34"/>
  <c r="G13" i="31"/>
  <c r="G13" i="34"/>
  <c r="I13" i="31"/>
  <c r="I13" i="34"/>
  <c r="J13" i="31"/>
  <c r="J13" i="34"/>
  <c r="K13" i="31"/>
  <c r="K13" i="34"/>
  <c r="A14" i="31"/>
  <c r="A14" i="34"/>
  <c r="B14" i="31"/>
  <c r="B14" i="34"/>
  <c r="C14" i="31"/>
  <c r="C14" i="34"/>
  <c r="D14" i="31"/>
  <c r="D14" i="34"/>
  <c r="E14" i="31"/>
  <c r="E14" i="34"/>
  <c r="F14" i="31"/>
  <c r="F14" i="34"/>
  <c r="G14" i="31"/>
  <c r="G14" i="34"/>
  <c r="I14" i="31"/>
  <c r="I14" i="34"/>
  <c r="J14" i="31"/>
  <c r="J14" i="34"/>
  <c r="K14" i="31"/>
  <c r="K14" i="34"/>
  <c r="B4" i="31"/>
  <c r="B4" i="34"/>
  <c r="C3" i="31"/>
  <c r="C3" i="34"/>
  <c r="D3" i="31"/>
  <c r="D3" i="34"/>
  <c r="E3" i="31"/>
  <c r="E3" i="34"/>
  <c r="F3" i="31"/>
  <c r="F3" i="34"/>
  <c r="G3" i="31"/>
  <c r="G3" i="34"/>
  <c r="H3" i="31"/>
  <c r="H3" i="34"/>
  <c r="I3" i="31"/>
  <c r="I3" i="34"/>
  <c r="J3" i="31"/>
  <c r="J3" i="34"/>
  <c r="K3" i="31"/>
  <c r="K3" i="34"/>
  <c r="L3" i="31"/>
  <c r="L3" i="34"/>
  <c r="M3" i="31"/>
  <c r="M3" i="34"/>
  <c r="N3" i="31"/>
  <c r="N3" i="34"/>
  <c r="T3" i="31"/>
  <c r="O3" i="34"/>
  <c r="B3" i="31"/>
  <c r="B3" i="34"/>
  <c r="P151" i="34"/>
  <c r="P8" i="34"/>
  <c r="P29" i="34"/>
  <c r="P43" i="34"/>
  <c r="P39" i="34"/>
  <c r="P53" i="34"/>
  <c r="P49" i="34"/>
  <c r="P60" i="34"/>
  <c r="P75" i="34"/>
  <c r="P78" i="34"/>
  <c r="P13" i="34"/>
  <c r="P11" i="34"/>
  <c r="P18" i="34"/>
  <c r="P27" i="34"/>
  <c r="P31" i="34"/>
  <c r="P41" i="34"/>
  <c r="P38" i="34"/>
  <c r="P51" i="34"/>
  <c r="P47" i="34"/>
  <c r="P55" i="34"/>
  <c r="P70" i="34"/>
  <c r="P66" i="34"/>
  <c r="P62" i="34"/>
  <c r="P76" i="34"/>
  <c r="P74" i="34"/>
  <c r="P79" i="34"/>
  <c r="P89" i="34"/>
  <c r="P85" i="34"/>
  <c r="P82" i="34"/>
  <c r="P101" i="34"/>
  <c r="P98" i="34"/>
  <c r="P94" i="34"/>
  <c r="P111" i="34"/>
  <c r="P115" i="34"/>
  <c r="P125" i="34"/>
  <c r="P121" i="34"/>
  <c r="P127" i="34"/>
  <c r="P136" i="34"/>
  <c r="P133" i="34"/>
  <c r="P130" i="34"/>
  <c r="P139" i="34"/>
  <c r="P145" i="34"/>
  <c r="P142" i="34"/>
  <c r="P150" i="34"/>
  <c r="P14" i="34"/>
  <c r="P46" i="34"/>
  <c r="P71" i="34"/>
  <c r="P64" i="34"/>
  <c r="P87" i="34"/>
  <c r="P83" i="34"/>
  <c r="P131" i="34"/>
  <c r="P147" i="34"/>
  <c r="P143" i="34"/>
  <c r="P12" i="34"/>
  <c r="P10" i="34"/>
  <c r="P7" i="34"/>
  <c r="P16" i="34"/>
  <c r="P17" i="34"/>
  <c r="P26" i="34"/>
  <c r="P23" i="34"/>
  <c r="P30" i="34"/>
  <c r="P40" i="34"/>
  <c r="P37" i="34"/>
  <c r="P35" i="34"/>
  <c r="P50" i="34"/>
  <c r="P54" i="34"/>
  <c r="P65" i="34"/>
  <c r="P61" i="34"/>
  <c r="P58" i="34"/>
  <c r="P73" i="34"/>
  <c r="P88" i="34"/>
  <c r="P84" i="34"/>
  <c r="P100" i="34"/>
  <c r="P97" i="34"/>
  <c r="P110" i="34"/>
  <c r="P107" i="34"/>
  <c r="P114" i="34"/>
  <c r="P124" i="34"/>
  <c r="P120" i="34"/>
  <c r="P135" i="34"/>
  <c r="P132" i="34"/>
  <c r="P138" i="34"/>
  <c r="P144" i="34"/>
  <c r="P15" i="34"/>
  <c r="P25" i="34"/>
  <c r="P91" i="34"/>
  <c r="P103" i="34"/>
  <c r="P99" i="34"/>
  <c r="P96" i="34"/>
  <c r="P109" i="34"/>
  <c r="P113" i="34"/>
  <c r="P123" i="34"/>
  <c r="P119" i="34"/>
  <c r="P149" i="34"/>
  <c r="P9" i="34"/>
  <c r="P19" i="34"/>
  <c r="P24" i="34"/>
  <c r="P22" i="34"/>
  <c r="P28" i="34"/>
  <c r="P42" i="34"/>
  <c r="P36" i="34"/>
  <c r="P34" i="34"/>
  <c r="P52" i="34"/>
  <c r="P48" i="34"/>
  <c r="P67" i="34"/>
  <c r="P63" i="34"/>
  <c r="P59" i="34"/>
  <c r="P77" i="34"/>
  <c r="P72" i="34"/>
  <c r="P90" i="34"/>
  <c r="P86" i="34"/>
  <c r="P102" i="34"/>
  <c r="P95" i="34"/>
  <c r="P112" i="34"/>
  <c r="P108" i="34"/>
  <c r="P106" i="34"/>
  <c r="P126" i="34"/>
  <c r="P122" i="34"/>
  <c r="P118" i="34"/>
  <c r="P137" i="34"/>
  <c r="P134" i="34"/>
  <c r="P146" i="34"/>
  <c r="P148" i="34"/>
  <c r="K112" i="45"/>
  <c r="K113" i="45"/>
  <c r="K6" i="31"/>
  <c r="K6" i="34"/>
  <c r="K98" i="45"/>
  <c r="K30" i="45"/>
  <c r="K97" i="45"/>
  <c r="K537" i="45"/>
  <c r="K386" i="45"/>
  <c r="K387" i="45"/>
  <c r="K388" i="45"/>
  <c r="K389" i="45"/>
  <c r="K390" i="45"/>
  <c r="K391" i="45"/>
  <c r="K392" i="45"/>
  <c r="K393" i="45"/>
  <c r="K394" i="45"/>
  <c r="K395" i="45"/>
  <c r="K5" i="22"/>
  <c r="K5" i="33"/>
  <c r="K29" i="45"/>
  <c r="K5" i="31"/>
  <c r="K5" i="34"/>
  <c r="K1196" i="45"/>
  <c r="K829" i="45"/>
  <c r="K4" i="31"/>
  <c r="K4" i="34"/>
  <c r="K96" i="45"/>
  <c r="K346" i="45"/>
  <c r="K306" i="45"/>
  <c r="K75" i="45"/>
  <c r="P75" i="45"/>
  <c r="K58" i="45"/>
  <c r="K47" i="45"/>
  <c r="F46" i="4"/>
  <c r="F47" i="4"/>
  <c r="L47" i="4"/>
  <c r="T47" i="4"/>
  <c r="L46" i="4"/>
  <c r="T46" i="4"/>
  <c r="F47" i="45"/>
  <c r="F1060" i="45"/>
  <c r="F1064" i="45"/>
  <c r="F46" i="45"/>
  <c r="F1061" i="45"/>
  <c r="F1065" i="45"/>
  <c r="F1058" i="45"/>
  <c r="F1062" i="45"/>
  <c r="F1066" i="45"/>
  <c r="F1059" i="45"/>
  <c r="F1063" i="45"/>
  <c r="F1067" i="45"/>
  <c r="J806" i="45"/>
  <c r="J807" i="45"/>
  <c r="J808" i="45"/>
  <c r="J809" i="45"/>
  <c r="J810" i="45"/>
  <c r="J811" i="45"/>
  <c r="J812" i="45"/>
  <c r="J813" i="45"/>
  <c r="J814" i="45"/>
  <c r="J815" i="45"/>
  <c r="J1213" i="45"/>
  <c r="J1199" i="45"/>
  <c r="J1198" i="45"/>
  <c r="J1197" i="45"/>
  <c r="J1196" i="45"/>
  <c r="J1195" i="45"/>
  <c r="J1194" i="45"/>
  <c r="J1193" i="45"/>
  <c r="J1192" i="45"/>
  <c r="J1191" i="45"/>
  <c r="J1190" i="45"/>
  <c r="J1127" i="45"/>
  <c r="J1126" i="45"/>
  <c r="J1125" i="45"/>
  <c r="J1124" i="45"/>
  <c r="J1123" i="45"/>
  <c r="J1122" i="45"/>
  <c r="J1121" i="45"/>
  <c r="J1120" i="45"/>
  <c r="J1119" i="45"/>
  <c r="J1118" i="45"/>
  <c r="J1067" i="45"/>
  <c r="J1066" i="45"/>
  <c r="J1065" i="45"/>
  <c r="J1064" i="45"/>
  <c r="J1063" i="45"/>
  <c r="J1062" i="45"/>
  <c r="J1061" i="45"/>
  <c r="J1060" i="45"/>
  <c r="J1059" i="45"/>
  <c r="J1058" i="45"/>
  <c r="J985" i="45"/>
  <c r="J947" i="45"/>
  <c r="J946" i="45"/>
  <c r="J945" i="45"/>
  <c r="J944" i="45"/>
  <c r="J943" i="45"/>
  <c r="J942" i="45"/>
  <c r="J941" i="45"/>
  <c r="J940" i="45"/>
  <c r="J939" i="45"/>
  <c r="J938" i="45"/>
  <c r="J925" i="45"/>
  <c r="J913" i="45"/>
  <c r="J899" i="45"/>
  <c r="J898" i="45"/>
  <c r="J897" i="45"/>
  <c r="J896" i="45"/>
  <c r="J895" i="45"/>
  <c r="J894" i="45"/>
  <c r="J893" i="45"/>
  <c r="J892" i="45"/>
  <c r="J891" i="45"/>
  <c r="J890" i="45"/>
  <c r="J877" i="45"/>
  <c r="J865" i="45"/>
  <c r="J851" i="45"/>
  <c r="J850" i="45"/>
  <c r="J849" i="45"/>
  <c r="J848" i="45"/>
  <c r="J847" i="45"/>
  <c r="J846" i="45"/>
  <c r="J845" i="45"/>
  <c r="J844" i="45"/>
  <c r="J843" i="45"/>
  <c r="J842" i="45"/>
  <c r="J793" i="45"/>
  <c r="J781" i="45"/>
  <c r="J769" i="45"/>
  <c r="J757" i="45"/>
  <c r="J755" i="45"/>
  <c r="J754" i="45"/>
  <c r="J753" i="45"/>
  <c r="J752" i="45"/>
  <c r="J751" i="45"/>
  <c r="J750" i="45"/>
  <c r="J749" i="45"/>
  <c r="J748" i="45"/>
  <c r="J747" i="45"/>
  <c r="J746" i="45"/>
  <c r="J733" i="45"/>
  <c r="J553" i="45"/>
  <c r="J539" i="45"/>
  <c r="J538" i="45"/>
  <c r="J537" i="45"/>
  <c r="J536" i="45"/>
  <c r="J535" i="45"/>
  <c r="J534" i="45"/>
  <c r="J533" i="45"/>
  <c r="J532" i="45"/>
  <c r="J531" i="45"/>
  <c r="J530" i="45"/>
  <c r="J395" i="45"/>
  <c r="J394" i="45"/>
  <c r="J393" i="45"/>
  <c r="J392" i="45"/>
  <c r="J391" i="45"/>
  <c r="J390" i="45"/>
  <c r="J389" i="45"/>
  <c r="J388" i="45"/>
  <c r="J387" i="45"/>
  <c r="J386" i="45"/>
  <c r="J346" i="45"/>
  <c r="J146" i="45"/>
  <c r="J127" i="45"/>
  <c r="J126" i="45"/>
  <c r="J125" i="45"/>
  <c r="J124" i="45"/>
  <c r="J123" i="45"/>
  <c r="J122" i="45"/>
  <c r="J121" i="45"/>
  <c r="J120" i="45"/>
  <c r="J119" i="45"/>
  <c r="J118" i="45"/>
  <c r="J117" i="45"/>
  <c r="J116" i="45"/>
  <c r="J115" i="45"/>
  <c r="J98" i="45"/>
  <c r="J55" i="45"/>
  <c r="J54" i="45"/>
  <c r="J53" i="45"/>
  <c r="J52" i="45"/>
  <c r="J51" i="45"/>
  <c r="J50" i="45"/>
  <c r="J49" i="45"/>
  <c r="J48" i="45"/>
  <c r="J30" i="45"/>
  <c r="D747" i="27"/>
  <c r="D735" i="42"/>
  <c r="E747" i="27"/>
  <c r="E735" i="42"/>
  <c r="F747" i="27"/>
  <c r="F735" i="42"/>
  <c r="G747" i="27"/>
  <c r="G735" i="42"/>
  <c r="I747" i="27"/>
  <c r="I735" i="42"/>
  <c r="J747" i="27"/>
  <c r="J735" i="42"/>
  <c r="K747" i="27"/>
  <c r="K735" i="42"/>
  <c r="C747" i="27"/>
  <c r="C735" i="42"/>
  <c r="A659" i="27"/>
  <c r="A647" i="42"/>
  <c r="A641" i="27"/>
  <c r="A629" i="42"/>
  <c r="A643" i="27"/>
  <c r="A631" i="42"/>
  <c r="A647" i="27"/>
  <c r="A635" i="42"/>
  <c r="A653" i="27"/>
  <c r="A641" i="42"/>
  <c r="C376" i="27"/>
  <c r="P735" i="42"/>
  <c r="J57" i="45"/>
  <c r="J58" i="45"/>
  <c r="J69" i="27"/>
  <c r="J69" i="42"/>
  <c r="J178" i="45"/>
  <c r="J242" i="45"/>
  <c r="J305" i="45"/>
  <c r="J306" i="45"/>
  <c r="J372" i="45"/>
  <c r="J373" i="45"/>
  <c r="J564" i="45"/>
  <c r="J565" i="45"/>
  <c r="J612" i="45"/>
  <c r="J613" i="45"/>
  <c r="J660" i="45"/>
  <c r="J661" i="45"/>
  <c r="J828" i="45"/>
  <c r="J829" i="45"/>
  <c r="J900" i="45"/>
  <c r="J901" i="45"/>
  <c r="J1044" i="45"/>
  <c r="J1045" i="45"/>
  <c r="J1080" i="45"/>
  <c r="J1081" i="45"/>
  <c r="J1164" i="45"/>
  <c r="J1165" i="45"/>
  <c r="J1200" i="45"/>
  <c r="J1201" i="45"/>
  <c r="J1248" i="45"/>
  <c r="J1249" i="45"/>
  <c r="J72" i="45"/>
  <c r="J73" i="45"/>
  <c r="J130" i="45"/>
  <c r="J85" i="27"/>
  <c r="J85" i="42"/>
  <c r="J194" i="45"/>
  <c r="J258" i="45"/>
  <c r="J320" i="45"/>
  <c r="J321" i="45"/>
  <c r="J576" i="45"/>
  <c r="J577" i="45"/>
  <c r="J624" i="45"/>
  <c r="J625" i="45"/>
  <c r="J672" i="45"/>
  <c r="J673" i="45"/>
  <c r="J948" i="45"/>
  <c r="J949" i="45"/>
  <c r="J996" i="45"/>
  <c r="J997" i="45"/>
  <c r="J1092" i="45"/>
  <c r="J1093" i="45"/>
  <c r="J1128" i="45"/>
  <c r="J1129" i="45"/>
  <c r="J1176" i="45"/>
  <c r="J1177" i="45"/>
  <c r="J1260" i="45"/>
  <c r="J1261" i="45"/>
  <c r="J84" i="45"/>
  <c r="J85" i="45"/>
  <c r="J210" i="45"/>
  <c r="J274" i="45"/>
  <c r="J332" i="45"/>
  <c r="J333" i="45"/>
  <c r="J540" i="45"/>
  <c r="J541" i="45"/>
  <c r="J588" i="45"/>
  <c r="J589" i="45"/>
  <c r="J636" i="45"/>
  <c r="J637" i="45"/>
  <c r="J684" i="45"/>
  <c r="J685" i="45"/>
  <c r="J129" i="31"/>
  <c r="J129" i="34"/>
  <c r="J961" i="45"/>
  <c r="J1020" i="45"/>
  <c r="J1021" i="45"/>
  <c r="J1104" i="45"/>
  <c r="J1105" i="45"/>
  <c r="J1140" i="45"/>
  <c r="J1141" i="45"/>
  <c r="J1224" i="45"/>
  <c r="J1225" i="45"/>
  <c r="J19" i="45"/>
  <c r="J47" i="45"/>
  <c r="J53" i="27"/>
  <c r="J53" i="42"/>
  <c r="J162" i="45"/>
  <c r="J226" i="45"/>
  <c r="J290" i="45"/>
  <c r="J397" i="45"/>
  <c r="J600" i="45"/>
  <c r="J601" i="45"/>
  <c r="J648" i="45"/>
  <c r="J649" i="45"/>
  <c r="J708" i="45"/>
  <c r="J709" i="45"/>
  <c r="J816" i="45"/>
  <c r="J817" i="45"/>
  <c r="J852" i="45"/>
  <c r="J853" i="45"/>
  <c r="J972" i="45"/>
  <c r="J973" i="45"/>
  <c r="J1032" i="45"/>
  <c r="J1033" i="45"/>
  <c r="J1068" i="45"/>
  <c r="J1069" i="45"/>
  <c r="J1152" i="45"/>
  <c r="J1153" i="45"/>
  <c r="J1236" i="45"/>
  <c r="J1237" i="45"/>
  <c r="J21" i="31"/>
  <c r="J21" i="34"/>
  <c r="J45" i="31"/>
  <c r="J45" i="34"/>
  <c r="J81" i="31"/>
  <c r="J81" i="34"/>
  <c r="J141" i="31"/>
  <c r="J141" i="34"/>
  <c r="J57" i="31"/>
  <c r="J57" i="34"/>
  <c r="J93" i="31"/>
  <c r="J93" i="34"/>
  <c r="J105" i="31"/>
  <c r="J105" i="34"/>
  <c r="J69" i="31"/>
  <c r="J69" i="34"/>
  <c r="J117" i="31"/>
  <c r="J117" i="34"/>
  <c r="J97" i="45"/>
  <c r="J6" i="31"/>
  <c r="J6" i="34"/>
  <c r="J756" i="45"/>
  <c r="J33" i="31"/>
  <c r="J33" i="34"/>
  <c r="J29" i="45"/>
  <c r="J1010" i="45"/>
  <c r="J366" i="45"/>
  <c r="J370" i="45"/>
  <c r="J367" i="45"/>
  <c r="J1189" i="45"/>
  <c r="J364" i="45"/>
  <c r="J385" i="45"/>
  <c r="J362" i="45"/>
  <c r="J937" i="45"/>
  <c r="J1014" i="45"/>
  <c r="J1018" i="45"/>
  <c r="J1116" i="45"/>
  <c r="J1011" i="45"/>
  <c r="J1015" i="45"/>
  <c r="J1019" i="45"/>
  <c r="J1012" i="45"/>
  <c r="J1016" i="45"/>
  <c r="J1013" i="45"/>
  <c r="J1017" i="45"/>
  <c r="J960" i="45"/>
  <c r="J726" i="45"/>
  <c r="J730" i="45"/>
  <c r="J841" i="45"/>
  <c r="J728" i="45"/>
  <c r="J722" i="45"/>
  <c r="J731" i="45"/>
  <c r="J723" i="45"/>
  <c r="J727" i="45"/>
  <c r="J805" i="45"/>
  <c r="J725" i="45"/>
  <c r="J729" i="45"/>
  <c r="J745" i="45"/>
  <c r="J724" i="45"/>
  <c r="J368" i="45"/>
  <c r="J371" i="45"/>
  <c r="J363" i="45"/>
  <c r="J22" i="45"/>
  <c r="J26" i="45"/>
  <c r="J20" i="45"/>
  <c r="J24" i="45"/>
  <c r="J23" i="45"/>
  <c r="J27" i="45"/>
  <c r="J21" i="45"/>
  <c r="J25" i="45"/>
  <c r="J529" i="45"/>
  <c r="J1057" i="45"/>
  <c r="J1117" i="45"/>
  <c r="J46" i="45"/>
  <c r="J365" i="45"/>
  <c r="J369" i="45"/>
  <c r="J889" i="45"/>
  <c r="J37" i="27"/>
  <c r="J37" i="42"/>
  <c r="A116" i="4"/>
  <c r="B737" i="27"/>
  <c r="B725" i="42"/>
  <c r="C737" i="27"/>
  <c r="C725" i="42"/>
  <c r="B738" i="27"/>
  <c r="B726" i="42"/>
  <c r="C738" i="27"/>
  <c r="C726" i="42"/>
  <c r="D738" i="27"/>
  <c r="D726" i="42"/>
  <c r="E738" i="27"/>
  <c r="E726" i="42"/>
  <c r="F738" i="27"/>
  <c r="F726" i="42"/>
  <c r="G738" i="27"/>
  <c r="G726" i="42"/>
  <c r="I738" i="27"/>
  <c r="I726" i="42"/>
  <c r="J738" i="27"/>
  <c r="J726" i="42"/>
  <c r="K738" i="27"/>
  <c r="K726" i="42"/>
  <c r="B739" i="27"/>
  <c r="B727" i="42"/>
  <c r="C739" i="27"/>
  <c r="C727" i="42"/>
  <c r="D739" i="27"/>
  <c r="D727" i="42"/>
  <c r="E739" i="27"/>
  <c r="E727" i="42"/>
  <c r="F739" i="27"/>
  <c r="F727" i="42"/>
  <c r="G739" i="27"/>
  <c r="G727" i="42"/>
  <c r="I739" i="27"/>
  <c r="I727" i="42"/>
  <c r="J739" i="27"/>
  <c r="J727" i="42"/>
  <c r="K739" i="27"/>
  <c r="K727" i="42"/>
  <c r="B740" i="27"/>
  <c r="B728" i="42"/>
  <c r="C740" i="27"/>
  <c r="C728" i="42"/>
  <c r="D740" i="27"/>
  <c r="D728" i="42"/>
  <c r="E740" i="27"/>
  <c r="E728" i="42"/>
  <c r="F740" i="27"/>
  <c r="F728" i="42"/>
  <c r="G740" i="27"/>
  <c r="G728" i="42"/>
  <c r="I740" i="27"/>
  <c r="I728" i="42"/>
  <c r="J740" i="27"/>
  <c r="J728" i="42"/>
  <c r="K740" i="27"/>
  <c r="K728" i="42"/>
  <c r="B741" i="27"/>
  <c r="B729" i="42"/>
  <c r="C741" i="27"/>
  <c r="C729" i="42"/>
  <c r="D741" i="27"/>
  <c r="D729" i="42"/>
  <c r="E741" i="27"/>
  <c r="E729" i="42"/>
  <c r="F741" i="27"/>
  <c r="F729" i="42"/>
  <c r="G741" i="27"/>
  <c r="G729" i="42"/>
  <c r="I741" i="27"/>
  <c r="I729" i="42"/>
  <c r="J741" i="27"/>
  <c r="J729" i="42"/>
  <c r="K741" i="27"/>
  <c r="K729" i="42"/>
  <c r="B742" i="27"/>
  <c r="B730" i="42"/>
  <c r="C742" i="27"/>
  <c r="C730" i="42"/>
  <c r="D742" i="27"/>
  <c r="D730" i="42"/>
  <c r="E742" i="27"/>
  <c r="E730" i="42"/>
  <c r="F742" i="27"/>
  <c r="F730" i="42"/>
  <c r="G742" i="27"/>
  <c r="G730" i="42"/>
  <c r="I742" i="27"/>
  <c r="I730" i="42"/>
  <c r="J742" i="27"/>
  <c r="J730" i="42"/>
  <c r="K742" i="27"/>
  <c r="K730" i="42"/>
  <c r="B743" i="27"/>
  <c r="B731" i="42"/>
  <c r="C743" i="27"/>
  <c r="C731" i="42"/>
  <c r="D743" i="27"/>
  <c r="D731" i="42"/>
  <c r="E743" i="27"/>
  <c r="E731" i="42"/>
  <c r="F743" i="27"/>
  <c r="F731" i="42"/>
  <c r="G743" i="27"/>
  <c r="G731" i="42"/>
  <c r="I743" i="27"/>
  <c r="I731" i="42"/>
  <c r="J743" i="27"/>
  <c r="J731" i="42"/>
  <c r="K743" i="27"/>
  <c r="K731" i="42"/>
  <c r="B744" i="27"/>
  <c r="B732" i="42"/>
  <c r="C744" i="27"/>
  <c r="C732" i="42"/>
  <c r="D744" i="27"/>
  <c r="D732" i="42"/>
  <c r="E744" i="27"/>
  <c r="E732" i="42"/>
  <c r="F744" i="27"/>
  <c r="F732" i="42"/>
  <c r="G744" i="27"/>
  <c r="G732" i="42"/>
  <c r="I744" i="27"/>
  <c r="I732" i="42"/>
  <c r="J744" i="27"/>
  <c r="J732" i="42"/>
  <c r="K744" i="27"/>
  <c r="K732" i="42"/>
  <c r="B745" i="27"/>
  <c r="B733" i="42"/>
  <c r="C745" i="27"/>
  <c r="C733" i="42"/>
  <c r="D745" i="27"/>
  <c r="D733" i="42"/>
  <c r="E745" i="27"/>
  <c r="E733" i="42"/>
  <c r="F745" i="27"/>
  <c r="F733" i="42"/>
  <c r="G745" i="27"/>
  <c r="G733" i="42"/>
  <c r="I745" i="27"/>
  <c r="I733" i="42"/>
  <c r="J745" i="27"/>
  <c r="J733" i="42"/>
  <c r="K745" i="27"/>
  <c r="K733" i="42"/>
  <c r="B746" i="27"/>
  <c r="B734" i="42"/>
  <c r="C746" i="27"/>
  <c r="C734" i="42"/>
  <c r="D746" i="27"/>
  <c r="D734" i="42"/>
  <c r="E746" i="27"/>
  <c r="E734" i="42"/>
  <c r="F746" i="27"/>
  <c r="F734" i="42"/>
  <c r="G746" i="27"/>
  <c r="G734" i="42"/>
  <c r="I746" i="27"/>
  <c r="I734" i="42"/>
  <c r="J746" i="27"/>
  <c r="J734" i="42"/>
  <c r="K746" i="27"/>
  <c r="K734" i="42"/>
  <c r="B736" i="27"/>
  <c r="B724" i="42"/>
  <c r="C736" i="27"/>
  <c r="C724" i="42"/>
  <c r="B725" i="27"/>
  <c r="B713" i="42"/>
  <c r="C725" i="27"/>
  <c r="C713" i="42"/>
  <c r="B726" i="27"/>
  <c r="B714" i="42"/>
  <c r="C726" i="27"/>
  <c r="C714" i="42"/>
  <c r="D726" i="27"/>
  <c r="D714" i="42"/>
  <c r="E726" i="27"/>
  <c r="E714" i="42"/>
  <c r="F726" i="27"/>
  <c r="F714" i="42"/>
  <c r="G726" i="27"/>
  <c r="G714" i="42"/>
  <c r="I726" i="27"/>
  <c r="I714" i="42"/>
  <c r="J726" i="27"/>
  <c r="J714" i="42"/>
  <c r="K726" i="27"/>
  <c r="K714" i="42"/>
  <c r="B727" i="27"/>
  <c r="B715" i="42"/>
  <c r="C727" i="27"/>
  <c r="C715" i="42"/>
  <c r="D727" i="27"/>
  <c r="D715" i="42"/>
  <c r="E727" i="27"/>
  <c r="E715" i="42"/>
  <c r="F727" i="27"/>
  <c r="F715" i="42"/>
  <c r="G727" i="27"/>
  <c r="G715" i="42"/>
  <c r="I727" i="27"/>
  <c r="I715" i="42"/>
  <c r="J727" i="27"/>
  <c r="J715" i="42"/>
  <c r="K727" i="27"/>
  <c r="K715" i="42"/>
  <c r="B728" i="27"/>
  <c r="B716" i="42"/>
  <c r="C728" i="27"/>
  <c r="C716" i="42"/>
  <c r="D728" i="27"/>
  <c r="D716" i="42"/>
  <c r="E728" i="27"/>
  <c r="E716" i="42"/>
  <c r="F728" i="27"/>
  <c r="F716" i="42"/>
  <c r="G728" i="27"/>
  <c r="G716" i="42"/>
  <c r="I728" i="27"/>
  <c r="I716" i="42"/>
  <c r="J728" i="27"/>
  <c r="J716" i="42"/>
  <c r="K728" i="27"/>
  <c r="K716" i="42"/>
  <c r="B729" i="27"/>
  <c r="B717" i="42"/>
  <c r="C729" i="27"/>
  <c r="C717" i="42"/>
  <c r="D729" i="27"/>
  <c r="D717" i="42"/>
  <c r="E729" i="27"/>
  <c r="E717" i="42"/>
  <c r="F729" i="27"/>
  <c r="F717" i="42"/>
  <c r="G729" i="27"/>
  <c r="G717" i="42"/>
  <c r="I729" i="27"/>
  <c r="I717" i="42"/>
  <c r="J729" i="27"/>
  <c r="J717" i="42"/>
  <c r="K729" i="27"/>
  <c r="K717" i="42"/>
  <c r="B730" i="27"/>
  <c r="B718" i="42"/>
  <c r="C730" i="27"/>
  <c r="C718" i="42"/>
  <c r="D730" i="27"/>
  <c r="D718" i="42"/>
  <c r="E730" i="27"/>
  <c r="E718" i="42"/>
  <c r="F730" i="27"/>
  <c r="F718" i="42"/>
  <c r="G730" i="27"/>
  <c r="G718" i="42"/>
  <c r="I730" i="27"/>
  <c r="I718" i="42"/>
  <c r="J730" i="27"/>
  <c r="J718" i="42"/>
  <c r="K730" i="27"/>
  <c r="K718" i="42"/>
  <c r="B731" i="27"/>
  <c r="B719" i="42"/>
  <c r="C731" i="27"/>
  <c r="C719" i="42"/>
  <c r="D731" i="27"/>
  <c r="D719" i="42"/>
  <c r="E731" i="27"/>
  <c r="E719" i="42"/>
  <c r="F731" i="27"/>
  <c r="F719" i="42"/>
  <c r="G731" i="27"/>
  <c r="G719" i="42"/>
  <c r="I731" i="27"/>
  <c r="I719" i="42"/>
  <c r="J731" i="27"/>
  <c r="J719" i="42"/>
  <c r="K731" i="27"/>
  <c r="K719" i="42"/>
  <c r="B732" i="27"/>
  <c r="B720" i="42"/>
  <c r="C732" i="27"/>
  <c r="C720" i="42"/>
  <c r="D732" i="27"/>
  <c r="D720" i="42"/>
  <c r="E732" i="27"/>
  <c r="E720" i="42"/>
  <c r="F732" i="27"/>
  <c r="F720" i="42"/>
  <c r="G732" i="27"/>
  <c r="G720" i="42"/>
  <c r="I732" i="27"/>
  <c r="I720" i="42"/>
  <c r="J732" i="27"/>
  <c r="J720" i="42"/>
  <c r="K732" i="27"/>
  <c r="K720" i="42"/>
  <c r="B733" i="27"/>
  <c r="B721" i="42"/>
  <c r="C733" i="27"/>
  <c r="C721" i="42"/>
  <c r="D733" i="27"/>
  <c r="D721" i="42"/>
  <c r="E733" i="27"/>
  <c r="E721" i="42"/>
  <c r="F733" i="27"/>
  <c r="F721" i="42"/>
  <c r="G733" i="27"/>
  <c r="G721" i="42"/>
  <c r="I733" i="27"/>
  <c r="I721" i="42"/>
  <c r="J733" i="27"/>
  <c r="J721" i="42"/>
  <c r="K733" i="27"/>
  <c r="K721" i="42"/>
  <c r="B734" i="27"/>
  <c r="B722" i="42"/>
  <c r="C734" i="27"/>
  <c r="C722" i="42"/>
  <c r="D734" i="27"/>
  <c r="D722" i="42"/>
  <c r="E734" i="27"/>
  <c r="E722" i="42"/>
  <c r="F734" i="27"/>
  <c r="F722" i="42"/>
  <c r="G734" i="27"/>
  <c r="G722" i="42"/>
  <c r="I734" i="27"/>
  <c r="I722" i="42"/>
  <c r="J734" i="27"/>
  <c r="J722" i="42"/>
  <c r="K734" i="27"/>
  <c r="K722" i="42"/>
  <c r="B735" i="27"/>
  <c r="B723" i="42"/>
  <c r="C735" i="27"/>
  <c r="C723" i="42"/>
  <c r="D735" i="27"/>
  <c r="D723" i="42"/>
  <c r="E735" i="27"/>
  <c r="E723" i="42"/>
  <c r="F735" i="27"/>
  <c r="F723" i="42"/>
  <c r="G735" i="27"/>
  <c r="G723" i="42"/>
  <c r="I735" i="27"/>
  <c r="I723" i="42"/>
  <c r="J735" i="27"/>
  <c r="J723" i="42"/>
  <c r="K735" i="27"/>
  <c r="K723" i="42"/>
  <c r="B724" i="27"/>
  <c r="B712" i="42"/>
  <c r="C724" i="27"/>
  <c r="C712" i="42"/>
  <c r="B723" i="27"/>
  <c r="B711" i="42"/>
  <c r="C723" i="27"/>
  <c r="C711" i="42"/>
  <c r="D723" i="27"/>
  <c r="D711" i="42"/>
  <c r="E723" i="27"/>
  <c r="E711" i="42"/>
  <c r="F723" i="27"/>
  <c r="F711" i="42"/>
  <c r="G723" i="27"/>
  <c r="G711" i="42"/>
  <c r="I723" i="27"/>
  <c r="I711" i="42"/>
  <c r="J723" i="27"/>
  <c r="J711" i="42"/>
  <c r="K723" i="27"/>
  <c r="K711" i="42"/>
  <c r="B713" i="27"/>
  <c r="B701" i="42"/>
  <c r="C713" i="27"/>
  <c r="C701" i="42"/>
  <c r="B714" i="27"/>
  <c r="B702" i="42"/>
  <c r="C714" i="27"/>
  <c r="C702" i="42"/>
  <c r="D714" i="27"/>
  <c r="D702" i="42"/>
  <c r="E714" i="27"/>
  <c r="E702" i="42"/>
  <c r="F714" i="27"/>
  <c r="F702" i="42"/>
  <c r="G714" i="27"/>
  <c r="G702" i="42"/>
  <c r="I714" i="27"/>
  <c r="I702" i="42"/>
  <c r="J714" i="27"/>
  <c r="J702" i="42"/>
  <c r="K714" i="27"/>
  <c r="K702" i="42"/>
  <c r="B715" i="27"/>
  <c r="B703" i="42"/>
  <c r="C715" i="27"/>
  <c r="C703" i="42"/>
  <c r="D715" i="27"/>
  <c r="D703" i="42"/>
  <c r="E715" i="27"/>
  <c r="E703" i="42"/>
  <c r="F715" i="27"/>
  <c r="F703" i="42"/>
  <c r="G715" i="27"/>
  <c r="G703" i="42"/>
  <c r="I715" i="27"/>
  <c r="I703" i="42"/>
  <c r="J715" i="27"/>
  <c r="J703" i="42"/>
  <c r="K715" i="27"/>
  <c r="K703" i="42"/>
  <c r="B716" i="27"/>
  <c r="B704" i="42"/>
  <c r="C716" i="27"/>
  <c r="C704" i="42"/>
  <c r="D716" i="27"/>
  <c r="D704" i="42"/>
  <c r="E716" i="27"/>
  <c r="E704" i="42"/>
  <c r="F716" i="27"/>
  <c r="F704" i="42"/>
  <c r="G716" i="27"/>
  <c r="G704" i="42"/>
  <c r="I716" i="27"/>
  <c r="I704" i="42"/>
  <c r="J716" i="27"/>
  <c r="J704" i="42"/>
  <c r="K716" i="27"/>
  <c r="K704" i="42"/>
  <c r="B717" i="27"/>
  <c r="B705" i="42"/>
  <c r="C717" i="27"/>
  <c r="C705" i="42"/>
  <c r="D717" i="27"/>
  <c r="D705" i="42"/>
  <c r="E717" i="27"/>
  <c r="E705" i="42"/>
  <c r="F717" i="27"/>
  <c r="F705" i="42"/>
  <c r="G717" i="27"/>
  <c r="G705" i="42"/>
  <c r="I717" i="27"/>
  <c r="I705" i="42"/>
  <c r="J717" i="27"/>
  <c r="J705" i="42"/>
  <c r="K717" i="27"/>
  <c r="K705" i="42"/>
  <c r="B718" i="27"/>
  <c r="B706" i="42"/>
  <c r="C718" i="27"/>
  <c r="C706" i="42"/>
  <c r="D718" i="27"/>
  <c r="D706" i="42"/>
  <c r="E718" i="27"/>
  <c r="E706" i="42"/>
  <c r="F718" i="27"/>
  <c r="F706" i="42"/>
  <c r="G718" i="27"/>
  <c r="G706" i="42"/>
  <c r="I718" i="27"/>
  <c r="I706" i="42"/>
  <c r="J718" i="27"/>
  <c r="J706" i="42"/>
  <c r="K718" i="27"/>
  <c r="K706" i="42"/>
  <c r="B719" i="27"/>
  <c r="B707" i="42"/>
  <c r="C719" i="27"/>
  <c r="C707" i="42"/>
  <c r="D719" i="27"/>
  <c r="D707" i="42"/>
  <c r="E719" i="27"/>
  <c r="E707" i="42"/>
  <c r="F719" i="27"/>
  <c r="F707" i="42"/>
  <c r="G719" i="27"/>
  <c r="G707" i="42"/>
  <c r="I719" i="27"/>
  <c r="I707" i="42"/>
  <c r="J719" i="27"/>
  <c r="J707" i="42"/>
  <c r="K719" i="27"/>
  <c r="K707" i="42"/>
  <c r="B720" i="27"/>
  <c r="B708" i="42"/>
  <c r="C720" i="27"/>
  <c r="C708" i="42"/>
  <c r="D720" i="27"/>
  <c r="D708" i="42"/>
  <c r="E720" i="27"/>
  <c r="E708" i="42"/>
  <c r="F720" i="27"/>
  <c r="F708" i="42"/>
  <c r="G720" i="27"/>
  <c r="G708" i="42"/>
  <c r="I720" i="27"/>
  <c r="I708" i="42"/>
  <c r="J720" i="27"/>
  <c r="J708" i="42"/>
  <c r="K720" i="27"/>
  <c r="K708" i="42"/>
  <c r="B721" i="27"/>
  <c r="B709" i="42"/>
  <c r="C721" i="27"/>
  <c r="C709" i="42"/>
  <c r="D721" i="27"/>
  <c r="D709" i="42"/>
  <c r="E721" i="27"/>
  <c r="E709" i="42"/>
  <c r="F721" i="27"/>
  <c r="F709" i="42"/>
  <c r="G721" i="27"/>
  <c r="G709" i="42"/>
  <c r="I721" i="27"/>
  <c r="I709" i="42"/>
  <c r="J721" i="27"/>
  <c r="J709" i="42"/>
  <c r="K721" i="27"/>
  <c r="K709" i="42"/>
  <c r="B722" i="27"/>
  <c r="B710" i="42"/>
  <c r="C722" i="27"/>
  <c r="C710" i="42"/>
  <c r="D722" i="27"/>
  <c r="D710" i="42"/>
  <c r="E722" i="27"/>
  <c r="E710" i="42"/>
  <c r="F722" i="27"/>
  <c r="F710" i="42"/>
  <c r="G722" i="27"/>
  <c r="G710" i="42"/>
  <c r="I722" i="27"/>
  <c r="I710" i="42"/>
  <c r="J722" i="27"/>
  <c r="J710" i="42"/>
  <c r="K722" i="27"/>
  <c r="K710" i="42"/>
  <c r="B712" i="27"/>
  <c r="B700" i="42"/>
  <c r="C712" i="27"/>
  <c r="C700" i="42"/>
  <c r="B709" i="27"/>
  <c r="B697" i="42"/>
  <c r="C709" i="27"/>
  <c r="C697" i="42"/>
  <c r="D709" i="27"/>
  <c r="D697" i="42"/>
  <c r="E709" i="27"/>
  <c r="E697" i="42"/>
  <c r="F709" i="27"/>
  <c r="F697" i="42"/>
  <c r="G709" i="27"/>
  <c r="G697" i="42"/>
  <c r="I709" i="27"/>
  <c r="I697" i="42"/>
  <c r="J709" i="27"/>
  <c r="J697" i="42"/>
  <c r="K709" i="27"/>
  <c r="K697" i="42"/>
  <c r="B710" i="27"/>
  <c r="B698" i="42"/>
  <c r="C710" i="27"/>
  <c r="C698" i="42"/>
  <c r="D710" i="27"/>
  <c r="D698" i="42"/>
  <c r="E710" i="27"/>
  <c r="E698" i="42"/>
  <c r="F710" i="27"/>
  <c r="F698" i="42"/>
  <c r="G710" i="27"/>
  <c r="G698" i="42"/>
  <c r="I710" i="27"/>
  <c r="I698" i="42"/>
  <c r="J710" i="27"/>
  <c r="J698" i="42"/>
  <c r="K710" i="27"/>
  <c r="K698" i="42"/>
  <c r="B711" i="27"/>
  <c r="B699" i="42"/>
  <c r="C711" i="27"/>
  <c r="C699" i="42"/>
  <c r="D711" i="27"/>
  <c r="D699" i="42"/>
  <c r="E711" i="27"/>
  <c r="E699" i="42"/>
  <c r="F711" i="27"/>
  <c r="F699" i="42"/>
  <c r="G711" i="27"/>
  <c r="G699" i="42"/>
  <c r="I711" i="27"/>
  <c r="I699" i="42"/>
  <c r="J711" i="27"/>
  <c r="J699" i="42"/>
  <c r="K711" i="27"/>
  <c r="K699" i="42"/>
  <c r="B701" i="27"/>
  <c r="B689" i="42"/>
  <c r="C701" i="27"/>
  <c r="C689" i="42"/>
  <c r="B702" i="27"/>
  <c r="B690" i="42"/>
  <c r="C702" i="27"/>
  <c r="C690" i="42"/>
  <c r="D702" i="27"/>
  <c r="D690" i="42"/>
  <c r="E702" i="27"/>
  <c r="E690" i="42"/>
  <c r="F702" i="27"/>
  <c r="F690" i="42"/>
  <c r="G702" i="27"/>
  <c r="G690" i="42"/>
  <c r="I702" i="27"/>
  <c r="I690" i="42"/>
  <c r="J702" i="27"/>
  <c r="J690" i="42"/>
  <c r="K702" i="27"/>
  <c r="K690" i="42"/>
  <c r="B703" i="27"/>
  <c r="B691" i="42"/>
  <c r="C703" i="27"/>
  <c r="C691" i="42"/>
  <c r="D703" i="27"/>
  <c r="D691" i="42"/>
  <c r="E703" i="27"/>
  <c r="E691" i="42"/>
  <c r="F703" i="27"/>
  <c r="F691" i="42"/>
  <c r="G703" i="27"/>
  <c r="G691" i="42"/>
  <c r="I703" i="27"/>
  <c r="I691" i="42"/>
  <c r="J703" i="27"/>
  <c r="J691" i="42"/>
  <c r="K703" i="27"/>
  <c r="K691" i="42"/>
  <c r="B704" i="27"/>
  <c r="B692" i="42"/>
  <c r="C704" i="27"/>
  <c r="C692" i="42"/>
  <c r="D704" i="27"/>
  <c r="D692" i="42"/>
  <c r="E704" i="27"/>
  <c r="E692" i="42"/>
  <c r="F704" i="27"/>
  <c r="F692" i="42"/>
  <c r="G704" i="27"/>
  <c r="G692" i="42"/>
  <c r="I704" i="27"/>
  <c r="I692" i="42"/>
  <c r="J704" i="27"/>
  <c r="J692" i="42"/>
  <c r="K704" i="27"/>
  <c r="K692" i="42"/>
  <c r="B705" i="27"/>
  <c r="B693" i="42"/>
  <c r="C705" i="27"/>
  <c r="C693" i="42"/>
  <c r="D705" i="27"/>
  <c r="D693" i="42"/>
  <c r="E705" i="27"/>
  <c r="E693" i="42"/>
  <c r="F705" i="27"/>
  <c r="F693" i="42"/>
  <c r="G705" i="27"/>
  <c r="G693" i="42"/>
  <c r="I705" i="27"/>
  <c r="I693" i="42"/>
  <c r="J705" i="27"/>
  <c r="J693" i="42"/>
  <c r="K705" i="27"/>
  <c r="K693" i="42"/>
  <c r="B706" i="27"/>
  <c r="B694" i="42"/>
  <c r="C706" i="27"/>
  <c r="C694" i="42"/>
  <c r="D706" i="27"/>
  <c r="D694" i="42"/>
  <c r="E706" i="27"/>
  <c r="E694" i="42"/>
  <c r="F706" i="27"/>
  <c r="F694" i="42"/>
  <c r="G706" i="27"/>
  <c r="G694" i="42"/>
  <c r="I706" i="27"/>
  <c r="I694" i="42"/>
  <c r="J706" i="27"/>
  <c r="J694" i="42"/>
  <c r="K706" i="27"/>
  <c r="K694" i="42"/>
  <c r="B707" i="27"/>
  <c r="B695" i="42"/>
  <c r="C707" i="27"/>
  <c r="C695" i="42"/>
  <c r="D707" i="27"/>
  <c r="D695" i="42"/>
  <c r="E707" i="27"/>
  <c r="E695" i="42"/>
  <c r="F707" i="27"/>
  <c r="F695" i="42"/>
  <c r="G707" i="27"/>
  <c r="G695" i="42"/>
  <c r="I707" i="27"/>
  <c r="I695" i="42"/>
  <c r="J707" i="27"/>
  <c r="J695" i="42"/>
  <c r="K707" i="27"/>
  <c r="K695" i="42"/>
  <c r="B708" i="27"/>
  <c r="B696" i="42"/>
  <c r="C708" i="27"/>
  <c r="C696" i="42"/>
  <c r="D708" i="27"/>
  <c r="D696" i="42"/>
  <c r="E708" i="27"/>
  <c r="E696" i="42"/>
  <c r="F708" i="27"/>
  <c r="F696" i="42"/>
  <c r="G708" i="27"/>
  <c r="G696" i="42"/>
  <c r="I708" i="27"/>
  <c r="I696" i="42"/>
  <c r="J708" i="27"/>
  <c r="J696" i="42"/>
  <c r="K708" i="27"/>
  <c r="K696" i="42"/>
  <c r="B700" i="27"/>
  <c r="B688" i="42"/>
  <c r="C700" i="27"/>
  <c r="C688" i="42"/>
  <c r="B689" i="27"/>
  <c r="B677" i="42"/>
  <c r="C689" i="27"/>
  <c r="C677" i="42"/>
  <c r="B690" i="27"/>
  <c r="B678" i="42"/>
  <c r="C690" i="27"/>
  <c r="C678" i="42"/>
  <c r="D690" i="27"/>
  <c r="D678" i="42"/>
  <c r="E690" i="27"/>
  <c r="E678" i="42"/>
  <c r="F690" i="27"/>
  <c r="F678" i="42"/>
  <c r="G690" i="27"/>
  <c r="G678" i="42"/>
  <c r="I690" i="27"/>
  <c r="I678" i="42"/>
  <c r="J690" i="27"/>
  <c r="J678" i="42"/>
  <c r="K690" i="27"/>
  <c r="K678" i="42"/>
  <c r="B691" i="27"/>
  <c r="B679" i="42"/>
  <c r="C691" i="27"/>
  <c r="C679" i="42"/>
  <c r="D691" i="27"/>
  <c r="D679" i="42"/>
  <c r="E691" i="27"/>
  <c r="E679" i="42"/>
  <c r="F691" i="27"/>
  <c r="F679" i="42"/>
  <c r="G691" i="27"/>
  <c r="G679" i="42"/>
  <c r="I691" i="27"/>
  <c r="I679" i="42"/>
  <c r="J691" i="27"/>
  <c r="J679" i="42"/>
  <c r="K691" i="27"/>
  <c r="K679" i="42"/>
  <c r="B692" i="27"/>
  <c r="B680" i="42"/>
  <c r="C692" i="27"/>
  <c r="C680" i="42"/>
  <c r="D692" i="27"/>
  <c r="D680" i="42"/>
  <c r="E692" i="27"/>
  <c r="E680" i="42"/>
  <c r="F692" i="27"/>
  <c r="F680" i="42"/>
  <c r="G692" i="27"/>
  <c r="G680" i="42"/>
  <c r="I692" i="27"/>
  <c r="I680" i="42"/>
  <c r="J692" i="27"/>
  <c r="J680" i="42"/>
  <c r="K692" i="27"/>
  <c r="K680" i="42"/>
  <c r="B693" i="27"/>
  <c r="B681" i="42"/>
  <c r="C693" i="27"/>
  <c r="C681" i="42"/>
  <c r="D693" i="27"/>
  <c r="D681" i="42"/>
  <c r="E693" i="27"/>
  <c r="E681" i="42"/>
  <c r="F693" i="27"/>
  <c r="F681" i="42"/>
  <c r="G693" i="27"/>
  <c r="G681" i="42"/>
  <c r="I693" i="27"/>
  <c r="I681" i="42"/>
  <c r="J693" i="27"/>
  <c r="J681" i="42"/>
  <c r="K693" i="27"/>
  <c r="K681" i="42"/>
  <c r="B694" i="27"/>
  <c r="B682" i="42"/>
  <c r="C694" i="27"/>
  <c r="C682" i="42"/>
  <c r="D694" i="27"/>
  <c r="D682" i="42"/>
  <c r="E694" i="27"/>
  <c r="E682" i="42"/>
  <c r="F694" i="27"/>
  <c r="F682" i="42"/>
  <c r="G694" i="27"/>
  <c r="G682" i="42"/>
  <c r="I694" i="27"/>
  <c r="I682" i="42"/>
  <c r="J694" i="27"/>
  <c r="J682" i="42"/>
  <c r="K694" i="27"/>
  <c r="K682" i="42"/>
  <c r="B695" i="27"/>
  <c r="B683" i="42"/>
  <c r="C695" i="27"/>
  <c r="C683" i="42"/>
  <c r="D695" i="27"/>
  <c r="D683" i="42"/>
  <c r="E695" i="27"/>
  <c r="E683" i="42"/>
  <c r="F695" i="27"/>
  <c r="F683" i="42"/>
  <c r="G695" i="27"/>
  <c r="G683" i="42"/>
  <c r="I695" i="27"/>
  <c r="I683" i="42"/>
  <c r="J695" i="27"/>
  <c r="J683" i="42"/>
  <c r="K695" i="27"/>
  <c r="K683" i="42"/>
  <c r="B696" i="27"/>
  <c r="B684" i="42"/>
  <c r="C696" i="27"/>
  <c r="C684" i="42"/>
  <c r="D696" i="27"/>
  <c r="D684" i="42"/>
  <c r="E696" i="27"/>
  <c r="E684" i="42"/>
  <c r="F696" i="27"/>
  <c r="F684" i="42"/>
  <c r="G696" i="27"/>
  <c r="G684" i="42"/>
  <c r="I696" i="27"/>
  <c r="I684" i="42"/>
  <c r="J696" i="27"/>
  <c r="J684" i="42"/>
  <c r="K696" i="27"/>
  <c r="K684" i="42"/>
  <c r="B697" i="27"/>
  <c r="B685" i="42"/>
  <c r="C697" i="27"/>
  <c r="C685" i="42"/>
  <c r="D697" i="27"/>
  <c r="D685" i="42"/>
  <c r="E697" i="27"/>
  <c r="E685" i="42"/>
  <c r="F697" i="27"/>
  <c r="F685" i="42"/>
  <c r="G697" i="27"/>
  <c r="G685" i="42"/>
  <c r="I697" i="27"/>
  <c r="I685" i="42"/>
  <c r="J697" i="27"/>
  <c r="J685" i="42"/>
  <c r="K697" i="27"/>
  <c r="K685" i="42"/>
  <c r="B698" i="27"/>
  <c r="B686" i="42"/>
  <c r="C698" i="27"/>
  <c r="C686" i="42"/>
  <c r="D698" i="27"/>
  <c r="D686" i="42"/>
  <c r="E698" i="27"/>
  <c r="E686" i="42"/>
  <c r="F698" i="27"/>
  <c r="F686" i="42"/>
  <c r="G698" i="27"/>
  <c r="G686" i="42"/>
  <c r="I698" i="27"/>
  <c r="I686" i="42"/>
  <c r="J698" i="27"/>
  <c r="J686" i="42"/>
  <c r="K698" i="27"/>
  <c r="K686" i="42"/>
  <c r="B699" i="27"/>
  <c r="B687" i="42"/>
  <c r="C699" i="27"/>
  <c r="C687" i="42"/>
  <c r="D699" i="27"/>
  <c r="D687" i="42"/>
  <c r="E699" i="27"/>
  <c r="E687" i="42"/>
  <c r="F699" i="27"/>
  <c r="F687" i="42"/>
  <c r="G699" i="27"/>
  <c r="G687" i="42"/>
  <c r="I699" i="27"/>
  <c r="I687" i="42"/>
  <c r="J699" i="27"/>
  <c r="J687" i="42"/>
  <c r="K699" i="27"/>
  <c r="K687" i="42"/>
  <c r="B688" i="27"/>
  <c r="B676" i="42"/>
  <c r="C688" i="27"/>
  <c r="B685" i="27"/>
  <c r="B673" i="42"/>
  <c r="C685" i="27"/>
  <c r="C673" i="42"/>
  <c r="D685" i="27"/>
  <c r="D673" i="42"/>
  <c r="E685" i="27"/>
  <c r="E673" i="42"/>
  <c r="F685" i="27"/>
  <c r="F673" i="42"/>
  <c r="G685" i="27"/>
  <c r="G673" i="42"/>
  <c r="I685" i="27"/>
  <c r="I673" i="42"/>
  <c r="J685" i="27"/>
  <c r="J673" i="42"/>
  <c r="K685" i="27"/>
  <c r="K673" i="42"/>
  <c r="B686" i="27"/>
  <c r="B674" i="42"/>
  <c r="C686" i="27"/>
  <c r="C674" i="42"/>
  <c r="D686" i="27"/>
  <c r="D674" i="42"/>
  <c r="E686" i="27"/>
  <c r="E674" i="42"/>
  <c r="F686" i="27"/>
  <c r="F674" i="42"/>
  <c r="G686" i="27"/>
  <c r="G674" i="42"/>
  <c r="I686" i="27"/>
  <c r="I674" i="42"/>
  <c r="J686" i="27"/>
  <c r="J674" i="42"/>
  <c r="K686" i="27"/>
  <c r="K674" i="42"/>
  <c r="B687" i="27"/>
  <c r="B675" i="42"/>
  <c r="C687" i="27"/>
  <c r="C675" i="42"/>
  <c r="D687" i="27"/>
  <c r="D675" i="42"/>
  <c r="E687" i="27"/>
  <c r="E675" i="42"/>
  <c r="F687" i="27"/>
  <c r="F675" i="42"/>
  <c r="G687" i="27"/>
  <c r="G675" i="42"/>
  <c r="I687" i="27"/>
  <c r="I675" i="42"/>
  <c r="J687" i="27"/>
  <c r="J675" i="42"/>
  <c r="K687" i="27"/>
  <c r="K675" i="42"/>
  <c r="B677" i="27"/>
  <c r="B665" i="42"/>
  <c r="C677" i="27"/>
  <c r="C665" i="42"/>
  <c r="B678" i="27"/>
  <c r="B666" i="42"/>
  <c r="C678" i="27"/>
  <c r="C666" i="42"/>
  <c r="D678" i="27"/>
  <c r="D666" i="42"/>
  <c r="E678" i="27"/>
  <c r="E666" i="42"/>
  <c r="F678" i="27"/>
  <c r="F666" i="42"/>
  <c r="G678" i="27"/>
  <c r="G666" i="42"/>
  <c r="I678" i="27"/>
  <c r="I666" i="42"/>
  <c r="J678" i="27"/>
  <c r="J666" i="42"/>
  <c r="K678" i="27"/>
  <c r="K666" i="42"/>
  <c r="B679" i="27"/>
  <c r="B667" i="42"/>
  <c r="C679" i="27"/>
  <c r="C667" i="42"/>
  <c r="D679" i="27"/>
  <c r="D667" i="42"/>
  <c r="E679" i="27"/>
  <c r="E667" i="42"/>
  <c r="F679" i="27"/>
  <c r="F667" i="42"/>
  <c r="G679" i="27"/>
  <c r="G667" i="42"/>
  <c r="I679" i="27"/>
  <c r="I667" i="42"/>
  <c r="J679" i="27"/>
  <c r="J667" i="42"/>
  <c r="K679" i="27"/>
  <c r="K667" i="42"/>
  <c r="B680" i="27"/>
  <c r="B668" i="42"/>
  <c r="C680" i="27"/>
  <c r="C668" i="42"/>
  <c r="D680" i="27"/>
  <c r="D668" i="42"/>
  <c r="E680" i="27"/>
  <c r="E668" i="42"/>
  <c r="F680" i="27"/>
  <c r="F668" i="42"/>
  <c r="G680" i="27"/>
  <c r="G668" i="42"/>
  <c r="I680" i="27"/>
  <c r="I668" i="42"/>
  <c r="J680" i="27"/>
  <c r="J668" i="42"/>
  <c r="K680" i="27"/>
  <c r="K668" i="42"/>
  <c r="B681" i="27"/>
  <c r="B669" i="42"/>
  <c r="C681" i="27"/>
  <c r="C669" i="42"/>
  <c r="D681" i="27"/>
  <c r="D669" i="42"/>
  <c r="E681" i="27"/>
  <c r="E669" i="42"/>
  <c r="F681" i="27"/>
  <c r="F669" i="42"/>
  <c r="G681" i="27"/>
  <c r="G669" i="42"/>
  <c r="I681" i="27"/>
  <c r="I669" i="42"/>
  <c r="J681" i="27"/>
  <c r="J669" i="42"/>
  <c r="K681" i="27"/>
  <c r="K669" i="42"/>
  <c r="B682" i="27"/>
  <c r="B670" i="42"/>
  <c r="C682" i="27"/>
  <c r="C670" i="42"/>
  <c r="D682" i="27"/>
  <c r="D670" i="42"/>
  <c r="E682" i="27"/>
  <c r="E670" i="42"/>
  <c r="F682" i="27"/>
  <c r="F670" i="42"/>
  <c r="G682" i="27"/>
  <c r="G670" i="42"/>
  <c r="I682" i="27"/>
  <c r="I670" i="42"/>
  <c r="J682" i="27"/>
  <c r="J670" i="42"/>
  <c r="K682" i="27"/>
  <c r="K670" i="42"/>
  <c r="B683" i="27"/>
  <c r="B671" i="42"/>
  <c r="C683" i="27"/>
  <c r="C671" i="42"/>
  <c r="D683" i="27"/>
  <c r="D671" i="42"/>
  <c r="E683" i="27"/>
  <c r="E671" i="42"/>
  <c r="F683" i="27"/>
  <c r="F671" i="42"/>
  <c r="G683" i="27"/>
  <c r="G671" i="42"/>
  <c r="I683" i="27"/>
  <c r="I671" i="42"/>
  <c r="J683" i="27"/>
  <c r="J671" i="42"/>
  <c r="K683" i="27"/>
  <c r="K671" i="42"/>
  <c r="B684" i="27"/>
  <c r="B672" i="42"/>
  <c r="C684" i="27"/>
  <c r="C672" i="42"/>
  <c r="D684" i="27"/>
  <c r="D672" i="42"/>
  <c r="E684" i="27"/>
  <c r="E672" i="42"/>
  <c r="F684" i="27"/>
  <c r="F672" i="42"/>
  <c r="G684" i="27"/>
  <c r="G672" i="42"/>
  <c r="I684" i="27"/>
  <c r="I672" i="42"/>
  <c r="J684" i="27"/>
  <c r="J672" i="42"/>
  <c r="K684" i="27"/>
  <c r="K672" i="42"/>
  <c r="B676" i="27"/>
  <c r="B664" i="42"/>
  <c r="C676" i="27"/>
  <c r="C664" i="42"/>
  <c r="B665" i="27"/>
  <c r="B653" i="42"/>
  <c r="C665" i="27"/>
  <c r="C653" i="42"/>
  <c r="B666" i="27"/>
  <c r="B654" i="42"/>
  <c r="C666" i="27"/>
  <c r="C654" i="42"/>
  <c r="D666" i="27"/>
  <c r="D654" i="42"/>
  <c r="E666" i="27"/>
  <c r="E654" i="42"/>
  <c r="F666" i="27"/>
  <c r="F654" i="42"/>
  <c r="G666" i="27"/>
  <c r="G654" i="42"/>
  <c r="I666" i="27"/>
  <c r="I654" i="42"/>
  <c r="J666" i="27"/>
  <c r="J654" i="42"/>
  <c r="K666" i="27"/>
  <c r="K654" i="42"/>
  <c r="B667" i="27"/>
  <c r="B655" i="42"/>
  <c r="C667" i="27"/>
  <c r="C655" i="42"/>
  <c r="D667" i="27"/>
  <c r="D655" i="42"/>
  <c r="E667" i="27"/>
  <c r="E655" i="42"/>
  <c r="F667" i="27"/>
  <c r="F655" i="42"/>
  <c r="G667" i="27"/>
  <c r="G655" i="42"/>
  <c r="I667" i="27"/>
  <c r="I655" i="42"/>
  <c r="J667" i="27"/>
  <c r="J655" i="42"/>
  <c r="K667" i="27"/>
  <c r="K655" i="42"/>
  <c r="B668" i="27"/>
  <c r="B656" i="42"/>
  <c r="C668" i="27"/>
  <c r="C656" i="42"/>
  <c r="D668" i="27"/>
  <c r="D656" i="42"/>
  <c r="E668" i="27"/>
  <c r="E656" i="42"/>
  <c r="F668" i="27"/>
  <c r="F656" i="42"/>
  <c r="G668" i="27"/>
  <c r="G656" i="42"/>
  <c r="I668" i="27"/>
  <c r="I656" i="42"/>
  <c r="J668" i="27"/>
  <c r="J656" i="42"/>
  <c r="K668" i="27"/>
  <c r="K656" i="42"/>
  <c r="B669" i="27"/>
  <c r="B657" i="42"/>
  <c r="C669" i="27"/>
  <c r="C657" i="42"/>
  <c r="D669" i="27"/>
  <c r="D657" i="42"/>
  <c r="E669" i="27"/>
  <c r="E657" i="42"/>
  <c r="F669" i="27"/>
  <c r="F657" i="42"/>
  <c r="G669" i="27"/>
  <c r="G657" i="42"/>
  <c r="I669" i="27"/>
  <c r="I657" i="42"/>
  <c r="J669" i="27"/>
  <c r="J657" i="42"/>
  <c r="K669" i="27"/>
  <c r="K657" i="42"/>
  <c r="B670" i="27"/>
  <c r="B658" i="42"/>
  <c r="C670" i="27"/>
  <c r="C658" i="42"/>
  <c r="D670" i="27"/>
  <c r="D658" i="42"/>
  <c r="E670" i="27"/>
  <c r="E658" i="42"/>
  <c r="F670" i="27"/>
  <c r="F658" i="42"/>
  <c r="G670" i="27"/>
  <c r="G658" i="42"/>
  <c r="I670" i="27"/>
  <c r="I658" i="42"/>
  <c r="J670" i="27"/>
  <c r="J658" i="42"/>
  <c r="K670" i="27"/>
  <c r="K658" i="42"/>
  <c r="B671" i="27"/>
  <c r="B659" i="42"/>
  <c r="C671" i="27"/>
  <c r="C659" i="42"/>
  <c r="D671" i="27"/>
  <c r="D659" i="42"/>
  <c r="E671" i="27"/>
  <c r="E659" i="42"/>
  <c r="F671" i="27"/>
  <c r="F659" i="42"/>
  <c r="G671" i="27"/>
  <c r="G659" i="42"/>
  <c r="I671" i="27"/>
  <c r="I659" i="42"/>
  <c r="J671" i="27"/>
  <c r="J659" i="42"/>
  <c r="K671" i="27"/>
  <c r="K659" i="42"/>
  <c r="B672" i="27"/>
  <c r="B660" i="42"/>
  <c r="C672" i="27"/>
  <c r="C660" i="42"/>
  <c r="D672" i="27"/>
  <c r="D660" i="42"/>
  <c r="E672" i="27"/>
  <c r="E660" i="42"/>
  <c r="F672" i="27"/>
  <c r="F660" i="42"/>
  <c r="G672" i="27"/>
  <c r="G660" i="42"/>
  <c r="I672" i="27"/>
  <c r="I660" i="42"/>
  <c r="J672" i="27"/>
  <c r="J660" i="42"/>
  <c r="K672" i="27"/>
  <c r="K660" i="42"/>
  <c r="B673" i="27"/>
  <c r="B661" i="42"/>
  <c r="C673" i="27"/>
  <c r="C661" i="42"/>
  <c r="D673" i="27"/>
  <c r="D661" i="42"/>
  <c r="E673" i="27"/>
  <c r="E661" i="42"/>
  <c r="F673" i="27"/>
  <c r="F661" i="42"/>
  <c r="G673" i="27"/>
  <c r="G661" i="42"/>
  <c r="I673" i="27"/>
  <c r="I661" i="42"/>
  <c r="J673" i="27"/>
  <c r="J661" i="42"/>
  <c r="K673" i="27"/>
  <c r="K661" i="42"/>
  <c r="B674" i="27"/>
  <c r="B662" i="42"/>
  <c r="C674" i="27"/>
  <c r="C662" i="42"/>
  <c r="D674" i="27"/>
  <c r="D662" i="42"/>
  <c r="E674" i="27"/>
  <c r="E662" i="42"/>
  <c r="F674" i="27"/>
  <c r="F662" i="42"/>
  <c r="G674" i="27"/>
  <c r="G662" i="42"/>
  <c r="I674" i="27"/>
  <c r="I662" i="42"/>
  <c r="J674" i="27"/>
  <c r="J662" i="42"/>
  <c r="K674" i="27"/>
  <c r="K662" i="42"/>
  <c r="B675" i="27"/>
  <c r="B663" i="42"/>
  <c r="C675" i="27"/>
  <c r="C663" i="42"/>
  <c r="D675" i="27"/>
  <c r="D663" i="42"/>
  <c r="E675" i="27"/>
  <c r="E663" i="42"/>
  <c r="F675" i="27"/>
  <c r="F663" i="42"/>
  <c r="G675" i="27"/>
  <c r="G663" i="42"/>
  <c r="I675" i="27"/>
  <c r="I663" i="42"/>
  <c r="J675" i="27"/>
  <c r="J663" i="42"/>
  <c r="K675" i="27"/>
  <c r="K663" i="42"/>
  <c r="B664" i="27"/>
  <c r="B652" i="42"/>
  <c r="C664" i="27"/>
  <c r="C652" i="42"/>
  <c r="B653" i="27"/>
  <c r="B641" i="42"/>
  <c r="C653" i="27"/>
  <c r="C641" i="42"/>
  <c r="B654" i="27"/>
  <c r="B642" i="42"/>
  <c r="C654" i="27"/>
  <c r="C642" i="42"/>
  <c r="D654" i="27"/>
  <c r="D642" i="42"/>
  <c r="E654" i="27"/>
  <c r="E642" i="42"/>
  <c r="F654" i="27"/>
  <c r="F642" i="42"/>
  <c r="G654" i="27"/>
  <c r="G642" i="42"/>
  <c r="I654" i="27"/>
  <c r="I642" i="42"/>
  <c r="J654" i="27"/>
  <c r="J642" i="42"/>
  <c r="K654" i="27"/>
  <c r="K642" i="42"/>
  <c r="B655" i="27"/>
  <c r="B643" i="42"/>
  <c r="C655" i="27"/>
  <c r="C643" i="42"/>
  <c r="D655" i="27"/>
  <c r="D643" i="42"/>
  <c r="E655" i="27"/>
  <c r="E643" i="42"/>
  <c r="F655" i="27"/>
  <c r="F643" i="42"/>
  <c r="G655" i="27"/>
  <c r="G643" i="42"/>
  <c r="I655" i="27"/>
  <c r="I643" i="42"/>
  <c r="J655" i="27"/>
  <c r="J643" i="42"/>
  <c r="K655" i="27"/>
  <c r="K643" i="42"/>
  <c r="B656" i="27"/>
  <c r="B644" i="42"/>
  <c r="C656" i="27"/>
  <c r="C644" i="42"/>
  <c r="D656" i="27"/>
  <c r="D644" i="42"/>
  <c r="E656" i="27"/>
  <c r="E644" i="42"/>
  <c r="F656" i="27"/>
  <c r="F644" i="42"/>
  <c r="G656" i="27"/>
  <c r="G644" i="42"/>
  <c r="I656" i="27"/>
  <c r="I644" i="42"/>
  <c r="J656" i="27"/>
  <c r="J644" i="42"/>
  <c r="K656" i="27"/>
  <c r="K644" i="42"/>
  <c r="B657" i="27"/>
  <c r="B645" i="42"/>
  <c r="C657" i="27"/>
  <c r="C645" i="42"/>
  <c r="D657" i="27"/>
  <c r="D645" i="42"/>
  <c r="E657" i="27"/>
  <c r="E645" i="42"/>
  <c r="F657" i="27"/>
  <c r="F645" i="42"/>
  <c r="G657" i="27"/>
  <c r="G645" i="42"/>
  <c r="I657" i="27"/>
  <c r="I645" i="42"/>
  <c r="J657" i="27"/>
  <c r="J645" i="42"/>
  <c r="K657" i="27"/>
  <c r="K645" i="42"/>
  <c r="B658" i="27"/>
  <c r="B646" i="42"/>
  <c r="C658" i="27"/>
  <c r="C646" i="42"/>
  <c r="D658" i="27"/>
  <c r="D646" i="42"/>
  <c r="E658" i="27"/>
  <c r="E646" i="42"/>
  <c r="F658" i="27"/>
  <c r="F646" i="42"/>
  <c r="G658" i="27"/>
  <c r="G646" i="42"/>
  <c r="I658" i="27"/>
  <c r="I646" i="42"/>
  <c r="J658" i="27"/>
  <c r="J646" i="42"/>
  <c r="K658" i="27"/>
  <c r="K646" i="42"/>
  <c r="B659" i="27"/>
  <c r="B647" i="42"/>
  <c r="C659" i="27"/>
  <c r="C647" i="42"/>
  <c r="D659" i="27"/>
  <c r="D647" i="42"/>
  <c r="E659" i="27"/>
  <c r="E647" i="42"/>
  <c r="F659" i="27"/>
  <c r="F647" i="42"/>
  <c r="G659" i="27"/>
  <c r="G647" i="42"/>
  <c r="I659" i="27"/>
  <c r="I647" i="42"/>
  <c r="J659" i="27"/>
  <c r="J647" i="42"/>
  <c r="K659" i="27"/>
  <c r="K647" i="42"/>
  <c r="B660" i="27"/>
  <c r="B648" i="42"/>
  <c r="C660" i="27"/>
  <c r="C648" i="42"/>
  <c r="D660" i="27"/>
  <c r="D648" i="42"/>
  <c r="E660" i="27"/>
  <c r="E648" i="42"/>
  <c r="F660" i="27"/>
  <c r="F648" i="42"/>
  <c r="G660" i="27"/>
  <c r="G648" i="42"/>
  <c r="I660" i="27"/>
  <c r="I648" i="42"/>
  <c r="J660" i="27"/>
  <c r="J648" i="42"/>
  <c r="K660" i="27"/>
  <c r="K648" i="42"/>
  <c r="B661" i="27"/>
  <c r="B649" i="42"/>
  <c r="C661" i="27"/>
  <c r="C649" i="42"/>
  <c r="D661" i="27"/>
  <c r="D649" i="42"/>
  <c r="E661" i="27"/>
  <c r="E649" i="42"/>
  <c r="F661" i="27"/>
  <c r="F649" i="42"/>
  <c r="G661" i="27"/>
  <c r="G649" i="42"/>
  <c r="I661" i="27"/>
  <c r="I649" i="42"/>
  <c r="J661" i="27"/>
  <c r="J649" i="42"/>
  <c r="K661" i="27"/>
  <c r="K649" i="42"/>
  <c r="B662" i="27"/>
  <c r="B650" i="42"/>
  <c r="C662" i="27"/>
  <c r="C650" i="42"/>
  <c r="D662" i="27"/>
  <c r="D650" i="42"/>
  <c r="E662" i="27"/>
  <c r="E650" i="42"/>
  <c r="F662" i="27"/>
  <c r="F650" i="42"/>
  <c r="G662" i="27"/>
  <c r="G650" i="42"/>
  <c r="I662" i="27"/>
  <c r="I650" i="42"/>
  <c r="J662" i="27"/>
  <c r="J650" i="42"/>
  <c r="K662" i="27"/>
  <c r="K650" i="42"/>
  <c r="B663" i="27"/>
  <c r="B651" i="42"/>
  <c r="C663" i="27"/>
  <c r="C651" i="42"/>
  <c r="D663" i="27"/>
  <c r="D651" i="42"/>
  <c r="E663" i="27"/>
  <c r="E651" i="42"/>
  <c r="F663" i="27"/>
  <c r="F651" i="42"/>
  <c r="G663" i="27"/>
  <c r="G651" i="42"/>
  <c r="I663" i="27"/>
  <c r="I651" i="42"/>
  <c r="J663" i="27"/>
  <c r="J651" i="42"/>
  <c r="K663" i="27"/>
  <c r="K651" i="42"/>
  <c r="B652" i="27"/>
  <c r="B640" i="42"/>
  <c r="C652" i="27"/>
  <c r="C640" i="42"/>
  <c r="B641" i="27"/>
  <c r="B629" i="42"/>
  <c r="C641" i="27"/>
  <c r="C629" i="42"/>
  <c r="B642" i="27"/>
  <c r="B630" i="42"/>
  <c r="C642" i="27"/>
  <c r="C630" i="42"/>
  <c r="D642" i="27"/>
  <c r="D630" i="42"/>
  <c r="E642" i="27"/>
  <c r="E630" i="42"/>
  <c r="F642" i="27"/>
  <c r="F630" i="42"/>
  <c r="G642" i="27"/>
  <c r="G630" i="42"/>
  <c r="I642" i="27"/>
  <c r="I630" i="42"/>
  <c r="J642" i="27"/>
  <c r="J630" i="42"/>
  <c r="K642" i="27"/>
  <c r="K630" i="42"/>
  <c r="B643" i="27"/>
  <c r="B631" i="42"/>
  <c r="C643" i="27"/>
  <c r="C631" i="42"/>
  <c r="D643" i="27"/>
  <c r="D631" i="42"/>
  <c r="E643" i="27"/>
  <c r="E631" i="42"/>
  <c r="F643" i="27"/>
  <c r="F631" i="42"/>
  <c r="G643" i="27"/>
  <c r="G631" i="42"/>
  <c r="I643" i="27"/>
  <c r="I631" i="42"/>
  <c r="J643" i="27"/>
  <c r="J631" i="42"/>
  <c r="K643" i="27"/>
  <c r="K631" i="42"/>
  <c r="B644" i="27"/>
  <c r="B632" i="42"/>
  <c r="C644" i="27"/>
  <c r="C632" i="42"/>
  <c r="D644" i="27"/>
  <c r="D632" i="42"/>
  <c r="E644" i="27"/>
  <c r="E632" i="42"/>
  <c r="F644" i="27"/>
  <c r="F632" i="42"/>
  <c r="G644" i="27"/>
  <c r="G632" i="42"/>
  <c r="I644" i="27"/>
  <c r="I632" i="42"/>
  <c r="J644" i="27"/>
  <c r="J632" i="42"/>
  <c r="K644" i="27"/>
  <c r="K632" i="42"/>
  <c r="B645" i="27"/>
  <c r="B633" i="42"/>
  <c r="C645" i="27"/>
  <c r="C633" i="42"/>
  <c r="D645" i="27"/>
  <c r="D633" i="42"/>
  <c r="E645" i="27"/>
  <c r="E633" i="42"/>
  <c r="F645" i="27"/>
  <c r="F633" i="42"/>
  <c r="G645" i="27"/>
  <c r="G633" i="42"/>
  <c r="I645" i="27"/>
  <c r="I633" i="42"/>
  <c r="J645" i="27"/>
  <c r="J633" i="42"/>
  <c r="K645" i="27"/>
  <c r="K633" i="42"/>
  <c r="B646" i="27"/>
  <c r="B634" i="42"/>
  <c r="C646" i="27"/>
  <c r="C634" i="42"/>
  <c r="D646" i="27"/>
  <c r="D634" i="42"/>
  <c r="E646" i="27"/>
  <c r="E634" i="42"/>
  <c r="F646" i="27"/>
  <c r="F634" i="42"/>
  <c r="G646" i="27"/>
  <c r="G634" i="42"/>
  <c r="I646" i="27"/>
  <c r="I634" i="42"/>
  <c r="J646" i="27"/>
  <c r="J634" i="42"/>
  <c r="K646" i="27"/>
  <c r="K634" i="42"/>
  <c r="B647" i="27"/>
  <c r="B635" i="42"/>
  <c r="C647" i="27"/>
  <c r="C635" i="42"/>
  <c r="D647" i="27"/>
  <c r="D635" i="42"/>
  <c r="E647" i="27"/>
  <c r="E635" i="42"/>
  <c r="F647" i="27"/>
  <c r="F635" i="42"/>
  <c r="G647" i="27"/>
  <c r="G635" i="42"/>
  <c r="I647" i="27"/>
  <c r="I635" i="42"/>
  <c r="J647" i="27"/>
  <c r="J635" i="42"/>
  <c r="K647" i="27"/>
  <c r="K635" i="42"/>
  <c r="B648" i="27"/>
  <c r="B636" i="42"/>
  <c r="C648" i="27"/>
  <c r="C636" i="42"/>
  <c r="D648" i="27"/>
  <c r="D636" i="42"/>
  <c r="E648" i="27"/>
  <c r="E636" i="42"/>
  <c r="F648" i="27"/>
  <c r="F636" i="42"/>
  <c r="G648" i="27"/>
  <c r="G636" i="42"/>
  <c r="I648" i="27"/>
  <c r="I636" i="42"/>
  <c r="J648" i="27"/>
  <c r="J636" i="42"/>
  <c r="K648" i="27"/>
  <c r="K636" i="42"/>
  <c r="B649" i="27"/>
  <c r="B637" i="42"/>
  <c r="C649" i="27"/>
  <c r="C637" i="42"/>
  <c r="D649" i="27"/>
  <c r="D637" i="42"/>
  <c r="E649" i="27"/>
  <c r="E637" i="42"/>
  <c r="F649" i="27"/>
  <c r="F637" i="42"/>
  <c r="G649" i="27"/>
  <c r="G637" i="42"/>
  <c r="I649" i="27"/>
  <c r="I637" i="42"/>
  <c r="J649" i="27"/>
  <c r="J637" i="42"/>
  <c r="K649" i="27"/>
  <c r="K637" i="42"/>
  <c r="B650" i="27"/>
  <c r="B638" i="42"/>
  <c r="C650" i="27"/>
  <c r="C638" i="42"/>
  <c r="D650" i="27"/>
  <c r="D638" i="42"/>
  <c r="E650" i="27"/>
  <c r="E638" i="42"/>
  <c r="F650" i="27"/>
  <c r="F638" i="42"/>
  <c r="G650" i="27"/>
  <c r="G638" i="42"/>
  <c r="I650" i="27"/>
  <c r="I638" i="42"/>
  <c r="J650" i="27"/>
  <c r="J638" i="42"/>
  <c r="K650" i="27"/>
  <c r="K638" i="42"/>
  <c r="B651" i="27"/>
  <c r="B639" i="42"/>
  <c r="C651" i="27"/>
  <c r="C639" i="42"/>
  <c r="D651" i="27"/>
  <c r="D639" i="42"/>
  <c r="E651" i="27"/>
  <c r="E639" i="42"/>
  <c r="F651" i="27"/>
  <c r="F639" i="42"/>
  <c r="G651" i="27"/>
  <c r="G639" i="42"/>
  <c r="I651" i="27"/>
  <c r="I639" i="42"/>
  <c r="J651" i="27"/>
  <c r="J639" i="42"/>
  <c r="K651" i="27"/>
  <c r="K639" i="42"/>
  <c r="B640" i="27"/>
  <c r="B628" i="42"/>
  <c r="C640" i="27"/>
  <c r="C628" i="42"/>
  <c r="B629" i="27"/>
  <c r="B617" i="42"/>
  <c r="C629" i="27"/>
  <c r="C617" i="42"/>
  <c r="B630" i="27"/>
  <c r="B618" i="42"/>
  <c r="C630" i="27"/>
  <c r="C618" i="42"/>
  <c r="D630" i="27"/>
  <c r="D618" i="42"/>
  <c r="E630" i="27"/>
  <c r="E618" i="42"/>
  <c r="F630" i="27"/>
  <c r="F618" i="42"/>
  <c r="G630" i="27"/>
  <c r="G618" i="42"/>
  <c r="I630" i="27"/>
  <c r="I618" i="42"/>
  <c r="J630" i="27"/>
  <c r="J618" i="42"/>
  <c r="K630" i="27"/>
  <c r="K618" i="42"/>
  <c r="B631" i="27"/>
  <c r="B619" i="42"/>
  <c r="C631" i="27"/>
  <c r="C619" i="42"/>
  <c r="D631" i="27"/>
  <c r="D619" i="42"/>
  <c r="E631" i="27"/>
  <c r="E619" i="42"/>
  <c r="F631" i="27"/>
  <c r="F619" i="42"/>
  <c r="G631" i="27"/>
  <c r="G619" i="42"/>
  <c r="I631" i="27"/>
  <c r="I619" i="42"/>
  <c r="J631" i="27"/>
  <c r="J619" i="42"/>
  <c r="K631" i="27"/>
  <c r="K619" i="42"/>
  <c r="B632" i="27"/>
  <c r="B620" i="42"/>
  <c r="C632" i="27"/>
  <c r="C620" i="42"/>
  <c r="D632" i="27"/>
  <c r="D620" i="42"/>
  <c r="E632" i="27"/>
  <c r="E620" i="42"/>
  <c r="F632" i="27"/>
  <c r="F620" i="42"/>
  <c r="G632" i="27"/>
  <c r="G620" i="42"/>
  <c r="I632" i="27"/>
  <c r="I620" i="42"/>
  <c r="J632" i="27"/>
  <c r="J620" i="42"/>
  <c r="K632" i="27"/>
  <c r="K620" i="42"/>
  <c r="B633" i="27"/>
  <c r="B621" i="42"/>
  <c r="C633" i="27"/>
  <c r="C621" i="42"/>
  <c r="D633" i="27"/>
  <c r="D621" i="42"/>
  <c r="E633" i="27"/>
  <c r="E621" i="42"/>
  <c r="F633" i="27"/>
  <c r="F621" i="42"/>
  <c r="G633" i="27"/>
  <c r="G621" i="42"/>
  <c r="I633" i="27"/>
  <c r="I621" i="42"/>
  <c r="J633" i="27"/>
  <c r="J621" i="42"/>
  <c r="K633" i="27"/>
  <c r="K621" i="42"/>
  <c r="B634" i="27"/>
  <c r="B622" i="42"/>
  <c r="C634" i="27"/>
  <c r="C622" i="42"/>
  <c r="D634" i="27"/>
  <c r="D622" i="42"/>
  <c r="E634" i="27"/>
  <c r="E622" i="42"/>
  <c r="F634" i="27"/>
  <c r="F622" i="42"/>
  <c r="G634" i="27"/>
  <c r="G622" i="42"/>
  <c r="I634" i="27"/>
  <c r="I622" i="42"/>
  <c r="J634" i="27"/>
  <c r="J622" i="42"/>
  <c r="K634" i="27"/>
  <c r="K622" i="42"/>
  <c r="B635" i="27"/>
  <c r="B623" i="42"/>
  <c r="C635" i="27"/>
  <c r="C623" i="42"/>
  <c r="D635" i="27"/>
  <c r="D623" i="42"/>
  <c r="E635" i="27"/>
  <c r="E623" i="42"/>
  <c r="F635" i="27"/>
  <c r="F623" i="42"/>
  <c r="G635" i="27"/>
  <c r="G623" i="42"/>
  <c r="I635" i="27"/>
  <c r="I623" i="42"/>
  <c r="J635" i="27"/>
  <c r="J623" i="42"/>
  <c r="K635" i="27"/>
  <c r="K623" i="42"/>
  <c r="B636" i="27"/>
  <c r="B624" i="42"/>
  <c r="C636" i="27"/>
  <c r="C624" i="42"/>
  <c r="D636" i="27"/>
  <c r="D624" i="42"/>
  <c r="E636" i="27"/>
  <c r="E624" i="42"/>
  <c r="F636" i="27"/>
  <c r="F624" i="42"/>
  <c r="G636" i="27"/>
  <c r="G624" i="42"/>
  <c r="I636" i="27"/>
  <c r="I624" i="42"/>
  <c r="J636" i="27"/>
  <c r="J624" i="42"/>
  <c r="K636" i="27"/>
  <c r="K624" i="42"/>
  <c r="B637" i="27"/>
  <c r="B625" i="42"/>
  <c r="C637" i="27"/>
  <c r="C625" i="42"/>
  <c r="D637" i="27"/>
  <c r="D625" i="42"/>
  <c r="E637" i="27"/>
  <c r="E625" i="42"/>
  <c r="F637" i="27"/>
  <c r="F625" i="42"/>
  <c r="G637" i="27"/>
  <c r="G625" i="42"/>
  <c r="I637" i="27"/>
  <c r="I625" i="42"/>
  <c r="J637" i="27"/>
  <c r="J625" i="42"/>
  <c r="K637" i="27"/>
  <c r="K625" i="42"/>
  <c r="B638" i="27"/>
  <c r="B626" i="42"/>
  <c r="C638" i="27"/>
  <c r="C626" i="42"/>
  <c r="D638" i="27"/>
  <c r="D626" i="42"/>
  <c r="E638" i="27"/>
  <c r="E626" i="42"/>
  <c r="F638" i="27"/>
  <c r="F626" i="42"/>
  <c r="G638" i="27"/>
  <c r="G626" i="42"/>
  <c r="I638" i="27"/>
  <c r="I626" i="42"/>
  <c r="J638" i="27"/>
  <c r="J626" i="42"/>
  <c r="K638" i="27"/>
  <c r="K626" i="42"/>
  <c r="B639" i="27"/>
  <c r="B627" i="42"/>
  <c r="C639" i="27"/>
  <c r="C627" i="42"/>
  <c r="D639" i="27"/>
  <c r="D627" i="42"/>
  <c r="E639" i="27"/>
  <c r="E627" i="42"/>
  <c r="F639" i="27"/>
  <c r="F627" i="42"/>
  <c r="G639" i="27"/>
  <c r="G627" i="42"/>
  <c r="I639" i="27"/>
  <c r="I627" i="42"/>
  <c r="J639" i="27"/>
  <c r="J627" i="42"/>
  <c r="K639" i="27"/>
  <c r="K627" i="42"/>
  <c r="B628" i="27"/>
  <c r="B616" i="42"/>
  <c r="C628" i="27"/>
  <c r="C616" i="42"/>
  <c r="B617" i="27"/>
  <c r="B605" i="42"/>
  <c r="C617" i="27"/>
  <c r="C605" i="42"/>
  <c r="B618" i="27"/>
  <c r="B606" i="42"/>
  <c r="C618" i="27"/>
  <c r="C606" i="42"/>
  <c r="D618" i="27"/>
  <c r="D606" i="42"/>
  <c r="E618" i="27"/>
  <c r="E606" i="42"/>
  <c r="F618" i="27"/>
  <c r="F606" i="42"/>
  <c r="G618" i="27"/>
  <c r="G606" i="42"/>
  <c r="I618" i="27"/>
  <c r="I606" i="42"/>
  <c r="J618" i="27"/>
  <c r="J606" i="42"/>
  <c r="K618" i="27"/>
  <c r="K606" i="42"/>
  <c r="B619" i="27"/>
  <c r="B607" i="42"/>
  <c r="C619" i="27"/>
  <c r="C607" i="42"/>
  <c r="D619" i="27"/>
  <c r="D607" i="42"/>
  <c r="E619" i="27"/>
  <c r="E607" i="42"/>
  <c r="F619" i="27"/>
  <c r="F607" i="42"/>
  <c r="G619" i="27"/>
  <c r="G607" i="42"/>
  <c r="I619" i="27"/>
  <c r="I607" i="42"/>
  <c r="J619" i="27"/>
  <c r="J607" i="42"/>
  <c r="K619" i="27"/>
  <c r="K607" i="42"/>
  <c r="B620" i="27"/>
  <c r="B608" i="42"/>
  <c r="C620" i="27"/>
  <c r="C608" i="42"/>
  <c r="D620" i="27"/>
  <c r="D608" i="42"/>
  <c r="E620" i="27"/>
  <c r="E608" i="42"/>
  <c r="F620" i="27"/>
  <c r="F608" i="42"/>
  <c r="G620" i="27"/>
  <c r="G608" i="42"/>
  <c r="I620" i="27"/>
  <c r="I608" i="42"/>
  <c r="J620" i="27"/>
  <c r="J608" i="42"/>
  <c r="K620" i="27"/>
  <c r="K608" i="42"/>
  <c r="B621" i="27"/>
  <c r="B609" i="42"/>
  <c r="C621" i="27"/>
  <c r="C609" i="42"/>
  <c r="D621" i="27"/>
  <c r="D609" i="42"/>
  <c r="E621" i="27"/>
  <c r="E609" i="42"/>
  <c r="F621" i="27"/>
  <c r="F609" i="42"/>
  <c r="G621" i="27"/>
  <c r="G609" i="42"/>
  <c r="I621" i="27"/>
  <c r="I609" i="42"/>
  <c r="J621" i="27"/>
  <c r="J609" i="42"/>
  <c r="K621" i="27"/>
  <c r="K609" i="42"/>
  <c r="B622" i="27"/>
  <c r="B610" i="42"/>
  <c r="C622" i="27"/>
  <c r="C610" i="42"/>
  <c r="D622" i="27"/>
  <c r="D610" i="42"/>
  <c r="E622" i="27"/>
  <c r="E610" i="42"/>
  <c r="F622" i="27"/>
  <c r="F610" i="42"/>
  <c r="G622" i="27"/>
  <c r="G610" i="42"/>
  <c r="I622" i="27"/>
  <c r="I610" i="42"/>
  <c r="J622" i="27"/>
  <c r="J610" i="42"/>
  <c r="K622" i="27"/>
  <c r="K610" i="42"/>
  <c r="B623" i="27"/>
  <c r="B611" i="42"/>
  <c r="C623" i="27"/>
  <c r="C611" i="42"/>
  <c r="D623" i="27"/>
  <c r="D611" i="42"/>
  <c r="E623" i="27"/>
  <c r="E611" i="42"/>
  <c r="F623" i="27"/>
  <c r="F611" i="42"/>
  <c r="G623" i="27"/>
  <c r="G611" i="42"/>
  <c r="I623" i="27"/>
  <c r="I611" i="42"/>
  <c r="J623" i="27"/>
  <c r="J611" i="42"/>
  <c r="K623" i="27"/>
  <c r="K611" i="42"/>
  <c r="B624" i="27"/>
  <c r="B612" i="42"/>
  <c r="C624" i="27"/>
  <c r="C612" i="42"/>
  <c r="D624" i="27"/>
  <c r="D612" i="42"/>
  <c r="E624" i="27"/>
  <c r="E612" i="42"/>
  <c r="F624" i="27"/>
  <c r="F612" i="42"/>
  <c r="G624" i="27"/>
  <c r="G612" i="42"/>
  <c r="I624" i="27"/>
  <c r="I612" i="42"/>
  <c r="J624" i="27"/>
  <c r="J612" i="42"/>
  <c r="K624" i="27"/>
  <c r="K612" i="42"/>
  <c r="B625" i="27"/>
  <c r="B613" i="42"/>
  <c r="C625" i="27"/>
  <c r="C613" i="42"/>
  <c r="D625" i="27"/>
  <c r="D613" i="42"/>
  <c r="E625" i="27"/>
  <c r="E613" i="42"/>
  <c r="F625" i="27"/>
  <c r="F613" i="42"/>
  <c r="G625" i="27"/>
  <c r="G613" i="42"/>
  <c r="I625" i="27"/>
  <c r="I613" i="42"/>
  <c r="J625" i="27"/>
  <c r="J613" i="42"/>
  <c r="K625" i="27"/>
  <c r="K613" i="42"/>
  <c r="B626" i="27"/>
  <c r="B614" i="42"/>
  <c r="C626" i="27"/>
  <c r="C614" i="42"/>
  <c r="D626" i="27"/>
  <c r="D614" i="42"/>
  <c r="E626" i="27"/>
  <c r="E614" i="42"/>
  <c r="F626" i="27"/>
  <c r="F614" i="42"/>
  <c r="G626" i="27"/>
  <c r="G614" i="42"/>
  <c r="I626" i="27"/>
  <c r="I614" i="42"/>
  <c r="J626" i="27"/>
  <c r="J614" i="42"/>
  <c r="K626" i="27"/>
  <c r="K614" i="42"/>
  <c r="B627" i="27"/>
  <c r="B615" i="42"/>
  <c r="C627" i="27"/>
  <c r="C615" i="42"/>
  <c r="D627" i="27"/>
  <c r="D615" i="42"/>
  <c r="E627" i="27"/>
  <c r="E615" i="42"/>
  <c r="F627" i="27"/>
  <c r="F615" i="42"/>
  <c r="G627" i="27"/>
  <c r="G615" i="42"/>
  <c r="I627" i="27"/>
  <c r="I615" i="42"/>
  <c r="J627" i="27"/>
  <c r="J615" i="42"/>
  <c r="K627" i="27"/>
  <c r="K615" i="42"/>
  <c r="B616" i="27"/>
  <c r="B604" i="42"/>
  <c r="C616" i="27"/>
  <c r="C604" i="42"/>
  <c r="B605" i="27"/>
  <c r="B593" i="42"/>
  <c r="C605" i="27"/>
  <c r="C593" i="42"/>
  <c r="B606" i="27"/>
  <c r="B594" i="42"/>
  <c r="C606" i="27"/>
  <c r="C594" i="42"/>
  <c r="D606" i="27"/>
  <c r="D594" i="42"/>
  <c r="E606" i="27"/>
  <c r="E594" i="42"/>
  <c r="F606" i="27"/>
  <c r="F594" i="42"/>
  <c r="G606" i="27"/>
  <c r="G594" i="42"/>
  <c r="I606" i="27"/>
  <c r="I594" i="42"/>
  <c r="J606" i="27"/>
  <c r="J594" i="42"/>
  <c r="K606" i="27"/>
  <c r="K594" i="42"/>
  <c r="B607" i="27"/>
  <c r="B595" i="42"/>
  <c r="C607" i="27"/>
  <c r="C595" i="42"/>
  <c r="D607" i="27"/>
  <c r="D595" i="42"/>
  <c r="E607" i="27"/>
  <c r="E595" i="42"/>
  <c r="F607" i="27"/>
  <c r="F595" i="42"/>
  <c r="G607" i="27"/>
  <c r="G595" i="42"/>
  <c r="I607" i="27"/>
  <c r="I595" i="42"/>
  <c r="J607" i="27"/>
  <c r="J595" i="42"/>
  <c r="K607" i="27"/>
  <c r="K595" i="42"/>
  <c r="B608" i="27"/>
  <c r="B596" i="42"/>
  <c r="C608" i="27"/>
  <c r="C596" i="42"/>
  <c r="D608" i="27"/>
  <c r="D596" i="42"/>
  <c r="E608" i="27"/>
  <c r="E596" i="42"/>
  <c r="F608" i="27"/>
  <c r="F596" i="42"/>
  <c r="G608" i="27"/>
  <c r="G596" i="42"/>
  <c r="I608" i="27"/>
  <c r="I596" i="42"/>
  <c r="J608" i="27"/>
  <c r="J596" i="42"/>
  <c r="K608" i="27"/>
  <c r="K596" i="42"/>
  <c r="B609" i="27"/>
  <c r="B597" i="42"/>
  <c r="C609" i="27"/>
  <c r="C597" i="42"/>
  <c r="D609" i="27"/>
  <c r="D597" i="42"/>
  <c r="E609" i="27"/>
  <c r="E597" i="42"/>
  <c r="F609" i="27"/>
  <c r="F597" i="42"/>
  <c r="G609" i="27"/>
  <c r="G597" i="42"/>
  <c r="I609" i="27"/>
  <c r="I597" i="42"/>
  <c r="J609" i="27"/>
  <c r="J597" i="42"/>
  <c r="K609" i="27"/>
  <c r="K597" i="42"/>
  <c r="B610" i="27"/>
  <c r="B598" i="42"/>
  <c r="C610" i="27"/>
  <c r="C598" i="42"/>
  <c r="D610" i="27"/>
  <c r="D598" i="42"/>
  <c r="E610" i="27"/>
  <c r="E598" i="42"/>
  <c r="F610" i="27"/>
  <c r="F598" i="42"/>
  <c r="G610" i="27"/>
  <c r="G598" i="42"/>
  <c r="I610" i="27"/>
  <c r="I598" i="42"/>
  <c r="J610" i="27"/>
  <c r="J598" i="42"/>
  <c r="K610" i="27"/>
  <c r="K598" i="42"/>
  <c r="B611" i="27"/>
  <c r="B599" i="42"/>
  <c r="C611" i="27"/>
  <c r="C599" i="42"/>
  <c r="D611" i="27"/>
  <c r="D599" i="42"/>
  <c r="E611" i="27"/>
  <c r="E599" i="42"/>
  <c r="F611" i="27"/>
  <c r="F599" i="42"/>
  <c r="G611" i="27"/>
  <c r="G599" i="42"/>
  <c r="I611" i="27"/>
  <c r="I599" i="42"/>
  <c r="J611" i="27"/>
  <c r="J599" i="42"/>
  <c r="K611" i="27"/>
  <c r="K599" i="42"/>
  <c r="B612" i="27"/>
  <c r="B600" i="42"/>
  <c r="C612" i="27"/>
  <c r="C600" i="42"/>
  <c r="D612" i="27"/>
  <c r="D600" i="42"/>
  <c r="E612" i="27"/>
  <c r="E600" i="42"/>
  <c r="F612" i="27"/>
  <c r="F600" i="42"/>
  <c r="G612" i="27"/>
  <c r="G600" i="42"/>
  <c r="I612" i="27"/>
  <c r="I600" i="42"/>
  <c r="J612" i="27"/>
  <c r="J600" i="42"/>
  <c r="K612" i="27"/>
  <c r="K600" i="42"/>
  <c r="B613" i="27"/>
  <c r="B601" i="42"/>
  <c r="C613" i="27"/>
  <c r="C601" i="42"/>
  <c r="D613" i="27"/>
  <c r="D601" i="42"/>
  <c r="E613" i="27"/>
  <c r="E601" i="42"/>
  <c r="F613" i="27"/>
  <c r="F601" i="42"/>
  <c r="G613" i="27"/>
  <c r="G601" i="42"/>
  <c r="I613" i="27"/>
  <c r="I601" i="42"/>
  <c r="J613" i="27"/>
  <c r="J601" i="42"/>
  <c r="K613" i="27"/>
  <c r="K601" i="42"/>
  <c r="B614" i="27"/>
  <c r="B602" i="42"/>
  <c r="C614" i="27"/>
  <c r="C602" i="42"/>
  <c r="D614" i="27"/>
  <c r="D602" i="42"/>
  <c r="E614" i="27"/>
  <c r="E602" i="42"/>
  <c r="F614" i="27"/>
  <c r="F602" i="42"/>
  <c r="G614" i="27"/>
  <c r="G602" i="42"/>
  <c r="I614" i="27"/>
  <c r="I602" i="42"/>
  <c r="J614" i="27"/>
  <c r="J602" i="42"/>
  <c r="K614" i="27"/>
  <c r="K602" i="42"/>
  <c r="B615" i="27"/>
  <c r="B603" i="42"/>
  <c r="C615" i="27"/>
  <c r="C603" i="42"/>
  <c r="D615" i="27"/>
  <c r="D603" i="42"/>
  <c r="E615" i="27"/>
  <c r="E603" i="42"/>
  <c r="F615" i="27"/>
  <c r="F603" i="42"/>
  <c r="G615" i="27"/>
  <c r="G603" i="42"/>
  <c r="I615" i="27"/>
  <c r="I603" i="42"/>
  <c r="J615" i="27"/>
  <c r="J603" i="42"/>
  <c r="K615" i="27"/>
  <c r="K603" i="42"/>
  <c r="B604" i="27"/>
  <c r="B592" i="42"/>
  <c r="C604" i="27"/>
  <c r="C592" i="42"/>
  <c r="B593" i="27"/>
  <c r="B581" i="42"/>
  <c r="C593" i="27"/>
  <c r="C581" i="42"/>
  <c r="B594" i="27"/>
  <c r="B582" i="42"/>
  <c r="C594" i="27"/>
  <c r="C582" i="42"/>
  <c r="D594" i="27"/>
  <c r="D582" i="42"/>
  <c r="E594" i="27"/>
  <c r="E582" i="42"/>
  <c r="F594" i="27"/>
  <c r="F582" i="42"/>
  <c r="G594" i="27"/>
  <c r="G582" i="42"/>
  <c r="I594" i="27"/>
  <c r="I582" i="42"/>
  <c r="J594" i="27"/>
  <c r="J582" i="42"/>
  <c r="K594" i="27"/>
  <c r="K582" i="42"/>
  <c r="B595" i="27"/>
  <c r="B583" i="42"/>
  <c r="C595" i="27"/>
  <c r="C583" i="42"/>
  <c r="D595" i="27"/>
  <c r="D583" i="42"/>
  <c r="E595" i="27"/>
  <c r="E583" i="42"/>
  <c r="F595" i="27"/>
  <c r="F583" i="42"/>
  <c r="G595" i="27"/>
  <c r="G583" i="42"/>
  <c r="I595" i="27"/>
  <c r="I583" i="42"/>
  <c r="J595" i="27"/>
  <c r="J583" i="42"/>
  <c r="K595" i="27"/>
  <c r="K583" i="42"/>
  <c r="B596" i="27"/>
  <c r="B584" i="42"/>
  <c r="C596" i="27"/>
  <c r="C584" i="42"/>
  <c r="D596" i="27"/>
  <c r="D584" i="42"/>
  <c r="E596" i="27"/>
  <c r="E584" i="42"/>
  <c r="F596" i="27"/>
  <c r="F584" i="42"/>
  <c r="G596" i="27"/>
  <c r="G584" i="42"/>
  <c r="I596" i="27"/>
  <c r="I584" i="42"/>
  <c r="J596" i="27"/>
  <c r="J584" i="42"/>
  <c r="K596" i="27"/>
  <c r="K584" i="42"/>
  <c r="B597" i="27"/>
  <c r="B585" i="42"/>
  <c r="C597" i="27"/>
  <c r="C585" i="42"/>
  <c r="D597" i="27"/>
  <c r="D585" i="42"/>
  <c r="E597" i="27"/>
  <c r="E585" i="42"/>
  <c r="F597" i="27"/>
  <c r="F585" i="42"/>
  <c r="G597" i="27"/>
  <c r="G585" i="42"/>
  <c r="I597" i="27"/>
  <c r="I585" i="42"/>
  <c r="J597" i="27"/>
  <c r="J585" i="42"/>
  <c r="K597" i="27"/>
  <c r="K585" i="42"/>
  <c r="B598" i="27"/>
  <c r="B586" i="42"/>
  <c r="C598" i="27"/>
  <c r="C586" i="42"/>
  <c r="D598" i="27"/>
  <c r="D586" i="42"/>
  <c r="E598" i="27"/>
  <c r="E586" i="42"/>
  <c r="F598" i="27"/>
  <c r="F586" i="42"/>
  <c r="G598" i="27"/>
  <c r="G586" i="42"/>
  <c r="I598" i="27"/>
  <c r="I586" i="42"/>
  <c r="J598" i="27"/>
  <c r="J586" i="42"/>
  <c r="K598" i="27"/>
  <c r="K586" i="42"/>
  <c r="B599" i="27"/>
  <c r="B587" i="42"/>
  <c r="C599" i="27"/>
  <c r="C587" i="42"/>
  <c r="D599" i="27"/>
  <c r="D587" i="42"/>
  <c r="E599" i="27"/>
  <c r="E587" i="42"/>
  <c r="F599" i="27"/>
  <c r="F587" i="42"/>
  <c r="G599" i="27"/>
  <c r="G587" i="42"/>
  <c r="I599" i="27"/>
  <c r="I587" i="42"/>
  <c r="J599" i="27"/>
  <c r="J587" i="42"/>
  <c r="K599" i="27"/>
  <c r="K587" i="42"/>
  <c r="B600" i="27"/>
  <c r="B588" i="42"/>
  <c r="C600" i="27"/>
  <c r="C588" i="42"/>
  <c r="D600" i="27"/>
  <c r="D588" i="42"/>
  <c r="E600" i="27"/>
  <c r="E588" i="42"/>
  <c r="F600" i="27"/>
  <c r="F588" i="42"/>
  <c r="G600" i="27"/>
  <c r="G588" i="42"/>
  <c r="I600" i="27"/>
  <c r="I588" i="42"/>
  <c r="J600" i="27"/>
  <c r="J588" i="42"/>
  <c r="K600" i="27"/>
  <c r="K588" i="42"/>
  <c r="B601" i="27"/>
  <c r="B589" i="42"/>
  <c r="C601" i="27"/>
  <c r="C589" i="42"/>
  <c r="D601" i="27"/>
  <c r="D589" i="42"/>
  <c r="E601" i="27"/>
  <c r="E589" i="42"/>
  <c r="F601" i="27"/>
  <c r="F589" i="42"/>
  <c r="G601" i="27"/>
  <c r="G589" i="42"/>
  <c r="I601" i="27"/>
  <c r="I589" i="42"/>
  <c r="J601" i="27"/>
  <c r="J589" i="42"/>
  <c r="K601" i="27"/>
  <c r="K589" i="42"/>
  <c r="B602" i="27"/>
  <c r="B590" i="42"/>
  <c r="C602" i="27"/>
  <c r="C590" i="42"/>
  <c r="D602" i="27"/>
  <c r="D590" i="42"/>
  <c r="E602" i="27"/>
  <c r="E590" i="42"/>
  <c r="F602" i="27"/>
  <c r="F590" i="42"/>
  <c r="G602" i="27"/>
  <c r="G590" i="42"/>
  <c r="I602" i="27"/>
  <c r="I590" i="42"/>
  <c r="J602" i="27"/>
  <c r="J590" i="42"/>
  <c r="K602" i="27"/>
  <c r="K590" i="42"/>
  <c r="B603" i="27"/>
  <c r="B591" i="42"/>
  <c r="C603" i="27"/>
  <c r="C591" i="42"/>
  <c r="D603" i="27"/>
  <c r="D591" i="42"/>
  <c r="E603" i="27"/>
  <c r="E591" i="42"/>
  <c r="F603" i="27"/>
  <c r="F591" i="42"/>
  <c r="G603" i="27"/>
  <c r="G591" i="42"/>
  <c r="I603" i="27"/>
  <c r="I591" i="42"/>
  <c r="J603" i="27"/>
  <c r="J591" i="42"/>
  <c r="K603" i="27"/>
  <c r="K591" i="42"/>
  <c r="B592" i="27"/>
  <c r="B580" i="42"/>
  <c r="C592" i="27"/>
  <c r="C580" i="42"/>
  <c r="B590" i="27"/>
  <c r="B578" i="42"/>
  <c r="C590" i="27"/>
  <c r="C578" i="42"/>
  <c r="D590" i="27"/>
  <c r="D578" i="42"/>
  <c r="E590" i="27"/>
  <c r="E578" i="42"/>
  <c r="F590" i="27"/>
  <c r="F578" i="42"/>
  <c r="G590" i="27"/>
  <c r="G578" i="42"/>
  <c r="I590" i="27"/>
  <c r="I578" i="42"/>
  <c r="J590" i="27"/>
  <c r="J578" i="42"/>
  <c r="K590" i="27"/>
  <c r="K578" i="42"/>
  <c r="B591" i="27"/>
  <c r="B579" i="42"/>
  <c r="C591" i="27"/>
  <c r="C579" i="42"/>
  <c r="D591" i="27"/>
  <c r="D579" i="42"/>
  <c r="E591" i="27"/>
  <c r="E579" i="42"/>
  <c r="F591" i="27"/>
  <c r="F579" i="42"/>
  <c r="G591" i="27"/>
  <c r="G579" i="42"/>
  <c r="I591" i="27"/>
  <c r="I579" i="42"/>
  <c r="J591" i="27"/>
  <c r="J579" i="42"/>
  <c r="K591" i="27"/>
  <c r="K579" i="42"/>
  <c r="B581" i="27"/>
  <c r="B569" i="42"/>
  <c r="C581" i="27"/>
  <c r="C569" i="42"/>
  <c r="B582" i="27"/>
  <c r="B570" i="42"/>
  <c r="C582" i="27"/>
  <c r="C570" i="42"/>
  <c r="D582" i="27"/>
  <c r="D570" i="42"/>
  <c r="E582" i="27"/>
  <c r="E570" i="42"/>
  <c r="F582" i="27"/>
  <c r="F570" i="42"/>
  <c r="G582" i="27"/>
  <c r="G570" i="42"/>
  <c r="I582" i="27"/>
  <c r="I570" i="42"/>
  <c r="J582" i="27"/>
  <c r="J570" i="42"/>
  <c r="K582" i="27"/>
  <c r="K570" i="42"/>
  <c r="B583" i="27"/>
  <c r="B571" i="42"/>
  <c r="C583" i="27"/>
  <c r="C571" i="42"/>
  <c r="D583" i="27"/>
  <c r="D571" i="42"/>
  <c r="E583" i="27"/>
  <c r="E571" i="42"/>
  <c r="F583" i="27"/>
  <c r="F571" i="42"/>
  <c r="G583" i="27"/>
  <c r="G571" i="42"/>
  <c r="I583" i="27"/>
  <c r="I571" i="42"/>
  <c r="J583" i="27"/>
  <c r="J571" i="42"/>
  <c r="K583" i="27"/>
  <c r="K571" i="42"/>
  <c r="B584" i="27"/>
  <c r="B572" i="42"/>
  <c r="C584" i="27"/>
  <c r="C572" i="42"/>
  <c r="D584" i="27"/>
  <c r="D572" i="42"/>
  <c r="E584" i="27"/>
  <c r="E572" i="42"/>
  <c r="F584" i="27"/>
  <c r="F572" i="42"/>
  <c r="G584" i="27"/>
  <c r="G572" i="42"/>
  <c r="I584" i="27"/>
  <c r="I572" i="42"/>
  <c r="J584" i="27"/>
  <c r="J572" i="42"/>
  <c r="K584" i="27"/>
  <c r="K572" i="42"/>
  <c r="B585" i="27"/>
  <c r="B573" i="42"/>
  <c r="C585" i="27"/>
  <c r="C573" i="42"/>
  <c r="D585" i="27"/>
  <c r="D573" i="42"/>
  <c r="E585" i="27"/>
  <c r="E573" i="42"/>
  <c r="F585" i="27"/>
  <c r="F573" i="42"/>
  <c r="G585" i="27"/>
  <c r="G573" i="42"/>
  <c r="I585" i="27"/>
  <c r="I573" i="42"/>
  <c r="J585" i="27"/>
  <c r="J573" i="42"/>
  <c r="K585" i="27"/>
  <c r="K573" i="42"/>
  <c r="B586" i="27"/>
  <c r="B574" i="42"/>
  <c r="C586" i="27"/>
  <c r="C574" i="42"/>
  <c r="D586" i="27"/>
  <c r="D574" i="42"/>
  <c r="E586" i="27"/>
  <c r="E574" i="42"/>
  <c r="F586" i="27"/>
  <c r="F574" i="42"/>
  <c r="G586" i="27"/>
  <c r="G574" i="42"/>
  <c r="I586" i="27"/>
  <c r="I574" i="42"/>
  <c r="J586" i="27"/>
  <c r="J574" i="42"/>
  <c r="K586" i="27"/>
  <c r="K574" i="42"/>
  <c r="B587" i="27"/>
  <c r="B575" i="42"/>
  <c r="C587" i="27"/>
  <c r="C575" i="42"/>
  <c r="D587" i="27"/>
  <c r="D575" i="42"/>
  <c r="E587" i="27"/>
  <c r="E575" i="42"/>
  <c r="F587" i="27"/>
  <c r="F575" i="42"/>
  <c r="G587" i="27"/>
  <c r="G575" i="42"/>
  <c r="I587" i="27"/>
  <c r="I575" i="42"/>
  <c r="J587" i="27"/>
  <c r="J575" i="42"/>
  <c r="K587" i="27"/>
  <c r="K575" i="42"/>
  <c r="B588" i="27"/>
  <c r="B576" i="42"/>
  <c r="C588" i="27"/>
  <c r="C576" i="42"/>
  <c r="D588" i="27"/>
  <c r="D576" i="42"/>
  <c r="E588" i="27"/>
  <c r="E576" i="42"/>
  <c r="F588" i="27"/>
  <c r="F576" i="42"/>
  <c r="G588" i="27"/>
  <c r="G576" i="42"/>
  <c r="I588" i="27"/>
  <c r="I576" i="42"/>
  <c r="J588" i="27"/>
  <c r="J576" i="42"/>
  <c r="K588" i="27"/>
  <c r="K576" i="42"/>
  <c r="B589" i="27"/>
  <c r="B577" i="42"/>
  <c r="C589" i="27"/>
  <c r="C577" i="42"/>
  <c r="D589" i="27"/>
  <c r="D577" i="42"/>
  <c r="E589" i="27"/>
  <c r="E577" i="42"/>
  <c r="F589" i="27"/>
  <c r="F577" i="42"/>
  <c r="G589" i="27"/>
  <c r="G577" i="42"/>
  <c r="I589" i="27"/>
  <c r="I577" i="42"/>
  <c r="J589" i="27"/>
  <c r="J577" i="42"/>
  <c r="K589" i="27"/>
  <c r="K577" i="42"/>
  <c r="B580" i="27"/>
  <c r="B568" i="42"/>
  <c r="C580" i="27"/>
  <c r="C568" i="42"/>
  <c r="B569" i="27"/>
  <c r="B557" i="42"/>
  <c r="C569" i="27"/>
  <c r="C557" i="42"/>
  <c r="B570" i="27"/>
  <c r="B558" i="42"/>
  <c r="C570" i="27"/>
  <c r="C558" i="42"/>
  <c r="D570" i="27"/>
  <c r="D558" i="42"/>
  <c r="E570" i="27"/>
  <c r="E558" i="42"/>
  <c r="F570" i="27"/>
  <c r="F558" i="42"/>
  <c r="G570" i="27"/>
  <c r="G558" i="42"/>
  <c r="I570" i="27"/>
  <c r="I558" i="42"/>
  <c r="J570" i="27"/>
  <c r="J558" i="42"/>
  <c r="K570" i="27"/>
  <c r="K558" i="42"/>
  <c r="B571" i="27"/>
  <c r="B559" i="42"/>
  <c r="C571" i="27"/>
  <c r="C559" i="42"/>
  <c r="D571" i="27"/>
  <c r="D559" i="42"/>
  <c r="E571" i="27"/>
  <c r="E559" i="42"/>
  <c r="F571" i="27"/>
  <c r="F559" i="42"/>
  <c r="G571" i="27"/>
  <c r="G559" i="42"/>
  <c r="I571" i="27"/>
  <c r="I559" i="42"/>
  <c r="J571" i="27"/>
  <c r="J559" i="42"/>
  <c r="K571" i="27"/>
  <c r="K559" i="42"/>
  <c r="B572" i="27"/>
  <c r="B560" i="42"/>
  <c r="C572" i="27"/>
  <c r="C560" i="42"/>
  <c r="D572" i="27"/>
  <c r="D560" i="42"/>
  <c r="E572" i="27"/>
  <c r="E560" i="42"/>
  <c r="F572" i="27"/>
  <c r="F560" i="42"/>
  <c r="G572" i="27"/>
  <c r="G560" i="42"/>
  <c r="I572" i="27"/>
  <c r="I560" i="42"/>
  <c r="J572" i="27"/>
  <c r="J560" i="42"/>
  <c r="K572" i="27"/>
  <c r="K560" i="42"/>
  <c r="B573" i="27"/>
  <c r="B561" i="42"/>
  <c r="C573" i="27"/>
  <c r="C561" i="42"/>
  <c r="D573" i="27"/>
  <c r="D561" i="42"/>
  <c r="E573" i="27"/>
  <c r="E561" i="42"/>
  <c r="F573" i="27"/>
  <c r="F561" i="42"/>
  <c r="G573" i="27"/>
  <c r="G561" i="42"/>
  <c r="I573" i="27"/>
  <c r="I561" i="42"/>
  <c r="J573" i="27"/>
  <c r="J561" i="42"/>
  <c r="K573" i="27"/>
  <c r="K561" i="42"/>
  <c r="B574" i="27"/>
  <c r="B562" i="42"/>
  <c r="C574" i="27"/>
  <c r="C562" i="42"/>
  <c r="D574" i="27"/>
  <c r="D562" i="42"/>
  <c r="E574" i="27"/>
  <c r="E562" i="42"/>
  <c r="F574" i="27"/>
  <c r="F562" i="42"/>
  <c r="G574" i="27"/>
  <c r="G562" i="42"/>
  <c r="I574" i="27"/>
  <c r="I562" i="42"/>
  <c r="J574" i="27"/>
  <c r="J562" i="42"/>
  <c r="K574" i="27"/>
  <c r="K562" i="42"/>
  <c r="B575" i="27"/>
  <c r="B563" i="42"/>
  <c r="C575" i="27"/>
  <c r="C563" i="42"/>
  <c r="D575" i="27"/>
  <c r="D563" i="42"/>
  <c r="E575" i="27"/>
  <c r="E563" i="42"/>
  <c r="F575" i="27"/>
  <c r="F563" i="42"/>
  <c r="G575" i="27"/>
  <c r="G563" i="42"/>
  <c r="I575" i="27"/>
  <c r="I563" i="42"/>
  <c r="J575" i="27"/>
  <c r="J563" i="42"/>
  <c r="K575" i="27"/>
  <c r="K563" i="42"/>
  <c r="B576" i="27"/>
  <c r="B564" i="42"/>
  <c r="C576" i="27"/>
  <c r="C564" i="42"/>
  <c r="D576" i="27"/>
  <c r="D564" i="42"/>
  <c r="E576" i="27"/>
  <c r="E564" i="42"/>
  <c r="F576" i="27"/>
  <c r="F564" i="42"/>
  <c r="G576" i="27"/>
  <c r="G564" i="42"/>
  <c r="I576" i="27"/>
  <c r="I564" i="42"/>
  <c r="J576" i="27"/>
  <c r="J564" i="42"/>
  <c r="K576" i="27"/>
  <c r="K564" i="42"/>
  <c r="B577" i="27"/>
  <c r="B565" i="42"/>
  <c r="C577" i="27"/>
  <c r="C565" i="42"/>
  <c r="D577" i="27"/>
  <c r="D565" i="42"/>
  <c r="E577" i="27"/>
  <c r="E565" i="42"/>
  <c r="F577" i="27"/>
  <c r="F565" i="42"/>
  <c r="G577" i="27"/>
  <c r="G565" i="42"/>
  <c r="I577" i="27"/>
  <c r="I565" i="42"/>
  <c r="J577" i="27"/>
  <c r="J565" i="42"/>
  <c r="K577" i="27"/>
  <c r="K565" i="42"/>
  <c r="B578" i="27"/>
  <c r="B566" i="42"/>
  <c r="C578" i="27"/>
  <c r="C566" i="42"/>
  <c r="D578" i="27"/>
  <c r="D566" i="42"/>
  <c r="E578" i="27"/>
  <c r="E566" i="42"/>
  <c r="F578" i="27"/>
  <c r="F566" i="42"/>
  <c r="G578" i="27"/>
  <c r="G566" i="42"/>
  <c r="I578" i="27"/>
  <c r="I566" i="42"/>
  <c r="J578" i="27"/>
  <c r="J566" i="42"/>
  <c r="K578" i="27"/>
  <c r="K566" i="42"/>
  <c r="B579" i="27"/>
  <c r="B567" i="42"/>
  <c r="C579" i="27"/>
  <c r="C567" i="42"/>
  <c r="D579" i="27"/>
  <c r="D567" i="42"/>
  <c r="E579" i="27"/>
  <c r="E567" i="42"/>
  <c r="F579" i="27"/>
  <c r="F567" i="42"/>
  <c r="G579" i="27"/>
  <c r="G567" i="42"/>
  <c r="I579" i="27"/>
  <c r="I567" i="42"/>
  <c r="J579" i="27"/>
  <c r="J567" i="42"/>
  <c r="K579" i="27"/>
  <c r="K567" i="42"/>
  <c r="B568" i="27"/>
  <c r="B556" i="42"/>
  <c r="C568" i="27"/>
  <c r="C556" i="42"/>
  <c r="B566" i="27"/>
  <c r="B554" i="42"/>
  <c r="C566" i="27"/>
  <c r="C554" i="42"/>
  <c r="D566" i="27"/>
  <c r="D554" i="42"/>
  <c r="E566" i="27"/>
  <c r="E554" i="42"/>
  <c r="F566" i="27"/>
  <c r="F554" i="42"/>
  <c r="G566" i="27"/>
  <c r="G554" i="42"/>
  <c r="I566" i="27"/>
  <c r="I554" i="42"/>
  <c r="J566" i="27"/>
  <c r="J554" i="42"/>
  <c r="K566" i="27"/>
  <c r="K554" i="42"/>
  <c r="B567" i="27"/>
  <c r="B555" i="42"/>
  <c r="C567" i="27"/>
  <c r="C555" i="42"/>
  <c r="D567" i="27"/>
  <c r="D555" i="42"/>
  <c r="E567" i="27"/>
  <c r="E555" i="42"/>
  <c r="F567" i="27"/>
  <c r="F555" i="42"/>
  <c r="G567" i="27"/>
  <c r="G555" i="42"/>
  <c r="I567" i="27"/>
  <c r="I555" i="42"/>
  <c r="J567" i="27"/>
  <c r="J555" i="42"/>
  <c r="K567" i="27"/>
  <c r="K555" i="42"/>
  <c r="B557" i="27"/>
  <c r="B545" i="42"/>
  <c r="C557" i="27"/>
  <c r="C545" i="42"/>
  <c r="B558" i="27"/>
  <c r="B546" i="42"/>
  <c r="C558" i="27"/>
  <c r="C546" i="42"/>
  <c r="D558" i="27"/>
  <c r="D546" i="42"/>
  <c r="E558" i="27"/>
  <c r="E546" i="42"/>
  <c r="F558" i="27"/>
  <c r="F546" i="42"/>
  <c r="G558" i="27"/>
  <c r="G546" i="42"/>
  <c r="I558" i="27"/>
  <c r="I546" i="42"/>
  <c r="J558" i="27"/>
  <c r="J546" i="42"/>
  <c r="K558" i="27"/>
  <c r="K546" i="42"/>
  <c r="B559" i="27"/>
  <c r="B547" i="42"/>
  <c r="C559" i="27"/>
  <c r="C547" i="42"/>
  <c r="D559" i="27"/>
  <c r="D547" i="42"/>
  <c r="E559" i="27"/>
  <c r="E547" i="42"/>
  <c r="F559" i="27"/>
  <c r="F547" i="42"/>
  <c r="G559" i="27"/>
  <c r="G547" i="42"/>
  <c r="I559" i="27"/>
  <c r="I547" i="42"/>
  <c r="J559" i="27"/>
  <c r="J547" i="42"/>
  <c r="K559" i="27"/>
  <c r="K547" i="42"/>
  <c r="B560" i="27"/>
  <c r="B548" i="42"/>
  <c r="C560" i="27"/>
  <c r="C548" i="42"/>
  <c r="D560" i="27"/>
  <c r="D548" i="42"/>
  <c r="E560" i="27"/>
  <c r="E548" i="42"/>
  <c r="F560" i="27"/>
  <c r="F548" i="42"/>
  <c r="G560" i="27"/>
  <c r="G548" i="42"/>
  <c r="I560" i="27"/>
  <c r="I548" i="42"/>
  <c r="J560" i="27"/>
  <c r="J548" i="42"/>
  <c r="K560" i="27"/>
  <c r="K548" i="42"/>
  <c r="B561" i="27"/>
  <c r="B549" i="42"/>
  <c r="C561" i="27"/>
  <c r="C549" i="42"/>
  <c r="D561" i="27"/>
  <c r="D549" i="42"/>
  <c r="E561" i="27"/>
  <c r="E549" i="42"/>
  <c r="F561" i="27"/>
  <c r="F549" i="42"/>
  <c r="G561" i="27"/>
  <c r="G549" i="42"/>
  <c r="I561" i="27"/>
  <c r="I549" i="42"/>
  <c r="J561" i="27"/>
  <c r="J549" i="42"/>
  <c r="K561" i="27"/>
  <c r="K549" i="42"/>
  <c r="B562" i="27"/>
  <c r="B550" i="42"/>
  <c r="C562" i="27"/>
  <c r="C550" i="42"/>
  <c r="D562" i="27"/>
  <c r="D550" i="42"/>
  <c r="E562" i="27"/>
  <c r="E550" i="42"/>
  <c r="F562" i="27"/>
  <c r="F550" i="42"/>
  <c r="G562" i="27"/>
  <c r="G550" i="42"/>
  <c r="I562" i="27"/>
  <c r="I550" i="42"/>
  <c r="J562" i="27"/>
  <c r="J550" i="42"/>
  <c r="K562" i="27"/>
  <c r="K550" i="42"/>
  <c r="B563" i="27"/>
  <c r="B551" i="42"/>
  <c r="C563" i="27"/>
  <c r="C551" i="42"/>
  <c r="D563" i="27"/>
  <c r="D551" i="42"/>
  <c r="E563" i="27"/>
  <c r="E551" i="42"/>
  <c r="F563" i="27"/>
  <c r="F551" i="42"/>
  <c r="G563" i="27"/>
  <c r="G551" i="42"/>
  <c r="I563" i="27"/>
  <c r="I551" i="42"/>
  <c r="J563" i="27"/>
  <c r="J551" i="42"/>
  <c r="K563" i="27"/>
  <c r="K551" i="42"/>
  <c r="B564" i="27"/>
  <c r="B552" i="42"/>
  <c r="C564" i="27"/>
  <c r="C552" i="42"/>
  <c r="D564" i="27"/>
  <c r="D552" i="42"/>
  <c r="E564" i="27"/>
  <c r="E552" i="42"/>
  <c r="F564" i="27"/>
  <c r="F552" i="42"/>
  <c r="G564" i="27"/>
  <c r="G552" i="42"/>
  <c r="I564" i="27"/>
  <c r="I552" i="42"/>
  <c r="J564" i="27"/>
  <c r="J552" i="42"/>
  <c r="K564" i="27"/>
  <c r="K552" i="42"/>
  <c r="B565" i="27"/>
  <c r="B553" i="42"/>
  <c r="C565" i="27"/>
  <c r="C553" i="42"/>
  <c r="D565" i="27"/>
  <c r="D553" i="42"/>
  <c r="E565" i="27"/>
  <c r="E553" i="42"/>
  <c r="F565" i="27"/>
  <c r="F553" i="42"/>
  <c r="G565" i="27"/>
  <c r="G553" i="42"/>
  <c r="I565" i="27"/>
  <c r="I553" i="42"/>
  <c r="J565" i="27"/>
  <c r="J553" i="42"/>
  <c r="K565" i="27"/>
  <c r="K553" i="42"/>
  <c r="B556" i="27"/>
  <c r="B544" i="42"/>
  <c r="C556" i="27"/>
  <c r="C544" i="42"/>
  <c r="B545" i="27"/>
  <c r="B533" i="42"/>
  <c r="C545" i="27"/>
  <c r="C533" i="42"/>
  <c r="B546" i="27"/>
  <c r="B534" i="42"/>
  <c r="C546" i="27"/>
  <c r="C534" i="42"/>
  <c r="D546" i="27"/>
  <c r="D534" i="42"/>
  <c r="E546" i="27"/>
  <c r="E534" i="42"/>
  <c r="F546" i="27"/>
  <c r="F534" i="42"/>
  <c r="G546" i="27"/>
  <c r="G534" i="42"/>
  <c r="I546" i="27"/>
  <c r="I534" i="42"/>
  <c r="J546" i="27"/>
  <c r="J534" i="42"/>
  <c r="K546" i="27"/>
  <c r="K534" i="42"/>
  <c r="B547" i="27"/>
  <c r="B535" i="42"/>
  <c r="C547" i="27"/>
  <c r="C535" i="42"/>
  <c r="D547" i="27"/>
  <c r="D535" i="42"/>
  <c r="E547" i="27"/>
  <c r="E535" i="42"/>
  <c r="F547" i="27"/>
  <c r="F535" i="42"/>
  <c r="G547" i="27"/>
  <c r="G535" i="42"/>
  <c r="I547" i="27"/>
  <c r="I535" i="42"/>
  <c r="J547" i="27"/>
  <c r="J535" i="42"/>
  <c r="K547" i="27"/>
  <c r="K535" i="42"/>
  <c r="B548" i="27"/>
  <c r="B536" i="42"/>
  <c r="C548" i="27"/>
  <c r="C536" i="42"/>
  <c r="D548" i="27"/>
  <c r="D536" i="42"/>
  <c r="E548" i="27"/>
  <c r="E536" i="42"/>
  <c r="F548" i="27"/>
  <c r="F536" i="42"/>
  <c r="G548" i="27"/>
  <c r="G536" i="42"/>
  <c r="I548" i="27"/>
  <c r="I536" i="42"/>
  <c r="J548" i="27"/>
  <c r="J536" i="42"/>
  <c r="K548" i="27"/>
  <c r="K536" i="42"/>
  <c r="B549" i="27"/>
  <c r="B537" i="42"/>
  <c r="C549" i="27"/>
  <c r="C537" i="42"/>
  <c r="D549" i="27"/>
  <c r="D537" i="42"/>
  <c r="E549" i="27"/>
  <c r="E537" i="42"/>
  <c r="F549" i="27"/>
  <c r="F537" i="42"/>
  <c r="G549" i="27"/>
  <c r="G537" i="42"/>
  <c r="I549" i="27"/>
  <c r="I537" i="42"/>
  <c r="J549" i="27"/>
  <c r="J537" i="42"/>
  <c r="K549" i="27"/>
  <c r="K537" i="42"/>
  <c r="B550" i="27"/>
  <c r="B538" i="42"/>
  <c r="C550" i="27"/>
  <c r="C538" i="42"/>
  <c r="D550" i="27"/>
  <c r="D538" i="42"/>
  <c r="E550" i="27"/>
  <c r="E538" i="42"/>
  <c r="F550" i="27"/>
  <c r="F538" i="42"/>
  <c r="G550" i="27"/>
  <c r="G538" i="42"/>
  <c r="I550" i="27"/>
  <c r="I538" i="42"/>
  <c r="J550" i="27"/>
  <c r="J538" i="42"/>
  <c r="K550" i="27"/>
  <c r="K538" i="42"/>
  <c r="B551" i="27"/>
  <c r="B539" i="42"/>
  <c r="C551" i="27"/>
  <c r="C539" i="42"/>
  <c r="D551" i="27"/>
  <c r="D539" i="42"/>
  <c r="E551" i="27"/>
  <c r="E539" i="42"/>
  <c r="F551" i="27"/>
  <c r="F539" i="42"/>
  <c r="G551" i="27"/>
  <c r="G539" i="42"/>
  <c r="I551" i="27"/>
  <c r="I539" i="42"/>
  <c r="J551" i="27"/>
  <c r="J539" i="42"/>
  <c r="K551" i="27"/>
  <c r="K539" i="42"/>
  <c r="B552" i="27"/>
  <c r="B540" i="42"/>
  <c r="C552" i="27"/>
  <c r="C540" i="42"/>
  <c r="D552" i="27"/>
  <c r="D540" i="42"/>
  <c r="E552" i="27"/>
  <c r="E540" i="42"/>
  <c r="F552" i="27"/>
  <c r="F540" i="42"/>
  <c r="G552" i="27"/>
  <c r="G540" i="42"/>
  <c r="I552" i="27"/>
  <c r="I540" i="42"/>
  <c r="J552" i="27"/>
  <c r="J540" i="42"/>
  <c r="K552" i="27"/>
  <c r="K540" i="42"/>
  <c r="B553" i="27"/>
  <c r="B541" i="42"/>
  <c r="C553" i="27"/>
  <c r="C541" i="42"/>
  <c r="D553" i="27"/>
  <c r="D541" i="42"/>
  <c r="E553" i="27"/>
  <c r="E541" i="42"/>
  <c r="F553" i="27"/>
  <c r="F541" i="42"/>
  <c r="G553" i="27"/>
  <c r="G541" i="42"/>
  <c r="I553" i="27"/>
  <c r="I541" i="42"/>
  <c r="J553" i="27"/>
  <c r="J541" i="42"/>
  <c r="K553" i="27"/>
  <c r="K541" i="42"/>
  <c r="B554" i="27"/>
  <c r="B542" i="42"/>
  <c r="C554" i="27"/>
  <c r="C542" i="42"/>
  <c r="D554" i="27"/>
  <c r="D542" i="42"/>
  <c r="E554" i="27"/>
  <c r="E542" i="42"/>
  <c r="F554" i="27"/>
  <c r="F542" i="42"/>
  <c r="G554" i="27"/>
  <c r="G542" i="42"/>
  <c r="I554" i="27"/>
  <c r="I542" i="42"/>
  <c r="J554" i="27"/>
  <c r="J542" i="42"/>
  <c r="K554" i="27"/>
  <c r="K542" i="42"/>
  <c r="B555" i="27"/>
  <c r="B543" i="42"/>
  <c r="C555" i="27"/>
  <c r="C543" i="42"/>
  <c r="D555" i="27"/>
  <c r="D543" i="42"/>
  <c r="E555" i="27"/>
  <c r="E543" i="42"/>
  <c r="F555" i="27"/>
  <c r="F543" i="42"/>
  <c r="G555" i="27"/>
  <c r="G543" i="42"/>
  <c r="I555" i="27"/>
  <c r="I543" i="42"/>
  <c r="J555" i="27"/>
  <c r="J543" i="42"/>
  <c r="K555" i="27"/>
  <c r="K543" i="42"/>
  <c r="B544" i="27"/>
  <c r="B532" i="42"/>
  <c r="C544" i="27"/>
  <c r="C532" i="42"/>
  <c r="B365" i="27"/>
  <c r="B365" i="42"/>
  <c r="C365" i="27"/>
  <c r="C365" i="42"/>
  <c r="B366" i="27"/>
  <c r="B366" i="42"/>
  <c r="C366" i="27"/>
  <c r="C366" i="42"/>
  <c r="B367" i="27"/>
  <c r="B367" i="42"/>
  <c r="C367" i="27"/>
  <c r="C367" i="42"/>
  <c r="B368" i="27"/>
  <c r="B368" i="42"/>
  <c r="C368" i="27"/>
  <c r="C368" i="42"/>
  <c r="B369" i="27"/>
  <c r="B369" i="42"/>
  <c r="C369" i="27"/>
  <c r="C369" i="42"/>
  <c r="B370" i="27"/>
  <c r="B370" i="42"/>
  <c r="C370" i="27"/>
  <c r="C370" i="42"/>
  <c r="B371" i="27"/>
  <c r="B371" i="42"/>
  <c r="C371" i="27"/>
  <c r="C371" i="42"/>
  <c r="B372" i="27"/>
  <c r="B372" i="42"/>
  <c r="C372" i="27"/>
  <c r="C372" i="42"/>
  <c r="B373" i="27"/>
  <c r="B373" i="42"/>
  <c r="C373" i="27"/>
  <c r="C373" i="42"/>
  <c r="B374" i="27"/>
  <c r="B374" i="42"/>
  <c r="C374" i="27"/>
  <c r="C374" i="42"/>
  <c r="B375" i="27"/>
  <c r="B375" i="42"/>
  <c r="C375" i="27"/>
  <c r="C375" i="42"/>
  <c r="B376" i="27"/>
  <c r="B376" i="42"/>
  <c r="B377" i="27"/>
  <c r="B377" i="42"/>
  <c r="C377" i="27"/>
  <c r="C377" i="42"/>
  <c r="B378" i="27"/>
  <c r="B378" i="42"/>
  <c r="C378" i="27"/>
  <c r="C378" i="42"/>
  <c r="D378" i="27"/>
  <c r="D378" i="42"/>
  <c r="E378" i="27"/>
  <c r="E378" i="42"/>
  <c r="F378" i="27"/>
  <c r="F378" i="42"/>
  <c r="G378" i="27"/>
  <c r="G378" i="42"/>
  <c r="I378" i="27"/>
  <c r="I378" i="42"/>
  <c r="J378" i="27"/>
  <c r="J378" i="42"/>
  <c r="K378" i="27"/>
  <c r="K378" i="42"/>
  <c r="B379" i="27"/>
  <c r="B379" i="42"/>
  <c r="C379" i="27"/>
  <c r="C379" i="42"/>
  <c r="D379" i="27"/>
  <c r="D379" i="42"/>
  <c r="E379" i="27"/>
  <c r="E379" i="42"/>
  <c r="F379" i="27"/>
  <c r="F379" i="42"/>
  <c r="G379" i="27"/>
  <c r="G379" i="42"/>
  <c r="I379" i="27"/>
  <c r="I379" i="42"/>
  <c r="J379" i="27"/>
  <c r="J379" i="42"/>
  <c r="K379" i="27"/>
  <c r="K379" i="42"/>
  <c r="B380" i="27"/>
  <c r="B380" i="42"/>
  <c r="C380" i="27"/>
  <c r="C380" i="42"/>
  <c r="D380" i="27"/>
  <c r="D380" i="42"/>
  <c r="E380" i="27"/>
  <c r="E380" i="42"/>
  <c r="F380" i="27"/>
  <c r="F380" i="42"/>
  <c r="G380" i="27"/>
  <c r="G380" i="42"/>
  <c r="I380" i="27"/>
  <c r="I380" i="42"/>
  <c r="J380" i="27"/>
  <c r="J380" i="42"/>
  <c r="K380" i="27"/>
  <c r="K380" i="42"/>
  <c r="B381" i="27"/>
  <c r="B381" i="42"/>
  <c r="C381" i="27"/>
  <c r="C381" i="42"/>
  <c r="D381" i="27"/>
  <c r="D381" i="42"/>
  <c r="E381" i="27"/>
  <c r="E381" i="42"/>
  <c r="F381" i="27"/>
  <c r="F381" i="42"/>
  <c r="G381" i="27"/>
  <c r="G381" i="42"/>
  <c r="I381" i="27"/>
  <c r="I381" i="42"/>
  <c r="J381" i="27"/>
  <c r="J381" i="42"/>
  <c r="K381" i="27"/>
  <c r="K381" i="42"/>
  <c r="B382" i="27"/>
  <c r="B382" i="42"/>
  <c r="C382" i="27"/>
  <c r="C382" i="42"/>
  <c r="D382" i="27"/>
  <c r="D382" i="42"/>
  <c r="E382" i="27"/>
  <c r="E382" i="42"/>
  <c r="F382" i="27"/>
  <c r="F382" i="42"/>
  <c r="G382" i="27"/>
  <c r="G382" i="42"/>
  <c r="I382" i="27"/>
  <c r="I382" i="42"/>
  <c r="J382" i="27"/>
  <c r="J382" i="42"/>
  <c r="K382" i="27"/>
  <c r="K382" i="42"/>
  <c r="B383" i="27"/>
  <c r="B383" i="42"/>
  <c r="C383" i="27"/>
  <c r="C383" i="42"/>
  <c r="D383" i="27"/>
  <c r="D383" i="42"/>
  <c r="E383" i="27"/>
  <c r="E383" i="42"/>
  <c r="F383" i="27"/>
  <c r="F383" i="42"/>
  <c r="G383" i="27"/>
  <c r="G383" i="42"/>
  <c r="I383" i="27"/>
  <c r="I383" i="42"/>
  <c r="J383" i="27"/>
  <c r="J383" i="42"/>
  <c r="K383" i="27"/>
  <c r="K383" i="42"/>
  <c r="B384" i="27"/>
  <c r="B384" i="42"/>
  <c r="C384" i="27"/>
  <c r="C384" i="42"/>
  <c r="D384" i="27"/>
  <c r="D384" i="42"/>
  <c r="E384" i="27"/>
  <c r="E384" i="42"/>
  <c r="F384" i="27"/>
  <c r="F384" i="42"/>
  <c r="G384" i="27"/>
  <c r="G384" i="42"/>
  <c r="I384" i="27"/>
  <c r="I384" i="42"/>
  <c r="J384" i="27"/>
  <c r="J384" i="42"/>
  <c r="K384" i="27"/>
  <c r="K384" i="42"/>
  <c r="B385" i="27"/>
  <c r="B385" i="42"/>
  <c r="C385" i="27"/>
  <c r="C385" i="42"/>
  <c r="D385" i="27"/>
  <c r="D385" i="42"/>
  <c r="E385" i="27"/>
  <c r="E385" i="42"/>
  <c r="F385" i="27"/>
  <c r="F385" i="42"/>
  <c r="G385" i="27"/>
  <c r="G385" i="42"/>
  <c r="I385" i="27"/>
  <c r="I385" i="42"/>
  <c r="J385" i="27"/>
  <c r="J385" i="42"/>
  <c r="K385" i="27"/>
  <c r="K385" i="42"/>
  <c r="B386" i="27"/>
  <c r="B386" i="42"/>
  <c r="C386" i="27"/>
  <c r="C386" i="42"/>
  <c r="D386" i="27"/>
  <c r="D386" i="42"/>
  <c r="E386" i="27"/>
  <c r="E386" i="42"/>
  <c r="F386" i="27"/>
  <c r="F386" i="42"/>
  <c r="G386" i="27"/>
  <c r="G386" i="42"/>
  <c r="I386" i="27"/>
  <c r="I386" i="42"/>
  <c r="J386" i="27"/>
  <c r="J386" i="42"/>
  <c r="K386" i="27"/>
  <c r="K386" i="42"/>
  <c r="B387" i="27"/>
  <c r="B387" i="42"/>
  <c r="C387" i="27"/>
  <c r="C387" i="42"/>
  <c r="D387" i="27"/>
  <c r="D387" i="42"/>
  <c r="E387" i="27"/>
  <c r="E387" i="42"/>
  <c r="F387" i="27"/>
  <c r="F387" i="42"/>
  <c r="G387" i="27"/>
  <c r="G387" i="42"/>
  <c r="I387" i="27"/>
  <c r="I387" i="42"/>
  <c r="J387" i="27"/>
  <c r="J387" i="42"/>
  <c r="K387" i="27"/>
  <c r="K387" i="42"/>
  <c r="B388" i="27"/>
  <c r="B388" i="42"/>
  <c r="C388" i="27"/>
  <c r="B389" i="27"/>
  <c r="B389" i="42"/>
  <c r="C389" i="27"/>
  <c r="C389" i="42"/>
  <c r="B390" i="27"/>
  <c r="B390" i="42"/>
  <c r="C390" i="27"/>
  <c r="C390" i="42"/>
  <c r="D390" i="27"/>
  <c r="D390" i="42"/>
  <c r="E390" i="27"/>
  <c r="E390" i="42"/>
  <c r="F390" i="27"/>
  <c r="F390" i="42"/>
  <c r="G390" i="27"/>
  <c r="G390" i="42"/>
  <c r="I390" i="27"/>
  <c r="I390" i="42"/>
  <c r="J390" i="27"/>
  <c r="J390" i="42"/>
  <c r="K390" i="27"/>
  <c r="K390" i="42"/>
  <c r="B391" i="27"/>
  <c r="B391" i="42"/>
  <c r="C391" i="27"/>
  <c r="C391" i="42"/>
  <c r="D391" i="27"/>
  <c r="D391" i="42"/>
  <c r="E391" i="27"/>
  <c r="E391" i="42"/>
  <c r="F391" i="27"/>
  <c r="F391" i="42"/>
  <c r="G391" i="27"/>
  <c r="G391" i="42"/>
  <c r="I391" i="27"/>
  <c r="I391" i="42"/>
  <c r="J391" i="27"/>
  <c r="J391" i="42"/>
  <c r="K391" i="27"/>
  <c r="K391" i="42"/>
  <c r="B392" i="27"/>
  <c r="B392" i="42"/>
  <c r="C392" i="27"/>
  <c r="C392" i="42"/>
  <c r="D392" i="27"/>
  <c r="D392" i="42"/>
  <c r="E392" i="27"/>
  <c r="E392" i="42"/>
  <c r="F392" i="27"/>
  <c r="F392" i="42"/>
  <c r="G392" i="27"/>
  <c r="G392" i="42"/>
  <c r="I392" i="27"/>
  <c r="I392" i="42"/>
  <c r="J392" i="27"/>
  <c r="J392" i="42"/>
  <c r="K392" i="27"/>
  <c r="K392" i="42"/>
  <c r="B393" i="27"/>
  <c r="B393" i="42"/>
  <c r="C393" i="27"/>
  <c r="C393" i="42"/>
  <c r="D393" i="27"/>
  <c r="D393" i="42"/>
  <c r="E393" i="27"/>
  <c r="E393" i="42"/>
  <c r="F393" i="27"/>
  <c r="F393" i="42"/>
  <c r="G393" i="27"/>
  <c r="G393" i="42"/>
  <c r="I393" i="27"/>
  <c r="I393" i="42"/>
  <c r="J393" i="27"/>
  <c r="J393" i="42"/>
  <c r="K393" i="27"/>
  <c r="K393" i="42"/>
  <c r="B394" i="27"/>
  <c r="B394" i="42"/>
  <c r="C394" i="27"/>
  <c r="C394" i="42"/>
  <c r="D394" i="27"/>
  <c r="D394" i="42"/>
  <c r="E394" i="27"/>
  <c r="E394" i="42"/>
  <c r="F394" i="27"/>
  <c r="F394" i="42"/>
  <c r="G394" i="27"/>
  <c r="G394" i="42"/>
  <c r="I394" i="27"/>
  <c r="I394" i="42"/>
  <c r="J394" i="27"/>
  <c r="J394" i="42"/>
  <c r="K394" i="27"/>
  <c r="K394" i="42"/>
  <c r="B395" i="27"/>
  <c r="B395" i="42"/>
  <c r="C395" i="27"/>
  <c r="C395" i="42"/>
  <c r="D395" i="27"/>
  <c r="D395" i="42"/>
  <c r="E395" i="27"/>
  <c r="E395" i="42"/>
  <c r="F395" i="27"/>
  <c r="F395" i="42"/>
  <c r="G395" i="27"/>
  <c r="G395" i="42"/>
  <c r="I395" i="27"/>
  <c r="I395" i="42"/>
  <c r="J395" i="27"/>
  <c r="J395" i="42"/>
  <c r="K395" i="27"/>
  <c r="K395" i="42"/>
  <c r="B396" i="27"/>
  <c r="B396" i="42"/>
  <c r="C396" i="27"/>
  <c r="C396" i="42"/>
  <c r="D396" i="27"/>
  <c r="D396" i="42"/>
  <c r="E396" i="27"/>
  <c r="E396" i="42"/>
  <c r="F396" i="27"/>
  <c r="F396" i="42"/>
  <c r="G396" i="27"/>
  <c r="G396" i="42"/>
  <c r="I396" i="27"/>
  <c r="I396" i="42"/>
  <c r="J396" i="27"/>
  <c r="J396" i="42"/>
  <c r="K396" i="27"/>
  <c r="K396" i="42"/>
  <c r="B397" i="27"/>
  <c r="B397" i="42"/>
  <c r="C397" i="27"/>
  <c r="C397" i="42"/>
  <c r="D397" i="27"/>
  <c r="D397" i="42"/>
  <c r="E397" i="27"/>
  <c r="E397" i="42"/>
  <c r="F397" i="27"/>
  <c r="F397" i="42"/>
  <c r="G397" i="27"/>
  <c r="G397" i="42"/>
  <c r="I397" i="27"/>
  <c r="I397" i="42"/>
  <c r="J397" i="27"/>
  <c r="J397" i="42"/>
  <c r="K397" i="27"/>
  <c r="K397" i="42"/>
  <c r="B398" i="27"/>
  <c r="B398" i="42"/>
  <c r="C398" i="27"/>
  <c r="C398" i="42"/>
  <c r="D398" i="27"/>
  <c r="D398" i="42"/>
  <c r="E398" i="27"/>
  <c r="E398" i="42"/>
  <c r="F398" i="27"/>
  <c r="F398" i="42"/>
  <c r="G398" i="27"/>
  <c r="G398" i="42"/>
  <c r="I398" i="27"/>
  <c r="I398" i="42"/>
  <c r="J398" i="27"/>
  <c r="J398" i="42"/>
  <c r="K398" i="27"/>
  <c r="K398" i="42"/>
  <c r="B399" i="27"/>
  <c r="B399" i="42"/>
  <c r="C399" i="27"/>
  <c r="C399" i="42"/>
  <c r="D399" i="27"/>
  <c r="D399" i="42"/>
  <c r="E399" i="27"/>
  <c r="E399" i="42"/>
  <c r="F399" i="27"/>
  <c r="F399" i="42"/>
  <c r="G399" i="27"/>
  <c r="G399" i="42"/>
  <c r="I399" i="27"/>
  <c r="I399" i="42"/>
  <c r="J399" i="27"/>
  <c r="J399" i="42"/>
  <c r="K399" i="27"/>
  <c r="K399" i="42"/>
  <c r="B400" i="27"/>
  <c r="B400" i="42"/>
  <c r="C400" i="27"/>
  <c r="B401" i="27"/>
  <c r="B401" i="42"/>
  <c r="C401" i="27"/>
  <c r="C401" i="42"/>
  <c r="B402" i="27"/>
  <c r="B402" i="42"/>
  <c r="C402" i="27"/>
  <c r="C402" i="42"/>
  <c r="D402" i="27"/>
  <c r="D402" i="42"/>
  <c r="E402" i="27"/>
  <c r="E402" i="42"/>
  <c r="F402" i="27"/>
  <c r="F402" i="42"/>
  <c r="G402" i="27"/>
  <c r="G402" i="42"/>
  <c r="I402" i="27"/>
  <c r="I402" i="42"/>
  <c r="J402" i="27"/>
  <c r="J402" i="42"/>
  <c r="K402" i="27"/>
  <c r="K402" i="42"/>
  <c r="B403" i="27"/>
  <c r="B403" i="42"/>
  <c r="C403" i="27"/>
  <c r="C403" i="42"/>
  <c r="D403" i="27"/>
  <c r="D403" i="42"/>
  <c r="E403" i="27"/>
  <c r="E403" i="42"/>
  <c r="F403" i="27"/>
  <c r="F403" i="42"/>
  <c r="G403" i="27"/>
  <c r="G403" i="42"/>
  <c r="I403" i="27"/>
  <c r="I403" i="42"/>
  <c r="J403" i="27"/>
  <c r="J403" i="42"/>
  <c r="K403" i="27"/>
  <c r="K403" i="42"/>
  <c r="B404" i="27"/>
  <c r="B404" i="42"/>
  <c r="C404" i="27"/>
  <c r="C404" i="42"/>
  <c r="D404" i="27"/>
  <c r="D404" i="42"/>
  <c r="E404" i="27"/>
  <c r="E404" i="42"/>
  <c r="F404" i="27"/>
  <c r="F404" i="42"/>
  <c r="G404" i="27"/>
  <c r="G404" i="42"/>
  <c r="I404" i="27"/>
  <c r="I404" i="42"/>
  <c r="J404" i="27"/>
  <c r="J404" i="42"/>
  <c r="K404" i="27"/>
  <c r="K404" i="42"/>
  <c r="B405" i="27"/>
  <c r="B405" i="42"/>
  <c r="C405" i="27"/>
  <c r="C405" i="42"/>
  <c r="D405" i="27"/>
  <c r="D405" i="42"/>
  <c r="E405" i="27"/>
  <c r="E405" i="42"/>
  <c r="F405" i="27"/>
  <c r="F405" i="42"/>
  <c r="G405" i="27"/>
  <c r="G405" i="42"/>
  <c r="I405" i="27"/>
  <c r="I405" i="42"/>
  <c r="J405" i="27"/>
  <c r="J405" i="42"/>
  <c r="K405" i="27"/>
  <c r="K405" i="42"/>
  <c r="B406" i="27"/>
  <c r="B406" i="42"/>
  <c r="C406" i="27"/>
  <c r="C406" i="42"/>
  <c r="D406" i="27"/>
  <c r="D406" i="42"/>
  <c r="E406" i="27"/>
  <c r="E406" i="42"/>
  <c r="F406" i="27"/>
  <c r="F406" i="42"/>
  <c r="G406" i="27"/>
  <c r="G406" i="42"/>
  <c r="I406" i="27"/>
  <c r="I406" i="42"/>
  <c r="J406" i="27"/>
  <c r="J406" i="42"/>
  <c r="K406" i="27"/>
  <c r="K406" i="42"/>
  <c r="B407" i="27"/>
  <c r="B407" i="42"/>
  <c r="C407" i="27"/>
  <c r="C407" i="42"/>
  <c r="D407" i="27"/>
  <c r="D407" i="42"/>
  <c r="E407" i="27"/>
  <c r="E407" i="42"/>
  <c r="F407" i="27"/>
  <c r="F407" i="42"/>
  <c r="G407" i="27"/>
  <c r="G407" i="42"/>
  <c r="I407" i="27"/>
  <c r="I407" i="42"/>
  <c r="J407" i="27"/>
  <c r="J407" i="42"/>
  <c r="K407" i="27"/>
  <c r="K407" i="42"/>
  <c r="B408" i="27"/>
  <c r="B408" i="42"/>
  <c r="C408" i="27"/>
  <c r="C408" i="42"/>
  <c r="D408" i="27"/>
  <c r="D408" i="42"/>
  <c r="E408" i="27"/>
  <c r="E408" i="42"/>
  <c r="F408" i="27"/>
  <c r="F408" i="42"/>
  <c r="G408" i="27"/>
  <c r="G408" i="42"/>
  <c r="I408" i="27"/>
  <c r="I408" i="42"/>
  <c r="J408" i="27"/>
  <c r="J408" i="42"/>
  <c r="K408" i="27"/>
  <c r="K408" i="42"/>
  <c r="B409" i="27"/>
  <c r="B409" i="42"/>
  <c r="C409" i="27"/>
  <c r="C409" i="42"/>
  <c r="D409" i="27"/>
  <c r="D409" i="42"/>
  <c r="E409" i="27"/>
  <c r="E409" i="42"/>
  <c r="F409" i="27"/>
  <c r="F409" i="42"/>
  <c r="G409" i="27"/>
  <c r="G409" i="42"/>
  <c r="I409" i="27"/>
  <c r="I409" i="42"/>
  <c r="J409" i="27"/>
  <c r="J409" i="42"/>
  <c r="K409" i="27"/>
  <c r="K409" i="42"/>
  <c r="B410" i="27"/>
  <c r="B410" i="42"/>
  <c r="C410" i="27"/>
  <c r="C410" i="42"/>
  <c r="D410" i="27"/>
  <c r="D410" i="42"/>
  <c r="E410" i="27"/>
  <c r="E410" i="42"/>
  <c r="F410" i="27"/>
  <c r="F410" i="42"/>
  <c r="G410" i="27"/>
  <c r="G410" i="42"/>
  <c r="I410" i="27"/>
  <c r="I410" i="42"/>
  <c r="J410" i="27"/>
  <c r="J410" i="42"/>
  <c r="K410" i="27"/>
  <c r="K410" i="42"/>
  <c r="B411" i="27"/>
  <c r="B411" i="42"/>
  <c r="C411" i="27"/>
  <c r="C411" i="42"/>
  <c r="D411" i="27"/>
  <c r="D411" i="42"/>
  <c r="E411" i="27"/>
  <c r="E411" i="42"/>
  <c r="F411" i="27"/>
  <c r="F411" i="42"/>
  <c r="G411" i="27"/>
  <c r="G411" i="42"/>
  <c r="I411" i="27"/>
  <c r="I411" i="42"/>
  <c r="J411" i="27"/>
  <c r="J411" i="42"/>
  <c r="K411" i="27"/>
  <c r="K411" i="42"/>
  <c r="B412" i="27"/>
  <c r="B412" i="42"/>
  <c r="C412" i="27"/>
  <c r="B413" i="27"/>
  <c r="B413" i="42"/>
  <c r="C413" i="27"/>
  <c r="C413" i="42"/>
  <c r="B414" i="27"/>
  <c r="B414" i="42"/>
  <c r="C414" i="27"/>
  <c r="C414" i="42"/>
  <c r="D414" i="27"/>
  <c r="D414" i="42"/>
  <c r="E414" i="27"/>
  <c r="E414" i="42"/>
  <c r="F414" i="27"/>
  <c r="F414" i="42"/>
  <c r="G414" i="27"/>
  <c r="G414" i="42"/>
  <c r="I414" i="27"/>
  <c r="I414" i="42"/>
  <c r="J414" i="27"/>
  <c r="J414" i="42"/>
  <c r="K414" i="27"/>
  <c r="K414" i="42"/>
  <c r="B415" i="27"/>
  <c r="B415" i="42"/>
  <c r="C415" i="27"/>
  <c r="C415" i="42"/>
  <c r="D415" i="27"/>
  <c r="D415" i="42"/>
  <c r="E415" i="27"/>
  <c r="E415" i="42"/>
  <c r="F415" i="27"/>
  <c r="F415" i="42"/>
  <c r="G415" i="27"/>
  <c r="G415" i="42"/>
  <c r="I415" i="27"/>
  <c r="I415" i="42"/>
  <c r="J415" i="27"/>
  <c r="J415" i="42"/>
  <c r="K415" i="27"/>
  <c r="K415" i="42"/>
  <c r="B416" i="27"/>
  <c r="B416" i="42"/>
  <c r="C416" i="27"/>
  <c r="C416" i="42"/>
  <c r="D416" i="27"/>
  <c r="D416" i="42"/>
  <c r="E416" i="27"/>
  <c r="E416" i="42"/>
  <c r="F416" i="27"/>
  <c r="F416" i="42"/>
  <c r="G416" i="27"/>
  <c r="G416" i="42"/>
  <c r="I416" i="27"/>
  <c r="I416" i="42"/>
  <c r="J416" i="27"/>
  <c r="J416" i="42"/>
  <c r="K416" i="27"/>
  <c r="K416" i="42"/>
  <c r="B417" i="27"/>
  <c r="B417" i="42"/>
  <c r="C417" i="27"/>
  <c r="C417" i="42"/>
  <c r="D417" i="27"/>
  <c r="D417" i="42"/>
  <c r="E417" i="27"/>
  <c r="E417" i="42"/>
  <c r="F417" i="27"/>
  <c r="F417" i="42"/>
  <c r="G417" i="27"/>
  <c r="G417" i="42"/>
  <c r="I417" i="27"/>
  <c r="I417" i="42"/>
  <c r="J417" i="27"/>
  <c r="J417" i="42"/>
  <c r="K417" i="27"/>
  <c r="K417" i="42"/>
  <c r="B418" i="27"/>
  <c r="B418" i="42"/>
  <c r="C418" i="27"/>
  <c r="C418" i="42"/>
  <c r="D418" i="27"/>
  <c r="D418" i="42"/>
  <c r="E418" i="27"/>
  <c r="E418" i="42"/>
  <c r="F418" i="27"/>
  <c r="F418" i="42"/>
  <c r="G418" i="27"/>
  <c r="G418" i="42"/>
  <c r="I418" i="27"/>
  <c r="I418" i="42"/>
  <c r="J418" i="27"/>
  <c r="J418" i="42"/>
  <c r="K418" i="27"/>
  <c r="K418" i="42"/>
  <c r="B419" i="27"/>
  <c r="B419" i="42"/>
  <c r="C419" i="27"/>
  <c r="C419" i="42"/>
  <c r="D419" i="27"/>
  <c r="D419" i="42"/>
  <c r="E419" i="27"/>
  <c r="E419" i="42"/>
  <c r="F419" i="27"/>
  <c r="F419" i="42"/>
  <c r="G419" i="27"/>
  <c r="G419" i="42"/>
  <c r="I419" i="27"/>
  <c r="I419" i="42"/>
  <c r="J419" i="27"/>
  <c r="J419" i="42"/>
  <c r="K419" i="27"/>
  <c r="K419" i="42"/>
  <c r="B420" i="27"/>
  <c r="B420" i="42"/>
  <c r="C420" i="27"/>
  <c r="C420" i="42"/>
  <c r="D420" i="27"/>
  <c r="D420" i="42"/>
  <c r="E420" i="27"/>
  <c r="E420" i="42"/>
  <c r="F420" i="27"/>
  <c r="F420" i="42"/>
  <c r="G420" i="27"/>
  <c r="G420" i="42"/>
  <c r="I420" i="27"/>
  <c r="I420" i="42"/>
  <c r="J420" i="27"/>
  <c r="J420" i="42"/>
  <c r="K420" i="27"/>
  <c r="K420" i="42"/>
  <c r="B421" i="27"/>
  <c r="B421" i="42"/>
  <c r="C421" i="27"/>
  <c r="C421" i="42"/>
  <c r="D421" i="27"/>
  <c r="D421" i="42"/>
  <c r="E421" i="27"/>
  <c r="E421" i="42"/>
  <c r="F421" i="27"/>
  <c r="F421" i="42"/>
  <c r="G421" i="27"/>
  <c r="G421" i="42"/>
  <c r="I421" i="27"/>
  <c r="I421" i="42"/>
  <c r="J421" i="27"/>
  <c r="J421" i="42"/>
  <c r="K421" i="27"/>
  <c r="K421" i="42"/>
  <c r="B422" i="27"/>
  <c r="B422" i="42"/>
  <c r="C422" i="27"/>
  <c r="C422" i="42"/>
  <c r="D422" i="27"/>
  <c r="D422" i="42"/>
  <c r="E422" i="27"/>
  <c r="E422" i="42"/>
  <c r="F422" i="27"/>
  <c r="F422" i="42"/>
  <c r="G422" i="27"/>
  <c r="G422" i="42"/>
  <c r="I422" i="27"/>
  <c r="I422" i="42"/>
  <c r="J422" i="27"/>
  <c r="J422" i="42"/>
  <c r="K422" i="27"/>
  <c r="K422" i="42"/>
  <c r="B423" i="27"/>
  <c r="B423" i="42"/>
  <c r="C423" i="27"/>
  <c r="C423" i="42"/>
  <c r="D423" i="27"/>
  <c r="D423" i="42"/>
  <c r="E423" i="27"/>
  <c r="E423" i="42"/>
  <c r="F423" i="27"/>
  <c r="F423" i="42"/>
  <c r="G423" i="27"/>
  <c r="G423" i="42"/>
  <c r="I423" i="27"/>
  <c r="I423" i="42"/>
  <c r="J423" i="27"/>
  <c r="J423" i="42"/>
  <c r="K423" i="27"/>
  <c r="K423" i="42"/>
  <c r="B424" i="27"/>
  <c r="B424" i="42"/>
  <c r="C424" i="27"/>
  <c r="B425" i="27"/>
  <c r="B425" i="42"/>
  <c r="C425" i="27"/>
  <c r="C425" i="42"/>
  <c r="B426" i="27"/>
  <c r="B426" i="42"/>
  <c r="C426" i="27"/>
  <c r="C426" i="42"/>
  <c r="D426" i="27"/>
  <c r="D426" i="42"/>
  <c r="E426" i="27"/>
  <c r="E426" i="42"/>
  <c r="F426" i="27"/>
  <c r="F426" i="42"/>
  <c r="G426" i="27"/>
  <c r="G426" i="42"/>
  <c r="I426" i="27"/>
  <c r="I426" i="42"/>
  <c r="J426" i="27"/>
  <c r="J426" i="42"/>
  <c r="K426" i="27"/>
  <c r="K426" i="42"/>
  <c r="B427" i="27"/>
  <c r="B427" i="42"/>
  <c r="C427" i="27"/>
  <c r="C427" i="42"/>
  <c r="D427" i="27"/>
  <c r="D427" i="42"/>
  <c r="E427" i="27"/>
  <c r="E427" i="42"/>
  <c r="F427" i="27"/>
  <c r="F427" i="42"/>
  <c r="G427" i="27"/>
  <c r="G427" i="42"/>
  <c r="I427" i="27"/>
  <c r="I427" i="42"/>
  <c r="J427" i="27"/>
  <c r="J427" i="42"/>
  <c r="K427" i="27"/>
  <c r="K427" i="42"/>
  <c r="B428" i="27"/>
  <c r="B428" i="42"/>
  <c r="C428" i="27"/>
  <c r="C428" i="42"/>
  <c r="D428" i="27"/>
  <c r="D428" i="42"/>
  <c r="E428" i="27"/>
  <c r="E428" i="42"/>
  <c r="F428" i="27"/>
  <c r="F428" i="42"/>
  <c r="G428" i="27"/>
  <c r="G428" i="42"/>
  <c r="I428" i="27"/>
  <c r="I428" i="42"/>
  <c r="J428" i="27"/>
  <c r="J428" i="42"/>
  <c r="K428" i="27"/>
  <c r="K428" i="42"/>
  <c r="B429" i="27"/>
  <c r="B429" i="42"/>
  <c r="C429" i="27"/>
  <c r="C429" i="42"/>
  <c r="D429" i="27"/>
  <c r="D429" i="42"/>
  <c r="E429" i="27"/>
  <c r="E429" i="42"/>
  <c r="F429" i="27"/>
  <c r="F429" i="42"/>
  <c r="G429" i="27"/>
  <c r="G429" i="42"/>
  <c r="I429" i="27"/>
  <c r="I429" i="42"/>
  <c r="J429" i="27"/>
  <c r="J429" i="42"/>
  <c r="K429" i="27"/>
  <c r="K429" i="42"/>
  <c r="B430" i="27"/>
  <c r="B430" i="42"/>
  <c r="C430" i="27"/>
  <c r="C430" i="42"/>
  <c r="D430" i="27"/>
  <c r="D430" i="42"/>
  <c r="E430" i="27"/>
  <c r="E430" i="42"/>
  <c r="F430" i="27"/>
  <c r="F430" i="42"/>
  <c r="G430" i="27"/>
  <c r="G430" i="42"/>
  <c r="I430" i="27"/>
  <c r="I430" i="42"/>
  <c r="J430" i="27"/>
  <c r="J430" i="42"/>
  <c r="K430" i="27"/>
  <c r="K430" i="42"/>
  <c r="B431" i="27"/>
  <c r="B431" i="42"/>
  <c r="C431" i="27"/>
  <c r="C431" i="42"/>
  <c r="D431" i="27"/>
  <c r="D431" i="42"/>
  <c r="E431" i="27"/>
  <c r="E431" i="42"/>
  <c r="F431" i="27"/>
  <c r="F431" i="42"/>
  <c r="G431" i="27"/>
  <c r="G431" i="42"/>
  <c r="I431" i="27"/>
  <c r="I431" i="42"/>
  <c r="J431" i="27"/>
  <c r="J431" i="42"/>
  <c r="K431" i="27"/>
  <c r="K431" i="42"/>
  <c r="B432" i="27"/>
  <c r="B432" i="42"/>
  <c r="C432" i="27"/>
  <c r="C432" i="42"/>
  <c r="D432" i="27"/>
  <c r="D432" i="42"/>
  <c r="E432" i="27"/>
  <c r="E432" i="42"/>
  <c r="F432" i="27"/>
  <c r="F432" i="42"/>
  <c r="G432" i="27"/>
  <c r="G432" i="42"/>
  <c r="I432" i="27"/>
  <c r="I432" i="42"/>
  <c r="J432" i="27"/>
  <c r="J432" i="42"/>
  <c r="K432" i="27"/>
  <c r="K432" i="42"/>
  <c r="B433" i="27"/>
  <c r="B433" i="42"/>
  <c r="C433" i="27"/>
  <c r="C433" i="42"/>
  <c r="D433" i="27"/>
  <c r="D433" i="42"/>
  <c r="E433" i="27"/>
  <c r="E433" i="42"/>
  <c r="F433" i="27"/>
  <c r="F433" i="42"/>
  <c r="G433" i="27"/>
  <c r="G433" i="42"/>
  <c r="I433" i="27"/>
  <c r="I433" i="42"/>
  <c r="J433" i="27"/>
  <c r="J433" i="42"/>
  <c r="K433" i="27"/>
  <c r="K433" i="42"/>
  <c r="B434" i="27"/>
  <c r="B434" i="42"/>
  <c r="C434" i="27"/>
  <c r="C434" i="42"/>
  <c r="D434" i="27"/>
  <c r="D434" i="42"/>
  <c r="E434" i="27"/>
  <c r="E434" i="42"/>
  <c r="F434" i="27"/>
  <c r="F434" i="42"/>
  <c r="G434" i="27"/>
  <c r="G434" i="42"/>
  <c r="I434" i="27"/>
  <c r="I434" i="42"/>
  <c r="J434" i="27"/>
  <c r="J434" i="42"/>
  <c r="K434" i="27"/>
  <c r="K434" i="42"/>
  <c r="B435" i="27"/>
  <c r="B435" i="42"/>
  <c r="C435" i="27"/>
  <c r="C435" i="42"/>
  <c r="D435" i="27"/>
  <c r="D435" i="42"/>
  <c r="E435" i="27"/>
  <c r="E435" i="42"/>
  <c r="F435" i="27"/>
  <c r="F435" i="42"/>
  <c r="G435" i="27"/>
  <c r="G435" i="42"/>
  <c r="I435" i="27"/>
  <c r="I435" i="42"/>
  <c r="J435" i="27"/>
  <c r="J435" i="42"/>
  <c r="K435" i="27"/>
  <c r="K435" i="42"/>
  <c r="B436" i="27"/>
  <c r="B436" i="42"/>
  <c r="C436" i="27"/>
  <c r="B437" i="27"/>
  <c r="B437" i="42"/>
  <c r="C437" i="27"/>
  <c r="C437" i="42"/>
  <c r="B438" i="27"/>
  <c r="B438" i="42"/>
  <c r="C438" i="27"/>
  <c r="C438" i="42"/>
  <c r="D438" i="27"/>
  <c r="D438" i="42"/>
  <c r="E438" i="27"/>
  <c r="E438" i="42"/>
  <c r="F438" i="27"/>
  <c r="F438" i="42"/>
  <c r="G438" i="27"/>
  <c r="G438" i="42"/>
  <c r="I438" i="27"/>
  <c r="I438" i="42"/>
  <c r="J438" i="27"/>
  <c r="J438" i="42"/>
  <c r="K438" i="27"/>
  <c r="K438" i="42"/>
  <c r="B439" i="27"/>
  <c r="B439" i="42"/>
  <c r="C439" i="27"/>
  <c r="C439" i="42"/>
  <c r="D439" i="27"/>
  <c r="D439" i="42"/>
  <c r="E439" i="27"/>
  <c r="E439" i="42"/>
  <c r="F439" i="27"/>
  <c r="F439" i="42"/>
  <c r="G439" i="27"/>
  <c r="G439" i="42"/>
  <c r="I439" i="27"/>
  <c r="I439" i="42"/>
  <c r="J439" i="27"/>
  <c r="J439" i="42"/>
  <c r="K439" i="27"/>
  <c r="K439" i="42"/>
  <c r="B440" i="27"/>
  <c r="B440" i="42"/>
  <c r="C440" i="27"/>
  <c r="C440" i="42"/>
  <c r="D440" i="27"/>
  <c r="D440" i="42"/>
  <c r="E440" i="27"/>
  <c r="E440" i="42"/>
  <c r="F440" i="27"/>
  <c r="F440" i="42"/>
  <c r="G440" i="27"/>
  <c r="G440" i="42"/>
  <c r="I440" i="27"/>
  <c r="I440" i="42"/>
  <c r="J440" i="27"/>
  <c r="J440" i="42"/>
  <c r="K440" i="27"/>
  <c r="K440" i="42"/>
  <c r="B441" i="27"/>
  <c r="B441" i="42"/>
  <c r="C441" i="27"/>
  <c r="C441" i="42"/>
  <c r="D441" i="27"/>
  <c r="D441" i="42"/>
  <c r="E441" i="27"/>
  <c r="E441" i="42"/>
  <c r="F441" i="27"/>
  <c r="F441" i="42"/>
  <c r="G441" i="27"/>
  <c r="G441" i="42"/>
  <c r="I441" i="27"/>
  <c r="I441" i="42"/>
  <c r="J441" i="27"/>
  <c r="J441" i="42"/>
  <c r="K441" i="27"/>
  <c r="K441" i="42"/>
  <c r="B442" i="27"/>
  <c r="B442" i="42"/>
  <c r="C442" i="27"/>
  <c r="C442" i="42"/>
  <c r="D442" i="27"/>
  <c r="D442" i="42"/>
  <c r="E442" i="27"/>
  <c r="E442" i="42"/>
  <c r="F442" i="27"/>
  <c r="F442" i="42"/>
  <c r="G442" i="27"/>
  <c r="G442" i="42"/>
  <c r="I442" i="27"/>
  <c r="I442" i="42"/>
  <c r="J442" i="27"/>
  <c r="J442" i="42"/>
  <c r="K442" i="27"/>
  <c r="K442" i="42"/>
  <c r="B443" i="27"/>
  <c r="B443" i="42"/>
  <c r="C443" i="27"/>
  <c r="C443" i="42"/>
  <c r="D443" i="27"/>
  <c r="D443" i="42"/>
  <c r="E443" i="27"/>
  <c r="E443" i="42"/>
  <c r="F443" i="27"/>
  <c r="F443" i="42"/>
  <c r="G443" i="27"/>
  <c r="G443" i="42"/>
  <c r="I443" i="27"/>
  <c r="I443" i="42"/>
  <c r="J443" i="27"/>
  <c r="J443" i="42"/>
  <c r="K443" i="27"/>
  <c r="K443" i="42"/>
  <c r="B444" i="27"/>
  <c r="B444" i="42"/>
  <c r="C444" i="27"/>
  <c r="C444" i="42"/>
  <c r="D444" i="27"/>
  <c r="D444" i="42"/>
  <c r="E444" i="27"/>
  <c r="E444" i="42"/>
  <c r="F444" i="27"/>
  <c r="F444" i="42"/>
  <c r="G444" i="27"/>
  <c r="G444" i="42"/>
  <c r="I444" i="27"/>
  <c r="I444" i="42"/>
  <c r="J444" i="27"/>
  <c r="J444" i="42"/>
  <c r="K444" i="27"/>
  <c r="K444" i="42"/>
  <c r="B445" i="27"/>
  <c r="B445" i="42"/>
  <c r="C445" i="27"/>
  <c r="C445" i="42"/>
  <c r="D445" i="27"/>
  <c r="D445" i="42"/>
  <c r="E445" i="27"/>
  <c r="E445" i="42"/>
  <c r="F445" i="27"/>
  <c r="F445" i="42"/>
  <c r="G445" i="27"/>
  <c r="G445" i="42"/>
  <c r="I445" i="27"/>
  <c r="I445" i="42"/>
  <c r="J445" i="27"/>
  <c r="J445" i="42"/>
  <c r="K445" i="27"/>
  <c r="K445" i="42"/>
  <c r="B446" i="27"/>
  <c r="B446" i="42"/>
  <c r="C446" i="27"/>
  <c r="C446" i="42"/>
  <c r="D446" i="27"/>
  <c r="D446" i="42"/>
  <c r="E446" i="27"/>
  <c r="E446" i="42"/>
  <c r="F446" i="27"/>
  <c r="F446" i="42"/>
  <c r="G446" i="27"/>
  <c r="G446" i="42"/>
  <c r="I446" i="27"/>
  <c r="I446" i="42"/>
  <c r="J446" i="27"/>
  <c r="J446" i="42"/>
  <c r="K446" i="27"/>
  <c r="K446" i="42"/>
  <c r="B447" i="27"/>
  <c r="B447" i="42"/>
  <c r="C447" i="27"/>
  <c r="C447" i="42"/>
  <c r="D447" i="27"/>
  <c r="D447" i="42"/>
  <c r="E447" i="27"/>
  <c r="E447" i="42"/>
  <c r="F447" i="27"/>
  <c r="F447" i="42"/>
  <c r="G447" i="27"/>
  <c r="G447" i="42"/>
  <c r="I447" i="27"/>
  <c r="I447" i="42"/>
  <c r="J447" i="27"/>
  <c r="J447" i="42"/>
  <c r="K447" i="27"/>
  <c r="K447" i="42"/>
  <c r="B448" i="27"/>
  <c r="B448" i="42"/>
  <c r="C448" i="27"/>
  <c r="B449" i="27"/>
  <c r="B449" i="42"/>
  <c r="C449" i="27"/>
  <c r="C449" i="42"/>
  <c r="B450" i="27"/>
  <c r="B450" i="42"/>
  <c r="C450" i="27"/>
  <c r="C450" i="42"/>
  <c r="D450" i="27"/>
  <c r="D450" i="42"/>
  <c r="E450" i="27"/>
  <c r="E450" i="42"/>
  <c r="F450" i="27"/>
  <c r="F450" i="42"/>
  <c r="G450" i="27"/>
  <c r="G450" i="42"/>
  <c r="I450" i="27"/>
  <c r="I450" i="42"/>
  <c r="J450" i="27"/>
  <c r="J450" i="42"/>
  <c r="K450" i="27"/>
  <c r="K450" i="42"/>
  <c r="B451" i="27"/>
  <c r="B451" i="42"/>
  <c r="C451" i="27"/>
  <c r="C451" i="42"/>
  <c r="D451" i="27"/>
  <c r="D451" i="42"/>
  <c r="E451" i="27"/>
  <c r="E451" i="42"/>
  <c r="F451" i="27"/>
  <c r="F451" i="42"/>
  <c r="G451" i="27"/>
  <c r="G451" i="42"/>
  <c r="I451" i="27"/>
  <c r="I451" i="42"/>
  <c r="J451" i="27"/>
  <c r="J451" i="42"/>
  <c r="K451" i="27"/>
  <c r="K451" i="42"/>
  <c r="B452" i="27"/>
  <c r="B452" i="42"/>
  <c r="C452" i="27"/>
  <c r="C452" i="42"/>
  <c r="D452" i="27"/>
  <c r="D452" i="42"/>
  <c r="E452" i="27"/>
  <c r="E452" i="42"/>
  <c r="F452" i="27"/>
  <c r="F452" i="42"/>
  <c r="G452" i="27"/>
  <c r="G452" i="42"/>
  <c r="I452" i="27"/>
  <c r="I452" i="42"/>
  <c r="J452" i="27"/>
  <c r="J452" i="42"/>
  <c r="K452" i="27"/>
  <c r="K452" i="42"/>
  <c r="B453" i="27"/>
  <c r="B453" i="42"/>
  <c r="C453" i="27"/>
  <c r="C453" i="42"/>
  <c r="D453" i="27"/>
  <c r="D453" i="42"/>
  <c r="E453" i="27"/>
  <c r="E453" i="42"/>
  <c r="F453" i="27"/>
  <c r="F453" i="42"/>
  <c r="G453" i="27"/>
  <c r="G453" i="42"/>
  <c r="I453" i="27"/>
  <c r="I453" i="42"/>
  <c r="J453" i="27"/>
  <c r="J453" i="42"/>
  <c r="K453" i="27"/>
  <c r="K453" i="42"/>
  <c r="B454" i="27"/>
  <c r="B454" i="42"/>
  <c r="C454" i="27"/>
  <c r="C454" i="42"/>
  <c r="D454" i="27"/>
  <c r="D454" i="42"/>
  <c r="E454" i="27"/>
  <c r="E454" i="42"/>
  <c r="F454" i="27"/>
  <c r="F454" i="42"/>
  <c r="G454" i="27"/>
  <c r="G454" i="42"/>
  <c r="I454" i="27"/>
  <c r="I454" i="42"/>
  <c r="J454" i="27"/>
  <c r="J454" i="42"/>
  <c r="K454" i="27"/>
  <c r="K454" i="42"/>
  <c r="B455" i="27"/>
  <c r="B455" i="42"/>
  <c r="C455" i="27"/>
  <c r="C455" i="42"/>
  <c r="D455" i="27"/>
  <c r="D455" i="42"/>
  <c r="E455" i="27"/>
  <c r="E455" i="42"/>
  <c r="F455" i="27"/>
  <c r="F455" i="42"/>
  <c r="G455" i="27"/>
  <c r="G455" i="42"/>
  <c r="I455" i="27"/>
  <c r="I455" i="42"/>
  <c r="J455" i="27"/>
  <c r="J455" i="42"/>
  <c r="K455" i="27"/>
  <c r="K455" i="42"/>
  <c r="B456" i="27"/>
  <c r="B456" i="42"/>
  <c r="C456" i="27"/>
  <c r="C456" i="42"/>
  <c r="D456" i="27"/>
  <c r="D456" i="42"/>
  <c r="E456" i="27"/>
  <c r="E456" i="42"/>
  <c r="F456" i="27"/>
  <c r="F456" i="42"/>
  <c r="G456" i="27"/>
  <c r="G456" i="42"/>
  <c r="I456" i="27"/>
  <c r="I456" i="42"/>
  <c r="J456" i="27"/>
  <c r="J456" i="42"/>
  <c r="K456" i="27"/>
  <c r="K456" i="42"/>
  <c r="B457" i="27"/>
  <c r="B457" i="42"/>
  <c r="C457" i="27"/>
  <c r="C457" i="42"/>
  <c r="D457" i="27"/>
  <c r="D457" i="42"/>
  <c r="E457" i="27"/>
  <c r="E457" i="42"/>
  <c r="F457" i="27"/>
  <c r="F457" i="42"/>
  <c r="G457" i="27"/>
  <c r="G457" i="42"/>
  <c r="I457" i="27"/>
  <c r="I457" i="42"/>
  <c r="J457" i="27"/>
  <c r="J457" i="42"/>
  <c r="K457" i="27"/>
  <c r="K457" i="42"/>
  <c r="B458" i="27"/>
  <c r="B458" i="42"/>
  <c r="C458" i="27"/>
  <c r="C458" i="42"/>
  <c r="D458" i="27"/>
  <c r="D458" i="42"/>
  <c r="E458" i="27"/>
  <c r="E458" i="42"/>
  <c r="F458" i="27"/>
  <c r="F458" i="42"/>
  <c r="G458" i="27"/>
  <c r="G458" i="42"/>
  <c r="I458" i="27"/>
  <c r="I458" i="42"/>
  <c r="J458" i="27"/>
  <c r="J458" i="42"/>
  <c r="K458" i="27"/>
  <c r="K458" i="42"/>
  <c r="B459" i="27"/>
  <c r="B459" i="42"/>
  <c r="C459" i="27"/>
  <c r="C459" i="42"/>
  <c r="D459" i="27"/>
  <c r="D459" i="42"/>
  <c r="E459" i="27"/>
  <c r="E459" i="42"/>
  <c r="F459" i="27"/>
  <c r="F459" i="42"/>
  <c r="G459" i="27"/>
  <c r="G459" i="42"/>
  <c r="I459" i="27"/>
  <c r="I459" i="42"/>
  <c r="J459" i="27"/>
  <c r="J459" i="42"/>
  <c r="K459" i="27"/>
  <c r="K459" i="42"/>
  <c r="B460" i="27"/>
  <c r="B460" i="42"/>
  <c r="C460" i="27"/>
  <c r="B461" i="27"/>
  <c r="B461" i="42"/>
  <c r="C461" i="27"/>
  <c r="C461" i="42"/>
  <c r="B462" i="27"/>
  <c r="B462" i="42"/>
  <c r="C462" i="27"/>
  <c r="C462" i="42"/>
  <c r="D462" i="27"/>
  <c r="D462" i="42"/>
  <c r="E462" i="27"/>
  <c r="E462" i="42"/>
  <c r="F462" i="27"/>
  <c r="F462" i="42"/>
  <c r="G462" i="27"/>
  <c r="G462" i="42"/>
  <c r="I462" i="27"/>
  <c r="I462" i="42"/>
  <c r="J462" i="27"/>
  <c r="J462" i="42"/>
  <c r="K462" i="27"/>
  <c r="K462" i="42"/>
  <c r="B463" i="27"/>
  <c r="B463" i="42"/>
  <c r="C463" i="27"/>
  <c r="C463" i="42"/>
  <c r="D463" i="27"/>
  <c r="D463" i="42"/>
  <c r="E463" i="27"/>
  <c r="E463" i="42"/>
  <c r="F463" i="27"/>
  <c r="F463" i="42"/>
  <c r="G463" i="27"/>
  <c r="G463" i="42"/>
  <c r="I463" i="27"/>
  <c r="I463" i="42"/>
  <c r="J463" i="27"/>
  <c r="J463" i="42"/>
  <c r="K463" i="27"/>
  <c r="K463" i="42"/>
  <c r="B464" i="27"/>
  <c r="B464" i="42"/>
  <c r="C464" i="27"/>
  <c r="C464" i="42"/>
  <c r="D464" i="27"/>
  <c r="D464" i="42"/>
  <c r="E464" i="27"/>
  <c r="E464" i="42"/>
  <c r="F464" i="27"/>
  <c r="F464" i="42"/>
  <c r="G464" i="27"/>
  <c r="G464" i="42"/>
  <c r="I464" i="27"/>
  <c r="I464" i="42"/>
  <c r="J464" i="27"/>
  <c r="J464" i="42"/>
  <c r="K464" i="27"/>
  <c r="K464" i="42"/>
  <c r="B465" i="27"/>
  <c r="B465" i="42"/>
  <c r="C465" i="27"/>
  <c r="C465" i="42"/>
  <c r="D465" i="27"/>
  <c r="D465" i="42"/>
  <c r="E465" i="27"/>
  <c r="E465" i="42"/>
  <c r="F465" i="27"/>
  <c r="F465" i="42"/>
  <c r="G465" i="27"/>
  <c r="G465" i="42"/>
  <c r="I465" i="27"/>
  <c r="I465" i="42"/>
  <c r="J465" i="27"/>
  <c r="J465" i="42"/>
  <c r="K465" i="27"/>
  <c r="K465" i="42"/>
  <c r="B466" i="27"/>
  <c r="B466" i="42"/>
  <c r="C466" i="27"/>
  <c r="C466" i="42"/>
  <c r="D466" i="27"/>
  <c r="D466" i="42"/>
  <c r="E466" i="27"/>
  <c r="E466" i="42"/>
  <c r="F466" i="27"/>
  <c r="F466" i="42"/>
  <c r="G466" i="27"/>
  <c r="G466" i="42"/>
  <c r="I466" i="27"/>
  <c r="I466" i="42"/>
  <c r="J466" i="27"/>
  <c r="J466" i="42"/>
  <c r="K466" i="27"/>
  <c r="K466" i="42"/>
  <c r="B467" i="27"/>
  <c r="B467" i="42"/>
  <c r="C467" i="27"/>
  <c r="C467" i="42"/>
  <c r="D467" i="27"/>
  <c r="D467" i="42"/>
  <c r="E467" i="27"/>
  <c r="E467" i="42"/>
  <c r="F467" i="27"/>
  <c r="F467" i="42"/>
  <c r="G467" i="27"/>
  <c r="G467" i="42"/>
  <c r="I467" i="27"/>
  <c r="I467" i="42"/>
  <c r="J467" i="27"/>
  <c r="J467" i="42"/>
  <c r="K467" i="27"/>
  <c r="K467" i="42"/>
  <c r="B468" i="27"/>
  <c r="B468" i="42"/>
  <c r="C468" i="27"/>
  <c r="C468" i="42"/>
  <c r="D468" i="27"/>
  <c r="D468" i="42"/>
  <c r="E468" i="27"/>
  <c r="E468" i="42"/>
  <c r="F468" i="27"/>
  <c r="F468" i="42"/>
  <c r="G468" i="27"/>
  <c r="G468" i="42"/>
  <c r="I468" i="27"/>
  <c r="I468" i="42"/>
  <c r="J468" i="27"/>
  <c r="J468" i="42"/>
  <c r="K468" i="27"/>
  <c r="K468" i="42"/>
  <c r="B469" i="27"/>
  <c r="B469" i="42"/>
  <c r="C469" i="27"/>
  <c r="C469" i="42"/>
  <c r="D469" i="27"/>
  <c r="D469" i="42"/>
  <c r="E469" i="27"/>
  <c r="E469" i="42"/>
  <c r="F469" i="27"/>
  <c r="F469" i="42"/>
  <c r="G469" i="27"/>
  <c r="G469" i="42"/>
  <c r="I469" i="27"/>
  <c r="I469" i="42"/>
  <c r="J469" i="27"/>
  <c r="J469" i="42"/>
  <c r="K469" i="27"/>
  <c r="K469" i="42"/>
  <c r="B470" i="27"/>
  <c r="B470" i="42"/>
  <c r="C470" i="27"/>
  <c r="C470" i="42"/>
  <c r="D470" i="27"/>
  <c r="D470" i="42"/>
  <c r="E470" i="27"/>
  <c r="E470" i="42"/>
  <c r="F470" i="27"/>
  <c r="F470" i="42"/>
  <c r="G470" i="27"/>
  <c r="G470" i="42"/>
  <c r="I470" i="27"/>
  <c r="I470" i="42"/>
  <c r="J470" i="27"/>
  <c r="J470" i="42"/>
  <c r="K470" i="27"/>
  <c r="K470" i="42"/>
  <c r="B471" i="27"/>
  <c r="B471" i="42"/>
  <c r="C471" i="27"/>
  <c r="C471" i="42"/>
  <c r="D471" i="27"/>
  <c r="D471" i="42"/>
  <c r="E471" i="27"/>
  <c r="E471" i="42"/>
  <c r="F471" i="27"/>
  <c r="F471" i="42"/>
  <c r="G471" i="27"/>
  <c r="G471" i="42"/>
  <c r="I471" i="27"/>
  <c r="I471" i="42"/>
  <c r="J471" i="27"/>
  <c r="J471" i="42"/>
  <c r="K471" i="27"/>
  <c r="K471" i="42"/>
  <c r="B472" i="27"/>
  <c r="B472" i="42"/>
  <c r="C472" i="27"/>
  <c r="B473" i="27"/>
  <c r="B473" i="42"/>
  <c r="C473" i="27"/>
  <c r="C473" i="42"/>
  <c r="B474" i="27"/>
  <c r="B474" i="42"/>
  <c r="C474" i="27"/>
  <c r="C474" i="42"/>
  <c r="D474" i="27"/>
  <c r="D474" i="42"/>
  <c r="E474" i="27"/>
  <c r="E474" i="42"/>
  <c r="F474" i="27"/>
  <c r="F474" i="42"/>
  <c r="G474" i="27"/>
  <c r="G474" i="42"/>
  <c r="I474" i="27"/>
  <c r="I474" i="42"/>
  <c r="J474" i="27"/>
  <c r="J474" i="42"/>
  <c r="K474" i="27"/>
  <c r="K474" i="42"/>
  <c r="B475" i="27"/>
  <c r="B475" i="42"/>
  <c r="C475" i="27"/>
  <c r="C475" i="42"/>
  <c r="D475" i="27"/>
  <c r="D475" i="42"/>
  <c r="E475" i="27"/>
  <c r="E475" i="42"/>
  <c r="F475" i="27"/>
  <c r="F475" i="42"/>
  <c r="G475" i="27"/>
  <c r="G475" i="42"/>
  <c r="I475" i="27"/>
  <c r="I475" i="42"/>
  <c r="J475" i="27"/>
  <c r="J475" i="42"/>
  <c r="K475" i="27"/>
  <c r="K475" i="42"/>
  <c r="B476" i="27"/>
  <c r="B476" i="42"/>
  <c r="C476" i="27"/>
  <c r="C476" i="42"/>
  <c r="D476" i="27"/>
  <c r="D476" i="42"/>
  <c r="E476" i="27"/>
  <c r="E476" i="42"/>
  <c r="F476" i="27"/>
  <c r="F476" i="42"/>
  <c r="G476" i="27"/>
  <c r="G476" i="42"/>
  <c r="I476" i="27"/>
  <c r="I476" i="42"/>
  <c r="J476" i="27"/>
  <c r="J476" i="42"/>
  <c r="K476" i="27"/>
  <c r="K476" i="42"/>
  <c r="B477" i="27"/>
  <c r="B477" i="42"/>
  <c r="C477" i="27"/>
  <c r="C477" i="42"/>
  <c r="D477" i="27"/>
  <c r="D477" i="42"/>
  <c r="E477" i="27"/>
  <c r="E477" i="42"/>
  <c r="F477" i="27"/>
  <c r="F477" i="42"/>
  <c r="G477" i="27"/>
  <c r="G477" i="42"/>
  <c r="I477" i="27"/>
  <c r="I477" i="42"/>
  <c r="J477" i="27"/>
  <c r="J477" i="42"/>
  <c r="K477" i="27"/>
  <c r="K477" i="42"/>
  <c r="B478" i="27"/>
  <c r="B478" i="42"/>
  <c r="C478" i="27"/>
  <c r="C478" i="42"/>
  <c r="D478" i="27"/>
  <c r="D478" i="42"/>
  <c r="E478" i="27"/>
  <c r="E478" i="42"/>
  <c r="F478" i="27"/>
  <c r="F478" i="42"/>
  <c r="G478" i="27"/>
  <c r="G478" i="42"/>
  <c r="I478" i="27"/>
  <c r="I478" i="42"/>
  <c r="J478" i="27"/>
  <c r="J478" i="42"/>
  <c r="K478" i="27"/>
  <c r="K478" i="42"/>
  <c r="B479" i="27"/>
  <c r="B479" i="42"/>
  <c r="C479" i="27"/>
  <c r="C479" i="42"/>
  <c r="D479" i="27"/>
  <c r="D479" i="42"/>
  <c r="E479" i="27"/>
  <c r="E479" i="42"/>
  <c r="F479" i="27"/>
  <c r="F479" i="42"/>
  <c r="G479" i="27"/>
  <c r="G479" i="42"/>
  <c r="I479" i="27"/>
  <c r="I479" i="42"/>
  <c r="J479" i="27"/>
  <c r="J479" i="42"/>
  <c r="K479" i="27"/>
  <c r="K479" i="42"/>
  <c r="B480" i="27"/>
  <c r="B480" i="42"/>
  <c r="C480" i="27"/>
  <c r="C480" i="42"/>
  <c r="D480" i="27"/>
  <c r="D480" i="42"/>
  <c r="E480" i="27"/>
  <c r="E480" i="42"/>
  <c r="F480" i="27"/>
  <c r="F480" i="42"/>
  <c r="G480" i="27"/>
  <c r="G480" i="42"/>
  <c r="I480" i="27"/>
  <c r="I480" i="42"/>
  <c r="J480" i="27"/>
  <c r="J480" i="42"/>
  <c r="K480" i="27"/>
  <c r="K480" i="42"/>
  <c r="B481" i="27"/>
  <c r="B481" i="42"/>
  <c r="C481" i="27"/>
  <c r="C481" i="42"/>
  <c r="D481" i="27"/>
  <c r="D481" i="42"/>
  <c r="E481" i="27"/>
  <c r="E481" i="42"/>
  <c r="F481" i="27"/>
  <c r="F481" i="42"/>
  <c r="G481" i="27"/>
  <c r="G481" i="42"/>
  <c r="I481" i="27"/>
  <c r="I481" i="42"/>
  <c r="J481" i="27"/>
  <c r="J481" i="42"/>
  <c r="K481" i="27"/>
  <c r="K481" i="42"/>
  <c r="B482" i="27"/>
  <c r="B482" i="42"/>
  <c r="C482" i="27"/>
  <c r="C482" i="42"/>
  <c r="D482" i="27"/>
  <c r="D482" i="42"/>
  <c r="E482" i="27"/>
  <c r="E482" i="42"/>
  <c r="F482" i="27"/>
  <c r="F482" i="42"/>
  <c r="G482" i="27"/>
  <c r="G482" i="42"/>
  <c r="I482" i="27"/>
  <c r="I482" i="42"/>
  <c r="J482" i="27"/>
  <c r="J482" i="42"/>
  <c r="K482" i="27"/>
  <c r="K482" i="42"/>
  <c r="B483" i="27"/>
  <c r="B483" i="42"/>
  <c r="C483" i="27"/>
  <c r="C483" i="42"/>
  <c r="D483" i="27"/>
  <c r="D483" i="42"/>
  <c r="E483" i="27"/>
  <c r="E483" i="42"/>
  <c r="F483" i="27"/>
  <c r="F483" i="42"/>
  <c r="G483" i="27"/>
  <c r="G483" i="42"/>
  <c r="I483" i="27"/>
  <c r="I483" i="42"/>
  <c r="J483" i="27"/>
  <c r="J483" i="42"/>
  <c r="K483" i="27"/>
  <c r="K483" i="42"/>
  <c r="B484" i="27"/>
  <c r="B484" i="42"/>
  <c r="C484" i="27"/>
  <c r="B485" i="27"/>
  <c r="B485" i="42"/>
  <c r="C485" i="27"/>
  <c r="C485" i="42"/>
  <c r="B486" i="27"/>
  <c r="B486" i="42"/>
  <c r="C486" i="27"/>
  <c r="C486" i="42"/>
  <c r="D486" i="27"/>
  <c r="D486" i="42"/>
  <c r="E486" i="27"/>
  <c r="E486" i="42"/>
  <c r="F486" i="27"/>
  <c r="F486" i="42"/>
  <c r="G486" i="27"/>
  <c r="G486" i="42"/>
  <c r="I486" i="27"/>
  <c r="I486" i="42"/>
  <c r="J486" i="27"/>
  <c r="J486" i="42"/>
  <c r="K486" i="27"/>
  <c r="K486" i="42"/>
  <c r="B487" i="27"/>
  <c r="B487" i="42"/>
  <c r="C487" i="27"/>
  <c r="C487" i="42"/>
  <c r="D487" i="27"/>
  <c r="D487" i="42"/>
  <c r="E487" i="27"/>
  <c r="E487" i="42"/>
  <c r="F487" i="27"/>
  <c r="F487" i="42"/>
  <c r="G487" i="27"/>
  <c r="G487" i="42"/>
  <c r="I487" i="27"/>
  <c r="I487" i="42"/>
  <c r="J487" i="27"/>
  <c r="J487" i="42"/>
  <c r="K487" i="27"/>
  <c r="K487" i="42"/>
  <c r="B488" i="27"/>
  <c r="B488" i="42"/>
  <c r="C488" i="27"/>
  <c r="C488" i="42"/>
  <c r="D488" i="27"/>
  <c r="D488" i="42"/>
  <c r="E488" i="27"/>
  <c r="E488" i="42"/>
  <c r="F488" i="27"/>
  <c r="F488" i="42"/>
  <c r="G488" i="27"/>
  <c r="G488" i="42"/>
  <c r="I488" i="27"/>
  <c r="I488" i="42"/>
  <c r="J488" i="27"/>
  <c r="J488" i="42"/>
  <c r="K488" i="27"/>
  <c r="K488" i="42"/>
  <c r="B489" i="27"/>
  <c r="B489" i="42"/>
  <c r="C489" i="27"/>
  <c r="C489" i="42"/>
  <c r="D489" i="27"/>
  <c r="D489" i="42"/>
  <c r="E489" i="27"/>
  <c r="E489" i="42"/>
  <c r="F489" i="27"/>
  <c r="F489" i="42"/>
  <c r="G489" i="27"/>
  <c r="G489" i="42"/>
  <c r="I489" i="27"/>
  <c r="I489" i="42"/>
  <c r="J489" i="27"/>
  <c r="J489" i="42"/>
  <c r="K489" i="27"/>
  <c r="K489" i="42"/>
  <c r="B490" i="27"/>
  <c r="B490" i="42"/>
  <c r="C490" i="27"/>
  <c r="C490" i="42"/>
  <c r="D490" i="27"/>
  <c r="D490" i="42"/>
  <c r="E490" i="27"/>
  <c r="E490" i="42"/>
  <c r="F490" i="27"/>
  <c r="F490" i="42"/>
  <c r="G490" i="27"/>
  <c r="G490" i="42"/>
  <c r="I490" i="27"/>
  <c r="I490" i="42"/>
  <c r="J490" i="27"/>
  <c r="J490" i="42"/>
  <c r="K490" i="27"/>
  <c r="K490" i="42"/>
  <c r="B491" i="27"/>
  <c r="B491" i="42"/>
  <c r="C491" i="27"/>
  <c r="C491" i="42"/>
  <c r="D491" i="27"/>
  <c r="D491" i="42"/>
  <c r="E491" i="27"/>
  <c r="E491" i="42"/>
  <c r="F491" i="27"/>
  <c r="F491" i="42"/>
  <c r="G491" i="27"/>
  <c r="G491" i="42"/>
  <c r="I491" i="27"/>
  <c r="I491" i="42"/>
  <c r="J491" i="27"/>
  <c r="J491" i="42"/>
  <c r="K491" i="27"/>
  <c r="K491" i="42"/>
  <c r="B492" i="27"/>
  <c r="B492" i="42"/>
  <c r="C492" i="27"/>
  <c r="C492" i="42"/>
  <c r="D492" i="27"/>
  <c r="D492" i="42"/>
  <c r="E492" i="27"/>
  <c r="E492" i="42"/>
  <c r="F492" i="27"/>
  <c r="F492" i="42"/>
  <c r="G492" i="27"/>
  <c r="G492" i="42"/>
  <c r="I492" i="27"/>
  <c r="I492" i="42"/>
  <c r="J492" i="27"/>
  <c r="J492" i="42"/>
  <c r="K492" i="27"/>
  <c r="K492" i="42"/>
  <c r="B493" i="27"/>
  <c r="B493" i="42"/>
  <c r="C493" i="27"/>
  <c r="C493" i="42"/>
  <c r="D493" i="27"/>
  <c r="D493" i="42"/>
  <c r="E493" i="27"/>
  <c r="E493" i="42"/>
  <c r="F493" i="27"/>
  <c r="F493" i="42"/>
  <c r="G493" i="27"/>
  <c r="G493" i="42"/>
  <c r="I493" i="27"/>
  <c r="I493" i="42"/>
  <c r="J493" i="27"/>
  <c r="J493" i="42"/>
  <c r="K493" i="27"/>
  <c r="K493" i="42"/>
  <c r="B494" i="27"/>
  <c r="B494" i="42"/>
  <c r="C494" i="27"/>
  <c r="C494" i="42"/>
  <c r="D494" i="27"/>
  <c r="D494" i="42"/>
  <c r="E494" i="27"/>
  <c r="E494" i="42"/>
  <c r="F494" i="27"/>
  <c r="F494" i="42"/>
  <c r="G494" i="27"/>
  <c r="G494" i="42"/>
  <c r="I494" i="27"/>
  <c r="I494" i="42"/>
  <c r="J494" i="27"/>
  <c r="J494" i="42"/>
  <c r="K494" i="27"/>
  <c r="K494" i="42"/>
  <c r="B495" i="27"/>
  <c r="B495" i="42"/>
  <c r="C495" i="27"/>
  <c r="C495" i="42"/>
  <c r="D495" i="27"/>
  <c r="D495" i="42"/>
  <c r="E495" i="27"/>
  <c r="E495" i="42"/>
  <c r="F495" i="27"/>
  <c r="F495" i="42"/>
  <c r="G495" i="27"/>
  <c r="G495" i="42"/>
  <c r="I495" i="27"/>
  <c r="I495" i="42"/>
  <c r="J495" i="27"/>
  <c r="J495" i="42"/>
  <c r="K495" i="27"/>
  <c r="K495" i="42"/>
  <c r="B496" i="27"/>
  <c r="B496" i="42"/>
  <c r="C496" i="27"/>
  <c r="B497" i="27"/>
  <c r="B497" i="42"/>
  <c r="C497" i="27"/>
  <c r="C497" i="42"/>
  <c r="B498" i="27"/>
  <c r="B498" i="42"/>
  <c r="C498" i="27"/>
  <c r="C498" i="42"/>
  <c r="D498" i="27"/>
  <c r="D498" i="42"/>
  <c r="E498" i="27"/>
  <c r="E498" i="42"/>
  <c r="F498" i="27"/>
  <c r="F498" i="42"/>
  <c r="G498" i="27"/>
  <c r="G498" i="42"/>
  <c r="I498" i="27"/>
  <c r="I498" i="42"/>
  <c r="J498" i="27"/>
  <c r="J498" i="42"/>
  <c r="K498" i="27"/>
  <c r="K498" i="42"/>
  <c r="B499" i="27"/>
  <c r="B499" i="42"/>
  <c r="C499" i="27"/>
  <c r="C499" i="42"/>
  <c r="D499" i="27"/>
  <c r="D499" i="42"/>
  <c r="E499" i="27"/>
  <c r="E499" i="42"/>
  <c r="F499" i="27"/>
  <c r="F499" i="42"/>
  <c r="G499" i="27"/>
  <c r="G499" i="42"/>
  <c r="I499" i="27"/>
  <c r="I499" i="42"/>
  <c r="J499" i="27"/>
  <c r="J499" i="42"/>
  <c r="K499" i="27"/>
  <c r="K499" i="42"/>
  <c r="B500" i="27"/>
  <c r="B500" i="42"/>
  <c r="C500" i="27"/>
  <c r="C500" i="42"/>
  <c r="D500" i="27"/>
  <c r="D500" i="42"/>
  <c r="E500" i="27"/>
  <c r="E500" i="42"/>
  <c r="F500" i="27"/>
  <c r="F500" i="42"/>
  <c r="G500" i="27"/>
  <c r="G500" i="42"/>
  <c r="I500" i="27"/>
  <c r="I500" i="42"/>
  <c r="J500" i="27"/>
  <c r="J500" i="42"/>
  <c r="K500" i="27"/>
  <c r="K500" i="42"/>
  <c r="B501" i="27"/>
  <c r="B501" i="42"/>
  <c r="C501" i="27"/>
  <c r="C501" i="42"/>
  <c r="D501" i="27"/>
  <c r="D501" i="42"/>
  <c r="E501" i="27"/>
  <c r="E501" i="42"/>
  <c r="F501" i="27"/>
  <c r="F501" i="42"/>
  <c r="G501" i="27"/>
  <c r="G501" i="42"/>
  <c r="I501" i="27"/>
  <c r="I501" i="42"/>
  <c r="J501" i="27"/>
  <c r="J501" i="42"/>
  <c r="K501" i="27"/>
  <c r="K501" i="42"/>
  <c r="B502" i="27"/>
  <c r="B502" i="42"/>
  <c r="C502" i="27"/>
  <c r="C502" i="42"/>
  <c r="D502" i="27"/>
  <c r="D502" i="42"/>
  <c r="E502" i="27"/>
  <c r="E502" i="42"/>
  <c r="F502" i="27"/>
  <c r="F502" i="42"/>
  <c r="G502" i="27"/>
  <c r="G502" i="42"/>
  <c r="I502" i="27"/>
  <c r="I502" i="42"/>
  <c r="J502" i="27"/>
  <c r="J502" i="42"/>
  <c r="K502" i="27"/>
  <c r="K502" i="42"/>
  <c r="B503" i="27"/>
  <c r="B503" i="42"/>
  <c r="C503" i="27"/>
  <c r="C503" i="42"/>
  <c r="D503" i="27"/>
  <c r="D503" i="42"/>
  <c r="E503" i="27"/>
  <c r="E503" i="42"/>
  <c r="F503" i="27"/>
  <c r="F503" i="42"/>
  <c r="G503" i="27"/>
  <c r="G503" i="42"/>
  <c r="I503" i="27"/>
  <c r="I503" i="42"/>
  <c r="J503" i="27"/>
  <c r="J503" i="42"/>
  <c r="K503" i="27"/>
  <c r="K503" i="42"/>
  <c r="B504" i="27"/>
  <c r="B504" i="42"/>
  <c r="C504" i="27"/>
  <c r="C504" i="42"/>
  <c r="D504" i="27"/>
  <c r="D504" i="42"/>
  <c r="E504" i="27"/>
  <c r="E504" i="42"/>
  <c r="F504" i="27"/>
  <c r="F504" i="42"/>
  <c r="G504" i="27"/>
  <c r="G504" i="42"/>
  <c r="I504" i="27"/>
  <c r="I504" i="42"/>
  <c r="J504" i="27"/>
  <c r="J504" i="42"/>
  <c r="K504" i="27"/>
  <c r="K504" i="42"/>
  <c r="B505" i="27"/>
  <c r="B505" i="42"/>
  <c r="C505" i="27"/>
  <c r="C505" i="42"/>
  <c r="D505" i="27"/>
  <c r="D505" i="42"/>
  <c r="E505" i="27"/>
  <c r="E505" i="42"/>
  <c r="F505" i="27"/>
  <c r="F505" i="42"/>
  <c r="G505" i="27"/>
  <c r="G505" i="42"/>
  <c r="I505" i="27"/>
  <c r="I505" i="42"/>
  <c r="J505" i="27"/>
  <c r="J505" i="42"/>
  <c r="K505" i="27"/>
  <c r="K505" i="42"/>
  <c r="B506" i="27"/>
  <c r="B506" i="42"/>
  <c r="C506" i="27"/>
  <c r="C506" i="42"/>
  <c r="D506" i="27"/>
  <c r="D506" i="42"/>
  <c r="E506" i="27"/>
  <c r="E506" i="42"/>
  <c r="F506" i="27"/>
  <c r="F506" i="42"/>
  <c r="G506" i="27"/>
  <c r="G506" i="42"/>
  <c r="I506" i="27"/>
  <c r="I506" i="42"/>
  <c r="J506" i="27"/>
  <c r="J506" i="42"/>
  <c r="K506" i="27"/>
  <c r="K506" i="42"/>
  <c r="B507" i="27"/>
  <c r="B507" i="42"/>
  <c r="C507" i="27"/>
  <c r="C507" i="42"/>
  <c r="D507" i="27"/>
  <c r="D507" i="42"/>
  <c r="E507" i="27"/>
  <c r="E507" i="42"/>
  <c r="F507" i="27"/>
  <c r="F507" i="42"/>
  <c r="G507" i="27"/>
  <c r="G507" i="42"/>
  <c r="I507" i="27"/>
  <c r="I507" i="42"/>
  <c r="J507" i="27"/>
  <c r="J507" i="42"/>
  <c r="K507" i="27"/>
  <c r="K507" i="42"/>
  <c r="B508" i="27"/>
  <c r="B508" i="42"/>
  <c r="C508" i="27"/>
  <c r="B509" i="27"/>
  <c r="B509" i="42"/>
  <c r="C509" i="27"/>
  <c r="C509" i="42"/>
  <c r="B510" i="27"/>
  <c r="B510" i="42"/>
  <c r="C510" i="27"/>
  <c r="C510" i="42"/>
  <c r="D510" i="27"/>
  <c r="D510" i="42"/>
  <c r="E510" i="27"/>
  <c r="E510" i="42"/>
  <c r="F510" i="27"/>
  <c r="F510" i="42"/>
  <c r="G510" i="27"/>
  <c r="G510" i="42"/>
  <c r="I510" i="27"/>
  <c r="I510" i="42"/>
  <c r="J510" i="27"/>
  <c r="J510" i="42"/>
  <c r="K510" i="27"/>
  <c r="K510" i="42"/>
  <c r="B511" i="27"/>
  <c r="B511" i="42"/>
  <c r="C511" i="27"/>
  <c r="C511" i="42"/>
  <c r="D511" i="27"/>
  <c r="D511" i="42"/>
  <c r="E511" i="27"/>
  <c r="E511" i="42"/>
  <c r="F511" i="27"/>
  <c r="F511" i="42"/>
  <c r="G511" i="27"/>
  <c r="G511" i="42"/>
  <c r="I511" i="27"/>
  <c r="I511" i="42"/>
  <c r="J511" i="27"/>
  <c r="J511" i="42"/>
  <c r="K511" i="27"/>
  <c r="K511" i="42"/>
  <c r="B512" i="27"/>
  <c r="B512" i="42"/>
  <c r="C512" i="27"/>
  <c r="C512" i="42"/>
  <c r="D512" i="27"/>
  <c r="D512" i="42"/>
  <c r="E512" i="27"/>
  <c r="E512" i="42"/>
  <c r="F512" i="27"/>
  <c r="F512" i="42"/>
  <c r="G512" i="27"/>
  <c r="G512" i="42"/>
  <c r="I512" i="27"/>
  <c r="I512" i="42"/>
  <c r="J512" i="27"/>
  <c r="J512" i="42"/>
  <c r="K512" i="27"/>
  <c r="K512" i="42"/>
  <c r="B513" i="27"/>
  <c r="B513" i="42"/>
  <c r="C513" i="27"/>
  <c r="C513" i="42"/>
  <c r="D513" i="27"/>
  <c r="D513" i="42"/>
  <c r="E513" i="27"/>
  <c r="E513" i="42"/>
  <c r="F513" i="27"/>
  <c r="F513" i="42"/>
  <c r="G513" i="27"/>
  <c r="G513" i="42"/>
  <c r="I513" i="27"/>
  <c r="I513" i="42"/>
  <c r="J513" i="27"/>
  <c r="J513" i="42"/>
  <c r="K513" i="27"/>
  <c r="K513" i="42"/>
  <c r="B514" i="27"/>
  <c r="B514" i="42"/>
  <c r="C514" i="27"/>
  <c r="C514" i="42"/>
  <c r="D514" i="27"/>
  <c r="D514" i="42"/>
  <c r="E514" i="27"/>
  <c r="E514" i="42"/>
  <c r="F514" i="27"/>
  <c r="F514" i="42"/>
  <c r="G514" i="27"/>
  <c r="G514" i="42"/>
  <c r="I514" i="27"/>
  <c r="I514" i="42"/>
  <c r="J514" i="27"/>
  <c r="J514" i="42"/>
  <c r="K514" i="27"/>
  <c r="K514" i="42"/>
  <c r="B515" i="27"/>
  <c r="B515" i="42"/>
  <c r="C515" i="27"/>
  <c r="C515" i="42"/>
  <c r="D515" i="27"/>
  <c r="D515" i="42"/>
  <c r="E515" i="27"/>
  <c r="E515" i="42"/>
  <c r="F515" i="27"/>
  <c r="F515" i="42"/>
  <c r="G515" i="27"/>
  <c r="G515" i="42"/>
  <c r="I515" i="27"/>
  <c r="I515" i="42"/>
  <c r="J515" i="27"/>
  <c r="J515" i="42"/>
  <c r="K515" i="27"/>
  <c r="K515" i="42"/>
  <c r="B516" i="27"/>
  <c r="B516" i="42"/>
  <c r="C516" i="27"/>
  <c r="C516" i="42"/>
  <c r="D516" i="27"/>
  <c r="D516" i="42"/>
  <c r="E516" i="27"/>
  <c r="E516" i="42"/>
  <c r="F516" i="27"/>
  <c r="F516" i="42"/>
  <c r="G516" i="27"/>
  <c r="G516" i="42"/>
  <c r="I516" i="27"/>
  <c r="I516" i="42"/>
  <c r="J516" i="27"/>
  <c r="J516" i="42"/>
  <c r="K516" i="27"/>
  <c r="K516" i="42"/>
  <c r="B517" i="27"/>
  <c r="B517" i="42"/>
  <c r="C517" i="27"/>
  <c r="C517" i="42"/>
  <c r="D517" i="27"/>
  <c r="D517" i="42"/>
  <c r="E517" i="27"/>
  <c r="E517" i="42"/>
  <c r="F517" i="27"/>
  <c r="F517" i="42"/>
  <c r="G517" i="27"/>
  <c r="G517" i="42"/>
  <c r="I517" i="27"/>
  <c r="I517" i="42"/>
  <c r="J517" i="27"/>
  <c r="J517" i="42"/>
  <c r="K517" i="27"/>
  <c r="K517" i="42"/>
  <c r="B518" i="27"/>
  <c r="B518" i="42"/>
  <c r="C518" i="27"/>
  <c r="C518" i="42"/>
  <c r="D518" i="27"/>
  <c r="D518" i="42"/>
  <c r="E518" i="27"/>
  <c r="E518" i="42"/>
  <c r="F518" i="27"/>
  <c r="F518" i="42"/>
  <c r="G518" i="27"/>
  <c r="G518" i="42"/>
  <c r="I518" i="27"/>
  <c r="I518" i="42"/>
  <c r="J518" i="27"/>
  <c r="J518" i="42"/>
  <c r="K518" i="27"/>
  <c r="K518" i="42"/>
  <c r="B519" i="27"/>
  <c r="B519" i="42"/>
  <c r="C519" i="27"/>
  <c r="C519" i="42"/>
  <c r="D519" i="27"/>
  <c r="D519" i="42"/>
  <c r="E519" i="27"/>
  <c r="E519" i="42"/>
  <c r="F519" i="27"/>
  <c r="F519" i="42"/>
  <c r="G519" i="27"/>
  <c r="G519" i="42"/>
  <c r="I519" i="27"/>
  <c r="I519" i="42"/>
  <c r="J519" i="27"/>
  <c r="J519" i="42"/>
  <c r="K519" i="27"/>
  <c r="K519" i="42"/>
  <c r="B520" i="27"/>
  <c r="B520" i="42"/>
  <c r="C520" i="27"/>
  <c r="B521" i="27"/>
  <c r="B521" i="42"/>
  <c r="C521" i="27"/>
  <c r="C521" i="42"/>
  <c r="B522" i="27"/>
  <c r="B522" i="42"/>
  <c r="C522" i="27"/>
  <c r="C522" i="42"/>
  <c r="D522" i="27"/>
  <c r="D522" i="42"/>
  <c r="E522" i="27"/>
  <c r="E522" i="42"/>
  <c r="F522" i="27"/>
  <c r="F522" i="42"/>
  <c r="G522" i="27"/>
  <c r="G522" i="42"/>
  <c r="I522" i="27"/>
  <c r="I522" i="42"/>
  <c r="J522" i="27"/>
  <c r="J522" i="42"/>
  <c r="K522" i="27"/>
  <c r="K522" i="42"/>
  <c r="B523" i="27"/>
  <c r="B523" i="42"/>
  <c r="C523" i="27"/>
  <c r="C523" i="42"/>
  <c r="D523" i="27"/>
  <c r="D523" i="42"/>
  <c r="E523" i="27"/>
  <c r="E523" i="42"/>
  <c r="F523" i="27"/>
  <c r="F523" i="42"/>
  <c r="G523" i="27"/>
  <c r="G523" i="42"/>
  <c r="I523" i="27"/>
  <c r="I523" i="42"/>
  <c r="J523" i="27"/>
  <c r="J523" i="42"/>
  <c r="K523" i="27"/>
  <c r="K523" i="42"/>
  <c r="B524" i="27"/>
  <c r="B524" i="42"/>
  <c r="C524" i="27"/>
  <c r="C524" i="42"/>
  <c r="D524" i="27"/>
  <c r="D524" i="42"/>
  <c r="E524" i="27"/>
  <c r="E524" i="42"/>
  <c r="F524" i="27"/>
  <c r="F524" i="42"/>
  <c r="G524" i="27"/>
  <c r="G524" i="42"/>
  <c r="I524" i="27"/>
  <c r="I524" i="42"/>
  <c r="J524" i="27"/>
  <c r="J524" i="42"/>
  <c r="K524" i="27"/>
  <c r="K524" i="42"/>
  <c r="B525" i="27"/>
  <c r="B525" i="42"/>
  <c r="C525" i="27"/>
  <c r="C525" i="42"/>
  <c r="D525" i="27"/>
  <c r="D525" i="42"/>
  <c r="E525" i="27"/>
  <c r="E525" i="42"/>
  <c r="F525" i="27"/>
  <c r="F525" i="42"/>
  <c r="G525" i="27"/>
  <c r="G525" i="42"/>
  <c r="I525" i="27"/>
  <c r="I525" i="42"/>
  <c r="J525" i="27"/>
  <c r="J525" i="42"/>
  <c r="K525" i="27"/>
  <c r="K525" i="42"/>
  <c r="B526" i="27"/>
  <c r="B526" i="42"/>
  <c r="C526" i="27"/>
  <c r="C526" i="42"/>
  <c r="D526" i="27"/>
  <c r="D526" i="42"/>
  <c r="E526" i="27"/>
  <c r="E526" i="42"/>
  <c r="F526" i="27"/>
  <c r="F526" i="42"/>
  <c r="G526" i="27"/>
  <c r="G526" i="42"/>
  <c r="I526" i="27"/>
  <c r="I526" i="42"/>
  <c r="J526" i="27"/>
  <c r="J526" i="42"/>
  <c r="K526" i="27"/>
  <c r="K526" i="42"/>
  <c r="B527" i="27"/>
  <c r="B527" i="42"/>
  <c r="C527" i="27"/>
  <c r="C527" i="42"/>
  <c r="D527" i="27"/>
  <c r="D527" i="42"/>
  <c r="E527" i="27"/>
  <c r="E527" i="42"/>
  <c r="F527" i="27"/>
  <c r="F527" i="42"/>
  <c r="G527" i="27"/>
  <c r="G527" i="42"/>
  <c r="I527" i="27"/>
  <c r="I527" i="42"/>
  <c r="J527" i="27"/>
  <c r="J527" i="42"/>
  <c r="K527" i="27"/>
  <c r="K527" i="42"/>
  <c r="B528" i="27"/>
  <c r="B528" i="42"/>
  <c r="C528" i="27"/>
  <c r="C528" i="42"/>
  <c r="D528" i="27"/>
  <c r="D528" i="42"/>
  <c r="E528" i="27"/>
  <c r="E528" i="42"/>
  <c r="F528" i="27"/>
  <c r="F528" i="42"/>
  <c r="G528" i="27"/>
  <c r="G528" i="42"/>
  <c r="I528" i="27"/>
  <c r="I528" i="42"/>
  <c r="J528" i="27"/>
  <c r="J528" i="42"/>
  <c r="K528" i="27"/>
  <c r="K528" i="42"/>
  <c r="B529" i="27"/>
  <c r="B529" i="42"/>
  <c r="C529" i="27"/>
  <c r="C529" i="42"/>
  <c r="D529" i="27"/>
  <c r="D529" i="42"/>
  <c r="E529" i="27"/>
  <c r="E529" i="42"/>
  <c r="F529" i="27"/>
  <c r="F529" i="42"/>
  <c r="G529" i="27"/>
  <c r="G529" i="42"/>
  <c r="I529" i="27"/>
  <c r="I529" i="42"/>
  <c r="J529" i="27"/>
  <c r="J529" i="42"/>
  <c r="K529" i="27"/>
  <c r="K529" i="42"/>
  <c r="B530" i="27"/>
  <c r="B530" i="42"/>
  <c r="C530" i="27"/>
  <c r="C530" i="42"/>
  <c r="D530" i="27"/>
  <c r="D530" i="42"/>
  <c r="E530" i="27"/>
  <c r="E530" i="42"/>
  <c r="F530" i="27"/>
  <c r="F530" i="42"/>
  <c r="G530" i="27"/>
  <c r="G530" i="42"/>
  <c r="I530" i="27"/>
  <c r="I530" i="42"/>
  <c r="J530" i="27"/>
  <c r="J530" i="42"/>
  <c r="K530" i="27"/>
  <c r="K530" i="42"/>
  <c r="B531" i="27"/>
  <c r="B531" i="42"/>
  <c r="C531" i="27"/>
  <c r="C531" i="42"/>
  <c r="D531" i="27"/>
  <c r="D531" i="42"/>
  <c r="E531" i="27"/>
  <c r="E531" i="42"/>
  <c r="F531" i="27"/>
  <c r="F531" i="42"/>
  <c r="G531" i="27"/>
  <c r="G531" i="42"/>
  <c r="I531" i="27"/>
  <c r="I531" i="42"/>
  <c r="J531" i="27"/>
  <c r="J531" i="42"/>
  <c r="K531" i="27"/>
  <c r="K531" i="42"/>
  <c r="B364" i="27"/>
  <c r="B364" i="42"/>
  <c r="C364" i="27"/>
  <c r="C364" i="42"/>
  <c r="B197" i="27"/>
  <c r="B197" i="42"/>
  <c r="C197" i="27"/>
  <c r="C197" i="42"/>
  <c r="B198" i="27"/>
  <c r="B198" i="42"/>
  <c r="C198" i="27"/>
  <c r="C198" i="42"/>
  <c r="B199" i="27"/>
  <c r="B199" i="42"/>
  <c r="C199" i="27"/>
  <c r="C199" i="42"/>
  <c r="B200" i="27"/>
  <c r="B200" i="42"/>
  <c r="C200" i="27"/>
  <c r="C200" i="42"/>
  <c r="B201" i="27"/>
  <c r="B201" i="42"/>
  <c r="C201" i="27"/>
  <c r="C201" i="42"/>
  <c r="B202" i="27"/>
  <c r="B202" i="42"/>
  <c r="C202" i="27"/>
  <c r="C202" i="42"/>
  <c r="B203" i="27"/>
  <c r="B203" i="42"/>
  <c r="C203" i="27"/>
  <c r="C203" i="42"/>
  <c r="B204" i="27"/>
  <c r="B204" i="42"/>
  <c r="C204" i="27"/>
  <c r="C204" i="42"/>
  <c r="B205" i="27"/>
  <c r="B205" i="42"/>
  <c r="C205" i="27"/>
  <c r="C205" i="42"/>
  <c r="B206" i="27"/>
  <c r="B206" i="42"/>
  <c r="C206" i="27"/>
  <c r="C206" i="42"/>
  <c r="B207" i="27"/>
  <c r="B207" i="42"/>
  <c r="C207" i="27"/>
  <c r="C207" i="42"/>
  <c r="B208" i="27"/>
  <c r="B208" i="42"/>
  <c r="C208" i="27"/>
  <c r="C208" i="42"/>
  <c r="B209" i="27"/>
  <c r="B209" i="42"/>
  <c r="C209" i="27"/>
  <c r="C209" i="42"/>
  <c r="B210" i="27"/>
  <c r="B210" i="42"/>
  <c r="C210" i="27"/>
  <c r="C210" i="42"/>
  <c r="D210" i="27"/>
  <c r="D210" i="42"/>
  <c r="E210" i="27"/>
  <c r="E210" i="42"/>
  <c r="F210" i="27"/>
  <c r="F210" i="42"/>
  <c r="G210" i="27"/>
  <c r="G210" i="42"/>
  <c r="I210" i="27"/>
  <c r="I210" i="42"/>
  <c r="J210" i="27"/>
  <c r="J210" i="42"/>
  <c r="K210" i="27"/>
  <c r="K210" i="42"/>
  <c r="B211" i="27"/>
  <c r="B211" i="42"/>
  <c r="C211" i="27"/>
  <c r="C211" i="42"/>
  <c r="D211" i="27"/>
  <c r="D211" i="42"/>
  <c r="E211" i="27"/>
  <c r="E211" i="42"/>
  <c r="F211" i="27"/>
  <c r="F211" i="42"/>
  <c r="G211" i="27"/>
  <c r="G211" i="42"/>
  <c r="I211" i="27"/>
  <c r="I211" i="42"/>
  <c r="J211" i="27"/>
  <c r="J211" i="42"/>
  <c r="K211" i="27"/>
  <c r="K211" i="42"/>
  <c r="B212" i="27"/>
  <c r="B212" i="42"/>
  <c r="C212" i="27"/>
  <c r="C212" i="42"/>
  <c r="D212" i="27"/>
  <c r="D212" i="42"/>
  <c r="E212" i="27"/>
  <c r="E212" i="42"/>
  <c r="F212" i="27"/>
  <c r="F212" i="42"/>
  <c r="G212" i="27"/>
  <c r="G212" i="42"/>
  <c r="I212" i="27"/>
  <c r="I212" i="42"/>
  <c r="J212" i="27"/>
  <c r="J212" i="42"/>
  <c r="K212" i="27"/>
  <c r="K212" i="42"/>
  <c r="B213" i="27"/>
  <c r="B213" i="42"/>
  <c r="C213" i="27"/>
  <c r="C213" i="42"/>
  <c r="D213" i="27"/>
  <c r="D213" i="42"/>
  <c r="E213" i="27"/>
  <c r="E213" i="42"/>
  <c r="F213" i="27"/>
  <c r="F213" i="42"/>
  <c r="G213" i="27"/>
  <c r="G213" i="42"/>
  <c r="I213" i="27"/>
  <c r="I213" i="42"/>
  <c r="J213" i="27"/>
  <c r="J213" i="42"/>
  <c r="K213" i="27"/>
  <c r="K213" i="42"/>
  <c r="B214" i="27"/>
  <c r="B214" i="42"/>
  <c r="C214" i="27"/>
  <c r="C214" i="42"/>
  <c r="D214" i="27"/>
  <c r="D214" i="42"/>
  <c r="E214" i="27"/>
  <c r="E214" i="42"/>
  <c r="F214" i="27"/>
  <c r="F214" i="42"/>
  <c r="G214" i="27"/>
  <c r="G214" i="42"/>
  <c r="I214" i="27"/>
  <c r="I214" i="42"/>
  <c r="J214" i="27"/>
  <c r="J214" i="42"/>
  <c r="K214" i="27"/>
  <c r="K214" i="42"/>
  <c r="B215" i="27"/>
  <c r="B215" i="42"/>
  <c r="C215" i="27"/>
  <c r="C215" i="42"/>
  <c r="D215" i="27"/>
  <c r="D215" i="42"/>
  <c r="E215" i="27"/>
  <c r="E215" i="42"/>
  <c r="F215" i="27"/>
  <c r="F215" i="42"/>
  <c r="G215" i="27"/>
  <c r="G215" i="42"/>
  <c r="I215" i="27"/>
  <c r="I215" i="42"/>
  <c r="J215" i="27"/>
  <c r="J215" i="42"/>
  <c r="K215" i="27"/>
  <c r="K215" i="42"/>
  <c r="B216" i="27"/>
  <c r="B216" i="42"/>
  <c r="C216" i="27"/>
  <c r="C216" i="42"/>
  <c r="D216" i="27"/>
  <c r="D216" i="42"/>
  <c r="E216" i="27"/>
  <c r="E216" i="42"/>
  <c r="F216" i="27"/>
  <c r="F216" i="42"/>
  <c r="G216" i="27"/>
  <c r="G216" i="42"/>
  <c r="I216" i="27"/>
  <c r="I216" i="42"/>
  <c r="J216" i="27"/>
  <c r="J216" i="42"/>
  <c r="K216" i="27"/>
  <c r="K216" i="42"/>
  <c r="B217" i="27"/>
  <c r="B217" i="42"/>
  <c r="C217" i="27"/>
  <c r="C217" i="42"/>
  <c r="D217" i="27"/>
  <c r="D217" i="42"/>
  <c r="E217" i="27"/>
  <c r="E217" i="42"/>
  <c r="F217" i="27"/>
  <c r="F217" i="42"/>
  <c r="G217" i="27"/>
  <c r="G217" i="42"/>
  <c r="I217" i="27"/>
  <c r="I217" i="42"/>
  <c r="J217" i="27"/>
  <c r="J217" i="42"/>
  <c r="K217" i="27"/>
  <c r="K217" i="42"/>
  <c r="B218" i="27"/>
  <c r="B218" i="42"/>
  <c r="C218" i="27"/>
  <c r="C218" i="42"/>
  <c r="D218" i="27"/>
  <c r="D218" i="42"/>
  <c r="E218" i="27"/>
  <c r="E218" i="42"/>
  <c r="F218" i="27"/>
  <c r="F218" i="42"/>
  <c r="G218" i="27"/>
  <c r="G218" i="42"/>
  <c r="I218" i="27"/>
  <c r="I218" i="42"/>
  <c r="J218" i="27"/>
  <c r="J218" i="42"/>
  <c r="K218" i="27"/>
  <c r="K218" i="42"/>
  <c r="B219" i="27"/>
  <c r="B219" i="42"/>
  <c r="C219" i="27"/>
  <c r="C219" i="42"/>
  <c r="D219" i="27"/>
  <c r="D219" i="42"/>
  <c r="E219" i="27"/>
  <c r="E219" i="42"/>
  <c r="F219" i="27"/>
  <c r="F219" i="42"/>
  <c r="G219" i="27"/>
  <c r="G219" i="42"/>
  <c r="I219" i="27"/>
  <c r="I219" i="42"/>
  <c r="J219" i="27"/>
  <c r="J219" i="42"/>
  <c r="K219" i="27"/>
  <c r="K219" i="42"/>
  <c r="B220" i="27"/>
  <c r="B220" i="42"/>
  <c r="C220" i="27"/>
  <c r="C220" i="42"/>
  <c r="B221" i="27"/>
  <c r="B221" i="42"/>
  <c r="C221" i="27"/>
  <c r="C221" i="42"/>
  <c r="B222" i="27"/>
  <c r="B222" i="42"/>
  <c r="C222" i="27"/>
  <c r="C222" i="42"/>
  <c r="B223" i="27"/>
  <c r="B223" i="42"/>
  <c r="C223" i="27"/>
  <c r="C223" i="42"/>
  <c r="B224" i="27"/>
  <c r="B224" i="42"/>
  <c r="C224" i="27"/>
  <c r="C224" i="42"/>
  <c r="B225" i="27"/>
  <c r="B225" i="42"/>
  <c r="C225" i="27"/>
  <c r="C225" i="42"/>
  <c r="B226" i="27"/>
  <c r="B226" i="42"/>
  <c r="C226" i="27"/>
  <c r="C226" i="42"/>
  <c r="B227" i="27"/>
  <c r="B227" i="42"/>
  <c r="C227" i="27"/>
  <c r="C227" i="42"/>
  <c r="B228" i="27"/>
  <c r="B228" i="42"/>
  <c r="C228" i="27"/>
  <c r="C228" i="42"/>
  <c r="B229" i="27"/>
  <c r="B229" i="42"/>
  <c r="C229" i="27"/>
  <c r="C229" i="42"/>
  <c r="B230" i="27"/>
  <c r="B230" i="42"/>
  <c r="C230" i="27"/>
  <c r="C230" i="42"/>
  <c r="B231" i="27"/>
  <c r="B231" i="42"/>
  <c r="C231" i="27"/>
  <c r="C231" i="42"/>
  <c r="B232" i="27"/>
  <c r="B232" i="42"/>
  <c r="C232" i="27"/>
  <c r="C232" i="42"/>
  <c r="B233" i="27"/>
  <c r="B233" i="42"/>
  <c r="C233" i="27"/>
  <c r="C233" i="42"/>
  <c r="B234" i="27"/>
  <c r="B234" i="42"/>
  <c r="C234" i="27"/>
  <c r="C234" i="42"/>
  <c r="D234" i="27"/>
  <c r="D234" i="42"/>
  <c r="E234" i="27"/>
  <c r="E234" i="42"/>
  <c r="F234" i="27"/>
  <c r="F234" i="42"/>
  <c r="G234" i="27"/>
  <c r="G234" i="42"/>
  <c r="I234" i="27"/>
  <c r="I234" i="42"/>
  <c r="J234" i="27"/>
  <c r="J234" i="42"/>
  <c r="K234" i="27"/>
  <c r="K234" i="42"/>
  <c r="B235" i="27"/>
  <c r="B235" i="42"/>
  <c r="C235" i="27"/>
  <c r="C235" i="42"/>
  <c r="D235" i="27"/>
  <c r="D235" i="42"/>
  <c r="E235" i="27"/>
  <c r="E235" i="42"/>
  <c r="F235" i="27"/>
  <c r="F235" i="42"/>
  <c r="G235" i="27"/>
  <c r="G235" i="42"/>
  <c r="I235" i="27"/>
  <c r="I235" i="42"/>
  <c r="J235" i="27"/>
  <c r="J235" i="42"/>
  <c r="K235" i="27"/>
  <c r="K235" i="42"/>
  <c r="B236" i="27"/>
  <c r="B236" i="42"/>
  <c r="C236" i="27"/>
  <c r="C236" i="42"/>
  <c r="D236" i="27"/>
  <c r="D236" i="42"/>
  <c r="E236" i="27"/>
  <c r="E236" i="42"/>
  <c r="F236" i="27"/>
  <c r="F236" i="42"/>
  <c r="G236" i="27"/>
  <c r="G236" i="42"/>
  <c r="I236" i="27"/>
  <c r="I236" i="42"/>
  <c r="J236" i="27"/>
  <c r="J236" i="42"/>
  <c r="K236" i="27"/>
  <c r="K236" i="42"/>
  <c r="B237" i="27"/>
  <c r="B237" i="42"/>
  <c r="C237" i="27"/>
  <c r="C237" i="42"/>
  <c r="D237" i="27"/>
  <c r="D237" i="42"/>
  <c r="E237" i="27"/>
  <c r="E237" i="42"/>
  <c r="F237" i="27"/>
  <c r="F237" i="42"/>
  <c r="G237" i="27"/>
  <c r="G237" i="42"/>
  <c r="I237" i="27"/>
  <c r="I237" i="42"/>
  <c r="J237" i="27"/>
  <c r="J237" i="42"/>
  <c r="K237" i="27"/>
  <c r="K237" i="42"/>
  <c r="B238" i="27"/>
  <c r="B238" i="42"/>
  <c r="C238" i="27"/>
  <c r="C238" i="42"/>
  <c r="D238" i="27"/>
  <c r="D238" i="42"/>
  <c r="E238" i="27"/>
  <c r="E238" i="42"/>
  <c r="F238" i="27"/>
  <c r="F238" i="42"/>
  <c r="G238" i="27"/>
  <c r="G238" i="42"/>
  <c r="I238" i="27"/>
  <c r="I238" i="42"/>
  <c r="J238" i="27"/>
  <c r="J238" i="42"/>
  <c r="K238" i="27"/>
  <c r="K238" i="42"/>
  <c r="B239" i="27"/>
  <c r="B239" i="42"/>
  <c r="C239" i="27"/>
  <c r="C239" i="42"/>
  <c r="D239" i="27"/>
  <c r="D239" i="42"/>
  <c r="E239" i="27"/>
  <c r="E239" i="42"/>
  <c r="F239" i="27"/>
  <c r="F239" i="42"/>
  <c r="G239" i="27"/>
  <c r="G239" i="42"/>
  <c r="I239" i="27"/>
  <c r="I239" i="42"/>
  <c r="J239" i="27"/>
  <c r="J239" i="42"/>
  <c r="K239" i="27"/>
  <c r="K239" i="42"/>
  <c r="B240" i="27"/>
  <c r="B240" i="42"/>
  <c r="C240" i="27"/>
  <c r="C240" i="42"/>
  <c r="D240" i="27"/>
  <c r="D240" i="42"/>
  <c r="E240" i="27"/>
  <c r="E240" i="42"/>
  <c r="F240" i="27"/>
  <c r="F240" i="42"/>
  <c r="G240" i="27"/>
  <c r="G240" i="42"/>
  <c r="I240" i="27"/>
  <c r="I240" i="42"/>
  <c r="J240" i="27"/>
  <c r="J240" i="42"/>
  <c r="K240" i="27"/>
  <c r="K240" i="42"/>
  <c r="B241" i="27"/>
  <c r="B241" i="42"/>
  <c r="C241" i="27"/>
  <c r="C241" i="42"/>
  <c r="D241" i="27"/>
  <c r="D241" i="42"/>
  <c r="E241" i="27"/>
  <c r="E241" i="42"/>
  <c r="F241" i="27"/>
  <c r="F241" i="42"/>
  <c r="G241" i="27"/>
  <c r="G241" i="42"/>
  <c r="I241" i="27"/>
  <c r="I241" i="42"/>
  <c r="J241" i="27"/>
  <c r="J241" i="42"/>
  <c r="K241" i="27"/>
  <c r="K241" i="42"/>
  <c r="B242" i="27"/>
  <c r="B242" i="42"/>
  <c r="C242" i="27"/>
  <c r="C242" i="42"/>
  <c r="D242" i="27"/>
  <c r="D242" i="42"/>
  <c r="E242" i="27"/>
  <c r="E242" i="42"/>
  <c r="F242" i="27"/>
  <c r="F242" i="42"/>
  <c r="G242" i="27"/>
  <c r="G242" i="42"/>
  <c r="I242" i="27"/>
  <c r="I242" i="42"/>
  <c r="J242" i="27"/>
  <c r="J242" i="42"/>
  <c r="K242" i="27"/>
  <c r="K242" i="42"/>
  <c r="B243" i="27"/>
  <c r="B243" i="42"/>
  <c r="C243" i="27"/>
  <c r="C243" i="42"/>
  <c r="D243" i="27"/>
  <c r="D243" i="42"/>
  <c r="E243" i="27"/>
  <c r="E243" i="42"/>
  <c r="F243" i="27"/>
  <c r="F243" i="42"/>
  <c r="G243" i="27"/>
  <c r="G243" i="42"/>
  <c r="I243" i="27"/>
  <c r="I243" i="42"/>
  <c r="J243" i="27"/>
  <c r="J243" i="42"/>
  <c r="K243" i="27"/>
  <c r="K243" i="42"/>
  <c r="B244" i="27"/>
  <c r="B244" i="42"/>
  <c r="C244" i="27"/>
  <c r="C244" i="42"/>
  <c r="E244" i="27"/>
  <c r="E244" i="42"/>
  <c r="F244" i="27"/>
  <c r="F244" i="42"/>
  <c r="G244" i="27"/>
  <c r="G244" i="42"/>
  <c r="I244" i="27"/>
  <c r="I244" i="42"/>
  <c r="J244" i="27"/>
  <c r="J244" i="42"/>
  <c r="K244" i="27"/>
  <c r="K244" i="42"/>
  <c r="B245" i="27"/>
  <c r="B245" i="42"/>
  <c r="C245" i="27"/>
  <c r="C245" i="42"/>
  <c r="E245" i="27"/>
  <c r="E245" i="42"/>
  <c r="F245" i="27"/>
  <c r="F245" i="42"/>
  <c r="G245" i="27"/>
  <c r="G245" i="42"/>
  <c r="I245" i="27"/>
  <c r="I245" i="42"/>
  <c r="J245" i="27"/>
  <c r="J245" i="42"/>
  <c r="K245" i="27"/>
  <c r="K245" i="42"/>
  <c r="B246" i="27"/>
  <c r="B246" i="42"/>
  <c r="C246" i="27"/>
  <c r="C246" i="42"/>
  <c r="D246" i="27"/>
  <c r="D246" i="42"/>
  <c r="E246" i="27"/>
  <c r="E246" i="42"/>
  <c r="F246" i="27"/>
  <c r="F246" i="42"/>
  <c r="G246" i="27"/>
  <c r="G246" i="42"/>
  <c r="I246" i="27"/>
  <c r="I246" i="42"/>
  <c r="J246" i="27"/>
  <c r="J246" i="42"/>
  <c r="K246" i="27"/>
  <c r="K246" i="42"/>
  <c r="B247" i="27"/>
  <c r="B247" i="42"/>
  <c r="C247" i="27"/>
  <c r="C247" i="42"/>
  <c r="D247" i="27"/>
  <c r="D247" i="42"/>
  <c r="E247" i="27"/>
  <c r="E247" i="42"/>
  <c r="F247" i="27"/>
  <c r="F247" i="42"/>
  <c r="G247" i="27"/>
  <c r="G247" i="42"/>
  <c r="I247" i="27"/>
  <c r="I247" i="42"/>
  <c r="J247" i="27"/>
  <c r="J247" i="42"/>
  <c r="K247" i="27"/>
  <c r="K247" i="42"/>
  <c r="B248" i="27"/>
  <c r="B248" i="42"/>
  <c r="C248" i="27"/>
  <c r="C248" i="42"/>
  <c r="D248" i="27"/>
  <c r="D248" i="42"/>
  <c r="E248" i="27"/>
  <c r="E248" i="42"/>
  <c r="F248" i="27"/>
  <c r="F248" i="42"/>
  <c r="G248" i="27"/>
  <c r="G248" i="42"/>
  <c r="I248" i="27"/>
  <c r="I248" i="42"/>
  <c r="J248" i="27"/>
  <c r="J248" i="42"/>
  <c r="K248" i="27"/>
  <c r="K248" i="42"/>
  <c r="B249" i="27"/>
  <c r="B249" i="42"/>
  <c r="C249" i="27"/>
  <c r="C249" i="42"/>
  <c r="D249" i="27"/>
  <c r="D249" i="42"/>
  <c r="E249" i="27"/>
  <c r="E249" i="42"/>
  <c r="F249" i="27"/>
  <c r="F249" i="42"/>
  <c r="G249" i="27"/>
  <c r="G249" i="42"/>
  <c r="I249" i="27"/>
  <c r="I249" i="42"/>
  <c r="J249" i="27"/>
  <c r="J249" i="42"/>
  <c r="K249" i="27"/>
  <c r="K249" i="42"/>
  <c r="B250" i="27"/>
  <c r="B250" i="42"/>
  <c r="C250" i="27"/>
  <c r="C250" i="42"/>
  <c r="D250" i="27"/>
  <c r="D250" i="42"/>
  <c r="E250" i="27"/>
  <c r="E250" i="42"/>
  <c r="F250" i="27"/>
  <c r="F250" i="42"/>
  <c r="G250" i="27"/>
  <c r="G250" i="42"/>
  <c r="I250" i="27"/>
  <c r="I250" i="42"/>
  <c r="J250" i="27"/>
  <c r="J250" i="42"/>
  <c r="K250" i="27"/>
  <c r="K250" i="42"/>
  <c r="B251" i="27"/>
  <c r="B251" i="42"/>
  <c r="C251" i="27"/>
  <c r="C251" i="42"/>
  <c r="D251" i="27"/>
  <c r="D251" i="42"/>
  <c r="E251" i="27"/>
  <c r="E251" i="42"/>
  <c r="F251" i="27"/>
  <c r="F251" i="42"/>
  <c r="G251" i="27"/>
  <c r="G251" i="42"/>
  <c r="I251" i="27"/>
  <c r="I251" i="42"/>
  <c r="J251" i="27"/>
  <c r="J251" i="42"/>
  <c r="K251" i="27"/>
  <c r="K251" i="42"/>
  <c r="B252" i="27"/>
  <c r="B252" i="42"/>
  <c r="C252" i="27"/>
  <c r="C252" i="42"/>
  <c r="D252" i="27"/>
  <c r="D252" i="42"/>
  <c r="E252" i="27"/>
  <c r="E252" i="42"/>
  <c r="F252" i="27"/>
  <c r="F252" i="42"/>
  <c r="G252" i="27"/>
  <c r="G252" i="42"/>
  <c r="I252" i="27"/>
  <c r="I252" i="42"/>
  <c r="J252" i="27"/>
  <c r="J252" i="42"/>
  <c r="K252" i="27"/>
  <c r="K252" i="42"/>
  <c r="B253" i="27"/>
  <c r="B253" i="42"/>
  <c r="C253" i="27"/>
  <c r="C253" i="42"/>
  <c r="D253" i="27"/>
  <c r="D253" i="42"/>
  <c r="E253" i="27"/>
  <c r="E253" i="42"/>
  <c r="F253" i="27"/>
  <c r="F253" i="42"/>
  <c r="G253" i="27"/>
  <c r="G253" i="42"/>
  <c r="I253" i="27"/>
  <c r="I253" i="42"/>
  <c r="J253" i="27"/>
  <c r="J253" i="42"/>
  <c r="K253" i="27"/>
  <c r="K253" i="42"/>
  <c r="B254" i="27"/>
  <c r="B254" i="42"/>
  <c r="C254" i="27"/>
  <c r="C254" i="42"/>
  <c r="D254" i="27"/>
  <c r="D254" i="42"/>
  <c r="E254" i="27"/>
  <c r="E254" i="42"/>
  <c r="F254" i="27"/>
  <c r="F254" i="42"/>
  <c r="G254" i="27"/>
  <c r="G254" i="42"/>
  <c r="I254" i="27"/>
  <c r="I254" i="42"/>
  <c r="J254" i="27"/>
  <c r="J254" i="42"/>
  <c r="K254" i="27"/>
  <c r="K254" i="42"/>
  <c r="B255" i="27"/>
  <c r="B255" i="42"/>
  <c r="C255" i="27"/>
  <c r="C255" i="42"/>
  <c r="D255" i="27"/>
  <c r="D255" i="42"/>
  <c r="E255" i="27"/>
  <c r="E255" i="42"/>
  <c r="F255" i="27"/>
  <c r="F255" i="42"/>
  <c r="G255" i="27"/>
  <c r="G255" i="42"/>
  <c r="I255" i="27"/>
  <c r="I255" i="42"/>
  <c r="J255" i="27"/>
  <c r="J255" i="42"/>
  <c r="K255" i="27"/>
  <c r="K255" i="42"/>
  <c r="B256" i="27"/>
  <c r="B256" i="42"/>
  <c r="C256" i="27"/>
  <c r="C256" i="42"/>
  <c r="D256" i="27"/>
  <c r="D256" i="42"/>
  <c r="E256" i="27"/>
  <c r="E256" i="42"/>
  <c r="F256" i="27"/>
  <c r="F256" i="42"/>
  <c r="G256" i="27"/>
  <c r="G256" i="42"/>
  <c r="I256" i="27"/>
  <c r="I256" i="42"/>
  <c r="J256" i="27"/>
  <c r="J256" i="42"/>
  <c r="K256" i="27"/>
  <c r="K256" i="42"/>
  <c r="B257" i="27"/>
  <c r="B257" i="42"/>
  <c r="C257" i="27"/>
  <c r="C257" i="42"/>
  <c r="D257" i="27"/>
  <c r="D257" i="42"/>
  <c r="E257" i="27"/>
  <c r="E257" i="42"/>
  <c r="F257" i="27"/>
  <c r="F257" i="42"/>
  <c r="G257" i="27"/>
  <c r="G257" i="42"/>
  <c r="I257" i="27"/>
  <c r="I257" i="42"/>
  <c r="J257" i="27"/>
  <c r="J257" i="42"/>
  <c r="K257" i="27"/>
  <c r="K257" i="42"/>
  <c r="B258" i="27"/>
  <c r="B258" i="42"/>
  <c r="C258" i="27"/>
  <c r="C258" i="42"/>
  <c r="D258" i="27"/>
  <c r="D258" i="42"/>
  <c r="E258" i="27"/>
  <c r="E258" i="42"/>
  <c r="F258" i="27"/>
  <c r="F258" i="42"/>
  <c r="G258" i="27"/>
  <c r="G258" i="42"/>
  <c r="I258" i="27"/>
  <c r="I258" i="42"/>
  <c r="J258" i="27"/>
  <c r="J258" i="42"/>
  <c r="K258" i="27"/>
  <c r="K258" i="42"/>
  <c r="B259" i="27"/>
  <c r="B259" i="42"/>
  <c r="C259" i="27"/>
  <c r="C259" i="42"/>
  <c r="D259" i="27"/>
  <c r="D259" i="42"/>
  <c r="E259" i="27"/>
  <c r="E259" i="42"/>
  <c r="F259" i="27"/>
  <c r="F259" i="42"/>
  <c r="G259" i="27"/>
  <c r="G259" i="42"/>
  <c r="I259" i="27"/>
  <c r="I259" i="42"/>
  <c r="J259" i="27"/>
  <c r="J259" i="42"/>
  <c r="K259" i="27"/>
  <c r="K259" i="42"/>
  <c r="B260" i="27"/>
  <c r="B260" i="42"/>
  <c r="C260" i="27"/>
  <c r="C260" i="42"/>
  <c r="D260" i="27"/>
  <c r="D260" i="42"/>
  <c r="E260" i="27"/>
  <c r="E260" i="42"/>
  <c r="F260" i="27"/>
  <c r="F260" i="42"/>
  <c r="G260" i="27"/>
  <c r="G260" i="42"/>
  <c r="I260" i="27"/>
  <c r="I260" i="42"/>
  <c r="J260" i="27"/>
  <c r="J260" i="42"/>
  <c r="K260" i="27"/>
  <c r="K260" i="42"/>
  <c r="B261" i="27"/>
  <c r="B261" i="42"/>
  <c r="C261" i="27"/>
  <c r="C261" i="42"/>
  <c r="D261" i="27"/>
  <c r="D261" i="42"/>
  <c r="E261" i="27"/>
  <c r="E261" i="42"/>
  <c r="F261" i="27"/>
  <c r="F261" i="42"/>
  <c r="G261" i="27"/>
  <c r="G261" i="42"/>
  <c r="I261" i="27"/>
  <c r="I261" i="42"/>
  <c r="J261" i="27"/>
  <c r="J261" i="42"/>
  <c r="K261" i="27"/>
  <c r="K261" i="42"/>
  <c r="B262" i="27"/>
  <c r="B262" i="42"/>
  <c r="C262" i="27"/>
  <c r="C262" i="42"/>
  <c r="D262" i="27"/>
  <c r="D262" i="42"/>
  <c r="E262" i="27"/>
  <c r="E262" i="42"/>
  <c r="F262" i="27"/>
  <c r="F262" i="42"/>
  <c r="G262" i="27"/>
  <c r="G262" i="42"/>
  <c r="I262" i="27"/>
  <c r="I262" i="42"/>
  <c r="J262" i="27"/>
  <c r="J262" i="42"/>
  <c r="K262" i="27"/>
  <c r="K262" i="42"/>
  <c r="B263" i="27"/>
  <c r="B263" i="42"/>
  <c r="C263" i="27"/>
  <c r="C263" i="42"/>
  <c r="D263" i="27"/>
  <c r="D263" i="42"/>
  <c r="E263" i="27"/>
  <c r="E263" i="42"/>
  <c r="F263" i="27"/>
  <c r="F263" i="42"/>
  <c r="G263" i="27"/>
  <c r="G263" i="42"/>
  <c r="I263" i="27"/>
  <c r="I263" i="42"/>
  <c r="J263" i="27"/>
  <c r="J263" i="42"/>
  <c r="K263" i="27"/>
  <c r="K263" i="42"/>
  <c r="B264" i="27"/>
  <c r="B264" i="42"/>
  <c r="C264" i="27"/>
  <c r="C264" i="42"/>
  <c r="D264" i="27"/>
  <c r="D264" i="42"/>
  <c r="E264" i="27"/>
  <c r="E264" i="42"/>
  <c r="F264" i="27"/>
  <c r="F264" i="42"/>
  <c r="G264" i="27"/>
  <c r="G264" i="42"/>
  <c r="I264" i="27"/>
  <c r="I264" i="42"/>
  <c r="J264" i="27"/>
  <c r="J264" i="42"/>
  <c r="K264" i="27"/>
  <c r="K264" i="42"/>
  <c r="B265" i="27"/>
  <c r="B265" i="42"/>
  <c r="C265" i="27"/>
  <c r="C265" i="42"/>
  <c r="D265" i="27"/>
  <c r="D265" i="42"/>
  <c r="E265" i="27"/>
  <c r="E265" i="42"/>
  <c r="F265" i="27"/>
  <c r="F265" i="42"/>
  <c r="G265" i="27"/>
  <c r="G265" i="42"/>
  <c r="I265" i="27"/>
  <c r="I265" i="42"/>
  <c r="J265" i="27"/>
  <c r="J265" i="42"/>
  <c r="K265" i="27"/>
  <c r="K265" i="42"/>
  <c r="B266" i="27"/>
  <c r="B266" i="42"/>
  <c r="C266" i="27"/>
  <c r="C266" i="42"/>
  <c r="D266" i="27"/>
  <c r="D266" i="42"/>
  <c r="E266" i="27"/>
  <c r="E266" i="42"/>
  <c r="F266" i="27"/>
  <c r="F266" i="42"/>
  <c r="G266" i="27"/>
  <c r="G266" i="42"/>
  <c r="I266" i="27"/>
  <c r="I266" i="42"/>
  <c r="J266" i="27"/>
  <c r="J266" i="42"/>
  <c r="K266" i="27"/>
  <c r="K266" i="42"/>
  <c r="B267" i="27"/>
  <c r="B267" i="42"/>
  <c r="C267" i="27"/>
  <c r="C267" i="42"/>
  <c r="D267" i="27"/>
  <c r="D267" i="42"/>
  <c r="E267" i="27"/>
  <c r="E267" i="42"/>
  <c r="F267" i="27"/>
  <c r="F267" i="42"/>
  <c r="G267" i="27"/>
  <c r="G267" i="42"/>
  <c r="I267" i="27"/>
  <c r="I267" i="42"/>
  <c r="J267" i="27"/>
  <c r="J267" i="42"/>
  <c r="K267" i="27"/>
  <c r="K267" i="42"/>
  <c r="B268" i="27"/>
  <c r="B268" i="42"/>
  <c r="C268" i="27"/>
  <c r="C268" i="42"/>
  <c r="D268" i="27"/>
  <c r="D268" i="42"/>
  <c r="E268" i="27"/>
  <c r="E268" i="42"/>
  <c r="F268" i="27"/>
  <c r="F268" i="42"/>
  <c r="G268" i="27"/>
  <c r="G268" i="42"/>
  <c r="I268" i="27"/>
  <c r="I268" i="42"/>
  <c r="J268" i="27"/>
  <c r="J268" i="42"/>
  <c r="K268" i="27"/>
  <c r="K268" i="42"/>
  <c r="B269" i="27"/>
  <c r="B269" i="42"/>
  <c r="C269" i="27"/>
  <c r="C269" i="42"/>
  <c r="D269" i="27"/>
  <c r="D269" i="42"/>
  <c r="E269" i="27"/>
  <c r="E269" i="42"/>
  <c r="F269" i="27"/>
  <c r="F269" i="42"/>
  <c r="G269" i="27"/>
  <c r="G269" i="42"/>
  <c r="I269" i="27"/>
  <c r="I269" i="42"/>
  <c r="J269" i="27"/>
  <c r="J269" i="42"/>
  <c r="K269" i="27"/>
  <c r="K269" i="42"/>
  <c r="B270" i="27"/>
  <c r="B270" i="42"/>
  <c r="C270" i="27"/>
  <c r="C270" i="42"/>
  <c r="D270" i="27"/>
  <c r="D270" i="42"/>
  <c r="E270" i="27"/>
  <c r="E270" i="42"/>
  <c r="F270" i="27"/>
  <c r="F270" i="42"/>
  <c r="G270" i="27"/>
  <c r="G270" i="42"/>
  <c r="I270" i="27"/>
  <c r="I270" i="42"/>
  <c r="J270" i="27"/>
  <c r="J270" i="42"/>
  <c r="K270" i="27"/>
  <c r="K270" i="42"/>
  <c r="B271" i="27"/>
  <c r="B271" i="42"/>
  <c r="C271" i="27"/>
  <c r="C271" i="42"/>
  <c r="D271" i="27"/>
  <c r="D271" i="42"/>
  <c r="E271" i="27"/>
  <c r="E271" i="42"/>
  <c r="F271" i="27"/>
  <c r="F271" i="42"/>
  <c r="G271" i="27"/>
  <c r="G271" i="42"/>
  <c r="I271" i="27"/>
  <c r="I271" i="42"/>
  <c r="J271" i="27"/>
  <c r="J271" i="42"/>
  <c r="K271" i="27"/>
  <c r="K271" i="42"/>
  <c r="B272" i="27"/>
  <c r="B272" i="42"/>
  <c r="C272" i="27"/>
  <c r="C272" i="42"/>
  <c r="D272" i="27"/>
  <c r="D272" i="42"/>
  <c r="E272" i="27"/>
  <c r="E272" i="42"/>
  <c r="F272" i="27"/>
  <c r="F272" i="42"/>
  <c r="G272" i="27"/>
  <c r="G272" i="42"/>
  <c r="I272" i="27"/>
  <c r="I272" i="42"/>
  <c r="J272" i="27"/>
  <c r="J272" i="42"/>
  <c r="K272" i="27"/>
  <c r="K272" i="42"/>
  <c r="B273" i="27"/>
  <c r="B273" i="42"/>
  <c r="C273" i="27"/>
  <c r="C273" i="42"/>
  <c r="D273" i="27"/>
  <c r="D273" i="42"/>
  <c r="E273" i="27"/>
  <c r="E273" i="42"/>
  <c r="F273" i="27"/>
  <c r="F273" i="42"/>
  <c r="G273" i="27"/>
  <c r="G273" i="42"/>
  <c r="I273" i="27"/>
  <c r="I273" i="42"/>
  <c r="J273" i="27"/>
  <c r="J273" i="42"/>
  <c r="K273" i="27"/>
  <c r="K273" i="42"/>
  <c r="B274" i="27"/>
  <c r="B274" i="42"/>
  <c r="C274" i="27"/>
  <c r="C274" i="42"/>
  <c r="D274" i="27"/>
  <c r="D274" i="42"/>
  <c r="E274" i="27"/>
  <c r="E274" i="42"/>
  <c r="F274" i="27"/>
  <c r="F274" i="42"/>
  <c r="G274" i="27"/>
  <c r="G274" i="42"/>
  <c r="I274" i="27"/>
  <c r="I274" i="42"/>
  <c r="J274" i="27"/>
  <c r="J274" i="42"/>
  <c r="K274" i="27"/>
  <c r="K274" i="42"/>
  <c r="B275" i="27"/>
  <c r="B275" i="42"/>
  <c r="C275" i="27"/>
  <c r="C275" i="42"/>
  <c r="D275" i="27"/>
  <c r="D275" i="42"/>
  <c r="E275" i="27"/>
  <c r="E275" i="42"/>
  <c r="F275" i="27"/>
  <c r="F275" i="42"/>
  <c r="G275" i="27"/>
  <c r="G275" i="42"/>
  <c r="I275" i="27"/>
  <c r="I275" i="42"/>
  <c r="J275" i="27"/>
  <c r="J275" i="42"/>
  <c r="K275" i="27"/>
  <c r="K275" i="42"/>
  <c r="B276" i="27"/>
  <c r="B276" i="42"/>
  <c r="C276" i="27"/>
  <c r="C276" i="42"/>
  <c r="D276" i="27"/>
  <c r="D276" i="42"/>
  <c r="E276" i="27"/>
  <c r="E276" i="42"/>
  <c r="F276" i="27"/>
  <c r="F276" i="42"/>
  <c r="G276" i="27"/>
  <c r="G276" i="42"/>
  <c r="I276" i="27"/>
  <c r="I276" i="42"/>
  <c r="J276" i="27"/>
  <c r="J276" i="42"/>
  <c r="K276" i="27"/>
  <c r="K276" i="42"/>
  <c r="B277" i="27"/>
  <c r="B277" i="42"/>
  <c r="C277" i="27"/>
  <c r="C277" i="42"/>
  <c r="D277" i="27"/>
  <c r="D277" i="42"/>
  <c r="E277" i="27"/>
  <c r="E277" i="42"/>
  <c r="F277" i="27"/>
  <c r="F277" i="42"/>
  <c r="G277" i="27"/>
  <c r="G277" i="42"/>
  <c r="I277" i="27"/>
  <c r="I277" i="42"/>
  <c r="J277" i="27"/>
  <c r="J277" i="42"/>
  <c r="K277" i="27"/>
  <c r="K277" i="42"/>
  <c r="B278" i="27"/>
  <c r="B278" i="42"/>
  <c r="C278" i="27"/>
  <c r="C278" i="42"/>
  <c r="D278" i="27"/>
  <c r="D278" i="42"/>
  <c r="E278" i="27"/>
  <c r="E278" i="42"/>
  <c r="F278" i="27"/>
  <c r="F278" i="42"/>
  <c r="G278" i="27"/>
  <c r="G278" i="42"/>
  <c r="I278" i="27"/>
  <c r="I278" i="42"/>
  <c r="J278" i="27"/>
  <c r="J278" i="42"/>
  <c r="K278" i="27"/>
  <c r="K278" i="42"/>
  <c r="B279" i="27"/>
  <c r="B279" i="42"/>
  <c r="C279" i="27"/>
  <c r="C279" i="42"/>
  <c r="D279" i="27"/>
  <c r="D279" i="42"/>
  <c r="E279" i="27"/>
  <c r="E279" i="42"/>
  <c r="F279" i="27"/>
  <c r="F279" i="42"/>
  <c r="G279" i="27"/>
  <c r="G279" i="42"/>
  <c r="I279" i="27"/>
  <c r="I279" i="42"/>
  <c r="J279" i="27"/>
  <c r="J279" i="42"/>
  <c r="K279" i="27"/>
  <c r="K279" i="42"/>
  <c r="B280" i="27"/>
  <c r="B280" i="42"/>
  <c r="C280" i="27"/>
  <c r="C280" i="42"/>
  <c r="D280" i="27"/>
  <c r="D280" i="42"/>
  <c r="E280" i="27"/>
  <c r="E280" i="42"/>
  <c r="F280" i="27"/>
  <c r="F280" i="42"/>
  <c r="G280" i="27"/>
  <c r="G280" i="42"/>
  <c r="I280" i="27"/>
  <c r="I280" i="42"/>
  <c r="J280" i="27"/>
  <c r="J280" i="42"/>
  <c r="K280" i="27"/>
  <c r="K280" i="42"/>
  <c r="B281" i="27"/>
  <c r="B281" i="42"/>
  <c r="C281" i="27"/>
  <c r="C281" i="42"/>
  <c r="D281" i="27"/>
  <c r="D281" i="42"/>
  <c r="E281" i="27"/>
  <c r="E281" i="42"/>
  <c r="F281" i="27"/>
  <c r="F281" i="42"/>
  <c r="G281" i="27"/>
  <c r="G281" i="42"/>
  <c r="I281" i="27"/>
  <c r="I281" i="42"/>
  <c r="J281" i="27"/>
  <c r="J281" i="42"/>
  <c r="K281" i="27"/>
  <c r="K281" i="42"/>
  <c r="B282" i="27"/>
  <c r="B282" i="42"/>
  <c r="C282" i="27"/>
  <c r="C282" i="42"/>
  <c r="D282" i="27"/>
  <c r="D282" i="42"/>
  <c r="E282" i="27"/>
  <c r="E282" i="42"/>
  <c r="F282" i="27"/>
  <c r="F282" i="42"/>
  <c r="G282" i="27"/>
  <c r="G282" i="42"/>
  <c r="I282" i="27"/>
  <c r="I282" i="42"/>
  <c r="J282" i="27"/>
  <c r="J282" i="42"/>
  <c r="K282" i="27"/>
  <c r="K282" i="42"/>
  <c r="B283" i="27"/>
  <c r="B283" i="42"/>
  <c r="C283" i="27"/>
  <c r="C283" i="42"/>
  <c r="D283" i="27"/>
  <c r="D283" i="42"/>
  <c r="E283" i="27"/>
  <c r="E283" i="42"/>
  <c r="F283" i="27"/>
  <c r="F283" i="42"/>
  <c r="G283" i="27"/>
  <c r="G283" i="42"/>
  <c r="I283" i="27"/>
  <c r="I283" i="42"/>
  <c r="J283" i="27"/>
  <c r="J283" i="42"/>
  <c r="K283" i="27"/>
  <c r="K283" i="42"/>
  <c r="B284" i="27"/>
  <c r="B284" i="42"/>
  <c r="C284" i="27"/>
  <c r="C284" i="42"/>
  <c r="D284" i="27"/>
  <c r="D284" i="42"/>
  <c r="E284" i="27"/>
  <c r="E284" i="42"/>
  <c r="F284" i="27"/>
  <c r="F284" i="42"/>
  <c r="G284" i="27"/>
  <c r="G284" i="42"/>
  <c r="I284" i="27"/>
  <c r="I284" i="42"/>
  <c r="J284" i="27"/>
  <c r="J284" i="42"/>
  <c r="K284" i="27"/>
  <c r="K284" i="42"/>
  <c r="B285" i="27"/>
  <c r="B285" i="42"/>
  <c r="C285" i="27"/>
  <c r="C285" i="42"/>
  <c r="D285" i="27"/>
  <c r="D285" i="42"/>
  <c r="E285" i="27"/>
  <c r="E285" i="42"/>
  <c r="F285" i="27"/>
  <c r="F285" i="42"/>
  <c r="G285" i="27"/>
  <c r="G285" i="42"/>
  <c r="I285" i="27"/>
  <c r="I285" i="42"/>
  <c r="J285" i="27"/>
  <c r="J285" i="42"/>
  <c r="K285" i="27"/>
  <c r="K285" i="42"/>
  <c r="B286" i="27"/>
  <c r="B286" i="42"/>
  <c r="C286" i="27"/>
  <c r="C286" i="42"/>
  <c r="D286" i="27"/>
  <c r="D286" i="42"/>
  <c r="E286" i="27"/>
  <c r="E286" i="42"/>
  <c r="F286" i="27"/>
  <c r="F286" i="42"/>
  <c r="G286" i="27"/>
  <c r="G286" i="42"/>
  <c r="I286" i="27"/>
  <c r="I286" i="42"/>
  <c r="J286" i="27"/>
  <c r="J286" i="42"/>
  <c r="K286" i="27"/>
  <c r="K286" i="42"/>
  <c r="B287" i="27"/>
  <c r="B287" i="42"/>
  <c r="C287" i="27"/>
  <c r="C287" i="42"/>
  <c r="D287" i="27"/>
  <c r="D287" i="42"/>
  <c r="E287" i="27"/>
  <c r="E287" i="42"/>
  <c r="F287" i="27"/>
  <c r="F287" i="42"/>
  <c r="G287" i="27"/>
  <c r="G287" i="42"/>
  <c r="I287" i="27"/>
  <c r="I287" i="42"/>
  <c r="J287" i="27"/>
  <c r="J287" i="42"/>
  <c r="K287" i="27"/>
  <c r="K287" i="42"/>
  <c r="B288" i="27"/>
  <c r="B288" i="42"/>
  <c r="C288" i="27"/>
  <c r="C288" i="42"/>
  <c r="D288" i="27"/>
  <c r="D288" i="42"/>
  <c r="E288" i="27"/>
  <c r="E288" i="42"/>
  <c r="F288" i="27"/>
  <c r="F288" i="42"/>
  <c r="G288" i="27"/>
  <c r="G288" i="42"/>
  <c r="I288" i="27"/>
  <c r="I288" i="42"/>
  <c r="J288" i="27"/>
  <c r="J288" i="42"/>
  <c r="K288" i="27"/>
  <c r="K288" i="42"/>
  <c r="B289" i="27"/>
  <c r="B289" i="42"/>
  <c r="C289" i="27"/>
  <c r="C289" i="42"/>
  <c r="D289" i="27"/>
  <c r="D289" i="42"/>
  <c r="E289" i="27"/>
  <c r="E289" i="42"/>
  <c r="F289" i="27"/>
  <c r="F289" i="42"/>
  <c r="G289" i="27"/>
  <c r="G289" i="42"/>
  <c r="I289" i="27"/>
  <c r="I289" i="42"/>
  <c r="J289" i="27"/>
  <c r="J289" i="42"/>
  <c r="K289" i="27"/>
  <c r="K289" i="42"/>
  <c r="B290" i="27"/>
  <c r="B290" i="42"/>
  <c r="C290" i="27"/>
  <c r="C290" i="42"/>
  <c r="D290" i="27"/>
  <c r="D290" i="42"/>
  <c r="E290" i="27"/>
  <c r="E290" i="42"/>
  <c r="F290" i="27"/>
  <c r="F290" i="42"/>
  <c r="G290" i="27"/>
  <c r="G290" i="42"/>
  <c r="I290" i="27"/>
  <c r="I290" i="42"/>
  <c r="J290" i="27"/>
  <c r="J290" i="42"/>
  <c r="K290" i="27"/>
  <c r="K290" i="42"/>
  <c r="B291" i="27"/>
  <c r="B291" i="42"/>
  <c r="C291" i="27"/>
  <c r="C291" i="42"/>
  <c r="D291" i="27"/>
  <c r="D291" i="42"/>
  <c r="E291" i="27"/>
  <c r="E291" i="42"/>
  <c r="F291" i="27"/>
  <c r="F291" i="42"/>
  <c r="G291" i="27"/>
  <c r="G291" i="42"/>
  <c r="I291" i="27"/>
  <c r="I291" i="42"/>
  <c r="J291" i="27"/>
  <c r="J291" i="42"/>
  <c r="K291" i="27"/>
  <c r="K291" i="42"/>
  <c r="B292" i="27"/>
  <c r="B292" i="42"/>
  <c r="C292" i="27"/>
  <c r="C292" i="42"/>
  <c r="D292" i="27"/>
  <c r="D292" i="42"/>
  <c r="E292" i="27"/>
  <c r="E292" i="42"/>
  <c r="F292" i="27"/>
  <c r="F292" i="42"/>
  <c r="G292" i="27"/>
  <c r="G292" i="42"/>
  <c r="I292" i="27"/>
  <c r="I292" i="42"/>
  <c r="J292" i="27"/>
  <c r="J292" i="42"/>
  <c r="K292" i="27"/>
  <c r="K292" i="42"/>
  <c r="B293" i="27"/>
  <c r="B293" i="42"/>
  <c r="C293" i="27"/>
  <c r="C293" i="42"/>
  <c r="D293" i="27"/>
  <c r="D293" i="42"/>
  <c r="E293" i="27"/>
  <c r="E293" i="42"/>
  <c r="F293" i="27"/>
  <c r="F293" i="42"/>
  <c r="G293" i="27"/>
  <c r="G293" i="42"/>
  <c r="I293" i="27"/>
  <c r="I293" i="42"/>
  <c r="J293" i="27"/>
  <c r="J293" i="42"/>
  <c r="K293" i="27"/>
  <c r="K293" i="42"/>
  <c r="B294" i="27"/>
  <c r="B294" i="42"/>
  <c r="C294" i="27"/>
  <c r="C294" i="42"/>
  <c r="D294" i="27"/>
  <c r="D294" i="42"/>
  <c r="E294" i="27"/>
  <c r="E294" i="42"/>
  <c r="F294" i="27"/>
  <c r="F294" i="42"/>
  <c r="G294" i="27"/>
  <c r="G294" i="42"/>
  <c r="I294" i="27"/>
  <c r="I294" i="42"/>
  <c r="J294" i="27"/>
  <c r="J294" i="42"/>
  <c r="K294" i="27"/>
  <c r="K294" i="42"/>
  <c r="B295" i="27"/>
  <c r="B295" i="42"/>
  <c r="C295" i="27"/>
  <c r="C295" i="42"/>
  <c r="D295" i="27"/>
  <c r="D295" i="42"/>
  <c r="E295" i="27"/>
  <c r="E295" i="42"/>
  <c r="F295" i="27"/>
  <c r="F295" i="42"/>
  <c r="G295" i="27"/>
  <c r="G295" i="42"/>
  <c r="I295" i="27"/>
  <c r="I295" i="42"/>
  <c r="J295" i="27"/>
  <c r="J295" i="42"/>
  <c r="K295" i="27"/>
  <c r="K295" i="42"/>
  <c r="B296" i="27"/>
  <c r="B296" i="42"/>
  <c r="C296" i="27"/>
  <c r="C296" i="42"/>
  <c r="D296" i="27"/>
  <c r="D296" i="42"/>
  <c r="E296" i="27"/>
  <c r="E296" i="42"/>
  <c r="F296" i="27"/>
  <c r="F296" i="42"/>
  <c r="G296" i="27"/>
  <c r="G296" i="42"/>
  <c r="I296" i="27"/>
  <c r="I296" i="42"/>
  <c r="J296" i="27"/>
  <c r="J296" i="42"/>
  <c r="K296" i="27"/>
  <c r="K296" i="42"/>
  <c r="B297" i="27"/>
  <c r="B297" i="42"/>
  <c r="C297" i="27"/>
  <c r="C297" i="42"/>
  <c r="D297" i="27"/>
  <c r="D297" i="42"/>
  <c r="E297" i="27"/>
  <c r="E297" i="42"/>
  <c r="F297" i="27"/>
  <c r="F297" i="42"/>
  <c r="G297" i="27"/>
  <c r="G297" i="42"/>
  <c r="I297" i="27"/>
  <c r="I297" i="42"/>
  <c r="J297" i="27"/>
  <c r="J297" i="42"/>
  <c r="K297" i="27"/>
  <c r="K297" i="42"/>
  <c r="B298" i="27"/>
  <c r="B298" i="42"/>
  <c r="C298" i="27"/>
  <c r="C298" i="42"/>
  <c r="D298" i="27"/>
  <c r="D298" i="42"/>
  <c r="E298" i="27"/>
  <c r="E298" i="42"/>
  <c r="F298" i="27"/>
  <c r="F298" i="42"/>
  <c r="G298" i="27"/>
  <c r="G298" i="42"/>
  <c r="I298" i="27"/>
  <c r="I298" i="42"/>
  <c r="J298" i="27"/>
  <c r="J298" i="42"/>
  <c r="K298" i="27"/>
  <c r="K298" i="42"/>
  <c r="B299" i="27"/>
  <c r="B299" i="42"/>
  <c r="C299" i="27"/>
  <c r="C299" i="42"/>
  <c r="D299" i="27"/>
  <c r="D299" i="42"/>
  <c r="E299" i="27"/>
  <c r="E299" i="42"/>
  <c r="F299" i="27"/>
  <c r="F299" i="42"/>
  <c r="G299" i="27"/>
  <c r="G299" i="42"/>
  <c r="I299" i="27"/>
  <c r="I299" i="42"/>
  <c r="J299" i="27"/>
  <c r="J299" i="42"/>
  <c r="K299" i="27"/>
  <c r="K299" i="42"/>
  <c r="B300" i="27"/>
  <c r="B300" i="42"/>
  <c r="C300" i="27"/>
  <c r="C300" i="42"/>
  <c r="D300" i="27"/>
  <c r="D300" i="42"/>
  <c r="E300" i="27"/>
  <c r="E300" i="42"/>
  <c r="F300" i="27"/>
  <c r="F300" i="42"/>
  <c r="G300" i="27"/>
  <c r="G300" i="42"/>
  <c r="I300" i="27"/>
  <c r="I300" i="42"/>
  <c r="J300" i="27"/>
  <c r="J300" i="42"/>
  <c r="K300" i="27"/>
  <c r="K300" i="42"/>
  <c r="B301" i="27"/>
  <c r="B301" i="42"/>
  <c r="C301" i="27"/>
  <c r="C301" i="42"/>
  <c r="D301" i="27"/>
  <c r="D301" i="42"/>
  <c r="E301" i="27"/>
  <c r="E301" i="42"/>
  <c r="F301" i="27"/>
  <c r="F301" i="42"/>
  <c r="G301" i="27"/>
  <c r="G301" i="42"/>
  <c r="I301" i="27"/>
  <c r="I301" i="42"/>
  <c r="J301" i="27"/>
  <c r="J301" i="42"/>
  <c r="K301" i="27"/>
  <c r="K301" i="42"/>
  <c r="B302" i="27"/>
  <c r="B302" i="42"/>
  <c r="C302" i="27"/>
  <c r="C302" i="42"/>
  <c r="D302" i="27"/>
  <c r="D302" i="42"/>
  <c r="E302" i="27"/>
  <c r="E302" i="42"/>
  <c r="F302" i="27"/>
  <c r="F302" i="42"/>
  <c r="G302" i="27"/>
  <c r="G302" i="42"/>
  <c r="I302" i="27"/>
  <c r="I302" i="42"/>
  <c r="J302" i="27"/>
  <c r="J302" i="42"/>
  <c r="K302" i="27"/>
  <c r="K302" i="42"/>
  <c r="B303" i="27"/>
  <c r="B303" i="42"/>
  <c r="C303" i="27"/>
  <c r="C303" i="42"/>
  <c r="D303" i="27"/>
  <c r="D303" i="42"/>
  <c r="E303" i="27"/>
  <c r="E303" i="42"/>
  <c r="F303" i="27"/>
  <c r="F303" i="42"/>
  <c r="G303" i="27"/>
  <c r="G303" i="42"/>
  <c r="I303" i="27"/>
  <c r="I303" i="42"/>
  <c r="J303" i="27"/>
  <c r="J303" i="42"/>
  <c r="K303" i="27"/>
  <c r="K303" i="42"/>
  <c r="B304" i="27"/>
  <c r="B304" i="42"/>
  <c r="C304" i="27"/>
  <c r="C304" i="42"/>
  <c r="D304" i="27"/>
  <c r="D304" i="42"/>
  <c r="E304" i="27"/>
  <c r="E304" i="42"/>
  <c r="F304" i="27"/>
  <c r="F304" i="42"/>
  <c r="G304" i="27"/>
  <c r="G304" i="42"/>
  <c r="I304" i="27"/>
  <c r="I304" i="42"/>
  <c r="J304" i="27"/>
  <c r="J304" i="42"/>
  <c r="K304" i="27"/>
  <c r="K304" i="42"/>
  <c r="B305" i="27"/>
  <c r="B305" i="42"/>
  <c r="C305" i="27"/>
  <c r="C305" i="42"/>
  <c r="D305" i="27"/>
  <c r="D305" i="42"/>
  <c r="E305" i="27"/>
  <c r="E305" i="42"/>
  <c r="F305" i="27"/>
  <c r="F305" i="42"/>
  <c r="G305" i="27"/>
  <c r="G305" i="42"/>
  <c r="I305" i="27"/>
  <c r="I305" i="42"/>
  <c r="J305" i="27"/>
  <c r="J305" i="42"/>
  <c r="K305" i="27"/>
  <c r="K305" i="42"/>
  <c r="B306" i="27"/>
  <c r="B306" i="42"/>
  <c r="C306" i="27"/>
  <c r="C306" i="42"/>
  <c r="D306" i="27"/>
  <c r="D306" i="42"/>
  <c r="E306" i="27"/>
  <c r="E306" i="42"/>
  <c r="F306" i="27"/>
  <c r="F306" i="42"/>
  <c r="G306" i="27"/>
  <c r="G306" i="42"/>
  <c r="I306" i="27"/>
  <c r="I306" i="42"/>
  <c r="J306" i="27"/>
  <c r="J306" i="42"/>
  <c r="K306" i="27"/>
  <c r="K306" i="42"/>
  <c r="B307" i="27"/>
  <c r="B307" i="42"/>
  <c r="C307" i="27"/>
  <c r="C307" i="42"/>
  <c r="D307" i="27"/>
  <c r="D307" i="42"/>
  <c r="E307" i="27"/>
  <c r="E307" i="42"/>
  <c r="F307" i="27"/>
  <c r="F307" i="42"/>
  <c r="G307" i="27"/>
  <c r="G307" i="42"/>
  <c r="I307" i="27"/>
  <c r="I307" i="42"/>
  <c r="J307" i="27"/>
  <c r="J307" i="42"/>
  <c r="K307" i="27"/>
  <c r="K307" i="42"/>
  <c r="B308" i="27"/>
  <c r="B308" i="42"/>
  <c r="C308" i="27"/>
  <c r="C308" i="42"/>
  <c r="D308" i="27"/>
  <c r="D308" i="42"/>
  <c r="E308" i="27"/>
  <c r="E308" i="42"/>
  <c r="F308" i="27"/>
  <c r="F308" i="42"/>
  <c r="G308" i="27"/>
  <c r="G308" i="42"/>
  <c r="I308" i="27"/>
  <c r="I308" i="42"/>
  <c r="J308" i="27"/>
  <c r="J308" i="42"/>
  <c r="K308" i="27"/>
  <c r="K308" i="42"/>
  <c r="B309" i="27"/>
  <c r="B309" i="42"/>
  <c r="C309" i="27"/>
  <c r="C309" i="42"/>
  <c r="D309" i="27"/>
  <c r="D309" i="42"/>
  <c r="E309" i="27"/>
  <c r="E309" i="42"/>
  <c r="F309" i="27"/>
  <c r="F309" i="42"/>
  <c r="G309" i="27"/>
  <c r="G309" i="42"/>
  <c r="I309" i="27"/>
  <c r="I309" i="42"/>
  <c r="J309" i="27"/>
  <c r="J309" i="42"/>
  <c r="K309" i="27"/>
  <c r="K309" i="42"/>
  <c r="B310" i="27"/>
  <c r="B310" i="42"/>
  <c r="C310" i="27"/>
  <c r="C310" i="42"/>
  <c r="D310" i="27"/>
  <c r="D310" i="42"/>
  <c r="E310" i="27"/>
  <c r="E310" i="42"/>
  <c r="F310" i="27"/>
  <c r="F310" i="42"/>
  <c r="G310" i="27"/>
  <c r="G310" i="42"/>
  <c r="I310" i="27"/>
  <c r="I310" i="42"/>
  <c r="J310" i="27"/>
  <c r="J310" i="42"/>
  <c r="K310" i="27"/>
  <c r="K310" i="42"/>
  <c r="B311" i="27"/>
  <c r="B311" i="42"/>
  <c r="C311" i="27"/>
  <c r="C311" i="42"/>
  <c r="D311" i="27"/>
  <c r="D311" i="42"/>
  <c r="E311" i="27"/>
  <c r="E311" i="42"/>
  <c r="F311" i="27"/>
  <c r="F311" i="42"/>
  <c r="G311" i="27"/>
  <c r="G311" i="42"/>
  <c r="I311" i="27"/>
  <c r="I311" i="42"/>
  <c r="J311" i="27"/>
  <c r="J311" i="42"/>
  <c r="K311" i="27"/>
  <c r="K311" i="42"/>
  <c r="B312" i="27"/>
  <c r="B312" i="42"/>
  <c r="C312" i="27"/>
  <c r="C312" i="42"/>
  <c r="D312" i="27"/>
  <c r="D312" i="42"/>
  <c r="E312" i="27"/>
  <c r="E312" i="42"/>
  <c r="F312" i="27"/>
  <c r="F312" i="42"/>
  <c r="G312" i="27"/>
  <c r="G312" i="42"/>
  <c r="I312" i="27"/>
  <c r="I312" i="42"/>
  <c r="J312" i="27"/>
  <c r="J312" i="42"/>
  <c r="K312" i="27"/>
  <c r="K312" i="42"/>
  <c r="B313" i="27"/>
  <c r="B313" i="42"/>
  <c r="C313" i="27"/>
  <c r="C313" i="42"/>
  <c r="D313" i="27"/>
  <c r="D313" i="42"/>
  <c r="E313" i="27"/>
  <c r="E313" i="42"/>
  <c r="F313" i="27"/>
  <c r="F313" i="42"/>
  <c r="G313" i="27"/>
  <c r="G313" i="42"/>
  <c r="I313" i="27"/>
  <c r="I313" i="42"/>
  <c r="J313" i="27"/>
  <c r="J313" i="42"/>
  <c r="K313" i="27"/>
  <c r="K313" i="42"/>
  <c r="B314" i="27"/>
  <c r="B314" i="42"/>
  <c r="C314" i="27"/>
  <c r="C314" i="42"/>
  <c r="D314" i="27"/>
  <c r="D314" i="42"/>
  <c r="E314" i="27"/>
  <c r="E314" i="42"/>
  <c r="F314" i="27"/>
  <c r="F314" i="42"/>
  <c r="G314" i="27"/>
  <c r="G314" i="42"/>
  <c r="I314" i="27"/>
  <c r="I314" i="42"/>
  <c r="J314" i="27"/>
  <c r="J314" i="42"/>
  <c r="K314" i="27"/>
  <c r="K314" i="42"/>
  <c r="B315" i="27"/>
  <c r="B315" i="42"/>
  <c r="C315" i="27"/>
  <c r="C315" i="42"/>
  <c r="D315" i="27"/>
  <c r="D315" i="42"/>
  <c r="E315" i="27"/>
  <c r="E315" i="42"/>
  <c r="F315" i="27"/>
  <c r="F315" i="42"/>
  <c r="G315" i="27"/>
  <c r="G315" i="42"/>
  <c r="I315" i="27"/>
  <c r="I315" i="42"/>
  <c r="J315" i="27"/>
  <c r="J315" i="42"/>
  <c r="K315" i="27"/>
  <c r="K315" i="42"/>
  <c r="B316" i="27"/>
  <c r="B316" i="42"/>
  <c r="C316" i="27"/>
  <c r="C316" i="42"/>
  <c r="D316" i="27"/>
  <c r="D316" i="42"/>
  <c r="E316" i="27"/>
  <c r="E316" i="42"/>
  <c r="F316" i="27"/>
  <c r="F316" i="42"/>
  <c r="G316" i="27"/>
  <c r="G316" i="42"/>
  <c r="I316" i="27"/>
  <c r="I316" i="42"/>
  <c r="J316" i="27"/>
  <c r="J316" i="42"/>
  <c r="K316" i="27"/>
  <c r="K316" i="42"/>
  <c r="B317" i="27"/>
  <c r="B317" i="42"/>
  <c r="C317" i="27"/>
  <c r="C317" i="42"/>
  <c r="D317" i="27"/>
  <c r="D317" i="42"/>
  <c r="E317" i="27"/>
  <c r="E317" i="42"/>
  <c r="F317" i="27"/>
  <c r="F317" i="42"/>
  <c r="G317" i="27"/>
  <c r="G317" i="42"/>
  <c r="I317" i="27"/>
  <c r="I317" i="42"/>
  <c r="J317" i="27"/>
  <c r="J317" i="42"/>
  <c r="K317" i="27"/>
  <c r="K317" i="42"/>
  <c r="B318" i="27"/>
  <c r="B318" i="42"/>
  <c r="C318" i="27"/>
  <c r="C318" i="42"/>
  <c r="D318" i="27"/>
  <c r="D318" i="42"/>
  <c r="E318" i="27"/>
  <c r="E318" i="42"/>
  <c r="F318" i="27"/>
  <c r="F318" i="42"/>
  <c r="G318" i="27"/>
  <c r="G318" i="42"/>
  <c r="I318" i="27"/>
  <c r="I318" i="42"/>
  <c r="J318" i="27"/>
  <c r="J318" i="42"/>
  <c r="K318" i="27"/>
  <c r="K318" i="42"/>
  <c r="B319" i="27"/>
  <c r="B319" i="42"/>
  <c r="C319" i="27"/>
  <c r="C319" i="42"/>
  <c r="D319" i="27"/>
  <c r="D319" i="42"/>
  <c r="E319" i="27"/>
  <c r="E319" i="42"/>
  <c r="F319" i="27"/>
  <c r="F319" i="42"/>
  <c r="G319" i="27"/>
  <c r="G319" i="42"/>
  <c r="I319" i="27"/>
  <c r="I319" i="42"/>
  <c r="J319" i="27"/>
  <c r="J319" i="42"/>
  <c r="K319" i="27"/>
  <c r="K319" i="42"/>
  <c r="B320" i="27"/>
  <c r="B320" i="42"/>
  <c r="C320" i="27"/>
  <c r="C320" i="42"/>
  <c r="D320" i="27"/>
  <c r="D320" i="42"/>
  <c r="E320" i="27"/>
  <c r="E320" i="42"/>
  <c r="F320" i="27"/>
  <c r="F320" i="42"/>
  <c r="G320" i="27"/>
  <c r="G320" i="42"/>
  <c r="I320" i="27"/>
  <c r="I320" i="42"/>
  <c r="J320" i="27"/>
  <c r="J320" i="42"/>
  <c r="K320" i="27"/>
  <c r="K320" i="42"/>
  <c r="B321" i="27"/>
  <c r="B321" i="42"/>
  <c r="C321" i="27"/>
  <c r="C321" i="42"/>
  <c r="D321" i="27"/>
  <c r="D321" i="42"/>
  <c r="E321" i="27"/>
  <c r="E321" i="42"/>
  <c r="F321" i="27"/>
  <c r="F321" i="42"/>
  <c r="G321" i="27"/>
  <c r="G321" i="42"/>
  <c r="I321" i="27"/>
  <c r="I321" i="42"/>
  <c r="J321" i="27"/>
  <c r="J321" i="42"/>
  <c r="K321" i="27"/>
  <c r="K321" i="42"/>
  <c r="B322" i="27"/>
  <c r="B322" i="42"/>
  <c r="C322" i="27"/>
  <c r="C322" i="42"/>
  <c r="D322" i="27"/>
  <c r="D322" i="42"/>
  <c r="E322" i="27"/>
  <c r="E322" i="42"/>
  <c r="F322" i="27"/>
  <c r="F322" i="42"/>
  <c r="G322" i="27"/>
  <c r="G322" i="42"/>
  <c r="I322" i="27"/>
  <c r="I322" i="42"/>
  <c r="J322" i="27"/>
  <c r="J322" i="42"/>
  <c r="K322" i="27"/>
  <c r="K322" i="42"/>
  <c r="B323" i="27"/>
  <c r="B323" i="42"/>
  <c r="C323" i="27"/>
  <c r="C323" i="42"/>
  <c r="D323" i="27"/>
  <c r="D323" i="42"/>
  <c r="E323" i="27"/>
  <c r="E323" i="42"/>
  <c r="F323" i="27"/>
  <c r="F323" i="42"/>
  <c r="G323" i="27"/>
  <c r="G323" i="42"/>
  <c r="I323" i="27"/>
  <c r="I323" i="42"/>
  <c r="J323" i="27"/>
  <c r="J323" i="42"/>
  <c r="K323" i="27"/>
  <c r="K323" i="42"/>
  <c r="B324" i="27"/>
  <c r="B324" i="42"/>
  <c r="C324" i="27"/>
  <c r="C324" i="42"/>
  <c r="D324" i="27"/>
  <c r="D324" i="42"/>
  <c r="E324" i="27"/>
  <c r="E324" i="42"/>
  <c r="F324" i="27"/>
  <c r="F324" i="42"/>
  <c r="G324" i="27"/>
  <c r="G324" i="42"/>
  <c r="I324" i="27"/>
  <c r="I324" i="42"/>
  <c r="J324" i="27"/>
  <c r="J324" i="42"/>
  <c r="K324" i="27"/>
  <c r="K324" i="42"/>
  <c r="B325" i="27"/>
  <c r="B325" i="42"/>
  <c r="C325" i="27"/>
  <c r="C325" i="42"/>
  <c r="D325" i="27"/>
  <c r="D325" i="42"/>
  <c r="E325" i="27"/>
  <c r="E325" i="42"/>
  <c r="F325" i="27"/>
  <c r="F325" i="42"/>
  <c r="G325" i="27"/>
  <c r="G325" i="42"/>
  <c r="I325" i="27"/>
  <c r="I325" i="42"/>
  <c r="J325" i="27"/>
  <c r="J325" i="42"/>
  <c r="K325" i="27"/>
  <c r="K325" i="42"/>
  <c r="B326" i="27"/>
  <c r="B326" i="42"/>
  <c r="C326" i="27"/>
  <c r="C326" i="42"/>
  <c r="D326" i="27"/>
  <c r="D326" i="42"/>
  <c r="E326" i="27"/>
  <c r="E326" i="42"/>
  <c r="F326" i="27"/>
  <c r="F326" i="42"/>
  <c r="G326" i="27"/>
  <c r="G326" i="42"/>
  <c r="I326" i="27"/>
  <c r="I326" i="42"/>
  <c r="J326" i="27"/>
  <c r="J326" i="42"/>
  <c r="K326" i="27"/>
  <c r="K326" i="42"/>
  <c r="B327" i="27"/>
  <c r="B327" i="42"/>
  <c r="C327" i="27"/>
  <c r="C327" i="42"/>
  <c r="D327" i="27"/>
  <c r="D327" i="42"/>
  <c r="E327" i="27"/>
  <c r="E327" i="42"/>
  <c r="F327" i="27"/>
  <c r="F327" i="42"/>
  <c r="G327" i="27"/>
  <c r="G327" i="42"/>
  <c r="I327" i="27"/>
  <c r="I327" i="42"/>
  <c r="J327" i="27"/>
  <c r="J327" i="42"/>
  <c r="K327" i="27"/>
  <c r="K327" i="42"/>
  <c r="B328" i="27"/>
  <c r="B328" i="42"/>
  <c r="C328" i="27"/>
  <c r="C328" i="42"/>
  <c r="D328" i="27"/>
  <c r="D328" i="42"/>
  <c r="E328" i="27"/>
  <c r="E328" i="42"/>
  <c r="F328" i="27"/>
  <c r="F328" i="42"/>
  <c r="G328" i="27"/>
  <c r="G328" i="42"/>
  <c r="I328" i="27"/>
  <c r="I328" i="42"/>
  <c r="J328" i="27"/>
  <c r="J328" i="42"/>
  <c r="K328" i="27"/>
  <c r="K328" i="42"/>
  <c r="B329" i="27"/>
  <c r="B329" i="42"/>
  <c r="C329" i="27"/>
  <c r="C329" i="42"/>
  <c r="D329" i="27"/>
  <c r="D329" i="42"/>
  <c r="E329" i="27"/>
  <c r="E329" i="42"/>
  <c r="F329" i="27"/>
  <c r="F329" i="42"/>
  <c r="G329" i="27"/>
  <c r="G329" i="42"/>
  <c r="I329" i="27"/>
  <c r="I329" i="42"/>
  <c r="J329" i="27"/>
  <c r="J329" i="42"/>
  <c r="K329" i="27"/>
  <c r="K329" i="42"/>
  <c r="B330" i="27"/>
  <c r="B330" i="42"/>
  <c r="C330" i="27"/>
  <c r="C330" i="42"/>
  <c r="D330" i="27"/>
  <c r="D330" i="42"/>
  <c r="E330" i="27"/>
  <c r="E330" i="42"/>
  <c r="F330" i="27"/>
  <c r="F330" i="42"/>
  <c r="G330" i="27"/>
  <c r="G330" i="42"/>
  <c r="I330" i="27"/>
  <c r="I330" i="42"/>
  <c r="J330" i="27"/>
  <c r="J330" i="42"/>
  <c r="K330" i="27"/>
  <c r="K330" i="42"/>
  <c r="B331" i="27"/>
  <c r="B331" i="42"/>
  <c r="C331" i="27"/>
  <c r="C331" i="42"/>
  <c r="D331" i="27"/>
  <c r="D331" i="42"/>
  <c r="E331" i="27"/>
  <c r="E331" i="42"/>
  <c r="F331" i="27"/>
  <c r="F331" i="42"/>
  <c r="G331" i="27"/>
  <c r="G331" i="42"/>
  <c r="I331" i="27"/>
  <c r="I331" i="42"/>
  <c r="J331" i="27"/>
  <c r="J331" i="42"/>
  <c r="K331" i="27"/>
  <c r="K331" i="42"/>
  <c r="B332" i="27"/>
  <c r="B332" i="42"/>
  <c r="C332" i="27"/>
  <c r="C332" i="42"/>
  <c r="D332" i="27"/>
  <c r="D332" i="42"/>
  <c r="E332" i="27"/>
  <c r="E332" i="42"/>
  <c r="F332" i="27"/>
  <c r="F332" i="42"/>
  <c r="G332" i="27"/>
  <c r="G332" i="42"/>
  <c r="I332" i="27"/>
  <c r="I332" i="42"/>
  <c r="J332" i="27"/>
  <c r="J332" i="42"/>
  <c r="K332" i="27"/>
  <c r="K332" i="42"/>
  <c r="B333" i="27"/>
  <c r="B333" i="42"/>
  <c r="C333" i="27"/>
  <c r="C333" i="42"/>
  <c r="D333" i="27"/>
  <c r="D333" i="42"/>
  <c r="E333" i="27"/>
  <c r="E333" i="42"/>
  <c r="F333" i="27"/>
  <c r="F333" i="42"/>
  <c r="G333" i="27"/>
  <c r="G333" i="42"/>
  <c r="I333" i="27"/>
  <c r="I333" i="42"/>
  <c r="J333" i="27"/>
  <c r="J333" i="42"/>
  <c r="K333" i="27"/>
  <c r="K333" i="42"/>
  <c r="B334" i="27"/>
  <c r="B334" i="42"/>
  <c r="C334" i="27"/>
  <c r="C334" i="42"/>
  <c r="D334" i="27"/>
  <c r="D334" i="42"/>
  <c r="E334" i="27"/>
  <c r="E334" i="42"/>
  <c r="F334" i="27"/>
  <c r="F334" i="42"/>
  <c r="G334" i="27"/>
  <c r="G334" i="42"/>
  <c r="I334" i="27"/>
  <c r="I334" i="42"/>
  <c r="J334" i="27"/>
  <c r="J334" i="42"/>
  <c r="K334" i="27"/>
  <c r="K334" i="42"/>
  <c r="B335" i="27"/>
  <c r="B335" i="42"/>
  <c r="C335" i="27"/>
  <c r="C335" i="42"/>
  <c r="D335" i="27"/>
  <c r="D335" i="42"/>
  <c r="E335" i="27"/>
  <c r="E335" i="42"/>
  <c r="F335" i="27"/>
  <c r="F335" i="42"/>
  <c r="G335" i="27"/>
  <c r="G335" i="42"/>
  <c r="I335" i="27"/>
  <c r="I335" i="42"/>
  <c r="J335" i="27"/>
  <c r="J335" i="42"/>
  <c r="K335" i="27"/>
  <c r="K335" i="42"/>
  <c r="B336" i="27"/>
  <c r="B336" i="42"/>
  <c r="C336" i="27"/>
  <c r="C336" i="42"/>
  <c r="D336" i="27"/>
  <c r="D336" i="42"/>
  <c r="E336" i="27"/>
  <c r="E336" i="42"/>
  <c r="F336" i="27"/>
  <c r="F336" i="42"/>
  <c r="G336" i="27"/>
  <c r="G336" i="42"/>
  <c r="I336" i="27"/>
  <c r="I336" i="42"/>
  <c r="J336" i="27"/>
  <c r="J336" i="42"/>
  <c r="K336" i="27"/>
  <c r="K336" i="42"/>
  <c r="B337" i="27"/>
  <c r="B337" i="42"/>
  <c r="C337" i="27"/>
  <c r="C337" i="42"/>
  <c r="D337" i="27"/>
  <c r="D337" i="42"/>
  <c r="E337" i="27"/>
  <c r="E337" i="42"/>
  <c r="F337" i="27"/>
  <c r="F337" i="42"/>
  <c r="G337" i="27"/>
  <c r="G337" i="42"/>
  <c r="I337" i="27"/>
  <c r="I337" i="42"/>
  <c r="J337" i="27"/>
  <c r="J337" i="42"/>
  <c r="K337" i="27"/>
  <c r="K337" i="42"/>
  <c r="B338" i="27"/>
  <c r="B338" i="42"/>
  <c r="C338" i="27"/>
  <c r="C338" i="42"/>
  <c r="D338" i="27"/>
  <c r="D338" i="42"/>
  <c r="E338" i="27"/>
  <c r="E338" i="42"/>
  <c r="F338" i="27"/>
  <c r="F338" i="42"/>
  <c r="G338" i="27"/>
  <c r="G338" i="42"/>
  <c r="I338" i="27"/>
  <c r="I338" i="42"/>
  <c r="J338" i="27"/>
  <c r="J338" i="42"/>
  <c r="K338" i="27"/>
  <c r="K338" i="42"/>
  <c r="B339" i="27"/>
  <c r="B339" i="42"/>
  <c r="C339" i="27"/>
  <c r="C339" i="42"/>
  <c r="D339" i="27"/>
  <c r="D339" i="42"/>
  <c r="E339" i="27"/>
  <c r="E339" i="42"/>
  <c r="F339" i="27"/>
  <c r="F339" i="42"/>
  <c r="G339" i="27"/>
  <c r="G339" i="42"/>
  <c r="I339" i="27"/>
  <c r="I339" i="42"/>
  <c r="J339" i="27"/>
  <c r="J339" i="42"/>
  <c r="K339" i="27"/>
  <c r="K339" i="42"/>
  <c r="B340" i="27"/>
  <c r="B340" i="42"/>
  <c r="C340" i="27"/>
  <c r="C340" i="42"/>
  <c r="D340" i="27"/>
  <c r="D340" i="42"/>
  <c r="E340" i="27"/>
  <c r="E340" i="42"/>
  <c r="F340" i="27"/>
  <c r="F340" i="42"/>
  <c r="G340" i="27"/>
  <c r="G340" i="42"/>
  <c r="I340" i="27"/>
  <c r="I340" i="42"/>
  <c r="J340" i="27"/>
  <c r="J340" i="42"/>
  <c r="K340" i="27"/>
  <c r="K340" i="42"/>
  <c r="B341" i="27"/>
  <c r="B341" i="42"/>
  <c r="C341" i="27"/>
  <c r="C341" i="42"/>
  <c r="D341" i="27"/>
  <c r="D341" i="42"/>
  <c r="E341" i="27"/>
  <c r="E341" i="42"/>
  <c r="F341" i="27"/>
  <c r="F341" i="42"/>
  <c r="G341" i="27"/>
  <c r="G341" i="42"/>
  <c r="I341" i="27"/>
  <c r="I341" i="42"/>
  <c r="J341" i="27"/>
  <c r="J341" i="42"/>
  <c r="K341" i="27"/>
  <c r="K341" i="42"/>
  <c r="B342" i="27"/>
  <c r="B342" i="42"/>
  <c r="C342" i="27"/>
  <c r="C342" i="42"/>
  <c r="D342" i="27"/>
  <c r="D342" i="42"/>
  <c r="E342" i="27"/>
  <c r="E342" i="42"/>
  <c r="F342" i="27"/>
  <c r="F342" i="42"/>
  <c r="G342" i="27"/>
  <c r="G342" i="42"/>
  <c r="I342" i="27"/>
  <c r="I342" i="42"/>
  <c r="J342" i="27"/>
  <c r="J342" i="42"/>
  <c r="K342" i="27"/>
  <c r="K342" i="42"/>
  <c r="B343" i="27"/>
  <c r="B343" i="42"/>
  <c r="C343" i="27"/>
  <c r="C343" i="42"/>
  <c r="D343" i="27"/>
  <c r="D343" i="42"/>
  <c r="E343" i="27"/>
  <c r="E343" i="42"/>
  <c r="F343" i="27"/>
  <c r="F343" i="42"/>
  <c r="G343" i="27"/>
  <c r="G343" i="42"/>
  <c r="I343" i="27"/>
  <c r="I343" i="42"/>
  <c r="J343" i="27"/>
  <c r="J343" i="42"/>
  <c r="K343" i="27"/>
  <c r="K343" i="42"/>
  <c r="B344" i="27"/>
  <c r="B344" i="42"/>
  <c r="C344" i="27"/>
  <c r="C344" i="42"/>
  <c r="D344" i="27"/>
  <c r="D344" i="42"/>
  <c r="E344" i="27"/>
  <c r="E344" i="42"/>
  <c r="F344" i="27"/>
  <c r="F344" i="42"/>
  <c r="G344" i="27"/>
  <c r="G344" i="42"/>
  <c r="I344" i="27"/>
  <c r="I344" i="42"/>
  <c r="J344" i="27"/>
  <c r="J344" i="42"/>
  <c r="K344" i="27"/>
  <c r="K344" i="42"/>
  <c r="B345" i="27"/>
  <c r="B345" i="42"/>
  <c r="C345" i="27"/>
  <c r="C345" i="42"/>
  <c r="D345" i="27"/>
  <c r="D345" i="42"/>
  <c r="E345" i="27"/>
  <c r="E345" i="42"/>
  <c r="F345" i="27"/>
  <c r="F345" i="42"/>
  <c r="G345" i="27"/>
  <c r="G345" i="42"/>
  <c r="I345" i="27"/>
  <c r="I345" i="42"/>
  <c r="J345" i="27"/>
  <c r="J345" i="42"/>
  <c r="K345" i="27"/>
  <c r="K345" i="42"/>
  <c r="B346" i="27"/>
  <c r="B346" i="42"/>
  <c r="C346" i="27"/>
  <c r="C346" i="42"/>
  <c r="D346" i="27"/>
  <c r="D346" i="42"/>
  <c r="E346" i="27"/>
  <c r="E346" i="42"/>
  <c r="F346" i="27"/>
  <c r="F346" i="42"/>
  <c r="G346" i="27"/>
  <c r="G346" i="42"/>
  <c r="I346" i="27"/>
  <c r="I346" i="42"/>
  <c r="J346" i="27"/>
  <c r="J346" i="42"/>
  <c r="K346" i="27"/>
  <c r="K346" i="42"/>
  <c r="B347" i="27"/>
  <c r="B347" i="42"/>
  <c r="C347" i="27"/>
  <c r="C347" i="42"/>
  <c r="D347" i="27"/>
  <c r="D347" i="42"/>
  <c r="E347" i="27"/>
  <c r="E347" i="42"/>
  <c r="F347" i="27"/>
  <c r="F347" i="42"/>
  <c r="G347" i="27"/>
  <c r="G347" i="42"/>
  <c r="I347" i="27"/>
  <c r="I347" i="42"/>
  <c r="J347" i="27"/>
  <c r="J347" i="42"/>
  <c r="K347" i="27"/>
  <c r="K347" i="42"/>
  <c r="B348" i="27"/>
  <c r="B348" i="42"/>
  <c r="C348" i="27"/>
  <c r="C348" i="42"/>
  <c r="D348" i="27"/>
  <c r="D348" i="42"/>
  <c r="E348" i="27"/>
  <c r="E348" i="42"/>
  <c r="F348" i="27"/>
  <c r="F348" i="42"/>
  <c r="G348" i="27"/>
  <c r="G348" i="42"/>
  <c r="I348" i="27"/>
  <c r="I348" i="42"/>
  <c r="J348" i="27"/>
  <c r="J348" i="42"/>
  <c r="K348" i="27"/>
  <c r="K348" i="42"/>
  <c r="B349" i="27"/>
  <c r="B349" i="42"/>
  <c r="C349" i="27"/>
  <c r="C349" i="42"/>
  <c r="D349" i="27"/>
  <c r="D349" i="42"/>
  <c r="E349" i="27"/>
  <c r="E349" i="42"/>
  <c r="F349" i="27"/>
  <c r="F349" i="42"/>
  <c r="G349" i="27"/>
  <c r="G349" i="42"/>
  <c r="I349" i="27"/>
  <c r="I349" i="42"/>
  <c r="J349" i="27"/>
  <c r="J349" i="42"/>
  <c r="K349" i="27"/>
  <c r="K349" i="42"/>
  <c r="B350" i="27"/>
  <c r="B350" i="42"/>
  <c r="C350" i="27"/>
  <c r="C350" i="42"/>
  <c r="D350" i="27"/>
  <c r="D350" i="42"/>
  <c r="E350" i="27"/>
  <c r="E350" i="42"/>
  <c r="F350" i="27"/>
  <c r="F350" i="42"/>
  <c r="G350" i="27"/>
  <c r="G350" i="42"/>
  <c r="I350" i="27"/>
  <c r="I350" i="42"/>
  <c r="J350" i="27"/>
  <c r="J350" i="42"/>
  <c r="K350" i="27"/>
  <c r="K350" i="42"/>
  <c r="B351" i="27"/>
  <c r="B351" i="42"/>
  <c r="C351" i="27"/>
  <c r="C351" i="42"/>
  <c r="D351" i="27"/>
  <c r="D351" i="42"/>
  <c r="E351" i="27"/>
  <c r="E351" i="42"/>
  <c r="F351" i="27"/>
  <c r="F351" i="42"/>
  <c r="G351" i="27"/>
  <c r="G351" i="42"/>
  <c r="I351" i="27"/>
  <c r="I351" i="42"/>
  <c r="J351" i="27"/>
  <c r="J351" i="42"/>
  <c r="K351" i="27"/>
  <c r="K351" i="42"/>
  <c r="B352" i="27"/>
  <c r="B352" i="42"/>
  <c r="C352" i="27"/>
  <c r="C352" i="42"/>
  <c r="D352" i="27"/>
  <c r="D352" i="42"/>
  <c r="E352" i="27"/>
  <c r="E352" i="42"/>
  <c r="F352" i="27"/>
  <c r="F352" i="42"/>
  <c r="G352" i="27"/>
  <c r="G352" i="42"/>
  <c r="I352" i="27"/>
  <c r="I352" i="42"/>
  <c r="J352" i="27"/>
  <c r="J352" i="42"/>
  <c r="K352" i="27"/>
  <c r="K352" i="42"/>
  <c r="B353" i="27"/>
  <c r="B353" i="42"/>
  <c r="C353" i="27"/>
  <c r="C353" i="42"/>
  <c r="D353" i="27"/>
  <c r="D353" i="42"/>
  <c r="E353" i="27"/>
  <c r="E353" i="42"/>
  <c r="F353" i="27"/>
  <c r="F353" i="42"/>
  <c r="G353" i="27"/>
  <c r="G353" i="42"/>
  <c r="I353" i="27"/>
  <c r="I353" i="42"/>
  <c r="J353" i="27"/>
  <c r="J353" i="42"/>
  <c r="K353" i="27"/>
  <c r="K353" i="42"/>
  <c r="B354" i="27"/>
  <c r="B354" i="42"/>
  <c r="C354" i="27"/>
  <c r="C354" i="42"/>
  <c r="D354" i="27"/>
  <c r="D354" i="42"/>
  <c r="E354" i="27"/>
  <c r="E354" i="42"/>
  <c r="F354" i="27"/>
  <c r="F354" i="42"/>
  <c r="G354" i="27"/>
  <c r="G354" i="42"/>
  <c r="I354" i="27"/>
  <c r="I354" i="42"/>
  <c r="J354" i="27"/>
  <c r="J354" i="42"/>
  <c r="K354" i="27"/>
  <c r="K354" i="42"/>
  <c r="B355" i="27"/>
  <c r="B355" i="42"/>
  <c r="C355" i="27"/>
  <c r="C355" i="42"/>
  <c r="D355" i="27"/>
  <c r="D355" i="42"/>
  <c r="E355" i="27"/>
  <c r="E355" i="42"/>
  <c r="F355" i="27"/>
  <c r="F355" i="42"/>
  <c r="G355" i="27"/>
  <c r="G355" i="42"/>
  <c r="I355" i="27"/>
  <c r="I355" i="42"/>
  <c r="J355" i="27"/>
  <c r="J355" i="42"/>
  <c r="K355" i="27"/>
  <c r="K355" i="42"/>
  <c r="B356" i="27"/>
  <c r="B356" i="42"/>
  <c r="C356" i="27"/>
  <c r="C356" i="42"/>
  <c r="D356" i="27"/>
  <c r="D356" i="42"/>
  <c r="E356" i="27"/>
  <c r="E356" i="42"/>
  <c r="F356" i="27"/>
  <c r="F356" i="42"/>
  <c r="G356" i="27"/>
  <c r="G356" i="42"/>
  <c r="I356" i="27"/>
  <c r="I356" i="42"/>
  <c r="J356" i="27"/>
  <c r="J356" i="42"/>
  <c r="K356" i="27"/>
  <c r="K356" i="42"/>
  <c r="B357" i="27"/>
  <c r="B357" i="42"/>
  <c r="C357" i="27"/>
  <c r="C357" i="42"/>
  <c r="D357" i="27"/>
  <c r="D357" i="42"/>
  <c r="E357" i="27"/>
  <c r="E357" i="42"/>
  <c r="F357" i="27"/>
  <c r="F357" i="42"/>
  <c r="G357" i="27"/>
  <c r="G357" i="42"/>
  <c r="I357" i="27"/>
  <c r="I357" i="42"/>
  <c r="J357" i="27"/>
  <c r="J357" i="42"/>
  <c r="K357" i="27"/>
  <c r="K357" i="42"/>
  <c r="B358" i="27"/>
  <c r="B358" i="42"/>
  <c r="C358" i="27"/>
  <c r="C358" i="42"/>
  <c r="D358" i="27"/>
  <c r="D358" i="42"/>
  <c r="E358" i="27"/>
  <c r="E358" i="42"/>
  <c r="F358" i="27"/>
  <c r="F358" i="42"/>
  <c r="G358" i="27"/>
  <c r="G358" i="42"/>
  <c r="I358" i="27"/>
  <c r="I358" i="42"/>
  <c r="J358" i="27"/>
  <c r="J358" i="42"/>
  <c r="K358" i="27"/>
  <c r="K358" i="42"/>
  <c r="B359" i="27"/>
  <c r="B359" i="42"/>
  <c r="C359" i="27"/>
  <c r="C359" i="42"/>
  <c r="D359" i="27"/>
  <c r="D359" i="42"/>
  <c r="E359" i="27"/>
  <c r="E359" i="42"/>
  <c r="F359" i="27"/>
  <c r="F359" i="42"/>
  <c r="G359" i="27"/>
  <c r="G359" i="42"/>
  <c r="I359" i="27"/>
  <c r="I359" i="42"/>
  <c r="J359" i="27"/>
  <c r="J359" i="42"/>
  <c r="K359" i="27"/>
  <c r="K359" i="42"/>
  <c r="B360" i="27"/>
  <c r="B360" i="42"/>
  <c r="C360" i="27"/>
  <c r="C360" i="42"/>
  <c r="D360" i="27"/>
  <c r="D360" i="42"/>
  <c r="E360" i="27"/>
  <c r="E360" i="42"/>
  <c r="F360" i="27"/>
  <c r="F360" i="42"/>
  <c r="G360" i="27"/>
  <c r="G360" i="42"/>
  <c r="I360" i="27"/>
  <c r="I360" i="42"/>
  <c r="J360" i="27"/>
  <c r="J360" i="42"/>
  <c r="K360" i="27"/>
  <c r="K360" i="42"/>
  <c r="B361" i="27"/>
  <c r="B361" i="42"/>
  <c r="C361" i="27"/>
  <c r="C361" i="42"/>
  <c r="D361" i="27"/>
  <c r="D361" i="42"/>
  <c r="E361" i="27"/>
  <c r="E361" i="42"/>
  <c r="F361" i="27"/>
  <c r="F361" i="42"/>
  <c r="G361" i="27"/>
  <c r="G361" i="42"/>
  <c r="I361" i="27"/>
  <c r="I361" i="42"/>
  <c r="J361" i="27"/>
  <c r="J361" i="42"/>
  <c r="K361" i="27"/>
  <c r="K361" i="42"/>
  <c r="B362" i="27"/>
  <c r="B362" i="42"/>
  <c r="C362" i="27"/>
  <c r="C362" i="42"/>
  <c r="D362" i="27"/>
  <c r="D362" i="42"/>
  <c r="E362" i="27"/>
  <c r="E362" i="42"/>
  <c r="F362" i="27"/>
  <c r="F362" i="42"/>
  <c r="G362" i="27"/>
  <c r="G362" i="42"/>
  <c r="I362" i="27"/>
  <c r="I362" i="42"/>
  <c r="J362" i="27"/>
  <c r="J362" i="42"/>
  <c r="K362" i="27"/>
  <c r="K362" i="42"/>
  <c r="B363" i="27"/>
  <c r="B363" i="42"/>
  <c r="C363" i="27"/>
  <c r="C363" i="42"/>
  <c r="D363" i="27"/>
  <c r="D363" i="42"/>
  <c r="E363" i="27"/>
  <c r="E363" i="42"/>
  <c r="F363" i="27"/>
  <c r="F363" i="42"/>
  <c r="G363" i="27"/>
  <c r="G363" i="42"/>
  <c r="I363" i="27"/>
  <c r="I363" i="42"/>
  <c r="J363" i="27"/>
  <c r="J363" i="42"/>
  <c r="K363" i="27"/>
  <c r="K363" i="42"/>
  <c r="B196" i="27"/>
  <c r="B196" i="42"/>
  <c r="C196" i="27"/>
  <c r="C196" i="42"/>
  <c r="B17" i="27"/>
  <c r="B17" i="42"/>
  <c r="C17" i="27"/>
  <c r="C17" i="42"/>
  <c r="J17" i="27"/>
  <c r="J17" i="42"/>
  <c r="K17" i="27"/>
  <c r="K17" i="42"/>
  <c r="B18" i="27"/>
  <c r="B18" i="42"/>
  <c r="C18" i="27"/>
  <c r="C18" i="42"/>
  <c r="B19" i="27"/>
  <c r="B19" i="42"/>
  <c r="C19" i="27"/>
  <c r="C19" i="42"/>
  <c r="B20" i="27"/>
  <c r="B20" i="42"/>
  <c r="C20" i="27"/>
  <c r="C20" i="42"/>
  <c r="B21" i="27"/>
  <c r="B21" i="42"/>
  <c r="C21" i="27"/>
  <c r="C21" i="42"/>
  <c r="C22" i="27"/>
  <c r="C22" i="42"/>
  <c r="D22" i="27"/>
  <c r="D22" i="42"/>
  <c r="E22" i="27"/>
  <c r="E22" i="42"/>
  <c r="F22" i="27"/>
  <c r="F22" i="42"/>
  <c r="I22" i="27"/>
  <c r="I22" i="42"/>
  <c r="J22" i="27"/>
  <c r="J22" i="42"/>
  <c r="K22" i="27"/>
  <c r="K22" i="42"/>
  <c r="A23" i="27"/>
  <c r="A23" i="42"/>
  <c r="C23" i="27"/>
  <c r="C23" i="42"/>
  <c r="D23" i="27"/>
  <c r="D23" i="42"/>
  <c r="E23" i="27"/>
  <c r="E23" i="42"/>
  <c r="F23" i="27"/>
  <c r="F23" i="42"/>
  <c r="G23" i="27"/>
  <c r="G23" i="42"/>
  <c r="I23" i="27"/>
  <c r="I23" i="42"/>
  <c r="J23" i="27"/>
  <c r="J23" i="42"/>
  <c r="K23" i="27"/>
  <c r="K23" i="42"/>
  <c r="L23" i="27"/>
  <c r="L23" i="42"/>
  <c r="N23" i="27"/>
  <c r="N23" i="42"/>
  <c r="A24" i="27"/>
  <c r="A24" i="42"/>
  <c r="C24" i="27"/>
  <c r="C24" i="42"/>
  <c r="D24" i="27"/>
  <c r="D24" i="42"/>
  <c r="E24" i="27"/>
  <c r="E24" i="42"/>
  <c r="F24" i="27"/>
  <c r="F24" i="42"/>
  <c r="G24" i="27"/>
  <c r="G24" i="42"/>
  <c r="I24" i="27"/>
  <c r="I24" i="42"/>
  <c r="J24" i="27"/>
  <c r="J24" i="42"/>
  <c r="K24" i="27"/>
  <c r="K24" i="42"/>
  <c r="L24" i="27"/>
  <c r="L24" i="42"/>
  <c r="N24" i="27"/>
  <c r="N24" i="42"/>
  <c r="A25" i="27"/>
  <c r="A25" i="42"/>
  <c r="C25" i="27"/>
  <c r="C25" i="42"/>
  <c r="D25" i="27"/>
  <c r="D25" i="42"/>
  <c r="E25" i="27"/>
  <c r="E25" i="42"/>
  <c r="F25" i="27"/>
  <c r="F25" i="42"/>
  <c r="G25" i="27"/>
  <c r="G25" i="42"/>
  <c r="I25" i="27"/>
  <c r="I25" i="42"/>
  <c r="J25" i="27"/>
  <c r="J25" i="42"/>
  <c r="K25" i="27"/>
  <c r="K25" i="42"/>
  <c r="L25" i="27"/>
  <c r="L25" i="42"/>
  <c r="N25" i="27"/>
  <c r="N25" i="42"/>
  <c r="C26" i="27"/>
  <c r="C26" i="42"/>
  <c r="D26" i="27"/>
  <c r="D26" i="42"/>
  <c r="E26" i="27"/>
  <c r="E26" i="42"/>
  <c r="F26" i="27"/>
  <c r="F26" i="42"/>
  <c r="G26" i="27"/>
  <c r="G26" i="42"/>
  <c r="I26" i="27"/>
  <c r="I26" i="42"/>
  <c r="J26" i="27"/>
  <c r="J26" i="42"/>
  <c r="K26" i="27"/>
  <c r="K26" i="42"/>
  <c r="A27" i="27"/>
  <c r="A27" i="42"/>
  <c r="C27" i="27"/>
  <c r="C27" i="42"/>
  <c r="D27" i="27"/>
  <c r="D27" i="42"/>
  <c r="E27" i="27"/>
  <c r="E27" i="42"/>
  <c r="F27" i="27"/>
  <c r="F27" i="42"/>
  <c r="G27" i="27"/>
  <c r="G27" i="42"/>
  <c r="I27" i="27"/>
  <c r="I27" i="42"/>
  <c r="J27" i="27"/>
  <c r="J27" i="42"/>
  <c r="K27" i="27"/>
  <c r="K27" i="42"/>
  <c r="L27" i="27"/>
  <c r="L27" i="42"/>
  <c r="N27" i="27"/>
  <c r="N27" i="42"/>
  <c r="C28" i="27"/>
  <c r="C28" i="42"/>
  <c r="D28" i="27"/>
  <c r="D28" i="42"/>
  <c r="E28" i="27"/>
  <c r="E28" i="42"/>
  <c r="F28" i="27"/>
  <c r="F28" i="42"/>
  <c r="G28" i="27"/>
  <c r="G28" i="42"/>
  <c r="I28" i="27"/>
  <c r="I28" i="42"/>
  <c r="J28" i="27"/>
  <c r="J28" i="42"/>
  <c r="K28" i="27"/>
  <c r="K28" i="42"/>
  <c r="C29" i="27"/>
  <c r="C29" i="42"/>
  <c r="D29" i="27"/>
  <c r="D29" i="42"/>
  <c r="E29" i="27"/>
  <c r="E29" i="42"/>
  <c r="F29" i="27"/>
  <c r="F29" i="42"/>
  <c r="G29" i="27"/>
  <c r="G29" i="42"/>
  <c r="I29" i="27"/>
  <c r="I29" i="42"/>
  <c r="J29" i="27"/>
  <c r="J29" i="42"/>
  <c r="K29" i="27"/>
  <c r="K29" i="42"/>
  <c r="B30" i="27"/>
  <c r="B30" i="42"/>
  <c r="C30" i="27"/>
  <c r="C30" i="42"/>
  <c r="D30" i="27"/>
  <c r="D30" i="42"/>
  <c r="E30" i="27"/>
  <c r="E30" i="42"/>
  <c r="F30" i="27"/>
  <c r="F30" i="42"/>
  <c r="G30" i="27"/>
  <c r="G30" i="42"/>
  <c r="I30" i="27"/>
  <c r="I30" i="42"/>
  <c r="J30" i="27"/>
  <c r="J30" i="42"/>
  <c r="K30" i="27"/>
  <c r="K30" i="42"/>
  <c r="B31" i="27"/>
  <c r="B31" i="42"/>
  <c r="C31" i="27"/>
  <c r="C31" i="42"/>
  <c r="D31" i="27"/>
  <c r="D31" i="42"/>
  <c r="E31" i="27"/>
  <c r="E31" i="42"/>
  <c r="F31" i="27"/>
  <c r="F31" i="42"/>
  <c r="G31" i="27"/>
  <c r="G31" i="42"/>
  <c r="I31" i="27"/>
  <c r="I31" i="42"/>
  <c r="J31" i="27"/>
  <c r="J31" i="42"/>
  <c r="K31" i="27"/>
  <c r="K31" i="42"/>
  <c r="B32" i="27"/>
  <c r="B32" i="42"/>
  <c r="C32" i="27"/>
  <c r="C32" i="42"/>
  <c r="D32" i="27"/>
  <c r="D32" i="42"/>
  <c r="E32" i="27"/>
  <c r="E32" i="42"/>
  <c r="F32" i="27"/>
  <c r="F32" i="42"/>
  <c r="G32" i="27"/>
  <c r="G32" i="42"/>
  <c r="I32" i="27"/>
  <c r="I32" i="42"/>
  <c r="J32" i="27"/>
  <c r="J32" i="42"/>
  <c r="K32" i="27"/>
  <c r="K32" i="42"/>
  <c r="B33" i="27"/>
  <c r="B33" i="42"/>
  <c r="C33" i="27"/>
  <c r="C33" i="42"/>
  <c r="D33" i="27"/>
  <c r="D33" i="42"/>
  <c r="E33" i="27"/>
  <c r="E33" i="42"/>
  <c r="F33" i="27"/>
  <c r="F33" i="42"/>
  <c r="G33" i="27"/>
  <c r="G33" i="42"/>
  <c r="I33" i="27"/>
  <c r="I33" i="42"/>
  <c r="J33" i="27"/>
  <c r="J33" i="42"/>
  <c r="K33" i="27"/>
  <c r="K33" i="42"/>
  <c r="B34" i="27"/>
  <c r="B34" i="42"/>
  <c r="C34" i="27"/>
  <c r="C34" i="42"/>
  <c r="D34" i="27"/>
  <c r="D34" i="42"/>
  <c r="E34" i="27"/>
  <c r="E34" i="42"/>
  <c r="F34" i="27"/>
  <c r="F34" i="42"/>
  <c r="G34" i="27"/>
  <c r="G34" i="42"/>
  <c r="I34" i="27"/>
  <c r="I34" i="42"/>
  <c r="J34" i="27"/>
  <c r="J34" i="42"/>
  <c r="K34" i="27"/>
  <c r="K34" i="42"/>
  <c r="B35" i="27"/>
  <c r="B35" i="42"/>
  <c r="C35" i="27"/>
  <c r="C35" i="42"/>
  <c r="D35" i="27"/>
  <c r="D35" i="42"/>
  <c r="E35" i="27"/>
  <c r="E35" i="42"/>
  <c r="F35" i="27"/>
  <c r="F35" i="42"/>
  <c r="G35" i="27"/>
  <c r="G35" i="42"/>
  <c r="I35" i="27"/>
  <c r="I35" i="42"/>
  <c r="J35" i="27"/>
  <c r="J35" i="42"/>
  <c r="K35" i="27"/>
  <c r="K35" i="42"/>
  <c r="B36" i="27"/>
  <c r="B36" i="42"/>
  <c r="C36" i="27"/>
  <c r="C36" i="42"/>
  <c r="K36" i="27"/>
  <c r="K36" i="42"/>
  <c r="C37" i="27"/>
  <c r="C37" i="42"/>
  <c r="K37" i="27"/>
  <c r="K37" i="42"/>
  <c r="C38" i="27"/>
  <c r="C38" i="42"/>
  <c r="D38" i="27"/>
  <c r="D38" i="42"/>
  <c r="E38" i="27"/>
  <c r="E38" i="42"/>
  <c r="F38" i="27"/>
  <c r="F38" i="42"/>
  <c r="I38" i="27"/>
  <c r="I38" i="42"/>
  <c r="J38" i="27"/>
  <c r="J38" i="42"/>
  <c r="K38" i="27"/>
  <c r="K38" i="42"/>
  <c r="A39" i="27"/>
  <c r="A39" i="42"/>
  <c r="C39" i="27"/>
  <c r="C39" i="42"/>
  <c r="D39" i="27"/>
  <c r="D39" i="42"/>
  <c r="E39" i="27"/>
  <c r="E39" i="42"/>
  <c r="F39" i="27"/>
  <c r="F39" i="42"/>
  <c r="G39" i="27"/>
  <c r="G39" i="42"/>
  <c r="I39" i="27"/>
  <c r="I39" i="42"/>
  <c r="J39" i="27"/>
  <c r="J39" i="42"/>
  <c r="K39" i="27"/>
  <c r="K39" i="42"/>
  <c r="L39" i="27"/>
  <c r="L39" i="42"/>
  <c r="N39" i="27"/>
  <c r="N39" i="42"/>
  <c r="A40" i="27"/>
  <c r="A40" i="42"/>
  <c r="C40" i="27"/>
  <c r="C40" i="42"/>
  <c r="D40" i="27"/>
  <c r="D40" i="42"/>
  <c r="E40" i="27"/>
  <c r="E40" i="42"/>
  <c r="F40" i="27"/>
  <c r="F40" i="42"/>
  <c r="G40" i="27"/>
  <c r="G40" i="42"/>
  <c r="I40" i="27"/>
  <c r="I40" i="42"/>
  <c r="J40" i="27"/>
  <c r="J40" i="42"/>
  <c r="K40" i="27"/>
  <c r="K40" i="42"/>
  <c r="L40" i="27"/>
  <c r="L40" i="42"/>
  <c r="N40" i="27"/>
  <c r="N40" i="42"/>
  <c r="A41" i="27"/>
  <c r="A41" i="42"/>
  <c r="C41" i="27"/>
  <c r="C41" i="42"/>
  <c r="D41" i="27"/>
  <c r="D41" i="42"/>
  <c r="E41" i="27"/>
  <c r="E41" i="42"/>
  <c r="F41" i="27"/>
  <c r="F41" i="42"/>
  <c r="G41" i="27"/>
  <c r="G41" i="42"/>
  <c r="I41" i="27"/>
  <c r="I41" i="42"/>
  <c r="J41" i="27"/>
  <c r="J41" i="42"/>
  <c r="K41" i="27"/>
  <c r="K41" i="42"/>
  <c r="L41" i="27"/>
  <c r="L41" i="42"/>
  <c r="N41" i="27"/>
  <c r="N41" i="42"/>
  <c r="C42" i="27"/>
  <c r="C42" i="42"/>
  <c r="D42" i="27"/>
  <c r="D42" i="42"/>
  <c r="E42" i="27"/>
  <c r="E42" i="42"/>
  <c r="F42" i="27"/>
  <c r="F42" i="42"/>
  <c r="G42" i="27"/>
  <c r="G42" i="42"/>
  <c r="I42" i="27"/>
  <c r="I42" i="42"/>
  <c r="J42" i="27"/>
  <c r="J42" i="42"/>
  <c r="K42" i="27"/>
  <c r="K42" i="42"/>
  <c r="A43" i="27"/>
  <c r="A43" i="42"/>
  <c r="C43" i="27"/>
  <c r="C43" i="42"/>
  <c r="D43" i="27"/>
  <c r="D43" i="42"/>
  <c r="E43" i="27"/>
  <c r="E43" i="42"/>
  <c r="F43" i="27"/>
  <c r="F43" i="42"/>
  <c r="G43" i="27"/>
  <c r="G43" i="42"/>
  <c r="I43" i="27"/>
  <c r="I43" i="42"/>
  <c r="J43" i="27"/>
  <c r="J43" i="42"/>
  <c r="K43" i="27"/>
  <c r="K43" i="42"/>
  <c r="L43" i="27"/>
  <c r="L43" i="42"/>
  <c r="N43" i="27"/>
  <c r="N43" i="42"/>
  <c r="C44" i="27"/>
  <c r="C44" i="42"/>
  <c r="D44" i="27"/>
  <c r="D44" i="42"/>
  <c r="E44" i="27"/>
  <c r="E44" i="42"/>
  <c r="F44" i="27"/>
  <c r="F44" i="42"/>
  <c r="G44" i="27"/>
  <c r="G44" i="42"/>
  <c r="I44" i="27"/>
  <c r="I44" i="42"/>
  <c r="J44" i="27"/>
  <c r="J44" i="42"/>
  <c r="K44" i="27"/>
  <c r="K44" i="42"/>
  <c r="C45" i="27"/>
  <c r="C45" i="42"/>
  <c r="D45" i="27"/>
  <c r="D45" i="42"/>
  <c r="E45" i="27"/>
  <c r="E45" i="42"/>
  <c r="F45" i="27"/>
  <c r="F45" i="42"/>
  <c r="G45" i="27"/>
  <c r="G45" i="42"/>
  <c r="I45" i="27"/>
  <c r="I45" i="42"/>
  <c r="J45" i="27"/>
  <c r="J45" i="42"/>
  <c r="K45" i="27"/>
  <c r="K45" i="42"/>
  <c r="B46" i="27"/>
  <c r="B46" i="42"/>
  <c r="C46" i="27"/>
  <c r="C46" i="42"/>
  <c r="D46" i="27"/>
  <c r="D46" i="42"/>
  <c r="E46" i="27"/>
  <c r="E46" i="42"/>
  <c r="F46" i="27"/>
  <c r="F46" i="42"/>
  <c r="G46" i="27"/>
  <c r="G46" i="42"/>
  <c r="I46" i="27"/>
  <c r="I46" i="42"/>
  <c r="J46" i="27"/>
  <c r="J46" i="42"/>
  <c r="K46" i="27"/>
  <c r="K46" i="42"/>
  <c r="B47" i="27"/>
  <c r="B47" i="42"/>
  <c r="C47" i="27"/>
  <c r="C47" i="42"/>
  <c r="D47" i="27"/>
  <c r="D47" i="42"/>
  <c r="E47" i="27"/>
  <c r="E47" i="42"/>
  <c r="F47" i="27"/>
  <c r="F47" i="42"/>
  <c r="G47" i="27"/>
  <c r="G47" i="42"/>
  <c r="I47" i="27"/>
  <c r="I47" i="42"/>
  <c r="J47" i="27"/>
  <c r="J47" i="42"/>
  <c r="K47" i="27"/>
  <c r="K47" i="42"/>
  <c r="B48" i="27"/>
  <c r="B48" i="42"/>
  <c r="C48" i="27"/>
  <c r="C48" i="42"/>
  <c r="D48" i="27"/>
  <c r="D48" i="42"/>
  <c r="E48" i="27"/>
  <c r="E48" i="42"/>
  <c r="F48" i="27"/>
  <c r="F48" i="42"/>
  <c r="G48" i="27"/>
  <c r="G48" i="42"/>
  <c r="I48" i="27"/>
  <c r="I48" i="42"/>
  <c r="J48" i="27"/>
  <c r="J48" i="42"/>
  <c r="K48" i="27"/>
  <c r="K48" i="42"/>
  <c r="B49" i="27"/>
  <c r="B49" i="42"/>
  <c r="C49" i="27"/>
  <c r="C49" i="42"/>
  <c r="D49" i="27"/>
  <c r="D49" i="42"/>
  <c r="E49" i="27"/>
  <c r="E49" i="42"/>
  <c r="F49" i="27"/>
  <c r="F49" i="42"/>
  <c r="G49" i="27"/>
  <c r="G49" i="42"/>
  <c r="I49" i="27"/>
  <c r="I49" i="42"/>
  <c r="J49" i="27"/>
  <c r="J49" i="42"/>
  <c r="K49" i="27"/>
  <c r="K49" i="42"/>
  <c r="B50" i="27"/>
  <c r="B50" i="42"/>
  <c r="C50" i="27"/>
  <c r="C50" i="42"/>
  <c r="D50" i="27"/>
  <c r="D50" i="42"/>
  <c r="E50" i="27"/>
  <c r="E50" i="42"/>
  <c r="F50" i="27"/>
  <c r="F50" i="42"/>
  <c r="G50" i="27"/>
  <c r="G50" i="42"/>
  <c r="I50" i="27"/>
  <c r="I50" i="42"/>
  <c r="J50" i="27"/>
  <c r="J50" i="42"/>
  <c r="K50" i="27"/>
  <c r="K50" i="42"/>
  <c r="B51" i="27"/>
  <c r="B51" i="42"/>
  <c r="C51" i="27"/>
  <c r="C51" i="42"/>
  <c r="D51" i="27"/>
  <c r="D51" i="42"/>
  <c r="E51" i="27"/>
  <c r="E51" i="42"/>
  <c r="F51" i="27"/>
  <c r="F51" i="42"/>
  <c r="G51" i="27"/>
  <c r="G51" i="42"/>
  <c r="I51" i="27"/>
  <c r="I51" i="42"/>
  <c r="J51" i="27"/>
  <c r="J51" i="42"/>
  <c r="K51" i="27"/>
  <c r="K51" i="42"/>
  <c r="B52" i="27"/>
  <c r="B52" i="42"/>
  <c r="C52" i="27"/>
  <c r="C52" i="42"/>
  <c r="K52" i="27"/>
  <c r="K52" i="42"/>
  <c r="B53" i="27"/>
  <c r="B53" i="42"/>
  <c r="C53" i="27"/>
  <c r="C53" i="42"/>
  <c r="K53" i="27"/>
  <c r="K53" i="42"/>
  <c r="C54" i="27"/>
  <c r="C54" i="42"/>
  <c r="D54" i="27"/>
  <c r="D54" i="42"/>
  <c r="E54" i="27"/>
  <c r="E54" i="42"/>
  <c r="F54" i="27"/>
  <c r="F54" i="42"/>
  <c r="I54" i="27"/>
  <c r="I54" i="42"/>
  <c r="J54" i="27"/>
  <c r="J54" i="42"/>
  <c r="K54" i="27"/>
  <c r="K54" i="42"/>
  <c r="A55" i="27"/>
  <c r="A55" i="42"/>
  <c r="C55" i="27"/>
  <c r="C55" i="42"/>
  <c r="D55" i="27"/>
  <c r="D55" i="42"/>
  <c r="E55" i="27"/>
  <c r="E55" i="42"/>
  <c r="F55" i="27"/>
  <c r="F55" i="42"/>
  <c r="G55" i="27"/>
  <c r="G55" i="42"/>
  <c r="I55" i="27"/>
  <c r="I55" i="42"/>
  <c r="J55" i="27"/>
  <c r="J55" i="42"/>
  <c r="K55" i="27"/>
  <c r="K55" i="42"/>
  <c r="L55" i="27"/>
  <c r="L55" i="42"/>
  <c r="N55" i="27"/>
  <c r="N55" i="42"/>
  <c r="A56" i="27"/>
  <c r="A56" i="42"/>
  <c r="C56" i="27"/>
  <c r="C56" i="42"/>
  <c r="D56" i="27"/>
  <c r="D56" i="42"/>
  <c r="E56" i="27"/>
  <c r="E56" i="42"/>
  <c r="F56" i="27"/>
  <c r="F56" i="42"/>
  <c r="G56" i="27"/>
  <c r="G56" i="42"/>
  <c r="I56" i="27"/>
  <c r="I56" i="42"/>
  <c r="J56" i="27"/>
  <c r="J56" i="42"/>
  <c r="K56" i="27"/>
  <c r="K56" i="42"/>
  <c r="L56" i="27"/>
  <c r="L56" i="42"/>
  <c r="N56" i="27"/>
  <c r="N56" i="42"/>
  <c r="A57" i="27"/>
  <c r="A57" i="42"/>
  <c r="C57" i="27"/>
  <c r="C57" i="42"/>
  <c r="D57" i="27"/>
  <c r="D57" i="42"/>
  <c r="E57" i="27"/>
  <c r="E57" i="42"/>
  <c r="F57" i="27"/>
  <c r="F57" i="42"/>
  <c r="G57" i="27"/>
  <c r="G57" i="42"/>
  <c r="I57" i="27"/>
  <c r="I57" i="42"/>
  <c r="J57" i="27"/>
  <c r="J57" i="42"/>
  <c r="K57" i="27"/>
  <c r="K57" i="42"/>
  <c r="L57" i="27"/>
  <c r="L57" i="42"/>
  <c r="N57" i="27"/>
  <c r="N57" i="42"/>
  <c r="C58" i="27"/>
  <c r="C58" i="42"/>
  <c r="D58" i="27"/>
  <c r="D58" i="42"/>
  <c r="E58" i="27"/>
  <c r="E58" i="42"/>
  <c r="F58" i="27"/>
  <c r="F58" i="42"/>
  <c r="G58" i="27"/>
  <c r="G58" i="42"/>
  <c r="I58" i="27"/>
  <c r="I58" i="42"/>
  <c r="J58" i="27"/>
  <c r="J58" i="42"/>
  <c r="K58" i="27"/>
  <c r="K58" i="42"/>
  <c r="A59" i="27"/>
  <c r="A59" i="42"/>
  <c r="C59" i="27"/>
  <c r="C59" i="42"/>
  <c r="D59" i="27"/>
  <c r="D59" i="42"/>
  <c r="E59" i="27"/>
  <c r="E59" i="42"/>
  <c r="F59" i="27"/>
  <c r="F59" i="42"/>
  <c r="G59" i="27"/>
  <c r="G59" i="42"/>
  <c r="I59" i="27"/>
  <c r="I59" i="42"/>
  <c r="J59" i="27"/>
  <c r="J59" i="42"/>
  <c r="K59" i="27"/>
  <c r="K59" i="42"/>
  <c r="L59" i="27"/>
  <c r="L59" i="42"/>
  <c r="N59" i="27"/>
  <c r="N59" i="42"/>
  <c r="C60" i="27"/>
  <c r="C60" i="42"/>
  <c r="D60" i="27"/>
  <c r="D60" i="42"/>
  <c r="E60" i="27"/>
  <c r="E60" i="42"/>
  <c r="F60" i="27"/>
  <c r="F60" i="42"/>
  <c r="G60" i="27"/>
  <c r="G60" i="42"/>
  <c r="I60" i="27"/>
  <c r="I60" i="42"/>
  <c r="J60" i="27"/>
  <c r="J60" i="42"/>
  <c r="K60" i="27"/>
  <c r="K60" i="42"/>
  <c r="C61" i="27"/>
  <c r="C61" i="42"/>
  <c r="D61" i="27"/>
  <c r="D61" i="42"/>
  <c r="E61" i="27"/>
  <c r="E61" i="42"/>
  <c r="F61" i="27"/>
  <c r="F61" i="42"/>
  <c r="G61" i="27"/>
  <c r="G61" i="42"/>
  <c r="I61" i="27"/>
  <c r="I61" i="42"/>
  <c r="J61" i="27"/>
  <c r="J61" i="42"/>
  <c r="K61" i="27"/>
  <c r="K61" i="42"/>
  <c r="B62" i="27"/>
  <c r="B62" i="42"/>
  <c r="C62" i="27"/>
  <c r="C62" i="42"/>
  <c r="D62" i="27"/>
  <c r="D62" i="42"/>
  <c r="E62" i="27"/>
  <c r="E62" i="42"/>
  <c r="F62" i="27"/>
  <c r="F62" i="42"/>
  <c r="G62" i="27"/>
  <c r="G62" i="42"/>
  <c r="I62" i="27"/>
  <c r="I62" i="42"/>
  <c r="J62" i="27"/>
  <c r="J62" i="42"/>
  <c r="K62" i="27"/>
  <c r="K62" i="42"/>
  <c r="B63" i="27"/>
  <c r="B63" i="42"/>
  <c r="C63" i="27"/>
  <c r="C63" i="42"/>
  <c r="D63" i="27"/>
  <c r="D63" i="42"/>
  <c r="E63" i="27"/>
  <c r="E63" i="42"/>
  <c r="F63" i="27"/>
  <c r="F63" i="42"/>
  <c r="G63" i="27"/>
  <c r="G63" i="42"/>
  <c r="I63" i="27"/>
  <c r="I63" i="42"/>
  <c r="J63" i="27"/>
  <c r="J63" i="42"/>
  <c r="K63" i="27"/>
  <c r="K63" i="42"/>
  <c r="B64" i="27"/>
  <c r="B64" i="42"/>
  <c r="C64" i="27"/>
  <c r="C64" i="42"/>
  <c r="D64" i="27"/>
  <c r="D64" i="42"/>
  <c r="E64" i="27"/>
  <c r="E64" i="42"/>
  <c r="F64" i="27"/>
  <c r="F64" i="42"/>
  <c r="G64" i="27"/>
  <c r="G64" i="42"/>
  <c r="I64" i="27"/>
  <c r="I64" i="42"/>
  <c r="J64" i="27"/>
  <c r="J64" i="42"/>
  <c r="K64" i="27"/>
  <c r="K64" i="42"/>
  <c r="B65" i="27"/>
  <c r="B65" i="42"/>
  <c r="C65" i="27"/>
  <c r="C65" i="42"/>
  <c r="D65" i="27"/>
  <c r="D65" i="42"/>
  <c r="E65" i="27"/>
  <c r="E65" i="42"/>
  <c r="F65" i="27"/>
  <c r="F65" i="42"/>
  <c r="G65" i="27"/>
  <c r="G65" i="42"/>
  <c r="I65" i="27"/>
  <c r="I65" i="42"/>
  <c r="J65" i="27"/>
  <c r="J65" i="42"/>
  <c r="K65" i="27"/>
  <c r="K65" i="42"/>
  <c r="B66" i="27"/>
  <c r="B66" i="42"/>
  <c r="C66" i="27"/>
  <c r="C66" i="42"/>
  <c r="D66" i="27"/>
  <c r="D66" i="42"/>
  <c r="E66" i="27"/>
  <c r="E66" i="42"/>
  <c r="F66" i="27"/>
  <c r="F66" i="42"/>
  <c r="G66" i="27"/>
  <c r="G66" i="42"/>
  <c r="I66" i="27"/>
  <c r="I66" i="42"/>
  <c r="J66" i="27"/>
  <c r="J66" i="42"/>
  <c r="K66" i="27"/>
  <c r="K66" i="42"/>
  <c r="B67" i="27"/>
  <c r="B67" i="42"/>
  <c r="C67" i="27"/>
  <c r="C67" i="42"/>
  <c r="D67" i="27"/>
  <c r="D67" i="42"/>
  <c r="E67" i="27"/>
  <c r="E67" i="42"/>
  <c r="F67" i="27"/>
  <c r="F67" i="42"/>
  <c r="G67" i="27"/>
  <c r="G67" i="42"/>
  <c r="I67" i="27"/>
  <c r="I67" i="42"/>
  <c r="J67" i="27"/>
  <c r="J67" i="42"/>
  <c r="K67" i="27"/>
  <c r="K67" i="42"/>
  <c r="B68" i="27"/>
  <c r="B68" i="42"/>
  <c r="C68" i="27"/>
  <c r="C68" i="42"/>
  <c r="K68" i="27"/>
  <c r="K68" i="42"/>
  <c r="C69" i="27"/>
  <c r="C69" i="42"/>
  <c r="K69" i="27"/>
  <c r="K69" i="42"/>
  <c r="C70" i="27"/>
  <c r="C70" i="42"/>
  <c r="D70" i="27"/>
  <c r="D70" i="42"/>
  <c r="E70" i="27"/>
  <c r="E70" i="42"/>
  <c r="F70" i="27"/>
  <c r="F70" i="42"/>
  <c r="I70" i="27"/>
  <c r="I70" i="42"/>
  <c r="J70" i="27"/>
  <c r="J70" i="42"/>
  <c r="K70" i="27"/>
  <c r="K70" i="42"/>
  <c r="A71" i="27"/>
  <c r="A71" i="42"/>
  <c r="C71" i="27"/>
  <c r="C71" i="42"/>
  <c r="D71" i="27"/>
  <c r="D71" i="42"/>
  <c r="E71" i="27"/>
  <c r="E71" i="42"/>
  <c r="F71" i="27"/>
  <c r="F71" i="42"/>
  <c r="G71" i="27"/>
  <c r="G71" i="42"/>
  <c r="I71" i="27"/>
  <c r="I71" i="42"/>
  <c r="J71" i="27"/>
  <c r="J71" i="42"/>
  <c r="K71" i="27"/>
  <c r="K71" i="42"/>
  <c r="L71" i="27"/>
  <c r="L71" i="42"/>
  <c r="N71" i="27"/>
  <c r="N71" i="42"/>
  <c r="A72" i="27"/>
  <c r="A72" i="42"/>
  <c r="C72" i="27"/>
  <c r="C72" i="42"/>
  <c r="D72" i="27"/>
  <c r="D72" i="42"/>
  <c r="E72" i="27"/>
  <c r="E72" i="42"/>
  <c r="F72" i="27"/>
  <c r="F72" i="42"/>
  <c r="G72" i="27"/>
  <c r="G72" i="42"/>
  <c r="I72" i="27"/>
  <c r="I72" i="42"/>
  <c r="J72" i="27"/>
  <c r="J72" i="42"/>
  <c r="K72" i="27"/>
  <c r="K72" i="42"/>
  <c r="L72" i="27"/>
  <c r="L72" i="42"/>
  <c r="N72" i="27"/>
  <c r="N72" i="42"/>
  <c r="A73" i="27"/>
  <c r="A73" i="42"/>
  <c r="C73" i="27"/>
  <c r="C73" i="42"/>
  <c r="D73" i="27"/>
  <c r="D73" i="42"/>
  <c r="E73" i="27"/>
  <c r="E73" i="42"/>
  <c r="F73" i="27"/>
  <c r="F73" i="42"/>
  <c r="G73" i="27"/>
  <c r="G73" i="42"/>
  <c r="I73" i="27"/>
  <c r="I73" i="42"/>
  <c r="J73" i="27"/>
  <c r="J73" i="42"/>
  <c r="K73" i="27"/>
  <c r="K73" i="42"/>
  <c r="L73" i="27"/>
  <c r="L73" i="42"/>
  <c r="N73" i="27"/>
  <c r="N73" i="42"/>
  <c r="C74" i="27"/>
  <c r="C74" i="42"/>
  <c r="D74" i="27"/>
  <c r="D74" i="42"/>
  <c r="E74" i="27"/>
  <c r="E74" i="42"/>
  <c r="F74" i="27"/>
  <c r="F74" i="42"/>
  <c r="G74" i="27"/>
  <c r="G74" i="42"/>
  <c r="I74" i="27"/>
  <c r="I74" i="42"/>
  <c r="J74" i="27"/>
  <c r="J74" i="42"/>
  <c r="K74" i="27"/>
  <c r="K74" i="42"/>
  <c r="A75" i="27"/>
  <c r="A75" i="42"/>
  <c r="C75" i="27"/>
  <c r="C75" i="42"/>
  <c r="D75" i="27"/>
  <c r="D75" i="42"/>
  <c r="E75" i="27"/>
  <c r="E75" i="42"/>
  <c r="F75" i="27"/>
  <c r="F75" i="42"/>
  <c r="G75" i="27"/>
  <c r="G75" i="42"/>
  <c r="I75" i="27"/>
  <c r="I75" i="42"/>
  <c r="J75" i="27"/>
  <c r="J75" i="42"/>
  <c r="K75" i="27"/>
  <c r="K75" i="42"/>
  <c r="L75" i="27"/>
  <c r="L75" i="42"/>
  <c r="N75" i="27"/>
  <c r="N75" i="42"/>
  <c r="C76" i="27"/>
  <c r="C76" i="42"/>
  <c r="D76" i="27"/>
  <c r="D76" i="42"/>
  <c r="E76" i="27"/>
  <c r="E76" i="42"/>
  <c r="F76" i="27"/>
  <c r="F76" i="42"/>
  <c r="G76" i="27"/>
  <c r="G76" i="42"/>
  <c r="I76" i="27"/>
  <c r="I76" i="42"/>
  <c r="J76" i="27"/>
  <c r="J76" i="42"/>
  <c r="K76" i="27"/>
  <c r="K76" i="42"/>
  <c r="C77" i="27"/>
  <c r="C77" i="42"/>
  <c r="D77" i="27"/>
  <c r="D77" i="42"/>
  <c r="E77" i="27"/>
  <c r="E77" i="42"/>
  <c r="F77" i="27"/>
  <c r="F77" i="42"/>
  <c r="G77" i="27"/>
  <c r="G77" i="42"/>
  <c r="I77" i="27"/>
  <c r="I77" i="42"/>
  <c r="J77" i="27"/>
  <c r="J77" i="42"/>
  <c r="K77" i="27"/>
  <c r="K77" i="42"/>
  <c r="B78" i="27"/>
  <c r="B78" i="42"/>
  <c r="C78" i="27"/>
  <c r="C78" i="42"/>
  <c r="D78" i="27"/>
  <c r="D78" i="42"/>
  <c r="E78" i="27"/>
  <c r="E78" i="42"/>
  <c r="F78" i="27"/>
  <c r="F78" i="42"/>
  <c r="G78" i="27"/>
  <c r="G78" i="42"/>
  <c r="I78" i="27"/>
  <c r="I78" i="42"/>
  <c r="J78" i="27"/>
  <c r="J78" i="42"/>
  <c r="K78" i="27"/>
  <c r="K78" i="42"/>
  <c r="B79" i="27"/>
  <c r="B79" i="42"/>
  <c r="C79" i="27"/>
  <c r="C79" i="42"/>
  <c r="D79" i="27"/>
  <c r="D79" i="42"/>
  <c r="E79" i="27"/>
  <c r="E79" i="42"/>
  <c r="F79" i="27"/>
  <c r="F79" i="42"/>
  <c r="G79" i="27"/>
  <c r="G79" i="42"/>
  <c r="I79" i="27"/>
  <c r="I79" i="42"/>
  <c r="J79" i="27"/>
  <c r="J79" i="42"/>
  <c r="K79" i="27"/>
  <c r="K79" i="42"/>
  <c r="B80" i="27"/>
  <c r="B80" i="42"/>
  <c r="C80" i="27"/>
  <c r="C80" i="42"/>
  <c r="D80" i="27"/>
  <c r="D80" i="42"/>
  <c r="E80" i="27"/>
  <c r="E80" i="42"/>
  <c r="F80" i="27"/>
  <c r="F80" i="42"/>
  <c r="G80" i="27"/>
  <c r="G80" i="42"/>
  <c r="I80" i="27"/>
  <c r="I80" i="42"/>
  <c r="J80" i="27"/>
  <c r="J80" i="42"/>
  <c r="K80" i="27"/>
  <c r="K80" i="42"/>
  <c r="B81" i="27"/>
  <c r="B81" i="42"/>
  <c r="C81" i="27"/>
  <c r="C81" i="42"/>
  <c r="D81" i="27"/>
  <c r="D81" i="42"/>
  <c r="E81" i="27"/>
  <c r="E81" i="42"/>
  <c r="F81" i="27"/>
  <c r="F81" i="42"/>
  <c r="G81" i="27"/>
  <c r="G81" i="42"/>
  <c r="I81" i="27"/>
  <c r="I81" i="42"/>
  <c r="J81" i="27"/>
  <c r="J81" i="42"/>
  <c r="K81" i="27"/>
  <c r="K81" i="42"/>
  <c r="B82" i="27"/>
  <c r="B82" i="42"/>
  <c r="C82" i="27"/>
  <c r="C82" i="42"/>
  <c r="D82" i="27"/>
  <c r="D82" i="42"/>
  <c r="E82" i="27"/>
  <c r="E82" i="42"/>
  <c r="F82" i="27"/>
  <c r="F82" i="42"/>
  <c r="G82" i="27"/>
  <c r="G82" i="42"/>
  <c r="I82" i="27"/>
  <c r="I82" i="42"/>
  <c r="J82" i="27"/>
  <c r="J82" i="42"/>
  <c r="K82" i="27"/>
  <c r="K82" i="42"/>
  <c r="B83" i="27"/>
  <c r="B83" i="42"/>
  <c r="C83" i="27"/>
  <c r="C83" i="42"/>
  <c r="D83" i="27"/>
  <c r="D83" i="42"/>
  <c r="E83" i="27"/>
  <c r="E83" i="42"/>
  <c r="F83" i="27"/>
  <c r="F83" i="42"/>
  <c r="G83" i="27"/>
  <c r="G83" i="42"/>
  <c r="I83" i="27"/>
  <c r="I83" i="42"/>
  <c r="J83" i="27"/>
  <c r="J83" i="42"/>
  <c r="K83" i="27"/>
  <c r="K83" i="42"/>
  <c r="B84" i="27"/>
  <c r="B84" i="42"/>
  <c r="C84" i="27"/>
  <c r="C84" i="42"/>
  <c r="K84" i="27"/>
  <c r="K84" i="42"/>
  <c r="B85" i="27"/>
  <c r="B85" i="42"/>
  <c r="C85" i="27"/>
  <c r="C85" i="42"/>
  <c r="K85" i="27"/>
  <c r="K85" i="42"/>
  <c r="C86" i="27"/>
  <c r="C86" i="42"/>
  <c r="D86" i="27"/>
  <c r="D86" i="42"/>
  <c r="E86" i="27"/>
  <c r="E86" i="42"/>
  <c r="F86" i="27"/>
  <c r="F86" i="42"/>
  <c r="I86" i="27"/>
  <c r="I86" i="42"/>
  <c r="J86" i="27"/>
  <c r="J86" i="42"/>
  <c r="K86" i="27"/>
  <c r="K86" i="42"/>
  <c r="A87" i="27"/>
  <c r="A87" i="42"/>
  <c r="C87" i="27"/>
  <c r="C87" i="42"/>
  <c r="D87" i="27"/>
  <c r="D87" i="42"/>
  <c r="E87" i="27"/>
  <c r="E87" i="42"/>
  <c r="F87" i="27"/>
  <c r="F87" i="42"/>
  <c r="G87" i="27"/>
  <c r="G87" i="42"/>
  <c r="I87" i="27"/>
  <c r="I87" i="42"/>
  <c r="J87" i="27"/>
  <c r="J87" i="42"/>
  <c r="K87" i="27"/>
  <c r="K87" i="42"/>
  <c r="L87" i="27"/>
  <c r="L87" i="42"/>
  <c r="N87" i="27"/>
  <c r="N87" i="42"/>
  <c r="A88" i="27"/>
  <c r="A88" i="42"/>
  <c r="C88" i="27"/>
  <c r="C88" i="42"/>
  <c r="D88" i="27"/>
  <c r="D88" i="42"/>
  <c r="E88" i="27"/>
  <c r="E88" i="42"/>
  <c r="F88" i="27"/>
  <c r="F88" i="42"/>
  <c r="G88" i="27"/>
  <c r="G88" i="42"/>
  <c r="I88" i="27"/>
  <c r="I88" i="42"/>
  <c r="J88" i="27"/>
  <c r="J88" i="42"/>
  <c r="K88" i="27"/>
  <c r="K88" i="42"/>
  <c r="L88" i="27"/>
  <c r="L88" i="42"/>
  <c r="N88" i="27"/>
  <c r="N88" i="42"/>
  <c r="A89" i="27"/>
  <c r="A89" i="42"/>
  <c r="C89" i="27"/>
  <c r="C89" i="42"/>
  <c r="D89" i="27"/>
  <c r="D89" i="42"/>
  <c r="E89" i="27"/>
  <c r="E89" i="42"/>
  <c r="F89" i="27"/>
  <c r="F89" i="42"/>
  <c r="G89" i="27"/>
  <c r="G89" i="42"/>
  <c r="I89" i="27"/>
  <c r="I89" i="42"/>
  <c r="J89" i="27"/>
  <c r="J89" i="42"/>
  <c r="K89" i="27"/>
  <c r="K89" i="42"/>
  <c r="L89" i="27"/>
  <c r="L89" i="42"/>
  <c r="N89" i="27"/>
  <c r="N89" i="42"/>
  <c r="C90" i="27"/>
  <c r="C90" i="42"/>
  <c r="D90" i="27"/>
  <c r="D90" i="42"/>
  <c r="E90" i="27"/>
  <c r="E90" i="42"/>
  <c r="F90" i="27"/>
  <c r="F90" i="42"/>
  <c r="G90" i="27"/>
  <c r="G90" i="42"/>
  <c r="I90" i="27"/>
  <c r="I90" i="42"/>
  <c r="J90" i="27"/>
  <c r="J90" i="42"/>
  <c r="K90" i="27"/>
  <c r="K90" i="42"/>
  <c r="A91" i="27"/>
  <c r="A91" i="42"/>
  <c r="C91" i="27"/>
  <c r="C91" i="42"/>
  <c r="D91" i="27"/>
  <c r="D91" i="42"/>
  <c r="E91" i="27"/>
  <c r="E91" i="42"/>
  <c r="F91" i="27"/>
  <c r="F91" i="42"/>
  <c r="G91" i="27"/>
  <c r="G91" i="42"/>
  <c r="I91" i="27"/>
  <c r="I91" i="42"/>
  <c r="J91" i="27"/>
  <c r="J91" i="42"/>
  <c r="K91" i="27"/>
  <c r="K91" i="42"/>
  <c r="L91" i="27"/>
  <c r="L91" i="42"/>
  <c r="N91" i="27"/>
  <c r="N91" i="42"/>
  <c r="B92" i="27"/>
  <c r="B92" i="42"/>
  <c r="C92" i="27"/>
  <c r="C92" i="42"/>
  <c r="D92" i="27"/>
  <c r="D92" i="42"/>
  <c r="E92" i="27"/>
  <c r="E92" i="42"/>
  <c r="F92" i="27"/>
  <c r="F92" i="42"/>
  <c r="G92" i="27"/>
  <c r="G92" i="42"/>
  <c r="I92" i="27"/>
  <c r="I92" i="42"/>
  <c r="J92" i="27"/>
  <c r="J92" i="42"/>
  <c r="K92" i="27"/>
  <c r="K92" i="42"/>
  <c r="B93" i="27"/>
  <c r="B93" i="42"/>
  <c r="C93" i="27"/>
  <c r="C93" i="42"/>
  <c r="D93" i="27"/>
  <c r="D93" i="42"/>
  <c r="E93" i="27"/>
  <c r="E93" i="42"/>
  <c r="F93" i="27"/>
  <c r="F93" i="42"/>
  <c r="G93" i="27"/>
  <c r="G93" i="42"/>
  <c r="I93" i="27"/>
  <c r="I93" i="42"/>
  <c r="J93" i="27"/>
  <c r="J93" i="42"/>
  <c r="K93" i="27"/>
  <c r="K93" i="42"/>
  <c r="B94" i="27"/>
  <c r="B94" i="42"/>
  <c r="C94" i="27"/>
  <c r="C94" i="42"/>
  <c r="D94" i="27"/>
  <c r="D94" i="42"/>
  <c r="E94" i="27"/>
  <c r="E94" i="42"/>
  <c r="F94" i="27"/>
  <c r="F94" i="42"/>
  <c r="G94" i="27"/>
  <c r="G94" i="42"/>
  <c r="I94" i="27"/>
  <c r="I94" i="42"/>
  <c r="J94" i="27"/>
  <c r="J94" i="42"/>
  <c r="K94" i="27"/>
  <c r="K94" i="42"/>
  <c r="B95" i="27"/>
  <c r="B95" i="42"/>
  <c r="C95" i="27"/>
  <c r="C95" i="42"/>
  <c r="D95" i="27"/>
  <c r="D95" i="42"/>
  <c r="E95" i="27"/>
  <c r="E95" i="42"/>
  <c r="F95" i="27"/>
  <c r="F95" i="42"/>
  <c r="G95" i="27"/>
  <c r="G95" i="42"/>
  <c r="I95" i="27"/>
  <c r="I95" i="42"/>
  <c r="J95" i="27"/>
  <c r="J95" i="42"/>
  <c r="K95" i="27"/>
  <c r="K95" i="42"/>
  <c r="B96" i="27"/>
  <c r="B96" i="42"/>
  <c r="C96" i="27"/>
  <c r="C96" i="42"/>
  <c r="D96" i="27"/>
  <c r="D96" i="42"/>
  <c r="E96" i="27"/>
  <c r="E96" i="42"/>
  <c r="F96" i="27"/>
  <c r="F96" i="42"/>
  <c r="G96" i="27"/>
  <c r="G96" i="42"/>
  <c r="I96" i="27"/>
  <c r="I96" i="42"/>
  <c r="J96" i="27"/>
  <c r="J96" i="42"/>
  <c r="K96" i="27"/>
  <c r="K96" i="42"/>
  <c r="B97" i="27"/>
  <c r="B97" i="42"/>
  <c r="C97" i="27"/>
  <c r="C97" i="42"/>
  <c r="D97" i="27"/>
  <c r="D97" i="42"/>
  <c r="E97" i="27"/>
  <c r="E97" i="42"/>
  <c r="F97" i="27"/>
  <c r="F97" i="42"/>
  <c r="G97" i="27"/>
  <c r="G97" i="42"/>
  <c r="I97" i="27"/>
  <c r="I97" i="42"/>
  <c r="J97" i="27"/>
  <c r="J97" i="42"/>
  <c r="K97" i="27"/>
  <c r="K97" i="42"/>
  <c r="B98" i="27"/>
  <c r="B98" i="42"/>
  <c r="C98" i="27"/>
  <c r="C98" i="42"/>
  <c r="D98" i="27"/>
  <c r="D98" i="42"/>
  <c r="E98" i="27"/>
  <c r="E98" i="42"/>
  <c r="F98" i="27"/>
  <c r="F98" i="42"/>
  <c r="G98" i="27"/>
  <c r="G98" i="42"/>
  <c r="I98" i="27"/>
  <c r="I98" i="42"/>
  <c r="J98" i="27"/>
  <c r="J98" i="42"/>
  <c r="K98" i="27"/>
  <c r="K98" i="42"/>
  <c r="B99" i="27"/>
  <c r="B99" i="42"/>
  <c r="C99" i="27"/>
  <c r="C99" i="42"/>
  <c r="D99" i="27"/>
  <c r="D99" i="42"/>
  <c r="E99" i="27"/>
  <c r="E99" i="42"/>
  <c r="F99" i="27"/>
  <c r="F99" i="42"/>
  <c r="G99" i="27"/>
  <c r="G99" i="42"/>
  <c r="I99" i="27"/>
  <c r="I99" i="42"/>
  <c r="J99" i="27"/>
  <c r="J99" i="42"/>
  <c r="K99" i="27"/>
  <c r="K99" i="42"/>
  <c r="B100" i="27"/>
  <c r="B100" i="42"/>
  <c r="C100" i="27"/>
  <c r="C100" i="42"/>
  <c r="K100" i="27"/>
  <c r="K100" i="42"/>
  <c r="B101" i="27"/>
  <c r="B101" i="42"/>
  <c r="C101" i="27"/>
  <c r="C101" i="42"/>
  <c r="J101" i="27"/>
  <c r="J101" i="42"/>
  <c r="K101" i="27"/>
  <c r="K101" i="42"/>
  <c r="B102" i="27"/>
  <c r="B102" i="42"/>
  <c r="C102" i="27"/>
  <c r="C102" i="42"/>
  <c r="D102" i="27"/>
  <c r="D102" i="42"/>
  <c r="E102" i="27"/>
  <c r="E102" i="42"/>
  <c r="F102" i="27"/>
  <c r="F102" i="42"/>
  <c r="I102" i="27"/>
  <c r="I102" i="42"/>
  <c r="J102" i="27"/>
  <c r="J102" i="42"/>
  <c r="K102" i="27"/>
  <c r="K102" i="42"/>
  <c r="A103" i="27"/>
  <c r="A103" i="42"/>
  <c r="B103" i="27"/>
  <c r="B103" i="42"/>
  <c r="C103" i="27"/>
  <c r="C103" i="42"/>
  <c r="D103" i="27"/>
  <c r="D103" i="42"/>
  <c r="E103" i="27"/>
  <c r="E103" i="42"/>
  <c r="F103" i="27"/>
  <c r="F103" i="42"/>
  <c r="G103" i="27"/>
  <c r="G103" i="42"/>
  <c r="I103" i="27"/>
  <c r="I103" i="42"/>
  <c r="J103" i="27"/>
  <c r="J103" i="42"/>
  <c r="K103" i="27"/>
  <c r="K103" i="42"/>
  <c r="L103" i="27"/>
  <c r="L103" i="42"/>
  <c r="N103" i="27"/>
  <c r="N103" i="42"/>
  <c r="A104" i="27"/>
  <c r="A104" i="42"/>
  <c r="B104" i="27"/>
  <c r="B104" i="42"/>
  <c r="C104" i="27"/>
  <c r="C104" i="42"/>
  <c r="D104" i="27"/>
  <c r="D104" i="42"/>
  <c r="E104" i="27"/>
  <c r="E104" i="42"/>
  <c r="F104" i="27"/>
  <c r="F104" i="42"/>
  <c r="G104" i="27"/>
  <c r="G104" i="42"/>
  <c r="I104" i="27"/>
  <c r="I104" i="42"/>
  <c r="J104" i="27"/>
  <c r="J104" i="42"/>
  <c r="K104" i="27"/>
  <c r="K104" i="42"/>
  <c r="L104" i="27"/>
  <c r="L104" i="42"/>
  <c r="N104" i="27"/>
  <c r="N104" i="42"/>
  <c r="A105" i="27"/>
  <c r="A105" i="42"/>
  <c r="B105" i="27"/>
  <c r="B105" i="42"/>
  <c r="C105" i="27"/>
  <c r="C105" i="42"/>
  <c r="D105" i="27"/>
  <c r="D105" i="42"/>
  <c r="E105" i="27"/>
  <c r="E105" i="42"/>
  <c r="F105" i="27"/>
  <c r="F105" i="42"/>
  <c r="G105" i="27"/>
  <c r="G105" i="42"/>
  <c r="I105" i="27"/>
  <c r="I105" i="42"/>
  <c r="J105" i="27"/>
  <c r="J105" i="42"/>
  <c r="K105" i="27"/>
  <c r="K105" i="42"/>
  <c r="L105" i="27"/>
  <c r="L105" i="42"/>
  <c r="N105" i="27"/>
  <c r="N105" i="42"/>
  <c r="B106" i="27"/>
  <c r="B106" i="42"/>
  <c r="C106" i="27"/>
  <c r="C106" i="42"/>
  <c r="D106" i="27"/>
  <c r="D106" i="42"/>
  <c r="E106" i="27"/>
  <c r="E106" i="42"/>
  <c r="F106" i="27"/>
  <c r="F106" i="42"/>
  <c r="G106" i="27"/>
  <c r="G106" i="42"/>
  <c r="I106" i="27"/>
  <c r="I106" i="42"/>
  <c r="J106" i="27"/>
  <c r="J106" i="42"/>
  <c r="K106" i="27"/>
  <c r="K106" i="42"/>
  <c r="A107" i="27"/>
  <c r="A107" i="42"/>
  <c r="B107" i="27"/>
  <c r="B107" i="42"/>
  <c r="C107" i="27"/>
  <c r="C107" i="42"/>
  <c r="D107" i="27"/>
  <c r="D107" i="42"/>
  <c r="E107" i="27"/>
  <c r="E107" i="42"/>
  <c r="F107" i="27"/>
  <c r="F107" i="42"/>
  <c r="G107" i="27"/>
  <c r="G107" i="42"/>
  <c r="I107" i="27"/>
  <c r="I107" i="42"/>
  <c r="J107" i="27"/>
  <c r="J107" i="42"/>
  <c r="K107" i="27"/>
  <c r="K107" i="42"/>
  <c r="L107" i="27"/>
  <c r="L107" i="42"/>
  <c r="N107" i="27"/>
  <c r="N107" i="42"/>
  <c r="B108" i="27"/>
  <c r="B108" i="42"/>
  <c r="C108" i="27"/>
  <c r="C108" i="42"/>
  <c r="D108" i="27"/>
  <c r="D108" i="42"/>
  <c r="E108" i="27"/>
  <c r="E108" i="42"/>
  <c r="F108" i="27"/>
  <c r="F108" i="42"/>
  <c r="G108" i="27"/>
  <c r="G108" i="42"/>
  <c r="I108" i="27"/>
  <c r="I108" i="42"/>
  <c r="J108" i="27"/>
  <c r="J108" i="42"/>
  <c r="K108" i="27"/>
  <c r="K108" i="42"/>
  <c r="B109" i="27"/>
  <c r="B109" i="42"/>
  <c r="C109" i="27"/>
  <c r="C109" i="42"/>
  <c r="D109" i="27"/>
  <c r="D109" i="42"/>
  <c r="E109" i="27"/>
  <c r="E109" i="42"/>
  <c r="F109" i="27"/>
  <c r="F109" i="42"/>
  <c r="G109" i="27"/>
  <c r="G109" i="42"/>
  <c r="I109" i="27"/>
  <c r="I109" i="42"/>
  <c r="J109" i="27"/>
  <c r="J109" i="42"/>
  <c r="K109" i="27"/>
  <c r="K109" i="42"/>
  <c r="B110" i="27"/>
  <c r="B110" i="42"/>
  <c r="C110" i="27"/>
  <c r="C110" i="42"/>
  <c r="D110" i="27"/>
  <c r="D110" i="42"/>
  <c r="E110" i="27"/>
  <c r="E110" i="42"/>
  <c r="F110" i="27"/>
  <c r="F110" i="42"/>
  <c r="G110" i="27"/>
  <c r="G110" i="42"/>
  <c r="I110" i="27"/>
  <c r="I110" i="42"/>
  <c r="J110" i="27"/>
  <c r="J110" i="42"/>
  <c r="K110" i="27"/>
  <c r="K110" i="42"/>
  <c r="B111" i="27"/>
  <c r="B111" i="42"/>
  <c r="C111" i="27"/>
  <c r="C111" i="42"/>
  <c r="D111" i="27"/>
  <c r="D111" i="42"/>
  <c r="E111" i="27"/>
  <c r="E111" i="42"/>
  <c r="F111" i="27"/>
  <c r="F111" i="42"/>
  <c r="G111" i="27"/>
  <c r="G111" i="42"/>
  <c r="I111" i="27"/>
  <c r="I111" i="42"/>
  <c r="J111" i="27"/>
  <c r="J111" i="42"/>
  <c r="K111" i="27"/>
  <c r="K111" i="42"/>
  <c r="B112" i="27"/>
  <c r="B112" i="42"/>
  <c r="C112" i="27"/>
  <c r="C112" i="42"/>
  <c r="D112" i="27"/>
  <c r="D112" i="42"/>
  <c r="E112" i="27"/>
  <c r="E112" i="42"/>
  <c r="F112" i="27"/>
  <c r="F112" i="42"/>
  <c r="G112" i="27"/>
  <c r="G112" i="42"/>
  <c r="I112" i="27"/>
  <c r="I112" i="42"/>
  <c r="J112" i="27"/>
  <c r="J112" i="42"/>
  <c r="K112" i="27"/>
  <c r="K112" i="42"/>
  <c r="B113" i="27"/>
  <c r="B113" i="42"/>
  <c r="C113" i="27"/>
  <c r="C113" i="42"/>
  <c r="D113" i="27"/>
  <c r="D113" i="42"/>
  <c r="E113" i="27"/>
  <c r="E113" i="42"/>
  <c r="F113" i="27"/>
  <c r="F113" i="42"/>
  <c r="G113" i="27"/>
  <c r="G113" i="42"/>
  <c r="I113" i="27"/>
  <c r="I113" i="42"/>
  <c r="J113" i="27"/>
  <c r="J113" i="42"/>
  <c r="K113" i="27"/>
  <c r="K113" i="42"/>
  <c r="B114" i="27"/>
  <c r="B114" i="42"/>
  <c r="C114" i="27"/>
  <c r="C114" i="42"/>
  <c r="D114" i="27"/>
  <c r="D114" i="42"/>
  <c r="E114" i="27"/>
  <c r="E114" i="42"/>
  <c r="F114" i="27"/>
  <c r="F114" i="42"/>
  <c r="G114" i="27"/>
  <c r="G114" i="42"/>
  <c r="I114" i="27"/>
  <c r="I114" i="42"/>
  <c r="J114" i="27"/>
  <c r="J114" i="42"/>
  <c r="K114" i="27"/>
  <c r="K114" i="42"/>
  <c r="B115" i="27"/>
  <c r="B115" i="42"/>
  <c r="C115" i="27"/>
  <c r="C115" i="42"/>
  <c r="D115" i="27"/>
  <c r="D115" i="42"/>
  <c r="E115" i="27"/>
  <c r="E115" i="42"/>
  <c r="F115" i="27"/>
  <c r="F115" i="42"/>
  <c r="G115" i="27"/>
  <c r="G115" i="42"/>
  <c r="I115" i="27"/>
  <c r="I115" i="42"/>
  <c r="J115" i="27"/>
  <c r="J115" i="42"/>
  <c r="K115" i="27"/>
  <c r="K115" i="42"/>
  <c r="B116" i="27"/>
  <c r="B116" i="42"/>
  <c r="C116" i="27"/>
  <c r="C116" i="42"/>
  <c r="K116" i="27"/>
  <c r="K116" i="42"/>
  <c r="B117" i="27"/>
  <c r="B117" i="42"/>
  <c r="C117" i="27"/>
  <c r="C117" i="42"/>
  <c r="J117" i="27"/>
  <c r="J117" i="42"/>
  <c r="K117" i="27"/>
  <c r="K117" i="42"/>
  <c r="B118" i="27"/>
  <c r="B118" i="42"/>
  <c r="C118" i="27"/>
  <c r="C118" i="42"/>
  <c r="D118" i="27"/>
  <c r="D118" i="42"/>
  <c r="E118" i="27"/>
  <c r="E118" i="42"/>
  <c r="F118" i="27"/>
  <c r="F118" i="42"/>
  <c r="I118" i="27"/>
  <c r="I118" i="42"/>
  <c r="J118" i="27"/>
  <c r="J118" i="42"/>
  <c r="K118" i="27"/>
  <c r="K118" i="42"/>
  <c r="A119" i="27"/>
  <c r="A119" i="42"/>
  <c r="B119" i="27"/>
  <c r="B119" i="42"/>
  <c r="C119" i="27"/>
  <c r="C119" i="42"/>
  <c r="D119" i="27"/>
  <c r="D119" i="42"/>
  <c r="E119" i="27"/>
  <c r="E119" i="42"/>
  <c r="F119" i="27"/>
  <c r="F119" i="42"/>
  <c r="G119" i="27"/>
  <c r="G119" i="42"/>
  <c r="I119" i="27"/>
  <c r="I119" i="42"/>
  <c r="J119" i="27"/>
  <c r="J119" i="42"/>
  <c r="K119" i="27"/>
  <c r="K119" i="42"/>
  <c r="L119" i="27"/>
  <c r="L119" i="42"/>
  <c r="N119" i="27"/>
  <c r="N119" i="42"/>
  <c r="A120" i="27"/>
  <c r="A120" i="42"/>
  <c r="B120" i="27"/>
  <c r="B120" i="42"/>
  <c r="C120" i="27"/>
  <c r="C120" i="42"/>
  <c r="D120" i="27"/>
  <c r="D120" i="42"/>
  <c r="E120" i="27"/>
  <c r="E120" i="42"/>
  <c r="F120" i="27"/>
  <c r="F120" i="42"/>
  <c r="G120" i="27"/>
  <c r="G120" i="42"/>
  <c r="I120" i="27"/>
  <c r="I120" i="42"/>
  <c r="J120" i="27"/>
  <c r="J120" i="42"/>
  <c r="K120" i="27"/>
  <c r="K120" i="42"/>
  <c r="L120" i="27"/>
  <c r="L120" i="42"/>
  <c r="N120" i="27"/>
  <c r="N120" i="42"/>
  <c r="A121" i="27"/>
  <c r="A121" i="42"/>
  <c r="B121" i="27"/>
  <c r="B121" i="42"/>
  <c r="C121" i="27"/>
  <c r="C121" i="42"/>
  <c r="D121" i="27"/>
  <c r="D121" i="42"/>
  <c r="E121" i="27"/>
  <c r="E121" i="42"/>
  <c r="F121" i="27"/>
  <c r="F121" i="42"/>
  <c r="G121" i="27"/>
  <c r="G121" i="42"/>
  <c r="I121" i="27"/>
  <c r="I121" i="42"/>
  <c r="J121" i="27"/>
  <c r="J121" i="42"/>
  <c r="K121" i="27"/>
  <c r="K121" i="42"/>
  <c r="L121" i="27"/>
  <c r="L121" i="42"/>
  <c r="N121" i="27"/>
  <c r="N121" i="42"/>
  <c r="B122" i="27"/>
  <c r="B122" i="42"/>
  <c r="C122" i="27"/>
  <c r="C122" i="42"/>
  <c r="D122" i="27"/>
  <c r="D122" i="42"/>
  <c r="E122" i="27"/>
  <c r="E122" i="42"/>
  <c r="F122" i="27"/>
  <c r="F122" i="42"/>
  <c r="G122" i="27"/>
  <c r="G122" i="42"/>
  <c r="I122" i="27"/>
  <c r="I122" i="42"/>
  <c r="J122" i="27"/>
  <c r="J122" i="42"/>
  <c r="K122" i="27"/>
  <c r="K122" i="42"/>
  <c r="A123" i="27"/>
  <c r="A123" i="42"/>
  <c r="B123" i="27"/>
  <c r="B123" i="42"/>
  <c r="C123" i="27"/>
  <c r="C123" i="42"/>
  <c r="D123" i="27"/>
  <c r="D123" i="42"/>
  <c r="E123" i="27"/>
  <c r="E123" i="42"/>
  <c r="F123" i="27"/>
  <c r="F123" i="42"/>
  <c r="G123" i="27"/>
  <c r="G123" i="42"/>
  <c r="I123" i="27"/>
  <c r="I123" i="42"/>
  <c r="J123" i="27"/>
  <c r="J123" i="42"/>
  <c r="K123" i="27"/>
  <c r="K123" i="42"/>
  <c r="L123" i="27"/>
  <c r="L123" i="42"/>
  <c r="N123" i="27"/>
  <c r="N123" i="42"/>
  <c r="B124" i="27"/>
  <c r="B124" i="42"/>
  <c r="C124" i="27"/>
  <c r="C124" i="42"/>
  <c r="D124" i="27"/>
  <c r="D124" i="42"/>
  <c r="E124" i="27"/>
  <c r="E124" i="42"/>
  <c r="F124" i="27"/>
  <c r="F124" i="42"/>
  <c r="G124" i="27"/>
  <c r="G124" i="42"/>
  <c r="I124" i="27"/>
  <c r="I124" i="42"/>
  <c r="J124" i="27"/>
  <c r="J124" i="42"/>
  <c r="K124" i="27"/>
  <c r="K124" i="42"/>
  <c r="B125" i="27"/>
  <c r="B125" i="42"/>
  <c r="C125" i="27"/>
  <c r="C125" i="42"/>
  <c r="D125" i="27"/>
  <c r="D125" i="42"/>
  <c r="E125" i="27"/>
  <c r="E125" i="42"/>
  <c r="F125" i="27"/>
  <c r="F125" i="42"/>
  <c r="G125" i="27"/>
  <c r="G125" i="42"/>
  <c r="I125" i="27"/>
  <c r="I125" i="42"/>
  <c r="J125" i="27"/>
  <c r="J125" i="42"/>
  <c r="K125" i="27"/>
  <c r="K125" i="42"/>
  <c r="B126" i="27"/>
  <c r="B126" i="42"/>
  <c r="C126" i="27"/>
  <c r="C126" i="42"/>
  <c r="D126" i="27"/>
  <c r="D126" i="42"/>
  <c r="E126" i="27"/>
  <c r="E126" i="42"/>
  <c r="F126" i="27"/>
  <c r="F126" i="42"/>
  <c r="G126" i="27"/>
  <c r="G126" i="42"/>
  <c r="I126" i="27"/>
  <c r="I126" i="42"/>
  <c r="J126" i="27"/>
  <c r="J126" i="42"/>
  <c r="K126" i="27"/>
  <c r="K126" i="42"/>
  <c r="B127" i="27"/>
  <c r="B127" i="42"/>
  <c r="C127" i="27"/>
  <c r="C127" i="42"/>
  <c r="D127" i="27"/>
  <c r="D127" i="42"/>
  <c r="E127" i="27"/>
  <c r="E127" i="42"/>
  <c r="F127" i="27"/>
  <c r="F127" i="42"/>
  <c r="G127" i="27"/>
  <c r="G127" i="42"/>
  <c r="I127" i="27"/>
  <c r="I127" i="42"/>
  <c r="J127" i="27"/>
  <c r="J127" i="42"/>
  <c r="K127" i="27"/>
  <c r="K127" i="42"/>
  <c r="B128" i="27"/>
  <c r="B128" i="42"/>
  <c r="C128" i="27"/>
  <c r="C128" i="42"/>
  <c r="D128" i="27"/>
  <c r="D128" i="42"/>
  <c r="E128" i="27"/>
  <c r="E128" i="42"/>
  <c r="F128" i="27"/>
  <c r="F128" i="42"/>
  <c r="G128" i="27"/>
  <c r="G128" i="42"/>
  <c r="I128" i="27"/>
  <c r="I128" i="42"/>
  <c r="J128" i="27"/>
  <c r="J128" i="42"/>
  <c r="K128" i="27"/>
  <c r="K128" i="42"/>
  <c r="B129" i="27"/>
  <c r="B129" i="42"/>
  <c r="C129" i="27"/>
  <c r="C129" i="42"/>
  <c r="D129" i="27"/>
  <c r="D129" i="42"/>
  <c r="E129" i="27"/>
  <c r="E129" i="42"/>
  <c r="F129" i="27"/>
  <c r="F129" i="42"/>
  <c r="G129" i="27"/>
  <c r="G129" i="42"/>
  <c r="I129" i="27"/>
  <c r="I129" i="42"/>
  <c r="J129" i="27"/>
  <c r="J129" i="42"/>
  <c r="K129" i="27"/>
  <c r="K129" i="42"/>
  <c r="B130" i="27"/>
  <c r="B130" i="42"/>
  <c r="C130" i="27"/>
  <c r="C130" i="42"/>
  <c r="D130" i="27"/>
  <c r="D130" i="42"/>
  <c r="E130" i="27"/>
  <c r="E130" i="42"/>
  <c r="F130" i="27"/>
  <c r="F130" i="42"/>
  <c r="G130" i="27"/>
  <c r="G130" i="42"/>
  <c r="I130" i="27"/>
  <c r="I130" i="42"/>
  <c r="J130" i="27"/>
  <c r="J130" i="42"/>
  <c r="K130" i="27"/>
  <c r="K130" i="42"/>
  <c r="B131" i="27"/>
  <c r="B131" i="42"/>
  <c r="C131" i="27"/>
  <c r="C131" i="42"/>
  <c r="D131" i="27"/>
  <c r="D131" i="42"/>
  <c r="E131" i="27"/>
  <c r="E131" i="42"/>
  <c r="F131" i="27"/>
  <c r="F131" i="42"/>
  <c r="G131" i="27"/>
  <c r="G131" i="42"/>
  <c r="I131" i="27"/>
  <c r="I131" i="42"/>
  <c r="J131" i="27"/>
  <c r="J131" i="42"/>
  <c r="K131" i="27"/>
  <c r="K131" i="42"/>
  <c r="B132" i="27"/>
  <c r="B132" i="42"/>
  <c r="C132" i="27"/>
  <c r="C132" i="42"/>
  <c r="K132" i="27"/>
  <c r="K132" i="42"/>
  <c r="B133" i="27"/>
  <c r="B133" i="42"/>
  <c r="C133" i="27"/>
  <c r="C133" i="42"/>
  <c r="J133" i="27"/>
  <c r="J133" i="42"/>
  <c r="K133" i="27"/>
  <c r="K133" i="42"/>
  <c r="B134" i="27"/>
  <c r="B134" i="42"/>
  <c r="C134" i="27"/>
  <c r="C134" i="42"/>
  <c r="D134" i="27"/>
  <c r="D134" i="42"/>
  <c r="E134" i="27"/>
  <c r="E134" i="42"/>
  <c r="F134" i="27"/>
  <c r="F134" i="42"/>
  <c r="I134" i="27"/>
  <c r="I134" i="42"/>
  <c r="J134" i="27"/>
  <c r="J134" i="42"/>
  <c r="K134" i="27"/>
  <c r="K134" i="42"/>
  <c r="A135" i="27"/>
  <c r="A135" i="42"/>
  <c r="B135" i="27"/>
  <c r="B135" i="42"/>
  <c r="C135" i="27"/>
  <c r="C135" i="42"/>
  <c r="D135" i="27"/>
  <c r="D135" i="42"/>
  <c r="E135" i="27"/>
  <c r="E135" i="42"/>
  <c r="F135" i="27"/>
  <c r="F135" i="42"/>
  <c r="G135" i="27"/>
  <c r="G135" i="42"/>
  <c r="I135" i="27"/>
  <c r="I135" i="42"/>
  <c r="J135" i="27"/>
  <c r="J135" i="42"/>
  <c r="K135" i="27"/>
  <c r="K135" i="42"/>
  <c r="L135" i="27"/>
  <c r="L135" i="42"/>
  <c r="N135" i="27"/>
  <c r="N135" i="42"/>
  <c r="A136" i="27"/>
  <c r="A136" i="42"/>
  <c r="B136" i="27"/>
  <c r="B136" i="42"/>
  <c r="C136" i="27"/>
  <c r="C136" i="42"/>
  <c r="D136" i="27"/>
  <c r="D136" i="42"/>
  <c r="E136" i="27"/>
  <c r="E136" i="42"/>
  <c r="F136" i="27"/>
  <c r="F136" i="42"/>
  <c r="G136" i="27"/>
  <c r="G136" i="42"/>
  <c r="I136" i="27"/>
  <c r="I136" i="42"/>
  <c r="J136" i="27"/>
  <c r="J136" i="42"/>
  <c r="K136" i="27"/>
  <c r="K136" i="42"/>
  <c r="L136" i="27"/>
  <c r="L136" i="42"/>
  <c r="N136" i="27"/>
  <c r="N136" i="42"/>
  <c r="A137" i="27"/>
  <c r="A137" i="42"/>
  <c r="B137" i="27"/>
  <c r="B137" i="42"/>
  <c r="C137" i="27"/>
  <c r="C137" i="42"/>
  <c r="D137" i="27"/>
  <c r="D137" i="42"/>
  <c r="E137" i="27"/>
  <c r="E137" i="42"/>
  <c r="F137" i="27"/>
  <c r="F137" i="42"/>
  <c r="G137" i="27"/>
  <c r="G137" i="42"/>
  <c r="I137" i="27"/>
  <c r="I137" i="42"/>
  <c r="J137" i="27"/>
  <c r="J137" i="42"/>
  <c r="K137" i="27"/>
  <c r="K137" i="42"/>
  <c r="L137" i="27"/>
  <c r="L137" i="42"/>
  <c r="N137" i="27"/>
  <c r="N137" i="42"/>
  <c r="B138" i="27"/>
  <c r="B138" i="42"/>
  <c r="C138" i="27"/>
  <c r="C138" i="42"/>
  <c r="D138" i="27"/>
  <c r="D138" i="42"/>
  <c r="E138" i="27"/>
  <c r="E138" i="42"/>
  <c r="F138" i="27"/>
  <c r="F138" i="42"/>
  <c r="G138" i="27"/>
  <c r="G138" i="42"/>
  <c r="I138" i="27"/>
  <c r="I138" i="42"/>
  <c r="J138" i="27"/>
  <c r="J138" i="42"/>
  <c r="K138" i="27"/>
  <c r="K138" i="42"/>
  <c r="A139" i="27"/>
  <c r="A139" i="42"/>
  <c r="B139" i="27"/>
  <c r="B139" i="42"/>
  <c r="C139" i="27"/>
  <c r="C139" i="42"/>
  <c r="D139" i="27"/>
  <c r="D139" i="42"/>
  <c r="E139" i="27"/>
  <c r="E139" i="42"/>
  <c r="F139" i="27"/>
  <c r="F139" i="42"/>
  <c r="G139" i="27"/>
  <c r="G139" i="42"/>
  <c r="I139" i="27"/>
  <c r="I139" i="42"/>
  <c r="J139" i="27"/>
  <c r="J139" i="42"/>
  <c r="K139" i="27"/>
  <c r="K139" i="42"/>
  <c r="L139" i="27"/>
  <c r="L139" i="42"/>
  <c r="N139" i="27"/>
  <c r="N139" i="42"/>
  <c r="B140" i="27"/>
  <c r="B140" i="42"/>
  <c r="C140" i="27"/>
  <c r="C140" i="42"/>
  <c r="D140" i="27"/>
  <c r="D140" i="42"/>
  <c r="E140" i="27"/>
  <c r="E140" i="42"/>
  <c r="F140" i="27"/>
  <c r="F140" i="42"/>
  <c r="G140" i="27"/>
  <c r="G140" i="42"/>
  <c r="I140" i="27"/>
  <c r="I140" i="42"/>
  <c r="J140" i="27"/>
  <c r="J140" i="42"/>
  <c r="K140" i="27"/>
  <c r="K140" i="42"/>
  <c r="B141" i="27"/>
  <c r="B141" i="42"/>
  <c r="C141" i="27"/>
  <c r="C141" i="42"/>
  <c r="D141" i="27"/>
  <c r="D141" i="42"/>
  <c r="E141" i="27"/>
  <c r="E141" i="42"/>
  <c r="F141" i="27"/>
  <c r="F141" i="42"/>
  <c r="G141" i="27"/>
  <c r="G141" i="42"/>
  <c r="I141" i="27"/>
  <c r="I141" i="42"/>
  <c r="J141" i="27"/>
  <c r="J141" i="42"/>
  <c r="K141" i="27"/>
  <c r="K141" i="42"/>
  <c r="B142" i="27"/>
  <c r="B142" i="42"/>
  <c r="C142" i="27"/>
  <c r="C142" i="42"/>
  <c r="D142" i="27"/>
  <c r="D142" i="42"/>
  <c r="E142" i="27"/>
  <c r="E142" i="42"/>
  <c r="F142" i="27"/>
  <c r="F142" i="42"/>
  <c r="G142" i="27"/>
  <c r="G142" i="42"/>
  <c r="I142" i="27"/>
  <c r="I142" i="42"/>
  <c r="J142" i="27"/>
  <c r="J142" i="42"/>
  <c r="K142" i="27"/>
  <c r="K142" i="42"/>
  <c r="B143" i="27"/>
  <c r="B143" i="42"/>
  <c r="C143" i="27"/>
  <c r="C143" i="42"/>
  <c r="D143" i="27"/>
  <c r="D143" i="42"/>
  <c r="E143" i="27"/>
  <c r="E143" i="42"/>
  <c r="F143" i="27"/>
  <c r="F143" i="42"/>
  <c r="G143" i="27"/>
  <c r="G143" i="42"/>
  <c r="I143" i="27"/>
  <c r="I143" i="42"/>
  <c r="J143" i="27"/>
  <c r="J143" i="42"/>
  <c r="K143" i="27"/>
  <c r="K143" i="42"/>
  <c r="B144" i="27"/>
  <c r="B144" i="42"/>
  <c r="C144" i="27"/>
  <c r="C144" i="42"/>
  <c r="D144" i="27"/>
  <c r="D144" i="42"/>
  <c r="E144" i="27"/>
  <c r="E144" i="42"/>
  <c r="F144" i="27"/>
  <c r="F144" i="42"/>
  <c r="G144" i="27"/>
  <c r="G144" i="42"/>
  <c r="I144" i="27"/>
  <c r="I144" i="42"/>
  <c r="J144" i="27"/>
  <c r="J144" i="42"/>
  <c r="K144" i="27"/>
  <c r="K144" i="42"/>
  <c r="B145" i="27"/>
  <c r="B145" i="42"/>
  <c r="C145" i="27"/>
  <c r="C145" i="42"/>
  <c r="D145" i="27"/>
  <c r="D145" i="42"/>
  <c r="E145" i="27"/>
  <c r="E145" i="42"/>
  <c r="F145" i="27"/>
  <c r="F145" i="42"/>
  <c r="G145" i="27"/>
  <c r="G145" i="42"/>
  <c r="I145" i="27"/>
  <c r="I145" i="42"/>
  <c r="J145" i="27"/>
  <c r="J145" i="42"/>
  <c r="K145" i="27"/>
  <c r="K145" i="42"/>
  <c r="B146" i="27"/>
  <c r="B146" i="42"/>
  <c r="C146" i="27"/>
  <c r="C146" i="42"/>
  <c r="D146" i="27"/>
  <c r="D146" i="42"/>
  <c r="E146" i="27"/>
  <c r="E146" i="42"/>
  <c r="F146" i="27"/>
  <c r="F146" i="42"/>
  <c r="G146" i="27"/>
  <c r="G146" i="42"/>
  <c r="I146" i="27"/>
  <c r="I146" i="42"/>
  <c r="J146" i="27"/>
  <c r="J146" i="42"/>
  <c r="K146" i="27"/>
  <c r="K146" i="42"/>
  <c r="B147" i="27"/>
  <c r="B147" i="42"/>
  <c r="C147" i="27"/>
  <c r="C147" i="42"/>
  <c r="D147" i="27"/>
  <c r="D147" i="42"/>
  <c r="E147" i="27"/>
  <c r="E147" i="42"/>
  <c r="F147" i="27"/>
  <c r="F147" i="42"/>
  <c r="G147" i="27"/>
  <c r="G147" i="42"/>
  <c r="I147" i="27"/>
  <c r="I147" i="42"/>
  <c r="J147" i="27"/>
  <c r="J147" i="42"/>
  <c r="K147" i="27"/>
  <c r="K147" i="42"/>
  <c r="B148" i="27"/>
  <c r="B148" i="42"/>
  <c r="C148" i="27"/>
  <c r="C148" i="42"/>
  <c r="K148" i="27"/>
  <c r="K148" i="42"/>
  <c r="B149" i="27"/>
  <c r="B149" i="42"/>
  <c r="C149" i="27"/>
  <c r="C149" i="42"/>
  <c r="J149" i="27"/>
  <c r="J149" i="42"/>
  <c r="K149" i="27"/>
  <c r="K149" i="42"/>
  <c r="B150" i="27"/>
  <c r="B150" i="42"/>
  <c r="C150" i="27"/>
  <c r="C150" i="42"/>
  <c r="D150" i="27"/>
  <c r="D150" i="42"/>
  <c r="E150" i="27"/>
  <c r="E150" i="42"/>
  <c r="F150" i="27"/>
  <c r="F150" i="42"/>
  <c r="I150" i="27"/>
  <c r="I150" i="42"/>
  <c r="J150" i="27"/>
  <c r="J150" i="42"/>
  <c r="K150" i="27"/>
  <c r="K150" i="42"/>
  <c r="A151" i="27"/>
  <c r="A151" i="42"/>
  <c r="B151" i="27"/>
  <c r="B151" i="42"/>
  <c r="C151" i="27"/>
  <c r="C151" i="42"/>
  <c r="D151" i="27"/>
  <c r="D151" i="42"/>
  <c r="E151" i="27"/>
  <c r="E151" i="42"/>
  <c r="F151" i="27"/>
  <c r="F151" i="42"/>
  <c r="G151" i="27"/>
  <c r="G151" i="42"/>
  <c r="I151" i="27"/>
  <c r="I151" i="42"/>
  <c r="J151" i="27"/>
  <c r="J151" i="42"/>
  <c r="K151" i="27"/>
  <c r="K151" i="42"/>
  <c r="L151" i="27"/>
  <c r="L151" i="42"/>
  <c r="N151" i="27"/>
  <c r="N151" i="42"/>
  <c r="A152" i="27"/>
  <c r="A152" i="42"/>
  <c r="B152" i="27"/>
  <c r="B152" i="42"/>
  <c r="C152" i="27"/>
  <c r="C152" i="42"/>
  <c r="D152" i="27"/>
  <c r="D152" i="42"/>
  <c r="E152" i="27"/>
  <c r="E152" i="42"/>
  <c r="F152" i="27"/>
  <c r="F152" i="42"/>
  <c r="G152" i="27"/>
  <c r="G152" i="42"/>
  <c r="I152" i="27"/>
  <c r="I152" i="42"/>
  <c r="J152" i="27"/>
  <c r="J152" i="42"/>
  <c r="K152" i="27"/>
  <c r="K152" i="42"/>
  <c r="L152" i="27"/>
  <c r="L152" i="42"/>
  <c r="N152" i="27"/>
  <c r="N152" i="42"/>
  <c r="A153" i="27"/>
  <c r="A153" i="42"/>
  <c r="B153" i="27"/>
  <c r="B153" i="42"/>
  <c r="C153" i="27"/>
  <c r="C153" i="42"/>
  <c r="D153" i="27"/>
  <c r="D153" i="42"/>
  <c r="E153" i="27"/>
  <c r="E153" i="42"/>
  <c r="F153" i="27"/>
  <c r="F153" i="42"/>
  <c r="G153" i="27"/>
  <c r="G153" i="42"/>
  <c r="I153" i="27"/>
  <c r="I153" i="42"/>
  <c r="J153" i="27"/>
  <c r="J153" i="42"/>
  <c r="K153" i="27"/>
  <c r="K153" i="42"/>
  <c r="L153" i="27"/>
  <c r="L153" i="42"/>
  <c r="N153" i="27"/>
  <c r="N153" i="42"/>
  <c r="B154" i="27"/>
  <c r="B154" i="42"/>
  <c r="C154" i="27"/>
  <c r="C154" i="42"/>
  <c r="D154" i="27"/>
  <c r="D154" i="42"/>
  <c r="E154" i="27"/>
  <c r="E154" i="42"/>
  <c r="F154" i="27"/>
  <c r="F154" i="42"/>
  <c r="G154" i="27"/>
  <c r="G154" i="42"/>
  <c r="I154" i="27"/>
  <c r="I154" i="42"/>
  <c r="J154" i="27"/>
  <c r="J154" i="42"/>
  <c r="K154" i="27"/>
  <c r="K154" i="42"/>
  <c r="A155" i="27"/>
  <c r="A155" i="42"/>
  <c r="B155" i="27"/>
  <c r="B155" i="42"/>
  <c r="C155" i="27"/>
  <c r="C155" i="42"/>
  <c r="D155" i="27"/>
  <c r="D155" i="42"/>
  <c r="E155" i="27"/>
  <c r="E155" i="42"/>
  <c r="F155" i="27"/>
  <c r="F155" i="42"/>
  <c r="G155" i="27"/>
  <c r="G155" i="42"/>
  <c r="I155" i="27"/>
  <c r="I155" i="42"/>
  <c r="J155" i="27"/>
  <c r="J155" i="42"/>
  <c r="K155" i="27"/>
  <c r="K155" i="42"/>
  <c r="L155" i="27"/>
  <c r="L155" i="42"/>
  <c r="N155" i="27"/>
  <c r="N155" i="42"/>
  <c r="B156" i="27"/>
  <c r="B156" i="42"/>
  <c r="C156" i="27"/>
  <c r="C156" i="42"/>
  <c r="D156" i="27"/>
  <c r="D156" i="42"/>
  <c r="E156" i="27"/>
  <c r="E156" i="42"/>
  <c r="F156" i="27"/>
  <c r="F156" i="42"/>
  <c r="G156" i="27"/>
  <c r="G156" i="42"/>
  <c r="I156" i="27"/>
  <c r="I156" i="42"/>
  <c r="J156" i="27"/>
  <c r="J156" i="42"/>
  <c r="K156" i="27"/>
  <c r="K156" i="42"/>
  <c r="B157" i="27"/>
  <c r="B157" i="42"/>
  <c r="C157" i="27"/>
  <c r="C157" i="42"/>
  <c r="D157" i="27"/>
  <c r="D157" i="42"/>
  <c r="E157" i="27"/>
  <c r="E157" i="42"/>
  <c r="F157" i="27"/>
  <c r="F157" i="42"/>
  <c r="G157" i="27"/>
  <c r="G157" i="42"/>
  <c r="I157" i="27"/>
  <c r="I157" i="42"/>
  <c r="J157" i="27"/>
  <c r="J157" i="42"/>
  <c r="K157" i="27"/>
  <c r="K157" i="42"/>
  <c r="B158" i="27"/>
  <c r="B158" i="42"/>
  <c r="C158" i="27"/>
  <c r="C158" i="42"/>
  <c r="D158" i="27"/>
  <c r="D158" i="42"/>
  <c r="E158" i="27"/>
  <c r="E158" i="42"/>
  <c r="F158" i="27"/>
  <c r="F158" i="42"/>
  <c r="G158" i="27"/>
  <c r="G158" i="42"/>
  <c r="I158" i="27"/>
  <c r="I158" i="42"/>
  <c r="J158" i="27"/>
  <c r="J158" i="42"/>
  <c r="K158" i="27"/>
  <c r="K158" i="42"/>
  <c r="B159" i="27"/>
  <c r="B159" i="42"/>
  <c r="C159" i="27"/>
  <c r="C159" i="42"/>
  <c r="D159" i="27"/>
  <c r="D159" i="42"/>
  <c r="E159" i="27"/>
  <c r="E159" i="42"/>
  <c r="F159" i="27"/>
  <c r="F159" i="42"/>
  <c r="G159" i="27"/>
  <c r="G159" i="42"/>
  <c r="I159" i="27"/>
  <c r="I159" i="42"/>
  <c r="J159" i="27"/>
  <c r="J159" i="42"/>
  <c r="K159" i="27"/>
  <c r="K159" i="42"/>
  <c r="B160" i="27"/>
  <c r="B160" i="42"/>
  <c r="C160" i="27"/>
  <c r="C160" i="42"/>
  <c r="D160" i="27"/>
  <c r="D160" i="42"/>
  <c r="E160" i="27"/>
  <c r="E160" i="42"/>
  <c r="F160" i="27"/>
  <c r="F160" i="42"/>
  <c r="G160" i="27"/>
  <c r="G160" i="42"/>
  <c r="I160" i="27"/>
  <c r="I160" i="42"/>
  <c r="J160" i="27"/>
  <c r="J160" i="42"/>
  <c r="K160" i="27"/>
  <c r="K160" i="42"/>
  <c r="B161" i="27"/>
  <c r="B161" i="42"/>
  <c r="C161" i="27"/>
  <c r="C161" i="42"/>
  <c r="D161" i="27"/>
  <c r="D161" i="42"/>
  <c r="E161" i="27"/>
  <c r="E161" i="42"/>
  <c r="F161" i="27"/>
  <c r="F161" i="42"/>
  <c r="G161" i="27"/>
  <c r="G161" i="42"/>
  <c r="I161" i="27"/>
  <c r="I161" i="42"/>
  <c r="J161" i="27"/>
  <c r="J161" i="42"/>
  <c r="K161" i="27"/>
  <c r="K161" i="42"/>
  <c r="B162" i="27"/>
  <c r="B162" i="42"/>
  <c r="C162" i="27"/>
  <c r="C162" i="42"/>
  <c r="D162" i="27"/>
  <c r="D162" i="42"/>
  <c r="E162" i="27"/>
  <c r="E162" i="42"/>
  <c r="F162" i="27"/>
  <c r="F162" i="42"/>
  <c r="G162" i="27"/>
  <c r="G162" i="42"/>
  <c r="I162" i="27"/>
  <c r="I162" i="42"/>
  <c r="J162" i="27"/>
  <c r="J162" i="42"/>
  <c r="K162" i="27"/>
  <c r="K162" i="42"/>
  <c r="B163" i="27"/>
  <c r="B163" i="42"/>
  <c r="C163" i="27"/>
  <c r="C163" i="42"/>
  <c r="D163" i="27"/>
  <c r="D163" i="42"/>
  <c r="E163" i="27"/>
  <c r="E163" i="42"/>
  <c r="F163" i="27"/>
  <c r="F163" i="42"/>
  <c r="G163" i="27"/>
  <c r="G163" i="42"/>
  <c r="I163" i="27"/>
  <c r="I163" i="42"/>
  <c r="J163" i="27"/>
  <c r="J163" i="42"/>
  <c r="K163" i="27"/>
  <c r="K163" i="42"/>
  <c r="B164" i="27"/>
  <c r="B164" i="42"/>
  <c r="C164" i="27"/>
  <c r="C164" i="42"/>
  <c r="K164" i="27"/>
  <c r="K164" i="42"/>
  <c r="B165" i="27"/>
  <c r="B165" i="42"/>
  <c r="C165" i="27"/>
  <c r="C165" i="42"/>
  <c r="J165" i="27"/>
  <c r="J165" i="42"/>
  <c r="K165" i="27"/>
  <c r="K165" i="42"/>
  <c r="B166" i="27"/>
  <c r="B166" i="42"/>
  <c r="C166" i="27"/>
  <c r="C166" i="42"/>
  <c r="D166" i="27"/>
  <c r="D166" i="42"/>
  <c r="E166" i="27"/>
  <c r="E166" i="42"/>
  <c r="F166" i="27"/>
  <c r="F166" i="42"/>
  <c r="I166" i="27"/>
  <c r="I166" i="42"/>
  <c r="J166" i="27"/>
  <c r="J166" i="42"/>
  <c r="K166" i="27"/>
  <c r="K166" i="42"/>
  <c r="A167" i="27"/>
  <c r="A167" i="42"/>
  <c r="B167" i="27"/>
  <c r="B167" i="42"/>
  <c r="C167" i="27"/>
  <c r="C167" i="42"/>
  <c r="D167" i="27"/>
  <c r="D167" i="42"/>
  <c r="E167" i="27"/>
  <c r="E167" i="42"/>
  <c r="F167" i="27"/>
  <c r="F167" i="42"/>
  <c r="G167" i="27"/>
  <c r="G167" i="42"/>
  <c r="I167" i="27"/>
  <c r="I167" i="42"/>
  <c r="J167" i="27"/>
  <c r="J167" i="42"/>
  <c r="K167" i="27"/>
  <c r="K167" i="42"/>
  <c r="L167" i="27"/>
  <c r="L167" i="42"/>
  <c r="N167" i="27"/>
  <c r="N167" i="42"/>
  <c r="A168" i="27"/>
  <c r="A168" i="42"/>
  <c r="B168" i="27"/>
  <c r="B168" i="42"/>
  <c r="C168" i="27"/>
  <c r="C168" i="42"/>
  <c r="D168" i="27"/>
  <c r="D168" i="42"/>
  <c r="E168" i="27"/>
  <c r="E168" i="42"/>
  <c r="F168" i="27"/>
  <c r="F168" i="42"/>
  <c r="G168" i="27"/>
  <c r="G168" i="42"/>
  <c r="I168" i="27"/>
  <c r="I168" i="42"/>
  <c r="J168" i="27"/>
  <c r="J168" i="42"/>
  <c r="K168" i="27"/>
  <c r="K168" i="42"/>
  <c r="L168" i="27"/>
  <c r="L168" i="42"/>
  <c r="N168" i="27"/>
  <c r="N168" i="42"/>
  <c r="A169" i="27"/>
  <c r="A169" i="42"/>
  <c r="B169" i="27"/>
  <c r="B169" i="42"/>
  <c r="C169" i="27"/>
  <c r="C169" i="42"/>
  <c r="D169" i="27"/>
  <c r="D169" i="42"/>
  <c r="E169" i="27"/>
  <c r="E169" i="42"/>
  <c r="F169" i="27"/>
  <c r="F169" i="42"/>
  <c r="G169" i="27"/>
  <c r="G169" i="42"/>
  <c r="I169" i="27"/>
  <c r="I169" i="42"/>
  <c r="J169" i="27"/>
  <c r="J169" i="42"/>
  <c r="K169" i="27"/>
  <c r="K169" i="42"/>
  <c r="L169" i="27"/>
  <c r="L169" i="42"/>
  <c r="N169" i="27"/>
  <c r="N169" i="42"/>
  <c r="B170" i="27"/>
  <c r="B170" i="42"/>
  <c r="C170" i="27"/>
  <c r="C170" i="42"/>
  <c r="D170" i="27"/>
  <c r="D170" i="42"/>
  <c r="E170" i="27"/>
  <c r="E170" i="42"/>
  <c r="F170" i="27"/>
  <c r="F170" i="42"/>
  <c r="G170" i="27"/>
  <c r="G170" i="42"/>
  <c r="I170" i="27"/>
  <c r="I170" i="42"/>
  <c r="J170" i="27"/>
  <c r="J170" i="42"/>
  <c r="K170" i="27"/>
  <c r="K170" i="42"/>
  <c r="A171" i="27"/>
  <c r="A171" i="42"/>
  <c r="B171" i="27"/>
  <c r="B171" i="42"/>
  <c r="C171" i="27"/>
  <c r="C171" i="42"/>
  <c r="D171" i="27"/>
  <c r="D171" i="42"/>
  <c r="E171" i="27"/>
  <c r="E171" i="42"/>
  <c r="F171" i="27"/>
  <c r="F171" i="42"/>
  <c r="G171" i="27"/>
  <c r="G171" i="42"/>
  <c r="I171" i="27"/>
  <c r="I171" i="42"/>
  <c r="J171" i="27"/>
  <c r="J171" i="42"/>
  <c r="K171" i="27"/>
  <c r="K171" i="42"/>
  <c r="L171" i="27"/>
  <c r="L171" i="42"/>
  <c r="N171" i="27"/>
  <c r="N171" i="42"/>
  <c r="B172" i="27"/>
  <c r="B172" i="42"/>
  <c r="C172" i="27"/>
  <c r="C172" i="42"/>
  <c r="D172" i="27"/>
  <c r="D172" i="42"/>
  <c r="E172" i="27"/>
  <c r="E172" i="42"/>
  <c r="F172" i="27"/>
  <c r="F172" i="42"/>
  <c r="G172" i="27"/>
  <c r="G172" i="42"/>
  <c r="I172" i="27"/>
  <c r="I172" i="42"/>
  <c r="J172" i="27"/>
  <c r="J172" i="42"/>
  <c r="K172" i="27"/>
  <c r="K172" i="42"/>
  <c r="B173" i="27"/>
  <c r="B173" i="42"/>
  <c r="C173" i="27"/>
  <c r="C173" i="42"/>
  <c r="D173" i="27"/>
  <c r="D173" i="42"/>
  <c r="E173" i="27"/>
  <c r="E173" i="42"/>
  <c r="F173" i="27"/>
  <c r="F173" i="42"/>
  <c r="G173" i="27"/>
  <c r="G173" i="42"/>
  <c r="I173" i="27"/>
  <c r="I173" i="42"/>
  <c r="J173" i="27"/>
  <c r="J173" i="42"/>
  <c r="K173" i="27"/>
  <c r="K173" i="42"/>
  <c r="B174" i="27"/>
  <c r="B174" i="42"/>
  <c r="C174" i="27"/>
  <c r="C174" i="42"/>
  <c r="D174" i="27"/>
  <c r="D174" i="42"/>
  <c r="E174" i="27"/>
  <c r="E174" i="42"/>
  <c r="F174" i="27"/>
  <c r="F174" i="42"/>
  <c r="G174" i="27"/>
  <c r="G174" i="42"/>
  <c r="I174" i="27"/>
  <c r="I174" i="42"/>
  <c r="J174" i="27"/>
  <c r="J174" i="42"/>
  <c r="K174" i="27"/>
  <c r="K174" i="42"/>
  <c r="B175" i="27"/>
  <c r="B175" i="42"/>
  <c r="C175" i="27"/>
  <c r="C175" i="42"/>
  <c r="D175" i="27"/>
  <c r="D175" i="42"/>
  <c r="E175" i="27"/>
  <c r="E175" i="42"/>
  <c r="F175" i="27"/>
  <c r="F175" i="42"/>
  <c r="G175" i="27"/>
  <c r="G175" i="42"/>
  <c r="I175" i="27"/>
  <c r="I175" i="42"/>
  <c r="J175" i="27"/>
  <c r="J175" i="42"/>
  <c r="K175" i="27"/>
  <c r="K175" i="42"/>
  <c r="B176" i="27"/>
  <c r="B176" i="42"/>
  <c r="C176" i="27"/>
  <c r="C176" i="42"/>
  <c r="D176" i="27"/>
  <c r="D176" i="42"/>
  <c r="E176" i="27"/>
  <c r="E176" i="42"/>
  <c r="F176" i="27"/>
  <c r="F176" i="42"/>
  <c r="G176" i="27"/>
  <c r="G176" i="42"/>
  <c r="I176" i="27"/>
  <c r="I176" i="42"/>
  <c r="J176" i="27"/>
  <c r="J176" i="42"/>
  <c r="K176" i="27"/>
  <c r="K176" i="42"/>
  <c r="B177" i="27"/>
  <c r="B177" i="42"/>
  <c r="C177" i="27"/>
  <c r="C177" i="42"/>
  <c r="D177" i="27"/>
  <c r="D177" i="42"/>
  <c r="E177" i="27"/>
  <c r="E177" i="42"/>
  <c r="F177" i="27"/>
  <c r="F177" i="42"/>
  <c r="G177" i="27"/>
  <c r="G177" i="42"/>
  <c r="I177" i="27"/>
  <c r="I177" i="42"/>
  <c r="J177" i="27"/>
  <c r="J177" i="42"/>
  <c r="K177" i="27"/>
  <c r="K177" i="42"/>
  <c r="B178" i="27"/>
  <c r="B178" i="42"/>
  <c r="C178" i="27"/>
  <c r="C178" i="42"/>
  <c r="D178" i="27"/>
  <c r="D178" i="42"/>
  <c r="E178" i="27"/>
  <c r="E178" i="42"/>
  <c r="F178" i="27"/>
  <c r="F178" i="42"/>
  <c r="G178" i="27"/>
  <c r="G178" i="42"/>
  <c r="I178" i="27"/>
  <c r="I178" i="42"/>
  <c r="J178" i="27"/>
  <c r="J178" i="42"/>
  <c r="K178" i="27"/>
  <c r="K178" i="42"/>
  <c r="B179" i="27"/>
  <c r="B179" i="42"/>
  <c r="C179" i="27"/>
  <c r="C179" i="42"/>
  <c r="D179" i="27"/>
  <c r="D179" i="42"/>
  <c r="E179" i="27"/>
  <c r="E179" i="42"/>
  <c r="F179" i="27"/>
  <c r="F179" i="42"/>
  <c r="G179" i="27"/>
  <c r="G179" i="42"/>
  <c r="I179" i="27"/>
  <c r="I179" i="42"/>
  <c r="J179" i="27"/>
  <c r="J179" i="42"/>
  <c r="K179" i="27"/>
  <c r="K179" i="42"/>
  <c r="B180" i="27"/>
  <c r="B180" i="42"/>
  <c r="C180" i="27"/>
  <c r="C180" i="42"/>
  <c r="K180" i="27"/>
  <c r="K180" i="42"/>
  <c r="B181" i="27"/>
  <c r="B181" i="42"/>
  <c r="C181" i="27"/>
  <c r="C181" i="42"/>
  <c r="J181" i="27"/>
  <c r="J181" i="42"/>
  <c r="K181" i="27"/>
  <c r="K181" i="42"/>
  <c r="B182" i="27"/>
  <c r="B182" i="42"/>
  <c r="C182" i="27"/>
  <c r="C182" i="42"/>
  <c r="D182" i="27"/>
  <c r="D182" i="42"/>
  <c r="E182" i="27"/>
  <c r="E182" i="42"/>
  <c r="F182" i="27"/>
  <c r="F182" i="42"/>
  <c r="I182" i="27"/>
  <c r="I182" i="42"/>
  <c r="J182" i="27"/>
  <c r="J182" i="42"/>
  <c r="K182" i="27"/>
  <c r="K182" i="42"/>
  <c r="A183" i="27"/>
  <c r="A183" i="42"/>
  <c r="B183" i="27"/>
  <c r="B183" i="42"/>
  <c r="C183" i="27"/>
  <c r="C183" i="42"/>
  <c r="D183" i="27"/>
  <c r="D183" i="42"/>
  <c r="E183" i="27"/>
  <c r="E183" i="42"/>
  <c r="F183" i="27"/>
  <c r="F183" i="42"/>
  <c r="G183" i="27"/>
  <c r="G183" i="42"/>
  <c r="I183" i="27"/>
  <c r="I183" i="42"/>
  <c r="J183" i="27"/>
  <c r="J183" i="42"/>
  <c r="K183" i="27"/>
  <c r="K183" i="42"/>
  <c r="L183" i="27"/>
  <c r="L183" i="42"/>
  <c r="N183" i="27"/>
  <c r="N183" i="42"/>
  <c r="A184" i="27"/>
  <c r="A184" i="42"/>
  <c r="B184" i="27"/>
  <c r="B184" i="42"/>
  <c r="C184" i="27"/>
  <c r="C184" i="42"/>
  <c r="D184" i="27"/>
  <c r="D184" i="42"/>
  <c r="E184" i="27"/>
  <c r="E184" i="42"/>
  <c r="F184" i="27"/>
  <c r="F184" i="42"/>
  <c r="G184" i="27"/>
  <c r="G184" i="42"/>
  <c r="I184" i="27"/>
  <c r="I184" i="42"/>
  <c r="J184" i="27"/>
  <c r="J184" i="42"/>
  <c r="K184" i="27"/>
  <c r="K184" i="42"/>
  <c r="L184" i="27"/>
  <c r="L184" i="42"/>
  <c r="N184" i="27"/>
  <c r="N184" i="42"/>
  <c r="A185" i="27"/>
  <c r="A185" i="42"/>
  <c r="B185" i="27"/>
  <c r="B185" i="42"/>
  <c r="C185" i="27"/>
  <c r="C185" i="42"/>
  <c r="D185" i="27"/>
  <c r="D185" i="42"/>
  <c r="E185" i="27"/>
  <c r="E185" i="42"/>
  <c r="F185" i="27"/>
  <c r="F185" i="42"/>
  <c r="G185" i="27"/>
  <c r="G185" i="42"/>
  <c r="I185" i="27"/>
  <c r="I185" i="42"/>
  <c r="J185" i="27"/>
  <c r="J185" i="42"/>
  <c r="K185" i="27"/>
  <c r="K185" i="42"/>
  <c r="L185" i="27"/>
  <c r="L185" i="42"/>
  <c r="N185" i="27"/>
  <c r="N185" i="42"/>
  <c r="B186" i="27"/>
  <c r="B186" i="42"/>
  <c r="C186" i="27"/>
  <c r="C186" i="42"/>
  <c r="D186" i="27"/>
  <c r="D186" i="42"/>
  <c r="E186" i="27"/>
  <c r="E186" i="42"/>
  <c r="F186" i="27"/>
  <c r="F186" i="42"/>
  <c r="G186" i="27"/>
  <c r="G186" i="42"/>
  <c r="I186" i="27"/>
  <c r="I186" i="42"/>
  <c r="J186" i="27"/>
  <c r="J186" i="42"/>
  <c r="K186" i="27"/>
  <c r="K186" i="42"/>
  <c r="A187" i="27"/>
  <c r="A187" i="42"/>
  <c r="B187" i="27"/>
  <c r="B187" i="42"/>
  <c r="C187" i="27"/>
  <c r="C187" i="42"/>
  <c r="D187" i="27"/>
  <c r="D187" i="42"/>
  <c r="E187" i="27"/>
  <c r="E187" i="42"/>
  <c r="F187" i="27"/>
  <c r="F187" i="42"/>
  <c r="G187" i="27"/>
  <c r="G187" i="42"/>
  <c r="I187" i="27"/>
  <c r="I187" i="42"/>
  <c r="J187" i="27"/>
  <c r="J187" i="42"/>
  <c r="K187" i="27"/>
  <c r="K187" i="42"/>
  <c r="L187" i="27"/>
  <c r="L187" i="42"/>
  <c r="N187" i="27"/>
  <c r="N187" i="42"/>
  <c r="B188" i="27"/>
  <c r="B188" i="42"/>
  <c r="C188" i="27"/>
  <c r="C188" i="42"/>
  <c r="D188" i="27"/>
  <c r="D188" i="42"/>
  <c r="E188" i="27"/>
  <c r="E188" i="42"/>
  <c r="F188" i="27"/>
  <c r="F188" i="42"/>
  <c r="G188" i="27"/>
  <c r="G188" i="42"/>
  <c r="I188" i="27"/>
  <c r="I188" i="42"/>
  <c r="J188" i="27"/>
  <c r="J188" i="42"/>
  <c r="K188" i="27"/>
  <c r="K188" i="42"/>
  <c r="B189" i="27"/>
  <c r="B189" i="42"/>
  <c r="C189" i="27"/>
  <c r="C189" i="42"/>
  <c r="D189" i="27"/>
  <c r="D189" i="42"/>
  <c r="E189" i="27"/>
  <c r="E189" i="42"/>
  <c r="F189" i="27"/>
  <c r="F189" i="42"/>
  <c r="G189" i="27"/>
  <c r="G189" i="42"/>
  <c r="I189" i="27"/>
  <c r="I189" i="42"/>
  <c r="J189" i="27"/>
  <c r="J189" i="42"/>
  <c r="K189" i="27"/>
  <c r="K189" i="42"/>
  <c r="B190" i="27"/>
  <c r="B190" i="42"/>
  <c r="C190" i="27"/>
  <c r="C190" i="42"/>
  <c r="D190" i="27"/>
  <c r="D190" i="42"/>
  <c r="E190" i="27"/>
  <c r="E190" i="42"/>
  <c r="F190" i="27"/>
  <c r="F190" i="42"/>
  <c r="G190" i="27"/>
  <c r="G190" i="42"/>
  <c r="I190" i="27"/>
  <c r="I190" i="42"/>
  <c r="J190" i="27"/>
  <c r="J190" i="42"/>
  <c r="K190" i="27"/>
  <c r="K190" i="42"/>
  <c r="B191" i="27"/>
  <c r="B191" i="42"/>
  <c r="C191" i="27"/>
  <c r="C191" i="42"/>
  <c r="D191" i="27"/>
  <c r="D191" i="42"/>
  <c r="E191" i="27"/>
  <c r="E191" i="42"/>
  <c r="F191" i="27"/>
  <c r="F191" i="42"/>
  <c r="G191" i="27"/>
  <c r="G191" i="42"/>
  <c r="I191" i="27"/>
  <c r="I191" i="42"/>
  <c r="J191" i="27"/>
  <c r="J191" i="42"/>
  <c r="K191" i="27"/>
  <c r="K191" i="42"/>
  <c r="B192" i="27"/>
  <c r="B192" i="42"/>
  <c r="C192" i="27"/>
  <c r="C192" i="42"/>
  <c r="D192" i="27"/>
  <c r="D192" i="42"/>
  <c r="E192" i="27"/>
  <c r="E192" i="42"/>
  <c r="F192" i="27"/>
  <c r="F192" i="42"/>
  <c r="G192" i="27"/>
  <c r="G192" i="42"/>
  <c r="I192" i="27"/>
  <c r="I192" i="42"/>
  <c r="J192" i="27"/>
  <c r="J192" i="42"/>
  <c r="K192" i="27"/>
  <c r="K192" i="42"/>
  <c r="B193" i="27"/>
  <c r="B193" i="42"/>
  <c r="C193" i="27"/>
  <c r="C193" i="42"/>
  <c r="D193" i="27"/>
  <c r="D193" i="42"/>
  <c r="E193" i="27"/>
  <c r="E193" i="42"/>
  <c r="F193" i="27"/>
  <c r="F193" i="42"/>
  <c r="G193" i="27"/>
  <c r="G193" i="42"/>
  <c r="I193" i="27"/>
  <c r="I193" i="42"/>
  <c r="J193" i="27"/>
  <c r="J193" i="42"/>
  <c r="K193" i="27"/>
  <c r="K193" i="42"/>
  <c r="B194" i="27"/>
  <c r="B194" i="42"/>
  <c r="C194" i="27"/>
  <c r="C194" i="42"/>
  <c r="D194" i="27"/>
  <c r="D194" i="42"/>
  <c r="E194" i="27"/>
  <c r="E194" i="42"/>
  <c r="F194" i="27"/>
  <c r="F194" i="42"/>
  <c r="G194" i="27"/>
  <c r="G194" i="42"/>
  <c r="I194" i="27"/>
  <c r="I194" i="42"/>
  <c r="J194" i="27"/>
  <c r="J194" i="42"/>
  <c r="K194" i="27"/>
  <c r="K194" i="42"/>
  <c r="B195" i="27"/>
  <c r="B195" i="42"/>
  <c r="C195" i="27"/>
  <c r="C195" i="42"/>
  <c r="D195" i="27"/>
  <c r="D195" i="42"/>
  <c r="E195" i="27"/>
  <c r="E195" i="42"/>
  <c r="F195" i="27"/>
  <c r="F195" i="42"/>
  <c r="G195" i="27"/>
  <c r="G195" i="42"/>
  <c r="I195" i="27"/>
  <c r="I195" i="42"/>
  <c r="J195" i="27"/>
  <c r="J195" i="42"/>
  <c r="K195" i="27"/>
  <c r="K195" i="42"/>
  <c r="C5" i="27"/>
  <c r="C5" i="42"/>
  <c r="C6" i="27"/>
  <c r="C6" i="42"/>
  <c r="K6" i="27"/>
  <c r="K6" i="42"/>
  <c r="A7" i="27"/>
  <c r="A7" i="42"/>
  <c r="C7" i="27"/>
  <c r="C7" i="42"/>
  <c r="D7" i="27"/>
  <c r="D7" i="42"/>
  <c r="E7" i="27"/>
  <c r="E7" i="42"/>
  <c r="F7" i="27"/>
  <c r="F7" i="42"/>
  <c r="I7" i="27"/>
  <c r="I7" i="42"/>
  <c r="J7" i="27"/>
  <c r="J7" i="42"/>
  <c r="K7" i="27"/>
  <c r="K7" i="42"/>
  <c r="L7" i="27"/>
  <c r="L7" i="42"/>
  <c r="N7" i="27"/>
  <c r="N7" i="42"/>
  <c r="C8" i="27"/>
  <c r="C8" i="42"/>
  <c r="D8" i="27"/>
  <c r="D8" i="42"/>
  <c r="E8" i="27"/>
  <c r="E8" i="42"/>
  <c r="F8" i="27"/>
  <c r="F8" i="42"/>
  <c r="I8" i="27"/>
  <c r="I8" i="42"/>
  <c r="J8" i="27"/>
  <c r="J8" i="42"/>
  <c r="K8" i="27"/>
  <c r="K8" i="42"/>
  <c r="L8" i="27"/>
  <c r="L8" i="42"/>
  <c r="N8" i="27"/>
  <c r="N8" i="42"/>
  <c r="A9" i="27"/>
  <c r="A9" i="42"/>
  <c r="C9" i="27"/>
  <c r="C9" i="42"/>
  <c r="D9" i="27"/>
  <c r="D9" i="42"/>
  <c r="E9" i="27"/>
  <c r="E9" i="42"/>
  <c r="F9" i="27"/>
  <c r="F9" i="42"/>
  <c r="I9" i="27"/>
  <c r="I9" i="42"/>
  <c r="J9" i="27"/>
  <c r="J9" i="42"/>
  <c r="K9" i="27"/>
  <c r="K9" i="42"/>
  <c r="L9" i="27"/>
  <c r="L9" i="42"/>
  <c r="N9" i="27"/>
  <c r="N9" i="42"/>
  <c r="C10" i="27"/>
  <c r="C10" i="42"/>
  <c r="J10" i="27"/>
  <c r="J10" i="42"/>
  <c r="K10" i="27"/>
  <c r="K10" i="42"/>
  <c r="A11" i="27"/>
  <c r="A11" i="42"/>
  <c r="C11" i="27"/>
  <c r="C11" i="42"/>
  <c r="D11" i="27"/>
  <c r="D11" i="42"/>
  <c r="E11" i="27"/>
  <c r="E11" i="42"/>
  <c r="F11" i="27"/>
  <c r="F11" i="42"/>
  <c r="I11" i="27"/>
  <c r="I11" i="42"/>
  <c r="J11" i="27"/>
  <c r="J11" i="42"/>
  <c r="K11" i="27"/>
  <c r="K11" i="42"/>
  <c r="L11" i="27"/>
  <c r="L11" i="42"/>
  <c r="N11" i="27"/>
  <c r="N11" i="42"/>
  <c r="C12" i="27"/>
  <c r="C12" i="42"/>
  <c r="J12" i="27"/>
  <c r="J12" i="42"/>
  <c r="K12" i="27"/>
  <c r="K12" i="42"/>
  <c r="B13" i="27"/>
  <c r="B13" i="42"/>
  <c r="C13" i="27"/>
  <c r="C13" i="42"/>
  <c r="J13" i="27"/>
  <c r="J13" i="42"/>
  <c r="K13" i="27"/>
  <c r="K13" i="42"/>
  <c r="B14" i="27"/>
  <c r="B14" i="42"/>
  <c r="C14" i="27"/>
  <c r="C14" i="42"/>
  <c r="J14" i="27"/>
  <c r="J14" i="42"/>
  <c r="K14" i="27"/>
  <c r="K14" i="42"/>
  <c r="B15" i="27"/>
  <c r="B15" i="42"/>
  <c r="C15" i="27"/>
  <c r="C15" i="42"/>
  <c r="J15" i="27"/>
  <c r="J15" i="42"/>
  <c r="K15" i="27"/>
  <c r="K15" i="42"/>
  <c r="B16" i="27"/>
  <c r="B16" i="42"/>
  <c r="C16" i="27"/>
  <c r="C16" i="42"/>
  <c r="J16" i="27"/>
  <c r="J16" i="42"/>
  <c r="K16" i="27"/>
  <c r="K16" i="42"/>
  <c r="B4" i="27"/>
  <c r="B4" i="42"/>
  <c r="C4" i="27"/>
  <c r="C4" i="42"/>
  <c r="P707" i="42"/>
  <c r="P703" i="42"/>
  <c r="P711" i="42"/>
  <c r="P722" i="42"/>
  <c r="P718" i="42"/>
  <c r="P194" i="42"/>
  <c r="P190" i="42"/>
  <c r="P178" i="42"/>
  <c r="P174" i="42"/>
  <c r="P162" i="42"/>
  <c r="P158" i="42"/>
  <c r="P146" i="42"/>
  <c r="P142" i="42"/>
  <c r="P130" i="42"/>
  <c r="P126" i="42"/>
  <c r="P114" i="42"/>
  <c r="P110" i="42"/>
  <c r="P98" i="42"/>
  <c r="P89" i="42"/>
  <c r="P83" i="42"/>
  <c r="P65" i="42"/>
  <c r="P61" i="42"/>
  <c r="P60" i="42"/>
  <c r="P56" i="42"/>
  <c r="P48" i="42"/>
  <c r="P41" i="42"/>
  <c r="P34" i="42"/>
  <c r="P30" i="42"/>
  <c r="P26" i="42"/>
  <c r="P23" i="42"/>
  <c r="P357" i="42"/>
  <c r="P349" i="42"/>
  <c r="P345" i="42"/>
  <c r="P531" i="42"/>
  <c r="P527" i="42"/>
  <c r="P523" i="42"/>
  <c r="P517" i="42"/>
  <c r="P513" i="42"/>
  <c r="P507" i="42"/>
  <c r="P503" i="42"/>
  <c r="P499" i="42"/>
  <c r="P493" i="42"/>
  <c r="P489" i="42"/>
  <c r="P483" i="42"/>
  <c r="P479" i="42"/>
  <c r="P475" i="42"/>
  <c r="P469" i="42"/>
  <c r="P459" i="42"/>
  <c r="P455" i="42"/>
  <c r="P451" i="42"/>
  <c r="P445" i="42"/>
  <c r="P441" i="42"/>
  <c r="P435" i="42"/>
  <c r="P431" i="42"/>
  <c r="P427" i="42"/>
  <c r="P421" i="42"/>
  <c r="P417" i="42"/>
  <c r="P403" i="42"/>
  <c r="P397" i="42"/>
  <c r="P393" i="42"/>
  <c r="P94" i="42"/>
  <c r="P79" i="42"/>
  <c r="P75" i="42"/>
  <c r="P361" i="42"/>
  <c r="P353" i="42"/>
  <c r="P588" i="42"/>
  <c r="P598" i="42"/>
  <c r="P626" i="42"/>
  <c r="P622" i="42"/>
  <c r="P618" i="42"/>
  <c r="P650" i="42"/>
  <c r="P714" i="42"/>
  <c r="P192" i="42"/>
  <c r="P188" i="42"/>
  <c r="P185" i="42"/>
  <c r="P184" i="42"/>
  <c r="P183" i="42"/>
  <c r="P176" i="42"/>
  <c r="P172" i="42"/>
  <c r="P169" i="42"/>
  <c r="P168" i="42"/>
  <c r="P167" i="42"/>
  <c r="P160" i="42"/>
  <c r="P156" i="42"/>
  <c r="P153" i="42"/>
  <c r="P152" i="42"/>
  <c r="P151" i="42"/>
  <c r="P144" i="42"/>
  <c r="P140" i="42"/>
  <c r="P137" i="42"/>
  <c r="P136" i="42"/>
  <c r="P135" i="42"/>
  <c r="P128" i="42"/>
  <c r="P124" i="42"/>
  <c r="P121" i="42"/>
  <c r="P120" i="42"/>
  <c r="P119" i="42"/>
  <c r="P112" i="42"/>
  <c r="P108" i="42"/>
  <c r="P105" i="42"/>
  <c r="P104" i="42"/>
  <c r="P103" i="42"/>
  <c r="P96" i="42"/>
  <c r="P92" i="42"/>
  <c r="P90" i="42"/>
  <c r="P87" i="42"/>
  <c r="P81" i="42"/>
  <c r="P77" i="42"/>
  <c r="P76" i="42"/>
  <c r="P72" i="42"/>
  <c r="P67" i="42"/>
  <c r="P63" i="42"/>
  <c r="P59" i="42"/>
  <c r="P50" i="42"/>
  <c r="P46" i="42"/>
  <c r="P42" i="42"/>
  <c r="P39" i="42"/>
  <c r="P32" i="42"/>
  <c r="P25" i="42"/>
  <c r="P363" i="42"/>
  <c r="P359" i="42"/>
  <c r="P355" i="42"/>
  <c r="P351" i="42"/>
  <c r="P347" i="42"/>
  <c r="P343" i="42"/>
  <c r="P339" i="42"/>
  <c r="P335" i="42"/>
  <c r="P331" i="42"/>
  <c r="P327" i="42"/>
  <c r="P323" i="42"/>
  <c r="P319" i="42"/>
  <c r="P315" i="42"/>
  <c r="P311" i="42"/>
  <c r="P307" i="42"/>
  <c r="P303" i="42"/>
  <c r="P299" i="42"/>
  <c r="P295" i="42"/>
  <c r="P291" i="42"/>
  <c r="P287" i="42"/>
  <c r="P283" i="42"/>
  <c r="P279" i="42"/>
  <c r="P275" i="42"/>
  <c r="P271" i="42"/>
  <c r="P267" i="42"/>
  <c r="P263" i="42"/>
  <c r="P259" i="42"/>
  <c r="P255" i="42"/>
  <c r="P251" i="42"/>
  <c r="P247" i="42"/>
  <c r="P241" i="42"/>
  <c r="P237" i="42"/>
  <c r="P219" i="42"/>
  <c r="P215" i="42"/>
  <c r="P211" i="42"/>
  <c r="P529" i="42"/>
  <c r="P525" i="42"/>
  <c r="P519" i="42"/>
  <c r="P515" i="42"/>
  <c r="P511" i="42"/>
  <c r="P505" i="42"/>
  <c r="P501" i="42"/>
  <c r="P495" i="42"/>
  <c r="P491" i="42"/>
  <c r="P487" i="42"/>
  <c r="P481" i="42"/>
  <c r="P477" i="42"/>
  <c r="P471" i="42"/>
  <c r="P467" i="42"/>
  <c r="P463" i="42"/>
  <c r="P457" i="42"/>
  <c r="P453" i="42"/>
  <c r="P447" i="42"/>
  <c r="P443" i="42"/>
  <c r="P439" i="42"/>
  <c r="P433" i="42"/>
  <c r="P429" i="42"/>
  <c r="P423" i="42"/>
  <c r="P419" i="42"/>
  <c r="P415" i="42"/>
  <c r="P409" i="42"/>
  <c r="P405" i="42"/>
  <c r="P399" i="42"/>
  <c r="P395" i="42"/>
  <c r="P391" i="42"/>
  <c r="P385" i="42"/>
  <c r="P381" i="42"/>
  <c r="P542" i="42"/>
  <c r="P538" i="42"/>
  <c r="P534" i="42"/>
  <c r="P550" i="42"/>
  <c r="P546" i="42"/>
  <c r="P554" i="42"/>
  <c r="P566" i="42"/>
  <c r="P562" i="42"/>
  <c r="P558" i="42"/>
  <c r="P574" i="42"/>
  <c r="P570" i="42"/>
  <c r="P578" i="42"/>
  <c r="P590" i="42"/>
  <c r="P586" i="42"/>
  <c r="P582" i="42"/>
  <c r="P600" i="42"/>
  <c r="P596" i="42"/>
  <c r="P614" i="42"/>
  <c r="P610" i="42"/>
  <c r="P606" i="42"/>
  <c r="P624" i="42"/>
  <c r="P620" i="42"/>
  <c r="P638" i="42"/>
  <c r="P634" i="42"/>
  <c r="P630" i="42"/>
  <c r="P648" i="42"/>
  <c r="P644" i="42"/>
  <c r="P662" i="42"/>
  <c r="P658" i="42"/>
  <c r="P654" i="42"/>
  <c r="P669" i="42"/>
  <c r="P673" i="42"/>
  <c r="P686" i="42"/>
  <c r="P682" i="42"/>
  <c r="P678" i="42"/>
  <c r="P693" i="42"/>
  <c r="P697" i="42"/>
  <c r="P709" i="42"/>
  <c r="P705" i="42"/>
  <c r="P720" i="42"/>
  <c r="P716" i="42"/>
  <c r="P733" i="42"/>
  <c r="P729" i="42"/>
  <c r="P195" i="42"/>
  <c r="P191" i="42"/>
  <c r="P186" i="42"/>
  <c r="P179" i="42"/>
  <c r="P175" i="42"/>
  <c r="P170" i="42"/>
  <c r="P163" i="42"/>
  <c r="P159" i="42"/>
  <c r="P154" i="42"/>
  <c r="P147" i="42"/>
  <c r="P143" i="42"/>
  <c r="P138" i="42"/>
  <c r="P131" i="42"/>
  <c r="P127" i="42"/>
  <c r="P122" i="42"/>
  <c r="P115" i="42"/>
  <c r="P111" i="42"/>
  <c r="P106" i="42"/>
  <c r="P99" i="42"/>
  <c r="P95" i="42"/>
  <c r="P88" i="42"/>
  <c r="P80" i="42"/>
  <c r="P73" i="42"/>
  <c r="P66" i="42"/>
  <c r="P62" i="42"/>
  <c r="P58" i="42"/>
  <c r="P55" i="42"/>
  <c r="P49" i="42"/>
  <c r="P45" i="42"/>
  <c r="P44" i="42"/>
  <c r="P40" i="42"/>
  <c r="P35" i="42"/>
  <c r="P31" i="42"/>
  <c r="P27" i="42"/>
  <c r="P362" i="42"/>
  <c r="P358" i="42"/>
  <c r="P354" i="42"/>
  <c r="P350" i="42"/>
  <c r="P346" i="42"/>
  <c r="P342" i="42"/>
  <c r="P338" i="42"/>
  <c r="P334" i="42"/>
  <c r="P330" i="42"/>
  <c r="P326" i="42"/>
  <c r="P322" i="42"/>
  <c r="P318" i="42"/>
  <c r="P314" i="42"/>
  <c r="P310" i="42"/>
  <c r="P306" i="42"/>
  <c r="P302" i="42"/>
  <c r="P298" i="42"/>
  <c r="P294" i="42"/>
  <c r="P290" i="42"/>
  <c r="P286" i="42"/>
  <c r="P341" i="42"/>
  <c r="P337" i="42"/>
  <c r="P333" i="42"/>
  <c r="P329" i="42"/>
  <c r="P325" i="42"/>
  <c r="P321" i="42"/>
  <c r="P317" i="42"/>
  <c r="P313" i="42"/>
  <c r="P309" i="42"/>
  <c r="P305" i="42"/>
  <c r="P301" i="42"/>
  <c r="P297" i="42"/>
  <c r="P293" i="42"/>
  <c r="P289" i="42"/>
  <c r="P285" i="42"/>
  <c r="P281" i="42"/>
  <c r="P277" i="42"/>
  <c r="P193" i="42"/>
  <c r="P189" i="42"/>
  <c r="P187" i="42"/>
  <c r="P177" i="42"/>
  <c r="P173" i="42"/>
  <c r="P171" i="42"/>
  <c r="P161" i="42"/>
  <c r="P157" i="42"/>
  <c r="P155" i="42"/>
  <c r="P145" i="42"/>
  <c r="P141" i="42"/>
  <c r="P139" i="42"/>
  <c r="P129" i="42"/>
  <c r="P125" i="42"/>
  <c r="P123" i="42"/>
  <c r="P113" i="42"/>
  <c r="P109" i="42"/>
  <c r="P107" i="42"/>
  <c r="P97" i="42"/>
  <c r="P93" i="42"/>
  <c r="P91" i="42"/>
  <c r="P82" i="42"/>
  <c r="P78" i="42"/>
  <c r="P74" i="42"/>
  <c r="P71" i="42"/>
  <c r="P64" i="42"/>
  <c r="P57" i="42"/>
  <c r="P51" i="42"/>
  <c r="P47" i="42"/>
  <c r="P43" i="42"/>
  <c r="P33" i="42"/>
  <c r="P29" i="42"/>
  <c r="P28" i="42"/>
  <c r="P24" i="42"/>
  <c r="P360" i="42"/>
  <c r="P356" i="42"/>
  <c r="P352" i="42"/>
  <c r="P348" i="42"/>
  <c r="P344" i="42"/>
  <c r="P340" i="42"/>
  <c r="P336" i="42"/>
  <c r="P332" i="42"/>
  <c r="P328" i="42"/>
  <c r="P324" i="42"/>
  <c r="P320" i="42"/>
  <c r="P316" i="42"/>
  <c r="P312" i="42"/>
  <c r="P308" i="42"/>
  <c r="P304" i="42"/>
  <c r="P300" i="42"/>
  <c r="P296" i="42"/>
  <c r="P292" i="42"/>
  <c r="P288" i="42"/>
  <c r="P284" i="42"/>
  <c r="P280" i="42"/>
  <c r="P276" i="42"/>
  <c r="P282" i="42"/>
  <c r="P278" i="42"/>
  <c r="P274" i="42"/>
  <c r="P270" i="42"/>
  <c r="P266" i="42"/>
  <c r="P262" i="42"/>
  <c r="P258" i="42"/>
  <c r="P254" i="42"/>
  <c r="P250" i="42"/>
  <c r="P246" i="42"/>
  <c r="P240" i="42"/>
  <c r="P236" i="42"/>
  <c r="P218" i="42"/>
  <c r="P214" i="42"/>
  <c r="P210" i="42"/>
  <c r="P528" i="42"/>
  <c r="P524" i="42"/>
  <c r="P518" i="42"/>
  <c r="P514" i="42"/>
  <c r="P510" i="42"/>
  <c r="P504" i="42"/>
  <c r="P500" i="42"/>
  <c r="P494" i="42"/>
  <c r="P490" i="42"/>
  <c r="P486" i="42"/>
  <c r="P480" i="42"/>
  <c r="P476" i="42"/>
  <c r="P470" i="42"/>
  <c r="P466" i="42"/>
  <c r="P462" i="42"/>
  <c r="P456" i="42"/>
  <c r="P452" i="42"/>
  <c r="P446" i="42"/>
  <c r="P442" i="42"/>
  <c r="P438" i="42"/>
  <c r="P432" i="42"/>
  <c r="P428" i="42"/>
  <c r="P422" i="42"/>
  <c r="P418" i="42"/>
  <c r="P414" i="42"/>
  <c r="P408" i="42"/>
  <c r="P404" i="42"/>
  <c r="P398" i="42"/>
  <c r="P394" i="42"/>
  <c r="P390" i="42"/>
  <c r="P384" i="42"/>
  <c r="P380" i="42"/>
  <c r="P541" i="42"/>
  <c r="P537" i="42"/>
  <c r="P553" i="42"/>
  <c r="P549" i="42"/>
  <c r="P565" i="42"/>
  <c r="P561" i="42"/>
  <c r="P577" i="42"/>
  <c r="P573" i="42"/>
  <c r="P589" i="42"/>
  <c r="P585" i="42"/>
  <c r="P603" i="42"/>
  <c r="P599" i="42"/>
  <c r="P595" i="42"/>
  <c r="P613" i="42"/>
  <c r="P609" i="42"/>
  <c r="P627" i="42"/>
  <c r="P623" i="42"/>
  <c r="P619" i="42"/>
  <c r="P637" i="42"/>
  <c r="P633" i="42"/>
  <c r="P651" i="42"/>
  <c r="P647" i="42"/>
  <c r="P643" i="42"/>
  <c r="P661" i="42"/>
  <c r="P657" i="42"/>
  <c r="P672" i="42"/>
  <c r="P668" i="42"/>
  <c r="P685" i="42"/>
  <c r="P681" i="42"/>
  <c r="P696" i="42"/>
  <c r="P692" i="42"/>
  <c r="P708" i="42"/>
  <c r="P704" i="42"/>
  <c r="P723" i="42"/>
  <c r="P719" i="42"/>
  <c r="P715" i="42"/>
  <c r="P732" i="42"/>
  <c r="P728" i="42"/>
  <c r="P273" i="42"/>
  <c r="P269" i="42"/>
  <c r="P265" i="42"/>
  <c r="P261" i="42"/>
  <c r="P257" i="42"/>
  <c r="P253" i="42"/>
  <c r="P249" i="42"/>
  <c r="P245" i="42"/>
  <c r="P244" i="42"/>
  <c r="P243" i="42"/>
  <c r="P239" i="42"/>
  <c r="P235" i="42"/>
  <c r="P217" i="42"/>
  <c r="P213" i="42"/>
  <c r="P465" i="42"/>
  <c r="P411" i="42"/>
  <c r="P407" i="42"/>
  <c r="P387" i="42"/>
  <c r="P383" i="42"/>
  <c r="P379" i="42"/>
  <c r="P540" i="42"/>
  <c r="P536" i="42"/>
  <c r="P552" i="42"/>
  <c r="P548" i="42"/>
  <c r="P564" i="42"/>
  <c r="P560" i="42"/>
  <c r="P576" i="42"/>
  <c r="P572" i="42"/>
  <c r="P584" i="42"/>
  <c r="P602" i="42"/>
  <c r="P594" i="42"/>
  <c r="P612" i="42"/>
  <c r="P608" i="42"/>
  <c r="P636" i="42"/>
  <c r="P632" i="42"/>
  <c r="P646" i="42"/>
  <c r="P642" i="42"/>
  <c r="P660" i="42"/>
  <c r="P656" i="42"/>
  <c r="P671" i="42"/>
  <c r="P667" i="42"/>
  <c r="P675" i="42"/>
  <c r="P684" i="42"/>
  <c r="P680" i="42"/>
  <c r="P695" i="42"/>
  <c r="P691" i="42"/>
  <c r="P699" i="42"/>
  <c r="P731" i="42"/>
  <c r="P727" i="42"/>
  <c r="P272" i="42"/>
  <c r="P268" i="42"/>
  <c r="P264" i="42"/>
  <c r="P260" i="42"/>
  <c r="P256" i="42"/>
  <c r="P252" i="42"/>
  <c r="P248" i="42"/>
  <c r="P242" i="42"/>
  <c r="P238" i="42"/>
  <c r="P234" i="42"/>
  <c r="P216" i="42"/>
  <c r="P212" i="42"/>
  <c r="P530" i="42"/>
  <c r="P526" i="42"/>
  <c r="P522" i="42"/>
  <c r="P516" i="42"/>
  <c r="P512" i="42"/>
  <c r="P506" i="42"/>
  <c r="P502" i="42"/>
  <c r="P498" i="42"/>
  <c r="P492" i="42"/>
  <c r="P488" i="42"/>
  <c r="P482" i="42"/>
  <c r="P478" i="42"/>
  <c r="P474" i="42"/>
  <c r="P468" i="42"/>
  <c r="P464" i="42"/>
  <c r="P458" i="42"/>
  <c r="P454" i="42"/>
  <c r="P450" i="42"/>
  <c r="P444" i="42"/>
  <c r="P440" i="42"/>
  <c r="P434" i="42"/>
  <c r="P430" i="42"/>
  <c r="P426" i="42"/>
  <c r="P420" i="42"/>
  <c r="P416" i="42"/>
  <c r="P410" i="42"/>
  <c r="P406" i="42"/>
  <c r="P402" i="42"/>
  <c r="P396" i="42"/>
  <c r="P392" i="42"/>
  <c r="P386" i="42"/>
  <c r="P382" i="42"/>
  <c r="P378" i="42"/>
  <c r="P543" i="42"/>
  <c r="P539" i="42"/>
  <c r="P535" i="42"/>
  <c r="P551" i="42"/>
  <c r="P547" i="42"/>
  <c r="P555" i="42"/>
  <c r="P567" i="42"/>
  <c r="P563" i="42"/>
  <c r="P559" i="42"/>
  <c r="P575" i="42"/>
  <c r="P571" i="42"/>
  <c r="P579" i="42"/>
  <c r="P591" i="42"/>
  <c r="P587" i="42"/>
  <c r="P583" i="42"/>
  <c r="P601" i="42"/>
  <c r="P597" i="42"/>
  <c r="P615" i="42"/>
  <c r="P611" i="42"/>
  <c r="P607" i="42"/>
  <c r="P625" i="42"/>
  <c r="P621" i="42"/>
  <c r="P639" i="42"/>
  <c r="P635" i="42"/>
  <c r="P631" i="42"/>
  <c r="P649" i="42"/>
  <c r="P645" i="42"/>
  <c r="P663" i="42"/>
  <c r="P659" i="42"/>
  <c r="P655" i="42"/>
  <c r="P670" i="42"/>
  <c r="P666" i="42"/>
  <c r="P674" i="42"/>
  <c r="P687" i="42"/>
  <c r="P683" i="42"/>
  <c r="P679" i="42"/>
  <c r="P694" i="42"/>
  <c r="P690" i="42"/>
  <c r="P698" i="42"/>
  <c r="P710" i="42"/>
  <c r="P706" i="42"/>
  <c r="P702" i="42"/>
  <c r="P721" i="42"/>
  <c r="P717" i="42"/>
  <c r="P734" i="42"/>
  <c r="P730" i="42"/>
  <c r="P726" i="42"/>
  <c r="J45" i="45"/>
  <c r="J888" i="45"/>
  <c r="J304" i="45"/>
  <c r="J804" i="45"/>
  <c r="J840" i="45"/>
  <c r="J552" i="45"/>
  <c r="J114" i="45"/>
  <c r="J1188" i="45"/>
  <c r="J1212" i="45"/>
  <c r="J116" i="31"/>
  <c r="J116" i="34"/>
  <c r="J924" i="45"/>
  <c r="J104" i="31"/>
  <c r="J104" i="34"/>
  <c r="J912" i="45"/>
  <c r="J56" i="31"/>
  <c r="J56" i="34"/>
  <c r="J780" i="45"/>
  <c r="J80" i="31"/>
  <c r="J80" i="34"/>
  <c r="J864" i="45"/>
  <c r="J20" i="31"/>
  <c r="J20" i="34"/>
  <c r="J732" i="45"/>
  <c r="J289" i="45"/>
  <c r="J161" i="45"/>
  <c r="J273" i="45"/>
  <c r="J344" i="45"/>
  <c r="J345" i="45"/>
  <c r="J193" i="45"/>
  <c r="J177" i="45"/>
  <c r="A8" i="27"/>
  <c r="A8" i="42"/>
  <c r="A116" i="45"/>
  <c r="J1008" i="45"/>
  <c r="J1056" i="45"/>
  <c r="J68" i="31"/>
  <c r="J68" i="34"/>
  <c r="J792" i="45"/>
  <c r="J92" i="31"/>
  <c r="J92" i="34"/>
  <c r="J876" i="45"/>
  <c r="J140" i="31"/>
  <c r="J140" i="34"/>
  <c r="J984" i="45"/>
  <c r="J44" i="31"/>
  <c r="J44" i="34"/>
  <c r="J768" i="45"/>
  <c r="J384" i="45"/>
  <c r="J396" i="45"/>
  <c r="J225" i="45"/>
  <c r="J209" i="45"/>
  <c r="J145" i="45"/>
  <c r="J44" i="45"/>
  <c r="J56" i="45"/>
  <c r="J257" i="45"/>
  <c r="J128" i="45"/>
  <c r="J129" i="45"/>
  <c r="J241" i="45"/>
  <c r="J936" i="45"/>
  <c r="J128" i="31"/>
  <c r="J128" i="34"/>
  <c r="J5" i="31"/>
  <c r="J5" i="34"/>
  <c r="J744" i="45"/>
  <c r="J32" i="31"/>
  <c r="J32" i="34"/>
  <c r="J28" i="45"/>
  <c r="J6" i="27"/>
  <c r="J6" i="42"/>
  <c r="J698" i="45"/>
  <c r="J361" i="45"/>
  <c r="J1009" i="45"/>
  <c r="J721" i="45"/>
  <c r="J18" i="45"/>
  <c r="J17" i="45"/>
  <c r="C3" i="27"/>
  <c r="C3" i="42"/>
  <c r="D3" i="27"/>
  <c r="D3" i="42"/>
  <c r="E3" i="27"/>
  <c r="E3" i="42"/>
  <c r="F3" i="27"/>
  <c r="F3" i="42"/>
  <c r="G3" i="27"/>
  <c r="G3" i="42"/>
  <c r="H3" i="27"/>
  <c r="H3" i="42"/>
  <c r="I3" i="27"/>
  <c r="I3" i="42"/>
  <c r="J3" i="27"/>
  <c r="J3" i="42"/>
  <c r="K3" i="27"/>
  <c r="K3" i="42"/>
  <c r="L3" i="27"/>
  <c r="L3" i="42"/>
  <c r="M3" i="27"/>
  <c r="M3" i="42"/>
  <c r="N3" i="27"/>
  <c r="N3" i="42"/>
  <c r="T3" i="27"/>
  <c r="O3" i="42"/>
  <c r="B3" i="27"/>
  <c r="B3" i="42"/>
  <c r="C18" i="26"/>
  <c r="C18" i="40"/>
  <c r="D18" i="26"/>
  <c r="D18" i="40"/>
  <c r="E18" i="26"/>
  <c r="E18" i="40"/>
  <c r="F18" i="26"/>
  <c r="F18" i="40"/>
  <c r="G18" i="26"/>
  <c r="G18" i="40"/>
  <c r="I18" i="26"/>
  <c r="I18" i="40"/>
  <c r="J18" i="26"/>
  <c r="J18" i="40"/>
  <c r="K18" i="26"/>
  <c r="K18" i="40"/>
  <c r="C19" i="26"/>
  <c r="C19" i="40"/>
  <c r="D19" i="26"/>
  <c r="D19" i="40"/>
  <c r="E19" i="26"/>
  <c r="E19" i="40"/>
  <c r="F19" i="26"/>
  <c r="F19" i="40"/>
  <c r="G19" i="26"/>
  <c r="G19" i="40"/>
  <c r="I19" i="26"/>
  <c r="I19" i="40"/>
  <c r="J19" i="26"/>
  <c r="J19" i="40"/>
  <c r="K19" i="26"/>
  <c r="K19" i="40"/>
  <c r="C5" i="26"/>
  <c r="C5" i="40"/>
  <c r="C6" i="26"/>
  <c r="C6" i="40"/>
  <c r="D6" i="26"/>
  <c r="D6" i="40"/>
  <c r="E6" i="26"/>
  <c r="E6" i="40"/>
  <c r="F6" i="26"/>
  <c r="F6" i="40"/>
  <c r="I6" i="26"/>
  <c r="I6" i="40"/>
  <c r="J6" i="26"/>
  <c r="J6" i="40"/>
  <c r="K6" i="26"/>
  <c r="K6" i="40"/>
  <c r="A7" i="26"/>
  <c r="A7" i="40"/>
  <c r="C7" i="26"/>
  <c r="C7" i="40"/>
  <c r="D7" i="26"/>
  <c r="D7" i="40"/>
  <c r="E7" i="26"/>
  <c r="E7" i="40"/>
  <c r="F7" i="26"/>
  <c r="F7" i="40"/>
  <c r="G7" i="26"/>
  <c r="G7" i="40"/>
  <c r="I7" i="26"/>
  <c r="I7" i="40"/>
  <c r="J7" i="26"/>
  <c r="J7" i="40"/>
  <c r="K7" i="26"/>
  <c r="K7" i="40"/>
  <c r="L7" i="26"/>
  <c r="L7" i="40"/>
  <c r="N7" i="26"/>
  <c r="N7" i="40"/>
  <c r="A8" i="26"/>
  <c r="A8" i="40"/>
  <c r="C8" i="26"/>
  <c r="C8" i="40"/>
  <c r="D8" i="26"/>
  <c r="D8" i="40"/>
  <c r="E8" i="26"/>
  <c r="E8" i="40"/>
  <c r="F8" i="26"/>
  <c r="F8" i="40"/>
  <c r="G8" i="26"/>
  <c r="G8" i="40"/>
  <c r="I8" i="26"/>
  <c r="I8" i="40"/>
  <c r="J8" i="26"/>
  <c r="J8" i="40"/>
  <c r="K8" i="26"/>
  <c r="K8" i="40"/>
  <c r="L8" i="26"/>
  <c r="L8" i="40"/>
  <c r="N8" i="26"/>
  <c r="N8" i="40"/>
  <c r="A9" i="26"/>
  <c r="A9" i="40"/>
  <c r="C9" i="26"/>
  <c r="C9" i="40"/>
  <c r="D9" i="26"/>
  <c r="D9" i="40"/>
  <c r="E9" i="26"/>
  <c r="E9" i="40"/>
  <c r="F9" i="26"/>
  <c r="F9" i="40"/>
  <c r="G9" i="26"/>
  <c r="G9" i="40"/>
  <c r="I9" i="26"/>
  <c r="I9" i="40"/>
  <c r="J9" i="26"/>
  <c r="J9" i="40"/>
  <c r="K9" i="26"/>
  <c r="K9" i="40"/>
  <c r="L9" i="26"/>
  <c r="L9" i="40"/>
  <c r="N9" i="26"/>
  <c r="N9" i="40"/>
  <c r="C10" i="26"/>
  <c r="C10" i="40"/>
  <c r="D10" i="26"/>
  <c r="D10" i="40"/>
  <c r="E10" i="26"/>
  <c r="E10" i="40"/>
  <c r="F10" i="26"/>
  <c r="F10" i="40"/>
  <c r="G10" i="26"/>
  <c r="G10" i="40"/>
  <c r="I10" i="26"/>
  <c r="I10" i="40"/>
  <c r="J10" i="26"/>
  <c r="J10" i="40"/>
  <c r="K10" i="26"/>
  <c r="K10" i="40"/>
  <c r="A11" i="26"/>
  <c r="A11" i="40"/>
  <c r="C11" i="26"/>
  <c r="C11" i="40"/>
  <c r="D11" i="26"/>
  <c r="D11" i="40"/>
  <c r="E11" i="26"/>
  <c r="E11" i="40"/>
  <c r="F11" i="26"/>
  <c r="F11" i="40"/>
  <c r="G11" i="26"/>
  <c r="G11" i="40"/>
  <c r="I11" i="26"/>
  <c r="I11" i="40"/>
  <c r="J11" i="26"/>
  <c r="J11" i="40"/>
  <c r="K11" i="26"/>
  <c r="K11" i="40"/>
  <c r="L11" i="26"/>
  <c r="L11" i="40"/>
  <c r="N11" i="26"/>
  <c r="N11" i="40"/>
  <c r="C12" i="26"/>
  <c r="C12" i="40"/>
  <c r="D12" i="26"/>
  <c r="D12" i="40"/>
  <c r="E12" i="26"/>
  <c r="E12" i="40"/>
  <c r="F12" i="26"/>
  <c r="F12" i="40"/>
  <c r="G12" i="26"/>
  <c r="G12" i="40"/>
  <c r="I12" i="26"/>
  <c r="I12" i="40"/>
  <c r="J12" i="26"/>
  <c r="J12" i="40"/>
  <c r="K12" i="26"/>
  <c r="K12" i="40"/>
  <c r="C13" i="26"/>
  <c r="C13" i="40"/>
  <c r="D13" i="26"/>
  <c r="D13" i="40"/>
  <c r="E13" i="26"/>
  <c r="E13" i="40"/>
  <c r="F13" i="26"/>
  <c r="F13" i="40"/>
  <c r="G13" i="26"/>
  <c r="G13" i="40"/>
  <c r="I13" i="26"/>
  <c r="I13" i="40"/>
  <c r="J13" i="26"/>
  <c r="J13" i="40"/>
  <c r="K13" i="26"/>
  <c r="K13" i="40"/>
  <c r="C14" i="26"/>
  <c r="C14" i="40"/>
  <c r="D14" i="26"/>
  <c r="D14" i="40"/>
  <c r="E14" i="26"/>
  <c r="E14" i="40"/>
  <c r="F14" i="26"/>
  <c r="F14" i="40"/>
  <c r="G14" i="26"/>
  <c r="G14" i="40"/>
  <c r="I14" i="26"/>
  <c r="I14" i="40"/>
  <c r="J14" i="26"/>
  <c r="J14" i="40"/>
  <c r="K14" i="26"/>
  <c r="K14" i="40"/>
  <c r="C15" i="26"/>
  <c r="C15" i="40"/>
  <c r="D15" i="26"/>
  <c r="D15" i="40"/>
  <c r="E15" i="26"/>
  <c r="E15" i="40"/>
  <c r="F15" i="26"/>
  <c r="F15" i="40"/>
  <c r="G15" i="26"/>
  <c r="G15" i="40"/>
  <c r="I15" i="26"/>
  <c r="I15" i="40"/>
  <c r="J15" i="26"/>
  <c r="J15" i="40"/>
  <c r="K15" i="26"/>
  <c r="K15" i="40"/>
  <c r="C16" i="26"/>
  <c r="C16" i="40"/>
  <c r="D16" i="26"/>
  <c r="D16" i="40"/>
  <c r="E16" i="26"/>
  <c r="E16" i="40"/>
  <c r="F16" i="26"/>
  <c r="F16" i="40"/>
  <c r="G16" i="26"/>
  <c r="G16" i="40"/>
  <c r="I16" i="26"/>
  <c r="I16" i="40"/>
  <c r="J16" i="26"/>
  <c r="J16" i="40"/>
  <c r="K16" i="26"/>
  <c r="K16" i="40"/>
  <c r="C17" i="26"/>
  <c r="C17" i="40"/>
  <c r="D17" i="26"/>
  <c r="D17" i="40"/>
  <c r="E17" i="26"/>
  <c r="E17" i="40"/>
  <c r="F17" i="26"/>
  <c r="F17" i="40"/>
  <c r="G17" i="26"/>
  <c r="G17" i="40"/>
  <c r="I17" i="26"/>
  <c r="I17" i="40"/>
  <c r="J17" i="26"/>
  <c r="J17" i="40"/>
  <c r="K17" i="26"/>
  <c r="K17" i="40"/>
  <c r="B4" i="26"/>
  <c r="B4" i="40"/>
  <c r="C4" i="26"/>
  <c r="C4" i="40"/>
  <c r="C3" i="26"/>
  <c r="C3" i="40"/>
  <c r="D3" i="26"/>
  <c r="D3" i="40"/>
  <c r="E3" i="26"/>
  <c r="E3" i="40"/>
  <c r="F3" i="26"/>
  <c r="F3" i="40"/>
  <c r="G3" i="26"/>
  <c r="G3" i="40"/>
  <c r="H3" i="26"/>
  <c r="H3" i="40"/>
  <c r="I3" i="26"/>
  <c r="I3" i="40"/>
  <c r="J3" i="26"/>
  <c r="J3" i="40"/>
  <c r="K3" i="26"/>
  <c r="K3" i="40"/>
  <c r="L3" i="26"/>
  <c r="L3" i="40"/>
  <c r="M3" i="26"/>
  <c r="M3" i="40"/>
  <c r="N3" i="26"/>
  <c r="N3" i="40"/>
  <c r="T3" i="26"/>
  <c r="O3" i="40"/>
  <c r="B3" i="26"/>
  <c r="B3" i="40"/>
  <c r="P9" i="40"/>
  <c r="P11" i="40"/>
  <c r="P10" i="40"/>
  <c r="P7" i="40"/>
  <c r="P17" i="40"/>
  <c r="P16" i="40"/>
  <c r="P15" i="40"/>
  <c r="P14" i="40"/>
  <c r="P13" i="40"/>
  <c r="P12" i="40"/>
  <c r="P8" i="40"/>
  <c r="P19" i="40"/>
  <c r="P18" i="40"/>
  <c r="J7" i="45"/>
  <c r="J699" i="45"/>
  <c r="J10" i="45"/>
  <c r="J702" i="45"/>
  <c r="J9" i="45"/>
  <c r="J701" i="45"/>
  <c r="J4" i="31"/>
  <c r="J4" i="34"/>
  <c r="J154" i="34"/>
  <c r="J96" i="45"/>
  <c r="J240" i="45"/>
  <c r="J132" i="27"/>
  <c r="J132" i="42"/>
  <c r="J256" i="45"/>
  <c r="J148" i="27"/>
  <c r="J148" i="42"/>
  <c r="J36" i="27"/>
  <c r="J36" i="42"/>
  <c r="J144" i="45"/>
  <c r="J224" i="45"/>
  <c r="J116" i="27"/>
  <c r="J116" i="42"/>
  <c r="J176" i="45"/>
  <c r="J68" i="27"/>
  <c r="J68" i="42"/>
  <c r="J14" i="45"/>
  <c r="J706" i="45"/>
  <c r="J8" i="45"/>
  <c r="J700" i="45"/>
  <c r="J160" i="45"/>
  <c r="J52" i="27"/>
  <c r="J52" i="42"/>
  <c r="J112" i="45"/>
  <c r="J113" i="45"/>
  <c r="J12" i="45"/>
  <c r="J704" i="45"/>
  <c r="J15" i="45"/>
  <c r="J707" i="45"/>
  <c r="J696" i="45"/>
  <c r="J720" i="45"/>
  <c r="J208" i="45"/>
  <c r="J100" i="27"/>
  <c r="J100" i="42"/>
  <c r="J192" i="45"/>
  <c r="J84" i="27"/>
  <c r="J84" i="42"/>
  <c r="J11" i="45"/>
  <c r="J703" i="45"/>
  <c r="J13" i="45"/>
  <c r="J705" i="45"/>
  <c r="J272" i="45"/>
  <c r="J164" i="27"/>
  <c r="J164" i="42"/>
  <c r="J288" i="45"/>
  <c r="J180" i="27"/>
  <c r="J180" i="42"/>
  <c r="J360" i="45"/>
  <c r="J528" i="45"/>
  <c r="J6" i="45"/>
  <c r="A21" i="25"/>
  <c r="A21" i="38"/>
  <c r="B21" i="25"/>
  <c r="B21" i="38"/>
  <c r="C21" i="25"/>
  <c r="C21" i="38"/>
  <c r="B22" i="25"/>
  <c r="B22" i="38"/>
  <c r="C22" i="25"/>
  <c r="C22" i="38"/>
  <c r="D22" i="25"/>
  <c r="D22" i="38"/>
  <c r="E22" i="25"/>
  <c r="E22" i="38"/>
  <c r="F22" i="25"/>
  <c r="F22" i="38"/>
  <c r="G22" i="25"/>
  <c r="G22" i="38"/>
  <c r="I22" i="25"/>
  <c r="I22" i="38"/>
  <c r="J22" i="25"/>
  <c r="J22" i="38"/>
  <c r="K22" i="25"/>
  <c r="K22" i="38"/>
  <c r="A23" i="25"/>
  <c r="A23" i="38"/>
  <c r="B23" i="25"/>
  <c r="B23" i="38"/>
  <c r="C23" i="25"/>
  <c r="C23" i="38"/>
  <c r="D23" i="25"/>
  <c r="D23" i="38"/>
  <c r="E23" i="25"/>
  <c r="E23" i="38"/>
  <c r="F23" i="25"/>
  <c r="F23" i="38"/>
  <c r="G23" i="25"/>
  <c r="G23" i="38"/>
  <c r="I23" i="25"/>
  <c r="I23" i="38"/>
  <c r="J23" i="25"/>
  <c r="J23" i="38"/>
  <c r="K23" i="25"/>
  <c r="K23" i="38"/>
  <c r="A24" i="25"/>
  <c r="A24" i="38"/>
  <c r="B24" i="25"/>
  <c r="B24" i="38"/>
  <c r="C24" i="25"/>
  <c r="C24" i="38"/>
  <c r="D24" i="25"/>
  <c r="D24" i="38"/>
  <c r="E24" i="25"/>
  <c r="E24" i="38"/>
  <c r="F24" i="25"/>
  <c r="F24" i="38"/>
  <c r="G24" i="25"/>
  <c r="G24" i="38"/>
  <c r="I24" i="25"/>
  <c r="I24" i="38"/>
  <c r="J24" i="25"/>
  <c r="J24" i="38"/>
  <c r="K24" i="25"/>
  <c r="K24" i="38"/>
  <c r="A25" i="25"/>
  <c r="A25" i="38"/>
  <c r="B25" i="25"/>
  <c r="B25" i="38"/>
  <c r="C25" i="25"/>
  <c r="C25" i="38"/>
  <c r="D25" i="25"/>
  <c r="D25" i="38"/>
  <c r="E25" i="25"/>
  <c r="E25" i="38"/>
  <c r="F25" i="25"/>
  <c r="F25" i="38"/>
  <c r="G25" i="25"/>
  <c r="G25" i="38"/>
  <c r="I25" i="25"/>
  <c r="I25" i="38"/>
  <c r="J25" i="25"/>
  <c r="J25" i="38"/>
  <c r="K25" i="25"/>
  <c r="K25" i="38"/>
  <c r="B26" i="25"/>
  <c r="B26" i="38"/>
  <c r="C26" i="25"/>
  <c r="C26" i="38"/>
  <c r="D26" i="25"/>
  <c r="D26" i="38"/>
  <c r="E26" i="25"/>
  <c r="E26" i="38"/>
  <c r="F26" i="25"/>
  <c r="F26" i="38"/>
  <c r="G26" i="25"/>
  <c r="G26" i="38"/>
  <c r="I26" i="25"/>
  <c r="I26" i="38"/>
  <c r="J26" i="25"/>
  <c r="J26" i="38"/>
  <c r="K26" i="25"/>
  <c r="K26" i="38"/>
  <c r="A27" i="25"/>
  <c r="A27" i="38"/>
  <c r="B27" i="25"/>
  <c r="B27" i="38"/>
  <c r="C27" i="25"/>
  <c r="C27" i="38"/>
  <c r="D27" i="25"/>
  <c r="D27" i="38"/>
  <c r="E27" i="25"/>
  <c r="E27" i="38"/>
  <c r="F27" i="25"/>
  <c r="F27" i="38"/>
  <c r="G27" i="25"/>
  <c r="G27" i="38"/>
  <c r="I27" i="25"/>
  <c r="I27" i="38"/>
  <c r="J27" i="25"/>
  <c r="J27" i="38"/>
  <c r="K27" i="25"/>
  <c r="K27" i="38"/>
  <c r="A28" i="25"/>
  <c r="A28" i="38"/>
  <c r="B28" i="25"/>
  <c r="B28" i="38"/>
  <c r="C28" i="25"/>
  <c r="C28" i="38"/>
  <c r="D28" i="25"/>
  <c r="D28" i="38"/>
  <c r="E28" i="25"/>
  <c r="E28" i="38"/>
  <c r="F28" i="25"/>
  <c r="F28" i="38"/>
  <c r="G28" i="25"/>
  <c r="G28" i="38"/>
  <c r="I28" i="25"/>
  <c r="I28" i="38"/>
  <c r="J28" i="25"/>
  <c r="J28" i="38"/>
  <c r="K28" i="25"/>
  <c r="K28" i="38"/>
  <c r="A29" i="25"/>
  <c r="A29" i="38"/>
  <c r="B29" i="25"/>
  <c r="B29" i="38"/>
  <c r="C29" i="25"/>
  <c r="C29" i="38"/>
  <c r="D29" i="25"/>
  <c r="D29" i="38"/>
  <c r="E29" i="25"/>
  <c r="E29" i="38"/>
  <c r="F29" i="25"/>
  <c r="F29" i="38"/>
  <c r="G29" i="25"/>
  <c r="G29" i="38"/>
  <c r="I29" i="25"/>
  <c r="I29" i="38"/>
  <c r="J29" i="25"/>
  <c r="J29" i="38"/>
  <c r="K29" i="25"/>
  <c r="K29" i="38"/>
  <c r="A30" i="25"/>
  <c r="A30" i="38"/>
  <c r="B30" i="25"/>
  <c r="B30" i="38"/>
  <c r="C30" i="25"/>
  <c r="C30" i="38"/>
  <c r="D30" i="25"/>
  <c r="D30" i="38"/>
  <c r="E30" i="25"/>
  <c r="E30" i="38"/>
  <c r="F30" i="25"/>
  <c r="F30" i="38"/>
  <c r="G30" i="25"/>
  <c r="G30" i="38"/>
  <c r="I30" i="25"/>
  <c r="I30" i="38"/>
  <c r="J30" i="25"/>
  <c r="J30" i="38"/>
  <c r="K30" i="25"/>
  <c r="K30" i="38"/>
  <c r="A31" i="25"/>
  <c r="A31" i="38"/>
  <c r="B31" i="25"/>
  <c r="B31" i="38"/>
  <c r="C31" i="25"/>
  <c r="C31" i="38"/>
  <c r="D31" i="25"/>
  <c r="D31" i="38"/>
  <c r="E31" i="25"/>
  <c r="E31" i="38"/>
  <c r="F31" i="25"/>
  <c r="F31" i="38"/>
  <c r="G31" i="25"/>
  <c r="G31" i="38"/>
  <c r="I31" i="25"/>
  <c r="I31" i="38"/>
  <c r="J31" i="25"/>
  <c r="J31" i="38"/>
  <c r="K31" i="25"/>
  <c r="K31" i="38"/>
  <c r="B20" i="25"/>
  <c r="B20" i="38"/>
  <c r="C20" i="25"/>
  <c r="C20" i="38"/>
  <c r="B17" i="25"/>
  <c r="B17" i="38"/>
  <c r="C17" i="25"/>
  <c r="C17" i="38"/>
  <c r="D17" i="25"/>
  <c r="D17" i="38"/>
  <c r="E17" i="25"/>
  <c r="E17" i="38"/>
  <c r="F17" i="25"/>
  <c r="F17" i="38"/>
  <c r="G17" i="25"/>
  <c r="G17" i="38"/>
  <c r="I17" i="25"/>
  <c r="I17" i="38"/>
  <c r="J17" i="25"/>
  <c r="J17" i="38"/>
  <c r="K17" i="25"/>
  <c r="K17" i="38"/>
  <c r="B18" i="25"/>
  <c r="B18" i="38"/>
  <c r="C18" i="25"/>
  <c r="C18" i="38"/>
  <c r="D18" i="25"/>
  <c r="D18" i="38"/>
  <c r="E18" i="25"/>
  <c r="E18" i="38"/>
  <c r="F18" i="25"/>
  <c r="F18" i="38"/>
  <c r="G18" i="25"/>
  <c r="G18" i="38"/>
  <c r="I18" i="25"/>
  <c r="I18" i="38"/>
  <c r="J18" i="25"/>
  <c r="J18" i="38"/>
  <c r="K18" i="25"/>
  <c r="K18" i="38"/>
  <c r="B19" i="25"/>
  <c r="B19" i="38"/>
  <c r="C19" i="25"/>
  <c r="C19" i="38"/>
  <c r="D19" i="25"/>
  <c r="D19" i="38"/>
  <c r="E19" i="25"/>
  <c r="E19" i="38"/>
  <c r="F19" i="25"/>
  <c r="F19" i="38"/>
  <c r="G19" i="25"/>
  <c r="G19" i="38"/>
  <c r="I19" i="25"/>
  <c r="I19" i="38"/>
  <c r="J19" i="25"/>
  <c r="J19" i="38"/>
  <c r="K19" i="25"/>
  <c r="K19" i="38"/>
  <c r="A5" i="25"/>
  <c r="A5" i="38"/>
  <c r="C5" i="25"/>
  <c r="C5" i="38"/>
  <c r="C6" i="25"/>
  <c r="C6" i="38"/>
  <c r="D6" i="25"/>
  <c r="D6" i="38"/>
  <c r="E6" i="25"/>
  <c r="E6" i="38"/>
  <c r="F6" i="25"/>
  <c r="F6" i="38"/>
  <c r="I6" i="25"/>
  <c r="I6" i="38"/>
  <c r="J6" i="25"/>
  <c r="J6" i="38"/>
  <c r="K6" i="25"/>
  <c r="K6" i="38"/>
  <c r="A7" i="25"/>
  <c r="A7" i="38"/>
  <c r="C7" i="25"/>
  <c r="C7" i="38"/>
  <c r="D7" i="25"/>
  <c r="D7" i="38"/>
  <c r="E7" i="25"/>
  <c r="E7" i="38"/>
  <c r="F7" i="25"/>
  <c r="F7" i="38"/>
  <c r="G7" i="25"/>
  <c r="G7" i="38"/>
  <c r="I7" i="25"/>
  <c r="I7" i="38"/>
  <c r="J7" i="25"/>
  <c r="J7" i="38"/>
  <c r="K7" i="25"/>
  <c r="K7" i="38"/>
  <c r="L7" i="25"/>
  <c r="L7" i="38"/>
  <c r="N7" i="25"/>
  <c r="N7" i="38"/>
  <c r="A8" i="25"/>
  <c r="A8" i="38"/>
  <c r="C8" i="25"/>
  <c r="C8" i="38"/>
  <c r="D8" i="25"/>
  <c r="D8" i="38"/>
  <c r="E8" i="25"/>
  <c r="E8" i="38"/>
  <c r="F8" i="25"/>
  <c r="F8" i="38"/>
  <c r="G8" i="25"/>
  <c r="G8" i="38"/>
  <c r="I8" i="25"/>
  <c r="I8" i="38"/>
  <c r="J8" i="25"/>
  <c r="J8" i="38"/>
  <c r="K8" i="25"/>
  <c r="K8" i="38"/>
  <c r="L8" i="25"/>
  <c r="L8" i="38"/>
  <c r="N8" i="25"/>
  <c r="N8" i="38"/>
  <c r="A9" i="25"/>
  <c r="A9" i="38"/>
  <c r="C9" i="25"/>
  <c r="C9" i="38"/>
  <c r="D9" i="25"/>
  <c r="D9" i="38"/>
  <c r="E9" i="25"/>
  <c r="E9" i="38"/>
  <c r="F9" i="25"/>
  <c r="F9" i="38"/>
  <c r="G9" i="25"/>
  <c r="G9" i="38"/>
  <c r="I9" i="25"/>
  <c r="I9" i="38"/>
  <c r="J9" i="25"/>
  <c r="J9" i="38"/>
  <c r="K9" i="25"/>
  <c r="K9" i="38"/>
  <c r="L9" i="25"/>
  <c r="L9" i="38"/>
  <c r="N9" i="25"/>
  <c r="N9" i="38"/>
  <c r="C10" i="25"/>
  <c r="C10" i="38"/>
  <c r="D10" i="25"/>
  <c r="D10" i="38"/>
  <c r="E10" i="25"/>
  <c r="E10" i="38"/>
  <c r="F10" i="25"/>
  <c r="F10" i="38"/>
  <c r="G10" i="25"/>
  <c r="G10" i="38"/>
  <c r="I10" i="25"/>
  <c r="I10" i="38"/>
  <c r="J10" i="25"/>
  <c r="J10" i="38"/>
  <c r="K10" i="25"/>
  <c r="K10" i="38"/>
  <c r="A11" i="25"/>
  <c r="A11" i="38"/>
  <c r="C11" i="25"/>
  <c r="C11" i="38"/>
  <c r="D11" i="25"/>
  <c r="D11" i="38"/>
  <c r="E11" i="25"/>
  <c r="E11" i="38"/>
  <c r="F11" i="25"/>
  <c r="F11" i="38"/>
  <c r="G11" i="25"/>
  <c r="G11" i="38"/>
  <c r="I11" i="25"/>
  <c r="I11" i="38"/>
  <c r="J11" i="25"/>
  <c r="J11" i="38"/>
  <c r="K11" i="25"/>
  <c r="K11" i="38"/>
  <c r="L11" i="25"/>
  <c r="L11" i="38"/>
  <c r="N11" i="25"/>
  <c r="N11" i="38"/>
  <c r="C12" i="25"/>
  <c r="C12" i="38"/>
  <c r="D12" i="25"/>
  <c r="D12" i="38"/>
  <c r="E12" i="25"/>
  <c r="E12" i="38"/>
  <c r="F12" i="25"/>
  <c r="F12" i="38"/>
  <c r="G12" i="25"/>
  <c r="G12" i="38"/>
  <c r="I12" i="25"/>
  <c r="I12" i="38"/>
  <c r="J12" i="25"/>
  <c r="J12" i="38"/>
  <c r="K12" i="25"/>
  <c r="K12" i="38"/>
  <c r="C13" i="25"/>
  <c r="C13" i="38"/>
  <c r="D13" i="25"/>
  <c r="D13" i="38"/>
  <c r="E13" i="25"/>
  <c r="E13" i="38"/>
  <c r="F13" i="25"/>
  <c r="F13" i="38"/>
  <c r="G13" i="25"/>
  <c r="G13" i="38"/>
  <c r="I13" i="25"/>
  <c r="I13" i="38"/>
  <c r="J13" i="25"/>
  <c r="J13" i="38"/>
  <c r="K13" i="25"/>
  <c r="K13" i="38"/>
  <c r="C14" i="25"/>
  <c r="C14" i="38"/>
  <c r="D14" i="25"/>
  <c r="D14" i="38"/>
  <c r="E14" i="25"/>
  <c r="E14" i="38"/>
  <c r="F14" i="25"/>
  <c r="F14" i="38"/>
  <c r="G14" i="25"/>
  <c r="G14" i="38"/>
  <c r="I14" i="25"/>
  <c r="I14" i="38"/>
  <c r="J14" i="25"/>
  <c r="J14" i="38"/>
  <c r="K14" i="25"/>
  <c r="K14" i="38"/>
  <c r="C15" i="25"/>
  <c r="C15" i="38"/>
  <c r="D15" i="25"/>
  <c r="D15" i="38"/>
  <c r="E15" i="25"/>
  <c r="E15" i="38"/>
  <c r="F15" i="25"/>
  <c r="F15" i="38"/>
  <c r="G15" i="25"/>
  <c r="G15" i="38"/>
  <c r="I15" i="25"/>
  <c r="I15" i="38"/>
  <c r="J15" i="25"/>
  <c r="J15" i="38"/>
  <c r="K15" i="25"/>
  <c r="K15" i="38"/>
  <c r="C16" i="25"/>
  <c r="C16" i="38"/>
  <c r="D16" i="25"/>
  <c r="D16" i="38"/>
  <c r="E16" i="25"/>
  <c r="E16" i="38"/>
  <c r="F16" i="25"/>
  <c r="F16" i="38"/>
  <c r="G16" i="25"/>
  <c r="G16" i="38"/>
  <c r="I16" i="25"/>
  <c r="I16" i="38"/>
  <c r="J16" i="25"/>
  <c r="J16" i="38"/>
  <c r="K16" i="25"/>
  <c r="K16" i="38"/>
  <c r="B4" i="25"/>
  <c r="B4" i="38"/>
  <c r="C4" i="25"/>
  <c r="C4" i="38"/>
  <c r="P25" i="38"/>
  <c r="P23" i="38"/>
  <c r="P9" i="38"/>
  <c r="P10" i="38"/>
  <c r="P7" i="38"/>
  <c r="P17" i="38"/>
  <c r="P24" i="38"/>
  <c r="P22" i="38"/>
  <c r="P16" i="38"/>
  <c r="P15" i="38"/>
  <c r="P14" i="38"/>
  <c r="P13" i="38"/>
  <c r="P12" i="38"/>
  <c r="P8" i="38"/>
  <c r="P30" i="38"/>
  <c r="P28" i="38"/>
  <c r="P26" i="38"/>
  <c r="P19" i="38"/>
  <c r="P11" i="38"/>
  <c r="P18" i="38"/>
  <c r="P31" i="38"/>
  <c r="P29" i="38"/>
  <c r="P27" i="38"/>
  <c r="J5" i="45"/>
  <c r="J697" i="45"/>
  <c r="J4" i="45"/>
  <c r="J16" i="45"/>
  <c r="C3" i="25"/>
  <c r="C3" i="38"/>
  <c r="D3" i="25"/>
  <c r="D3" i="38"/>
  <c r="E3" i="25"/>
  <c r="E3" i="38"/>
  <c r="F3" i="25"/>
  <c r="F3" i="38"/>
  <c r="G3" i="25"/>
  <c r="G3" i="38"/>
  <c r="H3" i="25"/>
  <c r="H3" i="38"/>
  <c r="I3" i="25"/>
  <c r="I3" i="38"/>
  <c r="J3" i="25"/>
  <c r="J3" i="38"/>
  <c r="K3" i="25"/>
  <c r="K3" i="38"/>
  <c r="L3" i="25"/>
  <c r="L3" i="38"/>
  <c r="M3" i="25"/>
  <c r="M3" i="38"/>
  <c r="N3" i="25"/>
  <c r="N3" i="38"/>
  <c r="T3" i="25"/>
  <c r="O3" i="38"/>
  <c r="B3" i="25"/>
  <c r="B3" i="38"/>
  <c r="A55" i="24"/>
  <c r="A55" i="36"/>
  <c r="B55" i="24"/>
  <c r="B55" i="36"/>
  <c r="C55" i="24"/>
  <c r="C55" i="36"/>
  <c r="D55" i="24"/>
  <c r="D55" i="36"/>
  <c r="E55" i="24"/>
  <c r="E55" i="36"/>
  <c r="F55" i="24"/>
  <c r="F55" i="36"/>
  <c r="G55" i="24"/>
  <c r="G55" i="36"/>
  <c r="I55" i="24"/>
  <c r="I55" i="36"/>
  <c r="J55" i="24"/>
  <c r="J55" i="36"/>
  <c r="K55" i="24"/>
  <c r="K55" i="36"/>
  <c r="A52" i="24"/>
  <c r="A52" i="36"/>
  <c r="B52" i="24"/>
  <c r="B52" i="36"/>
  <c r="C52" i="24"/>
  <c r="C52" i="36"/>
  <c r="D52" i="24"/>
  <c r="D52" i="36"/>
  <c r="E52" i="24"/>
  <c r="E52" i="36"/>
  <c r="F52" i="24"/>
  <c r="F52" i="36"/>
  <c r="G52" i="24"/>
  <c r="G52" i="36"/>
  <c r="I52" i="24"/>
  <c r="I52" i="36"/>
  <c r="J52" i="24"/>
  <c r="J52" i="36"/>
  <c r="K52" i="24"/>
  <c r="K52" i="36"/>
  <c r="A53" i="24"/>
  <c r="A53" i="36"/>
  <c r="B53" i="24"/>
  <c r="B53" i="36"/>
  <c r="C53" i="24"/>
  <c r="C53" i="36"/>
  <c r="D53" i="24"/>
  <c r="D53" i="36"/>
  <c r="E53" i="24"/>
  <c r="E53" i="36"/>
  <c r="F53" i="24"/>
  <c r="F53" i="36"/>
  <c r="G53" i="24"/>
  <c r="G53" i="36"/>
  <c r="I53" i="24"/>
  <c r="I53" i="36"/>
  <c r="J53" i="24"/>
  <c r="J53" i="36"/>
  <c r="K53" i="24"/>
  <c r="K53" i="36"/>
  <c r="A54" i="24"/>
  <c r="A54" i="36"/>
  <c r="B54" i="24"/>
  <c r="B54" i="36"/>
  <c r="C54" i="24"/>
  <c r="C54" i="36"/>
  <c r="D54" i="24"/>
  <c r="D54" i="36"/>
  <c r="E54" i="24"/>
  <c r="E54" i="36"/>
  <c r="F54" i="24"/>
  <c r="F54" i="36"/>
  <c r="G54" i="24"/>
  <c r="G54" i="36"/>
  <c r="I54" i="24"/>
  <c r="I54" i="36"/>
  <c r="J54" i="24"/>
  <c r="J54" i="36"/>
  <c r="K54" i="24"/>
  <c r="K54" i="36"/>
  <c r="A45" i="24"/>
  <c r="A45" i="36"/>
  <c r="B45" i="24"/>
  <c r="B45" i="36"/>
  <c r="C45" i="24"/>
  <c r="C45" i="36"/>
  <c r="A46" i="24"/>
  <c r="A46" i="36"/>
  <c r="B46" i="24"/>
  <c r="B46" i="36"/>
  <c r="C46" i="24"/>
  <c r="C46" i="36"/>
  <c r="D46" i="24"/>
  <c r="D46" i="36"/>
  <c r="E46" i="24"/>
  <c r="E46" i="36"/>
  <c r="F46" i="24"/>
  <c r="F46" i="36"/>
  <c r="G46" i="24"/>
  <c r="G46" i="36"/>
  <c r="I46" i="24"/>
  <c r="I46" i="36"/>
  <c r="J46" i="24"/>
  <c r="J46" i="36"/>
  <c r="K46" i="24"/>
  <c r="K46" i="36"/>
  <c r="A47" i="24"/>
  <c r="A47" i="36"/>
  <c r="C47" i="24"/>
  <c r="C47" i="36"/>
  <c r="D47" i="24"/>
  <c r="D47" i="36"/>
  <c r="E47" i="24"/>
  <c r="E47" i="36"/>
  <c r="F47" i="24"/>
  <c r="F47" i="36"/>
  <c r="G47" i="24"/>
  <c r="G47" i="36"/>
  <c r="I47" i="24"/>
  <c r="I47" i="36"/>
  <c r="J47" i="24"/>
  <c r="J47" i="36"/>
  <c r="K47" i="24"/>
  <c r="K47" i="36"/>
  <c r="A48" i="24"/>
  <c r="A48" i="36"/>
  <c r="B48" i="24"/>
  <c r="B48" i="36"/>
  <c r="C48" i="24"/>
  <c r="C48" i="36"/>
  <c r="D48" i="24"/>
  <c r="D48" i="36"/>
  <c r="E48" i="24"/>
  <c r="E48" i="36"/>
  <c r="F48" i="24"/>
  <c r="F48" i="36"/>
  <c r="G48" i="24"/>
  <c r="G48" i="36"/>
  <c r="I48" i="24"/>
  <c r="I48" i="36"/>
  <c r="J48" i="24"/>
  <c r="J48" i="36"/>
  <c r="K48" i="24"/>
  <c r="K48" i="36"/>
  <c r="A49" i="24"/>
  <c r="A49" i="36"/>
  <c r="B49" i="24"/>
  <c r="B49" i="36"/>
  <c r="C49" i="24"/>
  <c r="C49" i="36"/>
  <c r="D49" i="24"/>
  <c r="D49" i="36"/>
  <c r="E49" i="24"/>
  <c r="E49" i="36"/>
  <c r="F49" i="24"/>
  <c r="F49" i="36"/>
  <c r="G49" i="24"/>
  <c r="G49" i="36"/>
  <c r="I49" i="24"/>
  <c r="I49" i="36"/>
  <c r="J49" i="24"/>
  <c r="J49" i="36"/>
  <c r="K49" i="24"/>
  <c r="K49" i="36"/>
  <c r="A50" i="24"/>
  <c r="A50" i="36"/>
  <c r="B50" i="24"/>
  <c r="B50" i="36"/>
  <c r="C50" i="24"/>
  <c r="C50" i="36"/>
  <c r="D50" i="24"/>
  <c r="D50" i="36"/>
  <c r="E50" i="24"/>
  <c r="E50" i="36"/>
  <c r="F50" i="24"/>
  <c r="F50" i="36"/>
  <c r="G50" i="24"/>
  <c r="G50" i="36"/>
  <c r="I50" i="24"/>
  <c r="I50" i="36"/>
  <c r="J50" i="24"/>
  <c r="J50" i="36"/>
  <c r="K50" i="24"/>
  <c r="K50" i="36"/>
  <c r="A51" i="24"/>
  <c r="A51" i="36"/>
  <c r="B51" i="24"/>
  <c r="B51" i="36"/>
  <c r="C51" i="24"/>
  <c r="C51" i="36"/>
  <c r="D51" i="24"/>
  <c r="D51" i="36"/>
  <c r="E51" i="24"/>
  <c r="E51" i="36"/>
  <c r="F51" i="24"/>
  <c r="F51" i="36"/>
  <c r="G51" i="24"/>
  <c r="G51" i="36"/>
  <c r="I51" i="24"/>
  <c r="I51" i="36"/>
  <c r="J51" i="24"/>
  <c r="J51" i="36"/>
  <c r="K51" i="24"/>
  <c r="K51" i="36"/>
  <c r="B44" i="24"/>
  <c r="B44" i="36"/>
  <c r="C44" i="24"/>
  <c r="C44" i="36"/>
  <c r="A42" i="24"/>
  <c r="A42" i="36"/>
  <c r="B42" i="24"/>
  <c r="B42" i="36"/>
  <c r="C42" i="24"/>
  <c r="C42" i="36"/>
  <c r="D42" i="24"/>
  <c r="D42" i="36"/>
  <c r="E42" i="24"/>
  <c r="E42" i="36"/>
  <c r="F42" i="24"/>
  <c r="F42" i="36"/>
  <c r="G42" i="24"/>
  <c r="G42" i="36"/>
  <c r="I42" i="24"/>
  <c r="I42" i="36"/>
  <c r="J42" i="24"/>
  <c r="J42" i="36"/>
  <c r="K42" i="24"/>
  <c r="K42" i="36"/>
  <c r="B43" i="24"/>
  <c r="B43" i="36"/>
  <c r="C43" i="24"/>
  <c r="C43" i="36"/>
  <c r="D43" i="24"/>
  <c r="D43" i="36"/>
  <c r="E43" i="24"/>
  <c r="E43" i="36"/>
  <c r="F43" i="24"/>
  <c r="F43" i="36"/>
  <c r="G43" i="24"/>
  <c r="G43" i="36"/>
  <c r="I43" i="24"/>
  <c r="I43" i="36"/>
  <c r="J43" i="24"/>
  <c r="J43" i="36"/>
  <c r="K43" i="24"/>
  <c r="K43" i="36"/>
  <c r="A33" i="24"/>
  <c r="A33" i="36"/>
  <c r="B33" i="24"/>
  <c r="B33" i="36"/>
  <c r="C33" i="24"/>
  <c r="C33" i="36"/>
  <c r="A34" i="24"/>
  <c r="A34" i="36"/>
  <c r="B34" i="24"/>
  <c r="B34" i="36"/>
  <c r="C34" i="24"/>
  <c r="C34" i="36"/>
  <c r="D34" i="24"/>
  <c r="D34" i="36"/>
  <c r="E34" i="24"/>
  <c r="E34" i="36"/>
  <c r="F34" i="24"/>
  <c r="F34" i="36"/>
  <c r="G34" i="24"/>
  <c r="G34" i="36"/>
  <c r="I34" i="24"/>
  <c r="I34" i="36"/>
  <c r="J34" i="24"/>
  <c r="J34" i="36"/>
  <c r="K34" i="24"/>
  <c r="K34" i="36"/>
  <c r="A35" i="24"/>
  <c r="A35" i="36"/>
  <c r="B35" i="24"/>
  <c r="B35" i="36"/>
  <c r="C35" i="24"/>
  <c r="C35" i="36"/>
  <c r="D35" i="24"/>
  <c r="D35" i="36"/>
  <c r="E35" i="24"/>
  <c r="E35" i="36"/>
  <c r="F35" i="24"/>
  <c r="F35" i="36"/>
  <c r="G35" i="24"/>
  <c r="G35" i="36"/>
  <c r="I35" i="24"/>
  <c r="I35" i="36"/>
  <c r="J35" i="24"/>
  <c r="J35" i="36"/>
  <c r="K35" i="24"/>
  <c r="K35" i="36"/>
  <c r="A36" i="24"/>
  <c r="A36" i="36"/>
  <c r="B36" i="24"/>
  <c r="B36" i="36"/>
  <c r="C36" i="24"/>
  <c r="C36" i="36"/>
  <c r="D36" i="24"/>
  <c r="D36" i="36"/>
  <c r="E36" i="24"/>
  <c r="E36" i="36"/>
  <c r="F36" i="24"/>
  <c r="F36" i="36"/>
  <c r="G36" i="24"/>
  <c r="G36" i="36"/>
  <c r="I36" i="24"/>
  <c r="I36" i="36"/>
  <c r="J36" i="24"/>
  <c r="J36" i="36"/>
  <c r="K36" i="24"/>
  <c r="K36" i="36"/>
  <c r="A37" i="24"/>
  <c r="A37" i="36"/>
  <c r="B37" i="24"/>
  <c r="B37" i="36"/>
  <c r="C37" i="24"/>
  <c r="C37" i="36"/>
  <c r="D37" i="24"/>
  <c r="D37" i="36"/>
  <c r="E37" i="24"/>
  <c r="E37" i="36"/>
  <c r="F37" i="24"/>
  <c r="F37" i="36"/>
  <c r="G37" i="24"/>
  <c r="G37" i="36"/>
  <c r="I37" i="24"/>
  <c r="I37" i="36"/>
  <c r="J37" i="24"/>
  <c r="J37" i="36"/>
  <c r="K37" i="24"/>
  <c r="K37" i="36"/>
  <c r="A38" i="24"/>
  <c r="A38" i="36"/>
  <c r="B38" i="24"/>
  <c r="B38" i="36"/>
  <c r="C38" i="24"/>
  <c r="C38" i="36"/>
  <c r="D38" i="24"/>
  <c r="D38" i="36"/>
  <c r="E38" i="24"/>
  <c r="E38" i="36"/>
  <c r="F38" i="24"/>
  <c r="F38" i="36"/>
  <c r="G38" i="24"/>
  <c r="G38" i="36"/>
  <c r="I38" i="24"/>
  <c r="I38" i="36"/>
  <c r="J38" i="24"/>
  <c r="J38" i="36"/>
  <c r="K38" i="24"/>
  <c r="K38" i="36"/>
  <c r="A39" i="24"/>
  <c r="A39" i="36"/>
  <c r="B39" i="24"/>
  <c r="B39" i="36"/>
  <c r="C39" i="24"/>
  <c r="C39" i="36"/>
  <c r="D39" i="24"/>
  <c r="D39" i="36"/>
  <c r="E39" i="24"/>
  <c r="E39" i="36"/>
  <c r="F39" i="24"/>
  <c r="F39" i="36"/>
  <c r="G39" i="24"/>
  <c r="G39" i="36"/>
  <c r="I39" i="24"/>
  <c r="I39" i="36"/>
  <c r="J39" i="24"/>
  <c r="J39" i="36"/>
  <c r="K39" i="24"/>
  <c r="K39" i="36"/>
  <c r="A40" i="24"/>
  <c r="A40" i="36"/>
  <c r="B40" i="24"/>
  <c r="B40" i="36"/>
  <c r="C40" i="24"/>
  <c r="C40" i="36"/>
  <c r="D40" i="24"/>
  <c r="D40" i="36"/>
  <c r="E40" i="24"/>
  <c r="E40" i="36"/>
  <c r="F40" i="24"/>
  <c r="F40" i="36"/>
  <c r="G40" i="24"/>
  <c r="G40" i="36"/>
  <c r="I40" i="24"/>
  <c r="I40" i="36"/>
  <c r="J40" i="24"/>
  <c r="J40" i="36"/>
  <c r="K40" i="24"/>
  <c r="K40" i="36"/>
  <c r="A41" i="24"/>
  <c r="A41" i="36"/>
  <c r="B41" i="24"/>
  <c r="B41" i="36"/>
  <c r="C41" i="24"/>
  <c r="C41" i="36"/>
  <c r="D41" i="24"/>
  <c r="D41" i="36"/>
  <c r="E41" i="24"/>
  <c r="E41" i="36"/>
  <c r="F41" i="24"/>
  <c r="F41" i="36"/>
  <c r="G41" i="24"/>
  <c r="G41" i="36"/>
  <c r="I41" i="24"/>
  <c r="I41" i="36"/>
  <c r="J41" i="24"/>
  <c r="J41" i="36"/>
  <c r="K41" i="24"/>
  <c r="K41" i="36"/>
  <c r="B32" i="24"/>
  <c r="B32" i="36"/>
  <c r="C32" i="24"/>
  <c r="C32" i="36"/>
  <c r="C17" i="24"/>
  <c r="C17" i="36"/>
  <c r="A18" i="24"/>
  <c r="A18" i="36"/>
  <c r="C18" i="24"/>
  <c r="C18" i="36"/>
  <c r="D18" i="24"/>
  <c r="D18" i="36"/>
  <c r="E18" i="24"/>
  <c r="E18" i="36"/>
  <c r="F18" i="24"/>
  <c r="F18" i="36"/>
  <c r="I18" i="24"/>
  <c r="I18" i="36"/>
  <c r="J18" i="24"/>
  <c r="J18" i="36"/>
  <c r="K18" i="24"/>
  <c r="K18" i="36"/>
  <c r="A19" i="24"/>
  <c r="A19" i="36"/>
  <c r="C19" i="24"/>
  <c r="C19" i="36"/>
  <c r="D19" i="24"/>
  <c r="D19" i="36"/>
  <c r="E19" i="24"/>
  <c r="E19" i="36"/>
  <c r="F19" i="24"/>
  <c r="F19" i="36"/>
  <c r="G19" i="24"/>
  <c r="G19" i="36"/>
  <c r="I19" i="24"/>
  <c r="I19" i="36"/>
  <c r="J19" i="24"/>
  <c r="J19" i="36"/>
  <c r="K19" i="24"/>
  <c r="K19" i="36"/>
  <c r="L19" i="24"/>
  <c r="L19" i="36"/>
  <c r="N19" i="24"/>
  <c r="N19" i="36"/>
  <c r="A20" i="24"/>
  <c r="A20" i="36"/>
  <c r="C20" i="24"/>
  <c r="C20" i="36"/>
  <c r="D20" i="24"/>
  <c r="D20" i="36"/>
  <c r="E20" i="24"/>
  <c r="E20" i="36"/>
  <c r="F20" i="24"/>
  <c r="F20" i="36"/>
  <c r="G20" i="24"/>
  <c r="G20" i="36"/>
  <c r="I20" i="24"/>
  <c r="I20" i="36"/>
  <c r="J20" i="24"/>
  <c r="J20" i="36"/>
  <c r="K20" i="24"/>
  <c r="K20" i="36"/>
  <c r="L20" i="24"/>
  <c r="L20" i="36"/>
  <c r="N20" i="24"/>
  <c r="N20" i="36"/>
  <c r="A21" i="24"/>
  <c r="A21" i="36"/>
  <c r="C21" i="24"/>
  <c r="C21" i="36"/>
  <c r="D21" i="24"/>
  <c r="D21" i="36"/>
  <c r="E21" i="24"/>
  <c r="E21" i="36"/>
  <c r="F21" i="24"/>
  <c r="F21" i="36"/>
  <c r="G21" i="24"/>
  <c r="G21" i="36"/>
  <c r="I21" i="24"/>
  <c r="I21" i="36"/>
  <c r="J21" i="24"/>
  <c r="J21" i="36"/>
  <c r="K21" i="24"/>
  <c r="K21" i="36"/>
  <c r="L21" i="24"/>
  <c r="L21" i="36"/>
  <c r="N21" i="24"/>
  <c r="N21" i="36"/>
  <c r="A22" i="24"/>
  <c r="A22" i="36"/>
  <c r="C22" i="24"/>
  <c r="C22" i="36"/>
  <c r="D22" i="24"/>
  <c r="D22" i="36"/>
  <c r="E22" i="24"/>
  <c r="E22" i="36"/>
  <c r="F22" i="24"/>
  <c r="F22" i="36"/>
  <c r="G22" i="24"/>
  <c r="G22" i="36"/>
  <c r="I22" i="24"/>
  <c r="I22" i="36"/>
  <c r="J22" i="24"/>
  <c r="J22" i="36"/>
  <c r="K22" i="24"/>
  <c r="K22" i="36"/>
  <c r="A23" i="24"/>
  <c r="A23" i="36"/>
  <c r="C23" i="24"/>
  <c r="C23" i="36"/>
  <c r="D23" i="24"/>
  <c r="D23" i="36"/>
  <c r="E23" i="24"/>
  <c r="E23" i="36"/>
  <c r="F23" i="24"/>
  <c r="F23" i="36"/>
  <c r="G23" i="24"/>
  <c r="G23" i="36"/>
  <c r="I23" i="24"/>
  <c r="I23" i="36"/>
  <c r="J23" i="24"/>
  <c r="J23" i="36"/>
  <c r="K23" i="24"/>
  <c r="K23" i="36"/>
  <c r="L23" i="24"/>
  <c r="L23" i="36"/>
  <c r="N23" i="24"/>
  <c r="N23" i="36"/>
  <c r="B24" i="24"/>
  <c r="B24" i="36"/>
  <c r="C24" i="24"/>
  <c r="C24" i="36"/>
  <c r="D24" i="24"/>
  <c r="D24" i="36"/>
  <c r="E24" i="24"/>
  <c r="E24" i="36"/>
  <c r="F24" i="24"/>
  <c r="F24" i="36"/>
  <c r="G24" i="24"/>
  <c r="G24" i="36"/>
  <c r="I24" i="24"/>
  <c r="I24" i="36"/>
  <c r="J24" i="24"/>
  <c r="J24" i="36"/>
  <c r="K24" i="24"/>
  <c r="K24" i="36"/>
  <c r="B25" i="24"/>
  <c r="B25" i="36"/>
  <c r="C25" i="24"/>
  <c r="C25" i="36"/>
  <c r="D25" i="24"/>
  <c r="D25" i="36"/>
  <c r="E25" i="24"/>
  <c r="E25" i="36"/>
  <c r="F25" i="24"/>
  <c r="F25" i="36"/>
  <c r="G25" i="24"/>
  <c r="G25" i="36"/>
  <c r="I25" i="24"/>
  <c r="I25" i="36"/>
  <c r="J25" i="24"/>
  <c r="J25" i="36"/>
  <c r="K25" i="24"/>
  <c r="K25" i="36"/>
  <c r="B26" i="24"/>
  <c r="B26" i="36"/>
  <c r="C26" i="24"/>
  <c r="C26" i="36"/>
  <c r="D26" i="24"/>
  <c r="D26" i="36"/>
  <c r="E26" i="24"/>
  <c r="E26" i="36"/>
  <c r="F26" i="24"/>
  <c r="F26" i="36"/>
  <c r="G26" i="24"/>
  <c r="G26" i="36"/>
  <c r="I26" i="24"/>
  <c r="I26" i="36"/>
  <c r="J26" i="24"/>
  <c r="J26" i="36"/>
  <c r="K26" i="24"/>
  <c r="K26" i="36"/>
  <c r="A27" i="24"/>
  <c r="A27" i="36"/>
  <c r="B27" i="24"/>
  <c r="B27" i="36"/>
  <c r="C27" i="24"/>
  <c r="C27" i="36"/>
  <c r="D27" i="24"/>
  <c r="D27" i="36"/>
  <c r="E27" i="24"/>
  <c r="E27" i="36"/>
  <c r="F27" i="24"/>
  <c r="F27" i="36"/>
  <c r="G27" i="24"/>
  <c r="G27" i="36"/>
  <c r="I27" i="24"/>
  <c r="I27" i="36"/>
  <c r="J27" i="24"/>
  <c r="J27" i="36"/>
  <c r="K27" i="24"/>
  <c r="K27" i="36"/>
  <c r="A28" i="24"/>
  <c r="A28" i="36"/>
  <c r="B28" i="24"/>
  <c r="B28" i="36"/>
  <c r="C28" i="24"/>
  <c r="C28" i="36"/>
  <c r="D28" i="24"/>
  <c r="D28" i="36"/>
  <c r="E28" i="24"/>
  <c r="E28" i="36"/>
  <c r="F28" i="24"/>
  <c r="F28" i="36"/>
  <c r="G28" i="24"/>
  <c r="G28" i="36"/>
  <c r="I28" i="24"/>
  <c r="I28" i="36"/>
  <c r="J28" i="24"/>
  <c r="J28" i="36"/>
  <c r="K28" i="24"/>
  <c r="K28" i="36"/>
  <c r="A29" i="24"/>
  <c r="A29" i="36"/>
  <c r="B29" i="24"/>
  <c r="B29" i="36"/>
  <c r="C29" i="24"/>
  <c r="C29" i="36"/>
  <c r="D29" i="24"/>
  <c r="D29" i="36"/>
  <c r="E29" i="24"/>
  <c r="E29" i="36"/>
  <c r="F29" i="24"/>
  <c r="F29" i="36"/>
  <c r="G29" i="24"/>
  <c r="G29" i="36"/>
  <c r="I29" i="24"/>
  <c r="I29" i="36"/>
  <c r="J29" i="24"/>
  <c r="J29" i="36"/>
  <c r="K29" i="24"/>
  <c r="K29" i="36"/>
  <c r="B30" i="24"/>
  <c r="B30" i="36"/>
  <c r="C30" i="24"/>
  <c r="C30" i="36"/>
  <c r="D30" i="24"/>
  <c r="D30" i="36"/>
  <c r="E30" i="24"/>
  <c r="E30" i="36"/>
  <c r="F30" i="24"/>
  <c r="F30" i="36"/>
  <c r="G30" i="24"/>
  <c r="G30" i="36"/>
  <c r="I30" i="24"/>
  <c r="I30" i="36"/>
  <c r="J30" i="24"/>
  <c r="J30" i="36"/>
  <c r="K30" i="24"/>
  <c r="K30" i="36"/>
  <c r="A31" i="24"/>
  <c r="A31" i="36"/>
  <c r="C31" i="24"/>
  <c r="C31" i="36"/>
  <c r="D31" i="24"/>
  <c r="D31" i="36"/>
  <c r="E31" i="24"/>
  <c r="E31" i="36"/>
  <c r="F31" i="24"/>
  <c r="F31" i="36"/>
  <c r="G31" i="24"/>
  <c r="G31" i="36"/>
  <c r="I31" i="24"/>
  <c r="I31" i="36"/>
  <c r="J31" i="24"/>
  <c r="J31" i="36"/>
  <c r="K31" i="24"/>
  <c r="K31" i="36"/>
  <c r="B16" i="36"/>
  <c r="C16" i="36"/>
  <c r="A15" i="36"/>
  <c r="B15" i="36"/>
  <c r="C15" i="36"/>
  <c r="A5" i="36"/>
  <c r="B5" i="36"/>
  <c r="C5" i="36"/>
  <c r="A6" i="36"/>
  <c r="B6" i="36"/>
  <c r="C6" i="36"/>
  <c r="A7" i="36"/>
  <c r="B7" i="36"/>
  <c r="C7" i="36"/>
  <c r="B8" i="36"/>
  <c r="C8" i="36"/>
  <c r="B9" i="36"/>
  <c r="C9" i="36"/>
  <c r="B10" i="36"/>
  <c r="C10" i="36"/>
  <c r="A11" i="36"/>
  <c r="B11" i="36"/>
  <c r="C11" i="36"/>
  <c r="A12" i="36"/>
  <c r="B12" i="36"/>
  <c r="C12" i="36"/>
  <c r="A13" i="36"/>
  <c r="B13" i="36"/>
  <c r="C13" i="36"/>
  <c r="A14" i="36"/>
  <c r="B14" i="36"/>
  <c r="C14" i="36"/>
  <c r="C4" i="36"/>
  <c r="B4" i="36"/>
  <c r="A4" i="36"/>
  <c r="C3" i="36"/>
  <c r="D3" i="36"/>
  <c r="E3" i="24"/>
  <c r="E3" i="36"/>
  <c r="F3" i="24"/>
  <c r="F3" i="36"/>
  <c r="G3" i="24"/>
  <c r="G3" i="36"/>
  <c r="H3" i="24"/>
  <c r="H3" i="36"/>
  <c r="I3" i="24"/>
  <c r="I3" i="36"/>
  <c r="J3" i="24"/>
  <c r="J3" i="36"/>
  <c r="K3" i="24"/>
  <c r="K3" i="36"/>
  <c r="L3" i="24"/>
  <c r="L3" i="36"/>
  <c r="M3" i="24"/>
  <c r="M3" i="36"/>
  <c r="N3" i="24"/>
  <c r="N3" i="36"/>
  <c r="T3" i="24"/>
  <c r="O3" i="36"/>
  <c r="B3" i="36"/>
  <c r="P29" i="36"/>
  <c r="P27" i="36"/>
  <c r="P24" i="36"/>
  <c r="P22" i="36"/>
  <c r="P43" i="36"/>
  <c r="P19" i="36"/>
  <c r="P41" i="36"/>
  <c r="P39" i="36"/>
  <c r="P37" i="36"/>
  <c r="P35" i="36"/>
  <c r="P42" i="36"/>
  <c r="P51" i="36"/>
  <c r="P49" i="36"/>
  <c r="P53" i="36"/>
  <c r="P55" i="36"/>
  <c r="P47" i="36"/>
  <c r="P31" i="36"/>
  <c r="P28" i="36"/>
  <c r="P26" i="36"/>
  <c r="P20" i="36"/>
  <c r="P46" i="36"/>
  <c r="P30" i="36"/>
  <c r="P25" i="36"/>
  <c r="P23" i="36"/>
  <c r="P21" i="36"/>
  <c r="P40" i="36"/>
  <c r="P38" i="36"/>
  <c r="P36" i="36"/>
  <c r="P34" i="36"/>
  <c r="P50" i="36"/>
  <c r="P48" i="36"/>
  <c r="P54" i="36"/>
  <c r="P52" i="36"/>
  <c r="G3" i="22"/>
  <c r="G3" i="33"/>
  <c r="D74" i="33"/>
  <c r="I74" i="33"/>
  <c r="J74" i="33"/>
  <c r="D75" i="33"/>
  <c r="I75" i="33"/>
  <c r="J75" i="33"/>
  <c r="D76" i="33"/>
  <c r="I76" i="33"/>
  <c r="J76" i="33"/>
  <c r="D77" i="33"/>
  <c r="I77" i="33"/>
  <c r="J77" i="33"/>
  <c r="D78" i="33"/>
  <c r="I78" i="33"/>
  <c r="J78" i="33"/>
  <c r="D79" i="33"/>
  <c r="I79" i="33"/>
  <c r="J79" i="33"/>
  <c r="B57" i="22"/>
  <c r="B57" i="33"/>
  <c r="C57" i="22"/>
  <c r="C57" i="33"/>
  <c r="A58" i="22"/>
  <c r="A58" i="33"/>
  <c r="B58" i="22"/>
  <c r="B58" i="33"/>
  <c r="C58" i="22"/>
  <c r="C58" i="33"/>
  <c r="D58" i="22"/>
  <c r="D58" i="33"/>
  <c r="E58" i="22"/>
  <c r="E58" i="33"/>
  <c r="F58" i="22"/>
  <c r="F58" i="33"/>
  <c r="G58" i="22"/>
  <c r="G58" i="33"/>
  <c r="I58" i="22"/>
  <c r="I58" i="33"/>
  <c r="J58" i="22"/>
  <c r="J58" i="33"/>
  <c r="K58" i="22"/>
  <c r="K58" i="33"/>
  <c r="A59" i="22"/>
  <c r="A59" i="33"/>
  <c r="B59" i="22"/>
  <c r="B59" i="33"/>
  <c r="C59" i="22"/>
  <c r="C59" i="33"/>
  <c r="D59" i="22"/>
  <c r="D59" i="33"/>
  <c r="E59" i="22"/>
  <c r="E59" i="33"/>
  <c r="F59" i="22"/>
  <c r="F59" i="33"/>
  <c r="G59" i="22"/>
  <c r="G59" i="33"/>
  <c r="I59" i="22"/>
  <c r="I59" i="33"/>
  <c r="J59" i="22"/>
  <c r="J59" i="33"/>
  <c r="K59" i="22"/>
  <c r="K59" i="33"/>
  <c r="B60" i="22"/>
  <c r="B60" i="33"/>
  <c r="C60" i="22"/>
  <c r="C60" i="33"/>
  <c r="D60" i="22"/>
  <c r="D60" i="33"/>
  <c r="E60" i="22"/>
  <c r="E60" i="33"/>
  <c r="F60" i="22"/>
  <c r="F60" i="33"/>
  <c r="G60" i="22"/>
  <c r="G60" i="33"/>
  <c r="I60" i="22"/>
  <c r="I60" i="33"/>
  <c r="J60" i="22"/>
  <c r="J60" i="33"/>
  <c r="K60" i="22"/>
  <c r="K60" i="33"/>
  <c r="B61" i="22"/>
  <c r="B61" i="33"/>
  <c r="C61" i="22"/>
  <c r="C61" i="33"/>
  <c r="D61" i="22"/>
  <c r="D61" i="33"/>
  <c r="E61" i="22"/>
  <c r="E61" i="33"/>
  <c r="F61" i="22"/>
  <c r="F61" i="33"/>
  <c r="G61" i="22"/>
  <c r="G61" i="33"/>
  <c r="I61" i="22"/>
  <c r="I61" i="33"/>
  <c r="J61" i="22"/>
  <c r="J61" i="33"/>
  <c r="K61" i="22"/>
  <c r="K61" i="33"/>
  <c r="B62" i="22"/>
  <c r="B62" i="33"/>
  <c r="C62" i="22"/>
  <c r="C62" i="33"/>
  <c r="D62" i="22"/>
  <c r="D62" i="33"/>
  <c r="E62" i="22"/>
  <c r="E62" i="33"/>
  <c r="F62" i="22"/>
  <c r="F62" i="33"/>
  <c r="G62" i="22"/>
  <c r="G62" i="33"/>
  <c r="I62" i="22"/>
  <c r="I62" i="33"/>
  <c r="J62" i="22"/>
  <c r="J62" i="33"/>
  <c r="K62" i="22"/>
  <c r="K62" i="33"/>
  <c r="B63" i="22"/>
  <c r="B63" i="33"/>
  <c r="C63" i="22"/>
  <c r="C63" i="33"/>
  <c r="D63" i="22"/>
  <c r="D63" i="33"/>
  <c r="E63" i="22"/>
  <c r="E63" i="33"/>
  <c r="F63" i="22"/>
  <c r="F63" i="33"/>
  <c r="G63" i="22"/>
  <c r="G63" i="33"/>
  <c r="I63" i="22"/>
  <c r="I63" i="33"/>
  <c r="J63" i="22"/>
  <c r="J63" i="33"/>
  <c r="K63" i="22"/>
  <c r="K63" i="33"/>
  <c r="B64" i="22"/>
  <c r="B64" i="33"/>
  <c r="C64" i="22"/>
  <c r="C64" i="33"/>
  <c r="D64" i="22"/>
  <c r="D64" i="33"/>
  <c r="E64" i="22"/>
  <c r="E64" i="33"/>
  <c r="F64" i="22"/>
  <c r="F64" i="33"/>
  <c r="G64" i="22"/>
  <c r="G64" i="33"/>
  <c r="I64" i="22"/>
  <c r="I64" i="33"/>
  <c r="J64" i="22"/>
  <c r="J64" i="33"/>
  <c r="K64" i="22"/>
  <c r="K64" i="33"/>
  <c r="B65" i="22"/>
  <c r="B65" i="33"/>
  <c r="C65" i="22"/>
  <c r="C65" i="33"/>
  <c r="D65" i="22"/>
  <c r="D65" i="33"/>
  <c r="E65" i="22"/>
  <c r="E65" i="33"/>
  <c r="F65" i="22"/>
  <c r="F65" i="33"/>
  <c r="G65" i="22"/>
  <c r="G65" i="33"/>
  <c r="I65" i="22"/>
  <c r="I65" i="33"/>
  <c r="J65" i="22"/>
  <c r="J65" i="33"/>
  <c r="B66" i="22"/>
  <c r="B66" i="33"/>
  <c r="C66" i="22"/>
  <c r="C66" i="33"/>
  <c r="D66" i="22"/>
  <c r="D66" i="33"/>
  <c r="E66" i="22"/>
  <c r="E66" i="33"/>
  <c r="F66" i="22"/>
  <c r="F66" i="33"/>
  <c r="G66" i="22"/>
  <c r="G66" i="33"/>
  <c r="I66" i="22"/>
  <c r="I66" i="33"/>
  <c r="J66" i="22"/>
  <c r="J66" i="33"/>
  <c r="K66" i="22"/>
  <c r="K66" i="33"/>
  <c r="B67" i="22"/>
  <c r="B67" i="33"/>
  <c r="C67" i="22"/>
  <c r="C67" i="33"/>
  <c r="D67" i="22"/>
  <c r="D67" i="33"/>
  <c r="E67" i="22"/>
  <c r="E67" i="33"/>
  <c r="F67" i="22"/>
  <c r="F67" i="33"/>
  <c r="G67" i="22"/>
  <c r="G67" i="33"/>
  <c r="I67" i="22"/>
  <c r="I67" i="33"/>
  <c r="J67" i="22"/>
  <c r="J67" i="33"/>
  <c r="K67" i="22"/>
  <c r="K67" i="33"/>
  <c r="D70" i="33"/>
  <c r="I70" i="33"/>
  <c r="J70" i="33"/>
  <c r="D71" i="33"/>
  <c r="I71" i="33"/>
  <c r="J71" i="33"/>
  <c r="D72" i="33"/>
  <c r="I72" i="33"/>
  <c r="J72" i="33"/>
  <c r="D73" i="33"/>
  <c r="I73" i="33"/>
  <c r="J73" i="33"/>
  <c r="B56" i="22"/>
  <c r="B56" i="33"/>
  <c r="C56" i="22"/>
  <c r="C56" i="33"/>
  <c r="A45" i="22"/>
  <c r="A45" i="33"/>
  <c r="B45" i="22"/>
  <c r="B45" i="33"/>
  <c r="C45" i="22"/>
  <c r="C45" i="33"/>
  <c r="A46" i="22"/>
  <c r="A46" i="33"/>
  <c r="B46" i="22"/>
  <c r="B46" i="33"/>
  <c r="C46" i="22"/>
  <c r="C46" i="33"/>
  <c r="D46" i="22"/>
  <c r="D46" i="33"/>
  <c r="E46" i="22"/>
  <c r="E46" i="33"/>
  <c r="F46" i="22"/>
  <c r="F46" i="33"/>
  <c r="G46" i="22"/>
  <c r="G46" i="33"/>
  <c r="I46" i="22"/>
  <c r="I46" i="33"/>
  <c r="J46" i="22"/>
  <c r="J46" i="33"/>
  <c r="K46" i="22"/>
  <c r="K46" i="33"/>
  <c r="A47" i="22"/>
  <c r="A47" i="33"/>
  <c r="B47" i="22"/>
  <c r="B47" i="33"/>
  <c r="C47" i="22"/>
  <c r="C47" i="33"/>
  <c r="D47" i="22"/>
  <c r="D47" i="33"/>
  <c r="E47" i="22"/>
  <c r="E47" i="33"/>
  <c r="F47" i="22"/>
  <c r="F47" i="33"/>
  <c r="G47" i="22"/>
  <c r="G47" i="33"/>
  <c r="I47" i="22"/>
  <c r="I47" i="33"/>
  <c r="J47" i="22"/>
  <c r="J47" i="33"/>
  <c r="K47" i="22"/>
  <c r="K47" i="33"/>
  <c r="A48" i="22"/>
  <c r="A48" i="33"/>
  <c r="B48" i="22"/>
  <c r="B48" i="33"/>
  <c r="C48" i="22"/>
  <c r="C48" i="33"/>
  <c r="D48" i="22"/>
  <c r="D48" i="33"/>
  <c r="E48" i="22"/>
  <c r="E48" i="33"/>
  <c r="F48" i="22"/>
  <c r="F48" i="33"/>
  <c r="G48" i="22"/>
  <c r="G48" i="33"/>
  <c r="I48" i="22"/>
  <c r="I48" i="33"/>
  <c r="J48" i="22"/>
  <c r="J48" i="33"/>
  <c r="K48" i="22"/>
  <c r="K48" i="33"/>
  <c r="A49" i="22"/>
  <c r="A49" i="33"/>
  <c r="B49" i="22"/>
  <c r="B49" i="33"/>
  <c r="C49" i="22"/>
  <c r="C49" i="33"/>
  <c r="D49" i="22"/>
  <c r="D49" i="33"/>
  <c r="E49" i="22"/>
  <c r="E49" i="33"/>
  <c r="F49" i="22"/>
  <c r="F49" i="33"/>
  <c r="G49" i="22"/>
  <c r="G49" i="33"/>
  <c r="I49" i="22"/>
  <c r="I49" i="33"/>
  <c r="J49" i="22"/>
  <c r="J49" i="33"/>
  <c r="K49" i="22"/>
  <c r="K49" i="33"/>
  <c r="A50" i="22"/>
  <c r="A50" i="33"/>
  <c r="B50" i="22"/>
  <c r="B50" i="33"/>
  <c r="C50" i="22"/>
  <c r="C50" i="33"/>
  <c r="D50" i="22"/>
  <c r="D50" i="33"/>
  <c r="E50" i="22"/>
  <c r="E50" i="33"/>
  <c r="F50" i="22"/>
  <c r="F50" i="33"/>
  <c r="G50" i="22"/>
  <c r="G50" i="33"/>
  <c r="I50" i="22"/>
  <c r="I50" i="33"/>
  <c r="J50" i="22"/>
  <c r="J50" i="33"/>
  <c r="K50" i="22"/>
  <c r="K50" i="33"/>
  <c r="A51" i="22"/>
  <c r="A51" i="33"/>
  <c r="B51" i="22"/>
  <c r="B51" i="33"/>
  <c r="C51" i="22"/>
  <c r="C51" i="33"/>
  <c r="D51" i="22"/>
  <c r="D51" i="33"/>
  <c r="E51" i="22"/>
  <c r="E51" i="33"/>
  <c r="F51" i="22"/>
  <c r="F51" i="33"/>
  <c r="G51" i="22"/>
  <c r="G51" i="33"/>
  <c r="I51" i="22"/>
  <c r="I51" i="33"/>
  <c r="J51" i="22"/>
  <c r="J51" i="33"/>
  <c r="K51" i="22"/>
  <c r="K51" i="33"/>
  <c r="A52" i="22"/>
  <c r="A52" i="33"/>
  <c r="B52" i="22"/>
  <c r="B52" i="33"/>
  <c r="C52" i="22"/>
  <c r="C52" i="33"/>
  <c r="D52" i="22"/>
  <c r="D52" i="33"/>
  <c r="E52" i="22"/>
  <c r="E52" i="33"/>
  <c r="F52" i="22"/>
  <c r="F52" i="33"/>
  <c r="G52" i="22"/>
  <c r="G52" i="33"/>
  <c r="I52" i="22"/>
  <c r="I52" i="33"/>
  <c r="J52" i="22"/>
  <c r="J52" i="33"/>
  <c r="K52" i="22"/>
  <c r="K52" i="33"/>
  <c r="A53" i="22"/>
  <c r="A53" i="33"/>
  <c r="B53" i="22"/>
  <c r="B53" i="33"/>
  <c r="C53" i="22"/>
  <c r="C53" i="33"/>
  <c r="D53" i="22"/>
  <c r="D53" i="33"/>
  <c r="E53" i="22"/>
  <c r="E53" i="33"/>
  <c r="F53" i="22"/>
  <c r="F53" i="33"/>
  <c r="G53" i="22"/>
  <c r="G53" i="33"/>
  <c r="I53" i="22"/>
  <c r="I53" i="33"/>
  <c r="J53" i="22"/>
  <c r="J53" i="33"/>
  <c r="K53" i="22"/>
  <c r="K53" i="33"/>
  <c r="A54" i="22"/>
  <c r="A54" i="33"/>
  <c r="B54" i="22"/>
  <c r="B54" i="33"/>
  <c r="C54" i="22"/>
  <c r="C54" i="33"/>
  <c r="D54" i="22"/>
  <c r="D54" i="33"/>
  <c r="E54" i="22"/>
  <c r="E54" i="33"/>
  <c r="F54" i="22"/>
  <c r="F54" i="33"/>
  <c r="G54" i="22"/>
  <c r="G54" i="33"/>
  <c r="I54" i="22"/>
  <c r="I54" i="33"/>
  <c r="J54" i="22"/>
  <c r="J54" i="33"/>
  <c r="K54" i="22"/>
  <c r="K54" i="33"/>
  <c r="A55" i="22"/>
  <c r="A55" i="33"/>
  <c r="B55" i="22"/>
  <c r="B55" i="33"/>
  <c r="C55" i="22"/>
  <c r="C55" i="33"/>
  <c r="D55" i="22"/>
  <c r="D55" i="33"/>
  <c r="E55" i="22"/>
  <c r="E55" i="33"/>
  <c r="F55" i="22"/>
  <c r="F55" i="33"/>
  <c r="G55" i="22"/>
  <c r="G55" i="33"/>
  <c r="I55" i="22"/>
  <c r="I55" i="33"/>
  <c r="J55" i="22"/>
  <c r="J55" i="33"/>
  <c r="K55" i="22"/>
  <c r="K55" i="33"/>
  <c r="B44" i="22"/>
  <c r="B44" i="33"/>
  <c r="C44" i="22"/>
  <c r="C44" i="33"/>
  <c r="A33" i="22"/>
  <c r="A33" i="33"/>
  <c r="B33" i="22"/>
  <c r="B33" i="33"/>
  <c r="C33" i="22"/>
  <c r="C33" i="33"/>
  <c r="A34" i="22"/>
  <c r="A34" i="33"/>
  <c r="B34" i="22"/>
  <c r="B34" i="33"/>
  <c r="C34" i="22"/>
  <c r="C34" i="33"/>
  <c r="D34" i="22"/>
  <c r="D34" i="33"/>
  <c r="E34" i="22"/>
  <c r="E34" i="33"/>
  <c r="F34" i="22"/>
  <c r="F34" i="33"/>
  <c r="G34" i="22"/>
  <c r="G34" i="33"/>
  <c r="I34" i="22"/>
  <c r="I34" i="33"/>
  <c r="J34" i="22"/>
  <c r="J34" i="33"/>
  <c r="K34" i="22"/>
  <c r="K34" i="33"/>
  <c r="A35" i="22"/>
  <c r="A35" i="33"/>
  <c r="B35" i="22"/>
  <c r="B35" i="33"/>
  <c r="C35" i="22"/>
  <c r="C35" i="33"/>
  <c r="D35" i="22"/>
  <c r="D35" i="33"/>
  <c r="E35" i="22"/>
  <c r="E35" i="33"/>
  <c r="F35" i="22"/>
  <c r="F35" i="33"/>
  <c r="G35" i="22"/>
  <c r="G35" i="33"/>
  <c r="I35" i="22"/>
  <c r="I35" i="33"/>
  <c r="J35" i="22"/>
  <c r="J35" i="33"/>
  <c r="K35" i="22"/>
  <c r="K35" i="33"/>
  <c r="A36" i="22"/>
  <c r="A36" i="33"/>
  <c r="B36" i="22"/>
  <c r="B36" i="33"/>
  <c r="C36" i="22"/>
  <c r="C36" i="33"/>
  <c r="D36" i="22"/>
  <c r="D36" i="33"/>
  <c r="E36" i="22"/>
  <c r="E36" i="33"/>
  <c r="F36" i="22"/>
  <c r="F36" i="33"/>
  <c r="G36" i="22"/>
  <c r="G36" i="33"/>
  <c r="I36" i="22"/>
  <c r="I36" i="33"/>
  <c r="J36" i="22"/>
  <c r="J36" i="33"/>
  <c r="K36" i="22"/>
  <c r="K36" i="33"/>
  <c r="A37" i="22"/>
  <c r="A37" i="33"/>
  <c r="B37" i="22"/>
  <c r="B37" i="33"/>
  <c r="C37" i="22"/>
  <c r="C37" i="33"/>
  <c r="D37" i="22"/>
  <c r="D37" i="33"/>
  <c r="E37" i="22"/>
  <c r="E37" i="33"/>
  <c r="F37" i="22"/>
  <c r="F37" i="33"/>
  <c r="G37" i="22"/>
  <c r="G37" i="33"/>
  <c r="I37" i="22"/>
  <c r="I37" i="33"/>
  <c r="J37" i="22"/>
  <c r="J37" i="33"/>
  <c r="K37" i="22"/>
  <c r="K37" i="33"/>
  <c r="A38" i="22"/>
  <c r="A38" i="33"/>
  <c r="B38" i="22"/>
  <c r="B38" i="33"/>
  <c r="C38" i="22"/>
  <c r="C38" i="33"/>
  <c r="D38" i="22"/>
  <c r="D38" i="33"/>
  <c r="E38" i="22"/>
  <c r="E38" i="33"/>
  <c r="F38" i="22"/>
  <c r="F38" i="33"/>
  <c r="G38" i="22"/>
  <c r="G38" i="33"/>
  <c r="I38" i="22"/>
  <c r="I38" i="33"/>
  <c r="J38" i="22"/>
  <c r="J38" i="33"/>
  <c r="K38" i="22"/>
  <c r="K38" i="33"/>
  <c r="A39" i="22"/>
  <c r="A39" i="33"/>
  <c r="B39" i="22"/>
  <c r="B39" i="33"/>
  <c r="C39" i="22"/>
  <c r="C39" i="33"/>
  <c r="D39" i="22"/>
  <c r="D39" i="33"/>
  <c r="E39" i="22"/>
  <c r="E39" i="33"/>
  <c r="F39" i="22"/>
  <c r="F39" i="33"/>
  <c r="G39" i="22"/>
  <c r="G39" i="33"/>
  <c r="I39" i="22"/>
  <c r="I39" i="33"/>
  <c r="J39" i="22"/>
  <c r="J39" i="33"/>
  <c r="K39" i="22"/>
  <c r="K39" i="33"/>
  <c r="A40" i="22"/>
  <c r="A40" i="33"/>
  <c r="B40" i="22"/>
  <c r="B40" i="33"/>
  <c r="C40" i="22"/>
  <c r="C40" i="33"/>
  <c r="D40" i="22"/>
  <c r="D40" i="33"/>
  <c r="E40" i="22"/>
  <c r="E40" i="33"/>
  <c r="F40" i="22"/>
  <c r="F40" i="33"/>
  <c r="G40" i="22"/>
  <c r="G40" i="33"/>
  <c r="I40" i="22"/>
  <c r="I40" i="33"/>
  <c r="J40" i="22"/>
  <c r="J40" i="33"/>
  <c r="K40" i="22"/>
  <c r="K40" i="33"/>
  <c r="A41" i="22"/>
  <c r="A41" i="33"/>
  <c r="B41" i="22"/>
  <c r="B41" i="33"/>
  <c r="C41" i="22"/>
  <c r="C41" i="33"/>
  <c r="D41" i="22"/>
  <c r="D41" i="33"/>
  <c r="E41" i="22"/>
  <c r="E41" i="33"/>
  <c r="F41" i="22"/>
  <c r="F41" i="33"/>
  <c r="G41" i="22"/>
  <c r="G41" i="33"/>
  <c r="I41" i="22"/>
  <c r="I41" i="33"/>
  <c r="J41" i="22"/>
  <c r="J41" i="33"/>
  <c r="K41" i="22"/>
  <c r="K41" i="33"/>
  <c r="A42" i="22"/>
  <c r="A42" i="33"/>
  <c r="B42" i="22"/>
  <c r="B42" i="33"/>
  <c r="C42" i="22"/>
  <c r="C42" i="33"/>
  <c r="D42" i="22"/>
  <c r="D42" i="33"/>
  <c r="E42" i="22"/>
  <c r="E42" i="33"/>
  <c r="F42" i="22"/>
  <c r="F42" i="33"/>
  <c r="G42" i="22"/>
  <c r="G42" i="33"/>
  <c r="I42" i="22"/>
  <c r="I42" i="33"/>
  <c r="J42" i="22"/>
  <c r="J42" i="33"/>
  <c r="K42" i="22"/>
  <c r="K42" i="33"/>
  <c r="A43" i="22"/>
  <c r="A43" i="33"/>
  <c r="B43" i="22"/>
  <c r="B43" i="33"/>
  <c r="C43" i="22"/>
  <c r="C43" i="33"/>
  <c r="D43" i="22"/>
  <c r="D43" i="33"/>
  <c r="E43" i="22"/>
  <c r="E43" i="33"/>
  <c r="F43" i="22"/>
  <c r="F43" i="33"/>
  <c r="G43" i="22"/>
  <c r="G43" i="33"/>
  <c r="I43" i="22"/>
  <c r="I43" i="33"/>
  <c r="J43" i="22"/>
  <c r="J43" i="33"/>
  <c r="K43" i="22"/>
  <c r="K43" i="33"/>
  <c r="B32" i="22"/>
  <c r="B32" i="33"/>
  <c r="C32" i="22"/>
  <c r="B20" i="22"/>
  <c r="B20" i="33"/>
  <c r="C20" i="22"/>
  <c r="B21" i="22"/>
  <c r="B21" i="33"/>
  <c r="C21" i="22"/>
  <c r="C21" i="33"/>
  <c r="B22" i="22"/>
  <c r="B22" i="33"/>
  <c r="C22" i="22"/>
  <c r="C22" i="33"/>
  <c r="D22" i="22"/>
  <c r="D22" i="33"/>
  <c r="E22" i="22"/>
  <c r="E22" i="33"/>
  <c r="F22" i="22"/>
  <c r="F22" i="33"/>
  <c r="G22" i="22"/>
  <c r="G22" i="33"/>
  <c r="I22" i="22"/>
  <c r="I22" i="33"/>
  <c r="J22" i="22"/>
  <c r="J22" i="33"/>
  <c r="K22" i="22"/>
  <c r="K22" i="33"/>
  <c r="B23" i="22"/>
  <c r="B23" i="33"/>
  <c r="C23" i="22"/>
  <c r="C23" i="33"/>
  <c r="D23" i="22"/>
  <c r="D23" i="33"/>
  <c r="E23" i="22"/>
  <c r="E23" i="33"/>
  <c r="F23" i="22"/>
  <c r="F23" i="33"/>
  <c r="G23" i="22"/>
  <c r="G23" i="33"/>
  <c r="I23" i="22"/>
  <c r="I23" i="33"/>
  <c r="J23" i="22"/>
  <c r="J23" i="33"/>
  <c r="K23" i="22"/>
  <c r="K23" i="33"/>
  <c r="B24" i="22"/>
  <c r="B24" i="33"/>
  <c r="C24" i="22"/>
  <c r="C24" i="33"/>
  <c r="D24" i="22"/>
  <c r="D24" i="33"/>
  <c r="E24" i="22"/>
  <c r="E24" i="33"/>
  <c r="F24" i="22"/>
  <c r="F24" i="33"/>
  <c r="G24" i="22"/>
  <c r="G24" i="33"/>
  <c r="I24" i="22"/>
  <c r="I24" i="33"/>
  <c r="J24" i="22"/>
  <c r="J24" i="33"/>
  <c r="K24" i="22"/>
  <c r="K24" i="33"/>
  <c r="B25" i="22"/>
  <c r="B25" i="33"/>
  <c r="C25" i="22"/>
  <c r="C25" i="33"/>
  <c r="D25" i="22"/>
  <c r="D25" i="33"/>
  <c r="E25" i="22"/>
  <c r="E25" i="33"/>
  <c r="F25" i="22"/>
  <c r="F25" i="33"/>
  <c r="G25" i="22"/>
  <c r="G25" i="33"/>
  <c r="I25" i="22"/>
  <c r="I25" i="33"/>
  <c r="J25" i="22"/>
  <c r="J25" i="33"/>
  <c r="K25" i="22"/>
  <c r="K25" i="33"/>
  <c r="B26" i="22"/>
  <c r="B26" i="33"/>
  <c r="C26" i="22"/>
  <c r="C26" i="33"/>
  <c r="D26" i="22"/>
  <c r="D26" i="33"/>
  <c r="E26" i="22"/>
  <c r="E26" i="33"/>
  <c r="F26" i="22"/>
  <c r="F26" i="33"/>
  <c r="G26" i="22"/>
  <c r="G26" i="33"/>
  <c r="I26" i="22"/>
  <c r="I26" i="33"/>
  <c r="J26" i="22"/>
  <c r="J26" i="33"/>
  <c r="K26" i="22"/>
  <c r="K26" i="33"/>
  <c r="B27" i="22"/>
  <c r="B27" i="33"/>
  <c r="C27" i="22"/>
  <c r="C27" i="33"/>
  <c r="D27" i="22"/>
  <c r="D27" i="33"/>
  <c r="E27" i="22"/>
  <c r="E27" i="33"/>
  <c r="F27" i="22"/>
  <c r="F27" i="33"/>
  <c r="G27" i="22"/>
  <c r="G27" i="33"/>
  <c r="I27" i="22"/>
  <c r="I27" i="33"/>
  <c r="J27" i="22"/>
  <c r="J27" i="33"/>
  <c r="K27" i="22"/>
  <c r="K27" i="33"/>
  <c r="B28" i="22"/>
  <c r="B28" i="33"/>
  <c r="C28" i="22"/>
  <c r="C28" i="33"/>
  <c r="D28" i="22"/>
  <c r="D28" i="33"/>
  <c r="E28" i="22"/>
  <c r="E28" i="33"/>
  <c r="F28" i="22"/>
  <c r="F28" i="33"/>
  <c r="G28" i="22"/>
  <c r="G28" i="33"/>
  <c r="I28" i="22"/>
  <c r="I28" i="33"/>
  <c r="J28" i="22"/>
  <c r="J28" i="33"/>
  <c r="K28" i="22"/>
  <c r="K28" i="33"/>
  <c r="B29" i="22"/>
  <c r="B29" i="33"/>
  <c r="C29" i="22"/>
  <c r="C29" i="33"/>
  <c r="D29" i="22"/>
  <c r="D29" i="33"/>
  <c r="E29" i="22"/>
  <c r="E29" i="33"/>
  <c r="F29" i="22"/>
  <c r="F29" i="33"/>
  <c r="G29" i="22"/>
  <c r="G29" i="33"/>
  <c r="I29" i="22"/>
  <c r="I29" i="33"/>
  <c r="J29" i="22"/>
  <c r="J29" i="33"/>
  <c r="K29" i="22"/>
  <c r="K29" i="33"/>
  <c r="B30" i="22"/>
  <c r="B30" i="33"/>
  <c r="C30" i="22"/>
  <c r="C30" i="33"/>
  <c r="D30" i="22"/>
  <c r="D30" i="33"/>
  <c r="E30" i="22"/>
  <c r="E30" i="33"/>
  <c r="F30" i="22"/>
  <c r="F30" i="33"/>
  <c r="G30" i="22"/>
  <c r="G30" i="33"/>
  <c r="I30" i="22"/>
  <c r="I30" i="33"/>
  <c r="J30" i="22"/>
  <c r="J30" i="33"/>
  <c r="K30" i="22"/>
  <c r="K30" i="33"/>
  <c r="B31" i="22"/>
  <c r="B31" i="33"/>
  <c r="C31" i="22"/>
  <c r="C31" i="33"/>
  <c r="D31" i="22"/>
  <c r="D31" i="33"/>
  <c r="E31" i="22"/>
  <c r="E31" i="33"/>
  <c r="F31" i="22"/>
  <c r="F31" i="33"/>
  <c r="G31" i="22"/>
  <c r="G31" i="33"/>
  <c r="I31" i="22"/>
  <c r="I31" i="33"/>
  <c r="J31" i="22"/>
  <c r="J31" i="33"/>
  <c r="K31" i="22"/>
  <c r="K31" i="33"/>
  <c r="A21" i="22"/>
  <c r="A21" i="33"/>
  <c r="A27" i="22"/>
  <c r="A27" i="33"/>
  <c r="B4" i="22"/>
  <c r="B4" i="33"/>
  <c r="C4" i="22"/>
  <c r="C4" i="33"/>
  <c r="B5" i="22"/>
  <c r="B5" i="33"/>
  <c r="C5" i="22"/>
  <c r="C5" i="33"/>
  <c r="B6" i="22"/>
  <c r="B6" i="33"/>
  <c r="C6" i="22"/>
  <c r="C6" i="33"/>
  <c r="D6" i="22"/>
  <c r="D6" i="33"/>
  <c r="E6" i="22"/>
  <c r="E6" i="33"/>
  <c r="F6" i="22"/>
  <c r="F6" i="33"/>
  <c r="I6" i="22"/>
  <c r="I6" i="33"/>
  <c r="J6" i="22"/>
  <c r="J6" i="33"/>
  <c r="C7" i="22"/>
  <c r="C7" i="33"/>
  <c r="D7" i="22"/>
  <c r="D7" i="33"/>
  <c r="E7" i="22"/>
  <c r="E7" i="33"/>
  <c r="F7" i="22"/>
  <c r="F7" i="33"/>
  <c r="G7" i="22"/>
  <c r="G7" i="33"/>
  <c r="I7" i="22"/>
  <c r="I7" i="33"/>
  <c r="K7" i="22"/>
  <c r="K7" i="33"/>
  <c r="L7" i="22"/>
  <c r="L7" i="33"/>
  <c r="N7" i="22"/>
  <c r="N7" i="33"/>
  <c r="C8" i="22"/>
  <c r="C8" i="33"/>
  <c r="D8" i="22"/>
  <c r="D8" i="33"/>
  <c r="E8" i="22"/>
  <c r="E8" i="33"/>
  <c r="F8" i="22"/>
  <c r="F8" i="33"/>
  <c r="G8" i="22"/>
  <c r="G8" i="33"/>
  <c r="I8" i="22"/>
  <c r="I8" i="33"/>
  <c r="J8" i="22"/>
  <c r="J8" i="33"/>
  <c r="K8" i="22"/>
  <c r="K8" i="33"/>
  <c r="L8" i="22"/>
  <c r="L8" i="33"/>
  <c r="N8" i="22"/>
  <c r="N8" i="33"/>
  <c r="C9" i="22"/>
  <c r="C9" i="33"/>
  <c r="D9" i="22"/>
  <c r="D9" i="33"/>
  <c r="E9" i="22"/>
  <c r="E9" i="33"/>
  <c r="F9" i="22"/>
  <c r="F9" i="33"/>
  <c r="G9" i="22"/>
  <c r="G9" i="33"/>
  <c r="P9" i="33"/>
  <c r="I9" i="22"/>
  <c r="I9" i="33"/>
  <c r="J9" i="22"/>
  <c r="J9" i="33"/>
  <c r="L9" i="22"/>
  <c r="L9" i="33"/>
  <c r="N9" i="22"/>
  <c r="N9" i="33"/>
  <c r="C10" i="22"/>
  <c r="C10" i="33"/>
  <c r="D10" i="22"/>
  <c r="D10" i="33"/>
  <c r="E10" i="22"/>
  <c r="E10" i="33"/>
  <c r="F10" i="22"/>
  <c r="F10" i="33"/>
  <c r="G10" i="22"/>
  <c r="G10" i="33"/>
  <c r="I10" i="22"/>
  <c r="I10" i="33"/>
  <c r="J10" i="22"/>
  <c r="J10" i="33"/>
  <c r="K10" i="22"/>
  <c r="K10" i="33"/>
  <c r="C11" i="22"/>
  <c r="C11" i="33"/>
  <c r="D11" i="22"/>
  <c r="D11" i="33"/>
  <c r="E11" i="22"/>
  <c r="E11" i="33"/>
  <c r="F11" i="22"/>
  <c r="F11" i="33"/>
  <c r="G11" i="22"/>
  <c r="G11" i="33"/>
  <c r="I11" i="22"/>
  <c r="I11" i="33"/>
  <c r="J11" i="22"/>
  <c r="J11" i="33"/>
  <c r="K11" i="22"/>
  <c r="K11" i="33"/>
  <c r="L11" i="22"/>
  <c r="L11" i="33"/>
  <c r="N11" i="22"/>
  <c r="N11" i="33"/>
  <c r="C12" i="22"/>
  <c r="C12" i="33"/>
  <c r="D12" i="22"/>
  <c r="D12" i="33"/>
  <c r="E12" i="22"/>
  <c r="E12" i="33"/>
  <c r="F12" i="22"/>
  <c r="F12" i="33"/>
  <c r="G12" i="22"/>
  <c r="G12" i="33"/>
  <c r="I12" i="22"/>
  <c r="I12" i="33"/>
  <c r="J12" i="22"/>
  <c r="J12" i="33"/>
  <c r="K12" i="22"/>
  <c r="K12" i="33"/>
  <c r="C13" i="22"/>
  <c r="C13" i="33"/>
  <c r="D13" i="22"/>
  <c r="D13" i="33"/>
  <c r="E13" i="22"/>
  <c r="E13" i="33"/>
  <c r="F13" i="22"/>
  <c r="F13" i="33"/>
  <c r="G13" i="22"/>
  <c r="G13" i="33"/>
  <c r="I13" i="22"/>
  <c r="I13" i="33"/>
  <c r="J13" i="22"/>
  <c r="J13" i="33"/>
  <c r="K13" i="22"/>
  <c r="K13" i="33"/>
  <c r="C14" i="22"/>
  <c r="C14" i="33"/>
  <c r="D14" i="22"/>
  <c r="D14" i="33"/>
  <c r="E14" i="22"/>
  <c r="E14" i="33"/>
  <c r="F14" i="22"/>
  <c r="F14" i="33"/>
  <c r="G14" i="22"/>
  <c r="G14" i="33"/>
  <c r="I14" i="22"/>
  <c r="I14" i="33"/>
  <c r="J14" i="22"/>
  <c r="J14" i="33"/>
  <c r="K14" i="22"/>
  <c r="K14" i="33"/>
  <c r="B15" i="22"/>
  <c r="B15" i="33"/>
  <c r="C15" i="22"/>
  <c r="C15" i="33"/>
  <c r="D15" i="22"/>
  <c r="D15" i="33"/>
  <c r="E15" i="22"/>
  <c r="E15" i="33"/>
  <c r="F15" i="22"/>
  <c r="F15" i="33"/>
  <c r="G15" i="22"/>
  <c r="G15" i="33"/>
  <c r="I15" i="22"/>
  <c r="I15" i="33"/>
  <c r="J15" i="22"/>
  <c r="J15" i="33"/>
  <c r="K15" i="22"/>
  <c r="K15" i="33"/>
  <c r="B16" i="22"/>
  <c r="B16" i="33"/>
  <c r="C16" i="22"/>
  <c r="C16" i="33"/>
  <c r="D16" i="22"/>
  <c r="D16" i="33"/>
  <c r="E16" i="22"/>
  <c r="E16" i="33"/>
  <c r="F16" i="22"/>
  <c r="F16" i="33"/>
  <c r="G16" i="22"/>
  <c r="G16" i="33"/>
  <c r="I16" i="22"/>
  <c r="I16" i="33"/>
  <c r="K16" i="22"/>
  <c r="K16" i="33"/>
  <c r="B17" i="22"/>
  <c r="B17" i="33"/>
  <c r="C17" i="22"/>
  <c r="C17" i="33"/>
  <c r="D17" i="22"/>
  <c r="D17" i="33"/>
  <c r="E17" i="22"/>
  <c r="E17" i="33"/>
  <c r="F17" i="22"/>
  <c r="F17" i="33"/>
  <c r="G17" i="22"/>
  <c r="G17" i="33"/>
  <c r="I17" i="22"/>
  <c r="I17" i="33"/>
  <c r="J17" i="22"/>
  <c r="J17" i="33"/>
  <c r="B18" i="22"/>
  <c r="B18" i="33"/>
  <c r="C18" i="22"/>
  <c r="C18" i="33"/>
  <c r="D18" i="22"/>
  <c r="D18" i="33"/>
  <c r="E18" i="22"/>
  <c r="E18" i="33"/>
  <c r="F18" i="22"/>
  <c r="F18" i="33"/>
  <c r="G18" i="22"/>
  <c r="G18" i="33"/>
  <c r="I18" i="22"/>
  <c r="I18" i="33"/>
  <c r="J18" i="22"/>
  <c r="J18" i="33"/>
  <c r="K18" i="22"/>
  <c r="K18" i="33"/>
  <c r="B19" i="22"/>
  <c r="B19" i="33"/>
  <c r="C19" i="22"/>
  <c r="C19" i="33"/>
  <c r="D19" i="22"/>
  <c r="D19" i="33"/>
  <c r="E19" i="22"/>
  <c r="E19" i="33"/>
  <c r="F19" i="22"/>
  <c r="F19" i="33"/>
  <c r="G19" i="22"/>
  <c r="G19" i="33"/>
  <c r="I19" i="22"/>
  <c r="I19" i="33"/>
  <c r="J19" i="22"/>
  <c r="J19" i="33"/>
  <c r="K19" i="22"/>
  <c r="K19" i="33"/>
  <c r="A7" i="22"/>
  <c r="A7" i="33"/>
  <c r="A8" i="22"/>
  <c r="A8" i="33"/>
  <c r="A9" i="22"/>
  <c r="A9" i="33"/>
  <c r="A11" i="22"/>
  <c r="A11" i="33"/>
  <c r="C3" i="22"/>
  <c r="C3" i="33"/>
  <c r="D3" i="22"/>
  <c r="D3" i="33"/>
  <c r="E3" i="22"/>
  <c r="E3" i="33"/>
  <c r="F3" i="22"/>
  <c r="F3" i="33"/>
  <c r="H3" i="33"/>
  <c r="I3" i="22"/>
  <c r="I3" i="33"/>
  <c r="J3" i="22"/>
  <c r="J3" i="33"/>
  <c r="K3" i="22"/>
  <c r="K3" i="33"/>
  <c r="L3" i="22"/>
  <c r="L3" i="33"/>
  <c r="M3" i="22"/>
  <c r="M3" i="33"/>
  <c r="N3" i="22"/>
  <c r="N3" i="33"/>
  <c r="T3" i="22"/>
  <c r="O3" i="33"/>
  <c r="B3" i="22"/>
  <c r="B3" i="33"/>
  <c r="P54" i="33"/>
  <c r="P52" i="33"/>
  <c r="P50" i="33"/>
  <c r="P48" i="33"/>
  <c r="P46" i="33"/>
  <c r="P58" i="33"/>
  <c r="P18" i="33"/>
  <c r="P11" i="33"/>
  <c r="P28" i="33"/>
  <c r="P24" i="33"/>
  <c r="P66" i="33"/>
  <c r="P14" i="33"/>
  <c r="P13" i="33"/>
  <c r="P12" i="33"/>
  <c r="P30" i="33"/>
  <c r="P55" i="33"/>
  <c r="P53" i="33"/>
  <c r="P51" i="33"/>
  <c r="P49" i="33"/>
  <c r="P47" i="33"/>
  <c r="P63" i="33"/>
  <c r="P59" i="33"/>
  <c r="P10" i="33"/>
  <c r="P61" i="33"/>
  <c r="P16" i="33"/>
  <c r="P7" i="33"/>
  <c r="P15" i="33"/>
  <c r="P31" i="33"/>
  <c r="P27" i="33"/>
  <c r="P23" i="33"/>
  <c r="P43" i="33"/>
  <c r="P41" i="33"/>
  <c r="P39" i="33"/>
  <c r="P37" i="33"/>
  <c r="P35" i="33"/>
  <c r="P64" i="33"/>
  <c r="P60" i="33"/>
  <c r="P26" i="33"/>
  <c r="P22" i="33"/>
  <c r="P19" i="33"/>
  <c r="P8" i="33"/>
  <c r="P29" i="33"/>
  <c r="P25" i="33"/>
  <c r="P42" i="33"/>
  <c r="P40" i="33"/>
  <c r="P38" i="33"/>
  <c r="P36" i="33"/>
  <c r="P34" i="33"/>
  <c r="P67" i="33"/>
  <c r="P62" i="33"/>
  <c r="M1247" i="45"/>
  <c r="M1246" i="45"/>
  <c r="M1245" i="45"/>
  <c r="M1244" i="45"/>
  <c r="M1243" i="45"/>
  <c r="M1242" i="45"/>
  <c r="M1241" i="45"/>
  <c r="M1240" i="45"/>
  <c r="M1239" i="45"/>
  <c r="M1238" i="45"/>
  <c r="M1235" i="45"/>
  <c r="M1234" i="45"/>
  <c r="M1233" i="45"/>
  <c r="M1232" i="45"/>
  <c r="M1231" i="45"/>
  <c r="M1230" i="45"/>
  <c r="M1229" i="45"/>
  <c r="M1228" i="45"/>
  <c r="M1227" i="45"/>
  <c r="M1226" i="45"/>
  <c r="M1223" i="45"/>
  <c r="M1222" i="45"/>
  <c r="M1221" i="45"/>
  <c r="M1220" i="45"/>
  <c r="M1219" i="45"/>
  <c r="M1218" i="45"/>
  <c r="M1217" i="45"/>
  <c r="M1216" i="45"/>
  <c r="M1215" i="45"/>
  <c r="M1214" i="45"/>
  <c r="M1066" i="45"/>
  <c r="M1065" i="45"/>
  <c r="M1064" i="45"/>
  <c r="M1062" i="45"/>
  <c r="M1061" i="45"/>
  <c r="M1060" i="45"/>
  <c r="M1058" i="45"/>
  <c r="M815" i="45"/>
  <c r="M814" i="45"/>
  <c r="M813" i="45"/>
  <c r="M812" i="45"/>
  <c r="M810" i="45"/>
  <c r="M809" i="45"/>
  <c r="M808" i="45"/>
  <c r="M807" i="45"/>
  <c r="M806" i="45"/>
  <c r="M343" i="45"/>
  <c r="M342" i="45"/>
  <c r="M341" i="45"/>
  <c r="M340" i="45"/>
  <c r="M339" i="45"/>
  <c r="M338" i="45"/>
  <c r="M337" i="45"/>
  <c r="M336" i="45"/>
  <c r="M335" i="45"/>
  <c r="M334" i="45"/>
  <c r="M331" i="45"/>
  <c r="M330" i="45"/>
  <c r="M329" i="45"/>
  <c r="M328" i="45"/>
  <c r="M327" i="45"/>
  <c r="M326" i="45"/>
  <c r="M325" i="45"/>
  <c r="M324" i="45"/>
  <c r="M323" i="45"/>
  <c r="M322" i="45"/>
  <c r="O1247" i="45"/>
  <c r="O1246" i="45"/>
  <c r="O1245" i="45"/>
  <c r="O1244" i="45"/>
  <c r="O1243" i="45"/>
  <c r="O1242" i="45"/>
  <c r="O1241" i="45"/>
  <c r="O1240" i="45"/>
  <c r="O1239" i="45"/>
  <c r="O1238" i="45"/>
  <c r="O1235" i="45"/>
  <c r="O1234" i="45"/>
  <c r="O1233" i="45"/>
  <c r="O1232" i="45"/>
  <c r="O1231" i="45"/>
  <c r="O1230" i="45"/>
  <c r="O1229" i="45"/>
  <c r="O1228" i="45"/>
  <c r="O1227" i="45"/>
  <c r="O1226" i="45"/>
  <c r="O1223" i="45"/>
  <c r="O1222" i="45"/>
  <c r="O1221" i="45"/>
  <c r="O1220" i="45"/>
  <c r="O1219" i="45"/>
  <c r="O1218" i="45"/>
  <c r="O1217" i="45"/>
  <c r="O1216" i="45"/>
  <c r="O1215" i="45"/>
  <c r="O1214" i="45"/>
  <c r="O343" i="45"/>
  <c r="O342" i="45"/>
  <c r="O341" i="45"/>
  <c r="O340" i="45"/>
  <c r="O339" i="45"/>
  <c r="O338" i="45"/>
  <c r="O337" i="45"/>
  <c r="O336" i="45"/>
  <c r="O335" i="45"/>
  <c r="O334" i="45"/>
  <c r="O331" i="45"/>
  <c r="O330" i="45"/>
  <c r="O329" i="45"/>
  <c r="O328" i="45"/>
  <c r="O327" i="45"/>
  <c r="O326" i="45"/>
  <c r="O325" i="45"/>
  <c r="O324" i="45"/>
  <c r="O323" i="45"/>
  <c r="O322" i="45"/>
  <c r="H1247" i="45"/>
  <c r="H1246" i="45"/>
  <c r="H1245" i="45"/>
  <c r="H1244" i="45"/>
  <c r="H1243" i="45"/>
  <c r="H1242" i="45"/>
  <c r="H1241" i="45"/>
  <c r="H1240" i="45"/>
  <c r="H1239" i="45"/>
  <c r="H1238" i="45"/>
  <c r="H1235" i="45"/>
  <c r="H1234" i="45"/>
  <c r="H1233" i="45"/>
  <c r="H1232" i="45"/>
  <c r="H1231" i="45"/>
  <c r="H1230" i="45"/>
  <c r="H1229" i="45"/>
  <c r="H1228" i="45"/>
  <c r="H1227" i="45"/>
  <c r="H1226" i="45"/>
  <c r="H1223" i="45"/>
  <c r="H1222" i="45"/>
  <c r="H1221" i="45"/>
  <c r="H1220" i="45"/>
  <c r="H1219" i="45"/>
  <c r="H1218" i="45"/>
  <c r="H1217" i="45"/>
  <c r="H1216" i="45"/>
  <c r="H1215" i="45"/>
  <c r="H1214" i="45"/>
  <c r="H1066" i="45"/>
  <c r="H1065" i="45"/>
  <c r="H1064" i="45"/>
  <c r="H1062" i="45"/>
  <c r="H1061" i="45"/>
  <c r="H1060" i="45"/>
  <c r="H1058" i="45"/>
  <c r="H815" i="45"/>
  <c r="H814" i="45"/>
  <c r="H813" i="45"/>
  <c r="H812" i="45"/>
  <c r="H810" i="45"/>
  <c r="H809" i="45"/>
  <c r="H808" i="45"/>
  <c r="H807" i="45"/>
  <c r="H806" i="45"/>
  <c r="H343" i="45"/>
  <c r="H342" i="45"/>
  <c r="H341" i="45"/>
  <c r="H340" i="45"/>
  <c r="H339" i="45"/>
  <c r="H338" i="45"/>
  <c r="H337" i="45"/>
  <c r="H336" i="45"/>
  <c r="H335" i="45"/>
  <c r="H334" i="45"/>
  <c r="H331" i="45"/>
  <c r="H330" i="45"/>
  <c r="H329" i="45"/>
  <c r="H328" i="45"/>
  <c r="H327" i="45"/>
  <c r="H326" i="45"/>
  <c r="H325" i="45"/>
  <c r="H324" i="45"/>
  <c r="H323" i="45"/>
  <c r="H322" i="45"/>
  <c r="G55" i="45"/>
  <c r="G30" i="45"/>
  <c r="P30" i="45"/>
  <c r="G1063" i="45"/>
  <c r="G939" i="45"/>
  <c r="G895" i="45"/>
  <c r="G52" i="45"/>
  <c r="G53" i="45"/>
  <c r="G47" i="45"/>
  <c r="P47" i="45"/>
  <c r="G1119" i="45"/>
  <c r="H10" i="22"/>
  <c r="H10" i="33"/>
  <c r="H34" i="45"/>
  <c r="H25" i="24"/>
  <c r="H25" i="36"/>
  <c r="H65" i="45"/>
  <c r="G227" i="27"/>
  <c r="G227" i="42"/>
  <c r="G391" i="45"/>
  <c r="P391" i="45"/>
  <c r="H11" i="22"/>
  <c r="H11" i="33"/>
  <c r="H35" i="45"/>
  <c r="H15" i="22"/>
  <c r="H15" i="33"/>
  <c r="H39" i="45"/>
  <c r="H22" i="24"/>
  <c r="H22" i="36"/>
  <c r="H62" i="45"/>
  <c r="H30" i="24"/>
  <c r="H30" i="36"/>
  <c r="H70" i="45"/>
  <c r="H40" i="24"/>
  <c r="H40" i="36"/>
  <c r="H80" i="45"/>
  <c r="H50" i="24"/>
  <c r="H50" i="36"/>
  <c r="H90" i="45"/>
  <c r="H9" i="31"/>
  <c r="H9" i="34"/>
  <c r="H101" i="45"/>
  <c r="G11" i="24"/>
  <c r="G11" i="36"/>
  <c r="G51" i="45"/>
  <c r="G223" i="27"/>
  <c r="G223" i="42"/>
  <c r="G387" i="45"/>
  <c r="P387" i="45"/>
  <c r="H8" i="22"/>
  <c r="H8" i="33"/>
  <c r="H32" i="45"/>
  <c r="H12" i="22"/>
  <c r="H12" i="33"/>
  <c r="H36" i="45"/>
  <c r="H16" i="22"/>
  <c r="H16" i="33"/>
  <c r="H40" i="45"/>
  <c r="H19" i="24"/>
  <c r="H19" i="36"/>
  <c r="H59" i="45"/>
  <c r="H23" i="24"/>
  <c r="H23" i="36"/>
  <c r="H63" i="45"/>
  <c r="H27" i="24"/>
  <c r="H27" i="36"/>
  <c r="H67" i="45"/>
  <c r="H31" i="24"/>
  <c r="H31" i="36"/>
  <c r="H71" i="45"/>
  <c r="H37" i="24"/>
  <c r="H37" i="36"/>
  <c r="H77" i="45"/>
  <c r="H41" i="24"/>
  <c r="H41" i="36"/>
  <c r="H81" i="45"/>
  <c r="H47" i="24"/>
  <c r="H47" i="36"/>
  <c r="H87" i="45"/>
  <c r="H51" i="24"/>
  <c r="H51" i="36"/>
  <c r="H91" i="45"/>
  <c r="H55" i="24"/>
  <c r="H55" i="36"/>
  <c r="H95" i="45"/>
  <c r="H10" i="31"/>
  <c r="H10" i="34"/>
  <c r="H102" i="45"/>
  <c r="H14" i="31"/>
  <c r="H14" i="34"/>
  <c r="H106" i="45"/>
  <c r="H18" i="31"/>
  <c r="H18" i="34"/>
  <c r="H110" i="45"/>
  <c r="H9" i="27"/>
  <c r="H9" i="42"/>
  <c r="H117" i="45"/>
  <c r="H25" i="27"/>
  <c r="H25" i="42"/>
  <c r="H133" i="45"/>
  <c r="H29" i="27"/>
  <c r="H29" i="42"/>
  <c r="H137" i="45"/>
  <c r="H33" i="27"/>
  <c r="H33" i="42"/>
  <c r="H141" i="45"/>
  <c r="H40" i="27"/>
  <c r="H40" i="42"/>
  <c r="H148" i="45"/>
  <c r="H44" i="27"/>
  <c r="H44" i="42"/>
  <c r="H152" i="45"/>
  <c r="H48" i="27"/>
  <c r="H48" i="42"/>
  <c r="H156" i="45"/>
  <c r="H55" i="27"/>
  <c r="H55" i="42"/>
  <c r="H163" i="45"/>
  <c r="H59" i="27"/>
  <c r="H59" i="42"/>
  <c r="H167" i="45"/>
  <c r="H63" i="27"/>
  <c r="H63" i="42"/>
  <c r="H171" i="45"/>
  <c r="H67" i="27"/>
  <c r="H67" i="42"/>
  <c r="H175" i="45"/>
  <c r="H74" i="27"/>
  <c r="H74" i="42"/>
  <c r="H182" i="45"/>
  <c r="H78" i="27"/>
  <c r="H78" i="42"/>
  <c r="H186" i="45"/>
  <c r="H82" i="27"/>
  <c r="H82" i="42"/>
  <c r="H190" i="45"/>
  <c r="H89" i="27"/>
  <c r="H89" i="42"/>
  <c r="H197" i="45"/>
  <c r="H93" i="27"/>
  <c r="H93" i="42"/>
  <c r="H201" i="45"/>
  <c r="H97" i="27"/>
  <c r="H97" i="42"/>
  <c r="H205" i="45"/>
  <c r="H104" i="27"/>
  <c r="H104" i="42"/>
  <c r="H212" i="45"/>
  <c r="H108" i="27"/>
  <c r="H108" i="42"/>
  <c r="H216" i="45"/>
  <c r="H112" i="27"/>
  <c r="H112" i="42"/>
  <c r="H220" i="45"/>
  <c r="H119" i="27"/>
  <c r="H119" i="42"/>
  <c r="H227" i="45"/>
  <c r="H123" i="27"/>
  <c r="H123" i="42"/>
  <c r="H231" i="45"/>
  <c r="H127" i="27"/>
  <c r="H127" i="42"/>
  <c r="H235" i="45"/>
  <c r="H131" i="27"/>
  <c r="H131" i="42"/>
  <c r="H239" i="45"/>
  <c r="H138" i="27"/>
  <c r="H138" i="42"/>
  <c r="H246" i="45"/>
  <c r="H142" i="27"/>
  <c r="H142" i="42"/>
  <c r="H250" i="45"/>
  <c r="H146" i="27"/>
  <c r="H146" i="42"/>
  <c r="H254" i="45"/>
  <c r="H153" i="27"/>
  <c r="H153" i="42"/>
  <c r="H261" i="45"/>
  <c r="H157" i="27"/>
  <c r="H157" i="42"/>
  <c r="H265" i="45"/>
  <c r="H161" i="27"/>
  <c r="H161" i="42"/>
  <c r="H269" i="45"/>
  <c r="H168" i="27"/>
  <c r="H168" i="42"/>
  <c r="H276" i="45"/>
  <c r="H172" i="27"/>
  <c r="H172" i="42"/>
  <c r="H280" i="45"/>
  <c r="H176" i="27"/>
  <c r="H176" i="42"/>
  <c r="H284" i="45"/>
  <c r="H183" i="27"/>
  <c r="H183" i="42"/>
  <c r="H291" i="45"/>
  <c r="H187" i="27"/>
  <c r="H187" i="42"/>
  <c r="H295" i="45"/>
  <c r="H191" i="27"/>
  <c r="H191" i="42"/>
  <c r="H299" i="45"/>
  <c r="H195" i="27"/>
  <c r="H195" i="42"/>
  <c r="H303" i="45"/>
  <c r="H10" i="26"/>
  <c r="H10" i="40"/>
  <c r="H310" i="45"/>
  <c r="H14" i="26"/>
  <c r="H14" i="40"/>
  <c r="H314" i="45"/>
  <c r="H18" i="26"/>
  <c r="H18" i="40"/>
  <c r="H318" i="45"/>
  <c r="H9" i="25"/>
  <c r="H9" i="38"/>
  <c r="H349" i="45"/>
  <c r="H13" i="25"/>
  <c r="H13" i="38"/>
  <c r="H353" i="45"/>
  <c r="H17" i="25"/>
  <c r="H17" i="38"/>
  <c r="H357" i="45"/>
  <c r="H211" i="27"/>
  <c r="H211" i="42"/>
  <c r="H375" i="45"/>
  <c r="H215" i="27"/>
  <c r="H215" i="42"/>
  <c r="H379" i="45"/>
  <c r="H219" i="27"/>
  <c r="H219" i="42"/>
  <c r="H383" i="45"/>
  <c r="H237" i="27"/>
  <c r="H237" i="42"/>
  <c r="H401" i="45"/>
  <c r="H241" i="27"/>
  <c r="H241" i="42"/>
  <c r="H405" i="45"/>
  <c r="H245" i="27"/>
  <c r="H245" i="42"/>
  <c r="H409" i="45"/>
  <c r="H249" i="27"/>
  <c r="H249" i="42"/>
  <c r="H413" i="45"/>
  <c r="H253" i="27"/>
  <c r="H253" i="42"/>
  <c r="H417" i="45"/>
  <c r="H257" i="27"/>
  <c r="H257" i="42"/>
  <c r="H421" i="45"/>
  <c r="H261" i="27"/>
  <c r="H261" i="42"/>
  <c r="H425" i="45"/>
  <c r="H265" i="27"/>
  <c r="H265" i="42"/>
  <c r="H429" i="45"/>
  <c r="H269" i="27"/>
  <c r="H269" i="42"/>
  <c r="H433" i="45"/>
  <c r="H273" i="27"/>
  <c r="H273" i="42"/>
  <c r="H437" i="45"/>
  <c r="H277" i="27"/>
  <c r="H277" i="42"/>
  <c r="H441" i="45"/>
  <c r="H281" i="27"/>
  <c r="H281" i="42"/>
  <c r="H445" i="45"/>
  <c r="H285" i="27"/>
  <c r="H285" i="42"/>
  <c r="H449" i="45"/>
  <c r="H289" i="27"/>
  <c r="H289" i="42"/>
  <c r="H453" i="45"/>
  <c r="H293" i="27"/>
  <c r="H293" i="42"/>
  <c r="H457" i="45"/>
  <c r="H297" i="27"/>
  <c r="H297" i="42"/>
  <c r="H461" i="45"/>
  <c r="H301" i="27"/>
  <c r="H301" i="42"/>
  <c r="H465" i="45"/>
  <c r="H305" i="27"/>
  <c r="H305" i="42"/>
  <c r="H469" i="45"/>
  <c r="H309" i="27"/>
  <c r="H309" i="42"/>
  <c r="H473" i="45"/>
  <c r="H313" i="27"/>
  <c r="H313" i="42"/>
  <c r="H477" i="45"/>
  <c r="H317" i="27"/>
  <c r="H317" i="42"/>
  <c r="H481" i="45"/>
  <c r="H321" i="27"/>
  <c r="H321" i="42"/>
  <c r="H485" i="45"/>
  <c r="H325" i="27"/>
  <c r="H325" i="42"/>
  <c r="H489" i="45"/>
  <c r="H329" i="27"/>
  <c r="H329" i="42"/>
  <c r="H493" i="45"/>
  <c r="H333" i="27"/>
  <c r="H333" i="42"/>
  <c r="H497" i="45"/>
  <c r="H337" i="27"/>
  <c r="H337" i="42"/>
  <c r="H501" i="45"/>
  <c r="H341" i="27"/>
  <c r="H341" i="42"/>
  <c r="H505" i="45"/>
  <c r="H345" i="27"/>
  <c r="H345" i="42"/>
  <c r="H509" i="45"/>
  <c r="H349" i="27"/>
  <c r="H349" i="42"/>
  <c r="H513" i="45"/>
  <c r="H353" i="27"/>
  <c r="H353" i="42"/>
  <c r="H517" i="45"/>
  <c r="H357" i="27"/>
  <c r="H357" i="42"/>
  <c r="H521" i="45"/>
  <c r="H361" i="27"/>
  <c r="H361" i="42"/>
  <c r="H525" i="45"/>
  <c r="H379" i="27"/>
  <c r="H379" i="42"/>
  <c r="H543" i="45"/>
  <c r="H383" i="27"/>
  <c r="H383" i="42"/>
  <c r="H547" i="45"/>
  <c r="H387" i="27"/>
  <c r="H387" i="42"/>
  <c r="H551" i="45"/>
  <c r="H393" i="27"/>
  <c r="H393" i="42"/>
  <c r="H557" i="45"/>
  <c r="H397" i="27"/>
  <c r="H397" i="42"/>
  <c r="H561" i="45"/>
  <c r="H403" i="27"/>
  <c r="H403" i="42"/>
  <c r="H567" i="45"/>
  <c r="H407" i="27"/>
  <c r="H407" i="42"/>
  <c r="H571" i="45"/>
  <c r="H411" i="27"/>
  <c r="H411" i="42"/>
  <c r="H575" i="45"/>
  <c r="H417" i="27"/>
  <c r="H417" i="42"/>
  <c r="H581" i="45"/>
  <c r="H421" i="27"/>
  <c r="H421" i="42"/>
  <c r="H585" i="45"/>
  <c r="H427" i="27"/>
  <c r="H427" i="42"/>
  <c r="H591" i="45"/>
  <c r="H431" i="27"/>
  <c r="H431" i="42"/>
  <c r="H595" i="45"/>
  <c r="H435" i="27"/>
  <c r="H435" i="42"/>
  <c r="H599" i="45"/>
  <c r="H441" i="27"/>
  <c r="H441" i="42"/>
  <c r="H605" i="45"/>
  <c r="H445" i="27"/>
  <c r="H445" i="42"/>
  <c r="H609" i="45"/>
  <c r="H451" i="27"/>
  <c r="H451" i="42"/>
  <c r="H615" i="45"/>
  <c r="H455" i="27"/>
  <c r="H455" i="42"/>
  <c r="H619" i="45"/>
  <c r="H459" i="27"/>
  <c r="H459" i="42"/>
  <c r="H623" i="45"/>
  <c r="H465" i="27"/>
  <c r="H465" i="42"/>
  <c r="H629" i="45"/>
  <c r="H469" i="27"/>
  <c r="H469" i="42"/>
  <c r="H633" i="45"/>
  <c r="H475" i="27"/>
  <c r="H475" i="42"/>
  <c r="H639" i="45"/>
  <c r="H479" i="27"/>
  <c r="H479" i="42"/>
  <c r="H643" i="45"/>
  <c r="H483" i="27"/>
  <c r="H483" i="42"/>
  <c r="H647" i="45"/>
  <c r="H489" i="27"/>
  <c r="H489" i="42"/>
  <c r="H653" i="45"/>
  <c r="H493" i="27"/>
  <c r="H493" i="42"/>
  <c r="H657" i="45"/>
  <c r="H499" i="27"/>
  <c r="H499" i="42"/>
  <c r="H663" i="45"/>
  <c r="H503" i="27"/>
  <c r="H503" i="42"/>
  <c r="H667" i="45"/>
  <c r="H507" i="27"/>
  <c r="H507" i="42"/>
  <c r="H671" i="45"/>
  <c r="H513" i="27"/>
  <c r="H513" i="42"/>
  <c r="H677" i="45"/>
  <c r="H517" i="27"/>
  <c r="H517" i="42"/>
  <c r="H681" i="45"/>
  <c r="H523" i="27"/>
  <c r="H523" i="42"/>
  <c r="H687" i="45"/>
  <c r="H527" i="27"/>
  <c r="H527" i="42"/>
  <c r="H691" i="45"/>
  <c r="H531" i="27"/>
  <c r="H531" i="42"/>
  <c r="H695" i="45"/>
  <c r="H549" i="27"/>
  <c r="H537" i="42"/>
  <c r="H713" i="45"/>
  <c r="H553" i="27"/>
  <c r="H541" i="42"/>
  <c r="H717" i="45"/>
  <c r="H23" i="31"/>
  <c r="H23" i="34"/>
  <c r="H735" i="45"/>
  <c r="H27" i="31"/>
  <c r="H27" i="34"/>
  <c r="H739" i="45"/>
  <c r="H31" i="31"/>
  <c r="H31" i="34"/>
  <c r="H743" i="45"/>
  <c r="H37" i="31"/>
  <c r="H37" i="34"/>
  <c r="H761" i="45"/>
  <c r="H41" i="31"/>
  <c r="H41" i="34"/>
  <c r="H765" i="45"/>
  <c r="H47" i="31"/>
  <c r="H47" i="34"/>
  <c r="H771" i="45"/>
  <c r="H51" i="31"/>
  <c r="H51" i="34"/>
  <c r="H775" i="45"/>
  <c r="H55" i="31"/>
  <c r="H55" i="34"/>
  <c r="H779" i="45"/>
  <c r="H61" i="31"/>
  <c r="H61" i="34"/>
  <c r="H785" i="45"/>
  <c r="H65" i="31"/>
  <c r="H65" i="34"/>
  <c r="H789" i="45"/>
  <c r="H71" i="31"/>
  <c r="H71" i="34"/>
  <c r="H795" i="45"/>
  <c r="H75" i="31"/>
  <c r="H75" i="34"/>
  <c r="H799" i="45"/>
  <c r="H79" i="31"/>
  <c r="H79" i="34"/>
  <c r="H803" i="45"/>
  <c r="H560" i="27"/>
  <c r="H548" i="42"/>
  <c r="H820" i="45"/>
  <c r="H564" i="27"/>
  <c r="H552" i="42"/>
  <c r="H824" i="45"/>
  <c r="H22" i="22"/>
  <c r="H22" i="33"/>
  <c r="H830" i="45"/>
  <c r="H26" i="22"/>
  <c r="H26" i="33"/>
  <c r="H834" i="45"/>
  <c r="H30" i="22"/>
  <c r="H30" i="33"/>
  <c r="H838" i="45"/>
  <c r="H572" i="27"/>
  <c r="H560" i="42"/>
  <c r="H856" i="45"/>
  <c r="H576" i="27"/>
  <c r="H564" i="42"/>
  <c r="H860" i="45"/>
  <c r="H82" i="31"/>
  <c r="H82" i="34"/>
  <c r="H866" i="45"/>
  <c r="H86" i="31"/>
  <c r="H86" i="34"/>
  <c r="H870" i="45"/>
  <c r="H90" i="31"/>
  <c r="H90" i="34"/>
  <c r="H874" i="45"/>
  <c r="H96" i="31"/>
  <c r="H96" i="34"/>
  <c r="H880" i="45"/>
  <c r="H100" i="31"/>
  <c r="H100" i="34"/>
  <c r="H884" i="45"/>
  <c r="H582" i="27"/>
  <c r="H570" i="42"/>
  <c r="H902" i="45"/>
  <c r="H586" i="27"/>
  <c r="H574" i="42"/>
  <c r="H906" i="45"/>
  <c r="H590" i="27"/>
  <c r="H578" i="42"/>
  <c r="H910" i="45"/>
  <c r="H108" i="31"/>
  <c r="H108" i="34"/>
  <c r="H916" i="45"/>
  <c r="H112" i="31"/>
  <c r="H112" i="34"/>
  <c r="H920" i="45"/>
  <c r="H118" i="31"/>
  <c r="H118" i="34"/>
  <c r="H926" i="45"/>
  <c r="H122" i="31"/>
  <c r="H122" i="34"/>
  <c r="H930" i="45"/>
  <c r="H126" i="31"/>
  <c r="H126" i="34"/>
  <c r="H934" i="45"/>
  <c r="H596" i="27"/>
  <c r="H584" i="42"/>
  <c r="H952" i="45"/>
  <c r="H600" i="27"/>
  <c r="H588" i="42"/>
  <c r="H956" i="45"/>
  <c r="H130" i="31"/>
  <c r="H130" i="34"/>
  <c r="H962" i="45"/>
  <c r="H134" i="31"/>
  <c r="H134" i="34"/>
  <c r="H966" i="45"/>
  <c r="H138" i="31"/>
  <c r="H138" i="34"/>
  <c r="H970" i="45"/>
  <c r="H608" i="27"/>
  <c r="H596" i="42"/>
  <c r="H976" i="45"/>
  <c r="H612" i="27"/>
  <c r="H600" i="42"/>
  <c r="H980" i="45"/>
  <c r="H142" i="31"/>
  <c r="H142" i="34"/>
  <c r="H986" i="45"/>
  <c r="H146" i="31"/>
  <c r="H146" i="34"/>
  <c r="H990" i="45"/>
  <c r="H150" i="31"/>
  <c r="H150" i="34"/>
  <c r="H994" i="45"/>
  <c r="H620" i="27"/>
  <c r="H608" i="42"/>
  <c r="H1000" i="45"/>
  <c r="H624" i="27"/>
  <c r="H612" i="42"/>
  <c r="H1004" i="45"/>
  <c r="H630" i="27"/>
  <c r="H618" i="42"/>
  <c r="H1022" i="45"/>
  <c r="H634" i="27"/>
  <c r="H622" i="42"/>
  <c r="H1026" i="45"/>
  <c r="H638" i="27"/>
  <c r="H626" i="42"/>
  <c r="H1030" i="45"/>
  <c r="H644" i="27"/>
  <c r="H632" i="42"/>
  <c r="H1036" i="45"/>
  <c r="H648" i="27"/>
  <c r="H636" i="42"/>
  <c r="H1040" i="45"/>
  <c r="H654" i="27"/>
  <c r="H642" i="42"/>
  <c r="H1046" i="45"/>
  <c r="H658" i="27"/>
  <c r="H646" i="42"/>
  <c r="H1050" i="45"/>
  <c r="H662" i="27"/>
  <c r="H650" i="42"/>
  <c r="H1054" i="45"/>
  <c r="H669" i="27"/>
  <c r="H657" i="42"/>
  <c r="H1073" i="45"/>
  <c r="H673" i="27"/>
  <c r="H661" i="42"/>
  <c r="H1077" i="45"/>
  <c r="H35" i="22"/>
  <c r="H35" i="33"/>
  <c r="H1083" i="45"/>
  <c r="H39" i="22"/>
  <c r="H39" i="33"/>
  <c r="H1087" i="45"/>
  <c r="H43" i="22"/>
  <c r="H43" i="33"/>
  <c r="H1091" i="45"/>
  <c r="H681" i="27"/>
  <c r="H669" i="42"/>
  <c r="H1097" i="45"/>
  <c r="H685" i="27"/>
  <c r="H673" i="42"/>
  <c r="H1101" i="45"/>
  <c r="H691" i="27"/>
  <c r="H679" i="42"/>
  <c r="H1107" i="45"/>
  <c r="H695" i="27"/>
  <c r="H683" i="42"/>
  <c r="H1111" i="45"/>
  <c r="H699" i="27"/>
  <c r="H687" i="42"/>
  <c r="H1115" i="45"/>
  <c r="H705" i="27"/>
  <c r="H693" i="42"/>
  <c r="H1133" i="45"/>
  <c r="H709" i="27"/>
  <c r="H697" i="42"/>
  <c r="H1137" i="45"/>
  <c r="H23" i="25"/>
  <c r="H23" i="38"/>
  <c r="H1143" i="45"/>
  <c r="H27" i="25"/>
  <c r="H27" i="38"/>
  <c r="H1147" i="45"/>
  <c r="H31" i="25"/>
  <c r="H31" i="38"/>
  <c r="H1151" i="45"/>
  <c r="H717" i="27"/>
  <c r="H705" i="42"/>
  <c r="H1157" i="45"/>
  <c r="H721" i="27"/>
  <c r="H709" i="42"/>
  <c r="H1161" i="45"/>
  <c r="H727" i="27"/>
  <c r="H715" i="42"/>
  <c r="H1167" i="45"/>
  <c r="H731" i="27"/>
  <c r="H719" i="42"/>
  <c r="H1171" i="45"/>
  <c r="H735" i="27"/>
  <c r="H723" i="42"/>
  <c r="H1175" i="45"/>
  <c r="H741" i="27"/>
  <c r="H729" i="42"/>
  <c r="H1181" i="45"/>
  <c r="H745" i="27"/>
  <c r="H733" i="42"/>
  <c r="H1185" i="45"/>
  <c r="H47" i="22"/>
  <c r="H47" i="33"/>
  <c r="H1203" i="45"/>
  <c r="H51" i="22"/>
  <c r="H51" i="33"/>
  <c r="H1207" i="45"/>
  <c r="H55" i="22"/>
  <c r="H55" i="33"/>
  <c r="H1211" i="45"/>
  <c r="H59" i="22"/>
  <c r="H59" i="33"/>
  <c r="H1251" i="45"/>
  <c r="H63" i="22"/>
  <c r="H63" i="33"/>
  <c r="H1255" i="45"/>
  <c r="H67" i="22"/>
  <c r="H67" i="33"/>
  <c r="H1259" i="45"/>
  <c r="H1265" i="45"/>
  <c r="H1269" i="45"/>
  <c r="T8" i="22"/>
  <c r="O8" i="33"/>
  <c r="O32" i="45"/>
  <c r="T12" i="22"/>
  <c r="O12" i="33"/>
  <c r="O36" i="45"/>
  <c r="T16" i="22"/>
  <c r="O16" i="33"/>
  <c r="O40" i="45"/>
  <c r="T20" i="24"/>
  <c r="O20" i="36"/>
  <c r="O60" i="45"/>
  <c r="T24" i="24"/>
  <c r="O24" i="36"/>
  <c r="O64" i="45"/>
  <c r="T28" i="24"/>
  <c r="O28" i="36"/>
  <c r="O68" i="45"/>
  <c r="T34" i="24"/>
  <c r="O34" i="36"/>
  <c r="O74" i="45"/>
  <c r="T38" i="24"/>
  <c r="O38" i="36"/>
  <c r="O78" i="45"/>
  <c r="T42" i="24"/>
  <c r="O42" i="36"/>
  <c r="O82" i="45"/>
  <c r="T48" i="24"/>
  <c r="O48" i="36"/>
  <c r="O88" i="45"/>
  <c r="T52" i="24"/>
  <c r="O52" i="36"/>
  <c r="O92" i="45"/>
  <c r="T7" i="31"/>
  <c r="O7" i="34"/>
  <c r="O99" i="45"/>
  <c r="T11" i="31"/>
  <c r="O11" i="34"/>
  <c r="O103" i="45"/>
  <c r="T15" i="31"/>
  <c r="O15" i="34"/>
  <c r="O107" i="45"/>
  <c r="T19" i="31"/>
  <c r="O19" i="34"/>
  <c r="O111" i="45"/>
  <c r="T11" i="27"/>
  <c r="O11" i="42"/>
  <c r="O119" i="45"/>
  <c r="T26" i="27"/>
  <c r="O26" i="42"/>
  <c r="O134" i="45"/>
  <c r="T30" i="27"/>
  <c r="O30" i="42"/>
  <c r="O138" i="45"/>
  <c r="T34" i="27"/>
  <c r="O34" i="42"/>
  <c r="O142" i="45"/>
  <c r="T41" i="27"/>
  <c r="O41" i="42"/>
  <c r="O149" i="45"/>
  <c r="T45" i="27"/>
  <c r="O45" i="42"/>
  <c r="O153" i="45"/>
  <c r="T49" i="27"/>
  <c r="O49" i="42"/>
  <c r="O157" i="45"/>
  <c r="T56" i="27"/>
  <c r="O56" i="42"/>
  <c r="O164" i="45"/>
  <c r="T60" i="27"/>
  <c r="O60" i="42"/>
  <c r="O168" i="45"/>
  <c r="T64" i="27"/>
  <c r="O64" i="42"/>
  <c r="O172" i="45"/>
  <c r="T71" i="27"/>
  <c r="O71" i="42"/>
  <c r="O179" i="45"/>
  <c r="T75" i="27"/>
  <c r="O75" i="42"/>
  <c r="O183" i="45"/>
  <c r="T79" i="27"/>
  <c r="O79" i="42"/>
  <c r="O187" i="45"/>
  <c r="T83" i="27"/>
  <c r="O83" i="42"/>
  <c r="O191" i="45"/>
  <c r="T90" i="27"/>
  <c r="O90" i="42"/>
  <c r="O198" i="45"/>
  <c r="T94" i="27"/>
  <c r="O94" i="42"/>
  <c r="O202" i="45"/>
  <c r="T98" i="27"/>
  <c r="O98" i="42"/>
  <c r="O206" i="45"/>
  <c r="T105" i="27"/>
  <c r="O105" i="42"/>
  <c r="O213" i="45"/>
  <c r="T109" i="27"/>
  <c r="O109" i="42"/>
  <c r="O217" i="45"/>
  <c r="T113" i="27"/>
  <c r="O113" i="42"/>
  <c r="O221" i="45"/>
  <c r="T120" i="27"/>
  <c r="O120" i="42"/>
  <c r="O228" i="45"/>
  <c r="T124" i="27"/>
  <c r="O124" i="42"/>
  <c r="O232" i="45"/>
  <c r="T128" i="27"/>
  <c r="O128" i="42"/>
  <c r="O236" i="45"/>
  <c r="T135" i="27"/>
  <c r="O135" i="42"/>
  <c r="O243" i="45"/>
  <c r="T139" i="27"/>
  <c r="O139" i="42"/>
  <c r="O247" i="45"/>
  <c r="T143" i="27"/>
  <c r="O143" i="42"/>
  <c r="O251" i="45"/>
  <c r="T147" i="27"/>
  <c r="O147" i="42"/>
  <c r="O255" i="45"/>
  <c r="T154" i="27"/>
  <c r="O154" i="42"/>
  <c r="O262" i="45"/>
  <c r="T158" i="27"/>
  <c r="O158" i="42"/>
  <c r="O266" i="45"/>
  <c r="T162" i="27"/>
  <c r="O162" i="42"/>
  <c r="O270" i="45"/>
  <c r="T169" i="27"/>
  <c r="O169" i="42"/>
  <c r="O277" i="45"/>
  <c r="T173" i="27"/>
  <c r="O173" i="42"/>
  <c r="O281" i="45"/>
  <c r="T177" i="27"/>
  <c r="O177" i="42"/>
  <c r="O285" i="45"/>
  <c r="T184" i="27"/>
  <c r="O184" i="42"/>
  <c r="O292" i="45"/>
  <c r="T188" i="27"/>
  <c r="O188" i="42"/>
  <c r="O296" i="45"/>
  <c r="T192" i="27"/>
  <c r="O192" i="42"/>
  <c r="O300" i="45"/>
  <c r="T7" i="26"/>
  <c r="O7" i="40"/>
  <c r="O307" i="45"/>
  <c r="T11" i="26"/>
  <c r="O11" i="40"/>
  <c r="O311" i="45"/>
  <c r="T15" i="26"/>
  <c r="O15" i="40"/>
  <c r="O315" i="45"/>
  <c r="T19" i="26"/>
  <c r="O19" i="40"/>
  <c r="O319" i="45"/>
  <c r="T10" i="25"/>
  <c r="O10" i="38"/>
  <c r="O350" i="45"/>
  <c r="T14" i="25"/>
  <c r="O14" i="38"/>
  <c r="O354" i="45"/>
  <c r="T18" i="25"/>
  <c r="O18" i="38"/>
  <c r="O358" i="45"/>
  <c r="T212" i="27"/>
  <c r="O212" i="42"/>
  <c r="O376" i="45"/>
  <c r="T216" i="27"/>
  <c r="O216" i="42"/>
  <c r="O380" i="45"/>
  <c r="T234" i="27"/>
  <c r="O234" i="42"/>
  <c r="O398" i="45"/>
  <c r="T238" i="27"/>
  <c r="O238" i="42"/>
  <c r="O402" i="45"/>
  <c r="T242" i="27"/>
  <c r="O242" i="42"/>
  <c r="O406" i="45"/>
  <c r="T246" i="27"/>
  <c r="O246" i="42"/>
  <c r="O410" i="45"/>
  <c r="T250" i="27"/>
  <c r="O250" i="42"/>
  <c r="O414" i="45"/>
  <c r="T254" i="27"/>
  <c r="O254" i="42"/>
  <c r="O418" i="45"/>
  <c r="T258" i="27"/>
  <c r="O258" i="42"/>
  <c r="O422" i="45"/>
  <c r="T262" i="27"/>
  <c r="O262" i="42"/>
  <c r="O426" i="45"/>
  <c r="T266" i="27"/>
  <c r="O266" i="42"/>
  <c r="O430" i="45"/>
  <c r="T270" i="27"/>
  <c r="O270" i="42"/>
  <c r="O434" i="45"/>
  <c r="T274" i="27"/>
  <c r="O274" i="42"/>
  <c r="O438" i="45"/>
  <c r="T278" i="27"/>
  <c r="O278" i="42"/>
  <c r="O442" i="45"/>
  <c r="T282" i="27"/>
  <c r="O282" i="42"/>
  <c r="O446" i="45"/>
  <c r="T286" i="27"/>
  <c r="O286" i="42"/>
  <c r="O450" i="45"/>
  <c r="T290" i="27"/>
  <c r="O290" i="42"/>
  <c r="O454" i="45"/>
  <c r="T294" i="27"/>
  <c r="O294" i="42"/>
  <c r="O458" i="45"/>
  <c r="T298" i="27"/>
  <c r="O298" i="42"/>
  <c r="O462" i="45"/>
  <c r="T302" i="27"/>
  <c r="O302" i="42"/>
  <c r="O466" i="45"/>
  <c r="T306" i="27"/>
  <c r="O306" i="42"/>
  <c r="O470" i="45"/>
  <c r="T310" i="27"/>
  <c r="O310" i="42"/>
  <c r="O474" i="45"/>
  <c r="T314" i="27"/>
  <c r="O314" i="42"/>
  <c r="O478" i="45"/>
  <c r="T318" i="27"/>
  <c r="O318" i="42"/>
  <c r="O482" i="45"/>
  <c r="T322" i="27"/>
  <c r="O322" i="42"/>
  <c r="O486" i="45"/>
  <c r="T326" i="27"/>
  <c r="O326" i="42"/>
  <c r="O490" i="45"/>
  <c r="T330" i="27"/>
  <c r="O330" i="42"/>
  <c r="O494" i="45"/>
  <c r="T334" i="27"/>
  <c r="O334" i="42"/>
  <c r="O498" i="45"/>
  <c r="T338" i="27"/>
  <c r="O338" i="42"/>
  <c r="O502" i="45"/>
  <c r="T342" i="27"/>
  <c r="O342" i="42"/>
  <c r="O506" i="45"/>
  <c r="T346" i="27"/>
  <c r="O346" i="42"/>
  <c r="O510" i="45"/>
  <c r="T350" i="27"/>
  <c r="O350" i="42"/>
  <c r="O514" i="45"/>
  <c r="T354" i="27"/>
  <c r="O354" i="42"/>
  <c r="O518" i="45"/>
  <c r="T358" i="27"/>
  <c r="O358" i="42"/>
  <c r="O522" i="45"/>
  <c r="T362" i="27"/>
  <c r="O362" i="42"/>
  <c r="O526" i="45"/>
  <c r="T380" i="27"/>
  <c r="O380" i="42"/>
  <c r="O544" i="45"/>
  <c r="T384" i="27"/>
  <c r="O384" i="42"/>
  <c r="O548" i="45"/>
  <c r="T390" i="27"/>
  <c r="O390" i="42"/>
  <c r="O554" i="45"/>
  <c r="T394" i="27"/>
  <c r="O394" i="42"/>
  <c r="O558" i="45"/>
  <c r="T398" i="27"/>
  <c r="O398" i="42"/>
  <c r="O562" i="45"/>
  <c r="T404" i="27"/>
  <c r="O404" i="42"/>
  <c r="O568" i="45"/>
  <c r="T408" i="27"/>
  <c r="O408" i="42"/>
  <c r="O572" i="45"/>
  <c r="T414" i="27"/>
  <c r="O414" i="42"/>
  <c r="O578" i="45"/>
  <c r="T418" i="27"/>
  <c r="O418" i="42"/>
  <c r="O582" i="45"/>
  <c r="T422" i="27"/>
  <c r="O422" i="42"/>
  <c r="O586" i="45"/>
  <c r="T428" i="27"/>
  <c r="O428" i="42"/>
  <c r="O592" i="45"/>
  <c r="T432" i="27"/>
  <c r="O432" i="42"/>
  <c r="O596" i="45"/>
  <c r="T438" i="27"/>
  <c r="O438" i="42"/>
  <c r="O602" i="45"/>
  <c r="T442" i="27"/>
  <c r="O442" i="42"/>
  <c r="O606" i="45"/>
  <c r="T446" i="27"/>
  <c r="O446" i="42"/>
  <c r="O610" i="45"/>
  <c r="T452" i="27"/>
  <c r="O452" i="42"/>
  <c r="O616" i="45"/>
  <c r="T456" i="27"/>
  <c r="O456" i="42"/>
  <c r="O620" i="45"/>
  <c r="T462" i="27"/>
  <c r="O462" i="42"/>
  <c r="O626" i="45"/>
  <c r="T466" i="27"/>
  <c r="O466" i="42"/>
  <c r="O630" i="45"/>
  <c r="T470" i="27"/>
  <c r="O470" i="42"/>
  <c r="O634" i="45"/>
  <c r="T476" i="27"/>
  <c r="O476" i="42"/>
  <c r="O640" i="45"/>
  <c r="T480" i="27"/>
  <c r="O480" i="42"/>
  <c r="O644" i="45"/>
  <c r="T486" i="27"/>
  <c r="O486" i="42"/>
  <c r="O650" i="45"/>
  <c r="T490" i="27"/>
  <c r="O490" i="42"/>
  <c r="O654" i="45"/>
  <c r="T494" i="27"/>
  <c r="O494" i="42"/>
  <c r="O658" i="45"/>
  <c r="T500" i="27"/>
  <c r="O500" i="42"/>
  <c r="O664" i="45"/>
  <c r="T504" i="27"/>
  <c r="O504" i="42"/>
  <c r="O668" i="45"/>
  <c r="T510" i="27"/>
  <c r="O510" i="42"/>
  <c r="O674" i="45"/>
  <c r="T514" i="27"/>
  <c r="O514" i="42"/>
  <c r="O678" i="45"/>
  <c r="T518" i="27"/>
  <c r="O518" i="42"/>
  <c r="O682" i="45"/>
  <c r="T524" i="27"/>
  <c r="O524" i="42"/>
  <c r="O688" i="45"/>
  <c r="T528" i="27"/>
  <c r="O528" i="42"/>
  <c r="O692" i="45"/>
  <c r="T546" i="27"/>
  <c r="O534" i="42"/>
  <c r="O710" i="45"/>
  <c r="T550" i="27"/>
  <c r="O538" i="42"/>
  <c r="O714" i="45"/>
  <c r="T554" i="27"/>
  <c r="O542" i="42"/>
  <c r="O718" i="45"/>
  <c r="T24" i="31"/>
  <c r="O24" i="34"/>
  <c r="O736" i="45"/>
  <c r="T28" i="31"/>
  <c r="O28" i="34"/>
  <c r="O740" i="45"/>
  <c r="T34" i="31"/>
  <c r="O34" i="34"/>
  <c r="O758" i="45"/>
  <c r="T38" i="31"/>
  <c r="O38" i="34"/>
  <c r="O762" i="45"/>
  <c r="T42" i="31"/>
  <c r="O42" i="34"/>
  <c r="O766" i="45"/>
  <c r="T48" i="31"/>
  <c r="O48" i="34"/>
  <c r="O772" i="45"/>
  <c r="T52" i="31"/>
  <c r="O52" i="34"/>
  <c r="O776" i="45"/>
  <c r="T58" i="31"/>
  <c r="O58" i="34"/>
  <c r="O782" i="45"/>
  <c r="T62" i="31"/>
  <c r="O62" i="34"/>
  <c r="O786" i="45"/>
  <c r="T66" i="31"/>
  <c r="O66" i="34"/>
  <c r="O790" i="45"/>
  <c r="T72" i="31"/>
  <c r="O72" i="34"/>
  <c r="O796" i="45"/>
  <c r="T76" i="31"/>
  <c r="O76" i="34"/>
  <c r="O800" i="45"/>
  <c r="T558" i="27"/>
  <c r="O546" i="42"/>
  <c r="O818" i="45"/>
  <c r="T562" i="27"/>
  <c r="O550" i="42"/>
  <c r="O822" i="45"/>
  <c r="T566" i="27"/>
  <c r="O554" i="42"/>
  <c r="O826" i="45"/>
  <c r="T24" i="22"/>
  <c r="O24" i="33"/>
  <c r="O832" i="45"/>
  <c r="T28" i="22"/>
  <c r="O28" i="33"/>
  <c r="O836" i="45"/>
  <c r="T570" i="27"/>
  <c r="O558" i="42"/>
  <c r="O854" i="45"/>
  <c r="T574" i="27"/>
  <c r="O562" i="42"/>
  <c r="O858" i="45"/>
  <c r="T578" i="27"/>
  <c r="O566" i="42"/>
  <c r="O862" i="45"/>
  <c r="T84" i="31"/>
  <c r="O84" i="34"/>
  <c r="O868" i="45"/>
  <c r="T88" i="31"/>
  <c r="O88" i="34"/>
  <c r="O872" i="45"/>
  <c r="T94" i="31"/>
  <c r="O94" i="34"/>
  <c r="O878" i="45"/>
  <c r="T98" i="31"/>
  <c r="O98" i="34"/>
  <c r="O882" i="45"/>
  <c r="T102" i="31"/>
  <c r="O102" i="34"/>
  <c r="O886" i="45"/>
  <c r="T584" i="27"/>
  <c r="O572" i="42"/>
  <c r="O904" i="45"/>
  <c r="T588" i="27"/>
  <c r="O576" i="42"/>
  <c r="O908" i="45"/>
  <c r="T106" i="31"/>
  <c r="O106" i="34"/>
  <c r="O914" i="45"/>
  <c r="T110" i="31"/>
  <c r="O110" i="34"/>
  <c r="O918" i="45"/>
  <c r="T114" i="31"/>
  <c r="O114" i="34"/>
  <c r="O922" i="45"/>
  <c r="T120" i="31"/>
  <c r="O120" i="34"/>
  <c r="O928" i="45"/>
  <c r="T124" i="31"/>
  <c r="O124" i="34"/>
  <c r="O932" i="45"/>
  <c r="T594" i="27"/>
  <c r="O582" i="42"/>
  <c r="O950" i="45"/>
  <c r="T598" i="27"/>
  <c r="O586" i="42"/>
  <c r="O954" i="45"/>
  <c r="T602" i="27"/>
  <c r="O590" i="42"/>
  <c r="O958" i="45"/>
  <c r="T132" i="31"/>
  <c r="O132" i="34"/>
  <c r="O964" i="45"/>
  <c r="T136" i="31"/>
  <c r="O136" i="34"/>
  <c r="O968" i="45"/>
  <c r="T606" i="27"/>
  <c r="O594" i="42"/>
  <c r="O974" i="45"/>
  <c r="T610" i="27"/>
  <c r="O598" i="42"/>
  <c r="O978" i="45"/>
  <c r="T614" i="27"/>
  <c r="O602" i="42"/>
  <c r="O982" i="45"/>
  <c r="T144" i="31"/>
  <c r="O144" i="34"/>
  <c r="O988" i="45"/>
  <c r="T148" i="31"/>
  <c r="O148" i="34"/>
  <c r="O992" i="45"/>
  <c r="T618" i="27"/>
  <c r="O606" i="42"/>
  <c r="O998" i="45"/>
  <c r="T622" i="27"/>
  <c r="O610" i="42"/>
  <c r="O1002" i="45"/>
  <c r="T626" i="27"/>
  <c r="O614" i="42"/>
  <c r="O1006" i="45"/>
  <c r="T632" i="27"/>
  <c r="O620" i="42"/>
  <c r="O1024" i="45"/>
  <c r="T636" i="27"/>
  <c r="O624" i="42"/>
  <c r="O1028" i="45"/>
  <c r="T642" i="27"/>
  <c r="O630" i="42"/>
  <c r="O1034" i="45"/>
  <c r="T646" i="27"/>
  <c r="O634" i="42"/>
  <c r="O1038" i="45"/>
  <c r="T650" i="27"/>
  <c r="O638" i="42"/>
  <c r="O1042" i="45"/>
  <c r="T656" i="27"/>
  <c r="O644" i="42"/>
  <c r="O1048" i="45"/>
  <c r="T660" i="27"/>
  <c r="O648" i="42"/>
  <c r="O1052" i="45"/>
  <c r="T666" i="27"/>
  <c r="O654" i="42"/>
  <c r="O1070" i="45"/>
  <c r="T670" i="27"/>
  <c r="O658" i="42"/>
  <c r="O1074" i="45"/>
  <c r="T674" i="27"/>
  <c r="O662" i="42"/>
  <c r="O1078" i="45"/>
  <c r="T36" i="22"/>
  <c r="O36" i="33"/>
  <c r="O1084" i="45"/>
  <c r="T40" i="22"/>
  <c r="O40" i="33"/>
  <c r="O1088" i="45"/>
  <c r="T678" i="27"/>
  <c r="O666" i="42"/>
  <c r="O1094" i="45"/>
  <c r="T682" i="27"/>
  <c r="O670" i="42"/>
  <c r="O1098" i="45"/>
  <c r="T686" i="27"/>
  <c r="O674" i="42"/>
  <c r="O1102" i="45"/>
  <c r="T692" i="27"/>
  <c r="O680" i="42"/>
  <c r="O1108" i="45"/>
  <c r="T696" i="27"/>
  <c r="O684" i="42"/>
  <c r="O1112" i="45"/>
  <c r="T702" i="27"/>
  <c r="O690" i="42"/>
  <c r="O1130" i="45"/>
  <c r="T706" i="27"/>
  <c r="O694" i="42"/>
  <c r="O1134" i="45"/>
  <c r="T710" i="27"/>
  <c r="O698" i="42"/>
  <c r="O1138" i="45"/>
  <c r="T24" i="25"/>
  <c r="O24" i="38"/>
  <c r="O1144" i="45"/>
  <c r="T28" i="25"/>
  <c r="O28" i="38"/>
  <c r="O1148" i="45"/>
  <c r="T714" i="27"/>
  <c r="O702" i="42"/>
  <c r="O1154" i="45"/>
  <c r="T718" i="27"/>
  <c r="O706" i="42"/>
  <c r="O1158" i="45"/>
  <c r="T722" i="27"/>
  <c r="O710" i="42"/>
  <c r="O1162" i="45"/>
  <c r="T728" i="27"/>
  <c r="O716" i="42"/>
  <c r="O1168" i="45"/>
  <c r="T732" i="27"/>
  <c r="O720" i="42"/>
  <c r="O1172" i="45"/>
  <c r="T738" i="27"/>
  <c r="O726" i="42"/>
  <c r="O1178" i="45"/>
  <c r="T742" i="27"/>
  <c r="O730" i="42"/>
  <c r="O1182" i="45"/>
  <c r="T746" i="27"/>
  <c r="O734" i="42"/>
  <c r="O1186" i="45"/>
  <c r="T48" i="22"/>
  <c r="O48" i="33"/>
  <c r="O1204" i="45"/>
  <c r="T52" i="22"/>
  <c r="O52" i="33"/>
  <c r="O1208" i="45"/>
  <c r="T60" i="22"/>
  <c r="O60" i="33"/>
  <c r="O1252" i="45"/>
  <c r="T64" i="22"/>
  <c r="O64" i="33"/>
  <c r="O1256" i="45"/>
  <c r="O1263" i="45"/>
  <c r="O1267" i="45"/>
  <c r="O1271" i="45"/>
  <c r="M10" i="22"/>
  <c r="M10" i="33"/>
  <c r="M34" i="45"/>
  <c r="M14" i="22"/>
  <c r="M14" i="33"/>
  <c r="M38" i="45"/>
  <c r="M19" i="22"/>
  <c r="M19" i="33"/>
  <c r="M43" i="45"/>
  <c r="M22" i="24"/>
  <c r="M22" i="36"/>
  <c r="M62" i="45"/>
  <c r="M26" i="24"/>
  <c r="M26" i="36"/>
  <c r="M66" i="45"/>
  <c r="M30" i="24"/>
  <c r="M30" i="36"/>
  <c r="M70" i="45"/>
  <c r="M36" i="24"/>
  <c r="M36" i="36"/>
  <c r="M76" i="45"/>
  <c r="M40" i="24"/>
  <c r="M40" i="36"/>
  <c r="M80" i="45"/>
  <c r="M46" i="24"/>
  <c r="M46" i="36"/>
  <c r="M86" i="45"/>
  <c r="M50" i="24"/>
  <c r="M50" i="36"/>
  <c r="M90" i="45"/>
  <c r="M54" i="24"/>
  <c r="M54" i="36"/>
  <c r="M94" i="45"/>
  <c r="M9" i="31"/>
  <c r="M9" i="34"/>
  <c r="M101" i="45"/>
  <c r="M13" i="31"/>
  <c r="M13" i="34"/>
  <c r="M105" i="45"/>
  <c r="M17" i="31"/>
  <c r="M17" i="34"/>
  <c r="M109" i="45"/>
  <c r="M8" i="27"/>
  <c r="M8" i="42"/>
  <c r="M116" i="45"/>
  <c r="M24" i="27"/>
  <c r="M24" i="42"/>
  <c r="M132" i="45"/>
  <c r="M28" i="27"/>
  <c r="M28" i="42"/>
  <c r="M136" i="45"/>
  <c r="M32" i="27"/>
  <c r="M32" i="42"/>
  <c r="M140" i="45"/>
  <c r="M39" i="27"/>
  <c r="M39" i="42"/>
  <c r="M147" i="45"/>
  <c r="M43" i="27"/>
  <c r="M43" i="42"/>
  <c r="M151" i="45"/>
  <c r="M47" i="27"/>
  <c r="M47" i="42"/>
  <c r="M155" i="45"/>
  <c r="M51" i="27"/>
  <c r="M51" i="42"/>
  <c r="M159" i="45"/>
  <c r="M58" i="27"/>
  <c r="M58" i="42"/>
  <c r="M166" i="45"/>
  <c r="M62" i="27"/>
  <c r="M62" i="42"/>
  <c r="M170" i="45"/>
  <c r="M66" i="27"/>
  <c r="M66" i="42"/>
  <c r="M174" i="45"/>
  <c r="M73" i="27"/>
  <c r="M73" i="42"/>
  <c r="M181" i="45"/>
  <c r="M77" i="27"/>
  <c r="M77" i="42"/>
  <c r="M185" i="45"/>
  <c r="M81" i="27"/>
  <c r="M81" i="42"/>
  <c r="M189" i="45"/>
  <c r="M88" i="27"/>
  <c r="M88" i="42"/>
  <c r="M196" i="45"/>
  <c r="M92" i="27"/>
  <c r="M92" i="42"/>
  <c r="M200" i="45"/>
  <c r="M96" i="27"/>
  <c r="M96" i="42"/>
  <c r="M204" i="45"/>
  <c r="M103" i="27"/>
  <c r="M103" i="42"/>
  <c r="M211" i="45"/>
  <c r="M107" i="27"/>
  <c r="M107" i="42"/>
  <c r="M215" i="45"/>
  <c r="M111" i="27"/>
  <c r="M111" i="42"/>
  <c r="M219" i="45"/>
  <c r="M115" i="27"/>
  <c r="M115" i="42"/>
  <c r="M223" i="45"/>
  <c r="M122" i="27"/>
  <c r="M122" i="42"/>
  <c r="M230" i="45"/>
  <c r="M126" i="27"/>
  <c r="M126" i="42"/>
  <c r="M234" i="45"/>
  <c r="M130" i="27"/>
  <c r="M130" i="42"/>
  <c r="M238" i="45"/>
  <c r="M137" i="27"/>
  <c r="M137" i="42"/>
  <c r="M245" i="45"/>
  <c r="M141" i="27"/>
  <c r="M141" i="42"/>
  <c r="M249" i="45"/>
  <c r="M145" i="27"/>
  <c r="M145" i="42"/>
  <c r="M253" i="45"/>
  <c r="M152" i="27"/>
  <c r="M152" i="42"/>
  <c r="M260" i="45"/>
  <c r="M156" i="27"/>
  <c r="M156" i="42"/>
  <c r="M264" i="45"/>
  <c r="M160" i="27"/>
  <c r="M160" i="42"/>
  <c r="M268" i="45"/>
  <c r="M167" i="27"/>
  <c r="M167" i="42"/>
  <c r="M275" i="45"/>
  <c r="M171" i="27"/>
  <c r="M171" i="42"/>
  <c r="M279" i="45"/>
  <c r="M175" i="27"/>
  <c r="M175" i="42"/>
  <c r="M283" i="45"/>
  <c r="M179" i="27"/>
  <c r="M179" i="42"/>
  <c r="M287" i="45"/>
  <c r="M186" i="27"/>
  <c r="M186" i="42"/>
  <c r="M294" i="45"/>
  <c r="M190" i="27"/>
  <c r="M190" i="42"/>
  <c r="M298" i="45"/>
  <c r="M194" i="27"/>
  <c r="M194" i="42"/>
  <c r="M302" i="45"/>
  <c r="M9" i="26"/>
  <c r="M9" i="40"/>
  <c r="M309" i="45"/>
  <c r="M13" i="26"/>
  <c r="M13" i="40"/>
  <c r="M313" i="45"/>
  <c r="M17" i="26"/>
  <c r="M17" i="40"/>
  <c r="M317" i="45"/>
  <c r="M8" i="25"/>
  <c r="M8" i="38"/>
  <c r="M348" i="45"/>
  <c r="M12" i="25"/>
  <c r="M12" i="38"/>
  <c r="M352" i="45"/>
  <c r="M16" i="25"/>
  <c r="M16" i="38"/>
  <c r="M356" i="45"/>
  <c r="M210" i="27"/>
  <c r="M210" i="42"/>
  <c r="M374" i="45"/>
  <c r="M214" i="27"/>
  <c r="M214" i="42"/>
  <c r="M378" i="45"/>
  <c r="M218" i="27"/>
  <c r="M218" i="42"/>
  <c r="M382" i="45"/>
  <c r="M236" i="27"/>
  <c r="M236" i="42"/>
  <c r="M400" i="45"/>
  <c r="M240" i="27"/>
  <c r="M240" i="42"/>
  <c r="M404" i="45"/>
  <c r="M244" i="27"/>
  <c r="M244" i="42"/>
  <c r="M408" i="45"/>
  <c r="M248" i="27"/>
  <c r="M248" i="42"/>
  <c r="M412" i="45"/>
  <c r="M252" i="27"/>
  <c r="M252" i="42"/>
  <c r="M416" i="45"/>
  <c r="M256" i="27"/>
  <c r="M256" i="42"/>
  <c r="M420" i="45"/>
  <c r="M260" i="27"/>
  <c r="M260" i="42"/>
  <c r="M424" i="45"/>
  <c r="M264" i="27"/>
  <c r="M264" i="42"/>
  <c r="M428" i="45"/>
  <c r="M268" i="27"/>
  <c r="M268" i="42"/>
  <c r="M432" i="45"/>
  <c r="M272" i="27"/>
  <c r="M272" i="42"/>
  <c r="M436" i="45"/>
  <c r="M276" i="27"/>
  <c r="M276" i="42"/>
  <c r="M440" i="45"/>
  <c r="M280" i="27"/>
  <c r="M280" i="42"/>
  <c r="M444" i="45"/>
  <c r="M284" i="27"/>
  <c r="M284" i="42"/>
  <c r="M448" i="45"/>
  <c r="M288" i="27"/>
  <c r="M288" i="42"/>
  <c r="M452" i="45"/>
  <c r="M292" i="27"/>
  <c r="M292" i="42"/>
  <c r="M456" i="45"/>
  <c r="M296" i="27"/>
  <c r="M296" i="42"/>
  <c r="M460" i="45"/>
  <c r="M300" i="27"/>
  <c r="M300" i="42"/>
  <c r="M464" i="45"/>
  <c r="M304" i="27"/>
  <c r="M304" i="42"/>
  <c r="M468" i="45"/>
  <c r="M308" i="27"/>
  <c r="M308" i="42"/>
  <c r="M472" i="45"/>
  <c r="M312" i="27"/>
  <c r="M312" i="42"/>
  <c r="M476" i="45"/>
  <c r="M316" i="27"/>
  <c r="M316" i="42"/>
  <c r="M480" i="45"/>
  <c r="M320" i="27"/>
  <c r="M320" i="42"/>
  <c r="M484" i="45"/>
  <c r="M324" i="27"/>
  <c r="M324" i="42"/>
  <c r="M488" i="45"/>
  <c r="M328" i="27"/>
  <c r="M328" i="42"/>
  <c r="M492" i="45"/>
  <c r="M332" i="27"/>
  <c r="M332" i="42"/>
  <c r="M496" i="45"/>
  <c r="M336" i="27"/>
  <c r="M336" i="42"/>
  <c r="M500" i="45"/>
  <c r="M340" i="27"/>
  <c r="M340" i="42"/>
  <c r="M504" i="45"/>
  <c r="M344" i="27"/>
  <c r="M344" i="42"/>
  <c r="M508" i="45"/>
  <c r="M348" i="27"/>
  <c r="M348" i="42"/>
  <c r="M512" i="45"/>
  <c r="M352" i="27"/>
  <c r="M352" i="42"/>
  <c r="M516" i="45"/>
  <c r="M356" i="27"/>
  <c r="M356" i="42"/>
  <c r="M520" i="45"/>
  <c r="M360" i="27"/>
  <c r="M360" i="42"/>
  <c r="M524" i="45"/>
  <c r="M378" i="27"/>
  <c r="M378" i="42"/>
  <c r="M542" i="45"/>
  <c r="M382" i="27"/>
  <c r="M382" i="42"/>
  <c r="M546" i="45"/>
  <c r="M386" i="27"/>
  <c r="M386" i="42"/>
  <c r="M550" i="45"/>
  <c r="M392" i="27"/>
  <c r="M392" i="42"/>
  <c r="M556" i="45"/>
  <c r="M396" i="27"/>
  <c r="M396" i="42"/>
  <c r="M560" i="45"/>
  <c r="M402" i="27"/>
  <c r="M402" i="42"/>
  <c r="M566" i="45"/>
  <c r="M406" i="27"/>
  <c r="M406" i="42"/>
  <c r="M570" i="45"/>
  <c r="M410" i="27"/>
  <c r="M410" i="42"/>
  <c r="M574" i="45"/>
  <c r="M416" i="27"/>
  <c r="M416" i="42"/>
  <c r="M580" i="45"/>
  <c r="M420" i="27"/>
  <c r="M420" i="42"/>
  <c r="M584" i="45"/>
  <c r="M426" i="27"/>
  <c r="M426" i="42"/>
  <c r="M590" i="45"/>
  <c r="M430" i="27"/>
  <c r="M430" i="42"/>
  <c r="M594" i="45"/>
  <c r="M434" i="27"/>
  <c r="M434" i="42"/>
  <c r="M598" i="45"/>
  <c r="M440" i="27"/>
  <c r="M440" i="42"/>
  <c r="M604" i="45"/>
  <c r="M444" i="27"/>
  <c r="M444" i="42"/>
  <c r="M608" i="45"/>
  <c r="M450" i="27"/>
  <c r="M450" i="42"/>
  <c r="M614" i="45"/>
  <c r="M454" i="27"/>
  <c r="M454" i="42"/>
  <c r="M618" i="45"/>
  <c r="M458" i="27"/>
  <c r="M458" i="42"/>
  <c r="M622" i="45"/>
  <c r="M464" i="27"/>
  <c r="M464" i="42"/>
  <c r="M628" i="45"/>
  <c r="M468" i="27"/>
  <c r="M468" i="42"/>
  <c r="M632" i="45"/>
  <c r="M474" i="27"/>
  <c r="M474" i="42"/>
  <c r="M638" i="45"/>
  <c r="M478" i="27"/>
  <c r="M478" i="42"/>
  <c r="M642" i="45"/>
  <c r="M482" i="27"/>
  <c r="M482" i="42"/>
  <c r="M646" i="45"/>
  <c r="M488" i="27"/>
  <c r="M488" i="42"/>
  <c r="M652" i="45"/>
  <c r="M492" i="27"/>
  <c r="M492" i="42"/>
  <c r="M656" i="45"/>
  <c r="M498" i="27"/>
  <c r="M498" i="42"/>
  <c r="M662" i="45"/>
  <c r="M502" i="27"/>
  <c r="M502" i="42"/>
  <c r="M666" i="45"/>
  <c r="M506" i="27"/>
  <c r="M506" i="42"/>
  <c r="M670" i="45"/>
  <c r="M512" i="27"/>
  <c r="M512" i="42"/>
  <c r="M676" i="45"/>
  <c r="M516" i="27"/>
  <c r="M516" i="42"/>
  <c r="M680" i="45"/>
  <c r="M522" i="27"/>
  <c r="M522" i="42"/>
  <c r="M686" i="45"/>
  <c r="M526" i="27"/>
  <c r="M526" i="42"/>
  <c r="M690" i="45"/>
  <c r="M530" i="27"/>
  <c r="M530" i="42"/>
  <c r="M694" i="45"/>
  <c r="M548" i="27"/>
  <c r="M536" i="42"/>
  <c r="M712" i="45"/>
  <c r="M552" i="27"/>
  <c r="M540" i="42"/>
  <c r="M716" i="45"/>
  <c r="M22" i="31"/>
  <c r="M22" i="34"/>
  <c r="M734" i="45"/>
  <c r="M26" i="31"/>
  <c r="M26" i="34"/>
  <c r="M738" i="45"/>
  <c r="M30" i="31"/>
  <c r="M30" i="34"/>
  <c r="M742" i="45"/>
  <c r="M36" i="31"/>
  <c r="M36" i="34"/>
  <c r="M760" i="45"/>
  <c r="M40" i="31"/>
  <c r="M40" i="34"/>
  <c r="M764" i="45"/>
  <c r="M46" i="31"/>
  <c r="M46" i="34"/>
  <c r="M770" i="45"/>
  <c r="M50" i="31"/>
  <c r="M50" i="34"/>
  <c r="M774" i="45"/>
  <c r="M54" i="31"/>
  <c r="M54" i="34"/>
  <c r="M778" i="45"/>
  <c r="M60" i="31"/>
  <c r="M60" i="34"/>
  <c r="M784" i="45"/>
  <c r="M64" i="31"/>
  <c r="M64" i="34"/>
  <c r="M788" i="45"/>
  <c r="M70" i="31"/>
  <c r="M70" i="34"/>
  <c r="M794" i="45"/>
  <c r="M74" i="31"/>
  <c r="M74" i="34"/>
  <c r="M798" i="45"/>
  <c r="M78" i="31"/>
  <c r="M78" i="34"/>
  <c r="M802" i="45"/>
  <c r="M559" i="27"/>
  <c r="M547" i="42"/>
  <c r="M819" i="45"/>
  <c r="M563" i="27"/>
  <c r="M551" i="42"/>
  <c r="M823" i="45"/>
  <c r="M567" i="27"/>
  <c r="M555" i="42"/>
  <c r="M827" i="45"/>
  <c r="M25" i="22"/>
  <c r="M25" i="33"/>
  <c r="M833" i="45"/>
  <c r="M29" i="22"/>
  <c r="M29" i="33"/>
  <c r="M837" i="45"/>
  <c r="M571" i="27"/>
  <c r="M559" i="42"/>
  <c r="M855" i="45"/>
  <c r="M575" i="27"/>
  <c r="M563" i="42"/>
  <c r="M859" i="45"/>
  <c r="M579" i="27"/>
  <c r="M567" i="42"/>
  <c r="M863" i="45"/>
  <c r="M85" i="31"/>
  <c r="M85" i="34"/>
  <c r="M869" i="45"/>
  <c r="M89" i="31"/>
  <c r="M89" i="34"/>
  <c r="M873" i="45"/>
  <c r="M95" i="31"/>
  <c r="M95" i="34"/>
  <c r="M879" i="45"/>
  <c r="M99" i="31"/>
  <c r="M99" i="34"/>
  <c r="M883" i="45"/>
  <c r="M103" i="31"/>
  <c r="M103" i="34"/>
  <c r="M887" i="45"/>
  <c r="M585" i="27"/>
  <c r="M573" i="42"/>
  <c r="M905" i="45"/>
  <c r="M589" i="27"/>
  <c r="M577" i="42"/>
  <c r="M909" i="45"/>
  <c r="M107" i="31"/>
  <c r="M107" i="34"/>
  <c r="M915" i="45"/>
  <c r="M111" i="31"/>
  <c r="M111" i="34"/>
  <c r="M919" i="45"/>
  <c r="M115" i="31"/>
  <c r="M115" i="34"/>
  <c r="M923" i="45"/>
  <c r="M121" i="31"/>
  <c r="M121" i="34"/>
  <c r="M929" i="45"/>
  <c r="M125" i="31"/>
  <c r="M125" i="34"/>
  <c r="M933" i="45"/>
  <c r="M595" i="27"/>
  <c r="M583" i="42"/>
  <c r="M951" i="45"/>
  <c r="M599" i="27"/>
  <c r="M587" i="42"/>
  <c r="M955" i="45"/>
  <c r="M603" i="27"/>
  <c r="M591" i="42"/>
  <c r="M959" i="45"/>
  <c r="M133" i="31"/>
  <c r="M133" i="34"/>
  <c r="M965" i="45"/>
  <c r="M137" i="31"/>
  <c r="M137" i="34"/>
  <c r="M969" i="45"/>
  <c r="M607" i="27"/>
  <c r="M595" i="42"/>
  <c r="M975" i="45"/>
  <c r="M611" i="27"/>
  <c r="M599" i="42"/>
  <c r="M979" i="45"/>
  <c r="M615" i="27"/>
  <c r="M603" i="42"/>
  <c r="M983" i="45"/>
  <c r="M145" i="31"/>
  <c r="M145" i="34"/>
  <c r="M989" i="45"/>
  <c r="M149" i="31"/>
  <c r="M149" i="34"/>
  <c r="M993" i="45"/>
  <c r="M619" i="27"/>
  <c r="M607" i="42"/>
  <c r="M999" i="45"/>
  <c r="M623" i="27"/>
  <c r="M611" i="42"/>
  <c r="M1003" i="45"/>
  <c r="M627" i="27"/>
  <c r="M615" i="42"/>
  <c r="M1007" i="45"/>
  <c r="M633" i="27"/>
  <c r="M621" i="42"/>
  <c r="M1025" i="45"/>
  <c r="M637" i="27"/>
  <c r="M625" i="42"/>
  <c r="M1029" i="45"/>
  <c r="M643" i="27"/>
  <c r="M631" i="42"/>
  <c r="M1035" i="45"/>
  <c r="M647" i="27"/>
  <c r="M635" i="42"/>
  <c r="M1039" i="45"/>
  <c r="M651" i="27"/>
  <c r="M639" i="42"/>
  <c r="M1043" i="45"/>
  <c r="M657" i="27"/>
  <c r="M645" i="42"/>
  <c r="M1049" i="45"/>
  <c r="M661" i="27"/>
  <c r="M649" i="42"/>
  <c r="M1053" i="45"/>
  <c r="M668" i="27"/>
  <c r="M656" i="42"/>
  <c r="M1072" i="45"/>
  <c r="M672" i="27"/>
  <c r="M660" i="42"/>
  <c r="M1076" i="45"/>
  <c r="M34" i="22"/>
  <c r="M34" i="33"/>
  <c r="M1082" i="45"/>
  <c r="M38" i="22"/>
  <c r="M38" i="33"/>
  <c r="M1086" i="45"/>
  <c r="M42" i="22"/>
  <c r="M42" i="33"/>
  <c r="M1090" i="45"/>
  <c r="M680" i="27"/>
  <c r="M668" i="42"/>
  <c r="M1096" i="45"/>
  <c r="M684" i="27"/>
  <c r="M672" i="42"/>
  <c r="M1100" i="45"/>
  <c r="M690" i="27"/>
  <c r="M678" i="42"/>
  <c r="M1106" i="45"/>
  <c r="M694" i="27"/>
  <c r="M682" i="42"/>
  <c r="M1110" i="45"/>
  <c r="M698" i="27"/>
  <c r="M686" i="42"/>
  <c r="M1114" i="45"/>
  <c r="M704" i="27"/>
  <c r="M692" i="42"/>
  <c r="M1132" i="45"/>
  <c r="M708" i="27"/>
  <c r="M696" i="42"/>
  <c r="M1136" i="45"/>
  <c r="M22" i="25"/>
  <c r="M22" i="38"/>
  <c r="M1142" i="45"/>
  <c r="M26" i="25"/>
  <c r="M26" i="38"/>
  <c r="M1146" i="45"/>
  <c r="M30" i="25"/>
  <c r="M30" i="38"/>
  <c r="M1150" i="45"/>
  <c r="M716" i="27"/>
  <c r="M704" i="42"/>
  <c r="M1156" i="45"/>
  <c r="M720" i="27"/>
  <c r="M708" i="42"/>
  <c r="M1160" i="45"/>
  <c r="M726" i="27"/>
  <c r="M714" i="42"/>
  <c r="M1166" i="45"/>
  <c r="M730" i="27"/>
  <c r="M718" i="42"/>
  <c r="M1170" i="45"/>
  <c r="M734" i="27"/>
  <c r="M722" i="42"/>
  <c r="M1174" i="45"/>
  <c r="M740" i="27"/>
  <c r="M728" i="42"/>
  <c r="M1180" i="45"/>
  <c r="M744" i="27"/>
  <c r="M732" i="42"/>
  <c r="M1184" i="45"/>
  <c r="M46" i="22"/>
  <c r="M46" i="33"/>
  <c r="M1202" i="45"/>
  <c r="M50" i="22"/>
  <c r="M50" i="33"/>
  <c r="M1206" i="45"/>
  <c r="M54" i="22"/>
  <c r="M54" i="33"/>
  <c r="M1210" i="45"/>
  <c r="M58" i="22"/>
  <c r="M58" i="33"/>
  <c r="M1250" i="45"/>
  <c r="M62" i="22"/>
  <c r="M62" i="33"/>
  <c r="M1254" i="45"/>
  <c r="M67" i="22"/>
  <c r="M67" i="33"/>
  <c r="M1259" i="45"/>
  <c r="M1265" i="45"/>
  <c r="M1269" i="45"/>
  <c r="H14" i="22"/>
  <c r="H14" i="33"/>
  <c r="H38" i="45"/>
  <c r="G8" i="24"/>
  <c r="G8" i="36"/>
  <c r="G48" i="45"/>
  <c r="H9" i="22"/>
  <c r="H9" i="33"/>
  <c r="H33" i="45"/>
  <c r="H13" i="22"/>
  <c r="H13" i="33"/>
  <c r="H37" i="45"/>
  <c r="H17" i="22"/>
  <c r="H17" i="33"/>
  <c r="H41" i="45"/>
  <c r="H20" i="24"/>
  <c r="H20" i="36"/>
  <c r="H60" i="45"/>
  <c r="H24" i="24"/>
  <c r="H24" i="36"/>
  <c r="H64" i="45"/>
  <c r="H28" i="24"/>
  <c r="H28" i="36"/>
  <c r="H68" i="45"/>
  <c r="H34" i="24"/>
  <c r="H34" i="36"/>
  <c r="H74" i="45"/>
  <c r="H38" i="24"/>
  <c r="H38" i="36"/>
  <c r="H78" i="45"/>
  <c r="H42" i="24"/>
  <c r="H42" i="36"/>
  <c r="H82" i="45"/>
  <c r="H48" i="24"/>
  <c r="H48" i="36"/>
  <c r="H88" i="45"/>
  <c r="H52" i="24"/>
  <c r="H52" i="36"/>
  <c r="H92" i="45"/>
  <c r="H7" i="31"/>
  <c r="H7" i="34"/>
  <c r="H99" i="45"/>
  <c r="H11" i="31"/>
  <c r="H11" i="34"/>
  <c r="H103" i="45"/>
  <c r="H15" i="31"/>
  <c r="H15" i="34"/>
  <c r="H107" i="45"/>
  <c r="H19" i="31"/>
  <c r="H19" i="34"/>
  <c r="H111" i="45"/>
  <c r="H11" i="27"/>
  <c r="H11" i="42"/>
  <c r="H119" i="45"/>
  <c r="H26" i="27"/>
  <c r="H26" i="42"/>
  <c r="H134" i="45"/>
  <c r="H30" i="27"/>
  <c r="H30" i="42"/>
  <c r="H138" i="45"/>
  <c r="H34" i="27"/>
  <c r="H34" i="42"/>
  <c r="H142" i="45"/>
  <c r="H41" i="27"/>
  <c r="H41" i="42"/>
  <c r="H149" i="45"/>
  <c r="H45" i="27"/>
  <c r="H45" i="42"/>
  <c r="H153" i="45"/>
  <c r="H49" i="27"/>
  <c r="H49" i="42"/>
  <c r="H157" i="45"/>
  <c r="H56" i="27"/>
  <c r="H56" i="42"/>
  <c r="H164" i="45"/>
  <c r="H60" i="27"/>
  <c r="H60" i="42"/>
  <c r="H168" i="45"/>
  <c r="H64" i="27"/>
  <c r="H64" i="42"/>
  <c r="H172" i="45"/>
  <c r="H71" i="27"/>
  <c r="H71" i="42"/>
  <c r="H179" i="45"/>
  <c r="H75" i="27"/>
  <c r="H75" i="42"/>
  <c r="H183" i="45"/>
  <c r="H79" i="27"/>
  <c r="H79" i="42"/>
  <c r="H187" i="45"/>
  <c r="H83" i="27"/>
  <c r="H83" i="42"/>
  <c r="H191" i="45"/>
  <c r="H90" i="27"/>
  <c r="H90" i="42"/>
  <c r="H198" i="45"/>
  <c r="H94" i="27"/>
  <c r="H94" i="42"/>
  <c r="H202" i="45"/>
  <c r="H98" i="27"/>
  <c r="H98" i="42"/>
  <c r="H206" i="45"/>
  <c r="H105" i="27"/>
  <c r="H105" i="42"/>
  <c r="H213" i="45"/>
  <c r="H109" i="27"/>
  <c r="H109" i="42"/>
  <c r="H217" i="45"/>
  <c r="H113" i="27"/>
  <c r="H113" i="42"/>
  <c r="H221" i="45"/>
  <c r="H120" i="27"/>
  <c r="H120" i="42"/>
  <c r="H228" i="45"/>
  <c r="H124" i="27"/>
  <c r="H124" i="42"/>
  <c r="H232" i="45"/>
  <c r="H128" i="27"/>
  <c r="H128" i="42"/>
  <c r="H236" i="45"/>
  <c r="H135" i="27"/>
  <c r="H135" i="42"/>
  <c r="H243" i="45"/>
  <c r="H139" i="27"/>
  <c r="H139" i="42"/>
  <c r="H247" i="45"/>
  <c r="H143" i="27"/>
  <c r="H143" i="42"/>
  <c r="H251" i="45"/>
  <c r="H147" i="27"/>
  <c r="H147" i="42"/>
  <c r="H255" i="45"/>
  <c r="H154" i="27"/>
  <c r="H154" i="42"/>
  <c r="H262" i="45"/>
  <c r="H158" i="27"/>
  <c r="H158" i="42"/>
  <c r="H266" i="45"/>
  <c r="H162" i="27"/>
  <c r="H162" i="42"/>
  <c r="H270" i="45"/>
  <c r="H169" i="27"/>
  <c r="H169" i="42"/>
  <c r="H277" i="45"/>
  <c r="H173" i="27"/>
  <c r="H173" i="42"/>
  <c r="H281" i="45"/>
  <c r="H177" i="27"/>
  <c r="H177" i="42"/>
  <c r="H285" i="45"/>
  <c r="H184" i="27"/>
  <c r="H184" i="42"/>
  <c r="H292" i="45"/>
  <c r="H188" i="27"/>
  <c r="H188" i="42"/>
  <c r="H296" i="45"/>
  <c r="H192" i="27"/>
  <c r="H192" i="42"/>
  <c r="H300" i="45"/>
  <c r="H7" i="26"/>
  <c r="H7" i="40"/>
  <c r="H307" i="45"/>
  <c r="H11" i="26"/>
  <c r="H11" i="40"/>
  <c r="H311" i="45"/>
  <c r="H15" i="26"/>
  <c r="H15" i="40"/>
  <c r="H315" i="45"/>
  <c r="H19" i="26"/>
  <c r="H19" i="40"/>
  <c r="H319" i="45"/>
  <c r="H10" i="25"/>
  <c r="H10" i="38"/>
  <c r="H350" i="45"/>
  <c r="H14" i="25"/>
  <c r="H14" i="38"/>
  <c r="H354" i="45"/>
  <c r="H18" i="25"/>
  <c r="H18" i="38"/>
  <c r="H358" i="45"/>
  <c r="H212" i="27"/>
  <c r="H212" i="42"/>
  <c r="H376" i="45"/>
  <c r="H216" i="27"/>
  <c r="H216" i="42"/>
  <c r="H380" i="45"/>
  <c r="H234" i="27"/>
  <c r="H234" i="42"/>
  <c r="H398" i="45"/>
  <c r="H238" i="27"/>
  <c r="H238" i="42"/>
  <c r="H402" i="45"/>
  <c r="H242" i="27"/>
  <c r="H242" i="42"/>
  <c r="H406" i="45"/>
  <c r="H246" i="27"/>
  <c r="H246" i="42"/>
  <c r="H410" i="45"/>
  <c r="H250" i="27"/>
  <c r="H250" i="42"/>
  <c r="H414" i="45"/>
  <c r="H254" i="27"/>
  <c r="H254" i="42"/>
  <c r="H418" i="45"/>
  <c r="H258" i="27"/>
  <c r="H258" i="42"/>
  <c r="H422" i="45"/>
  <c r="H262" i="27"/>
  <c r="H262" i="42"/>
  <c r="H426" i="45"/>
  <c r="H266" i="27"/>
  <c r="H266" i="42"/>
  <c r="H430" i="45"/>
  <c r="H270" i="27"/>
  <c r="H270" i="42"/>
  <c r="H434" i="45"/>
  <c r="H274" i="27"/>
  <c r="H274" i="42"/>
  <c r="H438" i="45"/>
  <c r="H278" i="27"/>
  <c r="H278" i="42"/>
  <c r="H442" i="45"/>
  <c r="H282" i="27"/>
  <c r="H282" i="42"/>
  <c r="H446" i="45"/>
  <c r="H286" i="27"/>
  <c r="H286" i="42"/>
  <c r="H450" i="45"/>
  <c r="H290" i="27"/>
  <c r="H290" i="42"/>
  <c r="H454" i="45"/>
  <c r="H294" i="27"/>
  <c r="H294" i="42"/>
  <c r="H458" i="45"/>
  <c r="H298" i="27"/>
  <c r="H298" i="42"/>
  <c r="H462" i="45"/>
  <c r="H302" i="27"/>
  <c r="H302" i="42"/>
  <c r="H466" i="45"/>
  <c r="H306" i="27"/>
  <c r="H306" i="42"/>
  <c r="H470" i="45"/>
  <c r="H310" i="27"/>
  <c r="H310" i="42"/>
  <c r="H474" i="45"/>
  <c r="H314" i="27"/>
  <c r="H314" i="42"/>
  <c r="H478" i="45"/>
  <c r="H318" i="27"/>
  <c r="H318" i="42"/>
  <c r="H482" i="45"/>
  <c r="H322" i="27"/>
  <c r="H322" i="42"/>
  <c r="H486" i="45"/>
  <c r="H326" i="27"/>
  <c r="H326" i="42"/>
  <c r="H490" i="45"/>
  <c r="H330" i="27"/>
  <c r="H330" i="42"/>
  <c r="H494" i="45"/>
  <c r="H334" i="27"/>
  <c r="H334" i="42"/>
  <c r="H498" i="45"/>
  <c r="H338" i="27"/>
  <c r="H338" i="42"/>
  <c r="H502" i="45"/>
  <c r="H342" i="27"/>
  <c r="H342" i="42"/>
  <c r="H506" i="45"/>
  <c r="H346" i="27"/>
  <c r="H346" i="42"/>
  <c r="H510" i="45"/>
  <c r="H350" i="27"/>
  <c r="H350" i="42"/>
  <c r="H514" i="45"/>
  <c r="H354" i="27"/>
  <c r="H354" i="42"/>
  <c r="H518" i="45"/>
  <c r="H358" i="27"/>
  <c r="H358" i="42"/>
  <c r="H522" i="45"/>
  <c r="H362" i="27"/>
  <c r="H362" i="42"/>
  <c r="H526" i="45"/>
  <c r="H380" i="27"/>
  <c r="H380" i="42"/>
  <c r="H544" i="45"/>
  <c r="H384" i="27"/>
  <c r="H384" i="42"/>
  <c r="H548" i="45"/>
  <c r="H390" i="27"/>
  <c r="H390" i="42"/>
  <c r="H554" i="45"/>
  <c r="H394" i="27"/>
  <c r="H394" i="42"/>
  <c r="H558" i="45"/>
  <c r="H398" i="27"/>
  <c r="H398" i="42"/>
  <c r="H562" i="45"/>
  <c r="H404" i="27"/>
  <c r="H404" i="42"/>
  <c r="H568" i="45"/>
  <c r="H408" i="27"/>
  <c r="H408" i="42"/>
  <c r="H572" i="45"/>
  <c r="H414" i="27"/>
  <c r="H414" i="42"/>
  <c r="H578" i="45"/>
  <c r="H418" i="27"/>
  <c r="H418" i="42"/>
  <c r="H582" i="45"/>
  <c r="H422" i="27"/>
  <c r="H422" i="42"/>
  <c r="H586" i="45"/>
  <c r="H428" i="27"/>
  <c r="H428" i="42"/>
  <c r="H592" i="45"/>
  <c r="H432" i="27"/>
  <c r="H432" i="42"/>
  <c r="H596" i="45"/>
  <c r="H438" i="27"/>
  <c r="H438" i="42"/>
  <c r="H602" i="45"/>
  <c r="H442" i="27"/>
  <c r="H442" i="42"/>
  <c r="H606" i="45"/>
  <c r="H446" i="27"/>
  <c r="H446" i="42"/>
  <c r="H610" i="45"/>
  <c r="H452" i="27"/>
  <c r="H452" i="42"/>
  <c r="H616" i="45"/>
  <c r="H456" i="27"/>
  <c r="H456" i="42"/>
  <c r="H620" i="45"/>
  <c r="H462" i="27"/>
  <c r="H462" i="42"/>
  <c r="H626" i="45"/>
  <c r="H466" i="27"/>
  <c r="H466" i="42"/>
  <c r="H630" i="45"/>
  <c r="H470" i="27"/>
  <c r="H470" i="42"/>
  <c r="H634" i="45"/>
  <c r="H476" i="27"/>
  <c r="H476" i="42"/>
  <c r="H640" i="45"/>
  <c r="H480" i="27"/>
  <c r="H480" i="42"/>
  <c r="H644" i="45"/>
  <c r="H486" i="27"/>
  <c r="H486" i="42"/>
  <c r="H650" i="45"/>
  <c r="H490" i="27"/>
  <c r="H490" i="42"/>
  <c r="H654" i="45"/>
  <c r="H494" i="27"/>
  <c r="H494" i="42"/>
  <c r="H658" i="45"/>
  <c r="H500" i="27"/>
  <c r="H500" i="42"/>
  <c r="H664" i="45"/>
  <c r="H504" i="27"/>
  <c r="H504" i="42"/>
  <c r="H668" i="45"/>
  <c r="H510" i="27"/>
  <c r="H510" i="42"/>
  <c r="H674" i="45"/>
  <c r="H514" i="27"/>
  <c r="H514" i="42"/>
  <c r="H678" i="45"/>
  <c r="H518" i="27"/>
  <c r="H518" i="42"/>
  <c r="H682" i="45"/>
  <c r="H524" i="27"/>
  <c r="H524" i="42"/>
  <c r="H688" i="45"/>
  <c r="H528" i="27"/>
  <c r="H528" i="42"/>
  <c r="H692" i="45"/>
  <c r="H546" i="27"/>
  <c r="H534" i="42"/>
  <c r="H710" i="45"/>
  <c r="H550" i="27"/>
  <c r="H538" i="42"/>
  <c r="H714" i="45"/>
  <c r="H554" i="27"/>
  <c r="H542" i="42"/>
  <c r="H718" i="45"/>
  <c r="H24" i="31"/>
  <c r="H24" i="34"/>
  <c r="H736" i="45"/>
  <c r="H28" i="31"/>
  <c r="H28" i="34"/>
  <c r="H740" i="45"/>
  <c r="H34" i="31"/>
  <c r="H34" i="34"/>
  <c r="H758" i="45"/>
  <c r="H38" i="31"/>
  <c r="H38" i="34"/>
  <c r="H762" i="45"/>
  <c r="H42" i="31"/>
  <c r="H42" i="34"/>
  <c r="H766" i="45"/>
  <c r="H48" i="31"/>
  <c r="H48" i="34"/>
  <c r="H772" i="45"/>
  <c r="H52" i="31"/>
  <c r="H52" i="34"/>
  <c r="H776" i="45"/>
  <c r="H58" i="31"/>
  <c r="H58" i="34"/>
  <c r="H782" i="45"/>
  <c r="H62" i="31"/>
  <c r="H62" i="34"/>
  <c r="H786" i="45"/>
  <c r="H66" i="31"/>
  <c r="H66" i="34"/>
  <c r="H790" i="45"/>
  <c r="H72" i="31"/>
  <c r="H72" i="34"/>
  <c r="H796" i="45"/>
  <c r="H76" i="31"/>
  <c r="H76" i="34"/>
  <c r="H800" i="45"/>
  <c r="H561" i="27"/>
  <c r="H549" i="42"/>
  <c r="H821" i="45"/>
  <c r="H565" i="27"/>
  <c r="H553" i="42"/>
  <c r="H825" i="45"/>
  <c r="H23" i="22"/>
  <c r="H23" i="33"/>
  <c r="H831" i="45"/>
  <c r="H27" i="22"/>
  <c r="H27" i="33"/>
  <c r="H835" i="45"/>
  <c r="H31" i="22"/>
  <c r="H31" i="33"/>
  <c r="H839" i="45"/>
  <c r="H573" i="27"/>
  <c r="H561" i="42"/>
  <c r="H857" i="45"/>
  <c r="H577" i="27"/>
  <c r="H565" i="42"/>
  <c r="H861" i="45"/>
  <c r="H83" i="31"/>
  <c r="H83" i="34"/>
  <c r="H867" i="45"/>
  <c r="H87" i="31"/>
  <c r="H87" i="34"/>
  <c r="H871" i="45"/>
  <c r="H91" i="31"/>
  <c r="H91" i="34"/>
  <c r="H875" i="45"/>
  <c r="H97" i="31"/>
  <c r="H97" i="34"/>
  <c r="H881" i="45"/>
  <c r="H101" i="31"/>
  <c r="H101" i="34"/>
  <c r="H885" i="45"/>
  <c r="H583" i="27"/>
  <c r="H571" i="42"/>
  <c r="H903" i="45"/>
  <c r="H587" i="27"/>
  <c r="H575" i="42"/>
  <c r="H907" i="45"/>
  <c r="H591" i="27"/>
  <c r="H579" i="42"/>
  <c r="H911" i="45"/>
  <c r="H109" i="31"/>
  <c r="H109" i="34"/>
  <c r="H917" i="45"/>
  <c r="H113" i="31"/>
  <c r="H113" i="34"/>
  <c r="H921" i="45"/>
  <c r="H119" i="31"/>
  <c r="H119" i="34"/>
  <c r="H927" i="45"/>
  <c r="H123" i="31"/>
  <c r="H123" i="34"/>
  <c r="H931" i="45"/>
  <c r="H127" i="31"/>
  <c r="H127" i="34"/>
  <c r="H935" i="45"/>
  <c r="H597" i="27"/>
  <c r="H585" i="42"/>
  <c r="H953" i="45"/>
  <c r="H601" i="27"/>
  <c r="H589" i="42"/>
  <c r="H957" i="45"/>
  <c r="H131" i="31"/>
  <c r="H131" i="34"/>
  <c r="H963" i="45"/>
  <c r="H135" i="31"/>
  <c r="H135" i="34"/>
  <c r="H967" i="45"/>
  <c r="H139" i="31"/>
  <c r="H139" i="34"/>
  <c r="H971" i="45"/>
  <c r="H609" i="27"/>
  <c r="H597" i="42"/>
  <c r="H977" i="45"/>
  <c r="H613" i="27"/>
  <c r="H601" i="42"/>
  <c r="H981" i="45"/>
  <c r="H143" i="31"/>
  <c r="H143" i="34"/>
  <c r="H987" i="45"/>
  <c r="H147" i="31"/>
  <c r="H147" i="34"/>
  <c r="H991" i="45"/>
  <c r="H151" i="31"/>
  <c r="H151" i="34"/>
  <c r="H995" i="45"/>
  <c r="H621" i="27"/>
  <c r="H609" i="42"/>
  <c r="H1001" i="45"/>
  <c r="H625" i="27"/>
  <c r="H613" i="42"/>
  <c r="H1005" i="45"/>
  <c r="H631" i="27"/>
  <c r="H619" i="42"/>
  <c r="H1023" i="45"/>
  <c r="H635" i="27"/>
  <c r="H623" i="42"/>
  <c r="H1027" i="45"/>
  <c r="H639" i="27"/>
  <c r="H627" i="42"/>
  <c r="H1031" i="45"/>
  <c r="H645" i="27"/>
  <c r="H633" i="42"/>
  <c r="H1037" i="45"/>
  <c r="H649" i="27"/>
  <c r="H637" i="42"/>
  <c r="H1041" i="45"/>
  <c r="H655" i="27"/>
  <c r="H643" i="42"/>
  <c r="H1047" i="45"/>
  <c r="H659" i="27"/>
  <c r="H647" i="42"/>
  <c r="H1051" i="45"/>
  <c r="H663" i="27"/>
  <c r="H651" i="42"/>
  <c r="H1055" i="45"/>
  <c r="H666" i="27"/>
  <c r="H654" i="42"/>
  <c r="H1070" i="45"/>
  <c r="H670" i="27"/>
  <c r="H658" i="42"/>
  <c r="H1074" i="45"/>
  <c r="H674" i="27"/>
  <c r="H662" i="42"/>
  <c r="H1078" i="45"/>
  <c r="H36" i="22"/>
  <c r="H36" i="33"/>
  <c r="H1084" i="45"/>
  <c r="H40" i="22"/>
  <c r="H40" i="33"/>
  <c r="H1088" i="45"/>
  <c r="H678" i="27"/>
  <c r="H666" i="42"/>
  <c r="H1094" i="45"/>
  <c r="H682" i="27"/>
  <c r="H670" i="42"/>
  <c r="H1098" i="45"/>
  <c r="H686" i="27"/>
  <c r="H674" i="42"/>
  <c r="H1102" i="45"/>
  <c r="H692" i="27"/>
  <c r="H680" i="42"/>
  <c r="H1108" i="45"/>
  <c r="H696" i="27"/>
  <c r="H684" i="42"/>
  <c r="H1112" i="45"/>
  <c r="H702" i="27"/>
  <c r="H690" i="42"/>
  <c r="H1130" i="45"/>
  <c r="H706" i="27"/>
  <c r="H694" i="42"/>
  <c r="H1134" i="45"/>
  <c r="H710" i="27"/>
  <c r="H698" i="42"/>
  <c r="H1138" i="45"/>
  <c r="H24" i="25"/>
  <c r="H24" i="38"/>
  <c r="H1144" i="45"/>
  <c r="H28" i="25"/>
  <c r="H28" i="38"/>
  <c r="H1148" i="45"/>
  <c r="H714" i="27"/>
  <c r="H702" i="42"/>
  <c r="H1154" i="45"/>
  <c r="H718" i="27"/>
  <c r="H706" i="42"/>
  <c r="H1158" i="45"/>
  <c r="H722" i="27"/>
  <c r="H710" i="42"/>
  <c r="H1162" i="45"/>
  <c r="H728" i="27"/>
  <c r="H716" i="42"/>
  <c r="H1168" i="45"/>
  <c r="H732" i="27"/>
  <c r="H720" i="42"/>
  <c r="H1172" i="45"/>
  <c r="H738" i="27"/>
  <c r="H726" i="42"/>
  <c r="H1178" i="45"/>
  <c r="H742" i="27"/>
  <c r="H730" i="42"/>
  <c r="H1182" i="45"/>
  <c r="H746" i="27"/>
  <c r="H734" i="42"/>
  <c r="H1186" i="45"/>
  <c r="H48" i="22"/>
  <c r="H48" i="33"/>
  <c r="H1204" i="45"/>
  <c r="H52" i="22"/>
  <c r="H52" i="33"/>
  <c r="H1208" i="45"/>
  <c r="H60" i="22"/>
  <c r="H60" i="33"/>
  <c r="H1252" i="45"/>
  <c r="H64" i="22"/>
  <c r="H64" i="33"/>
  <c r="H1256" i="45"/>
  <c r="H1262" i="45"/>
  <c r="H1266" i="45"/>
  <c r="H1270" i="45"/>
  <c r="T9" i="22"/>
  <c r="O9" i="33"/>
  <c r="O33" i="45"/>
  <c r="T13" i="22"/>
  <c r="O13" i="33"/>
  <c r="O37" i="45"/>
  <c r="T18" i="22"/>
  <c r="O18" i="33"/>
  <c r="O42" i="45"/>
  <c r="T21" i="24"/>
  <c r="O21" i="36"/>
  <c r="O61" i="45"/>
  <c r="T25" i="24"/>
  <c r="O25" i="36"/>
  <c r="O65" i="45"/>
  <c r="T29" i="24"/>
  <c r="O29" i="36"/>
  <c r="O69" i="45"/>
  <c r="T35" i="24"/>
  <c r="O35" i="36"/>
  <c r="O75" i="45"/>
  <c r="T39" i="24"/>
  <c r="O39" i="36"/>
  <c r="O79" i="45"/>
  <c r="T43" i="24"/>
  <c r="O43" i="36"/>
  <c r="O83" i="45"/>
  <c r="T49" i="24"/>
  <c r="O49" i="36"/>
  <c r="O89" i="45"/>
  <c r="T53" i="24"/>
  <c r="O53" i="36"/>
  <c r="O93" i="45"/>
  <c r="T8" i="31"/>
  <c r="O8" i="34"/>
  <c r="O100" i="45"/>
  <c r="T12" i="31"/>
  <c r="O12" i="34"/>
  <c r="O104" i="45"/>
  <c r="T16" i="31"/>
  <c r="O16" i="34"/>
  <c r="O108" i="45"/>
  <c r="T7" i="27"/>
  <c r="O7" i="42"/>
  <c r="O115" i="45"/>
  <c r="T23" i="27"/>
  <c r="O23" i="42"/>
  <c r="O131" i="45"/>
  <c r="T27" i="27"/>
  <c r="O27" i="42"/>
  <c r="O135" i="45"/>
  <c r="T31" i="27"/>
  <c r="O31" i="42"/>
  <c r="O139" i="45"/>
  <c r="T35" i="27"/>
  <c r="O35" i="42"/>
  <c r="O143" i="45"/>
  <c r="T42" i="27"/>
  <c r="O42" i="42"/>
  <c r="O150" i="45"/>
  <c r="T46" i="27"/>
  <c r="O46" i="42"/>
  <c r="O154" i="45"/>
  <c r="T50" i="27"/>
  <c r="O50" i="42"/>
  <c r="O158" i="45"/>
  <c r="T57" i="27"/>
  <c r="O57" i="42"/>
  <c r="O165" i="45"/>
  <c r="T61" i="27"/>
  <c r="O61" i="42"/>
  <c r="O169" i="45"/>
  <c r="T65" i="27"/>
  <c r="O65" i="42"/>
  <c r="O173" i="45"/>
  <c r="T72" i="27"/>
  <c r="O72" i="42"/>
  <c r="O180" i="45"/>
  <c r="T76" i="27"/>
  <c r="O76" i="42"/>
  <c r="O184" i="45"/>
  <c r="T80" i="27"/>
  <c r="O80" i="42"/>
  <c r="O188" i="45"/>
  <c r="T87" i="27"/>
  <c r="O87" i="42"/>
  <c r="O195" i="45"/>
  <c r="T91" i="27"/>
  <c r="O91" i="42"/>
  <c r="O199" i="45"/>
  <c r="T95" i="27"/>
  <c r="O95" i="42"/>
  <c r="O203" i="45"/>
  <c r="T99" i="27"/>
  <c r="O99" i="42"/>
  <c r="O207" i="45"/>
  <c r="T106" i="27"/>
  <c r="O106" i="42"/>
  <c r="O214" i="45"/>
  <c r="T110" i="27"/>
  <c r="O110" i="42"/>
  <c r="O218" i="45"/>
  <c r="T114" i="27"/>
  <c r="O114" i="42"/>
  <c r="O222" i="45"/>
  <c r="T121" i="27"/>
  <c r="O121" i="42"/>
  <c r="O229" i="45"/>
  <c r="T125" i="27"/>
  <c r="O125" i="42"/>
  <c r="O233" i="45"/>
  <c r="T129" i="27"/>
  <c r="O129" i="42"/>
  <c r="O237" i="45"/>
  <c r="T136" i="27"/>
  <c r="O136" i="42"/>
  <c r="O244" i="45"/>
  <c r="T140" i="27"/>
  <c r="O140" i="42"/>
  <c r="O248" i="45"/>
  <c r="T144" i="27"/>
  <c r="O144" i="42"/>
  <c r="O252" i="45"/>
  <c r="T151" i="27"/>
  <c r="O151" i="42"/>
  <c r="O259" i="45"/>
  <c r="T155" i="27"/>
  <c r="O155" i="42"/>
  <c r="O263" i="45"/>
  <c r="T159" i="27"/>
  <c r="O159" i="42"/>
  <c r="O267" i="45"/>
  <c r="T163" i="27"/>
  <c r="O163" i="42"/>
  <c r="O271" i="45"/>
  <c r="T170" i="27"/>
  <c r="O170" i="42"/>
  <c r="O278" i="45"/>
  <c r="T174" i="27"/>
  <c r="O174" i="42"/>
  <c r="O282" i="45"/>
  <c r="T178" i="27"/>
  <c r="O178" i="42"/>
  <c r="O286" i="45"/>
  <c r="T185" i="27"/>
  <c r="O185" i="42"/>
  <c r="O293" i="45"/>
  <c r="T189" i="27"/>
  <c r="O189" i="42"/>
  <c r="O297" i="45"/>
  <c r="T193" i="27"/>
  <c r="O193" i="42"/>
  <c r="O301" i="45"/>
  <c r="T8" i="26"/>
  <c r="O8" i="40"/>
  <c r="O308" i="45"/>
  <c r="T12" i="26"/>
  <c r="O12" i="40"/>
  <c r="O312" i="45"/>
  <c r="T16" i="26"/>
  <c r="O16" i="40"/>
  <c r="O316" i="45"/>
  <c r="T7" i="25"/>
  <c r="O7" i="38"/>
  <c r="O347" i="45"/>
  <c r="T11" i="25"/>
  <c r="O11" i="38"/>
  <c r="O351" i="45"/>
  <c r="T15" i="25"/>
  <c r="O15" i="38"/>
  <c r="O355" i="45"/>
  <c r="T19" i="25"/>
  <c r="O19" i="38"/>
  <c r="O359" i="45"/>
  <c r="T213" i="27"/>
  <c r="O213" i="42"/>
  <c r="O377" i="45"/>
  <c r="T217" i="27"/>
  <c r="O217" i="42"/>
  <c r="O381" i="45"/>
  <c r="T235" i="27"/>
  <c r="O235" i="42"/>
  <c r="O399" i="45"/>
  <c r="T239" i="27"/>
  <c r="O239" i="42"/>
  <c r="O403" i="45"/>
  <c r="T243" i="27"/>
  <c r="O243" i="42"/>
  <c r="O407" i="45"/>
  <c r="T247" i="27"/>
  <c r="O247" i="42"/>
  <c r="O411" i="45"/>
  <c r="T251" i="27"/>
  <c r="O251" i="42"/>
  <c r="O415" i="45"/>
  <c r="T255" i="27"/>
  <c r="O255" i="42"/>
  <c r="O419" i="45"/>
  <c r="T259" i="27"/>
  <c r="O259" i="42"/>
  <c r="O423" i="45"/>
  <c r="T263" i="27"/>
  <c r="O263" i="42"/>
  <c r="O427" i="45"/>
  <c r="T267" i="27"/>
  <c r="O267" i="42"/>
  <c r="O431" i="45"/>
  <c r="T271" i="27"/>
  <c r="O271" i="42"/>
  <c r="O435" i="45"/>
  <c r="T275" i="27"/>
  <c r="O275" i="42"/>
  <c r="O439" i="45"/>
  <c r="T279" i="27"/>
  <c r="O279" i="42"/>
  <c r="O443" i="45"/>
  <c r="T283" i="27"/>
  <c r="O283" i="42"/>
  <c r="O447" i="45"/>
  <c r="T287" i="27"/>
  <c r="O287" i="42"/>
  <c r="O451" i="45"/>
  <c r="T291" i="27"/>
  <c r="O291" i="42"/>
  <c r="O455" i="45"/>
  <c r="T295" i="27"/>
  <c r="O295" i="42"/>
  <c r="O459" i="45"/>
  <c r="T299" i="27"/>
  <c r="O299" i="42"/>
  <c r="O463" i="45"/>
  <c r="T303" i="27"/>
  <c r="O303" i="42"/>
  <c r="O467" i="45"/>
  <c r="T307" i="27"/>
  <c r="O307" i="42"/>
  <c r="O471" i="45"/>
  <c r="T311" i="27"/>
  <c r="O311" i="42"/>
  <c r="O475" i="45"/>
  <c r="T315" i="27"/>
  <c r="O315" i="42"/>
  <c r="O479" i="45"/>
  <c r="T319" i="27"/>
  <c r="O319" i="42"/>
  <c r="O483" i="45"/>
  <c r="T323" i="27"/>
  <c r="O323" i="42"/>
  <c r="O487" i="45"/>
  <c r="T327" i="27"/>
  <c r="O327" i="42"/>
  <c r="O491" i="45"/>
  <c r="T331" i="27"/>
  <c r="O331" i="42"/>
  <c r="O495" i="45"/>
  <c r="T335" i="27"/>
  <c r="O335" i="42"/>
  <c r="O499" i="45"/>
  <c r="T339" i="27"/>
  <c r="O339" i="42"/>
  <c r="O503" i="45"/>
  <c r="T343" i="27"/>
  <c r="O343" i="42"/>
  <c r="O507" i="45"/>
  <c r="T347" i="27"/>
  <c r="O347" i="42"/>
  <c r="O511" i="45"/>
  <c r="T351" i="27"/>
  <c r="O351" i="42"/>
  <c r="O515" i="45"/>
  <c r="T355" i="27"/>
  <c r="O355" i="42"/>
  <c r="O519" i="45"/>
  <c r="T359" i="27"/>
  <c r="O359" i="42"/>
  <c r="O523" i="45"/>
  <c r="T363" i="27"/>
  <c r="O363" i="42"/>
  <c r="O527" i="45"/>
  <c r="T381" i="27"/>
  <c r="O381" i="42"/>
  <c r="O545" i="45"/>
  <c r="T385" i="27"/>
  <c r="O385" i="42"/>
  <c r="O549" i="45"/>
  <c r="T391" i="27"/>
  <c r="O391" i="42"/>
  <c r="O555" i="45"/>
  <c r="T395" i="27"/>
  <c r="O395" i="42"/>
  <c r="O559" i="45"/>
  <c r="T399" i="27"/>
  <c r="O399" i="42"/>
  <c r="O563" i="45"/>
  <c r="T405" i="27"/>
  <c r="O405" i="42"/>
  <c r="O569" i="45"/>
  <c r="T409" i="27"/>
  <c r="O409" i="42"/>
  <c r="O573" i="45"/>
  <c r="T415" i="27"/>
  <c r="O415" i="42"/>
  <c r="O579" i="45"/>
  <c r="T419" i="27"/>
  <c r="O419" i="42"/>
  <c r="O583" i="45"/>
  <c r="T423" i="27"/>
  <c r="O423" i="42"/>
  <c r="O587" i="45"/>
  <c r="T429" i="27"/>
  <c r="O429" i="42"/>
  <c r="O593" i="45"/>
  <c r="T433" i="27"/>
  <c r="O433" i="42"/>
  <c r="O597" i="45"/>
  <c r="T439" i="27"/>
  <c r="O439" i="42"/>
  <c r="O603" i="45"/>
  <c r="T443" i="27"/>
  <c r="O443" i="42"/>
  <c r="O607" i="45"/>
  <c r="T447" i="27"/>
  <c r="O447" i="42"/>
  <c r="O611" i="45"/>
  <c r="T453" i="27"/>
  <c r="O453" i="42"/>
  <c r="O617" i="45"/>
  <c r="T457" i="27"/>
  <c r="O457" i="42"/>
  <c r="O621" i="45"/>
  <c r="T463" i="27"/>
  <c r="O463" i="42"/>
  <c r="O627" i="45"/>
  <c r="T467" i="27"/>
  <c r="O467" i="42"/>
  <c r="O631" i="45"/>
  <c r="T471" i="27"/>
  <c r="O471" i="42"/>
  <c r="O635" i="45"/>
  <c r="T477" i="27"/>
  <c r="O477" i="42"/>
  <c r="O641" i="45"/>
  <c r="T481" i="27"/>
  <c r="O481" i="42"/>
  <c r="O645" i="45"/>
  <c r="T487" i="27"/>
  <c r="O487" i="42"/>
  <c r="O651" i="45"/>
  <c r="T491" i="27"/>
  <c r="O491" i="42"/>
  <c r="O655" i="45"/>
  <c r="T495" i="27"/>
  <c r="O495" i="42"/>
  <c r="O659" i="45"/>
  <c r="T501" i="27"/>
  <c r="O501" i="42"/>
  <c r="O665" i="45"/>
  <c r="T505" i="27"/>
  <c r="O505" i="42"/>
  <c r="O669" i="45"/>
  <c r="T511" i="27"/>
  <c r="O511" i="42"/>
  <c r="O675" i="45"/>
  <c r="T515" i="27"/>
  <c r="O515" i="42"/>
  <c r="O679" i="45"/>
  <c r="T519" i="27"/>
  <c r="O519" i="42"/>
  <c r="O683" i="45"/>
  <c r="T525" i="27"/>
  <c r="O525" i="42"/>
  <c r="O689" i="45"/>
  <c r="T529" i="27"/>
  <c r="O529" i="42"/>
  <c r="O693" i="45"/>
  <c r="T547" i="27"/>
  <c r="O535" i="42"/>
  <c r="O711" i="45"/>
  <c r="T551" i="27"/>
  <c r="O539" i="42"/>
  <c r="O715" i="45"/>
  <c r="T555" i="27"/>
  <c r="O543" i="42"/>
  <c r="O719" i="45"/>
  <c r="T25" i="31"/>
  <c r="O25" i="34"/>
  <c r="O737" i="45"/>
  <c r="T29" i="31"/>
  <c r="O29" i="34"/>
  <c r="O741" i="45"/>
  <c r="T35" i="31"/>
  <c r="O35" i="34"/>
  <c r="O759" i="45"/>
  <c r="T39" i="31"/>
  <c r="O39" i="34"/>
  <c r="O763" i="45"/>
  <c r="T43" i="31"/>
  <c r="O43" i="34"/>
  <c r="O767" i="45"/>
  <c r="T49" i="31"/>
  <c r="O49" i="34"/>
  <c r="O773" i="45"/>
  <c r="T53" i="31"/>
  <c r="O53" i="34"/>
  <c r="O777" i="45"/>
  <c r="T59" i="31"/>
  <c r="O59" i="34"/>
  <c r="O783" i="45"/>
  <c r="T63" i="31"/>
  <c r="O63" i="34"/>
  <c r="O787" i="45"/>
  <c r="T67" i="31"/>
  <c r="O67" i="34"/>
  <c r="O791" i="45"/>
  <c r="T73" i="31"/>
  <c r="O73" i="34"/>
  <c r="O797" i="45"/>
  <c r="T77" i="31"/>
  <c r="O77" i="34"/>
  <c r="O801" i="45"/>
  <c r="T559" i="27"/>
  <c r="O547" i="42"/>
  <c r="O819" i="45"/>
  <c r="T563" i="27"/>
  <c r="O551" i="42"/>
  <c r="O823" i="45"/>
  <c r="T567" i="27"/>
  <c r="O555" i="42"/>
  <c r="O827" i="45"/>
  <c r="T25" i="22"/>
  <c r="O25" i="33"/>
  <c r="O833" i="45"/>
  <c r="T29" i="22"/>
  <c r="O29" i="33"/>
  <c r="O837" i="45"/>
  <c r="T571" i="27"/>
  <c r="O559" i="42"/>
  <c r="O855" i="45"/>
  <c r="T575" i="27"/>
  <c r="O563" i="42"/>
  <c r="O859" i="45"/>
  <c r="T579" i="27"/>
  <c r="O567" i="42"/>
  <c r="O863" i="45"/>
  <c r="T85" i="31"/>
  <c r="O85" i="34"/>
  <c r="O869" i="45"/>
  <c r="T89" i="31"/>
  <c r="O89" i="34"/>
  <c r="O873" i="45"/>
  <c r="T95" i="31"/>
  <c r="O95" i="34"/>
  <c r="O879" i="45"/>
  <c r="T99" i="31"/>
  <c r="O99" i="34"/>
  <c r="O883" i="45"/>
  <c r="T103" i="31"/>
  <c r="O103" i="34"/>
  <c r="O887" i="45"/>
  <c r="T585" i="27"/>
  <c r="O573" i="42"/>
  <c r="O905" i="45"/>
  <c r="T589" i="27"/>
  <c r="O577" i="42"/>
  <c r="O909" i="45"/>
  <c r="T107" i="31"/>
  <c r="O107" i="34"/>
  <c r="O915" i="45"/>
  <c r="T111" i="31"/>
  <c r="O111" i="34"/>
  <c r="O919" i="45"/>
  <c r="T115" i="31"/>
  <c r="O115" i="34"/>
  <c r="O923" i="45"/>
  <c r="T121" i="31"/>
  <c r="O121" i="34"/>
  <c r="O929" i="45"/>
  <c r="T125" i="31"/>
  <c r="O125" i="34"/>
  <c r="O933" i="45"/>
  <c r="T595" i="27"/>
  <c r="O583" i="42"/>
  <c r="O951" i="45"/>
  <c r="T599" i="27"/>
  <c r="O587" i="42"/>
  <c r="O955" i="45"/>
  <c r="T603" i="27"/>
  <c r="O591" i="42"/>
  <c r="O959" i="45"/>
  <c r="T133" i="31"/>
  <c r="O133" i="34"/>
  <c r="O965" i="45"/>
  <c r="T137" i="31"/>
  <c r="O137" i="34"/>
  <c r="O969" i="45"/>
  <c r="T607" i="27"/>
  <c r="O595" i="42"/>
  <c r="O975" i="45"/>
  <c r="T611" i="27"/>
  <c r="O599" i="42"/>
  <c r="O979" i="45"/>
  <c r="T615" i="27"/>
  <c r="O603" i="42"/>
  <c r="O983" i="45"/>
  <c r="T145" i="31"/>
  <c r="O145" i="34"/>
  <c r="O989" i="45"/>
  <c r="T149" i="31"/>
  <c r="O149" i="34"/>
  <c r="O993" i="45"/>
  <c r="T619" i="27"/>
  <c r="O607" i="42"/>
  <c r="O999" i="45"/>
  <c r="T623" i="27"/>
  <c r="O611" i="42"/>
  <c r="O1003" i="45"/>
  <c r="T627" i="27"/>
  <c r="O615" i="42"/>
  <c r="O1007" i="45"/>
  <c r="T633" i="27"/>
  <c r="O621" i="42"/>
  <c r="O1025" i="45"/>
  <c r="T637" i="27"/>
  <c r="O625" i="42"/>
  <c r="O1029" i="45"/>
  <c r="T643" i="27"/>
  <c r="O631" i="42"/>
  <c r="O1035" i="45"/>
  <c r="T647" i="27"/>
  <c r="O635" i="42"/>
  <c r="O1039" i="45"/>
  <c r="T651" i="27"/>
  <c r="O639" i="42"/>
  <c r="O1043" i="45"/>
  <c r="T657" i="27"/>
  <c r="O645" i="42"/>
  <c r="O1049" i="45"/>
  <c r="T661" i="27"/>
  <c r="O649" i="42"/>
  <c r="O1053" i="45"/>
  <c r="T667" i="27"/>
  <c r="O655" i="42"/>
  <c r="O1071" i="45"/>
  <c r="T671" i="27"/>
  <c r="O659" i="42"/>
  <c r="O1075" i="45"/>
  <c r="T675" i="27"/>
  <c r="O663" i="42"/>
  <c r="O1079" i="45"/>
  <c r="T37" i="22"/>
  <c r="O37" i="33"/>
  <c r="O1085" i="45"/>
  <c r="T41" i="22"/>
  <c r="O41" i="33"/>
  <c r="O1089" i="45"/>
  <c r="T679" i="27"/>
  <c r="O667" i="42"/>
  <c r="O1095" i="45"/>
  <c r="T683" i="27"/>
  <c r="O671" i="42"/>
  <c r="O1099" i="45"/>
  <c r="T687" i="27"/>
  <c r="O675" i="42"/>
  <c r="O1103" i="45"/>
  <c r="T693" i="27"/>
  <c r="O681" i="42"/>
  <c r="O1109" i="45"/>
  <c r="T697" i="27"/>
  <c r="O685" i="42"/>
  <c r="O1113" i="45"/>
  <c r="T703" i="27"/>
  <c r="O691" i="42"/>
  <c r="O1131" i="45"/>
  <c r="T707" i="27"/>
  <c r="O695" i="42"/>
  <c r="O1135" i="45"/>
  <c r="T711" i="27"/>
  <c r="O699" i="42"/>
  <c r="O1139" i="45"/>
  <c r="T25" i="25"/>
  <c r="O25" i="38"/>
  <c r="O1145" i="45"/>
  <c r="T29" i="25"/>
  <c r="O29" i="38"/>
  <c r="O1149" i="45"/>
  <c r="T715" i="27"/>
  <c r="O703" i="42"/>
  <c r="O1155" i="45"/>
  <c r="T719" i="27"/>
  <c r="O707" i="42"/>
  <c r="O1159" i="45"/>
  <c r="T723" i="27"/>
  <c r="O711" i="42"/>
  <c r="O1163" i="45"/>
  <c r="T729" i="27"/>
  <c r="O717" i="42"/>
  <c r="O1169" i="45"/>
  <c r="T733" i="27"/>
  <c r="O721" i="42"/>
  <c r="O1173" i="45"/>
  <c r="T739" i="27"/>
  <c r="O727" i="42"/>
  <c r="O1179" i="45"/>
  <c r="T743" i="27"/>
  <c r="O731" i="42"/>
  <c r="O1183" i="45"/>
  <c r="T747" i="27"/>
  <c r="O735" i="42"/>
  <c r="O1187" i="45"/>
  <c r="T49" i="22"/>
  <c r="O49" i="33"/>
  <c r="O1205" i="45"/>
  <c r="T53" i="22"/>
  <c r="O53" i="33"/>
  <c r="O1209" i="45"/>
  <c r="T61" i="22"/>
  <c r="O61" i="33"/>
  <c r="O1253" i="45"/>
  <c r="T66" i="22"/>
  <c r="O66" i="33"/>
  <c r="O1258" i="45"/>
  <c r="O1264" i="45"/>
  <c r="O1268" i="45"/>
  <c r="M7" i="22"/>
  <c r="M7" i="33"/>
  <c r="M31" i="45"/>
  <c r="M11" i="22"/>
  <c r="M11" i="33"/>
  <c r="M35" i="45"/>
  <c r="M15" i="22"/>
  <c r="M15" i="33"/>
  <c r="M39" i="45"/>
  <c r="M19" i="24"/>
  <c r="M19" i="36"/>
  <c r="M59" i="45"/>
  <c r="M23" i="24"/>
  <c r="M23" i="36"/>
  <c r="M63" i="45"/>
  <c r="M27" i="24"/>
  <c r="M27" i="36"/>
  <c r="M67" i="45"/>
  <c r="M31" i="24"/>
  <c r="M31" i="36"/>
  <c r="M71" i="45"/>
  <c r="M37" i="24"/>
  <c r="M37" i="36"/>
  <c r="M77" i="45"/>
  <c r="M41" i="24"/>
  <c r="M41" i="36"/>
  <c r="M81" i="45"/>
  <c r="M47" i="24"/>
  <c r="M47" i="36"/>
  <c r="M87" i="45"/>
  <c r="M51" i="24"/>
  <c r="M51" i="36"/>
  <c r="M91" i="45"/>
  <c r="M55" i="24"/>
  <c r="M55" i="36"/>
  <c r="M95" i="45"/>
  <c r="M10" i="31"/>
  <c r="M10" i="34"/>
  <c r="M102" i="45"/>
  <c r="M14" i="31"/>
  <c r="M14" i="34"/>
  <c r="M106" i="45"/>
  <c r="M18" i="31"/>
  <c r="M18" i="34"/>
  <c r="M110" i="45"/>
  <c r="M9" i="27"/>
  <c r="M9" i="42"/>
  <c r="M117" i="45"/>
  <c r="M25" i="27"/>
  <c r="M25" i="42"/>
  <c r="M133" i="45"/>
  <c r="M29" i="27"/>
  <c r="M29" i="42"/>
  <c r="M137" i="45"/>
  <c r="M33" i="27"/>
  <c r="M33" i="42"/>
  <c r="M141" i="45"/>
  <c r="M40" i="27"/>
  <c r="M40" i="42"/>
  <c r="M148" i="45"/>
  <c r="M44" i="27"/>
  <c r="M44" i="42"/>
  <c r="M152" i="45"/>
  <c r="M48" i="27"/>
  <c r="M48" i="42"/>
  <c r="M156" i="45"/>
  <c r="M55" i="27"/>
  <c r="M55" i="42"/>
  <c r="M163" i="45"/>
  <c r="M59" i="27"/>
  <c r="M59" i="42"/>
  <c r="M167" i="45"/>
  <c r="M63" i="27"/>
  <c r="M63" i="42"/>
  <c r="M171" i="45"/>
  <c r="M67" i="27"/>
  <c r="M67" i="42"/>
  <c r="M175" i="45"/>
  <c r="M74" i="27"/>
  <c r="M74" i="42"/>
  <c r="M182" i="45"/>
  <c r="M78" i="27"/>
  <c r="M78" i="42"/>
  <c r="M186" i="45"/>
  <c r="M82" i="27"/>
  <c r="M82" i="42"/>
  <c r="M190" i="45"/>
  <c r="M89" i="27"/>
  <c r="M89" i="42"/>
  <c r="M197" i="45"/>
  <c r="M93" i="27"/>
  <c r="M93" i="42"/>
  <c r="M201" i="45"/>
  <c r="M97" i="27"/>
  <c r="M97" i="42"/>
  <c r="M205" i="45"/>
  <c r="M104" i="27"/>
  <c r="M104" i="42"/>
  <c r="M212" i="45"/>
  <c r="M108" i="27"/>
  <c r="M108" i="42"/>
  <c r="M216" i="45"/>
  <c r="M112" i="27"/>
  <c r="M112" i="42"/>
  <c r="M220" i="45"/>
  <c r="M119" i="27"/>
  <c r="M119" i="42"/>
  <c r="M227" i="45"/>
  <c r="M123" i="27"/>
  <c r="M123" i="42"/>
  <c r="M231" i="45"/>
  <c r="M127" i="27"/>
  <c r="M127" i="42"/>
  <c r="M235" i="45"/>
  <c r="M131" i="27"/>
  <c r="M131" i="42"/>
  <c r="M239" i="45"/>
  <c r="M138" i="27"/>
  <c r="M138" i="42"/>
  <c r="M246" i="45"/>
  <c r="M142" i="27"/>
  <c r="M142" i="42"/>
  <c r="M250" i="45"/>
  <c r="M146" i="27"/>
  <c r="M146" i="42"/>
  <c r="M254" i="45"/>
  <c r="M153" i="27"/>
  <c r="M153" i="42"/>
  <c r="M261" i="45"/>
  <c r="M157" i="27"/>
  <c r="M157" i="42"/>
  <c r="M265" i="45"/>
  <c r="M161" i="27"/>
  <c r="M161" i="42"/>
  <c r="M269" i="45"/>
  <c r="M168" i="27"/>
  <c r="M168" i="42"/>
  <c r="M276" i="45"/>
  <c r="M172" i="27"/>
  <c r="M172" i="42"/>
  <c r="M280" i="45"/>
  <c r="M176" i="27"/>
  <c r="M176" i="42"/>
  <c r="M284" i="45"/>
  <c r="M183" i="27"/>
  <c r="M183" i="42"/>
  <c r="M291" i="45"/>
  <c r="M187" i="27"/>
  <c r="M187" i="42"/>
  <c r="M295" i="45"/>
  <c r="M191" i="27"/>
  <c r="M191" i="42"/>
  <c r="M299" i="45"/>
  <c r="M195" i="27"/>
  <c r="M195" i="42"/>
  <c r="M303" i="45"/>
  <c r="M10" i="26"/>
  <c r="M10" i="40"/>
  <c r="M310" i="45"/>
  <c r="M14" i="26"/>
  <c r="M14" i="40"/>
  <c r="M314" i="45"/>
  <c r="M18" i="26"/>
  <c r="M18" i="40"/>
  <c r="M318" i="45"/>
  <c r="M9" i="25"/>
  <c r="M9" i="38"/>
  <c r="M349" i="45"/>
  <c r="M13" i="25"/>
  <c r="M13" i="38"/>
  <c r="M353" i="45"/>
  <c r="M17" i="25"/>
  <c r="M17" i="38"/>
  <c r="M357" i="45"/>
  <c r="M211" i="27"/>
  <c r="M211" i="42"/>
  <c r="M375" i="45"/>
  <c r="M215" i="27"/>
  <c r="M215" i="42"/>
  <c r="M379" i="45"/>
  <c r="M219" i="27"/>
  <c r="M219" i="42"/>
  <c r="M383" i="45"/>
  <c r="M237" i="27"/>
  <c r="M237" i="42"/>
  <c r="M401" i="45"/>
  <c r="M241" i="27"/>
  <c r="M241" i="42"/>
  <c r="M405" i="45"/>
  <c r="M245" i="27"/>
  <c r="M245" i="42"/>
  <c r="M409" i="45"/>
  <c r="M249" i="27"/>
  <c r="M249" i="42"/>
  <c r="M413" i="45"/>
  <c r="M253" i="27"/>
  <c r="M253" i="42"/>
  <c r="M417" i="45"/>
  <c r="M257" i="27"/>
  <c r="M257" i="42"/>
  <c r="M421" i="45"/>
  <c r="M261" i="27"/>
  <c r="M261" i="42"/>
  <c r="M425" i="45"/>
  <c r="M265" i="27"/>
  <c r="M265" i="42"/>
  <c r="M429" i="45"/>
  <c r="M269" i="27"/>
  <c r="M269" i="42"/>
  <c r="M433" i="45"/>
  <c r="M273" i="27"/>
  <c r="M273" i="42"/>
  <c r="M437" i="45"/>
  <c r="M277" i="27"/>
  <c r="M277" i="42"/>
  <c r="M441" i="45"/>
  <c r="M281" i="27"/>
  <c r="M281" i="42"/>
  <c r="M445" i="45"/>
  <c r="M285" i="27"/>
  <c r="M285" i="42"/>
  <c r="M449" i="45"/>
  <c r="M289" i="27"/>
  <c r="M289" i="42"/>
  <c r="M453" i="45"/>
  <c r="M293" i="27"/>
  <c r="M293" i="42"/>
  <c r="M457" i="45"/>
  <c r="M297" i="27"/>
  <c r="M297" i="42"/>
  <c r="M461" i="45"/>
  <c r="M301" i="27"/>
  <c r="M301" i="42"/>
  <c r="M465" i="45"/>
  <c r="M305" i="27"/>
  <c r="M305" i="42"/>
  <c r="M469" i="45"/>
  <c r="M309" i="27"/>
  <c r="M309" i="42"/>
  <c r="M473" i="45"/>
  <c r="M313" i="27"/>
  <c r="M313" i="42"/>
  <c r="M477" i="45"/>
  <c r="M317" i="27"/>
  <c r="M317" i="42"/>
  <c r="M481" i="45"/>
  <c r="M321" i="27"/>
  <c r="M321" i="42"/>
  <c r="M485" i="45"/>
  <c r="M325" i="27"/>
  <c r="M325" i="42"/>
  <c r="M489" i="45"/>
  <c r="M329" i="27"/>
  <c r="M329" i="42"/>
  <c r="M493" i="45"/>
  <c r="M333" i="27"/>
  <c r="M333" i="42"/>
  <c r="M497" i="45"/>
  <c r="M337" i="27"/>
  <c r="M337" i="42"/>
  <c r="M501" i="45"/>
  <c r="M341" i="27"/>
  <c r="M341" i="42"/>
  <c r="M505" i="45"/>
  <c r="M345" i="27"/>
  <c r="M345" i="42"/>
  <c r="M509" i="45"/>
  <c r="M349" i="27"/>
  <c r="M349" i="42"/>
  <c r="M513" i="45"/>
  <c r="M353" i="27"/>
  <c r="M353" i="42"/>
  <c r="M517" i="45"/>
  <c r="M357" i="27"/>
  <c r="M357" i="42"/>
  <c r="M521" i="45"/>
  <c r="M361" i="27"/>
  <c r="M361" i="42"/>
  <c r="M525" i="45"/>
  <c r="M379" i="27"/>
  <c r="M379" i="42"/>
  <c r="M543" i="45"/>
  <c r="M383" i="27"/>
  <c r="M383" i="42"/>
  <c r="M547" i="45"/>
  <c r="M387" i="27"/>
  <c r="M387" i="42"/>
  <c r="M551" i="45"/>
  <c r="M393" i="27"/>
  <c r="M393" i="42"/>
  <c r="M557" i="45"/>
  <c r="M397" i="27"/>
  <c r="M397" i="42"/>
  <c r="M561" i="45"/>
  <c r="M403" i="27"/>
  <c r="M403" i="42"/>
  <c r="M567" i="45"/>
  <c r="M407" i="27"/>
  <c r="M407" i="42"/>
  <c r="M571" i="45"/>
  <c r="M411" i="27"/>
  <c r="M411" i="42"/>
  <c r="M575" i="45"/>
  <c r="M417" i="27"/>
  <c r="M417" i="42"/>
  <c r="M581" i="45"/>
  <c r="M421" i="27"/>
  <c r="M421" i="42"/>
  <c r="M585" i="45"/>
  <c r="M427" i="27"/>
  <c r="M427" i="42"/>
  <c r="M591" i="45"/>
  <c r="M431" i="27"/>
  <c r="M431" i="42"/>
  <c r="M595" i="45"/>
  <c r="M435" i="27"/>
  <c r="M435" i="42"/>
  <c r="M599" i="45"/>
  <c r="M441" i="27"/>
  <c r="M441" i="42"/>
  <c r="M605" i="45"/>
  <c r="M445" i="27"/>
  <c r="M445" i="42"/>
  <c r="M609" i="45"/>
  <c r="M451" i="27"/>
  <c r="M451" i="42"/>
  <c r="M615" i="45"/>
  <c r="M455" i="27"/>
  <c r="M455" i="42"/>
  <c r="M619" i="45"/>
  <c r="M459" i="27"/>
  <c r="M459" i="42"/>
  <c r="M623" i="45"/>
  <c r="M465" i="27"/>
  <c r="M465" i="42"/>
  <c r="M629" i="45"/>
  <c r="M469" i="27"/>
  <c r="M469" i="42"/>
  <c r="M633" i="45"/>
  <c r="M475" i="27"/>
  <c r="M475" i="42"/>
  <c r="M639" i="45"/>
  <c r="M479" i="27"/>
  <c r="M479" i="42"/>
  <c r="M643" i="45"/>
  <c r="M483" i="27"/>
  <c r="M483" i="42"/>
  <c r="M647" i="45"/>
  <c r="M489" i="27"/>
  <c r="M489" i="42"/>
  <c r="M653" i="45"/>
  <c r="M493" i="27"/>
  <c r="M493" i="42"/>
  <c r="M657" i="45"/>
  <c r="M499" i="27"/>
  <c r="M499" i="42"/>
  <c r="M663" i="45"/>
  <c r="M503" i="27"/>
  <c r="M503" i="42"/>
  <c r="M667" i="45"/>
  <c r="M507" i="27"/>
  <c r="M507" i="42"/>
  <c r="M671" i="45"/>
  <c r="M513" i="27"/>
  <c r="M513" i="42"/>
  <c r="M677" i="45"/>
  <c r="M517" i="27"/>
  <c r="M517" i="42"/>
  <c r="M681" i="45"/>
  <c r="M523" i="27"/>
  <c r="M523" i="42"/>
  <c r="M687" i="45"/>
  <c r="M527" i="27"/>
  <c r="M527" i="42"/>
  <c r="M691" i="45"/>
  <c r="M531" i="27"/>
  <c r="M531" i="42"/>
  <c r="M695" i="45"/>
  <c r="M549" i="27"/>
  <c r="M537" i="42"/>
  <c r="M713" i="45"/>
  <c r="M553" i="27"/>
  <c r="M541" i="42"/>
  <c r="M717" i="45"/>
  <c r="M23" i="31"/>
  <c r="M23" i="34"/>
  <c r="M735" i="45"/>
  <c r="M27" i="31"/>
  <c r="M27" i="34"/>
  <c r="M739" i="45"/>
  <c r="M31" i="31"/>
  <c r="M31" i="34"/>
  <c r="M743" i="45"/>
  <c r="M37" i="31"/>
  <c r="M37" i="34"/>
  <c r="M761" i="45"/>
  <c r="M41" i="31"/>
  <c r="M41" i="34"/>
  <c r="M765" i="45"/>
  <c r="M47" i="31"/>
  <c r="M47" i="34"/>
  <c r="M771" i="45"/>
  <c r="M51" i="31"/>
  <c r="M51" i="34"/>
  <c r="M775" i="45"/>
  <c r="M55" i="31"/>
  <c r="M55" i="34"/>
  <c r="M779" i="45"/>
  <c r="M61" i="31"/>
  <c r="M61" i="34"/>
  <c r="M785" i="45"/>
  <c r="M65" i="31"/>
  <c r="M65" i="34"/>
  <c r="M789" i="45"/>
  <c r="M71" i="31"/>
  <c r="M71" i="34"/>
  <c r="M795" i="45"/>
  <c r="M75" i="31"/>
  <c r="M75" i="34"/>
  <c r="M799" i="45"/>
  <c r="M79" i="31"/>
  <c r="M79" i="34"/>
  <c r="M803" i="45"/>
  <c r="M560" i="27"/>
  <c r="M548" i="42"/>
  <c r="M820" i="45"/>
  <c r="M564" i="27"/>
  <c r="M552" i="42"/>
  <c r="M824" i="45"/>
  <c r="M22" i="22"/>
  <c r="M22" i="33"/>
  <c r="M830" i="45"/>
  <c r="M26" i="22"/>
  <c r="M26" i="33"/>
  <c r="M834" i="45"/>
  <c r="M30" i="22"/>
  <c r="M30" i="33"/>
  <c r="M838" i="45"/>
  <c r="M572" i="27"/>
  <c r="M560" i="42"/>
  <c r="M856" i="45"/>
  <c r="M576" i="27"/>
  <c r="M564" i="42"/>
  <c r="M860" i="45"/>
  <c r="M82" i="31"/>
  <c r="M82" i="34"/>
  <c r="M866" i="45"/>
  <c r="M86" i="31"/>
  <c r="M86" i="34"/>
  <c r="M870" i="45"/>
  <c r="M90" i="31"/>
  <c r="M90" i="34"/>
  <c r="M874" i="45"/>
  <c r="M96" i="31"/>
  <c r="M96" i="34"/>
  <c r="M880" i="45"/>
  <c r="M100" i="31"/>
  <c r="M100" i="34"/>
  <c r="M884" i="45"/>
  <c r="M582" i="27"/>
  <c r="M570" i="42"/>
  <c r="M902" i="45"/>
  <c r="M586" i="27"/>
  <c r="M574" i="42"/>
  <c r="M906" i="45"/>
  <c r="M590" i="27"/>
  <c r="M578" i="42"/>
  <c r="M910" i="45"/>
  <c r="M108" i="31"/>
  <c r="M108" i="34"/>
  <c r="M916" i="45"/>
  <c r="M112" i="31"/>
  <c r="M112" i="34"/>
  <c r="M920" i="45"/>
  <c r="M118" i="31"/>
  <c r="M118" i="34"/>
  <c r="M926" i="45"/>
  <c r="M122" i="31"/>
  <c r="M122" i="34"/>
  <c r="M930" i="45"/>
  <c r="M126" i="31"/>
  <c r="M126" i="34"/>
  <c r="M934" i="45"/>
  <c r="M596" i="27"/>
  <c r="M584" i="42"/>
  <c r="M952" i="45"/>
  <c r="M600" i="27"/>
  <c r="M588" i="42"/>
  <c r="M956" i="45"/>
  <c r="M130" i="31"/>
  <c r="M130" i="34"/>
  <c r="M962" i="45"/>
  <c r="M134" i="31"/>
  <c r="M134" i="34"/>
  <c r="M966" i="45"/>
  <c r="M138" i="31"/>
  <c r="M138" i="34"/>
  <c r="M970" i="45"/>
  <c r="M608" i="27"/>
  <c r="M596" i="42"/>
  <c r="M976" i="45"/>
  <c r="M612" i="27"/>
  <c r="M600" i="42"/>
  <c r="M980" i="45"/>
  <c r="M142" i="31"/>
  <c r="M142" i="34"/>
  <c r="M986" i="45"/>
  <c r="M146" i="31"/>
  <c r="M146" i="34"/>
  <c r="M990" i="45"/>
  <c r="M150" i="31"/>
  <c r="M150" i="34"/>
  <c r="M994" i="45"/>
  <c r="M620" i="27"/>
  <c r="M608" i="42"/>
  <c r="M1000" i="45"/>
  <c r="M624" i="27"/>
  <c r="M612" i="42"/>
  <c r="M1004" i="45"/>
  <c r="M630" i="27"/>
  <c r="M618" i="42"/>
  <c r="M1022" i="45"/>
  <c r="M634" i="27"/>
  <c r="M622" i="42"/>
  <c r="M1026" i="45"/>
  <c r="M638" i="27"/>
  <c r="M626" i="42"/>
  <c r="M1030" i="45"/>
  <c r="M644" i="27"/>
  <c r="M632" i="42"/>
  <c r="M1036" i="45"/>
  <c r="M648" i="27"/>
  <c r="M636" i="42"/>
  <c r="M1040" i="45"/>
  <c r="M654" i="27"/>
  <c r="M642" i="42"/>
  <c r="M1046" i="45"/>
  <c r="M658" i="27"/>
  <c r="M646" i="42"/>
  <c r="M1050" i="45"/>
  <c r="M662" i="27"/>
  <c r="M650" i="42"/>
  <c r="M1054" i="45"/>
  <c r="M669" i="27"/>
  <c r="M657" i="42"/>
  <c r="M1073" i="45"/>
  <c r="M673" i="27"/>
  <c r="M661" i="42"/>
  <c r="M1077" i="45"/>
  <c r="M35" i="22"/>
  <c r="M35" i="33"/>
  <c r="M1083" i="45"/>
  <c r="M39" i="22"/>
  <c r="M39" i="33"/>
  <c r="M1087" i="45"/>
  <c r="M43" i="22"/>
  <c r="M43" i="33"/>
  <c r="M1091" i="45"/>
  <c r="M681" i="27"/>
  <c r="M669" i="42"/>
  <c r="M1097" i="45"/>
  <c r="M685" i="27"/>
  <c r="M673" i="42"/>
  <c r="M1101" i="45"/>
  <c r="M691" i="27"/>
  <c r="M679" i="42"/>
  <c r="M1107" i="45"/>
  <c r="M695" i="27"/>
  <c r="M683" i="42"/>
  <c r="M1111" i="45"/>
  <c r="M699" i="27"/>
  <c r="M687" i="42"/>
  <c r="M1115" i="45"/>
  <c r="M705" i="27"/>
  <c r="M693" i="42"/>
  <c r="M1133" i="45"/>
  <c r="M709" i="27"/>
  <c r="M697" i="42"/>
  <c r="M1137" i="45"/>
  <c r="M23" i="25"/>
  <c r="M23" i="38"/>
  <c r="M1143" i="45"/>
  <c r="M27" i="25"/>
  <c r="M27" i="38"/>
  <c r="M1147" i="45"/>
  <c r="M31" i="25"/>
  <c r="M31" i="38"/>
  <c r="M1151" i="45"/>
  <c r="M717" i="27"/>
  <c r="M705" i="42"/>
  <c r="M1157" i="45"/>
  <c r="M721" i="27"/>
  <c r="M709" i="42"/>
  <c r="M1161" i="45"/>
  <c r="M727" i="27"/>
  <c r="M715" i="42"/>
  <c r="M1167" i="45"/>
  <c r="M731" i="27"/>
  <c r="M719" i="42"/>
  <c r="M1171" i="45"/>
  <c r="M735" i="27"/>
  <c r="M723" i="42"/>
  <c r="M1175" i="45"/>
  <c r="M741" i="27"/>
  <c r="M729" i="42"/>
  <c r="M1181" i="45"/>
  <c r="M745" i="27"/>
  <c r="M733" i="42"/>
  <c r="M1185" i="45"/>
  <c r="M47" i="22"/>
  <c r="M47" i="33"/>
  <c r="M1203" i="45"/>
  <c r="M51" i="22"/>
  <c r="M51" i="33"/>
  <c r="M1207" i="45"/>
  <c r="M55" i="22"/>
  <c r="M55" i="33"/>
  <c r="M1211" i="45"/>
  <c r="M59" i="22"/>
  <c r="M59" i="33"/>
  <c r="M1251" i="45"/>
  <c r="M63" i="22"/>
  <c r="M63" i="33"/>
  <c r="M1255" i="45"/>
  <c r="M1262" i="45"/>
  <c r="M1266" i="45"/>
  <c r="M1270" i="45"/>
  <c r="H21" i="24"/>
  <c r="H21" i="36"/>
  <c r="H61" i="45"/>
  <c r="H29" i="24"/>
  <c r="H29" i="36"/>
  <c r="H69" i="45"/>
  <c r="H35" i="24"/>
  <c r="H35" i="36"/>
  <c r="H75" i="45"/>
  <c r="H39" i="24"/>
  <c r="H39" i="36"/>
  <c r="H79" i="45"/>
  <c r="H43" i="24"/>
  <c r="H43" i="36"/>
  <c r="H83" i="45"/>
  <c r="H49" i="24"/>
  <c r="H49" i="36"/>
  <c r="H89" i="45"/>
  <c r="H53" i="24"/>
  <c r="H53" i="36"/>
  <c r="H93" i="45"/>
  <c r="H8" i="31"/>
  <c r="H8" i="34"/>
  <c r="H100" i="45"/>
  <c r="H12" i="31"/>
  <c r="H12" i="34"/>
  <c r="H104" i="45"/>
  <c r="H16" i="31"/>
  <c r="H16" i="34"/>
  <c r="H108" i="45"/>
  <c r="H7" i="27"/>
  <c r="H7" i="42"/>
  <c r="H115" i="45"/>
  <c r="H23" i="27"/>
  <c r="H23" i="42"/>
  <c r="H131" i="45"/>
  <c r="H27" i="27"/>
  <c r="H27" i="42"/>
  <c r="H135" i="45"/>
  <c r="H31" i="27"/>
  <c r="H31" i="42"/>
  <c r="H139" i="45"/>
  <c r="H35" i="27"/>
  <c r="H35" i="42"/>
  <c r="H143" i="45"/>
  <c r="H42" i="27"/>
  <c r="H42" i="42"/>
  <c r="H150" i="45"/>
  <c r="H46" i="27"/>
  <c r="H46" i="42"/>
  <c r="H154" i="45"/>
  <c r="H50" i="27"/>
  <c r="H50" i="42"/>
  <c r="H158" i="45"/>
  <c r="H57" i="27"/>
  <c r="H57" i="42"/>
  <c r="H165" i="45"/>
  <c r="H61" i="27"/>
  <c r="H61" i="42"/>
  <c r="H169" i="45"/>
  <c r="H65" i="27"/>
  <c r="H65" i="42"/>
  <c r="H173" i="45"/>
  <c r="H72" i="27"/>
  <c r="H72" i="42"/>
  <c r="H180" i="45"/>
  <c r="H76" i="27"/>
  <c r="H76" i="42"/>
  <c r="H184" i="45"/>
  <c r="H80" i="27"/>
  <c r="H80" i="42"/>
  <c r="H188" i="45"/>
  <c r="H87" i="27"/>
  <c r="H87" i="42"/>
  <c r="H195" i="45"/>
  <c r="H91" i="27"/>
  <c r="H91" i="42"/>
  <c r="H199" i="45"/>
  <c r="H95" i="27"/>
  <c r="H95" i="42"/>
  <c r="H203" i="45"/>
  <c r="H99" i="27"/>
  <c r="H99" i="42"/>
  <c r="H207" i="45"/>
  <c r="H106" i="27"/>
  <c r="H106" i="42"/>
  <c r="H214" i="45"/>
  <c r="H110" i="27"/>
  <c r="H110" i="42"/>
  <c r="H218" i="45"/>
  <c r="H114" i="27"/>
  <c r="H114" i="42"/>
  <c r="H222" i="45"/>
  <c r="H121" i="27"/>
  <c r="H121" i="42"/>
  <c r="H229" i="45"/>
  <c r="H125" i="27"/>
  <c r="H125" i="42"/>
  <c r="H233" i="45"/>
  <c r="H129" i="27"/>
  <c r="H129" i="42"/>
  <c r="H237" i="45"/>
  <c r="H136" i="27"/>
  <c r="H136" i="42"/>
  <c r="H244" i="45"/>
  <c r="H140" i="27"/>
  <c r="H140" i="42"/>
  <c r="H248" i="45"/>
  <c r="H144" i="27"/>
  <c r="H144" i="42"/>
  <c r="H252" i="45"/>
  <c r="H151" i="27"/>
  <c r="H151" i="42"/>
  <c r="H259" i="45"/>
  <c r="H155" i="27"/>
  <c r="H155" i="42"/>
  <c r="H263" i="45"/>
  <c r="H159" i="27"/>
  <c r="H159" i="42"/>
  <c r="H267" i="45"/>
  <c r="H163" i="27"/>
  <c r="H163" i="42"/>
  <c r="H271" i="45"/>
  <c r="H170" i="27"/>
  <c r="H170" i="42"/>
  <c r="H278" i="45"/>
  <c r="H174" i="27"/>
  <c r="H174" i="42"/>
  <c r="H282" i="45"/>
  <c r="H178" i="27"/>
  <c r="H178" i="42"/>
  <c r="H286" i="45"/>
  <c r="H185" i="27"/>
  <c r="H185" i="42"/>
  <c r="H293" i="45"/>
  <c r="H189" i="27"/>
  <c r="H189" i="42"/>
  <c r="H297" i="45"/>
  <c r="H193" i="27"/>
  <c r="H193" i="42"/>
  <c r="H301" i="45"/>
  <c r="H8" i="26"/>
  <c r="H8" i="40"/>
  <c r="H308" i="45"/>
  <c r="H12" i="26"/>
  <c r="H12" i="40"/>
  <c r="H312" i="45"/>
  <c r="H16" i="26"/>
  <c r="H16" i="40"/>
  <c r="H316" i="45"/>
  <c r="H7" i="25"/>
  <c r="H7" i="38"/>
  <c r="H347" i="45"/>
  <c r="H11" i="25"/>
  <c r="H11" i="38"/>
  <c r="H351" i="45"/>
  <c r="H15" i="25"/>
  <c r="H15" i="38"/>
  <c r="H355" i="45"/>
  <c r="H19" i="25"/>
  <c r="H19" i="38"/>
  <c r="H359" i="45"/>
  <c r="H213" i="27"/>
  <c r="H213" i="42"/>
  <c r="H377" i="45"/>
  <c r="H217" i="27"/>
  <c r="H217" i="42"/>
  <c r="H381" i="45"/>
  <c r="H235" i="27"/>
  <c r="H235" i="42"/>
  <c r="H399" i="45"/>
  <c r="H239" i="27"/>
  <c r="H239" i="42"/>
  <c r="H403" i="45"/>
  <c r="H243" i="27"/>
  <c r="H243" i="42"/>
  <c r="H407" i="45"/>
  <c r="H247" i="27"/>
  <c r="H247" i="42"/>
  <c r="H411" i="45"/>
  <c r="H251" i="27"/>
  <c r="H251" i="42"/>
  <c r="H415" i="45"/>
  <c r="H255" i="27"/>
  <c r="H255" i="42"/>
  <c r="H419" i="45"/>
  <c r="H259" i="27"/>
  <c r="H259" i="42"/>
  <c r="H423" i="45"/>
  <c r="H263" i="27"/>
  <c r="H263" i="42"/>
  <c r="H427" i="45"/>
  <c r="H267" i="27"/>
  <c r="H267" i="42"/>
  <c r="H431" i="45"/>
  <c r="H271" i="27"/>
  <c r="H271" i="42"/>
  <c r="H435" i="45"/>
  <c r="H275" i="27"/>
  <c r="H275" i="42"/>
  <c r="H439" i="45"/>
  <c r="H279" i="27"/>
  <c r="H279" i="42"/>
  <c r="H443" i="45"/>
  <c r="H283" i="27"/>
  <c r="H283" i="42"/>
  <c r="H447" i="45"/>
  <c r="H287" i="27"/>
  <c r="H287" i="42"/>
  <c r="H451" i="45"/>
  <c r="H291" i="27"/>
  <c r="H291" i="42"/>
  <c r="H455" i="45"/>
  <c r="H295" i="27"/>
  <c r="H295" i="42"/>
  <c r="H459" i="45"/>
  <c r="H299" i="27"/>
  <c r="H299" i="42"/>
  <c r="H463" i="45"/>
  <c r="H303" i="27"/>
  <c r="H303" i="42"/>
  <c r="H467" i="45"/>
  <c r="H307" i="27"/>
  <c r="H307" i="42"/>
  <c r="H471" i="45"/>
  <c r="H311" i="27"/>
  <c r="H311" i="42"/>
  <c r="H475" i="45"/>
  <c r="H315" i="27"/>
  <c r="H315" i="42"/>
  <c r="H479" i="45"/>
  <c r="H319" i="27"/>
  <c r="H319" i="42"/>
  <c r="H483" i="45"/>
  <c r="H323" i="27"/>
  <c r="H323" i="42"/>
  <c r="H487" i="45"/>
  <c r="H327" i="27"/>
  <c r="H327" i="42"/>
  <c r="H491" i="45"/>
  <c r="H331" i="27"/>
  <c r="H331" i="42"/>
  <c r="H495" i="45"/>
  <c r="H335" i="27"/>
  <c r="H335" i="42"/>
  <c r="H499" i="45"/>
  <c r="H339" i="27"/>
  <c r="H339" i="42"/>
  <c r="H503" i="45"/>
  <c r="H343" i="27"/>
  <c r="H343" i="42"/>
  <c r="H507" i="45"/>
  <c r="H347" i="27"/>
  <c r="H347" i="42"/>
  <c r="H511" i="45"/>
  <c r="H351" i="27"/>
  <c r="H351" i="42"/>
  <c r="H515" i="45"/>
  <c r="H355" i="27"/>
  <c r="H355" i="42"/>
  <c r="H519" i="45"/>
  <c r="H359" i="27"/>
  <c r="H359" i="42"/>
  <c r="H523" i="45"/>
  <c r="H363" i="27"/>
  <c r="H363" i="42"/>
  <c r="H527" i="45"/>
  <c r="H381" i="27"/>
  <c r="H381" i="42"/>
  <c r="H545" i="45"/>
  <c r="H385" i="27"/>
  <c r="H385" i="42"/>
  <c r="H549" i="45"/>
  <c r="H391" i="27"/>
  <c r="H391" i="42"/>
  <c r="H555" i="45"/>
  <c r="H395" i="27"/>
  <c r="H395" i="42"/>
  <c r="H559" i="45"/>
  <c r="H399" i="27"/>
  <c r="H399" i="42"/>
  <c r="H563" i="45"/>
  <c r="H405" i="27"/>
  <c r="H405" i="42"/>
  <c r="H569" i="45"/>
  <c r="H409" i="27"/>
  <c r="H409" i="42"/>
  <c r="H573" i="45"/>
  <c r="H415" i="27"/>
  <c r="H415" i="42"/>
  <c r="H579" i="45"/>
  <c r="H419" i="27"/>
  <c r="H419" i="42"/>
  <c r="H583" i="45"/>
  <c r="H423" i="27"/>
  <c r="H423" i="42"/>
  <c r="H587" i="45"/>
  <c r="H429" i="27"/>
  <c r="H429" i="42"/>
  <c r="H593" i="45"/>
  <c r="H433" i="27"/>
  <c r="H433" i="42"/>
  <c r="H597" i="45"/>
  <c r="H439" i="27"/>
  <c r="H439" i="42"/>
  <c r="H603" i="45"/>
  <c r="H443" i="27"/>
  <c r="H443" i="42"/>
  <c r="H607" i="45"/>
  <c r="H447" i="27"/>
  <c r="H447" i="42"/>
  <c r="H611" i="45"/>
  <c r="H453" i="27"/>
  <c r="H453" i="42"/>
  <c r="H617" i="45"/>
  <c r="H457" i="27"/>
  <c r="H457" i="42"/>
  <c r="H621" i="45"/>
  <c r="H463" i="27"/>
  <c r="H463" i="42"/>
  <c r="H627" i="45"/>
  <c r="H467" i="27"/>
  <c r="H467" i="42"/>
  <c r="H631" i="45"/>
  <c r="H471" i="27"/>
  <c r="H471" i="42"/>
  <c r="H635" i="45"/>
  <c r="H477" i="27"/>
  <c r="H477" i="42"/>
  <c r="H641" i="45"/>
  <c r="H481" i="27"/>
  <c r="H481" i="42"/>
  <c r="H645" i="45"/>
  <c r="H487" i="27"/>
  <c r="H487" i="42"/>
  <c r="H651" i="45"/>
  <c r="H491" i="27"/>
  <c r="H491" i="42"/>
  <c r="H655" i="45"/>
  <c r="H495" i="27"/>
  <c r="H495" i="42"/>
  <c r="H659" i="45"/>
  <c r="H501" i="27"/>
  <c r="H501" i="42"/>
  <c r="H665" i="45"/>
  <c r="H505" i="27"/>
  <c r="H505" i="42"/>
  <c r="H669" i="45"/>
  <c r="H511" i="27"/>
  <c r="H511" i="42"/>
  <c r="H675" i="45"/>
  <c r="H515" i="27"/>
  <c r="H515" i="42"/>
  <c r="H679" i="45"/>
  <c r="H519" i="27"/>
  <c r="H519" i="42"/>
  <c r="H683" i="45"/>
  <c r="H525" i="27"/>
  <c r="H525" i="42"/>
  <c r="H689" i="45"/>
  <c r="H529" i="27"/>
  <c r="H529" i="42"/>
  <c r="H693" i="45"/>
  <c r="H547" i="27"/>
  <c r="H535" i="42"/>
  <c r="H711" i="45"/>
  <c r="H551" i="27"/>
  <c r="H539" i="42"/>
  <c r="H715" i="45"/>
  <c r="H555" i="27"/>
  <c r="H543" i="42"/>
  <c r="H719" i="45"/>
  <c r="H25" i="31"/>
  <c r="H25" i="34"/>
  <c r="H737" i="45"/>
  <c r="H29" i="31"/>
  <c r="H29" i="34"/>
  <c r="H741" i="45"/>
  <c r="H35" i="31"/>
  <c r="H35" i="34"/>
  <c r="H759" i="45"/>
  <c r="H39" i="31"/>
  <c r="H39" i="34"/>
  <c r="H763" i="45"/>
  <c r="H43" i="31"/>
  <c r="H43" i="34"/>
  <c r="H767" i="45"/>
  <c r="H49" i="31"/>
  <c r="H49" i="34"/>
  <c r="H773" i="45"/>
  <c r="H53" i="31"/>
  <c r="H53" i="34"/>
  <c r="H777" i="45"/>
  <c r="H59" i="31"/>
  <c r="H59" i="34"/>
  <c r="H783" i="45"/>
  <c r="H63" i="31"/>
  <c r="H63" i="34"/>
  <c r="H787" i="45"/>
  <c r="H67" i="31"/>
  <c r="H67" i="34"/>
  <c r="H791" i="45"/>
  <c r="H73" i="31"/>
  <c r="H73" i="34"/>
  <c r="H797" i="45"/>
  <c r="H77" i="31"/>
  <c r="H77" i="34"/>
  <c r="H801" i="45"/>
  <c r="H558" i="27"/>
  <c r="H546" i="42"/>
  <c r="H818" i="45"/>
  <c r="H562" i="27"/>
  <c r="H550" i="42"/>
  <c r="H822" i="45"/>
  <c r="H566" i="27"/>
  <c r="H554" i="42"/>
  <c r="H826" i="45"/>
  <c r="H24" i="22"/>
  <c r="H24" i="33"/>
  <c r="H832" i="45"/>
  <c r="H28" i="22"/>
  <c r="H28" i="33"/>
  <c r="H836" i="45"/>
  <c r="H570" i="27"/>
  <c r="H558" i="42"/>
  <c r="H854" i="45"/>
  <c r="H574" i="27"/>
  <c r="H562" i="42"/>
  <c r="H858" i="45"/>
  <c r="H578" i="27"/>
  <c r="H566" i="42"/>
  <c r="H862" i="45"/>
  <c r="H84" i="31"/>
  <c r="H84" i="34"/>
  <c r="H868" i="45"/>
  <c r="H88" i="31"/>
  <c r="H88" i="34"/>
  <c r="H872" i="45"/>
  <c r="H94" i="31"/>
  <c r="H94" i="34"/>
  <c r="H878" i="45"/>
  <c r="H98" i="31"/>
  <c r="H98" i="34"/>
  <c r="H882" i="45"/>
  <c r="H102" i="31"/>
  <c r="H102" i="34"/>
  <c r="H886" i="45"/>
  <c r="H584" i="27"/>
  <c r="H572" i="42"/>
  <c r="H904" i="45"/>
  <c r="H588" i="27"/>
  <c r="H576" i="42"/>
  <c r="H908" i="45"/>
  <c r="H106" i="31"/>
  <c r="H106" i="34"/>
  <c r="H914" i="45"/>
  <c r="H110" i="31"/>
  <c r="H110" i="34"/>
  <c r="H918" i="45"/>
  <c r="H114" i="31"/>
  <c r="H114" i="34"/>
  <c r="H922" i="45"/>
  <c r="H120" i="31"/>
  <c r="H120" i="34"/>
  <c r="H928" i="45"/>
  <c r="H124" i="31"/>
  <c r="H124" i="34"/>
  <c r="H932" i="45"/>
  <c r="H594" i="27"/>
  <c r="H582" i="42"/>
  <c r="H950" i="45"/>
  <c r="H598" i="27"/>
  <c r="H586" i="42"/>
  <c r="H954" i="45"/>
  <c r="H602" i="27"/>
  <c r="H590" i="42"/>
  <c r="H958" i="45"/>
  <c r="H132" i="31"/>
  <c r="H132" i="34"/>
  <c r="H964" i="45"/>
  <c r="H136" i="31"/>
  <c r="H136" i="34"/>
  <c r="H968" i="45"/>
  <c r="H606" i="27"/>
  <c r="H594" i="42"/>
  <c r="H974" i="45"/>
  <c r="H610" i="27"/>
  <c r="H598" i="42"/>
  <c r="H978" i="45"/>
  <c r="H614" i="27"/>
  <c r="H602" i="42"/>
  <c r="H982" i="45"/>
  <c r="H144" i="31"/>
  <c r="H144" i="34"/>
  <c r="H988" i="45"/>
  <c r="H148" i="31"/>
  <c r="H148" i="34"/>
  <c r="H992" i="45"/>
  <c r="H618" i="27"/>
  <c r="H606" i="42"/>
  <c r="H998" i="45"/>
  <c r="H622" i="27"/>
  <c r="H610" i="42"/>
  <c r="H1002" i="45"/>
  <c r="H626" i="27"/>
  <c r="H614" i="42"/>
  <c r="H1006" i="45"/>
  <c r="H632" i="27"/>
  <c r="H620" i="42"/>
  <c r="H1024" i="45"/>
  <c r="H636" i="27"/>
  <c r="H624" i="42"/>
  <c r="H1028" i="45"/>
  <c r="H642" i="27"/>
  <c r="H630" i="42"/>
  <c r="H1034" i="45"/>
  <c r="H646" i="27"/>
  <c r="H634" i="42"/>
  <c r="H1038" i="45"/>
  <c r="H650" i="27"/>
  <c r="H638" i="42"/>
  <c r="H1042" i="45"/>
  <c r="H656" i="27"/>
  <c r="H644" i="42"/>
  <c r="H1048" i="45"/>
  <c r="H660" i="27"/>
  <c r="H648" i="42"/>
  <c r="H1052" i="45"/>
  <c r="H667" i="27"/>
  <c r="H655" i="42"/>
  <c r="H1071" i="45"/>
  <c r="H671" i="27"/>
  <c r="H659" i="42"/>
  <c r="H1075" i="45"/>
  <c r="H675" i="27"/>
  <c r="H663" i="42"/>
  <c r="H1079" i="45"/>
  <c r="H37" i="22"/>
  <c r="H37" i="33"/>
  <c r="H1085" i="45"/>
  <c r="H41" i="22"/>
  <c r="H41" i="33"/>
  <c r="H1089" i="45"/>
  <c r="H679" i="27"/>
  <c r="H667" i="42"/>
  <c r="H1095" i="45"/>
  <c r="H683" i="27"/>
  <c r="H671" i="42"/>
  <c r="H1099" i="45"/>
  <c r="H687" i="27"/>
  <c r="H675" i="42"/>
  <c r="H1103" i="45"/>
  <c r="H693" i="27"/>
  <c r="H681" i="42"/>
  <c r="H1109" i="45"/>
  <c r="H697" i="27"/>
  <c r="H685" i="42"/>
  <c r="H1113" i="45"/>
  <c r="H703" i="27"/>
  <c r="H691" i="42"/>
  <c r="H1131" i="45"/>
  <c r="H707" i="27"/>
  <c r="H695" i="42"/>
  <c r="H1135" i="45"/>
  <c r="H711" i="27"/>
  <c r="H699" i="42"/>
  <c r="H1139" i="45"/>
  <c r="H25" i="25"/>
  <c r="H25" i="38"/>
  <c r="H1145" i="45"/>
  <c r="H29" i="25"/>
  <c r="H29" i="38"/>
  <c r="H1149" i="45"/>
  <c r="H715" i="27"/>
  <c r="H703" i="42"/>
  <c r="H1155" i="45"/>
  <c r="H719" i="27"/>
  <c r="H707" i="42"/>
  <c r="H1159" i="45"/>
  <c r="H723" i="27"/>
  <c r="H711" i="42"/>
  <c r="H1163" i="45"/>
  <c r="H729" i="27"/>
  <c r="H717" i="42"/>
  <c r="H1169" i="45"/>
  <c r="H733" i="27"/>
  <c r="H721" i="42"/>
  <c r="H1173" i="45"/>
  <c r="H739" i="27"/>
  <c r="H727" i="42"/>
  <c r="H1179" i="45"/>
  <c r="H743" i="27"/>
  <c r="H731" i="42"/>
  <c r="H1183" i="45"/>
  <c r="H747" i="27"/>
  <c r="H735" i="42"/>
  <c r="H1187" i="45"/>
  <c r="H49" i="22"/>
  <c r="H49" i="33"/>
  <c r="H1205" i="45"/>
  <c r="H53" i="22"/>
  <c r="H53" i="33"/>
  <c r="H1209" i="45"/>
  <c r="H61" i="22"/>
  <c r="H61" i="33"/>
  <c r="H1253" i="45"/>
  <c r="H65" i="22"/>
  <c r="H65" i="33"/>
  <c r="H1257" i="45"/>
  <c r="H1263" i="45"/>
  <c r="H1267" i="45"/>
  <c r="H1271" i="45"/>
  <c r="T10" i="22"/>
  <c r="O10" i="33"/>
  <c r="O34" i="45"/>
  <c r="T14" i="22"/>
  <c r="O14" i="33"/>
  <c r="O38" i="45"/>
  <c r="T19" i="22"/>
  <c r="O19" i="33"/>
  <c r="O43" i="45"/>
  <c r="T22" i="24"/>
  <c r="O22" i="36"/>
  <c r="O62" i="45"/>
  <c r="T26" i="24"/>
  <c r="O26" i="36"/>
  <c r="O66" i="45"/>
  <c r="T30" i="24"/>
  <c r="O30" i="36"/>
  <c r="O70" i="45"/>
  <c r="T36" i="24"/>
  <c r="O36" i="36"/>
  <c r="O76" i="45"/>
  <c r="T40" i="24"/>
  <c r="O40" i="36"/>
  <c r="O80" i="45"/>
  <c r="T46" i="24"/>
  <c r="O46" i="36"/>
  <c r="O86" i="45"/>
  <c r="T50" i="24"/>
  <c r="O50" i="36"/>
  <c r="O90" i="45"/>
  <c r="T54" i="24"/>
  <c r="O54" i="36"/>
  <c r="O94" i="45"/>
  <c r="T9" i="31"/>
  <c r="O9" i="34"/>
  <c r="O101" i="45"/>
  <c r="T13" i="31"/>
  <c r="O13" i="34"/>
  <c r="O105" i="45"/>
  <c r="T17" i="31"/>
  <c r="O17" i="34"/>
  <c r="O109" i="45"/>
  <c r="T8" i="27"/>
  <c r="O8" i="42"/>
  <c r="O116" i="45"/>
  <c r="T24" i="27"/>
  <c r="O24" i="42"/>
  <c r="O132" i="45"/>
  <c r="T28" i="27"/>
  <c r="O28" i="42"/>
  <c r="O136" i="45"/>
  <c r="T32" i="27"/>
  <c r="O32" i="42"/>
  <c r="O140" i="45"/>
  <c r="T39" i="27"/>
  <c r="O39" i="42"/>
  <c r="O147" i="45"/>
  <c r="T43" i="27"/>
  <c r="O43" i="42"/>
  <c r="O151" i="45"/>
  <c r="T47" i="27"/>
  <c r="O47" i="42"/>
  <c r="O155" i="45"/>
  <c r="T51" i="27"/>
  <c r="O51" i="42"/>
  <c r="O159" i="45"/>
  <c r="T58" i="27"/>
  <c r="O58" i="42"/>
  <c r="O166" i="45"/>
  <c r="T62" i="27"/>
  <c r="O62" i="42"/>
  <c r="O170" i="45"/>
  <c r="T66" i="27"/>
  <c r="O66" i="42"/>
  <c r="O174" i="45"/>
  <c r="T73" i="27"/>
  <c r="O73" i="42"/>
  <c r="O181" i="45"/>
  <c r="T77" i="27"/>
  <c r="O77" i="42"/>
  <c r="O185" i="45"/>
  <c r="T81" i="27"/>
  <c r="O81" i="42"/>
  <c r="O189" i="45"/>
  <c r="T88" i="27"/>
  <c r="O88" i="42"/>
  <c r="O196" i="45"/>
  <c r="T92" i="27"/>
  <c r="O92" i="42"/>
  <c r="O200" i="45"/>
  <c r="T96" i="27"/>
  <c r="O96" i="42"/>
  <c r="O204" i="45"/>
  <c r="T103" i="27"/>
  <c r="O103" i="42"/>
  <c r="O211" i="45"/>
  <c r="T107" i="27"/>
  <c r="O107" i="42"/>
  <c r="O215" i="45"/>
  <c r="T111" i="27"/>
  <c r="O111" i="42"/>
  <c r="O219" i="45"/>
  <c r="T115" i="27"/>
  <c r="O115" i="42"/>
  <c r="O223" i="45"/>
  <c r="T122" i="27"/>
  <c r="O122" i="42"/>
  <c r="O230" i="45"/>
  <c r="T126" i="27"/>
  <c r="O126" i="42"/>
  <c r="O234" i="45"/>
  <c r="T130" i="27"/>
  <c r="O130" i="42"/>
  <c r="O238" i="45"/>
  <c r="T137" i="27"/>
  <c r="O137" i="42"/>
  <c r="O245" i="45"/>
  <c r="T141" i="27"/>
  <c r="O141" i="42"/>
  <c r="O249" i="45"/>
  <c r="T145" i="27"/>
  <c r="O145" i="42"/>
  <c r="O253" i="45"/>
  <c r="T152" i="27"/>
  <c r="O152" i="42"/>
  <c r="O260" i="45"/>
  <c r="T156" i="27"/>
  <c r="O156" i="42"/>
  <c r="O264" i="45"/>
  <c r="T160" i="27"/>
  <c r="O160" i="42"/>
  <c r="O268" i="45"/>
  <c r="T167" i="27"/>
  <c r="O167" i="42"/>
  <c r="O275" i="45"/>
  <c r="T171" i="27"/>
  <c r="O171" i="42"/>
  <c r="O279" i="45"/>
  <c r="T175" i="27"/>
  <c r="O175" i="42"/>
  <c r="O283" i="45"/>
  <c r="T179" i="27"/>
  <c r="O179" i="42"/>
  <c r="O287" i="45"/>
  <c r="T186" i="27"/>
  <c r="O186" i="42"/>
  <c r="O294" i="45"/>
  <c r="T190" i="27"/>
  <c r="O190" i="42"/>
  <c r="O298" i="45"/>
  <c r="T194" i="27"/>
  <c r="O194" i="42"/>
  <c r="O302" i="45"/>
  <c r="T9" i="26"/>
  <c r="O9" i="40"/>
  <c r="O309" i="45"/>
  <c r="T13" i="26"/>
  <c r="O13" i="40"/>
  <c r="O313" i="45"/>
  <c r="T17" i="26"/>
  <c r="O17" i="40"/>
  <c r="O317" i="45"/>
  <c r="T8" i="25"/>
  <c r="O8" i="38"/>
  <c r="O348" i="45"/>
  <c r="T12" i="25"/>
  <c r="O12" i="38"/>
  <c r="O352" i="45"/>
  <c r="T16" i="25"/>
  <c r="O16" i="38"/>
  <c r="O356" i="45"/>
  <c r="T210" i="27"/>
  <c r="O210" i="42"/>
  <c r="O374" i="45"/>
  <c r="T214" i="27"/>
  <c r="O214" i="42"/>
  <c r="O378" i="45"/>
  <c r="T218" i="27"/>
  <c r="O218" i="42"/>
  <c r="O382" i="45"/>
  <c r="T236" i="27"/>
  <c r="O236" i="42"/>
  <c r="O400" i="45"/>
  <c r="T240" i="27"/>
  <c r="O240" i="42"/>
  <c r="O404" i="45"/>
  <c r="T244" i="27"/>
  <c r="O244" i="42"/>
  <c r="O408" i="45"/>
  <c r="T248" i="27"/>
  <c r="O248" i="42"/>
  <c r="O412" i="45"/>
  <c r="T252" i="27"/>
  <c r="O252" i="42"/>
  <c r="O416" i="45"/>
  <c r="T256" i="27"/>
  <c r="O256" i="42"/>
  <c r="O420" i="45"/>
  <c r="T260" i="27"/>
  <c r="O260" i="42"/>
  <c r="O424" i="45"/>
  <c r="T264" i="27"/>
  <c r="O264" i="42"/>
  <c r="O428" i="45"/>
  <c r="T268" i="27"/>
  <c r="O268" i="42"/>
  <c r="O432" i="45"/>
  <c r="T272" i="27"/>
  <c r="O272" i="42"/>
  <c r="O436" i="45"/>
  <c r="T276" i="27"/>
  <c r="O276" i="42"/>
  <c r="O440" i="45"/>
  <c r="T280" i="27"/>
  <c r="O280" i="42"/>
  <c r="O444" i="45"/>
  <c r="T284" i="27"/>
  <c r="O284" i="42"/>
  <c r="O448" i="45"/>
  <c r="T288" i="27"/>
  <c r="O288" i="42"/>
  <c r="O452" i="45"/>
  <c r="T292" i="27"/>
  <c r="O292" i="42"/>
  <c r="O456" i="45"/>
  <c r="T296" i="27"/>
  <c r="O296" i="42"/>
  <c r="O460" i="45"/>
  <c r="T300" i="27"/>
  <c r="O300" i="42"/>
  <c r="O464" i="45"/>
  <c r="T304" i="27"/>
  <c r="O304" i="42"/>
  <c r="O468" i="45"/>
  <c r="T308" i="27"/>
  <c r="O308" i="42"/>
  <c r="O472" i="45"/>
  <c r="T312" i="27"/>
  <c r="O312" i="42"/>
  <c r="O476" i="45"/>
  <c r="T316" i="27"/>
  <c r="O316" i="42"/>
  <c r="O480" i="45"/>
  <c r="T320" i="27"/>
  <c r="O320" i="42"/>
  <c r="O484" i="45"/>
  <c r="T324" i="27"/>
  <c r="O324" i="42"/>
  <c r="O488" i="45"/>
  <c r="T328" i="27"/>
  <c r="O328" i="42"/>
  <c r="O492" i="45"/>
  <c r="T332" i="27"/>
  <c r="O332" i="42"/>
  <c r="O496" i="45"/>
  <c r="T336" i="27"/>
  <c r="O336" i="42"/>
  <c r="O500" i="45"/>
  <c r="T340" i="27"/>
  <c r="O340" i="42"/>
  <c r="O504" i="45"/>
  <c r="T344" i="27"/>
  <c r="O344" i="42"/>
  <c r="O508" i="45"/>
  <c r="T348" i="27"/>
  <c r="O348" i="42"/>
  <c r="O512" i="45"/>
  <c r="T352" i="27"/>
  <c r="O352" i="42"/>
  <c r="O516" i="45"/>
  <c r="T356" i="27"/>
  <c r="O356" i="42"/>
  <c r="O520" i="45"/>
  <c r="T360" i="27"/>
  <c r="O360" i="42"/>
  <c r="O524" i="45"/>
  <c r="T378" i="27"/>
  <c r="O378" i="42"/>
  <c r="O542" i="45"/>
  <c r="T382" i="27"/>
  <c r="O382" i="42"/>
  <c r="O546" i="45"/>
  <c r="T386" i="27"/>
  <c r="O386" i="42"/>
  <c r="O550" i="45"/>
  <c r="T392" i="27"/>
  <c r="O392" i="42"/>
  <c r="O556" i="45"/>
  <c r="T396" i="27"/>
  <c r="O396" i="42"/>
  <c r="O560" i="45"/>
  <c r="T402" i="27"/>
  <c r="O402" i="42"/>
  <c r="O566" i="45"/>
  <c r="T406" i="27"/>
  <c r="O406" i="42"/>
  <c r="O570" i="45"/>
  <c r="T410" i="27"/>
  <c r="O410" i="42"/>
  <c r="O574" i="45"/>
  <c r="T416" i="27"/>
  <c r="O416" i="42"/>
  <c r="O580" i="45"/>
  <c r="T420" i="27"/>
  <c r="O420" i="42"/>
  <c r="O584" i="45"/>
  <c r="T426" i="27"/>
  <c r="O426" i="42"/>
  <c r="O590" i="45"/>
  <c r="T430" i="27"/>
  <c r="O430" i="42"/>
  <c r="O594" i="45"/>
  <c r="T434" i="27"/>
  <c r="O434" i="42"/>
  <c r="O598" i="45"/>
  <c r="T440" i="27"/>
  <c r="O440" i="42"/>
  <c r="O604" i="45"/>
  <c r="T444" i="27"/>
  <c r="O444" i="42"/>
  <c r="O608" i="45"/>
  <c r="T450" i="27"/>
  <c r="O450" i="42"/>
  <c r="O614" i="45"/>
  <c r="T454" i="27"/>
  <c r="O454" i="42"/>
  <c r="O618" i="45"/>
  <c r="T458" i="27"/>
  <c r="O458" i="42"/>
  <c r="O622" i="45"/>
  <c r="T464" i="27"/>
  <c r="O464" i="42"/>
  <c r="O628" i="45"/>
  <c r="T468" i="27"/>
  <c r="O468" i="42"/>
  <c r="O632" i="45"/>
  <c r="T474" i="27"/>
  <c r="O474" i="42"/>
  <c r="O638" i="45"/>
  <c r="T478" i="27"/>
  <c r="O478" i="42"/>
  <c r="O642" i="45"/>
  <c r="T482" i="27"/>
  <c r="O482" i="42"/>
  <c r="O646" i="45"/>
  <c r="T488" i="27"/>
  <c r="O488" i="42"/>
  <c r="O652" i="45"/>
  <c r="T492" i="27"/>
  <c r="O492" i="42"/>
  <c r="O656" i="45"/>
  <c r="T498" i="27"/>
  <c r="O498" i="42"/>
  <c r="O662" i="45"/>
  <c r="T502" i="27"/>
  <c r="O502" i="42"/>
  <c r="O666" i="45"/>
  <c r="T506" i="27"/>
  <c r="O506" i="42"/>
  <c r="O670" i="45"/>
  <c r="T512" i="27"/>
  <c r="O512" i="42"/>
  <c r="O676" i="45"/>
  <c r="T516" i="27"/>
  <c r="O516" i="42"/>
  <c r="O680" i="45"/>
  <c r="T522" i="27"/>
  <c r="O522" i="42"/>
  <c r="O686" i="45"/>
  <c r="T526" i="27"/>
  <c r="O526" i="42"/>
  <c r="O690" i="45"/>
  <c r="T530" i="27"/>
  <c r="O530" i="42"/>
  <c r="O694" i="45"/>
  <c r="T548" i="27"/>
  <c r="O536" i="42"/>
  <c r="O712" i="45"/>
  <c r="T552" i="27"/>
  <c r="O540" i="42"/>
  <c r="O716" i="45"/>
  <c r="T22" i="31"/>
  <c r="O22" i="34"/>
  <c r="O734" i="45"/>
  <c r="T26" i="31"/>
  <c r="O26" i="34"/>
  <c r="O738" i="45"/>
  <c r="T30" i="31"/>
  <c r="O30" i="34"/>
  <c r="O742" i="45"/>
  <c r="T36" i="31"/>
  <c r="O36" i="34"/>
  <c r="O760" i="45"/>
  <c r="T40" i="31"/>
  <c r="O40" i="34"/>
  <c r="O764" i="45"/>
  <c r="T46" i="31"/>
  <c r="O46" i="34"/>
  <c r="O770" i="45"/>
  <c r="T50" i="31"/>
  <c r="O50" i="34"/>
  <c r="O774" i="45"/>
  <c r="T54" i="31"/>
  <c r="O54" i="34"/>
  <c r="O778" i="45"/>
  <c r="T60" i="31"/>
  <c r="O60" i="34"/>
  <c r="O784" i="45"/>
  <c r="T64" i="31"/>
  <c r="O64" i="34"/>
  <c r="O788" i="45"/>
  <c r="T70" i="31"/>
  <c r="O70" i="34"/>
  <c r="O794" i="45"/>
  <c r="T74" i="31"/>
  <c r="O74" i="34"/>
  <c r="O798" i="45"/>
  <c r="T78" i="31"/>
  <c r="O78" i="34"/>
  <c r="O802" i="45"/>
  <c r="T560" i="27"/>
  <c r="O548" i="42"/>
  <c r="O820" i="45"/>
  <c r="T564" i="27"/>
  <c r="O552" i="42"/>
  <c r="O824" i="45"/>
  <c r="T22" i="22"/>
  <c r="O22" i="33"/>
  <c r="O830" i="45"/>
  <c r="T26" i="22"/>
  <c r="O26" i="33"/>
  <c r="O834" i="45"/>
  <c r="T30" i="22"/>
  <c r="O30" i="33"/>
  <c r="O838" i="45"/>
  <c r="T572" i="27"/>
  <c r="O560" i="42"/>
  <c r="O856" i="45"/>
  <c r="T576" i="27"/>
  <c r="O564" i="42"/>
  <c r="O860" i="45"/>
  <c r="T82" i="31"/>
  <c r="O82" i="34"/>
  <c r="O866" i="45"/>
  <c r="T86" i="31"/>
  <c r="O86" i="34"/>
  <c r="O870" i="45"/>
  <c r="T90" i="31"/>
  <c r="O90" i="34"/>
  <c r="O874" i="45"/>
  <c r="T96" i="31"/>
  <c r="O96" i="34"/>
  <c r="O880" i="45"/>
  <c r="T100" i="31"/>
  <c r="O100" i="34"/>
  <c r="O884" i="45"/>
  <c r="T582" i="27"/>
  <c r="O570" i="42"/>
  <c r="O902" i="45"/>
  <c r="T586" i="27"/>
  <c r="O574" i="42"/>
  <c r="O906" i="45"/>
  <c r="T590" i="27"/>
  <c r="O578" i="42"/>
  <c r="O910" i="45"/>
  <c r="T108" i="31"/>
  <c r="O108" i="34"/>
  <c r="O916" i="45"/>
  <c r="T112" i="31"/>
  <c r="O112" i="34"/>
  <c r="O920" i="45"/>
  <c r="T118" i="31"/>
  <c r="O118" i="34"/>
  <c r="O926" i="45"/>
  <c r="T122" i="31"/>
  <c r="O122" i="34"/>
  <c r="O930" i="45"/>
  <c r="T126" i="31"/>
  <c r="O126" i="34"/>
  <c r="O934" i="45"/>
  <c r="T596" i="27"/>
  <c r="O584" i="42"/>
  <c r="O952" i="45"/>
  <c r="T600" i="27"/>
  <c r="O588" i="42"/>
  <c r="O956" i="45"/>
  <c r="T130" i="31"/>
  <c r="O130" i="34"/>
  <c r="O962" i="45"/>
  <c r="T134" i="31"/>
  <c r="O134" i="34"/>
  <c r="O966" i="45"/>
  <c r="T138" i="31"/>
  <c r="O138" i="34"/>
  <c r="O970" i="45"/>
  <c r="T608" i="27"/>
  <c r="O596" i="42"/>
  <c r="O976" i="45"/>
  <c r="T612" i="27"/>
  <c r="O600" i="42"/>
  <c r="O980" i="45"/>
  <c r="T142" i="31"/>
  <c r="O142" i="34"/>
  <c r="O986" i="45"/>
  <c r="T146" i="31"/>
  <c r="O146" i="34"/>
  <c r="O990" i="45"/>
  <c r="T150" i="31"/>
  <c r="O150" i="34"/>
  <c r="O994" i="45"/>
  <c r="T620" i="27"/>
  <c r="O608" i="42"/>
  <c r="O1000" i="45"/>
  <c r="T624" i="27"/>
  <c r="O612" i="42"/>
  <c r="O1004" i="45"/>
  <c r="T630" i="27"/>
  <c r="O618" i="42"/>
  <c r="O1022" i="45"/>
  <c r="T634" i="27"/>
  <c r="O622" i="42"/>
  <c r="O1026" i="45"/>
  <c r="T638" i="27"/>
  <c r="O626" i="42"/>
  <c r="O1030" i="45"/>
  <c r="T644" i="27"/>
  <c r="O632" i="42"/>
  <c r="O1036" i="45"/>
  <c r="T648" i="27"/>
  <c r="O636" i="42"/>
  <c r="O1040" i="45"/>
  <c r="T654" i="27"/>
  <c r="O642" i="42"/>
  <c r="O1046" i="45"/>
  <c r="T658" i="27"/>
  <c r="O646" i="42"/>
  <c r="O1050" i="45"/>
  <c r="T662" i="27"/>
  <c r="O650" i="42"/>
  <c r="O1054" i="45"/>
  <c r="T668" i="27"/>
  <c r="O656" i="42"/>
  <c r="O1072" i="45"/>
  <c r="T672" i="27"/>
  <c r="O660" i="42"/>
  <c r="O1076" i="45"/>
  <c r="T34" i="22"/>
  <c r="O34" i="33"/>
  <c r="O1082" i="45"/>
  <c r="T38" i="22"/>
  <c r="O38" i="33"/>
  <c r="O1086" i="45"/>
  <c r="T42" i="22"/>
  <c r="O42" i="33"/>
  <c r="O1090" i="45"/>
  <c r="T680" i="27"/>
  <c r="O668" i="42"/>
  <c r="O1096" i="45"/>
  <c r="T684" i="27"/>
  <c r="O672" i="42"/>
  <c r="O1100" i="45"/>
  <c r="T690" i="27"/>
  <c r="O678" i="42"/>
  <c r="O1106" i="45"/>
  <c r="T694" i="27"/>
  <c r="O682" i="42"/>
  <c r="O1110" i="45"/>
  <c r="T698" i="27"/>
  <c r="O686" i="42"/>
  <c r="O1114" i="45"/>
  <c r="T704" i="27"/>
  <c r="O692" i="42"/>
  <c r="O1132" i="45"/>
  <c r="T708" i="27"/>
  <c r="O696" i="42"/>
  <c r="O1136" i="45"/>
  <c r="T22" i="25"/>
  <c r="O22" i="38"/>
  <c r="O1142" i="45"/>
  <c r="T26" i="25"/>
  <c r="O26" i="38"/>
  <c r="O1146" i="45"/>
  <c r="T30" i="25"/>
  <c r="O30" i="38"/>
  <c r="O1150" i="45"/>
  <c r="T716" i="27"/>
  <c r="O704" i="42"/>
  <c r="O1156" i="45"/>
  <c r="T720" i="27"/>
  <c r="O708" i="42"/>
  <c r="O1160" i="45"/>
  <c r="T726" i="27"/>
  <c r="O714" i="42"/>
  <c r="O1166" i="45"/>
  <c r="T730" i="27"/>
  <c r="O718" i="42"/>
  <c r="O1170" i="45"/>
  <c r="T734" i="27"/>
  <c r="O722" i="42"/>
  <c r="O1174" i="45"/>
  <c r="T740" i="27"/>
  <c r="O728" i="42"/>
  <c r="O1180" i="45"/>
  <c r="T744" i="27"/>
  <c r="O732" i="42"/>
  <c r="O1184" i="45"/>
  <c r="T46" i="22"/>
  <c r="O46" i="33"/>
  <c r="O1202" i="45"/>
  <c r="T50" i="22"/>
  <c r="O50" i="33"/>
  <c r="O1206" i="45"/>
  <c r="T54" i="22"/>
  <c r="O54" i="33"/>
  <c r="O1210" i="45"/>
  <c r="T58" i="22"/>
  <c r="O58" i="33"/>
  <c r="O1250" i="45"/>
  <c r="T62" i="22"/>
  <c r="O62" i="33"/>
  <c r="O1254" i="45"/>
  <c r="T67" i="22"/>
  <c r="O67" i="33"/>
  <c r="O1259" i="45"/>
  <c r="O1265" i="45"/>
  <c r="O1269" i="45"/>
  <c r="M8" i="22"/>
  <c r="M8" i="33"/>
  <c r="M32" i="45"/>
  <c r="M12" i="22"/>
  <c r="M12" i="33"/>
  <c r="M36" i="45"/>
  <c r="M16" i="22"/>
  <c r="M16" i="33"/>
  <c r="M40" i="45"/>
  <c r="M20" i="24"/>
  <c r="M20" i="36"/>
  <c r="M60" i="45"/>
  <c r="M24" i="24"/>
  <c r="M24" i="36"/>
  <c r="M64" i="45"/>
  <c r="M28" i="24"/>
  <c r="M28" i="36"/>
  <c r="M68" i="45"/>
  <c r="M34" i="24"/>
  <c r="M34" i="36"/>
  <c r="M74" i="45"/>
  <c r="M38" i="24"/>
  <c r="M38" i="36"/>
  <c r="M78" i="45"/>
  <c r="M42" i="24"/>
  <c r="M42" i="36"/>
  <c r="M82" i="45"/>
  <c r="M48" i="24"/>
  <c r="M48" i="36"/>
  <c r="M88" i="45"/>
  <c r="M52" i="24"/>
  <c r="M52" i="36"/>
  <c r="M92" i="45"/>
  <c r="M7" i="31"/>
  <c r="M7" i="34"/>
  <c r="M99" i="45"/>
  <c r="M11" i="31"/>
  <c r="M11" i="34"/>
  <c r="M103" i="45"/>
  <c r="M15" i="31"/>
  <c r="M15" i="34"/>
  <c r="M107" i="45"/>
  <c r="M19" i="31"/>
  <c r="M19" i="34"/>
  <c r="M111" i="45"/>
  <c r="M11" i="27"/>
  <c r="M11" i="42"/>
  <c r="M119" i="45"/>
  <c r="M26" i="27"/>
  <c r="M26" i="42"/>
  <c r="M134" i="45"/>
  <c r="M30" i="27"/>
  <c r="M30" i="42"/>
  <c r="M138" i="45"/>
  <c r="M34" i="27"/>
  <c r="M34" i="42"/>
  <c r="M142" i="45"/>
  <c r="M41" i="27"/>
  <c r="M41" i="42"/>
  <c r="M149" i="45"/>
  <c r="M45" i="27"/>
  <c r="M45" i="42"/>
  <c r="M153" i="45"/>
  <c r="M49" i="27"/>
  <c r="M49" i="42"/>
  <c r="M157" i="45"/>
  <c r="M56" i="27"/>
  <c r="M56" i="42"/>
  <c r="M164" i="45"/>
  <c r="M60" i="27"/>
  <c r="M60" i="42"/>
  <c r="M168" i="45"/>
  <c r="M64" i="27"/>
  <c r="M64" i="42"/>
  <c r="M172" i="45"/>
  <c r="M71" i="27"/>
  <c r="M71" i="42"/>
  <c r="M179" i="45"/>
  <c r="M75" i="27"/>
  <c r="M75" i="42"/>
  <c r="M183" i="45"/>
  <c r="M79" i="27"/>
  <c r="M79" i="42"/>
  <c r="M187" i="45"/>
  <c r="M83" i="27"/>
  <c r="M83" i="42"/>
  <c r="M191" i="45"/>
  <c r="M90" i="27"/>
  <c r="M90" i="42"/>
  <c r="M198" i="45"/>
  <c r="M94" i="27"/>
  <c r="M94" i="42"/>
  <c r="M202" i="45"/>
  <c r="M98" i="27"/>
  <c r="M98" i="42"/>
  <c r="M206" i="45"/>
  <c r="M105" i="27"/>
  <c r="M105" i="42"/>
  <c r="M213" i="45"/>
  <c r="M109" i="27"/>
  <c r="M109" i="42"/>
  <c r="M217" i="45"/>
  <c r="M113" i="27"/>
  <c r="M113" i="42"/>
  <c r="M221" i="45"/>
  <c r="M120" i="27"/>
  <c r="M120" i="42"/>
  <c r="M228" i="45"/>
  <c r="M124" i="27"/>
  <c r="M124" i="42"/>
  <c r="M232" i="45"/>
  <c r="M128" i="27"/>
  <c r="M128" i="42"/>
  <c r="M236" i="45"/>
  <c r="M135" i="27"/>
  <c r="M135" i="42"/>
  <c r="M243" i="45"/>
  <c r="M139" i="27"/>
  <c r="M139" i="42"/>
  <c r="M247" i="45"/>
  <c r="M143" i="27"/>
  <c r="M143" i="42"/>
  <c r="M251" i="45"/>
  <c r="M147" i="27"/>
  <c r="M147" i="42"/>
  <c r="M255" i="45"/>
  <c r="M154" i="27"/>
  <c r="M154" i="42"/>
  <c r="M262" i="45"/>
  <c r="M158" i="27"/>
  <c r="M158" i="42"/>
  <c r="M266" i="45"/>
  <c r="M162" i="27"/>
  <c r="M162" i="42"/>
  <c r="M270" i="45"/>
  <c r="M169" i="27"/>
  <c r="M169" i="42"/>
  <c r="M277" i="45"/>
  <c r="M173" i="27"/>
  <c r="M173" i="42"/>
  <c r="M281" i="45"/>
  <c r="M177" i="27"/>
  <c r="M177" i="42"/>
  <c r="M285" i="45"/>
  <c r="M184" i="27"/>
  <c r="M184" i="42"/>
  <c r="M292" i="45"/>
  <c r="M188" i="27"/>
  <c r="M188" i="42"/>
  <c r="M296" i="45"/>
  <c r="M192" i="27"/>
  <c r="M192" i="42"/>
  <c r="M300" i="45"/>
  <c r="M7" i="26"/>
  <c r="M7" i="40"/>
  <c r="M307" i="45"/>
  <c r="M11" i="26"/>
  <c r="M11" i="40"/>
  <c r="M311" i="45"/>
  <c r="M15" i="26"/>
  <c r="M15" i="40"/>
  <c r="M315" i="45"/>
  <c r="M19" i="26"/>
  <c r="M19" i="40"/>
  <c r="M319" i="45"/>
  <c r="M10" i="25"/>
  <c r="M10" i="38"/>
  <c r="M350" i="45"/>
  <c r="M14" i="25"/>
  <c r="M14" i="38"/>
  <c r="M354" i="45"/>
  <c r="M18" i="25"/>
  <c r="M18" i="38"/>
  <c r="M358" i="45"/>
  <c r="M212" i="27"/>
  <c r="M212" i="42"/>
  <c r="M376" i="45"/>
  <c r="M216" i="27"/>
  <c r="M216" i="42"/>
  <c r="M380" i="45"/>
  <c r="M234" i="27"/>
  <c r="M234" i="42"/>
  <c r="M398" i="45"/>
  <c r="M238" i="27"/>
  <c r="M238" i="42"/>
  <c r="M402" i="45"/>
  <c r="M242" i="27"/>
  <c r="M242" i="42"/>
  <c r="M406" i="45"/>
  <c r="M246" i="27"/>
  <c r="M246" i="42"/>
  <c r="M410" i="45"/>
  <c r="M250" i="27"/>
  <c r="M250" i="42"/>
  <c r="M414" i="45"/>
  <c r="M254" i="27"/>
  <c r="M254" i="42"/>
  <c r="M418" i="45"/>
  <c r="M258" i="27"/>
  <c r="M258" i="42"/>
  <c r="M422" i="45"/>
  <c r="M262" i="27"/>
  <c r="M262" i="42"/>
  <c r="M426" i="45"/>
  <c r="M266" i="27"/>
  <c r="M266" i="42"/>
  <c r="M430" i="45"/>
  <c r="M270" i="27"/>
  <c r="M270" i="42"/>
  <c r="M434" i="45"/>
  <c r="M274" i="27"/>
  <c r="M274" i="42"/>
  <c r="M438" i="45"/>
  <c r="M278" i="27"/>
  <c r="M278" i="42"/>
  <c r="M442" i="45"/>
  <c r="M282" i="27"/>
  <c r="M282" i="42"/>
  <c r="M446" i="45"/>
  <c r="M286" i="27"/>
  <c r="M286" i="42"/>
  <c r="M450" i="45"/>
  <c r="M290" i="27"/>
  <c r="M290" i="42"/>
  <c r="M454" i="45"/>
  <c r="M294" i="27"/>
  <c r="M294" i="42"/>
  <c r="M458" i="45"/>
  <c r="M298" i="27"/>
  <c r="M298" i="42"/>
  <c r="M462" i="45"/>
  <c r="M302" i="27"/>
  <c r="M302" i="42"/>
  <c r="M466" i="45"/>
  <c r="M306" i="27"/>
  <c r="M306" i="42"/>
  <c r="M470" i="45"/>
  <c r="M310" i="27"/>
  <c r="M310" i="42"/>
  <c r="M474" i="45"/>
  <c r="M314" i="27"/>
  <c r="M314" i="42"/>
  <c r="M478" i="45"/>
  <c r="M318" i="27"/>
  <c r="M318" i="42"/>
  <c r="M482" i="45"/>
  <c r="M322" i="27"/>
  <c r="M322" i="42"/>
  <c r="M486" i="45"/>
  <c r="M326" i="27"/>
  <c r="M326" i="42"/>
  <c r="M490" i="45"/>
  <c r="M330" i="27"/>
  <c r="M330" i="42"/>
  <c r="M494" i="45"/>
  <c r="M334" i="27"/>
  <c r="M334" i="42"/>
  <c r="M498" i="45"/>
  <c r="M338" i="27"/>
  <c r="M338" i="42"/>
  <c r="M502" i="45"/>
  <c r="M342" i="27"/>
  <c r="M342" i="42"/>
  <c r="M506" i="45"/>
  <c r="M346" i="27"/>
  <c r="M346" i="42"/>
  <c r="M510" i="45"/>
  <c r="M350" i="27"/>
  <c r="M350" i="42"/>
  <c r="M514" i="45"/>
  <c r="M354" i="27"/>
  <c r="M354" i="42"/>
  <c r="M518" i="45"/>
  <c r="M358" i="27"/>
  <c r="M358" i="42"/>
  <c r="M522" i="45"/>
  <c r="M362" i="27"/>
  <c r="M362" i="42"/>
  <c r="M526" i="45"/>
  <c r="M380" i="27"/>
  <c r="M380" i="42"/>
  <c r="M544" i="45"/>
  <c r="M384" i="27"/>
  <c r="M384" i="42"/>
  <c r="M548" i="45"/>
  <c r="M390" i="27"/>
  <c r="M390" i="42"/>
  <c r="M554" i="45"/>
  <c r="M394" i="27"/>
  <c r="M394" i="42"/>
  <c r="M558" i="45"/>
  <c r="M398" i="27"/>
  <c r="M398" i="42"/>
  <c r="M562" i="45"/>
  <c r="M404" i="27"/>
  <c r="M404" i="42"/>
  <c r="M568" i="45"/>
  <c r="M408" i="27"/>
  <c r="M408" i="42"/>
  <c r="M572" i="45"/>
  <c r="M414" i="27"/>
  <c r="M414" i="42"/>
  <c r="M578" i="45"/>
  <c r="M418" i="27"/>
  <c r="M418" i="42"/>
  <c r="M582" i="45"/>
  <c r="M422" i="27"/>
  <c r="M422" i="42"/>
  <c r="M586" i="45"/>
  <c r="M428" i="27"/>
  <c r="M428" i="42"/>
  <c r="M592" i="45"/>
  <c r="M432" i="27"/>
  <c r="M432" i="42"/>
  <c r="M596" i="45"/>
  <c r="M438" i="27"/>
  <c r="M438" i="42"/>
  <c r="M602" i="45"/>
  <c r="M442" i="27"/>
  <c r="M442" i="42"/>
  <c r="M606" i="45"/>
  <c r="M446" i="27"/>
  <c r="M446" i="42"/>
  <c r="M610" i="45"/>
  <c r="M452" i="27"/>
  <c r="M452" i="42"/>
  <c r="M616" i="45"/>
  <c r="M456" i="27"/>
  <c r="M456" i="42"/>
  <c r="M620" i="45"/>
  <c r="M462" i="27"/>
  <c r="M462" i="42"/>
  <c r="M626" i="45"/>
  <c r="M466" i="27"/>
  <c r="M466" i="42"/>
  <c r="M630" i="45"/>
  <c r="M470" i="27"/>
  <c r="M470" i="42"/>
  <c r="M634" i="45"/>
  <c r="M476" i="27"/>
  <c r="M476" i="42"/>
  <c r="M640" i="45"/>
  <c r="M480" i="27"/>
  <c r="M480" i="42"/>
  <c r="M644" i="45"/>
  <c r="M486" i="27"/>
  <c r="M486" i="42"/>
  <c r="M650" i="45"/>
  <c r="M490" i="27"/>
  <c r="M490" i="42"/>
  <c r="M654" i="45"/>
  <c r="M494" i="27"/>
  <c r="M494" i="42"/>
  <c r="M658" i="45"/>
  <c r="M500" i="27"/>
  <c r="M500" i="42"/>
  <c r="M664" i="45"/>
  <c r="M504" i="27"/>
  <c r="M504" i="42"/>
  <c r="M668" i="45"/>
  <c r="M510" i="27"/>
  <c r="M510" i="42"/>
  <c r="M674" i="45"/>
  <c r="M514" i="27"/>
  <c r="M514" i="42"/>
  <c r="M678" i="45"/>
  <c r="M518" i="27"/>
  <c r="M518" i="42"/>
  <c r="M682" i="45"/>
  <c r="M524" i="27"/>
  <c r="M524" i="42"/>
  <c r="M688" i="45"/>
  <c r="M528" i="27"/>
  <c r="M528" i="42"/>
  <c r="M692" i="45"/>
  <c r="M546" i="27"/>
  <c r="M534" i="42"/>
  <c r="M710" i="45"/>
  <c r="M550" i="27"/>
  <c r="M538" i="42"/>
  <c r="M714" i="45"/>
  <c r="M554" i="27"/>
  <c r="M542" i="42"/>
  <c r="M718" i="45"/>
  <c r="M24" i="31"/>
  <c r="M24" i="34"/>
  <c r="M736" i="45"/>
  <c r="M28" i="31"/>
  <c r="M28" i="34"/>
  <c r="M740" i="45"/>
  <c r="M34" i="31"/>
  <c r="M34" i="34"/>
  <c r="M758" i="45"/>
  <c r="M38" i="31"/>
  <c r="M38" i="34"/>
  <c r="M762" i="45"/>
  <c r="M42" i="31"/>
  <c r="M42" i="34"/>
  <c r="M766" i="45"/>
  <c r="M48" i="31"/>
  <c r="M48" i="34"/>
  <c r="M772" i="45"/>
  <c r="M52" i="31"/>
  <c r="M52" i="34"/>
  <c r="M776" i="45"/>
  <c r="M58" i="31"/>
  <c r="M58" i="34"/>
  <c r="M782" i="45"/>
  <c r="M62" i="31"/>
  <c r="M62" i="34"/>
  <c r="M786" i="45"/>
  <c r="M66" i="31"/>
  <c r="M66" i="34"/>
  <c r="M790" i="45"/>
  <c r="M72" i="31"/>
  <c r="M72" i="34"/>
  <c r="M796" i="45"/>
  <c r="M76" i="31"/>
  <c r="M76" i="34"/>
  <c r="M800" i="45"/>
  <c r="M561" i="27"/>
  <c r="M549" i="42"/>
  <c r="M821" i="45"/>
  <c r="M565" i="27"/>
  <c r="M553" i="42"/>
  <c r="M825" i="45"/>
  <c r="M23" i="22"/>
  <c r="M23" i="33"/>
  <c r="M831" i="45"/>
  <c r="M27" i="22"/>
  <c r="M27" i="33"/>
  <c r="M835" i="45"/>
  <c r="M31" i="22"/>
  <c r="M31" i="33"/>
  <c r="M839" i="45"/>
  <c r="M573" i="27"/>
  <c r="M561" i="42"/>
  <c r="M857" i="45"/>
  <c r="M577" i="27"/>
  <c r="M565" i="42"/>
  <c r="M861" i="45"/>
  <c r="M83" i="31"/>
  <c r="M83" i="34"/>
  <c r="M867" i="45"/>
  <c r="M87" i="31"/>
  <c r="M87" i="34"/>
  <c r="M871" i="45"/>
  <c r="M91" i="31"/>
  <c r="M91" i="34"/>
  <c r="M875" i="45"/>
  <c r="M97" i="31"/>
  <c r="M97" i="34"/>
  <c r="M881" i="45"/>
  <c r="M101" i="31"/>
  <c r="M101" i="34"/>
  <c r="M885" i="45"/>
  <c r="M583" i="27"/>
  <c r="M571" i="42"/>
  <c r="M903" i="45"/>
  <c r="M587" i="27"/>
  <c r="M575" i="42"/>
  <c r="M907" i="45"/>
  <c r="M591" i="27"/>
  <c r="M579" i="42"/>
  <c r="M911" i="45"/>
  <c r="M109" i="31"/>
  <c r="M109" i="34"/>
  <c r="M917" i="45"/>
  <c r="M113" i="31"/>
  <c r="M113" i="34"/>
  <c r="M921" i="45"/>
  <c r="M119" i="31"/>
  <c r="M119" i="34"/>
  <c r="M927" i="45"/>
  <c r="M123" i="31"/>
  <c r="M123" i="34"/>
  <c r="M931" i="45"/>
  <c r="M127" i="31"/>
  <c r="M127" i="34"/>
  <c r="M935" i="45"/>
  <c r="M597" i="27"/>
  <c r="M585" i="42"/>
  <c r="M953" i="45"/>
  <c r="M601" i="27"/>
  <c r="M589" i="42"/>
  <c r="M957" i="45"/>
  <c r="M131" i="31"/>
  <c r="M131" i="34"/>
  <c r="M963" i="45"/>
  <c r="M135" i="31"/>
  <c r="M135" i="34"/>
  <c r="M967" i="45"/>
  <c r="M139" i="31"/>
  <c r="M139" i="34"/>
  <c r="M971" i="45"/>
  <c r="M609" i="27"/>
  <c r="M597" i="42"/>
  <c r="M977" i="45"/>
  <c r="M613" i="27"/>
  <c r="M601" i="42"/>
  <c r="M981" i="45"/>
  <c r="M143" i="31"/>
  <c r="M143" i="34"/>
  <c r="M987" i="45"/>
  <c r="M147" i="31"/>
  <c r="M147" i="34"/>
  <c r="M991" i="45"/>
  <c r="M151" i="31"/>
  <c r="M151" i="34"/>
  <c r="M995" i="45"/>
  <c r="M621" i="27"/>
  <c r="M609" i="42"/>
  <c r="M1001" i="45"/>
  <c r="M625" i="27"/>
  <c r="M613" i="42"/>
  <c r="M1005" i="45"/>
  <c r="M631" i="27"/>
  <c r="M619" i="42"/>
  <c r="M1023" i="45"/>
  <c r="M635" i="27"/>
  <c r="M623" i="42"/>
  <c r="M1027" i="45"/>
  <c r="M639" i="27"/>
  <c r="M627" i="42"/>
  <c r="M1031" i="45"/>
  <c r="M645" i="27"/>
  <c r="M633" i="42"/>
  <c r="M1037" i="45"/>
  <c r="M649" i="27"/>
  <c r="M637" i="42"/>
  <c r="M1041" i="45"/>
  <c r="M655" i="27"/>
  <c r="M643" i="42"/>
  <c r="M1047" i="45"/>
  <c r="M659" i="27"/>
  <c r="M647" i="42"/>
  <c r="M1051" i="45"/>
  <c r="M663" i="27"/>
  <c r="M651" i="42"/>
  <c r="M1055" i="45"/>
  <c r="M666" i="27"/>
  <c r="M654" i="42"/>
  <c r="M1070" i="45"/>
  <c r="M670" i="27"/>
  <c r="M658" i="42"/>
  <c r="M1074" i="45"/>
  <c r="M674" i="27"/>
  <c r="M662" i="42"/>
  <c r="M1078" i="45"/>
  <c r="M36" i="22"/>
  <c r="M36" i="33"/>
  <c r="M1084" i="45"/>
  <c r="M40" i="22"/>
  <c r="M40" i="33"/>
  <c r="M1088" i="45"/>
  <c r="M678" i="27"/>
  <c r="M666" i="42"/>
  <c r="M1094" i="45"/>
  <c r="M682" i="27"/>
  <c r="M670" i="42"/>
  <c r="M1098" i="45"/>
  <c r="M686" i="27"/>
  <c r="M674" i="42"/>
  <c r="M1102" i="45"/>
  <c r="M692" i="27"/>
  <c r="M680" i="42"/>
  <c r="M1108" i="45"/>
  <c r="M696" i="27"/>
  <c r="M684" i="42"/>
  <c r="M1112" i="45"/>
  <c r="M702" i="27"/>
  <c r="M690" i="42"/>
  <c r="M1130" i="45"/>
  <c r="M706" i="27"/>
  <c r="M694" i="42"/>
  <c r="M1134" i="45"/>
  <c r="M710" i="27"/>
  <c r="M698" i="42"/>
  <c r="M1138" i="45"/>
  <c r="M24" i="25"/>
  <c r="M24" i="38"/>
  <c r="M1144" i="45"/>
  <c r="M28" i="25"/>
  <c r="M28" i="38"/>
  <c r="M1148" i="45"/>
  <c r="M714" i="27"/>
  <c r="M702" i="42"/>
  <c r="M1154" i="45"/>
  <c r="M718" i="27"/>
  <c r="M706" i="42"/>
  <c r="M1158" i="45"/>
  <c r="M722" i="27"/>
  <c r="M710" i="42"/>
  <c r="M1162" i="45"/>
  <c r="M728" i="27"/>
  <c r="M716" i="42"/>
  <c r="M1168" i="45"/>
  <c r="M732" i="27"/>
  <c r="M720" i="42"/>
  <c r="M1172" i="45"/>
  <c r="M738" i="27"/>
  <c r="M726" i="42"/>
  <c r="M1178" i="45"/>
  <c r="M742" i="27"/>
  <c r="M730" i="42"/>
  <c r="M1182" i="45"/>
  <c r="M746" i="27"/>
  <c r="M734" i="42"/>
  <c r="M1186" i="45"/>
  <c r="M48" i="22"/>
  <c r="M48" i="33"/>
  <c r="M1204" i="45"/>
  <c r="M52" i="22"/>
  <c r="M52" i="33"/>
  <c r="M1208" i="45"/>
  <c r="M60" i="22"/>
  <c r="M60" i="33"/>
  <c r="M1252" i="45"/>
  <c r="M64" i="22"/>
  <c r="M64" i="33"/>
  <c r="M1256" i="45"/>
  <c r="M1263" i="45"/>
  <c r="M1267" i="45"/>
  <c r="M1271" i="45"/>
  <c r="G21" i="31"/>
  <c r="G21" i="34"/>
  <c r="G733" i="45"/>
  <c r="H18" i="22"/>
  <c r="H18" i="33"/>
  <c r="H42" i="45"/>
  <c r="H7" i="22"/>
  <c r="H7" i="33"/>
  <c r="H31" i="45"/>
  <c r="H19" i="22"/>
  <c r="H19" i="33"/>
  <c r="H43" i="45"/>
  <c r="H26" i="24"/>
  <c r="H26" i="36"/>
  <c r="H66" i="45"/>
  <c r="H36" i="24"/>
  <c r="H36" i="36"/>
  <c r="H76" i="45"/>
  <c r="H46" i="24"/>
  <c r="H46" i="36"/>
  <c r="H86" i="45"/>
  <c r="H54" i="24"/>
  <c r="H54" i="36"/>
  <c r="H94" i="45"/>
  <c r="H13" i="31"/>
  <c r="H13" i="34"/>
  <c r="H105" i="45"/>
  <c r="H17" i="31"/>
  <c r="H17" i="34"/>
  <c r="H109" i="45"/>
  <c r="H8" i="27"/>
  <c r="H8" i="42"/>
  <c r="H116" i="45"/>
  <c r="H24" i="27"/>
  <c r="H24" i="42"/>
  <c r="H132" i="45"/>
  <c r="H28" i="27"/>
  <c r="H28" i="42"/>
  <c r="H136" i="45"/>
  <c r="H32" i="27"/>
  <c r="H32" i="42"/>
  <c r="H140" i="45"/>
  <c r="H39" i="27"/>
  <c r="H39" i="42"/>
  <c r="H147" i="45"/>
  <c r="H43" i="27"/>
  <c r="H43" i="42"/>
  <c r="H151" i="45"/>
  <c r="H47" i="27"/>
  <c r="H47" i="42"/>
  <c r="H155" i="45"/>
  <c r="H51" i="27"/>
  <c r="H51" i="42"/>
  <c r="H159" i="45"/>
  <c r="H58" i="27"/>
  <c r="H58" i="42"/>
  <c r="H166" i="45"/>
  <c r="H62" i="27"/>
  <c r="H62" i="42"/>
  <c r="H170" i="45"/>
  <c r="H66" i="27"/>
  <c r="H66" i="42"/>
  <c r="H174" i="45"/>
  <c r="H73" i="27"/>
  <c r="H73" i="42"/>
  <c r="H181" i="45"/>
  <c r="H77" i="27"/>
  <c r="H77" i="42"/>
  <c r="H185" i="45"/>
  <c r="H81" i="27"/>
  <c r="H81" i="42"/>
  <c r="H189" i="45"/>
  <c r="H88" i="27"/>
  <c r="H88" i="42"/>
  <c r="H196" i="45"/>
  <c r="H92" i="27"/>
  <c r="H92" i="42"/>
  <c r="H200" i="45"/>
  <c r="H96" i="27"/>
  <c r="H96" i="42"/>
  <c r="H204" i="45"/>
  <c r="H103" i="27"/>
  <c r="H103" i="42"/>
  <c r="H211" i="45"/>
  <c r="H107" i="27"/>
  <c r="H107" i="42"/>
  <c r="H215" i="45"/>
  <c r="H111" i="27"/>
  <c r="H111" i="42"/>
  <c r="H219" i="45"/>
  <c r="H115" i="27"/>
  <c r="H115" i="42"/>
  <c r="H223" i="45"/>
  <c r="H122" i="27"/>
  <c r="H122" i="42"/>
  <c r="H230" i="45"/>
  <c r="H126" i="27"/>
  <c r="H126" i="42"/>
  <c r="H234" i="45"/>
  <c r="H130" i="27"/>
  <c r="H130" i="42"/>
  <c r="H238" i="45"/>
  <c r="H137" i="27"/>
  <c r="H137" i="42"/>
  <c r="H245" i="45"/>
  <c r="H141" i="27"/>
  <c r="H141" i="42"/>
  <c r="H249" i="45"/>
  <c r="H145" i="27"/>
  <c r="H145" i="42"/>
  <c r="H253" i="45"/>
  <c r="H152" i="27"/>
  <c r="H152" i="42"/>
  <c r="H260" i="45"/>
  <c r="H156" i="27"/>
  <c r="H156" i="42"/>
  <c r="H264" i="45"/>
  <c r="H160" i="27"/>
  <c r="H160" i="42"/>
  <c r="H268" i="45"/>
  <c r="H167" i="27"/>
  <c r="H167" i="42"/>
  <c r="H275" i="45"/>
  <c r="H171" i="27"/>
  <c r="H171" i="42"/>
  <c r="H279" i="45"/>
  <c r="H175" i="27"/>
  <c r="H175" i="42"/>
  <c r="H283" i="45"/>
  <c r="H179" i="27"/>
  <c r="H179" i="42"/>
  <c r="H287" i="45"/>
  <c r="H186" i="27"/>
  <c r="H186" i="42"/>
  <c r="H294" i="45"/>
  <c r="H190" i="27"/>
  <c r="H190" i="42"/>
  <c r="H298" i="45"/>
  <c r="H194" i="27"/>
  <c r="H194" i="42"/>
  <c r="H302" i="45"/>
  <c r="H9" i="26"/>
  <c r="H9" i="40"/>
  <c r="H309" i="45"/>
  <c r="H13" i="26"/>
  <c r="H13" i="40"/>
  <c r="H313" i="45"/>
  <c r="H17" i="26"/>
  <c r="H17" i="40"/>
  <c r="H317" i="45"/>
  <c r="H8" i="25"/>
  <c r="H8" i="38"/>
  <c r="H348" i="45"/>
  <c r="H12" i="25"/>
  <c r="H12" i="38"/>
  <c r="H352" i="45"/>
  <c r="H16" i="25"/>
  <c r="H16" i="38"/>
  <c r="H356" i="45"/>
  <c r="H210" i="27"/>
  <c r="H210" i="42"/>
  <c r="H374" i="45"/>
  <c r="H214" i="27"/>
  <c r="H214" i="42"/>
  <c r="H378" i="45"/>
  <c r="H218" i="27"/>
  <c r="H218" i="42"/>
  <c r="H382" i="45"/>
  <c r="H236" i="27"/>
  <c r="H236" i="42"/>
  <c r="H400" i="45"/>
  <c r="H240" i="27"/>
  <c r="H240" i="42"/>
  <c r="H404" i="45"/>
  <c r="H244" i="27"/>
  <c r="H244" i="42"/>
  <c r="H408" i="45"/>
  <c r="H248" i="27"/>
  <c r="H248" i="42"/>
  <c r="H412" i="45"/>
  <c r="H252" i="27"/>
  <c r="H252" i="42"/>
  <c r="H416" i="45"/>
  <c r="H256" i="27"/>
  <c r="H256" i="42"/>
  <c r="H420" i="45"/>
  <c r="H260" i="27"/>
  <c r="H260" i="42"/>
  <c r="H424" i="45"/>
  <c r="H264" i="27"/>
  <c r="H264" i="42"/>
  <c r="H428" i="45"/>
  <c r="H268" i="27"/>
  <c r="H268" i="42"/>
  <c r="H432" i="45"/>
  <c r="H272" i="27"/>
  <c r="H272" i="42"/>
  <c r="H436" i="45"/>
  <c r="H276" i="27"/>
  <c r="H276" i="42"/>
  <c r="H440" i="45"/>
  <c r="H280" i="27"/>
  <c r="H280" i="42"/>
  <c r="H444" i="45"/>
  <c r="H284" i="27"/>
  <c r="H284" i="42"/>
  <c r="H448" i="45"/>
  <c r="H288" i="27"/>
  <c r="H288" i="42"/>
  <c r="H452" i="45"/>
  <c r="H292" i="27"/>
  <c r="H292" i="42"/>
  <c r="H456" i="45"/>
  <c r="H296" i="27"/>
  <c r="H296" i="42"/>
  <c r="H460" i="45"/>
  <c r="H300" i="27"/>
  <c r="H300" i="42"/>
  <c r="H464" i="45"/>
  <c r="H304" i="27"/>
  <c r="H304" i="42"/>
  <c r="H468" i="45"/>
  <c r="H308" i="27"/>
  <c r="H308" i="42"/>
  <c r="H472" i="45"/>
  <c r="H312" i="27"/>
  <c r="H312" i="42"/>
  <c r="H476" i="45"/>
  <c r="H316" i="27"/>
  <c r="H316" i="42"/>
  <c r="H480" i="45"/>
  <c r="H320" i="27"/>
  <c r="H320" i="42"/>
  <c r="H484" i="45"/>
  <c r="H324" i="27"/>
  <c r="H324" i="42"/>
  <c r="H488" i="45"/>
  <c r="H328" i="27"/>
  <c r="H328" i="42"/>
  <c r="H492" i="45"/>
  <c r="H332" i="27"/>
  <c r="H332" i="42"/>
  <c r="H496" i="45"/>
  <c r="H336" i="27"/>
  <c r="H336" i="42"/>
  <c r="H500" i="45"/>
  <c r="H340" i="27"/>
  <c r="H340" i="42"/>
  <c r="H504" i="45"/>
  <c r="H344" i="27"/>
  <c r="H344" i="42"/>
  <c r="H508" i="45"/>
  <c r="H348" i="27"/>
  <c r="H348" i="42"/>
  <c r="H512" i="45"/>
  <c r="H352" i="27"/>
  <c r="H352" i="42"/>
  <c r="H516" i="45"/>
  <c r="H356" i="27"/>
  <c r="H356" i="42"/>
  <c r="H520" i="45"/>
  <c r="H360" i="27"/>
  <c r="H360" i="42"/>
  <c r="H524" i="45"/>
  <c r="H378" i="27"/>
  <c r="H378" i="42"/>
  <c r="H542" i="45"/>
  <c r="H382" i="27"/>
  <c r="H382" i="42"/>
  <c r="H546" i="45"/>
  <c r="H386" i="27"/>
  <c r="H386" i="42"/>
  <c r="H550" i="45"/>
  <c r="H392" i="27"/>
  <c r="H392" i="42"/>
  <c r="H556" i="45"/>
  <c r="H396" i="27"/>
  <c r="H396" i="42"/>
  <c r="H560" i="45"/>
  <c r="H402" i="27"/>
  <c r="H402" i="42"/>
  <c r="H566" i="45"/>
  <c r="H406" i="27"/>
  <c r="H406" i="42"/>
  <c r="H570" i="45"/>
  <c r="H410" i="27"/>
  <c r="H410" i="42"/>
  <c r="H574" i="45"/>
  <c r="H416" i="27"/>
  <c r="H416" i="42"/>
  <c r="H580" i="45"/>
  <c r="H420" i="27"/>
  <c r="H420" i="42"/>
  <c r="H584" i="45"/>
  <c r="H426" i="27"/>
  <c r="H426" i="42"/>
  <c r="H590" i="45"/>
  <c r="H430" i="27"/>
  <c r="H430" i="42"/>
  <c r="H594" i="45"/>
  <c r="H434" i="27"/>
  <c r="H434" i="42"/>
  <c r="H598" i="45"/>
  <c r="H440" i="27"/>
  <c r="H440" i="42"/>
  <c r="H604" i="45"/>
  <c r="H444" i="27"/>
  <c r="H444" i="42"/>
  <c r="H608" i="45"/>
  <c r="H450" i="27"/>
  <c r="H450" i="42"/>
  <c r="H614" i="45"/>
  <c r="H454" i="27"/>
  <c r="H454" i="42"/>
  <c r="H618" i="45"/>
  <c r="H458" i="27"/>
  <c r="H458" i="42"/>
  <c r="H622" i="45"/>
  <c r="H464" i="27"/>
  <c r="H464" i="42"/>
  <c r="H628" i="45"/>
  <c r="H468" i="27"/>
  <c r="H468" i="42"/>
  <c r="H632" i="45"/>
  <c r="H474" i="27"/>
  <c r="H474" i="42"/>
  <c r="H638" i="45"/>
  <c r="H478" i="27"/>
  <c r="H478" i="42"/>
  <c r="H642" i="45"/>
  <c r="H482" i="27"/>
  <c r="H482" i="42"/>
  <c r="H646" i="45"/>
  <c r="H488" i="27"/>
  <c r="H488" i="42"/>
  <c r="H652" i="45"/>
  <c r="H492" i="27"/>
  <c r="H492" i="42"/>
  <c r="H656" i="45"/>
  <c r="H498" i="27"/>
  <c r="H498" i="42"/>
  <c r="H662" i="45"/>
  <c r="H502" i="27"/>
  <c r="H502" i="42"/>
  <c r="H666" i="45"/>
  <c r="H506" i="27"/>
  <c r="H506" i="42"/>
  <c r="H670" i="45"/>
  <c r="H512" i="27"/>
  <c r="H512" i="42"/>
  <c r="H676" i="45"/>
  <c r="H516" i="27"/>
  <c r="H516" i="42"/>
  <c r="H680" i="45"/>
  <c r="H522" i="27"/>
  <c r="H522" i="42"/>
  <c r="H686" i="45"/>
  <c r="H526" i="27"/>
  <c r="H526" i="42"/>
  <c r="H690" i="45"/>
  <c r="H530" i="27"/>
  <c r="H530" i="42"/>
  <c r="H694" i="45"/>
  <c r="H548" i="27"/>
  <c r="H536" i="42"/>
  <c r="H712" i="45"/>
  <c r="H552" i="27"/>
  <c r="H540" i="42"/>
  <c r="H716" i="45"/>
  <c r="H22" i="31"/>
  <c r="H22" i="34"/>
  <c r="H734" i="45"/>
  <c r="H26" i="31"/>
  <c r="H26" i="34"/>
  <c r="H738" i="45"/>
  <c r="H30" i="31"/>
  <c r="H30" i="34"/>
  <c r="H742" i="45"/>
  <c r="H36" i="31"/>
  <c r="H36" i="34"/>
  <c r="H760" i="45"/>
  <c r="H40" i="31"/>
  <c r="H40" i="34"/>
  <c r="H764" i="45"/>
  <c r="H46" i="31"/>
  <c r="H46" i="34"/>
  <c r="H770" i="45"/>
  <c r="H50" i="31"/>
  <c r="H50" i="34"/>
  <c r="H774" i="45"/>
  <c r="H54" i="31"/>
  <c r="H54" i="34"/>
  <c r="H778" i="45"/>
  <c r="H60" i="31"/>
  <c r="H60" i="34"/>
  <c r="H784" i="45"/>
  <c r="H64" i="31"/>
  <c r="H64" i="34"/>
  <c r="H788" i="45"/>
  <c r="H70" i="31"/>
  <c r="H70" i="34"/>
  <c r="H794" i="45"/>
  <c r="H74" i="31"/>
  <c r="H74" i="34"/>
  <c r="H798" i="45"/>
  <c r="H78" i="31"/>
  <c r="H78" i="34"/>
  <c r="H802" i="45"/>
  <c r="H559" i="27"/>
  <c r="H547" i="42"/>
  <c r="H819" i="45"/>
  <c r="H563" i="27"/>
  <c r="H551" i="42"/>
  <c r="H823" i="45"/>
  <c r="H567" i="27"/>
  <c r="H555" i="42"/>
  <c r="H827" i="45"/>
  <c r="H25" i="22"/>
  <c r="H25" i="33"/>
  <c r="H833" i="45"/>
  <c r="H29" i="22"/>
  <c r="H29" i="33"/>
  <c r="H837" i="45"/>
  <c r="H571" i="27"/>
  <c r="H559" i="42"/>
  <c r="H855" i="45"/>
  <c r="H575" i="27"/>
  <c r="H563" i="42"/>
  <c r="H859" i="45"/>
  <c r="H579" i="27"/>
  <c r="H567" i="42"/>
  <c r="H863" i="45"/>
  <c r="H85" i="31"/>
  <c r="H85" i="34"/>
  <c r="H869" i="45"/>
  <c r="H89" i="31"/>
  <c r="H89" i="34"/>
  <c r="H873" i="45"/>
  <c r="H95" i="31"/>
  <c r="H95" i="34"/>
  <c r="H879" i="45"/>
  <c r="H99" i="31"/>
  <c r="H99" i="34"/>
  <c r="H883" i="45"/>
  <c r="H103" i="31"/>
  <c r="H103" i="34"/>
  <c r="H887" i="45"/>
  <c r="H585" i="27"/>
  <c r="H573" i="42"/>
  <c r="H905" i="45"/>
  <c r="H589" i="27"/>
  <c r="H577" i="42"/>
  <c r="H909" i="45"/>
  <c r="H107" i="31"/>
  <c r="H107" i="34"/>
  <c r="H915" i="45"/>
  <c r="H111" i="31"/>
  <c r="H111" i="34"/>
  <c r="H919" i="45"/>
  <c r="H115" i="31"/>
  <c r="H115" i="34"/>
  <c r="H923" i="45"/>
  <c r="H121" i="31"/>
  <c r="H121" i="34"/>
  <c r="H929" i="45"/>
  <c r="H125" i="31"/>
  <c r="H125" i="34"/>
  <c r="H933" i="45"/>
  <c r="H595" i="27"/>
  <c r="H583" i="42"/>
  <c r="H951" i="45"/>
  <c r="H599" i="27"/>
  <c r="H587" i="42"/>
  <c r="H955" i="45"/>
  <c r="H603" i="27"/>
  <c r="H591" i="42"/>
  <c r="H959" i="45"/>
  <c r="H133" i="31"/>
  <c r="H133" i="34"/>
  <c r="H965" i="45"/>
  <c r="H137" i="31"/>
  <c r="H137" i="34"/>
  <c r="H969" i="45"/>
  <c r="H607" i="27"/>
  <c r="H595" i="42"/>
  <c r="H975" i="45"/>
  <c r="H611" i="27"/>
  <c r="H599" i="42"/>
  <c r="H979" i="45"/>
  <c r="H615" i="27"/>
  <c r="H603" i="42"/>
  <c r="H983" i="45"/>
  <c r="H145" i="31"/>
  <c r="H145" i="34"/>
  <c r="H989" i="45"/>
  <c r="H149" i="31"/>
  <c r="H149" i="34"/>
  <c r="H993" i="45"/>
  <c r="H619" i="27"/>
  <c r="H607" i="42"/>
  <c r="H999" i="45"/>
  <c r="H623" i="27"/>
  <c r="H611" i="42"/>
  <c r="H1003" i="45"/>
  <c r="H627" i="27"/>
  <c r="H615" i="42"/>
  <c r="H1007" i="45"/>
  <c r="H633" i="27"/>
  <c r="H621" i="42"/>
  <c r="H1025" i="45"/>
  <c r="H637" i="27"/>
  <c r="H625" i="42"/>
  <c r="H1029" i="45"/>
  <c r="H643" i="27"/>
  <c r="H631" i="42"/>
  <c r="H1035" i="45"/>
  <c r="H647" i="27"/>
  <c r="H635" i="42"/>
  <c r="H1039" i="45"/>
  <c r="H651" i="27"/>
  <c r="H639" i="42"/>
  <c r="H1043" i="45"/>
  <c r="H657" i="27"/>
  <c r="H645" i="42"/>
  <c r="H1049" i="45"/>
  <c r="H661" i="27"/>
  <c r="H649" i="42"/>
  <c r="H1053" i="45"/>
  <c r="H668" i="27"/>
  <c r="H656" i="42"/>
  <c r="H1072" i="45"/>
  <c r="H672" i="27"/>
  <c r="H660" i="42"/>
  <c r="H1076" i="45"/>
  <c r="H34" i="22"/>
  <c r="H34" i="33"/>
  <c r="H1082" i="45"/>
  <c r="H38" i="22"/>
  <c r="H38" i="33"/>
  <c r="H1086" i="45"/>
  <c r="H42" i="22"/>
  <c r="H42" i="33"/>
  <c r="H1090" i="45"/>
  <c r="H680" i="27"/>
  <c r="H668" i="42"/>
  <c r="H1096" i="45"/>
  <c r="H684" i="27"/>
  <c r="H672" i="42"/>
  <c r="H1100" i="45"/>
  <c r="H690" i="27"/>
  <c r="H678" i="42"/>
  <c r="H1106" i="45"/>
  <c r="H694" i="27"/>
  <c r="H682" i="42"/>
  <c r="H1110" i="45"/>
  <c r="H698" i="27"/>
  <c r="H686" i="42"/>
  <c r="H1114" i="45"/>
  <c r="H704" i="27"/>
  <c r="H692" i="42"/>
  <c r="H1132" i="45"/>
  <c r="H708" i="27"/>
  <c r="H696" i="42"/>
  <c r="H1136" i="45"/>
  <c r="H22" i="25"/>
  <c r="H22" i="38"/>
  <c r="H1142" i="45"/>
  <c r="H26" i="25"/>
  <c r="H26" i="38"/>
  <c r="H1146" i="45"/>
  <c r="H30" i="25"/>
  <c r="H30" i="38"/>
  <c r="H1150" i="45"/>
  <c r="H716" i="27"/>
  <c r="H704" i="42"/>
  <c r="H1156" i="45"/>
  <c r="H720" i="27"/>
  <c r="H708" i="42"/>
  <c r="H1160" i="45"/>
  <c r="H726" i="27"/>
  <c r="H714" i="42"/>
  <c r="H1166" i="45"/>
  <c r="H730" i="27"/>
  <c r="H718" i="42"/>
  <c r="H1170" i="45"/>
  <c r="H734" i="27"/>
  <c r="H722" i="42"/>
  <c r="H1174" i="45"/>
  <c r="H740" i="27"/>
  <c r="H728" i="42"/>
  <c r="H1180" i="45"/>
  <c r="H744" i="27"/>
  <c r="H732" i="42"/>
  <c r="H1184" i="45"/>
  <c r="H46" i="22"/>
  <c r="H46" i="33"/>
  <c r="H1202" i="45"/>
  <c r="H50" i="22"/>
  <c r="H50" i="33"/>
  <c r="H1206" i="45"/>
  <c r="H54" i="22"/>
  <c r="H54" i="33"/>
  <c r="H1210" i="45"/>
  <c r="H58" i="22"/>
  <c r="H58" i="33"/>
  <c r="H1250" i="45"/>
  <c r="H62" i="22"/>
  <c r="H62" i="33"/>
  <c r="H1254" i="45"/>
  <c r="H66" i="22"/>
  <c r="H66" i="33"/>
  <c r="H1258" i="45"/>
  <c r="H1264" i="45"/>
  <c r="H1268" i="45"/>
  <c r="T7" i="22"/>
  <c r="O7" i="33"/>
  <c r="O31" i="45"/>
  <c r="T11" i="22"/>
  <c r="O11" i="33"/>
  <c r="O35" i="45"/>
  <c r="T15" i="22"/>
  <c r="O15" i="33"/>
  <c r="O39" i="45"/>
  <c r="T19" i="24"/>
  <c r="O19" i="36"/>
  <c r="O59" i="45"/>
  <c r="T23" i="24"/>
  <c r="O23" i="36"/>
  <c r="O63" i="45"/>
  <c r="T27" i="24"/>
  <c r="O27" i="36"/>
  <c r="O67" i="45"/>
  <c r="T31" i="24"/>
  <c r="O31" i="36"/>
  <c r="O71" i="45"/>
  <c r="T37" i="24"/>
  <c r="O37" i="36"/>
  <c r="O77" i="45"/>
  <c r="T41" i="24"/>
  <c r="O41" i="36"/>
  <c r="O81" i="45"/>
  <c r="T47" i="24"/>
  <c r="O47" i="36"/>
  <c r="O87" i="45"/>
  <c r="T51" i="24"/>
  <c r="O51" i="36"/>
  <c r="O91" i="45"/>
  <c r="T55" i="24"/>
  <c r="O55" i="36"/>
  <c r="O95" i="45"/>
  <c r="T10" i="31"/>
  <c r="O10" i="34"/>
  <c r="O102" i="45"/>
  <c r="T14" i="31"/>
  <c r="O14" i="34"/>
  <c r="O106" i="45"/>
  <c r="T18" i="31"/>
  <c r="O18" i="34"/>
  <c r="O110" i="45"/>
  <c r="T9" i="27"/>
  <c r="O9" i="42"/>
  <c r="O117" i="45"/>
  <c r="T25" i="27"/>
  <c r="O25" i="42"/>
  <c r="O133" i="45"/>
  <c r="T29" i="27"/>
  <c r="O29" i="42"/>
  <c r="O137" i="45"/>
  <c r="T33" i="27"/>
  <c r="O33" i="42"/>
  <c r="O141" i="45"/>
  <c r="T40" i="27"/>
  <c r="O40" i="42"/>
  <c r="O148" i="45"/>
  <c r="T44" i="27"/>
  <c r="O44" i="42"/>
  <c r="O152" i="45"/>
  <c r="T48" i="27"/>
  <c r="O48" i="42"/>
  <c r="O156" i="45"/>
  <c r="T55" i="27"/>
  <c r="O55" i="42"/>
  <c r="O163" i="45"/>
  <c r="T59" i="27"/>
  <c r="O59" i="42"/>
  <c r="O167" i="45"/>
  <c r="T63" i="27"/>
  <c r="O63" i="42"/>
  <c r="O171" i="45"/>
  <c r="T67" i="27"/>
  <c r="O67" i="42"/>
  <c r="O175" i="45"/>
  <c r="T74" i="27"/>
  <c r="O74" i="42"/>
  <c r="O182" i="45"/>
  <c r="T78" i="27"/>
  <c r="O78" i="42"/>
  <c r="O186" i="45"/>
  <c r="T82" i="27"/>
  <c r="O82" i="42"/>
  <c r="O190" i="45"/>
  <c r="T89" i="27"/>
  <c r="O89" i="42"/>
  <c r="O197" i="45"/>
  <c r="T93" i="27"/>
  <c r="O93" i="42"/>
  <c r="O201" i="45"/>
  <c r="T97" i="27"/>
  <c r="O97" i="42"/>
  <c r="O205" i="45"/>
  <c r="T104" i="27"/>
  <c r="O104" i="42"/>
  <c r="O212" i="45"/>
  <c r="T108" i="27"/>
  <c r="O108" i="42"/>
  <c r="O216" i="45"/>
  <c r="T112" i="27"/>
  <c r="O112" i="42"/>
  <c r="O220" i="45"/>
  <c r="T119" i="27"/>
  <c r="O119" i="42"/>
  <c r="O227" i="45"/>
  <c r="T123" i="27"/>
  <c r="O123" i="42"/>
  <c r="O231" i="45"/>
  <c r="T127" i="27"/>
  <c r="O127" i="42"/>
  <c r="O235" i="45"/>
  <c r="T131" i="27"/>
  <c r="O131" i="42"/>
  <c r="O239" i="45"/>
  <c r="T138" i="27"/>
  <c r="O138" i="42"/>
  <c r="O246" i="45"/>
  <c r="T142" i="27"/>
  <c r="O142" i="42"/>
  <c r="O250" i="45"/>
  <c r="T146" i="27"/>
  <c r="O146" i="42"/>
  <c r="O254" i="45"/>
  <c r="T153" i="27"/>
  <c r="O153" i="42"/>
  <c r="O261" i="45"/>
  <c r="T157" i="27"/>
  <c r="O157" i="42"/>
  <c r="O265" i="45"/>
  <c r="T161" i="27"/>
  <c r="O161" i="42"/>
  <c r="O269" i="45"/>
  <c r="T168" i="27"/>
  <c r="O168" i="42"/>
  <c r="O276" i="45"/>
  <c r="T172" i="27"/>
  <c r="O172" i="42"/>
  <c r="O280" i="45"/>
  <c r="T176" i="27"/>
  <c r="O176" i="42"/>
  <c r="O284" i="45"/>
  <c r="T183" i="27"/>
  <c r="O183" i="42"/>
  <c r="O291" i="45"/>
  <c r="T187" i="27"/>
  <c r="O187" i="42"/>
  <c r="O295" i="45"/>
  <c r="T191" i="27"/>
  <c r="O191" i="42"/>
  <c r="O299" i="45"/>
  <c r="T195" i="27"/>
  <c r="O195" i="42"/>
  <c r="O303" i="45"/>
  <c r="T10" i="26"/>
  <c r="O10" i="40"/>
  <c r="O310" i="45"/>
  <c r="T14" i="26"/>
  <c r="O14" i="40"/>
  <c r="O314" i="45"/>
  <c r="T18" i="26"/>
  <c r="O18" i="40"/>
  <c r="O318" i="45"/>
  <c r="T9" i="25"/>
  <c r="O9" i="38"/>
  <c r="O349" i="45"/>
  <c r="T13" i="25"/>
  <c r="O13" i="38"/>
  <c r="O353" i="45"/>
  <c r="T17" i="25"/>
  <c r="O17" i="38"/>
  <c r="O357" i="45"/>
  <c r="T211" i="27"/>
  <c r="O211" i="42"/>
  <c r="O375" i="45"/>
  <c r="T215" i="27"/>
  <c r="O215" i="42"/>
  <c r="O379" i="45"/>
  <c r="T219" i="27"/>
  <c r="O219" i="42"/>
  <c r="O383" i="45"/>
  <c r="T237" i="27"/>
  <c r="O237" i="42"/>
  <c r="O401" i="45"/>
  <c r="T241" i="27"/>
  <c r="O241" i="42"/>
  <c r="O405" i="45"/>
  <c r="T245" i="27"/>
  <c r="O245" i="42"/>
  <c r="O409" i="45"/>
  <c r="T249" i="27"/>
  <c r="O249" i="42"/>
  <c r="O413" i="45"/>
  <c r="T253" i="27"/>
  <c r="O253" i="42"/>
  <c r="O417" i="45"/>
  <c r="T257" i="27"/>
  <c r="O257" i="42"/>
  <c r="O421" i="45"/>
  <c r="T261" i="27"/>
  <c r="O261" i="42"/>
  <c r="O425" i="45"/>
  <c r="T265" i="27"/>
  <c r="O265" i="42"/>
  <c r="O429" i="45"/>
  <c r="T269" i="27"/>
  <c r="O269" i="42"/>
  <c r="O433" i="45"/>
  <c r="T273" i="27"/>
  <c r="O273" i="42"/>
  <c r="O437" i="45"/>
  <c r="T277" i="27"/>
  <c r="O277" i="42"/>
  <c r="O441" i="45"/>
  <c r="T281" i="27"/>
  <c r="O281" i="42"/>
  <c r="O445" i="45"/>
  <c r="T285" i="27"/>
  <c r="O285" i="42"/>
  <c r="O449" i="45"/>
  <c r="T289" i="27"/>
  <c r="O289" i="42"/>
  <c r="O453" i="45"/>
  <c r="T293" i="27"/>
  <c r="O293" i="42"/>
  <c r="O457" i="45"/>
  <c r="T297" i="27"/>
  <c r="O297" i="42"/>
  <c r="O461" i="45"/>
  <c r="T301" i="27"/>
  <c r="O301" i="42"/>
  <c r="O465" i="45"/>
  <c r="T305" i="27"/>
  <c r="O305" i="42"/>
  <c r="O469" i="45"/>
  <c r="T309" i="27"/>
  <c r="O309" i="42"/>
  <c r="O473" i="45"/>
  <c r="T313" i="27"/>
  <c r="O313" i="42"/>
  <c r="O477" i="45"/>
  <c r="T317" i="27"/>
  <c r="O317" i="42"/>
  <c r="O481" i="45"/>
  <c r="T321" i="27"/>
  <c r="O321" i="42"/>
  <c r="O485" i="45"/>
  <c r="T325" i="27"/>
  <c r="O325" i="42"/>
  <c r="O489" i="45"/>
  <c r="T329" i="27"/>
  <c r="O329" i="42"/>
  <c r="O493" i="45"/>
  <c r="T333" i="27"/>
  <c r="O333" i="42"/>
  <c r="O497" i="45"/>
  <c r="T337" i="27"/>
  <c r="O337" i="42"/>
  <c r="O501" i="45"/>
  <c r="T341" i="27"/>
  <c r="O341" i="42"/>
  <c r="O505" i="45"/>
  <c r="T345" i="27"/>
  <c r="O345" i="42"/>
  <c r="O509" i="45"/>
  <c r="T349" i="27"/>
  <c r="O349" i="42"/>
  <c r="O513" i="45"/>
  <c r="T353" i="27"/>
  <c r="O353" i="42"/>
  <c r="O517" i="45"/>
  <c r="T357" i="27"/>
  <c r="O357" i="42"/>
  <c r="O521" i="45"/>
  <c r="T361" i="27"/>
  <c r="O361" i="42"/>
  <c r="O525" i="45"/>
  <c r="T379" i="27"/>
  <c r="O379" i="42"/>
  <c r="O543" i="45"/>
  <c r="T383" i="27"/>
  <c r="O383" i="42"/>
  <c r="O547" i="45"/>
  <c r="T387" i="27"/>
  <c r="O387" i="42"/>
  <c r="O551" i="45"/>
  <c r="T393" i="27"/>
  <c r="O393" i="42"/>
  <c r="O557" i="45"/>
  <c r="T397" i="27"/>
  <c r="O397" i="42"/>
  <c r="O561" i="45"/>
  <c r="T403" i="27"/>
  <c r="O403" i="42"/>
  <c r="O567" i="45"/>
  <c r="T407" i="27"/>
  <c r="O407" i="42"/>
  <c r="O571" i="45"/>
  <c r="T411" i="27"/>
  <c r="O411" i="42"/>
  <c r="O575" i="45"/>
  <c r="T417" i="27"/>
  <c r="O417" i="42"/>
  <c r="O581" i="45"/>
  <c r="T421" i="27"/>
  <c r="O421" i="42"/>
  <c r="O585" i="45"/>
  <c r="T427" i="27"/>
  <c r="O427" i="42"/>
  <c r="O591" i="45"/>
  <c r="T431" i="27"/>
  <c r="O431" i="42"/>
  <c r="O595" i="45"/>
  <c r="T435" i="27"/>
  <c r="O435" i="42"/>
  <c r="O599" i="45"/>
  <c r="T441" i="27"/>
  <c r="O441" i="42"/>
  <c r="O605" i="45"/>
  <c r="T445" i="27"/>
  <c r="O445" i="42"/>
  <c r="O609" i="45"/>
  <c r="T451" i="27"/>
  <c r="O451" i="42"/>
  <c r="O615" i="45"/>
  <c r="T455" i="27"/>
  <c r="O455" i="42"/>
  <c r="O619" i="45"/>
  <c r="T459" i="27"/>
  <c r="O459" i="42"/>
  <c r="O623" i="45"/>
  <c r="T465" i="27"/>
  <c r="O465" i="42"/>
  <c r="O629" i="45"/>
  <c r="T469" i="27"/>
  <c r="O469" i="42"/>
  <c r="O633" i="45"/>
  <c r="T475" i="27"/>
  <c r="O475" i="42"/>
  <c r="O639" i="45"/>
  <c r="T479" i="27"/>
  <c r="O479" i="42"/>
  <c r="O643" i="45"/>
  <c r="T483" i="27"/>
  <c r="O483" i="42"/>
  <c r="O647" i="45"/>
  <c r="T489" i="27"/>
  <c r="O489" i="42"/>
  <c r="O653" i="45"/>
  <c r="T493" i="27"/>
  <c r="O493" i="42"/>
  <c r="O657" i="45"/>
  <c r="T499" i="27"/>
  <c r="O499" i="42"/>
  <c r="O663" i="45"/>
  <c r="T503" i="27"/>
  <c r="O503" i="42"/>
  <c r="O667" i="45"/>
  <c r="T507" i="27"/>
  <c r="O507" i="42"/>
  <c r="O671" i="45"/>
  <c r="T513" i="27"/>
  <c r="O513" i="42"/>
  <c r="O677" i="45"/>
  <c r="T517" i="27"/>
  <c r="O517" i="42"/>
  <c r="O681" i="45"/>
  <c r="T523" i="27"/>
  <c r="O523" i="42"/>
  <c r="O687" i="45"/>
  <c r="T527" i="27"/>
  <c r="O527" i="42"/>
  <c r="O691" i="45"/>
  <c r="T531" i="27"/>
  <c r="O531" i="42"/>
  <c r="O695" i="45"/>
  <c r="T549" i="27"/>
  <c r="O537" i="42"/>
  <c r="O713" i="45"/>
  <c r="T553" i="27"/>
  <c r="O541" i="42"/>
  <c r="O717" i="45"/>
  <c r="T23" i="31"/>
  <c r="O23" i="34"/>
  <c r="O735" i="45"/>
  <c r="T27" i="31"/>
  <c r="O27" i="34"/>
  <c r="O739" i="45"/>
  <c r="T31" i="31"/>
  <c r="O31" i="34"/>
  <c r="O743" i="45"/>
  <c r="T37" i="31"/>
  <c r="O37" i="34"/>
  <c r="O761" i="45"/>
  <c r="T41" i="31"/>
  <c r="O41" i="34"/>
  <c r="O765" i="45"/>
  <c r="T47" i="31"/>
  <c r="O47" i="34"/>
  <c r="O771" i="45"/>
  <c r="T51" i="31"/>
  <c r="O51" i="34"/>
  <c r="O775" i="45"/>
  <c r="T55" i="31"/>
  <c r="O55" i="34"/>
  <c r="O779" i="45"/>
  <c r="T61" i="31"/>
  <c r="O61" i="34"/>
  <c r="O785" i="45"/>
  <c r="T65" i="31"/>
  <c r="O65" i="34"/>
  <c r="O789" i="45"/>
  <c r="T71" i="31"/>
  <c r="O71" i="34"/>
  <c r="O795" i="45"/>
  <c r="T75" i="31"/>
  <c r="O75" i="34"/>
  <c r="O799" i="45"/>
  <c r="T79" i="31"/>
  <c r="O79" i="34"/>
  <c r="O803" i="45"/>
  <c r="T561" i="27"/>
  <c r="O549" i="42"/>
  <c r="O821" i="45"/>
  <c r="T565" i="27"/>
  <c r="O553" i="42"/>
  <c r="O825" i="45"/>
  <c r="T23" i="22"/>
  <c r="O23" i="33"/>
  <c r="O831" i="45"/>
  <c r="T27" i="22"/>
  <c r="O27" i="33"/>
  <c r="O835" i="45"/>
  <c r="T31" i="22"/>
  <c r="O31" i="33"/>
  <c r="O839" i="45"/>
  <c r="T573" i="27"/>
  <c r="O561" i="42"/>
  <c r="O857" i="45"/>
  <c r="T577" i="27"/>
  <c r="O565" i="42"/>
  <c r="O861" i="45"/>
  <c r="T83" i="31"/>
  <c r="O83" i="34"/>
  <c r="O867" i="45"/>
  <c r="T87" i="31"/>
  <c r="O87" i="34"/>
  <c r="O871" i="45"/>
  <c r="T91" i="31"/>
  <c r="O91" i="34"/>
  <c r="O875" i="45"/>
  <c r="T97" i="31"/>
  <c r="O97" i="34"/>
  <c r="O881" i="45"/>
  <c r="T101" i="31"/>
  <c r="O101" i="34"/>
  <c r="O885" i="45"/>
  <c r="T583" i="27"/>
  <c r="O571" i="42"/>
  <c r="O903" i="45"/>
  <c r="T587" i="27"/>
  <c r="O575" i="42"/>
  <c r="O907" i="45"/>
  <c r="T591" i="27"/>
  <c r="O579" i="42"/>
  <c r="O911" i="45"/>
  <c r="T109" i="31"/>
  <c r="O109" i="34"/>
  <c r="O917" i="45"/>
  <c r="T113" i="31"/>
  <c r="O113" i="34"/>
  <c r="O921" i="45"/>
  <c r="T119" i="31"/>
  <c r="O119" i="34"/>
  <c r="O927" i="45"/>
  <c r="T123" i="31"/>
  <c r="O123" i="34"/>
  <c r="O931" i="45"/>
  <c r="T127" i="31"/>
  <c r="O127" i="34"/>
  <c r="O935" i="45"/>
  <c r="T597" i="27"/>
  <c r="O585" i="42"/>
  <c r="O953" i="45"/>
  <c r="T601" i="27"/>
  <c r="O589" i="42"/>
  <c r="O957" i="45"/>
  <c r="T131" i="31"/>
  <c r="O131" i="34"/>
  <c r="O963" i="45"/>
  <c r="T135" i="31"/>
  <c r="O135" i="34"/>
  <c r="O967" i="45"/>
  <c r="T139" i="31"/>
  <c r="O139" i="34"/>
  <c r="O971" i="45"/>
  <c r="T609" i="27"/>
  <c r="O597" i="42"/>
  <c r="O977" i="45"/>
  <c r="T613" i="27"/>
  <c r="O601" i="42"/>
  <c r="O981" i="45"/>
  <c r="T143" i="31"/>
  <c r="O143" i="34"/>
  <c r="O987" i="45"/>
  <c r="T147" i="31"/>
  <c r="O147" i="34"/>
  <c r="O991" i="45"/>
  <c r="T151" i="31"/>
  <c r="O151" i="34"/>
  <c r="O995" i="45"/>
  <c r="T621" i="27"/>
  <c r="O609" i="42"/>
  <c r="O1001" i="45"/>
  <c r="T625" i="27"/>
  <c r="O613" i="42"/>
  <c r="O1005" i="45"/>
  <c r="T631" i="27"/>
  <c r="O619" i="42"/>
  <c r="O1023" i="45"/>
  <c r="T635" i="27"/>
  <c r="O623" i="42"/>
  <c r="O1027" i="45"/>
  <c r="T639" i="27"/>
  <c r="O627" i="42"/>
  <c r="O1031" i="45"/>
  <c r="T645" i="27"/>
  <c r="O633" i="42"/>
  <c r="O1037" i="45"/>
  <c r="T649" i="27"/>
  <c r="O637" i="42"/>
  <c r="O1041" i="45"/>
  <c r="T655" i="27"/>
  <c r="O643" i="42"/>
  <c r="O1047" i="45"/>
  <c r="T659" i="27"/>
  <c r="O647" i="42"/>
  <c r="O1051" i="45"/>
  <c r="T663" i="27"/>
  <c r="O651" i="42"/>
  <c r="O1055" i="45"/>
  <c r="T669" i="27"/>
  <c r="O657" i="42"/>
  <c r="O1073" i="45"/>
  <c r="T673" i="27"/>
  <c r="O661" i="42"/>
  <c r="O1077" i="45"/>
  <c r="T35" i="22"/>
  <c r="O35" i="33"/>
  <c r="O1083" i="45"/>
  <c r="T39" i="22"/>
  <c r="O39" i="33"/>
  <c r="O1087" i="45"/>
  <c r="T43" i="22"/>
  <c r="O43" i="33"/>
  <c r="O1091" i="45"/>
  <c r="T681" i="27"/>
  <c r="O669" i="42"/>
  <c r="O1097" i="45"/>
  <c r="T685" i="27"/>
  <c r="O673" i="42"/>
  <c r="O1101" i="45"/>
  <c r="T691" i="27"/>
  <c r="O679" i="42"/>
  <c r="O1107" i="45"/>
  <c r="T695" i="27"/>
  <c r="O683" i="42"/>
  <c r="O1111" i="45"/>
  <c r="T699" i="27"/>
  <c r="O687" i="42"/>
  <c r="O1115" i="45"/>
  <c r="T705" i="27"/>
  <c r="O693" i="42"/>
  <c r="O1133" i="45"/>
  <c r="T709" i="27"/>
  <c r="O697" i="42"/>
  <c r="O1137" i="45"/>
  <c r="T23" i="25"/>
  <c r="O23" i="38"/>
  <c r="O1143" i="45"/>
  <c r="T27" i="25"/>
  <c r="O27" i="38"/>
  <c r="O1147" i="45"/>
  <c r="T31" i="25"/>
  <c r="O31" i="38"/>
  <c r="O1151" i="45"/>
  <c r="T717" i="27"/>
  <c r="O705" i="42"/>
  <c r="O1157" i="45"/>
  <c r="T721" i="27"/>
  <c r="O709" i="42"/>
  <c r="O1161" i="45"/>
  <c r="T727" i="27"/>
  <c r="O715" i="42"/>
  <c r="O1167" i="45"/>
  <c r="T731" i="27"/>
  <c r="O719" i="42"/>
  <c r="O1171" i="45"/>
  <c r="T735" i="27"/>
  <c r="O723" i="42"/>
  <c r="O1175" i="45"/>
  <c r="T741" i="27"/>
  <c r="O729" i="42"/>
  <c r="O1181" i="45"/>
  <c r="T745" i="27"/>
  <c r="O733" i="42"/>
  <c r="O1185" i="45"/>
  <c r="T47" i="22"/>
  <c r="O47" i="33"/>
  <c r="O1203" i="45"/>
  <c r="T51" i="22"/>
  <c r="O51" i="33"/>
  <c r="O1207" i="45"/>
  <c r="T55" i="22"/>
  <c r="O55" i="33"/>
  <c r="O1211" i="45"/>
  <c r="T59" i="22"/>
  <c r="O59" i="33"/>
  <c r="O1251" i="45"/>
  <c r="T63" i="22"/>
  <c r="O63" i="33"/>
  <c r="O1255" i="45"/>
  <c r="O1262" i="45"/>
  <c r="O1266" i="45"/>
  <c r="O1270" i="45"/>
  <c r="M9" i="22"/>
  <c r="M9" i="33"/>
  <c r="M33" i="45"/>
  <c r="M13" i="22"/>
  <c r="M13" i="33"/>
  <c r="M37" i="45"/>
  <c r="M18" i="22"/>
  <c r="M18" i="33"/>
  <c r="M42" i="45"/>
  <c r="M21" i="24"/>
  <c r="M21" i="36"/>
  <c r="M61" i="45"/>
  <c r="M25" i="24"/>
  <c r="M25" i="36"/>
  <c r="M65" i="45"/>
  <c r="M29" i="24"/>
  <c r="M29" i="36"/>
  <c r="M69" i="45"/>
  <c r="M35" i="24"/>
  <c r="M35" i="36"/>
  <c r="M75" i="45"/>
  <c r="M39" i="24"/>
  <c r="M39" i="36"/>
  <c r="M79" i="45"/>
  <c r="M43" i="24"/>
  <c r="M43" i="36"/>
  <c r="M83" i="45"/>
  <c r="M49" i="24"/>
  <c r="M49" i="36"/>
  <c r="M89" i="45"/>
  <c r="M53" i="24"/>
  <c r="M53" i="36"/>
  <c r="M93" i="45"/>
  <c r="M8" i="31"/>
  <c r="M8" i="34"/>
  <c r="M100" i="45"/>
  <c r="M12" i="31"/>
  <c r="M12" i="34"/>
  <c r="M104" i="45"/>
  <c r="M16" i="31"/>
  <c r="M16" i="34"/>
  <c r="M108" i="45"/>
  <c r="M7" i="27"/>
  <c r="M7" i="42"/>
  <c r="M115" i="45"/>
  <c r="M23" i="27"/>
  <c r="M23" i="42"/>
  <c r="M131" i="45"/>
  <c r="M27" i="27"/>
  <c r="M27" i="42"/>
  <c r="M135" i="45"/>
  <c r="M31" i="27"/>
  <c r="M31" i="42"/>
  <c r="M139" i="45"/>
  <c r="M35" i="27"/>
  <c r="M35" i="42"/>
  <c r="M143" i="45"/>
  <c r="M42" i="27"/>
  <c r="M42" i="42"/>
  <c r="M150" i="45"/>
  <c r="M46" i="27"/>
  <c r="M46" i="42"/>
  <c r="M154" i="45"/>
  <c r="M50" i="27"/>
  <c r="M50" i="42"/>
  <c r="M158" i="45"/>
  <c r="M57" i="27"/>
  <c r="M57" i="42"/>
  <c r="M165" i="45"/>
  <c r="M61" i="27"/>
  <c r="M61" i="42"/>
  <c r="M169" i="45"/>
  <c r="M65" i="27"/>
  <c r="M65" i="42"/>
  <c r="M173" i="45"/>
  <c r="M72" i="27"/>
  <c r="M72" i="42"/>
  <c r="M180" i="45"/>
  <c r="M76" i="27"/>
  <c r="M76" i="42"/>
  <c r="M184" i="45"/>
  <c r="M80" i="27"/>
  <c r="M80" i="42"/>
  <c r="M188" i="45"/>
  <c r="M87" i="27"/>
  <c r="M87" i="42"/>
  <c r="M195" i="45"/>
  <c r="M91" i="27"/>
  <c r="M91" i="42"/>
  <c r="M199" i="45"/>
  <c r="M95" i="27"/>
  <c r="M95" i="42"/>
  <c r="M203" i="45"/>
  <c r="M99" i="27"/>
  <c r="M99" i="42"/>
  <c r="M207" i="45"/>
  <c r="M106" i="27"/>
  <c r="M106" i="42"/>
  <c r="M214" i="45"/>
  <c r="M110" i="27"/>
  <c r="M110" i="42"/>
  <c r="M218" i="45"/>
  <c r="M114" i="27"/>
  <c r="M114" i="42"/>
  <c r="M222" i="45"/>
  <c r="M121" i="27"/>
  <c r="M121" i="42"/>
  <c r="M229" i="45"/>
  <c r="M125" i="27"/>
  <c r="M125" i="42"/>
  <c r="M233" i="45"/>
  <c r="M129" i="27"/>
  <c r="M129" i="42"/>
  <c r="M237" i="45"/>
  <c r="M136" i="27"/>
  <c r="M136" i="42"/>
  <c r="M244" i="45"/>
  <c r="M140" i="27"/>
  <c r="M140" i="42"/>
  <c r="M248" i="45"/>
  <c r="M144" i="27"/>
  <c r="M144" i="42"/>
  <c r="M252" i="45"/>
  <c r="M151" i="27"/>
  <c r="M151" i="42"/>
  <c r="M259" i="45"/>
  <c r="M155" i="27"/>
  <c r="M155" i="42"/>
  <c r="M263" i="45"/>
  <c r="M159" i="27"/>
  <c r="M159" i="42"/>
  <c r="M267" i="45"/>
  <c r="M163" i="27"/>
  <c r="M163" i="42"/>
  <c r="M271" i="45"/>
  <c r="M170" i="27"/>
  <c r="M170" i="42"/>
  <c r="M278" i="45"/>
  <c r="M174" i="27"/>
  <c r="M174" i="42"/>
  <c r="M282" i="45"/>
  <c r="M178" i="27"/>
  <c r="M178" i="42"/>
  <c r="M286" i="45"/>
  <c r="M185" i="27"/>
  <c r="M185" i="42"/>
  <c r="M293" i="45"/>
  <c r="M189" i="27"/>
  <c r="M189" i="42"/>
  <c r="M297" i="45"/>
  <c r="M193" i="27"/>
  <c r="M193" i="42"/>
  <c r="M301" i="45"/>
  <c r="M8" i="26"/>
  <c r="M8" i="40"/>
  <c r="M308" i="45"/>
  <c r="M12" i="26"/>
  <c r="M12" i="40"/>
  <c r="M312" i="45"/>
  <c r="M16" i="26"/>
  <c r="M16" i="40"/>
  <c r="M316" i="45"/>
  <c r="M7" i="25"/>
  <c r="M7" i="38"/>
  <c r="M347" i="45"/>
  <c r="M11" i="25"/>
  <c r="M11" i="38"/>
  <c r="M351" i="45"/>
  <c r="M15" i="25"/>
  <c r="M15" i="38"/>
  <c r="M355" i="45"/>
  <c r="M19" i="25"/>
  <c r="M19" i="38"/>
  <c r="M359" i="45"/>
  <c r="M213" i="27"/>
  <c r="M213" i="42"/>
  <c r="M377" i="45"/>
  <c r="M217" i="27"/>
  <c r="M217" i="42"/>
  <c r="M381" i="45"/>
  <c r="M235" i="27"/>
  <c r="M235" i="42"/>
  <c r="M399" i="45"/>
  <c r="M239" i="27"/>
  <c r="M239" i="42"/>
  <c r="M403" i="45"/>
  <c r="M243" i="27"/>
  <c r="M243" i="42"/>
  <c r="M407" i="45"/>
  <c r="M247" i="27"/>
  <c r="M247" i="42"/>
  <c r="M411" i="45"/>
  <c r="M251" i="27"/>
  <c r="M251" i="42"/>
  <c r="M415" i="45"/>
  <c r="M255" i="27"/>
  <c r="M255" i="42"/>
  <c r="M419" i="45"/>
  <c r="M259" i="27"/>
  <c r="M259" i="42"/>
  <c r="M423" i="45"/>
  <c r="M263" i="27"/>
  <c r="M263" i="42"/>
  <c r="M427" i="45"/>
  <c r="M267" i="27"/>
  <c r="M267" i="42"/>
  <c r="M431" i="45"/>
  <c r="M271" i="27"/>
  <c r="M271" i="42"/>
  <c r="M435" i="45"/>
  <c r="M275" i="27"/>
  <c r="M275" i="42"/>
  <c r="M439" i="45"/>
  <c r="M279" i="27"/>
  <c r="M279" i="42"/>
  <c r="M443" i="45"/>
  <c r="M283" i="27"/>
  <c r="M283" i="42"/>
  <c r="M447" i="45"/>
  <c r="M287" i="27"/>
  <c r="M287" i="42"/>
  <c r="M451" i="45"/>
  <c r="M291" i="27"/>
  <c r="M291" i="42"/>
  <c r="M455" i="45"/>
  <c r="M295" i="27"/>
  <c r="M295" i="42"/>
  <c r="M459" i="45"/>
  <c r="M299" i="27"/>
  <c r="M299" i="42"/>
  <c r="M463" i="45"/>
  <c r="M303" i="27"/>
  <c r="M303" i="42"/>
  <c r="M467" i="45"/>
  <c r="M307" i="27"/>
  <c r="M307" i="42"/>
  <c r="M471" i="45"/>
  <c r="M311" i="27"/>
  <c r="M311" i="42"/>
  <c r="M475" i="45"/>
  <c r="M315" i="27"/>
  <c r="M315" i="42"/>
  <c r="M479" i="45"/>
  <c r="M319" i="27"/>
  <c r="M319" i="42"/>
  <c r="M483" i="45"/>
  <c r="M323" i="27"/>
  <c r="M323" i="42"/>
  <c r="M487" i="45"/>
  <c r="M327" i="27"/>
  <c r="M327" i="42"/>
  <c r="M491" i="45"/>
  <c r="M331" i="27"/>
  <c r="M331" i="42"/>
  <c r="M495" i="45"/>
  <c r="M335" i="27"/>
  <c r="M335" i="42"/>
  <c r="M499" i="45"/>
  <c r="M339" i="27"/>
  <c r="M339" i="42"/>
  <c r="M503" i="45"/>
  <c r="M343" i="27"/>
  <c r="M343" i="42"/>
  <c r="M507" i="45"/>
  <c r="M347" i="27"/>
  <c r="M347" i="42"/>
  <c r="M511" i="45"/>
  <c r="M351" i="27"/>
  <c r="M351" i="42"/>
  <c r="M515" i="45"/>
  <c r="M355" i="27"/>
  <c r="M355" i="42"/>
  <c r="M519" i="45"/>
  <c r="M359" i="27"/>
  <c r="M359" i="42"/>
  <c r="M523" i="45"/>
  <c r="M363" i="27"/>
  <c r="M363" i="42"/>
  <c r="M527" i="45"/>
  <c r="M381" i="27"/>
  <c r="M381" i="42"/>
  <c r="M545" i="45"/>
  <c r="M385" i="27"/>
  <c r="M385" i="42"/>
  <c r="M549" i="45"/>
  <c r="M391" i="27"/>
  <c r="M391" i="42"/>
  <c r="M555" i="45"/>
  <c r="M395" i="27"/>
  <c r="M395" i="42"/>
  <c r="M559" i="45"/>
  <c r="M399" i="27"/>
  <c r="M399" i="42"/>
  <c r="M563" i="45"/>
  <c r="M405" i="27"/>
  <c r="M405" i="42"/>
  <c r="M569" i="45"/>
  <c r="M409" i="27"/>
  <c r="M409" i="42"/>
  <c r="M573" i="45"/>
  <c r="M415" i="27"/>
  <c r="M415" i="42"/>
  <c r="M579" i="45"/>
  <c r="M419" i="27"/>
  <c r="M419" i="42"/>
  <c r="M583" i="45"/>
  <c r="M423" i="27"/>
  <c r="M423" i="42"/>
  <c r="M587" i="45"/>
  <c r="M429" i="27"/>
  <c r="M429" i="42"/>
  <c r="M593" i="45"/>
  <c r="M433" i="27"/>
  <c r="M433" i="42"/>
  <c r="M597" i="45"/>
  <c r="M439" i="27"/>
  <c r="M439" i="42"/>
  <c r="M603" i="45"/>
  <c r="M443" i="27"/>
  <c r="M443" i="42"/>
  <c r="M607" i="45"/>
  <c r="M447" i="27"/>
  <c r="M447" i="42"/>
  <c r="M611" i="45"/>
  <c r="M453" i="27"/>
  <c r="M453" i="42"/>
  <c r="M617" i="45"/>
  <c r="M457" i="27"/>
  <c r="M457" i="42"/>
  <c r="M621" i="45"/>
  <c r="M463" i="27"/>
  <c r="M463" i="42"/>
  <c r="M627" i="45"/>
  <c r="M467" i="27"/>
  <c r="M467" i="42"/>
  <c r="M631" i="45"/>
  <c r="M471" i="27"/>
  <c r="M471" i="42"/>
  <c r="M635" i="45"/>
  <c r="M477" i="27"/>
  <c r="M477" i="42"/>
  <c r="M641" i="45"/>
  <c r="M481" i="27"/>
  <c r="M481" i="42"/>
  <c r="M645" i="45"/>
  <c r="M487" i="27"/>
  <c r="M487" i="42"/>
  <c r="M651" i="45"/>
  <c r="M491" i="27"/>
  <c r="M491" i="42"/>
  <c r="M655" i="45"/>
  <c r="M495" i="27"/>
  <c r="M495" i="42"/>
  <c r="M659" i="45"/>
  <c r="M501" i="27"/>
  <c r="M501" i="42"/>
  <c r="M665" i="45"/>
  <c r="M505" i="27"/>
  <c r="M505" i="42"/>
  <c r="M669" i="45"/>
  <c r="M511" i="27"/>
  <c r="M511" i="42"/>
  <c r="M675" i="45"/>
  <c r="M515" i="27"/>
  <c r="M515" i="42"/>
  <c r="M679" i="45"/>
  <c r="M519" i="27"/>
  <c r="M519" i="42"/>
  <c r="M683" i="45"/>
  <c r="M525" i="27"/>
  <c r="M525" i="42"/>
  <c r="M689" i="45"/>
  <c r="M529" i="27"/>
  <c r="M529" i="42"/>
  <c r="M693" i="45"/>
  <c r="M547" i="27"/>
  <c r="M535" i="42"/>
  <c r="M711" i="45"/>
  <c r="M551" i="27"/>
  <c r="M539" i="42"/>
  <c r="M715" i="45"/>
  <c r="M555" i="27"/>
  <c r="M543" i="42"/>
  <c r="M719" i="45"/>
  <c r="M25" i="31"/>
  <c r="M25" i="34"/>
  <c r="M737" i="45"/>
  <c r="M29" i="31"/>
  <c r="M29" i="34"/>
  <c r="M741" i="45"/>
  <c r="M35" i="31"/>
  <c r="M35" i="34"/>
  <c r="M759" i="45"/>
  <c r="M39" i="31"/>
  <c r="M39" i="34"/>
  <c r="M763" i="45"/>
  <c r="M43" i="31"/>
  <c r="M43" i="34"/>
  <c r="M767" i="45"/>
  <c r="M49" i="31"/>
  <c r="M49" i="34"/>
  <c r="M773" i="45"/>
  <c r="M53" i="31"/>
  <c r="M53" i="34"/>
  <c r="M777" i="45"/>
  <c r="M59" i="31"/>
  <c r="M59" i="34"/>
  <c r="M783" i="45"/>
  <c r="M63" i="31"/>
  <c r="M63" i="34"/>
  <c r="M787" i="45"/>
  <c r="M67" i="31"/>
  <c r="M67" i="34"/>
  <c r="M791" i="45"/>
  <c r="M73" i="31"/>
  <c r="M73" i="34"/>
  <c r="M797" i="45"/>
  <c r="M77" i="31"/>
  <c r="M77" i="34"/>
  <c r="M801" i="45"/>
  <c r="M558" i="27"/>
  <c r="M546" i="42"/>
  <c r="M818" i="45"/>
  <c r="M562" i="27"/>
  <c r="M550" i="42"/>
  <c r="M822" i="45"/>
  <c r="M566" i="27"/>
  <c r="M554" i="42"/>
  <c r="M826" i="45"/>
  <c r="M24" i="22"/>
  <c r="M24" i="33"/>
  <c r="M832" i="45"/>
  <c r="M28" i="22"/>
  <c r="M28" i="33"/>
  <c r="M836" i="45"/>
  <c r="M570" i="27"/>
  <c r="M558" i="42"/>
  <c r="M854" i="45"/>
  <c r="M574" i="27"/>
  <c r="M562" i="42"/>
  <c r="M858" i="45"/>
  <c r="M578" i="27"/>
  <c r="M566" i="42"/>
  <c r="M862" i="45"/>
  <c r="M84" i="31"/>
  <c r="M84" i="34"/>
  <c r="M868" i="45"/>
  <c r="M88" i="31"/>
  <c r="M88" i="34"/>
  <c r="M872" i="45"/>
  <c r="M94" i="31"/>
  <c r="M94" i="34"/>
  <c r="M878" i="45"/>
  <c r="M98" i="31"/>
  <c r="M98" i="34"/>
  <c r="M882" i="45"/>
  <c r="M102" i="31"/>
  <c r="M102" i="34"/>
  <c r="M886" i="45"/>
  <c r="M584" i="27"/>
  <c r="M572" i="42"/>
  <c r="M904" i="45"/>
  <c r="M588" i="27"/>
  <c r="M576" i="42"/>
  <c r="M908" i="45"/>
  <c r="M106" i="31"/>
  <c r="M106" i="34"/>
  <c r="M914" i="45"/>
  <c r="M110" i="31"/>
  <c r="M110" i="34"/>
  <c r="M918" i="45"/>
  <c r="M114" i="31"/>
  <c r="M114" i="34"/>
  <c r="M922" i="45"/>
  <c r="M120" i="31"/>
  <c r="M120" i="34"/>
  <c r="M928" i="45"/>
  <c r="M124" i="31"/>
  <c r="M124" i="34"/>
  <c r="M932" i="45"/>
  <c r="M594" i="27"/>
  <c r="M582" i="42"/>
  <c r="M950" i="45"/>
  <c r="M598" i="27"/>
  <c r="M586" i="42"/>
  <c r="M954" i="45"/>
  <c r="M602" i="27"/>
  <c r="M590" i="42"/>
  <c r="M958" i="45"/>
  <c r="M132" i="31"/>
  <c r="M132" i="34"/>
  <c r="M964" i="45"/>
  <c r="M136" i="31"/>
  <c r="M136" i="34"/>
  <c r="M968" i="45"/>
  <c r="M606" i="27"/>
  <c r="M594" i="42"/>
  <c r="M974" i="45"/>
  <c r="M610" i="27"/>
  <c r="M598" i="42"/>
  <c r="M978" i="45"/>
  <c r="M614" i="27"/>
  <c r="M602" i="42"/>
  <c r="M982" i="45"/>
  <c r="M144" i="31"/>
  <c r="M144" i="34"/>
  <c r="M988" i="45"/>
  <c r="M148" i="31"/>
  <c r="M148" i="34"/>
  <c r="M992" i="45"/>
  <c r="M618" i="27"/>
  <c r="M606" i="42"/>
  <c r="M998" i="45"/>
  <c r="M622" i="27"/>
  <c r="M610" i="42"/>
  <c r="M1002" i="45"/>
  <c r="M626" i="27"/>
  <c r="M614" i="42"/>
  <c r="M1006" i="45"/>
  <c r="M632" i="27"/>
  <c r="M620" i="42"/>
  <c r="M1024" i="45"/>
  <c r="M636" i="27"/>
  <c r="M624" i="42"/>
  <c r="M1028" i="45"/>
  <c r="M642" i="27"/>
  <c r="M630" i="42"/>
  <c r="M1034" i="45"/>
  <c r="M646" i="27"/>
  <c r="M634" i="42"/>
  <c r="M1038" i="45"/>
  <c r="M650" i="27"/>
  <c r="M638" i="42"/>
  <c r="M1042" i="45"/>
  <c r="M656" i="27"/>
  <c r="M644" i="42"/>
  <c r="M1048" i="45"/>
  <c r="M660" i="27"/>
  <c r="M648" i="42"/>
  <c r="M1052" i="45"/>
  <c r="M667" i="27"/>
  <c r="M655" i="42"/>
  <c r="M1071" i="45"/>
  <c r="M671" i="27"/>
  <c r="M659" i="42"/>
  <c r="M1075" i="45"/>
  <c r="M675" i="27"/>
  <c r="M663" i="42"/>
  <c r="M1079" i="45"/>
  <c r="M37" i="22"/>
  <c r="M37" i="33"/>
  <c r="M1085" i="45"/>
  <c r="M41" i="22"/>
  <c r="M41" i="33"/>
  <c r="M1089" i="45"/>
  <c r="M679" i="27"/>
  <c r="M667" i="42"/>
  <c r="M1095" i="45"/>
  <c r="M683" i="27"/>
  <c r="M671" i="42"/>
  <c r="M1099" i="45"/>
  <c r="M687" i="27"/>
  <c r="M675" i="42"/>
  <c r="M1103" i="45"/>
  <c r="M693" i="27"/>
  <c r="M681" i="42"/>
  <c r="M1109" i="45"/>
  <c r="M697" i="27"/>
  <c r="M685" i="42"/>
  <c r="M1113" i="45"/>
  <c r="M703" i="27"/>
  <c r="M691" i="42"/>
  <c r="M1131" i="45"/>
  <c r="M707" i="27"/>
  <c r="M695" i="42"/>
  <c r="M1135" i="45"/>
  <c r="M711" i="27"/>
  <c r="M699" i="42"/>
  <c r="M1139" i="45"/>
  <c r="M25" i="25"/>
  <c r="M25" i="38"/>
  <c r="M1145" i="45"/>
  <c r="M29" i="25"/>
  <c r="M29" i="38"/>
  <c r="M1149" i="45"/>
  <c r="M715" i="27"/>
  <c r="M703" i="42"/>
  <c r="M1155" i="45"/>
  <c r="M719" i="27"/>
  <c r="M707" i="42"/>
  <c r="M1159" i="45"/>
  <c r="M723" i="27"/>
  <c r="M711" i="42"/>
  <c r="M1163" i="45"/>
  <c r="M729" i="27"/>
  <c r="M717" i="42"/>
  <c r="M1169" i="45"/>
  <c r="M733" i="27"/>
  <c r="M721" i="42"/>
  <c r="M1173" i="45"/>
  <c r="M739" i="27"/>
  <c r="M727" i="42"/>
  <c r="M1179" i="45"/>
  <c r="M743" i="27"/>
  <c r="M731" i="42"/>
  <c r="M1183" i="45"/>
  <c r="M747" i="27"/>
  <c r="M735" i="42"/>
  <c r="M1187" i="45"/>
  <c r="M49" i="22"/>
  <c r="M49" i="33"/>
  <c r="M1205" i="45"/>
  <c r="M53" i="22"/>
  <c r="M53" i="33"/>
  <c r="M1209" i="45"/>
  <c r="M61" i="22"/>
  <c r="M61" i="33"/>
  <c r="M1253" i="45"/>
  <c r="M66" i="22"/>
  <c r="M66" i="33"/>
  <c r="M1258" i="45"/>
  <c r="M1264" i="45"/>
  <c r="M1268" i="45"/>
  <c r="G13" i="24"/>
  <c r="G13" i="36"/>
  <c r="G15" i="24"/>
  <c r="G15" i="36"/>
  <c r="G7" i="24"/>
  <c r="G7" i="36"/>
  <c r="G12" i="24"/>
  <c r="G12" i="36"/>
  <c r="H1063" i="45"/>
  <c r="G6" i="22"/>
  <c r="G6" i="33"/>
  <c r="G130" i="45"/>
  <c r="P130" i="45"/>
  <c r="G118" i="27"/>
  <c r="G118" i="42"/>
  <c r="P118" i="42"/>
  <c r="G226" i="45"/>
  <c r="P226" i="45"/>
  <c r="G86" i="27"/>
  <c r="G86" i="42"/>
  <c r="P86" i="42"/>
  <c r="G194" i="45"/>
  <c r="P194" i="45"/>
  <c r="G150" i="27"/>
  <c r="G150" i="42"/>
  <c r="P150" i="42"/>
  <c r="G258" i="45"/>
  <c r="P258" i="45"/>
  <c r="G102" i="27"/>
  <c r="G102" i="42"/>
  <c r="P102" i="42"/>
  <c r="G210" i="45"/>
  <c r="P210" i="45"/>
  <c r="G166" i="27"/>
  <c r="G166" i="42"/>
  <c r="P166" i="42"/>
  <c r="G274" i="45"/>
  <c r="P274" i="45"/>
  <c r="G8" i="27"/>
  <c r="G8" i="42"/>
  <c r="P8" i="42"/>
  <c r="G116" i="45"/>
  <c r="P116" i="45"/>
  <c r="H6" i="22"/>
  <c r="H6" i="33"/>
  <c r="H30" i="45"/>
  <c r="G54" i="27"/>
  <c r="G54" i="42"/>
  <c r="P54" i="42"/>
  <c r="G162" i="45"/>
  <c r="P162" i="45"/>
  <c r="G9" i="27"/>
  <c r="G9" i="42"/>
  <c r="P9" i="42"/>
  <c r="G117" i="45"/>
  <c r="P117" i="45"/>
  <c r="G182" i="27"/>
  <c r="G182" i="42"/>
  <c r="P182" i="42"/>
  <c r="G290" i="45"/>
  <c r="P290" i="45"/>
  <c r="G70" i="27"/>
  <c r="G70" i="42"/>
  <c r="P70" i="42"/>
  <c r="G178" i="45"/>
  <c r="P178" i="45"/>
  <c r="G134" i="27"/>
  <c r="G134" i="42"/>
  <c r="P134" i="42"/>
  <c r="G242" i="45"/>
  <c r="P242" i="45"/>
  <c r="G38" i="27"/>
  <c r="G38" i="42"/>
  <c r="P38" i="42"/>
  <c r="G146" i="45"/>
  <c r="P146" i="45"/>
  <c r="G11" i="27"/>
  <c r="G11" i="42"/>
  <c r="P11" i="42"/>
  <c r="G119" i="45"/>
  <c r="P119" i="45"/>
  <c r="G7" i="27"/>
  <c r="G7" i="42"/>
  <c r="P7" i="42"/>
  <c r="G115" i="45"/>
  <c r="P115" i="45"/>
  <c r="G22" i="27"/>
  <c r="G22" i="42"/>
  <c r="P22" i="42"/>
  <c r="H166" i="27"/>
  <c r="H166" i="42"/>
  <c r="H274" i="45"/>
  <c r="H86" i="27"/>
  <c r="H86" i="42"/>
  <c r="H194" i="45"/>
  <c r="T38" i="27"/>
  <c r="O38" i="42"/>
  <c r="O146" i="45"/>
  <c r="T70" i="27"/>
  <c r="O70" i="42"/>
  <c r="O178" i="45"/>
  <c r="T166" i="27"/>
  <c r="O166" i="42"/>
  <c r="O274" i="45"/>
  <c r="T22" i="27"/>
  <c r="O22" i="42"/>
  <c r="O130" i="45"/>
  <c r="M86" i="27"/>
  <c r="M86" i="42"/>
  <c r="M194" i="45"/>
  <c r="T54" i="27"/>
  <c r="O54" i="42"/>
  <c r="O162" i="45"/>
  <c r="H182" i="27"/>
  <c r="H182" i="42"/>
  <c r="H290" i="45"/>
  <c r="H102" i="27"/>
  <c r="H102" i="42"/>
  <c r="H210" i="45"/>
  <c r="H38" i="27"/>
  <c r="H38" i="42"/>
  <c r="H146" i="45"/>
  <c r="M38" i="27"/>
  <c r="M38" i="42"/>
  <c r="M146" i="45"/>
  <c r="M70" i="27"/>
  <c r="M70" i="42"/>
  <c r="M178" i="45"/>
  <c r="M166" i="27"/>
  <c r="M166" i="42"/>
  <c r="M274" i="45"/>
  <c r="M22" i="27"/>
  <c r="M22" i="42"/>
  <c r="M130" i="45"/>
  <c r="T86" i="27"/>
  <c r="O86" i="42"/>
  <c r="O194" i="45"/>
  <c r="M54" i="27"/>
  <c r="M54" i="42"/>
  <c r="M162" i="45"/>
  <c r="H118" i="27"/>
  <c r="H118" i="42"/>
  <c r="H226" i="45"/>
  <c r="H22" i="27"/>
  <c r="H22" i="42"/>
  <c r="H130" i="45"/>
  <c r="H134" i="27"/>
  <c r="H134" i="42"/>
  <c r="H242" i="45"/>
  <c r="T134" i="27"/>
  <c r="O134" i="42"/>
  <c r="O242" i="45"/>
  <c r="T118" i="27"/>
  <c r="O118" i="42"/>
  <c r="O226" i="45"/>
  <c r="T102" i="27"/>
  <c r="O102" i="42"/>
  <c r="O210" i="45"/>
  <c r="T150" i="27"/>
  <c r="O150" i="42"/>
  <c r="O258" i="45"/>
  <c r="T182" i="27"/>
  <c r="O182" i="42"/>
  <c r="O290" i="45"/>
  <c r="G6" i="27"/>
  <c r="G6" i="42"/>
  <c r="P6" i="42"/>
  <c r="G114" i="45"/>
  <c r="P114" i="45"/>
  <c r="G53" i="27"/>
  <c r="G53" i="42"/>
  <c r="P53" i="42"/>
  <c r="G161" i="45"/>
  <c r="P161" i="45"/>
  <c r="G21" i="27"/>
  <c r="G21" i="42"/>
  <c r="G129" i="45"/>
  <c r="H54" i="27"/>
  <c r="H54" i="42"/>
  <c r="H162" i="45"/>
  <c r="H150" i="27"/>
  <c r="H150" i="42"/>
  <c r="H258" i="45"/>
  <c r="H70" i="27"/>
  <c r="H70" i="42"/>
  <c r="H178" i="45"/>
  <c r="M134" i="27"/>
  <c r="M134" i="42"/>
  <c r="M242" i="45"/>
  <c r="M118" i="27"/>
  <c r="M118" i="42"/>
  <c r="M226" i="45"/>
  <c r="M102" i="27"/>
  <c r="M102" i="42"/>
  <c r="M210" i="45"/>
  <c r="M150" i="27"/>
  <c r="M150" i="42"/>
  <c r="M258" i="45"/>
  <c r="M182" i="27"/>
  <c r="M182" i="42"/>
  <c r="M290" i="45"/>
  <c r="G6" i="26"/>
  <c r="G6" i="40"/>
  <c r="P6" i="40"/>
  <c r="G306" i="45"/>
  <c r="P306" i="45"/>
  <c r="H6" i="26"/>
  <c r="H6" i="40"/>
  <c r="H306" i="45"/>
  <c r="T6" i="26"/>
  <c r="O6" i="40"/>
  <c r="O306" i="45"/>
  <c r="G6" i="25"/>
  <c r="G6" i="38"/>
  <c r="P6" i="38"/>
  <c r="G346" i="45"/>
  <c r="P346" i="45"/>
  <c r="M6" i="26"/>
  <c r="M6" i="40"/>
  <c r="M306" i="45"/>
  <c r="G5" i="26"/>
  <c r="G5" i="40"/>
  <c r="G305" i="45"/>
  <c r="F57" i="4"/>
  <c r="L57" i="4"/>
  <c r="T57" i="4"/>
  <c r="F57" i="45"/>
  <c r="L31" i="24"/>
  <c r="L31" i="36"/>
  <c r="L71" i="45"/>
  <c r="G18" i="24"/>
  <c r="G18" i="36"/>
  <c r="P18" i="36"/>
  <c r="G58" i="45"/>
  <c r="P58" i="45"/>
  <c r="M6" i="25"/>
  <c r="M6" i="38"/>
  <c r="M346" i="45"/>
  <c r="G5" i="25"/>
  <c r="G5" i="38"/>
  <c r="G345" i="45"/>
  <c r="H6" i="25"/>
  <c r="H6" i="38"/>
  <c r="H346" i="45"/>
  <c r="G4" i="26"/>
  <c r="G4" i="40"/>
  <c r="G304" i="45"/>
  <c r="T6" i="25"/>
  <c r="O6" i="38"/>
  <c r="O346" i="45"/>
  <c r="F17" i="24"/>
  <c r="F17" i="36"/>
  <c r="F56" i="4"/>
  <c r="L56" i="4"/>
  <c r="T56" i="4"/>
  <c r="F56" i="45"/>
  <c r="G6" i="31"/>
  <c r="G6" i="34"/>
  <c r="P6" i="34"/>
  <c r="G98" i="45"/>
  <c r="P98" i="45"/>
  <c r="T18" i="24"/>
  <c r="O18" i="36"/>
  <c r="O58" i="45"/>
  <c r="H18" i="24"/>
  <c r="H18" i="36"/>
  <c r="H58" i="45"/>
  <c r="G6" i="24"/>
  <c r="G6" i="36"/>
  <c r="G46" i="45"/>
  <c r="G17" i="24"/>
  <c r="G17" i="36"/>
  <c r="G57" i="45"/>
  <c r="M18" i="24"/>
  <c r="M18" i="36"/>
  <c r="M58" i="45"/>
  <c r="L57" i="45"/>
  <c r="F16" i="24"/>
  <c r="F16" i="36"/>
  <c r="G1201" i="45"/>
  <c r="G829" i="45"/>
  <c r="P829" i="45"/>
  <c r="G1261" i="45"/>
  <c r="G1249" i="45"/>
  <c r="G1237" i="45"/>
  <c r="G1225" i="45"/>
  <c r="G1213" i="45"/>
  <c r="G1197" i="45"/>
  <c r="G1196" i="45"/>
  <c r="P1196" i="45"/>
  <c r="G1195" i="45"/>
  <c r="G1194" i="45"/>
  <c r="G1193" i="45"/>
  <c r="G1192" i="45"/>
  <c r="G1191" i="45"/>
  <c r="G1190" i="45"/>
  <c r="G1127" i="45"/>
  <c r="G1126" i="45"/>
  <c r="G1125" i="45"/>
  <c r="G1124" i="45"/>
  <c r="G1123" i="45"/>
  <c r="G1122" i="45"/>
  <c r="G1121" i="45"/>
  <c r="G1120" i="45"/>
  <c r="G1118" i="45"/>
  <c r="G1081" i="45"/>
  <c r="G1066" i="45"/>
  <c r="G1065" i="45"/>
  <c r="G1064" i="45"/>
  <c r="G1062" i="45"/>
  <c r="G1061" i="45"/>
  <c r="G1060" i="45"/>
  <c r="G1059" i="45"/>
  <c r="G1058" i="45"/>
  <c r="G947" i="45"/>
  <c r="G946" i="45"/>
  <c r="G945" i="45"/>
  <c r="G944" i="45"/>
  <c r="G943" i="45"/>
  <c r="G942" i="45"/>
  <c r="G941" i="45"/>
  <c r="G940" i="45"/>
  <c r="G938" i="45"/>
  <c r="G899" i="45"/>
  <c r="G896" i="45"/>
  <c r="G894" i="45"/>
  <c r="G893" i="45"/>
  <c r="G892" i="45"/>
  <c r="G891" i="45"/>
  <c r="G890" i="45"/>
  <c r="G850" i="45"/>
  <c r="G848" i="45"/>
  <c r="G847" i="45"/>
  <c r="G846" i="45"/>
  <c r="G845" i="45"/>
  <c r="G844" i="45"/>
  <c r="G843" i="45"/>
  <c r="G842" i="45"/>
  <c r="G813" i="45"/>
  <c r="G812" i="45"/>
  <c r="G811" i="45"/>
  <c r="G810" i="45"/>
  <c r="G809" i="45"/>
  <c r="G808" i="45"/>
  <c r="G807" i="45"/>
  <c r="G806" i="45"/>
  <c r="G754" i="45"/>
  <c r="G753" i="45"/>
  <c r="G752" i="45"/>
  <c r="G751" i="45"/>
  <c r="G750" i="45"/>
  <c r="G749" i="45"/>
  <c r="G748" i="45"/>
  <c r="G747" i="45"/>
  <c r="G746" i="45"/>
  <c r="G333" i="45"/>
  <c r="G321" i="45"/>
  <c r="I1197" i="45"/>
  <c r="I1196" i="45"/>
  <c r="I1195" i="45"/>
  <c r="I1194" i="45"/>
  <c r="I1193" i="45"/>
  <c r="I1192" i="45"/>
  <c r="I1191" i="45"/>
  <c r="I1190" i="45"/>
  <c r="I1118" i="45"/>
  <c r="I1119" i="45"/>
  <c r="I1120" i="45"/>
  <c r="I1121" i="45"/>
  <c r="I1122" i="45"/>
  <c r="I1123" i="45"/>
  <c r="I1124" i="45"/>
  <c r="I1125" i="45"/>
  <c r="I1066" i="45"/>
  <c r="I1065" i="45"/>
  <c r="I1064" i="45"/>
  <c r="I1063" i="45"/>
  <c r="I1062" i="45"/>
  <c r="I1061" i="45"/>
  <c r="I1060" i="45"/>
  <c r="I1059" i="45"/>
  <c r="I1058" i="45"/>
  <c r="I938" i="45"/>
  <c r="I939" i="45"/>
  <c r="I940" i="45"/>
  <c r="I941" i="45"/>
  <c r="I942" i="45"/>
  <c r="I943" i="45"/>
  <c r="I944" i="45"/>
  <c r="I945" i="45"/>
  <c r="I946" i="45"/>
  <c r="I947" i="45"/>
  <c r="I746" i="45"/>
  <c r="I747" i="45"/>
  <c r="I748" i="45"/>
  <c r="I749" i="45"/>
  <c r="I750" i="45"/>
  <c r="I751" i="45"/>
  <c r="I752" i="45"/>
  <c r="I753" i="45"/>
  <c r="I754" i="45"/>
  <c r="I1237" i="45"/>
  <c r="I1213" i="45"/>
  <c r="I1141" i="45"/>
  <c r="I898" i="45"/>
  <c r="I896" i="45"/>
  <c r="I895" i="45"/>
  <c r="I894" i="45"/>
  <c r="I893" i="45"/>
  <c r="I892" i="45"/>
  <c r="I891" i="45"/>
  <c r="I848" i="45"/>
  <c r="I847" i="45"/>
  <c r="I846" i="45"/>
  <c r="I845" i="45"/>
  <c r="I844" i="45"/>
  <c r="I843" i="45"/>
  <c r="I842" i="45"/>
  <c r="I565" i="45"/>
  <c r="I333" i="45"/>
  <c r="I321" i="45"/>
  <c r="I273" i="45"/>
  <c r="I241" i="45"/>
  <c r="I209" i="45"/>
  <c r="I177" i="45"/>
  <c r="I145" i="45"/>
  <c r="I118" i="45"/>
  <c r="I73" i="45"/>
  <c r="F386" i="45"/>
  <c r="F387" i="45"/>
  <c r="F388" i="45"/>
  <c r="F389" i="45"/>
  <c r="F390" i="45"/>
  <c r="F391" i="45"/>
  <c r="F392" i="45"/>
  <c r="F393" i="45"/>
  <c r="F394" i="45"/>
  <c r="H847" i="45"/>
  <c r="H843" i="45"/>
  <c r="F345" i="4"/>
  <c r="F333" i="4"/>
  <c r="F321" i="4"/>
  <c r="F305" i="4"/>
  <c r="F289" i="4"/>
  <c r="F273" i="4"/>
  <c r="F257" i="4"/>
  <c r="F241" i="4"/>
  <c r="F225" i="4"/>
  <c r="F209" i="4"/>
  <c r="F193" i="4"/>
  <c r="F177" i="4"/>
  <c r="F161" i="4"/>
  <c r="F145" i="4"/>
  <c r="F129" i="4"/>
  <c r="F127" i="4"/>
  <c r="F126" i="4"/>
  <c r="F125" i="4"/>
  <c r="F123" i="4"/>
  <c r="F121" i="4"/>
  <c r="F118" i="4"/>
  <c r="F97" i="4"/>
  <c r="F85" i="4"/>
  <c r="F73" i="4"/>
  <c r="F55" i="4"/>
  <c r="F53" i="4"/>
  <c r="F51" i="4"/>
  <c r="F50" i="4"/>
  <c r="F49" i="4"/>
  <c r="F48" i="4"/>
  <c r="E843" i="45"/>
  <c r="E747" i="45"/>
  <c r="E394" i="45"/>
  <c r="E393" i="45"/>
  <c r="E391" i="45"/>
  <c r="E390" i="45"/>
  <c r="E389" i="45"/>
  <c r="E388" i="45"/>
  <c r="E289" i="4"/>
  <c r="E273" i="4"/>
  <c r="E257" i="4"/>
  <c r="E241" i="4"/>
  <c r="E225" i="4"/>
  <c r="E209" i="4"/>
  <c r="E193" i="4"/>
  <c r="E177" i="4"/>
  <c r="E161" i="4"/>
  <c r="E145" i="4"/>
  <c r="E129" i="4"/>
  <c r="E55" i="4"/>
  <c r="E54" i="4"/>
  <c r="E52" i="4"/>
  <c r="E51" i="4"/>
  <c r="E50" i="4"/>
  <c r="E49" i="4"/>
  <c r="E48" i="4"/>
  <c r="E47" i="4"/>
  <c r="E46" i="4"/>
  <c r="D818" i="4"/>
  <c r="D806" i="45"/>
  <c r="D819" i="4"/>
  <c r="D807" i="45"/>
  <c r="D820" i="4"/>
  <c r="D808" i="45"/>
  <c r="D821" i="4"/>
  <c r="D809" i="45"/>
  <c r="D822" i="4"/>
  <c r="D810" i="45"/>
  <c r="D823" i="4"/>
  <c r="D811" i="45"/>
  <c r="D824" i="4"/>
  <c r="D812" i="45"/>
  <c r="D825" i="4"/>
  <c r="D813" i="45"/>
  <c r="D386" i="4"/>
  <c r="D387" i="4"/>
  <c r="D388" i="4"/>
  <c r="D389" i="4"/>
  <c r="D390" i="4"/>
  <c r="D391" i="4"/>
  <c r="D392" i="4"/>
  <c r="D393" i="4"/>
  <c r="D394" i="4"/>
  <c r="D395" i="4"/>
  <c r="D289" i="4"/>
  <c r="D273" i="4"/>
  <c r="D257" i="4"/>
  <c r="D241" i="4"/>
  <c r="D225" i="4"/>
  <c r="D209" i="4"/>
  <c r="D193" i="4"/>
  <c r="D177" i="4"/>
  <c r="D161" i="4"/>
  <c r="D145" i="4"/>
  <c r="D126" i="4"/>
  <c r="D125" i="4"/>
  <c r="D121" i="4"/>
  <c r="D118" i="4"/>
  <c r="D97" i="4"/>
  <c r="D85" i="4"/>
  <c r="D53" i="4"/>
  <c r="D13" i="24"/>
  <c r="D51" i="4"/>
  <c r="D11" i="24"/>
  <c r="D50" i="4"/>
  <c r="D10" i="24"/>
  <c r="D48" i="4"/>
  <c r="D8" i="24"/>
  <c r="D47" i="4"/>
  <c r="D7" i="24"/>
  <c r="D46" i="4"/>
  <c r="D6" i="24"/>
  <c r="D73" i="4"/>
  <c r="D1273" i="4"/>
  <c r="D1261" i="4"/>
  <c r="D1249" i="4"/>
  <c r="D1237" i="45"/>
  <c r="D1237" i="4"/>
  <c r="D1225" i="45"/>
  <c r="D1225" i="4"/>
  <c r="D1213" i="45"/>
  <c r="D1213" i="4"/>
  <c r="D1210" i="4"/>
  <c r="D1209" i="4"/>
  <c r="D1208" i="4"/>
  <c r="D1207" i="4"/>
  <c r="D1206" i="4"/>
  <c r="D1205" i="4"/>
  <c r="D1204" i="4"/>
  <c r="D1203" i="4"/>
  <c r="D1202" i="4"/>
  <c r="D1189" i="4"/>
  <c r="D1177" i="4"/>
  <c r="D1165" i="4"/>
  <c r="D1153" i="4"/>
  <c r="D1141" i="45"/>
  <c r="D1141" i="4"/>
  <c r="D1137" i="4"/>
  <c r="D1125" i="45"/>
  <c r="D1136" i="4"/>
  <c r="D1124" i="45"/>
  <c r="D1135" i="4"/>
  <c r="D1123" i="45"/>
  <c r="D1134" i="4"/>
  <c r="D1122" i="45"/>
  <c r="D1133" i="4"/>
  <c r="D1121" i="45"/>
  <c r="D1132" i="4"/>
  <c r="D1120" i="45"/>
  <c r="D1131" i="4"/>
  <c r="D1119" i="45"/>
  <c r="D1130" i="4"/>
  <c r="D1118" i="45"/>
  <c r="D1117" i="4"/>
  <c r="D1105" i="4"/>
  <c r="D1093" i="4"/>
  <c r="D1081" i="4"/>
  <c r="D1078" i="4"/>
  <c r="D1066" i="45"/>
  <c r="D1077" i="4"/>
  <c r="D1065" i="45"/>
  <c r="D1076" i="4"/>
  <c r="D1064" i="45"/>
  <c r="D1075" i="4"/>
  <c r="D1063" i="45"/>
  <c r="D1074" i="4"/>
  <c r="D1062" i="45"/>
  <c r="D1073" i="4"/>
  <c r="D1061" i="45"/>
  <c r="D1072" i="4"/>
  <c r="D1060" i="45"/>
  <c r="D1071" i="4"/>
  <c r="D1059" i="45"/>
  <c r="D1070" i="4"/>
  <c r="D1058" i="45"/>
  <c r="D1057" i="4"/>
  <c r="D1045" i="4"/>
  <c r="D1033" i="4"/>
  <c r="D1009" i="4"/>
  <c r="D997" i="4"/>
  <c r="D985" i="4"/>
  <c r="D973" i="4"/>
  <c r="D961" i="4"/>
  <c r="D958" i="4"/>
  <c r="D946" i="45"/>
  <c r="D957" i="4"/>
  <c r="D945" i="45"/>
  <c r="D956" i="4"/>
  <c r="D944" i="45"/>
  <c r="D955" i="4"/>
  <c r="D943" i="45"/>
  <c r="D954" i="4"/>
  <c r="D942" i="45"/>
  <c r="D953" i="4"/>
  <c r="D941" i="45"/>
  <c r="D952" i="4"/>
  <c r="D940" i="45"/>
  <c r="D951" i="4"/>
  <c r="D939" i="45"/>
  <c r="D950" i="4"/>
  <c r="D937" i="4"/>
  <c r="D925" i="4"/>
  <c r="D913" i="4"/>
  <c r="D911" i="4"/>
  <c r="D899" i="45"/>
  <c r="D908" i="4"/>
  <c r="D896" i="45"/>
  <c r="D907" i="4"/>
  <c r="D895" i="45"/>
  <c r="D906" i="4"/>
  <c r="D894" i="45"/>
  <c r="D905" i="4"/>
  <c r="D893" i="45"/>
  <c r="D904" i="4"/>
  <c r="D892" i="45"/>
  <c r="D903" i="4"/>
  <c r="D902" i="4"/>
  <c r="D890" i="45"/>
  <c r="D889" i="4"/>
  <c r="D877" i="4"/>
  <c r="D865" i="4"/>
  <c r="D862" i="4"/>
  <c r="D850" i="45"/>
  <c r="D860" i="4"/>
  <c r="D848" i="45"/>
  <c r="D859" i="4"/>
  <c r="D847" i="45"/>
  <c r="D858" i="4"/>
  <c r="D846" i="45"/>
  <c r="D857" i="4"/>
  <c r="D845" i="45"/>
  <c r="D856" i="4"/>
  <c r="D844" i="45"/>
  <c r="D855" i="4"/>
  <c r="D843" i="45"/>
  <c r="D854" i="4"/>
  <c r="D842" i="45"/>
  <c r="D841" i="4"/>
  <c r="D829" i="4"/>
  <c r="D805" i="4"/>
  <c r="D793" i="4"/>
  <c r="D781" i="4"/>
  <c r="D769" i="4"/>
  <c r="D767" i="4"/>
  <c r="D755" i="45"/>
  <c r="D766" i="4"/>
  <c r="D754" i="45"/>
  <c r="D765" i="4"/>
  <c r="D753" i="45"/>
  <c r="D764" i="4"/>
  <c r="D752" i="45"/>
  <c r="D763" i="4"/>
  <c r="D751" i="45"/>
  <c r="D762" i="4"/>
  <c r="D750" i="45"/>
  <c r="D761" i="4"/>
  <c r="D749" i="45"/>
  <c r="D760" i="4"/>
  <c r="D748" i="45"/>
  <c r="D759" i="4"/>
  <c r="D747" i="45"/>
  <c r="D758" i="4"/>
  <c r="D746" i="45"/>
  <c r="D745" i="4"/>
  <c r="D721" i="4"/>
  <c r="D685" i="4"/>
  <c r="D673" i="4"/>
  <c r="D661" i="4"/>
  <c r="D649" i="4"/>
  <c r="D637" i="4"/>
  <c r="D625" i="4"/>
  <c r="D613" i="4"/>
  <c r="D601" i="4"/>
  <c r="D589" i="4"/>
  <c r="D577" i="4"/>
  <c r="D565" i="4"/>
  <c r="D553" i="4"/>
  <c r="D541" i="4"/>
  <c r="D409" i="4"/>
  <c r="D397" i="4"/>
  <c r="D373" i="4"/>
  <c r="D345" i="4"/>
  <c r="D333" i="4"/>
  <c r="D333" i="45"/>
  <c r="D321" i="4"/>
  <c r="D321" i="45"/>
  <c r="D305" i="4"/>
  <c r="D123" i="4"/>
  <c r="D55" i="4"/>
  <c r="D15" i="24"/>
  <c r="D54" i="4"/>
  <c r="D14" i="24"/>
  <c r="N343" i="45"/>
  <c r="N342" i="45"/>
  <c r="N341" i="45"/>
  <c r="N340" i="45"/>
  <c r="N339" i="45"/>
  <c r="N324" i="45"/>
  <c r="N323" i="45"/>
  <c r="N322" i="45"/>
  <c r="AB48" i="4"/>
  <c r="AC48" i="4"/>
  <c r="AB52" i="4"/>
  <c r="AC52" i="4"/>
  <c r="AB73" i="4"/>
  <c r="AC73" i="4"/>
  <c r="AB120" i="4"/>
  <c r="AC120" i="4"/>
  <c r="AC321" i="4"/>
  <c r="AB321" i="4"/>
  <c r="AB49" i="4"/>
  <c r="AC49" i="4"/>
  <c r="AB54" i="4"/>
  <c r="AC54" i="4"/>
  <c r="AB85" i="4"/>
  <c r="AC85" i="4"/>
  <c r="AB122" i="4"/>
  <c r="AC122" i="4"/>
  <c r="AC333" i="4"/>
  <c r="AB333" i="4"/>
  <c r="AB46" i="4"/>
  <c r="AC46" i="4"/>
  <c r="AB50" i="4"/>
  <c r="AC50" i="4"/>
  <c r="AB55" i="4"/>
  <c r="AC55" i="4"/>
  <c r="AB97" i="4"/>
  <c r="AC97" i="4"/>
  <c r="AB124" i="4"/>
  <c r="AC124" i="4"/>
  <c r="AB345" i="4"/>
  <c r="AC345" i="4"/>
  <c r="AB47" i="4"/>
  <c r="AC47" i="4"/>
  <c r="AB51" i="4"/>
  <c r="AC51" i="4"/>
  <c r="AB57" i="4"/>
  <c r="AC57" i="4"/>
  <c r="AB114" i="4"/>
  <c r="AC114" i="4"/>
  <c r="AB126" i="4"/>
  <c r="AC126" i="4"/>
  <c r="AB305" i="4"/>
  <c r="AC305" i="4"/>
  <c r="U345" i="4"/>
  <c r="V345" i="4"/>
  <c r="V333" i="4"/>
  <c r="U333" i="4"/>
  <c r="U321" i="4"/>
  <c r="V321" i="4"/>
  <c r="V305" i="4"/>
  <c r="U305" i="4"/>
  <c r="V289" i="4"/>
  <c r="U289" i="4"/>
  <c r="U273" i="4"/>
  <c r="V273" i="4"/>
  <c r="V257" i="4"/>
  <c r="U257" i="4"/>
  <c r="V241" i="4"/>
  <c r="U241" i="4"/>
  <c r="U225" i="4"/>
  <c r="V225" i="4"/>
  <c r="U209" i="4"/>
  <c r="V209" i="4"/>
  <c r="V193" i="4"/>
  <c r="U193" i="4"/>
  <c r="V177" i="4"/>
  <c r="U177" i="4"/>
  <c r="U161" i="4"/>
  <c r="V161" i="4"/>
  <c r="V145" i="4"/>
  <c r="U145" i="4"/>
  <c r="U129" i="4"/>
  <c r="V129" i="4"/>
  <c r="U114" i="4"/>
  <c r="V114" i="4"/>
  <c r="U97" i="4"/>
  <c r="V97" i="4"/>
  <c r="V85" i="4"/>
  <c r="U85" i="4"/>
  <c r="U73" i="4"/>
  <c r="V73" i="4"/>
  <c r="V47" i="4"/>
  <c r="U47" i="4"/>
  <c r="V57" i="4"/>
  <c r="U57" i="4"/>
  <c r="V124" i="4"/>
  <c r="U124" i="4"/>
  <c r="V48" i="4"/>
  <c r="U48" i="4"/>
  <c r="U52" i="4"/>
  <c r="V52" i="4"/>
  <c r="U120" i="4"/>
  <c r="V120" i="4"/>
  <c r="V46" i="4"/>
  <c r="U46" i="4"/>
  <c r="V55" i="4"/>
  <c r="U55" i="4"/>
  <c r="U49" i="4"/>
  <c r="V49" i="4"/>
  <c r="U54" i="4"/>
  <c r="V54" i="4"/>
  <c r="U122" i="4"/>
  <c r="V122" i="4"/>
  <c r="U50" i="4"/>
  <c r="V50" i="4"/>
  <c r="U51" i="4"/>
  <c r="V51" i="4"/>
  <c r="U126" i="4"/>
  <c r="V126" i="4"/>
  <c r="L123" i="4"/>
  <c r="T123" i="4"/>
  <c r="L193" i="4"/>
  <c r="T193" i="4"/>
  <c r="L321" i="4"/>
  <c r="H321" i="45"/>
  <c r="T321" i="4"/>
  <c r="L48" i="4"/>
  <c r="T48" i="4"/>
  <c r="L97" i="4"/>
  <c r="T97" i="4"/>
  <c r="L145" i="4"/>
  <c r="T145" i="4"/>
  <c r="L333" i="4"/>
  <c r="H333" i="45"/>
  <c r="T333" i="4"/>
  <c r="L49" i="4"/>
  <c r="T49" i="4"/>
  <c r="L55" i="4"/>
  <c r="T55" i="4"/>
  <c r="L118" i="4"/>
  <c r="T118" i="4"/>
  <c r="L126" i="4"/>
  <c r="T126" i="4"/>
  <c r="L161" i="4"/>
  <c r="T161" i="4"/>
  <c r="L225" i="4"/>
  <c r="T225" i="4"/>
  <c r="L289" i="4"/>
  <c r="T289" i="4"/>
  <c r="L345" i="4"/>
  <c r="T345" i="4"/>
  <c r="L51" i="4"/>
  <c r="T51" i="4"/>
  <c r="L85" i="4"/>
  <c r="T85" i="4"/>
  <c r="L129" i="4"/>
  <c r="T129" i="4"/>
  <c r="L257" i="4"/>
  <c r="T257" i="4"/>
  <c r="L53" i="4"/>
  <c r="T53" i="4"/>
  <c r="L125" i="4"/>
  <c r="T125" i="4"/>
  <c r="L209" i="4"/>
  <c r="T209" i="4"/>
  <c r="L273" i="4"/>
  <c r="T273" i="4"/>
  <c r="L50" i="4"/>
  <c r="T50" i="4"/>
  <c r="L73" i="4"/>
  <c r="T73" i="4"/>
  <c r="L121" i="4"/>
  <c r="T121" i="4"/>
  <c r="L127" i="4"/>
  <c r="T127" i="4"/>
  <c r="L177" i="4"/>
  <c r="T177" i="4"/>
  <c r="L241" i="4"/>
  <c r="T241" i="4"/>
  <c r="L305" i="4"/>
  <c r="T305" i="4"/>
  <c r="U149" i="27"/>
  <c r="U413" i="27"/>
  <c r="U69" i="31"/>
  <c r="U93" i="31"/>
  <c r="U593" i="27"/>
  <c r="U725" i="27"/>
  <c r="U45" i="24"/>
  <c r="U37" i="27"/>
  <c r="U101" i="27"/>
  <c r="U165" i="27"/>
  <c r="U377" i="27"/>
  <c r="U425" i="27"/>
  <c r="U473" i="27"/>
  <c r="U521" i="27"/>
  <c r="U33" i="31"/>
  <c r="U557" i="27"/>
  <c r="U581" i="27"/>
  <c r="U129" i="31"/>
  <c r="U629" i="27"/>
  <c r="U33" i="22"/>
  <c r="U701" i="27"/>
  <c r="U737" i="27"/>
  <c r="O1237" i="45"/>
  <c r="M1213" i="45"/>
  <c r="U33" i="24"/>
  <c r="U85" i="27"/>
  <c r="U461" i="27"/>
  <c r="U617" i="27"/>
  <c r="U5" i="31"/>
  <c r="U53" i="27"/>
  <c r="U117" i="27"/>
  <c r="U181" i="27"/>
  <c r="U5" i="25"/>
  <c r="U389" i="27"/>
  <c r="U437" i="27"/>
  <c r="U485" i="27"/>
  <c r="U545" i="27"/>
  <c r="U45" i="31"/>
  <c r="U21" i="22"/>
  <c r="U569" i="27"/>
  <c r="U105" i="31"/>
  <c r="U605" i="27"/>
  <c r="U641" i="27"/>
  <c r="U677" i="27"/>
  <c r="U21" i="25"/>
  <c r="U57" i="22"/>
  <c r="U21" i="27"/>
  <c r="U233" i="27"/>
  <c r="U509" i="27"/>
  <c r="U665" i="27"/>
  <c r="U7" i="24"/>
  <c r="U17" i="24"/>
  <c r="U6" i="27"/>
  <c r="U69" i="27"/>
  <c r="U133" i="27"/>
  <c r="U5" i="26"/>
  <c r="U209" i="27"/>
  <c r="U401" i="27"/>
  <c r="U449" i="27"/>
  <c r="U497" i="27"/>
  <c r="U21" i="31"/>
  <c r="U57" i="31"/>
  <c r="U81" i="31"/>
  <c r="U117" i="31"/>
  <c r="U141" i="31"/>
  <c r="U653" i="27"/>
  <c r="U689" i="27"/>
  <c r="U713" i="27"/>
  <c r="M1237" i="45"/>
  <c r="U12" i="27"/>
  <c r="O754" i="45"/>
  <c r="O809" i="45"/>
  <c r="O1118" i="45"/>
  <c r="O1126" i="45"/>
  <c r="O945" i="45"/>
  <c r="O941" i="45"/>
  <c r="O741" i="42"/>
  <c r="M752" i="45"/>
  <c r="M844" i="45"/>
  <c r="M890" i="45"/>
  <c r="M744" i="42"/>
  <c r="U9" i="24"/>
  <c r="U14" i="24"/>
  <c r="U14" i="27"/>
  <c r="U223" i="27"/>
  <c r="O806" i="45"/>
  <c r="O810" i="45"/>
  <c r="O844" i="45"/>
  <c r="O848" i="45"/>
  <c r="O890" i="45"/>
  <c r="O894" i="45"/>
  <c r="O944" i="45"/>
  <c r="O940" i="45"/>
  <c r="O744" i="42"/>
  <c r="O1192" i="45"/>
  <c r="M749" i="45"/>
  <c r="M753" i="45"/>
  <c r="M845" i="45"/>
  <c r="M942" i="45"/>
  <c r="M1193" i="45"/>
  <c r="M1197" i="45"/>
  <c r="U8" i="24"/>
  <c r="U222" i="27"/>
  <c r="O746" i="45"/>
  <c r="O899" i="45"/>
  <c r="M848" i="45"/>
  <c r="U6" i="24"/>
  <c r="U10" i="24"/>
  <c r="U15" i="24"/>
  <c r="U16" i="27"/>
  <c r="O748" i="45"/>
  <c r="O752" i="45"/>
  <c r="O807" i="45"/>
  <c r="O845" i="45"/>
  <c r="O1120" i="45"/>
  <c r="O743" i="42"/>
  <c r="O739" i="42"/>
  <c r="M750" i="45"/>
  <c r="M754" i="45"/>
  <c r="M842" i="45"/>
  <c r="M846" i="45"/>
  <c r="M892" i="45"/>
  <c r="M896" i="45"/>
  <c r="M945" i="45"/>
  <c r="M941" i="45"/>
  <c r="M1122" i="45"/>
  <c r="M1118" i="45"/>
  <c r="U12" i="24"/>
  <c r="O750" i="45"/>
  <c r="O813" i="45"/>
  <c r="O893" i="45"/>
  <c r="O1122" i="45"/>
  <c r="O745" i="42"/>
  <c r="M748" i="45"/>
  <c r="M894" i="45"/>
  <c r="M1120" i="45"/>
  <c r="U11" i="24"/>
  <c r="U18" i="27"/>
  <c r="O749" i="45"/>
  <c r="O753" i="45"/>
  <c r="O808" i="45"/>
  <c r="O812" i="45"/>
  <c r="O842" i="45"/>
  <c r="O846" i="45"/>
  <c r="O892" i="45"/>
  <c r="O896" i="45"/>
  <c r="O1121" i="45"/>
  <c r="O1125" i="45"/>
  <c r="O946" i="45"/>
  <c r="O942" i="45"/>
  <c r="O938" i="45"/>
  <c r="O742" i="42"/>
  <c r="O738" i="42"/>
  <c r="M746" i="45"/>
  <c r="M755" i="45"/>
  <c r="M893" i="45"/>
  <c r="M898" i="45"/>
  <c r="M944" i="45"/>
  <c r="M940" i="45"/>
  <c r="M1125" i="45"/>
  <c r="M1121" i="45"/>
  <c r="M739" i="42"/>
  <c r="M1195" i="45"/>
  <c r="D1192" i="45"/>
  <c r="D752" i="27"/>
  <c r="D1196" i="45"/>
  <c r="D756" i="27"/>
  <c r="D1191" i="45"/>
  <c r="D751" i="27"/>
  <c r="D1193" i="45"/>
  <c r="D753" i="27"/>
  <c r="D1197" i="45"/>
  <c r="D757" i="27"/>
  <c r="D1195" i="45"/>
  <c r="D755" i="27"/>
  <c r="D1190" i="45"/>
  <c r="D750" i="27"/>
  <c r="D1194" i="45"/>
  <c r="D754" i="27"/>
  <c r="D1198" i="45"/>
  <c r="D758" i="27"/>
  <c r="H945" i="45"/>
  <c r="H1122" i="45"/>
  <c r="L738" i="42"/>
  <c r="H1194" i="45"/>
  <c r="L742" i="42"/>
  <c r="H748" i="45"/>
  <c r="H752" i="45"/>
  <c r="H844" i="45"/>
  <c r="H848" i="45"/>
  <c r="H890" i="45"/>
  <c r="H894" i="45"/>
  <c r="H944" i="45"/>
  <c r="H940" i="45"/>
  <c r="H1125" i="45"/>
  <c r="H1121" i="45"/>
  <c r="L739" i="42"/>
  <c r="H1191" i="45"/>
  <c r="L743" i="42"/>
  <c r="H1195" i="45"/>
  <c r="H747" i="45"/>
  <c r="H893" i="45"/>
  <c r="H941" i="45"/>
  <c r="H1198" i="45"/>
  <c r="L746" i="42"/>
  <c r="H749" i="45"/>
  <c r="H753" i="45"/>
  <c r="H845" i="45"/>
  <c r="H891" i="45"/>
  <c r="H895" i="45"/>
  <c r="H1213" i="45"/>
  <c r="H943" i="45"/>
  <c r="H939" i="45"/>
  <c r="H1124" i="45"/>
  <c r="H1120" i="45"/>
  <c r="L740" i="42"/>
  <c r="H1192" i="45"/>
  <c r="L744" i="42"/>
  <c r="H1196" i="45"/>
  <c r="H751" i="45"/>
  <c r="H755" i="45"/>
  <c r="H898" i="45"/>
  <c r="H1237" i="45"/>
  <c r="H1127" i="45"/>
  <c r="H1118" i="45"/>
  <c r="H746" i="45"/>
  <c r="H750" i="45"/>
  <c r="H754" i="45"/>
  <c r="H842" i="45"/>
  <c r="H846" i="45"/>
  <c r="H892" i="45"/>
  <c r="H896" i="45"/>
  <c r="M1225" i="45"/>
  <c r="H942" i="45"/>
  <c r="H938" i="45"/>
  <c r="M938" i="45"/>
  <c r="H1123" i="45"/>
  <c r="H1119" i="45"/>
  <c r="H1193" i="45"/>
  <c r="L741" i="42"/>
  <c r="H1197" i="45"/>
  <c r="M745" i="42"/>
  <c r="L745" i="42"/>
  <c r="E709" i="45"/>
  <c r="E811" i="45"/>
  <c r="E891" i="45"/>
  <c r="E1124" i="45"/>
  <c r="E49" i="45"/>
  <c r="E54" i="45"/>
  <c r="E122" i="45"/>
  <c r="E333" i="45"/>
  <c r="E387" i="45"/>
  <c r="E751" i="45"/>
  <c r="E890" i="45"/>
  <c r="E1059" i="45"/>
  <c r="E1063" i="45"/>
  <c r="E1119" i="45"/>
  <c r="E1123" i="45"/>
  <c r="E50" i="45"/>
  <c r="E55" i="45"/>
  <c r="E161" i="45"/>
  <c r="E345" i="45"/>
  <c r="E1093" i="45"/>
  <c r="E1141" i="45"/>
  <c r="E47" i="45"/>
  <c r="E51" i="45"/>
  <c r="E114" i="45"/>
  <c r="E126" i="45"/>
  <c r="E305" i="45"/>
  <c r="E943" i="45"/>
  <c r="E939" i="45"/>
  <c r="E1191" i="45"/>
  <c r="E895" i="45"/>
  <c r="E1196" i="45"/>
  <c r="E48" i="45"/>
  <c r="E52" i="45"/>
  <c r="E120" i="45"/>
  <c r="E129" i="45"/>
  <c r="E321" i="45"/>
  <c r="E386" i="45"/>
  <c r="E847" i="45"/>
  <c r="E1225" i="45"/>
  <c r="E938" i="45"/>
  <c r="F746" i="45"/>
  <c r="F896" i="45"/>
  <c r="F1225" i="45"/>
  <c r="F942" i="45"/>
  <c r="F1123" i="45"/>
  <c r="F1119" i="45"/>
  <c r="F1195" i="45"/>
  <c r="F48" i="45"/>
  <c r="F751" i="45"/>
  <c r="F893" i="45"/>
  <c r="F1237" i="45"/>
  <c r="F945" i="45"/>
  <c r="F1122" i="45"/>
  <c r="F49" i="45"/>
  <c r="F55" i="45"/>
  <c r="F126" i="45"/>
  <c r="F161" i="45"/>
  <c r="F345" i="45"/>
  <c r="F748" i="45"/>
  <c r="F752" i="45"/>
  <c r="F844" i="45"/>
  <c r="F848" i="45"/>
  <c r="F894" i="45"/>
  <c r="F901" i="45"/>
  <c r="F1201" i="45"/>
  <c r="F944" i="45"/>
  <c r="F940" i="45"/>
  <c r="F1125" i="45"/>
  <c r="F1121" i="45"/>
  <c r="F1193" i="45"/>
  <c r="F1197" i="45"/>
  <c r="F51" i="45"/>
  <c r="F85" i="45"/>
  <c r="F129" i="45"/>
  <c r="F750" i="45"/>
  <c r="F754" i="45"/>
  <c r="F842" i="45"/>
  <c r="F846" i="45"/>
  <c r="F892" i="45"/>
  <c r="F938" i="45"/>
  <c r="F53" i="45"/>
  <c r="F747" i="45"/>
  <c r="F755" i="45"/>
  <c r="F898" i="45"/>
  <c r="F941" i="45"/>
  <c r="F1118" i="45"/>
  <c r="F1192" i="45"/>
  <c r="F50" i="45"/>
  <c r="F73" i="45"/>
  <c r="F121" i="45"/>
  <c r="F127" i="45"/>
  <c r="F305" i="45"/>
  <c r="F749" i="45"/>
  <c r="F753" i="45"/>
  <c r="F845" i="45"/>
  <c r="F891" i="45"/>
  <c r="F895" i="45"/>
  <c r="F1213" i="45"/>
  <c r="F943" i="45"/>
  <c r="F939" i="45"/>
  <c r="F1124" i="45"/>
  <c r="F1120" i="45"/>
  <c r="F1190" i="45"/>
  <c r="F1194" i="45"/>
  <c r="F1198" i="45"/>
  <c r="N27" i="24"/>
  <c r="N27" i="36"/>
  <c r="N67" i="45"/>
  <c r="N31" i="24"/>
  <c r="N31" i="36"/>
  <c r="N71" i="45"/>
  <c r="N39" i="24"/>
  <c r="N39" i="36"/>
  <c r="N79" i="45"/>
  <c r="N43" i="24"/>
  <c r="N43" i="36"/>
  <c r="N83" i="45"/>
  <c r="N51" i="24"/>
  <c r="N51" i="36"/>
  <c r="N91" i="45"/>
  <c r="N19" i="31"/>
  <c r="N19" i="34"/>
  <c r="N111" i="45"/>
  <c r="N34" i="27"/>
  <c r="N34" i="42"/>
  <c r="N142" i="45"/>
  <c r="N44" i="27"/>
  <c r="N44" i="42"/>
  <c r="N152" i="45"/>
  <c r="N50" i="27"/>
  <c r="N50" i="42"/>
  <c r="N158" i="45"/>
  <c r="N60" i="27"/>
  <c r="N60" i="42"/>
  <c r="N168" i="45"/>
  <c r="N66" i="27"/>
  <c r="N66" i="42"/>
  <c r="N174" i="45"/>
  <c r="N76" i="27"/>
  <c r="N76" i="42"/>
  <c r="N184" i="45"/>
  <c r="N82" i="27"/>
  <c r="N82" i="42"/>
  <c r="N190" i="45"/>
  <c r="N92" i="27"/>
  <c r="N92" i="42"/>
  <c r="N200" i="45"/>
  <c r="N98" i="27"/>
  <c r="N98" i="42"/>
  <c r="N206" i="45"/>
  <c r="N108" i="27"/>
  <c r="N108" i="42"/>
  <c r="N216" i="45"/>
  <c r="N114" i="27"/>
  <c r="N114" i="42"/>
  <c r="N222" i="45"/>
  <c r="N124" i="27"/>
  <c r="N124" i="42"/>
  <c r="N232" i="45"/>
  <c r="N130" i="27"/>
  <c r="N130" i="42"/>
  <c r="N238" i="45"/>
  <c r="N140" i="27"/>
  <c r="N140" i="42"/>
  <c r="N248" i="45"/>
  <c r="N146" i="27"/>
  <c r="N146" i="42"/>
  <c r="N254" i="45"/>
  <c r="N156" i="27"/>
  <c r="N156" i="42"/>
  <c r="N264" i="45"/>
  <c r="N163" i="27"/>
  <c r="N163" i="42"/>
  <c r="N271" i="45"/>
  <c r="N175" i="27"/>
  <c r="N175" i="42"/>
  <c r="N283" i="45"/>
  <c r="N182" i="27"/>
  <c r="N182" i="42"/>
  <c r="N290" i="45"/>
  <c r="N193" i="27"/>
  <c r="N193" i="42"/>
  <c r="N301" i="45"/>
  <c r="N10" i="26"/>
  <c r="N10" i="40"/>
  <c r="N310" i="45"/>
  <c r="N18" i="26"/>
  <c r="N18" i="40"/>
  <c r="N318" i="45"/>
  <c r="N215" i="27"/>
  <c r="N215" i="42"/>
  <c r="N379" i="45"/>
  <c r="N219" i="27"/>
  <c r="N219" i="42"/>
  <c r="N383" i="45"/>
  <c r="N242" i="27"/>
  <c r="N242" i="42"/>
  <c r="N406" i="45"/>
  <c r="N246" i="27"/>
  <c r="N246" i="42"/>
  <c r="N410" i="45"/>
  <c r="N250" i="27"/>
  <c r="N250" i="42"/>
  <c r="N414" i="45"/>
  <c r="N254" i="27"/>
  <c r="N254" i="42"/>
  <c r="N418" i="45"/>
  <c r="N258" i="27"/>
  <c r="N258" i="42"/>
  <c r="N422" i="45"/>
  <c r="N262" i="27"/>
  <c r="N262" i="42"/>
  <c r="N426" i="45"/>
  <c r="N266" i="27"/>
  <c r="N266" i="42"/>
  <c r="N430" i="45"/>
  <c r="N270" i="27"/>
  <c r="N270" i="42"/>
  <c r="N434" i="45"/>
  <c r="N274" i="27"/>
  <c r="N274" i="42"/>
  <c r="N438" i="45"/>
  <c r="N278" i="27"/>
  <c r="N278" i="42"/>
  <c r="N442" i="45"/>
  <c r="N282" i="27"/>
  <c r="N282" i="42"/>
  <c r="N446" i="45"/>
  <c r="N286" i="27"/>
  <c r="N286" i="42"/>
  <c r="N450" i="45"/>
  <c r="N290" i="27"/>
  <c r="N290" i="42"/>
  <c r="N454" i="45"/>
  <c r="N294" i="27"/>
  <c r="N294" i="42"/>
  <c r="N458" i="45"/>
  <c r="N298" i="27"/>
  <c r="N298" i="42"/>
  <c r="N462" i="45"/>
  <c r="N302" i="27"/>
  <c r="N302" i="42"/>
  <c r="N466" i="45"/>
  <c r="N306" i="27"/>
  <c r="N306" i="42"/>
  <c r="N470" i="45"/>
  <c r="N310" i="27"/>
  <c r="N310" i="42"/>
  <c r="N474" i="45"/>
  <c r="N314" i="27"/>
  <c r="N314" i="42"/>
  <c r="N478" i="45"/>
  <c r="N318" i="27"/>
  <c r="N318" i="42"/>
  <c r="N482" i="45"/>
  <c r="N334" i="27"/>
  <c r="N334" i="42"/>
  <c r="N498" i="45"/>
  <c r="N338" i="27"/>
  <c r="N338" i="42"/>
  <c r="N502" i="45"/>
  <c r="N343" i="27"/>
  <c r="N343" i="42"/>
  <c r="N507" i="45"/>
  <c r="N347" i="27"/>
  <c r="N347" i="42"/>
  <c r="N511" i="45"/>
  <c r="N351" i="27"/>
  <c r="N351" i="42"/>
  <c r="N515" i="45"/>
  <c r="N356" i="27"/>
  <c r="N356" i="42"/>
  <c r="N520" i="45"/>
  <c r="N360" i="27"/>
  <c r="N360" i="42"/>
  <c r="N524" i="45"/>
  <c r="N383" i="27"/>
  <c r="N383" i="42"/>
  <c r="N547" i="45"/>
  <c r="N390" i="27"/>
  <c r="N390" i="42"/>
  <c r="N554" i="45"/>
  <c r="N396" i="27"/>
  <c r="N396" i="42"/>
  <c r="N560" i="45"/>
  <c r="N403" i="27"/>
  <c r="N403" i="42"/>
  <c r="N567" i="45"/>
  <c r="N410" i="27"/>
  <c r="N410" i="42"/>
  <c r="N574" i="45"/>
  <c r="N416" i="27"/>
  <c r="N416" i="42"/>
  <c r="N580" i="45"/>
  <c r="N423" i="27"/>
  <c r="N423" i="42"/>
  <c r="N587" i="45"/>
  <c r="N431" i="27"/>
  <c r="N431" i="42"/>
  <c r="N595" i="45"/>
  <c r="N435" i="27"/>
  <c r="N435" i="42"/>
  <c r="N599" i="45"/>
  <c r="N443" i="27"/>
  <c r="N443" i="42"/>
  <c r="N607" i="45"/>
  <c r="N447" i="27"/>
  <c r="N447" i="42"/>
  <c r="N611" i="45"/>
  <c r="N456" i="27"/>
  <c r="N456" i="42"/>
  <c r="N620" i="45"/>
  <c r="N462" i="27"/>
  <c r="N462" i="42"/>
  <c r="N626" i="45"/>
  <c r="N469" i="27"/>
  <c r="N469" i="42"/>
  <c r="N633" i="45"/>
  <c r="N487" i="27"/>
  <c r="N487" i="42"/>
  <c r="N651" i="45"/>
  <c r="N493" i="27"/>
  <c r="N493" i="42"/>
  <c r="N657" i="45"/>
  <c r="N511" i="27"/>
  <c r="N511" i="42"/>
  <c r="N675" i="45"/>
  <c r="N517" i="27"/>
  <c r="N517" i="42"/>
  <c r="N681" i="45"/>
  <c r="N553" i="27"/>
  <c r="N541" i="42"/>
  <c r="N717" i="45"/>
  <c r="N40" i="31"/>
  <c r="N40" i="34"/>
  <c r="N764" i="45"/>
  <c r="N58" i="31"/>
  <c r="N58" i="34"/>
  <c r="N782" i="45"/>
  <c r="N64" i="31"/>
  <c r="N64" i="34"/>
  <c r="N788" i="45"/>
  <c r="N70" i="31"/>
  <c r="N70" i="34"/>
  <c r="N794" i="45"/>
  <c r="N76" i="31"/>
  <c r="N76" i="34"/>
  <c r="N800" i="45"/>
  <c r="N567" i="27"/>
  <c r="N555" i="42"/>
  <c r="N827" i="45"/>
  <c r="N26" i="22"/>
  <c r="N26" i="33"/>
  <c r="N834" i="45"/>
  <c r="N31" i="22"/>
  <c r="N31" i="33"/>
  <c r="N839" i="45"/>
  <c r="N89" i="31"/>
  <c r="N89" i="34"/>
  <c r="N873" i="45"/>
  <c r="N95" i="31"/>
  <c r="N95" i="34"/>
  <c r="N879" i="45"/>
  <c r="N101" i="31"/>
  <c r="N101" i="34"/>
  <c r="N885" i="45"/>
  <c r="N587" i="27"/>
  <c r="N575" i="42"/>
  <c r="N907" i="45"/>
  <c r="N591" i="27"/>
  <c r="N579" i="42"/>
  <c r="N911" i="45"/>
  <c r="N111" i="31"/>
  <c r="N111" i="34"/>
  <c r="N919" i="45"/>
  <c r="N115" i="31"/>
  <c r="N115" i="34"/>
  <c r="N923" i="45"/>
  <c r="N602" i="27"/>
  <c r="N590" i="42"/>
  <c r="N958" i="45"/>
  <c r="N134" i="31"/>
  <c r="N134" i="34"/>
  <c r="N966" i="45"/>
  <c r="N614" i="27"/>
  <c r="N602" i="42"/>
  <c r="N982" i="45"/>
  <c r="N147" i="31"/>
  <c r="N147" i="34"/>
  <c r="N991" i="45"/>
  <c r="N151" i="31"/>
  <c r="N151" i="34"/>
  <c r="N995" i="45"/>
  <c r="N623" i="27"/>
  <c r="N611" i="42"/>
  <c r="N1003" i="45"/>
  <c r="N627" i="27"/>
  <c r="N615" i="42"/>
  <c r="N1007" i="45"/>
  <c r="N648" i="27"/>
  <c r="N636" i="42"/>
  <c r="N1040" i="45"/>
  <c r="N654" i="27"/>
  <c r="N642" i="42"/>
  <c r="N1046" i="45"/>
  <c r="N660" i="27"/>
  <c r="N648" i="42"/>
  <c r="N1052" i="45"/>
  <c r="N670" i="27"/>
  <c r="N658" i="42"/>
  <c r="N1074" i="45"/>
  <c r="N675" i="27"/>
  <c r="N663" i="42"/>
  <c r="N1079" i="45"/>
  <c r="N38" i="22"/>
  <c r="N38" i="33"/>
  <c r="N1086" i="45"/>
  <c r="N686" i="27"/>
  <c r="N674" i="42"/>
  <c r="N1102" i="45"/>
  <c r="N694" i="27"/>
  <c r="N682" i="42"/>
  <c r="N1110" i="45"/>
  <c r="N699" i="27"/>
  <c r="N687" i="42"/>
  <c r="N1115" i="45"/>
  <c r="N709" i="27"/>
  <c r="N697" i="42"/>
  <c r="N1137" i="45"/>
  <c r="N25" i="25"/>
  <c r="N25" i="38"/>
  <c r="N1145" i="45"/>
  <c r="N29" i="25"/>
  <c r="N29" i="38"/>
  <c r="N1149" i="45"/>
  <c r="N717" i="27"/>
  <c r="N705" i="42"/>
  <c r="N1157" i="45"/>
  <c r="N721" i="27"/>
  <c r="N709" i="42"/>
  <c r="N1161" i="45"/>
  <c r="N1267" i="45"/>
  <c r="N1271" i="45"/>
  <c r="D5" i="26"/>
  <c r="D5" i="40"/>
  <c r="D305" i="45"/>
  <c r="D209" i="27"/>
  <c r="D209" i="42"/>
  <c r="D373" i="45"/>
  <c r="D389" i="27"/>
  <c r="D389" i="42"/>
  <c r="D553" i="45"/>
  <c r="D437" i="27"/>
  <c r="D437" i="42"/>
  <c r="D601" i="45"/>
  <c r="D485" i="27"/>
  <c r="D485" i="42"/>
  <c r="D649" i="45"/>
  <c r="D545" i="27"/>
  <c r="D533" i="42"/>
  <c r="D709" i="45"/>
  <c r="D33" i="31"/>
  <c r="D33" i="34"/>
  <c r="D757" i="45"/>
  <c r="D557" i="27"/>
  <c r="D545" i="42"/>
  <c r="D817" i="45"/>
  <c r="D93" i="31"/>
  <c r="D93" i="34"/>
  <c r="D877" i="45"/>
  <c r="D910" i="4"/>
  <c r="D898" i="45"/>
  <c r="D938" i="45"/>
  <c r="D141" i="31"/>
  <c r="D141" i="34"/>
  <c r="D985" i="45"/>
  <c r="D653" i="27"/>
  <c r="D641" i="42"/>
  <c r="D1045" i="45"/>
  <c r="D677" i="27"/>
  <c r="D665" i="42"/>
  <c r="D1093" i="45"/>
  <c r="D713" i="27"/>
  <c r="D701" i="42"/>
  <c r="D1153" i="45"/>
  <c r="D45" i="22"/>
  <c r="D45" i="33"/>
  <c r="D1201" i="45"/>
  <c r="D57" i="22"/>
  <c r="D57" i="33"/>
  <c r="D1249" i="45"/>
  <c r="D7" i="36"/>
  <c r="D47" i="45"/>
  <c r="D13" i="36"/>
  <c r="D53" i="45"/>
  <c r="D13" i="27"/>
  <c r="D13" i="42"/>
  <c r="D121" i="45"/>
  <c r="D53" i="27"/>
  <c r="D53" i="42"/>
  <c r="D161" i="45"/>
  <c r="D117" i="27"/>
  <c r="D117" i="42"/>
  <c r="D225" i="45"/>
  <c r="D181" i="27"/>
  <c r="D181" i="42"/>
  <c r="D289" i="45"/>
  <c r="D228" i="27"/>
  <c r="D228" i="42"/>
  <c r="D392" i="45"/>
  <c r="D224" i="27"/>
  <c r="D224" i="42"/>
  <c r="D388" i="45"/>
  <c r="E17" i="24"/>
  <c r="E17" i="36"/>
  <c r="E57" i="45"/>
  <c r="E69" i="27"/>
  <c r="E69" i="42"/>
  <c r="E177" i="45"/>
  <c r="E133" i="27"/>
  <c r="E133" i="42"/>
  <c r="E241" i="45"/>
  <c r="E209" i="27"/>
  <c r="E209" i="42"/>
  <c r="E373" i="45"/>
  <c r="E377" i="27"/>
  <c r="E377" i="42"/>
  <c r="E541" i="45"/>
  <c r="E425" i="27"/>
  <c r="E425" i="42"/>
  <c r="E589" i="45"/>
  <c r="E473" i="27"/>
  <c r="E473" i="42"/>
  <c r="E637" i="45"/>
  <c r="E521" i="27"/>
  <c r="E521" i="42"/>
  <c r="E685" i="45"/>
  <c r="E33" i="31"/>
  <c r="E33" i="34"/>
  <c r="E757" i="45"/>
  <c r="E806" i="45"/>
  <c r="E810" i="45"/>
  <c r="E557" i="27"/>
  <c r="E545" i="42"/>
  <c r="E817" i="45"/>
  <c r="E844" i="45"/>
  <c r="E848" i="45"/>
  <c r="E894" i="45"/>
  <c r="E581" i="27"/>
  <c r="E569" i="42"/>
  <c r="E901" i="45"/>
  <c r="E129" i="31"/>
  <c r="E129" i="34"/>
  <c r="E961" i="45"/>
  <c r="E629" i="27"/>
  <c r="E617" i="42"/>
  <c r="E1021" i="45"/>
  <c r="E33" i="22"/>
  <c r="E33" i="33"/>
  <c r="E1081" i="45"/>
  <c r="E701" i="27"/>
  <c r="E689" i="42"/>
  <c r="E1129" i="45"/>
  <c r="E737" i="27"/>
  <c r="E725" i="42"/>
  <c r="E1177" i="45"/>
  <c r="E1237" i="45"/>
  <c r="E945" i="45"/>
  <c r="E941" i="45"/>
  <c r="E1197" i="45"/>
  <c r="E1193" i="45"/>
  <c r="F5" i="31"/>
  <c r="F5" i="34"/>
  <c r="F97" i="45"/>
  <c r="F17" i="27"/>
  <c r="F17" i="42"/>
  <c r="F125" i="45"/>
  <c r="F37" i="27"/>
  <c r="F37" i="42"/>
  <c r="F145" i="45"/>
  <c r="F101" i="27"/>
  <c r="F101" i="42"/>
  <c r="F209" i="45"/>
  <c r="F165" i="27"/>
  <c r="F165" i="42"/>
  <c r="F273" i="45"/>
  <c r="F333" i="45"/>
  <c r="F377" i="27"/>
  <c r="F377" i="42"/>
  <c r="F541" i="45"/>
  <c r="F425" i="27"/>
  <c r="F425" i="42"/>
  <c r="F589" i="45"/>
  <c r="F473" i="27"/>
  <c r="F473" i="42"/>
  <c r="F637" i="45"/>
  <c r="F521" i="27"/>
  <c r="F521" i="42"/>
  <c r="F685" i="45"/>
  <c r="F69" i="31"/>
  <c r="F69" i="34"/>
  <c r="F793" i="45"/>
  <c r="F93" i="31"/>
  <c r="F93" i="34"/>
  <c r="F877" i="45"/>
  <c r="F593" i="27"/>
  <c r="F581" i="42"/>
  <c r="F949" i="45"/>
  <c r="F617" i="27"/>
  <c r="F605" i="42"/>
  <c r="F997" i="45"/>
  <c r="F665" i="27"/>
  <c r="F653" i="42"/>
  <c r="F1069" i="45"/>
  <c r="F701" i="27"/>
  <c r="F689" i="42"/>
  <c r="F1129" i="45"/>
  <c r="F737" i="27"/>
  <c r="F725" i="42"/>
  <c r="F1177" i="45"/>
  <c r="I8" i="24"/>
  <c r="I8" i="36"/>
  <c r="I48" i="45"/>
  <c r="I13" i="24"/>
  <c r="I13" i="36"/>
  <c r="I53" i="45"/>
  <c r="I45" i="24"/>
  <c r="I45" i="36"/>
  <c r="I85" i="45"/>
  <c r="I15" i="27"/>
  <c r="I15" i="42"/>
  <c r="I123" i="45"/>
  <c r="I377" i="27"/>
  <c r="I377" i="42"/>
  <c r="I541" i="45"/>
  <c r="I425" i="27"/>
  <c r="I425" i="42"/>
  <c r="I589" i="45"/>
  <c r="I473" i="27"/>
  <c r="I473" i="42"/>
  <c r="I637" i="45"/>
  <c r="I521" i="27"/>
  <c r="I521" i="42"/>
  <c r="I685" i="45"/>
  <c r="I45" i="31"/>
  <c r="I45" i="34"/>
  <c r="I769" i="45"/>
  <c r="I21" i="22"/>
  <c r="I21" i="33"/>
  <c r="I829" i="45"/>
  <c r="I569" i="27"/>
  <c r="I557" i="42"/>
  <c r="I853" i="45"/>
  <c r="I105" i="31"/>
  <c r="I105" i="34"/>
  <c r="I913" i="45"/>
  <c r="I141" i="31"/>
  <c r="I141" i="34"/>
  <c r="I985" i="45"/>
  <c r="I653" i="27"/>
  <c r="I641" i="42"/>
  <c r="I1045" i="45"/>
  <c r="I689" i="27"/>
  <c r="I677" i="42"/>
  <c r="I1105" i="45"/>
  <c r="I725" i="27"/>
  <c r="I713" i="42"/>
  <c r="I1165" i="45"/>
  <c r="I1198" i="45"/>
  <c r="I1225" i="45"/>
  <c r="I231" i="27"/>
  <c r="I231" i="42"/>
  <c r="I395" i="45"/>
  <c r="I227" i="27"/>
  <c r="I227" i="42"/>
  <c r="I391" i="45"/>
  <c r="I223" i="27"/>
  <c r="I223" i="42"/>
  <c r="I387" i="45"/>
  <c r="F1191" i="45"/>
  <c r="G9" i="24"/>
  <c r="G9" i="36"/>
  <c r="G49" i="45"/>
  <c r="G10" i="27"/>
  <c r="G10" i="42"/>
  <c r="P10" i="42"/>
  <c r="G118" i="45"/>
  <c r="P118" i="45"/>
  <c r="G18" i="27"/>
  <c r="G18" i="42"/>
  <c r="G126" i="45"/>
  <c r="P126" i="45"/>
  <c r="G85" i="27"/>
  <c r="G85" i="42"/>
  <c r="P85" i="42"/>
  <c r="G193" i="45"/>
  <c r="P193" i="45"/>
  <c r="G149" i="27"/>
  <c r="G149" i="42"/>
  <c r="P149" i="42"/>
  <c r="G257" i="45"/>
  <c r="P257" i="45"/>
  <c r="G225" i="27"/>
  <c r="G225" i="42"/>
  <c r="G389" i="45"/>
  <c r="P389" i="45"/>
  <c r="G230" i="27"/>
  <c r="G230" i="42"/>
  <c r="G394" i="45"/>
  <c r="P394" i="45"/>
  <c r="G389" i="27"/>
  <c r="G389" i="42"/>
  <c r="G553" i="45"/>
  <c r="G437" i="27"/>
  <c r="G437" i="42"/>
  <c r="G601" i="45"/>
  <c r="G485" i="27"/>
  <c r="G485" i="42"/>
  <c r="G649" i="45"/>
  <c r="G545" i="27"/>
  <c r="G533" i="42"/>
  <c r="G709" i="45"/>
  <c r="G57" i="31"/>
  <c r="G57" i="34"/>
  <c r="G781" i="45"/>
  <c r="G81" i="31"/>
  <c r="G81" i="34"/>
  <c r="G865" i="45"/>
  <c r="G141" i="31"/>
  <c r="G141" i="34"/>
  <c r="G985" i="45"/>
  <c r="G653" i="27"/>
  <c r="G641" i="42"/>
  <c r="G1045" i="45"/>
  <c r="G689" i="27"/>
  <c r="G677" i="42"/>
  <c r="G1105" i="45"/>
  <c r="G713" i="27"/>
  <c r="G701" i="42"/>
  <c r="G1153" i="45"/>
  <c r="H6" i="31"/>
  <c r="H6" i="34"/>
  <c r="H98" i="45"/>
  <c r="N34" i="24"/>
  <c r="N34" i="36"/>
  <c r="N74" i="45"/>
  <c r="N40" i="24"/>
  <c r="N40" i="36"/>
  <c r="N80" i="45"/>
  <c r="N46" i="24"/>
  <c r="N46" i="36"/>
  <c r="N86" i="45"/>
  <c r="N52" i="24"/>
  <c r="N52" i="36"/>
  <c r="N92" i="45"/>
  <c r="N31" i="27"/>
  <c r="N31" i="42"/>
  <c r="N139" i="45"/>
  <c r="N35" i="27"/>
  <c r="N35" i="42"/>
  <c r="N143" i="45"/>
  <c r="N47" i="27"/>
  <c r="N47" i="42"/>
  <c r="N155" i="45"/>
  <c r="N51" i="27"/>
  <c r="N51" i="42"/>
  <c r="N159" i="45"/>
  <c r="N63" i="27"/>
  <c r="N63" i="42"/>
  <c r="N171" i="45"/>
  <c r="N67" i="27"/>
  <c r="N67" i="42"/>
  <c r="N175" i="45"/>
  <c r="N79" i="27"/>
  <c r="N79" i="42"/>
  <c r="N187" i="45"/>
  <c r="N83" i="27"/>
  <c r="N83" i="42"/>
  <c r="N191" i="45"/>
  <c r="N95" i="27"/>
  <c r="N95" i="42"/>
  <c r="N203" i="45"/>
  <c r="N99" i="27"/>
  <c r="N99" i="42"/>
  <c r="N207" i="45"/>
  <c r="N111" i="27"/>
  <c r="N111" i="42"/>
  <c r="N219" i="45"/>
  <c r="N115" i="27"/>
  <c r="N115" i="42"/>
  <c r="N223" i="45"/>
  <c r="N127" i="27"/>
  <c r="N127" i="42"/>
  <c r="N235" i="45"/>
  <c r="N131" i="27"/>
  <c r="N131" i="42"/>
  <c r="N239" i="45"/>
  <c r="N143" i="27"/>
  <c r="N143" i="42"/>
  <c r="N251" i="45"/>
  <c r="N147" i="27"/>
  <c r="N147" i="42"/>
  <c r="N255" i="45"/>
  <c r="N159" i="27"/>
  <c r="N159" i="42"/>
  <c r="N267" i="45"/>
  <c r="N166" i="27"/>
  <c r="N166" i="42"/>
  <c r="N274" i="45"/>
  <c r="N176" i="27"/>
  <c r="N176" i="42"/>
  <c r="N284" i="45"/>
  <c r="N186" i="27"/>
  <c r="N186" i="42"/>
  <c r="N294" i="45"/>
  <c r="N194" i="27"/>
  <c r="N194" i="42"/>
  <c r="N302" i="45"/>
  <c r="N12" i="26"/>
  <c r="N12" i="40"/>
  <c r="N312" i="45"/>
  <c r="N19" i="26"/>
  <c r="N19" i="40"/>
  <c r="N319" i="45"/>
  <c r="N216" i="27"/>
  <c r="N216" i="42"/>
  <c r="N380" i="45"/>
  <c r="N239" i="27"/>
  <c r="N239" i="42"/>
  <c r="N403" i="45"/>
  <c r="N243" i="27"/>
  <c r="N243" i="42"/>
  <c r="N407" i="45"/>
  <c r="N247" i="27"/>
  <c r="N247" i="42"/>
  <c r="N411" i="45"/>
  <c r="N251" i="27"/>
  <c r="N251" i="42"/>
  <c r="N415" i="45"/>
  <c r="N255" i="27"/>
  <c r="N255" i="42"/>
  <c r="N419" i="45"/>
  <c r="N259" i="27"/>
  <c r="N259" i="42"/>
  <c r="N423" i="45"/>
  <c r="N263" i="27"/>
  <c r="N263" i="42"/>
  <c r="N427" i="45"/>
  <c r="N267" i="27"/>
  <c r="N267" i="42"/>
  <c r="N431" i="45"/>
  <c r="N271" i="27"/>
  <c r="N271" i="42"/>
  <c r="N435" i="45"/>
  <c r="N275" i="27"/>
  <c r="N275" i="42"/>
  <c r="N439" i="45"/>
  <c r="N279" i="27"/>
  <c r="N279" i="42"/>
  <c r="N443" i="45"/>
  <c r="N283" i="27"/>
  <c r="N283" i="42"/>
  <c r="N447" i="45"/>
  <c r="N287" i="27"/>
  <c r="N287" i="42"/>
  <c r="N451" i="45"/>
  <c r="N291" i="27"/>
  <c r="N291" i="42"/>
  <c r="N455" i="45"/>
  <c r="N295" i="27"/>
  <c r="N295" i="42"/>
  <c r="N459" i="45"/>
  <c r="N299" i="27"/>
  <c r="N299" i="42"/>
  <c r="N463" i="45"/>
  <c r="N303" i="27"/>
  <c r="N303" i="42"/>
  <c r="N467" i="45"/>
  <c r="N307" i="27"/>
  <c r="N307" i="42"/>
  <c r="N471" i="45"/>
  <c r="N311" i="27"/>
  <c r="N311" i="42"/>
  <c r="N475" i="45"/>
  <c r="N315" i="27"/>
  <c r="N315" i="42"/>
  <c r="N479" i="45"/>
  <c r="N319" i="27"/>
  <c r="N319" i="42"/>
  <c r="N483" i="45"/>
  <c r="N335" i="27"/>
  <c r="N335" i="42"/>
  <c r="N499" i="45"/>
  <c r="N339" i="27"/>
  <c r="N339" i="42"/>
  <c r="N503" i="45"/>
  <c r="N344" i="27"/>
  <c r="N344" i="42"/>
  <c r="N508" i="45"/>
  <c r="N348" i="27"/>
  <c r="N348" i="42"/>
  <c r="N512" i="45"/>
  <c r="N352" i="27"/>
  <c r="N352" i="42"/>
  <c r="N516" i="45"/>
  <c r="N357" i="27"/>
  <c r="N357" i="42"/>
  <c r="N521" i="45"/>
  <c r="N361" i="27"/>
  <c r="N361" i="42"/>
  <c r="N525" i="45"/>
  <c r="N384" i="27"/>
  <c r="N384" i="42"/>
  <c r="N548" i="45"/>
  <c r="N391" i="27"/>
  <c r="N391" i="42"/>
  <c r="N555" i="45"/>
  <c r="N398" i="27"/>
  <c r="N398" i="42"/>
  <c r="N562" i="45"/>
  <c r="N404" i="27"/>
  <c r="N404" i="42"/>
  <c r="N568" i="45"/>
  <c r="N411" i="27"/>
  <c r="N411" i="42"/>
  <c r="N575" i="45"/>
  <c r="N420" i="27"/>
  <c r="N420" i="42"/>
  <c r="N584" i="45"/>
  <c r="N426" i="27"/>
  <c r="N426" i="42"/>
  <c r="N590" i="45"/>
  <c r="N432" i="27"/>
  <c r="N432" i="42"/>
  <c r="N596" i="45"/>
  <c r="N438" i="27"/>
  <c r="N438" i="42"/>
  <c r="N602" i="45"/>
  <c r="N444" i="27"/>
  <c r="N444" i="42"/>
  <c r="N608" i="45"/>
  <c r="N450" i="27"/>
  <c r="N450" i="42"/>
  <c r="N614" i="45"/>
  <c r="N457" i="27"/>
  <c r="N457" i="42"/>
  <c r="N621" i="45"/>
  <c r="N464" i="27"/>
  <c r="N464" i="42"/>
  <c r="N628" i="45"/>
  <c r="N470" i="27"/>
  <c r="N470" i="42"/>
  <c r="N634" i="45"/>
  <c r="N488" i="27"/>
  <c r="N488" i="42"/>
  <c r="N652" i="45"/>
  <c r="N494" i="27"/>
  <c r="N494" i="42"/>
  <c r="N658" i="45"/>
  <c r="N512" i="27"/>
  <c r="N512" i="42"/>
  <c r="N676" i="45"/>
  <c r="N530" i="27"/>
  <c r="N530" i="42"/>
  <c r="N694" i="45"/>
  <c r="N554" i="27"/>
  <c r="N542" i="42"/>
  <c r="N718" i="45"/>
  <c r="N41" i="31"/>
  <c r="N41" i="34"/>
  <c r="N765" i="45"/>
  <c r="N59" i="31"/>
  <c r="N59" i="34"/>
  <c r="N783" i="45"/>
  <c r="N65" i="31"/>
  <c r="N65" i="34"/>
  <c r="N789" i="45"/>
  <c r="N71" i="31"/>
  <c r="N71" i="34"/>
  <c r="N795" i="45"/>
  <c r="N77" i="31"/>
  <c r="N77" i="34"/>
  <c r="N801" i="45"/>
  <c r="N22" i="22"/>
  <c r="N22" i="33"/>
  <c r="N830" i="45"/>
  <c r="N27" i="22"/>
  <c r="N27" i="33"/>
  <c r="N835" i="45"/>
  <c r="N86" i="31"/>
  <c r="N86" i="34"/>
  <c r="N870" i="45"/>
  <c r="N90" i="31"/>
  <c r="N90" i="34"/>
  <c r="N874" i="45"/>
  <c r="N98" i="31"/>
  <c r="N98" i="34"/>
  <c r="N882" i="45"/>
  <c r="N102" i="31"/>
  <c r="N102" i="34"/>
  <c r="N886" i="45"/>
  <c r="N588" i="27"/>
  <c r="N576" i="42"/>
  <c r="N908" i="45"/>
  <c r="N106" i="31"/>
  <c r="N106" i="34"/>
  <c r="N914" i="45"/>
  <c r="N112" i="31"/>
  <c r="N112" i="34"/>
  <c r="N920" i="45"/>
  <c r="N598" i="27"/>
  <c r="N586" i="42"/>
  <c r="N954" i="45"/>
  <c r="N603" i="27"/>
  <c r="N591" i="42"/>
  <c r="N959" i="45"/>
  <c r="N135" i="31"/>
  <c r="N135" i="34"/>
  <c r="N967" i="45"/>
  <c r="N615" i="27"/>
  <c r="N603" i="42"/>
  <c r="N983" i="45"/>
  <c r="N148" i="31"/>
  <c r="N148" i="34"/>
  <c r="N992" i="45"/>
  <c r="N618" i="27"/>
  <c r="N606" i="42"/>
  <c r="N998" i="45"/>
  <c r="N624" i="27"/>
  <c r="N612" i="42"/>
  <c r="N1004" i="45"/>
  <c r="N643" i="27"/>
  <c r="N631" i="42"/>
  <c r="N1035" i="45"/>
  <c r="N649" i="27"/>
  <c r="N637" i="42"/>
  <c r="N1041" i="45"/>
  <c r="N655" i="27"/>
  <c r="N643" i="42"/>
  <c r="N1047" i="45"/>
  <c r="N661" i="27"/>
  <c r="N649" i="42"/>
  <c r="N1053" i="45"/>
  <c r="N671" i="27"/>
  <c r="N659" i="42"/>
  <c r="N1075" i="45"/>
  <c r="N34" i="22"/>
  <c r="N34" i="33"/>
  <c r="N1082" i="45"/>
  <c r="N39" i="22"/>
  <c r="N39" i="33"/>
  <c r="N1087" i="45"/>
  <c r="N687" i="27"/>
  <c r="N675" i="42"/>
  <c r="N1103" i="45"/>
  <c r="N696" i="27"/>
  <c r="N684" i="42"/>
  <c r="N1112" i="45"/>
  <c r="N706" i="27"/>
  <c r="N694" i="42"/>
  <c r="N1134" i="45"/>
  <c r="N710" i="27"/>
  <c r="N698" i="42"/>
  <c r="N1138" i="45"/>
  <c r="N26" i="25"/>
  <c r="N26" i="38"/>
  <c r="N1146" i="45"/>
  <c r="N30" i="25"/>
  <c r="N30" i="38"/>
  <c r="N1150" i="45"/>
  <c r="N718" i="27"/>
  <c r="N706" i="42"/>
  <c r="N1158" i="45"/>
  <c r="N722" i="27"/>
  <c r="N710" i="42"/>
  <c r="N1162" i="45"/>
  <c r="N1268" i="45"/>
  <c r="D14" i="36"/>
  <c r="D54" i="45"/>
  <c r="D233" i="27"/>
  <c r="D233" i="42"/>
  <c r="D397" i="45"/>
  <c r="D401" i="27"/>
  <c r="D401" i="42"/>
  <c r="D565" i="45"/>
  <c r="D449" i="27"/>
  <c r="D449" i="42"/>
  <c r="D613" i="45"/>
  <c r="D497" i="27"/>
  <c r="D497" i="42"/>
  <c r="D661" i="45"/>
  <c r="D21" i="31"/>
  <c r="D21" i="34"/>
  <c r="D733" i="45"/>
  <c r="D45" i="31"/>
  <c r="D45" i="34"/>
  <c r="D769" i="45"/>
  <c r="D21" i="22"/>
  <c r="D21" i="33"/>
  <c r="D829" i="45"/>
  <c r="D581" i="27"/>
  <c r="D569" i="42"/>
  <c r="D901" i="45"/>
  <c r="D593" i="27"/>
  <c r="D581" i="42"/>
  <c r="D949" i="45"/>
  <c r="D617" i="27"/>
  <c r="D605" i="42"/>
  <c r="D997" i="45"/>
  <c r="D689" i="27"/>
  <c r="D677" i="42"/>
  <c r="D1105" i="45"/>
  <c r="D725" i="27"/>
  <c r="D713" i="42"/>
  <c r="D1165" i="45"/>
  <c r="D69" i="33"/>
  <c r="D1261" i="45"/>
  <c r="D8" i="36"/>
  <c r="D48" i="45"/>
  <c r="D45" i="24"/>
  <c r="D45" i="36"/>
  <c r="D85" i="45"/>
  <c r="D17" i="27"/>
  <c r="D17" i="42"/>
  <c r="D125" i="45"/>
  <c r="D69" i="27"/>
  <c r="D69" i="42"/>
  <c r="D177" i="45"/>
  <c r="D133" i="27"/>
  <c r="D133" i="42"/>
  <c r="D241" i="45"/>
  <c r="D231" i="27"/>
  <c r="D231" i="42"/>
  <c r="D395" i="45"/>
  <c r="D227" i="27"/>
  <c r="D227" i="42"/>
  <c r="D391" i="45"/>
  <c r="D223" i="27"/>
  <c r="D223" i="42"/>
  <c r="D387" i="45"/>
  <c r="E33" i="24"/>
  <c r="E33" i="36"/>
  <c r="E73" i="45"/>
  <c r="E85" i="27"/>
  <c r="E85" i="42"/>
  <c r="E193" i="45"/>
  <c r="E149" i="27"/>
  <c r="E149" i="42"/>
  <c r="E257" i="45"/>
  <c r="E389" i="27"/>
  <c r="E389" i="42"/>
  <c r="E553" i="45"/>
  <c r="E437" i="27"/>
  <c r="E437" i="42"/>
  <c r="E601" i="45"/>
  <c r="E485" i="27"/>
  <c r="E485" i="42"/>
  <c r="E649" i="45"/>
  <c r="E748" i="45"/>
  <c r="E752" i="45"/>
  <c r="E45" i="31"/>
  <c r="E45" i="34"/>
  <c r="E769" i="45"/>
  <c r="E807" i="45"/>
  <c r="E21" i="22"/>
  <c r="E21" i="33"/>
  <c r="E829" i="45"/>
  <c r="E845" i="45"/>
  <c r="E569" i="27"/>
  <c r="E557" i="42"/>
  <c r="E853" i="45"/>
  <c r="E105" i="31"/>
  <c r="E105" i="34"/>
  <c r="E913" i="45"/>
  <c r="E605" i="27"/>
  <c r="E593" i="42"/>
  <c r="E973" i="45"/>
  <c r="E641" i="27"/>
  <c r="E629" i="42"/>
  <c r="E1033" i="45"/>
  <c r="O1060" i="45"/>
  <c r="E1060" i="45"/>
  <c r="O1064" i="45"/>
  <c r="E1064" i="45"/>
  <c r="E1120" i="45"/>
  <c r="E45" i="22"/>
  <c r="E45" i="33"/>
  <c r="E1201" i="45"/>
  <c r="E57" i="22"/>
  <c r="E57" i="33"/>
  <c r="E1249" i="45"/>
  <c r="E944" i="45"/>
  <c r="E940" i="45"/>
  <c r="E1192" i="45"/>
  <c r="F10" i="27"/>
  <c r="F10" i="42"/>
  <c r="F118" i="45"/>
  <c r="F117" i="27"/>
  <c r="F117" i="42"/>
  <c r="F225" i="45"/>
  <c r="F181" i="27"/>
  <c r="F181" i="42"/>
  <c r="F289" i="45"/>
  <c r="F389" i="27"/>
  <c r="F389" i="42"/>
  <c r="F553" i="45"/>
  <c r="F437" i="27"/>
  <c r="F437" i="42"/>
  <c r="F601" i="45"/>
  <c r="F485" i="27"/>
  <c r="F485" i="42"/>
  <c r="F649" i="45"/>
  <c r="F545" i="27"/>
  <c r="F533" i="42"/>
  <c r="F709" i="45"/>
  <c r="F33" i="31"/>
  <c r="F33" i="34"/>
  <c r="F757" i="45"/>
  <c r="F557" i="27"/>
  <c r="F545" i="42"/>
  <c r="F817" i="45"/>
  <c r="F890" i="45"/>
  <c r="F129" i="31"/>
  <c r="F129" i="34"/>
  <c r="F961" i="45"/>
  <c r="F629" i="27"/>
  <c r="F617" i="42"/>
  <c r="F1021" i="45"/>
  <c r="F33" i="22"/>
  <c r="F33" i="33"/>
  <c r="F1081" i="45"/>
  <c r="F21" i="25"/>
  <c r="F21" i="38"/>
  <c r="F1141" i="45"/>
  <c r="F57" i="22"/>
  <c r="F57" i="33"/>
  <c r="F1249" i="45"/>
  <c r="F1127" i="45"/>
  <c r="I9" i="24"/>
  <c r="I9" i="36"/>
  <c r="I49" i="45"/>
  <c r="I15" i="24"/>
  <c r="I15" i="36"/>
  <c r="I55" i="45"/>
  <c r="I5" i="31"/>
  <c r="I5" i="34"/>
  <c r="I97" i="45"/>
  <c r="I17" i="27"/>
  <c r="I17" i="42"/>
  <c r="I125" i="45"/>
  <c r="I53" i="27"/>
  <c r="I53" i="42"/>
  <c r="I161" i="45"/>
  <c r="I117" i="27"/>
  <c r="I117" i="42"/>
  <c r="I225" i="45"/>
  <c r="I181" i="27"/>
  <c r="I181" i="42"/>
  <c r="I289" i="45"/>
  <c r="I5" i="25"/>
  <c r="I5" i="38"/>
  <c r="I345" i="45"/>
  <c r="I389" i="27"/>
  <c r="I389" i="42"/>
  <c r="I553" i="45"/>
  <c r="I437" i="27"/>
  <c r="I437" i="42"/>
  <c r="I601" i="45"/>
  <c r="I485" i="27"/>
  <c r="I485" i="42"/>
  <c r="I649" i="45"/>
  <c r="I545" i="27"/>
  <c r="I533" i="42"/>
  <c r="I709" i="45"/>
  <c r="I57" i="31"/>
  <c r="I57" i="34"/>
  <c r="I781" i="45"/>
  <c r="I81" i="31"/>
  <c r="I81" i="34"/>
  <c r="I865" i="45"/>
  <c r="I117" i="31"/>
  <c r="I117" i="34"/>
  <c r="I925" i="45"/>
  <c r="I617" i="27"/>
  <c r="I605" i="42"/>
  <c r="I997" i="45"/>
  <c r="I665" i="27"/>
  <c r="I653" i="42"/>
  <c r="I1069" i="45"/>
  <c r="I701" i="27"/>
  <c r="I689" i="42"/>
  <c r="I1129" i="45"/>
  <c r="I737" i="27"/>
  <c r="I725" i="42"/>
  <c r="I1177" i="45"/>
  <c r="I230" i="27"/>
  <c r="I230" i="42"/>
  <c r="I394" i="45"/>
  <c r="I226" i="27"/>
  <c r="I226" i="42"/>
  <c r="I390" i="45"/>
  <c r="I222" i="27"/>
  <c r="I222" i="42"/>
  <c r="I386" i="45"/>
  <c r="I129" i="31"/>
  <c r="I129" i="34"/>
  <c r="I961" i="45"/>
  <c r="F1196" i="45"/>
  <c r="G10" i="24"/>
  <c r="G10" i="36"/>
  <c r="G50" i="45"/>
  <c r="G13" i="27"/>
  <c r="G13" i="42"/>
  <c r="P13" i="42"/>
  <c r="G121" i="45"/>
  <c r="P121" i="45"/>
  <c r="G37" i="27"/>
  <c r="G37" i="42"/>
  <c r="P37" i="42"/>
  <c r="G145" i="45"/>
  <c r="P145" i="45"/>
  <c r="G101" i="27"/>
  <c r="G101" i="42"/>
  <c r="P101" i="42"/>
  <c r="G209" i="45"/>
  <c r="P209" i="45"/>
  <c r="G165" i="27"/>
  <c r="G165" i="42"/>
  <c r="P165" i="42"/>
  <c r="G273" i="45"/>
  <c r="P273" i="45"/>
  <c r="G209" i="27"/>
  <c r="G209" i="42"/>
  <c r="G373" i="45"/>
  <c r="G226" i="27"/>
  <c r="G226" i="42"/>
  <c r="G390" i="45"/>
  <c r="P390" i="45"/>
  <c r="G231" i="27"/>
  <c r="G231" i="42"/>
  <c r="G395" i="45"/>
  <c r="P395" i="45"/>
  <c r="G401" i="27"/>
  <c r="G401" i="42"/>
  <c r="G565" i="45"/>
  <c r="G449" i="27"/>
  <c r="G449" i="42"/>
  <c r="G613" i="45"/>
  <c r="G497" i="27"/>
  <c r="G497" i="42"/>
  <c r="G661" i="45"/>
  <c r="G69" i="31"/>
  <c r="G69" i="34"/>
  <c r="G793" i="45"/>
  <c r="G93" i="31"/>
  <c r="G93" i="34"/>
  <c r="G877" i="45"/>
  <c r="G581" i="27"/>
  <c r="G569" i="42"/>
  <c r="G901" i="45"/>
  <c r="G593" i="27"/>
  <c r="G581" i="42"/>
  <c r="G949" i="45"/>
  <c r="G617" i="27"/>
  <c r="G605" i="42"/>
  <c r="G997" i="45"/>
  <c r="G665" i="27"/>
  <c r="G653" i="42"/>
  <c r="G1069" i="45"/>
  <c r="G725" i="27"/>
  <c r="G713" i="42"/>
  <c r="G1165" i="45"/>
  <c r="H17" i="24"/>
  <c r="H17" i="36"/>
  <c r="H57" i="45"/>
  <c r="N28" i="24"/>
  <c r="N28" i="36"/>
  <c r="N68" i="45"/>
  <c r="N29" i="24"/>
  <c r="N29" i="36"/>
  <c r="N69" i="45"/>
  <c r="N35" i="24"/>
  <c r="N35" i="36"/>
  <c r="N75" i="45"/>
  <c r="N41" i="24"/>
  <c r="N41" i="36"/>
  <c r="N81" i="45"/>
  <c r="N47" i="24"/>
  <c r="N47" i="36"/>
  <c r="N87" i="45"/>
  <c r="N53" i="24"/>
  <c r="N53" i="36"/>
  <c r="N93" i="45"/>
  <c r="N32" i="27"/>
  <c r="N32" i="42"/>
  <c r="N140" i="45"/>
  <c r="N38" i="27"/>
  <c r="N38" i="42"/>
  <c r="N146" i="45"/>
  <c r="N48" i="27"/>
  <c r="N48" i="42"/>
  <c r="N156" i="45"/>
  <c r="N54" i="27"/>
  <c r="N54" i="42"/>
  <c r="N162" i="45"/>
  <c r="N64" i="27"/>
  <c r="N64" i="42"/>
  <c r="N172" i="45"/>
  <c r="N70" i="27"/>
  <c r="N70" i="42"/>
  <c r="N178" i="45"/>
  <c r="N80" i="27"/>
  <c r="N80" i="42"/>
  <c r="N188" i="45"/>
  <c r="N86" i="27"/>
  <c r="N86" i="42"/>
  <c r="N194" i="45"/>
  <c r="N96" i="27"/>
  <c r="N96" i="42"/>
  <c r="N204" i="45"/>
  <c r="N102" i="27"/>
  <c r="N102" i="42"/>
  <c r="N210" i="45"/>
  <c r="N112" i="27"/>
  <c r="N112" i="42"/>
  <c r="N220" i="45"/>
  <c r="N118" i="27"/>
  <c r="N118" i="42"/>
  <c r="N226" i="45"/>
  <c r="N128" i="27"/>
  <c r="N128" i="42"/>
  <c r="N236" i="45"/>
  <c r="N134" i="27"/>
  <c r="N134" i="42"/>
  <c r="N242" i="45"/>
  <c r="N144" i="27"/>
  <c r="N144" i="42"/>
  <c r="N252" i="45"/>
  <c r="N150" i="27"/>
  <c r="N150" i="42"/>
  <c r="N258" i="45"/>
  <c r="N160" i="27"/>
  <c r="N160" i="42"/>
  <c r="N268" i="45"/>
  <c r="N170" i="27"/>
  <c r="N170" i="42"/>
  <c r="N278" i="45"/>
  <c r="N178" i="27"/>
  <c r="N178" i="42"/>
  <c r="N286" i="45"/>
  <c r="N188" i="27"/>
  <c r="N188" i="42"/>
  <c r="N296" i="45"/>
  <c r="N195" i="27"/>
  <c r="N195" i="42"/>
  <c r="N303" i="45"/>
  <c r="N16" i="26"/>
  <c r="N16" i="40"/>
  <c r="N316" i="45"/>
  <c r="N6" i="25"/>
  <c r="N6" i="38"/>
  <c r="N346" i="45"/>
  <c r="N217" i="27"/>
  <c r="N217" i="42"/>
  <c r="N381" i="45"/>
  <c r="N240" i="27"/>
  <c r="N240" i="42"/>
  <c r="N404" i="45"/>
  <c r="N244" i="27"/>
  <c r="N244" i="42"/>
  <c r="N408" i="45"/>
  <c r="N248" i="27"/>
  <c r="N248" i="42"/>
  <c r="N412" i="45"/>
  <c r="N252" i="27"/>
  <c r="N252" i="42"/>
  <c r="N416" i="45"/>
  <c r="N256" i="27"/>
  <c r="N256" i="42"/>
  <c r="N420" i="45"/>
  <c r="N260" i="27"/>
  <c r="N260" i="42"/>
  <c r="N424" i="45"/>
  <c r="N264" i="27"/>
  <c r="N264" i="42"/>
  <c r="N428" i="45"/>
  <c r="N268" i="27"/>
  <c r="N268" i="42"/>
  <c r="N432" i="45"/>
  <c r="N272" i="27"/>
  <c r="N272" i="42"/>
  <c r="N436" i="45"/>
  <c r="N276" i="27"/>
  <c r="N276" i="42"/>
  <c r="N440" i="45"/>
  <c r="N280" i="27"/>
  <c r="N280" i="42"/>
  <c r="N444" i="45"/>
  <c r="N284" i="27"/>
  <c r="N284" i="42"/>
  <c r="N448" i="45"/>
  <c r="N288" i="27"/>
  <c r="N288" i="42"/>
  <c r="N452" i="45"/>
  <c r="N292" i="27"/>
  <c r="N292" i="42"/>
  <c r="N456" i="45"/>
  <c r="N296" i="27"/>
  <c r="N296" i="42"/>
  <c r="N460" i="45"/>
  <c r="N300" i="27"/>
  <c r="N300" i="42"/>
  <c r="N464" i="45"/>
  <c r="N304" i="27"/>
  <c r="N304" i="42"/>
  <c r="N468" i="45"/>
  <c r="N308" i="27"/>
  <c r="N308" i="42"/>
  <c r="N472" i="45"/>
  <c r="N312" i="27"/>
  <c r="N312" i="42"/>
  <c r="N476" i="45"/>
  <c r="N316" i="27"/>
  <c r="N316" i="42"/>
  <c r="N480" i="45"/>
  <c r="N332" i="27"/>
  <c r="N332" i="42"/>
  <c r="N496" i="45"/>
  <c r="N336" i="27"/>
  <c r="N336" i="42"/>
  <c r="N500" i="45"/>
  <c r="N340" i="27"/>
  <c r="N340" i="42"/>
  <c r="N504" i="45"/>
  <c r="N345" i="27"/>
  <c r="N345" i="42"/>
  <c r="N509" i="45"/>
  <c r="N349" i="27"/>
  <c r="N349" i="42"/>
  <c r="N513" i="45"/>
  <c r="N354" i="27"/>
  <c r="N354" i="42"/>
  <c r="N518" i="45"/>
  <c r="N358" i="27"/>
  <c r="N358" i="42"/>
  <c r="N522" i="45"/>
  <c r="N362" i="27"/>
  <c r="N362" i="42"/>
  <c r="N526" i="45"/>
  <c r="N385" i="27"/>
  <c r="N385" i="42"/>
  <c r="N549" i="45"/>
  <c r="N392" i="27"/>
  <c r="N392" i="42"/>
  <c r="N556" i="45"/>
  <c r="N399" i="27"/>
  <c r="N399" i="42"/>
  <c r="N563" i="45"/>
  <c r="N407" i="27"/>
  <c r="N407" i="42"/>
  <c r="N571" i="45"/>
  <c r="N414" i="27"/>
  <c r="N414" i="42"/>
  <c r="N578" i="45"/>
  <c r="N421" i="27"/>
  <c r="N421" i="42"/>
  <c r="N585" i="45"/>
  <c r="N427" i="27"/>
  <c r="N427" i="42"/>
  <c r="N591" i="45"/>
  <c r="N433" i="27"/>
  <c r="N433" i="42"/>
  <c r="N597" i="45"/>
  <c r="N439" i="27"/>
  <c r="N439" i="42"/>
  <c r="N603" i="45"/>
  <c r="N445" i="27"/>
  <c r="N445" i="42"/>
  <c r="N609" i="45"/>
  <c r="N451" i="27"/>
  <c r="N451" i="42"/>
  <c r="N615" i="45"/>
  <c r="N458" i="27"/>
  <c r="N458" i="42"/>
  <c r="N622" i="45"/>
  <c r="N467" i="27"/>
  <c r="N467" i="42"/>
  <c r="N631" i="45"/>
  <c r="N471" i="27"/>
  <c r="N471" i="42"/>
  <c r="N635" i="45"/>
  <c r="N491" i="27"/>
  <c r="N491" i="42"/>
  <c r="N655" i="45"/>
  <c r="N495" i="27"/>
  <c r="N495" i="42"/>
  <c r="N659" i="45"/>
  <c r="N515" i="27"/>
  <c r="N515" i="42"/>
  <c r="N679" i="45"/>
  <c r="N531" i="27"/>
  <c r="N531" i="42"/>
  <c r="N695" i="45"/>
  <c r="N555" i="27"/>
  <c r="N543" i="42"/>
  <c r="N719" i="45"/>
  <c r="N42" i="31"/>
  <c r="N42" i="34"/>
  <c r="N766" i="45"/>
  <c r="N60" i="31"/>
  <c r="N60" i="34"/>
  <c r="N784" i="45"/>
  <c r="N66" i="31"/>
  <c r="N66" i="34"/>
  <c r="N790" i="45"/>
  <c r="N72" i="31"/>
  <c r="N72" i="34"/>
  <c r="N796" i="45"/>
  <c r="N78" i="31"/>
  <c r="N78" i="34"/>
  <c r="N802" i="45"/>
  <c r="N23" i="22"/>
  <c r="N23" i="33"/>
  <c r="N831" i="45"/>
  <c r="N29" i="22"/>
  <c r="N29" i="33"/>
  <c r="N837" i="45"/>
  <c r="N87" i="31"/>
  <c r="N87" i="34"/>
  <c r="N871" i="45"/>
  <c r="N91" i="31"/>
  <c r="N91" i="34"/>
  <c r="N875" i="45"/>
  <c r="N99" i="31"/>
  <c r="N99" i="34"/>
  <c r="N883" i="45"/>
  <c r="N103" i="31"/>
  <c r="N103" i="34"/>
  <c r="N887" i="45"/>
  <c r="N589" i="27"/>
  <c r="N577" i="42"/>
  <c r="N909" i="45"/>
  <c r="N107" i="31"/>
  <c r="N107" i="34"/>
  <c r="N915" i="45"/>
  <c r="N113" i="31"/>
  <c r="N113" i="34"/>
  <c r="N921" i="45"/>
  <c r="N599" i="27"/>
  <c r="N587" i="42"/>
  <c r="N955" i="45"/>
  <c r="N130" i="31"/>
  <c r="N130" i="34"/>
  <c r="N962" i="45"/>
  <c r="N612" i="27"/>
  <c r="N600" i="42"/>
  <c r="N980" i="45"/>
  <c r="N142" i="31"/>
  <c r="N142" i="34"/>
  <c r="N986" i="45"/>
  <c r="N149" i="31"/>
  <c r="N149" i="34"/>
  <c r="N993" i="45"/>
  <c r="N619" i="27"/>
  <c r="N607" i="42"/>
  <c r="N999" i="45"/>
  <c r="N625" i="27"/>
  <c r="N613" i="42"/>
  <c r="N1005" i="45"/>
  <c r="N646" i="27"/>
  <c r="N634" i="42"/>
  <c r="N1038" i="45"/>
  <c r="N650" i="27"/>
  <c r="N638" i="42"/>
  <c r="N1042" i="45"/>
  <c r="N658" i="27"/>
  <c r="N646" i="42"/>
  <c r="N1050" i="45"/>
  <c r="N662" i="27"/>
  <c r="N650" i="42"/>
  <c r="N1054" i="45"/>
  <c r="N672" i="27"/>
  <c r="N660" i="42"/>
  <c r="N1076" i="45"/>
  <c r="N35" i="22"/>
  <c r="N35" i="33"/>
  <c r="N1083" i="45"/>
  <c r="N40" i="22"/>
  <c r="N40" i="33"/>
  <c r="N1088" i="45"/>
  <c r="N690" i="27"/>
  <c r="N678" i="42"/>
  <c r="N1106" i="45"/>
  <c r="N697" i="27"/>
  <c r="N685" i="42"/>
  <c r="N1113" i="45"/>
  <c r="N707" i="27"/>
  <c r="N695" i="42"/>
  <c r="N1135" i="45"/>
  <c r="N711" i="27"/>
  <c r="N699" i="42"/>
  <c r="N1139" i="45"/>
  <c r="N27" i="25"/>
  <c r="N27" i="38"/>
  <c r="N1147" i="45"/>
  <c r="N31" i="25"/>
  <c r="N31" i="38"/>
  <c r="N1151" i="45"/>
  <c r="N719" i="27"/>
  <c r="N707" i="42"/>
  <c r="N1159" i="45"/>
  <c r="N723" i="27"/>
  <c r="N711" i="42"/>
  <c r="N1163" i="45"/>
  <c r="N1269" i="45"/>
  <c r="D15" i="36"/>
  <c r="D55" i="45"/>
  <c r="D245" i="27"/>
  <c r="D245" i="42"/>
  <c r="D409" i="45"/>
  <c r="D413" i="27"/>
  <c r="D413" i="42"/>
  <c r="D577" i="45"/>
  <c r="D461" i="27"/>
  <c r="D461" i="42"/>
  <c r="D625" i="45"/>
  <c r="D509" i="27"/>
  <c r="D509" i="42"/>
  <c r="D673" i="45"/>
  <c r="D57" i="31"/>
  <c r="D57" i="34"/>
  <c r="D781" i="45"/>
  <c r="D569" i="27"/>
  <c r="D557" i="42"/>
  <c r="D853" i="45"/>
  <c r="D863" i="4"/>
  <c r="D851" i="45"/>
  <c r="D891" i="45"/>
  <c r="D105" i="31"/>
  <c r="D105" i="34"/>
  <c r="D913" i="45"/>
  <c r="D129" i="31"/>
  <c r="D129" i="34"/>
  <c r="D961" i="45"/>
  <c r="D629" i="27"/>
  <c r="D617" i="42"/>
  <c r="D1021" i="45"/>
  <c r="D665" i="27"/>
  <c r="D653" i="42"/>
  <c r="D1069" i="45"/>
  <c r="D701" i="27"/>
  <c r="D689" i="42"/>
  <c r="D1129" i="45"/>
  <c r="D737" i="27"/>
  <c r="D725" i="42"/>
  <c r="D1177" i="45"/>
  <c r="D33" i="24"/>
  <c r="D33" i="36"/>
  <c r="D73" i="45"/>
  <c r="D10" i="36"/>
  <c r="D50" i="45"/>
  <c r="D5" i="31"/>
  <c r="D5" i="34"/>
  <c r="D97" i="45"/>
  <c r="D18" i="27"/>
  <c r="D18" i="42"/>
  <c r="D126" i="45"/>
  <c r="D85" i="27"/>
  <c r="D85" i="42"/>
  <c r="D193" i="45"/>
  <c r="D149" i="27"/>
  <c r="D149" i="42"/>
  <c r="D257" i="45"/>
  <c r="D230" i="27"/>
  <c r="D230" i="42"/>
  <c r="D394" i="45"/>
  <c r="D226" i="27"/>
  <c r="D226" i="42"/>
  <c r="D390" i="45"/>
  <c r="D222" i="27"/>
  <c r="D222" i="42"/>
  <c r="D386" i="45"/>
  <c r="E45" i="24"/>
  <c r="E45" i="36"/>
  <c r="E85" i="45"/>
  <c r="E37" i="27"/>
  <c r="E37" i="42"/>
  <c r="E145" i="45"/>
  <c r="E101" i="27"/>
  <c r="E101" i="42"/>
  <c r="E209" i="45"/>
  <c r="E165" i="27"/>
  <c r="E165" i="42"/>
  <c r="E273" i="45"/>
  <c r="E231" i="27"/>
  <c r="E231" i="42"/>
  <c r="E395" i="45"/>
  <c r="E401" i="27"/>
  <c r="E401" i="42"/>
  <c r="E565" i="45"/>
  <c r="E449" i="27"/>
  <c r="E449" i="42"/>
  <c r="E613" i="45"/>
  <c r="E497" i="27"/>
  <c r="E497" i="42"/>
  <c r="E661" i="45"/>
  <c r="E21" i="31"/>
  <c r="E21" i="34"/>
  <c r="E733" i="45"/>
  <c r="E749" i="45"/>
  <c r="E753" i="45"/>
  <c r="E57" i="31"/>
  <c r="E57" i="34"/>
  <c r="E781" i="45"/>
  <c r="E808" i="45"/>
  <c r="E812" i="45"/>
  <c r="E842" i="45"/>
  <c r="E846" i="45"/>
  <c r="E81" i="31"/>
  <c r="E81" i="34"/>
  <c r="E865" i="45"/>
  <c r="E892" i="45"/>
  <c r="E896" i="45"/>
  <c r="E117" i="31"/>
  <c r="E117" i="34"/>
  <c r="E925" i="45"/>
  <c r="E141" i="31"/>
  <c r="E141" i="34"/>
  <c r="E985" i="45"/>
  <c r="E653" i="27"/>
  <c r="E641" i="42"/>
  <c r="E1045" i="45"/>
  <c r="O1061" i="45"/>
  <c r="E1061" i="45"/>
  <c r="O1065" i="45"/>
  <c r="E1065" i="45"/>
  <c r="E689" i="27"/>
  <c r="E677" i="42"/>
  <c r="E1105" i="45"/>
  <c r="E1121" i="45"/>
  <c r="E1125" i="45"/>
  <c r="E713" i="27"/>
  <c r="E701" i="42"/>
  <c r="E1153" i="45"/>
  <c r="O1213" i="45"/>
  <c r="E1213" i="45"/>
  <c r="E1261" i="45"/>
  <c r="E1195" i="45"/>
  <c r="F69" i="27"/>
  <c r="F69" i="42"/>
  <c r="F177" i="45"/>
  <c r="F133" i="27"/>
  <c r="F133" i="42"/>
  <c r="F241" i="45"/>
  <c r="F209" i="27"/>
  <c r="F209" i="42"/>
  <c r="F373" i="45"/>
  <c r="F401" i="27"/>
  <c r="F401" i="42"/>
  <c r="F565" i="45"/>
  <c r="F449" i="27"/>
  <c r="F449" i="42"/>
  <c r="F613" i="45"/>
  <c r="F497" i="27"/>
  <c r="F497" i="42"/>
  <c r="F661" i="45"/>
  <c r="F21" i="31"/>
  <c r="F21" i="34"/>
  <c r="F733" i="45"/>
  <c r="F45" i="31"/>
  <c r="F45" i="34"/>
  <c r="F769" i="45"/>
  <c r="F21" i="22"/>
  <c r="F21" i="33"/>
  <c r="F829" i="45"/>
  <c r="F569" i="27"/>
  <c r="F557" i="42"/>
  <c r="F853" i="45"/>
  <c r="F105" i="31"/>
  <c r="F105" i="34"/>
  <c r="F913" i="45"/>
  <c r="F605" i="27"/>
  <c r="F593" i="42"/>
  <c r="F973" i="45"/>
  <c r="F641" i="27"/>
  <c r="F629" i="42"/>
  <c r="F1033" i="45"/>
  <c r="F677" i="27"/>
  <c r="F665" i="42"/>
  <c r="F1093" i="45"/>
  <c r="F713" i="27"/>
  <c r="F701" i="42"/>
  <c r="F1153" i="45"/>
  <c r="F1261" i="45"/>
  <c r="I6" i="24"/>
  <c r="I6" i="36"/>
  <c r="I46" i="45"/>
  <c r="I10" i="24"/>
  <c r="I10" i="36"/>
  <c r="I50" i="45"/>
  <c r="I17" i="24"/>
  <c r="I17" i="36"/>
  <c r="I57" i="45"/>
  <c r="I18" i="27"/>
  <c r="I18" i="42"/>
  <c r="I126" i="45"/>
  <c r="I5" i="26"/>
  <c r="I5" i="40"/>
  <c r="I305" i="45"/>
  <c r="I209" i="27"/>
  <c r="I209" i="42"/>
  <c r="I373" i="45"/>
  <c r="I449" i="27"/>
  <c r="I449" i="42"/>
  <c r="I613" i="45"/>
  <c r="I497" i="27"/>
  <c r="I497" i="42"/>
  <c r="I661" i="45"/>
  <c r="I21" i="31"/>
  <c r="I21" i="34"/>
  <c r="I733" i="45"/>
  <c r="I69" i="31"/>
  <c r="I69" i="34"/>
  <c r="I793" i="45"/>
  <c r="I93" i="31"/>
  <c r="I93" i="34"/>
  <c r="I877" i="45"/>
  <c r="I593" i="27"/>
  <c r="I581" i="42"/>
  <c r="I949" i="45"/>
  <c r="I629" i="27"/>
  <c r="I617" i="42"/>
  <c r="I1021" i="45"/>
  <c r="I33" i="22"/>
  <c r="I33" i="33"/>
  <c r="I1081" i="45"/>
  <c r="I45" i="22"/>
  <c r="I45" i="33"/>
  <c r="I1201" i="45"/>
  <c r="I57" i="22"/>
  <c r="I57" i="33"/>
  <c r="I1249" i="45"/>
  <c r="I229" i="27"/>
  <c r="I229" i="42"/>
  <c r="I393" i="45"/>
  <c r="I225" i="27"/>
  <c r="I225" i="42"/>
  <c r="I389" i="45"/>
  <c r="G33" i="24"/>
  <c r="G33" i="36"/>
  <c r="G73" i="45"/>
  <c r="G15" i="27"/>
  <c r="G15" i="42"/>
  <c r="P15" i="42"/>
  <c r="G123" i="45"/>
  <c r="P123" i="45"/>
  <c r="N62" i="27"/>
  <c r="N62" i="42"/>
  <c r="N170" i="45"/>
  <c r="G117" i="27"/>
  <c r="G117" i="42"/>
  <c r="P117" i="42"/>
  <c r="G225" i="45"/>
  <c r="P225" i="45"/>
  <c r="G181" i="27"/>
  <c r="G181" i="42"/>
  <c r="P181" i="42"/>
  <c r="G289" i="45"/>
  <c r="P289" i="45"/>
  <c r="G222" i="27"/>
  <c r="G222" i="42"/>
  <c r="G386" i="45"/>
  <c r="P386" i="45"/>
  <c r="G228" i="27"/>
  <c r="G228" i="42"/>
  <c r="G392" i="45"/>
  <c r="P392" i="45"/>
  <c r="G233" i="27"/>
  <c r="G233" i="42"/>
  <c r="G397" i="45"/>
  <c r="G413" i="27"/>
  <c r="G413" i="42"/>
  <c r="G577" i="45"/>
  <c r="G461" i="27"/>
  <c r="G461" i="42"/>
  <c r="G625" i="45"/>
  <c r="G509" i="27"/>
  <c r="G509" i="42"/>
  <c r="G673" i="45"/>
  <c r="G33" i="31"/>
  <c r="G33" i="34"/>
  <c r="G757" i="45"/>
  <c r="G557" i="27"/>
  <c r="G545" i="42"/>
  <c r="G817" i="45"/>
  <c r="G105" i="31"/>
  <c r="G105" i="34"/>
  <c r="G913" i="45"/>
  <c r="G129" i="31"/>
  <c r="G129" i="34"/>
  <c r="G961" i="45"/>
  <c r="G629" i="27"/>
  <c r="G617" i="42"/>
  <c r="G1021" i="45"/>
  <c r="G701" i="27"/>
  <c r="G689" i="42"/>
  <c r="G1129" i="45"/>
  <c r="G737" i="27"/>
  <c r="G725" i="42"/>
  <c r="G1177" i="45"/>
  <c r="G16" i="24"/>
  <c r="G16" i="36"/>
  <c r="G56" i="45"/>
  <c r="T6" i="31"/>
  <c r="O6" i="34"/>
  <c r="O98" i="45"/>
  <c r="N12" i="22"/>
  <c r="N12" i="33"/>
  <c r="N36" i="45"/>
  <c r="N30" i="24"/>
  <c r="N30" i="36"/>
  <c r="N70" i="45"/>
  <c r="N36" i="24"/>
  <c r="N36" i="36"/>
  <c r="N76" i="45"/>
  <c r="N42" i="24"/>
  <c r="N42" i="36"/>
  <c r="N82" i="45"/>
  <c r="N48" i="24"/>
  <c r="N48" i="36"/>
  <c r="N88" i="45"/>
  <c r="N54" i="24"/>
  <c r="N54" i="36"/>
  <c r="N94" i="45"/>
  <c r="N33" i="27"/>
  <c r="N33" i="42"/>
  <c r="N141" i="45"/>
  <c r="N42" i="27"/>
  <c r="N42" i="42"/>
  <c r="N150" i="45"/>
  <c r="N49" i="27"/>
  <c r="N49" i="42"/>
  <c r="N157" i="45"/>
  <c r="N58" i="27"/>
  <c r="N58" i="42"/>
  <c r="N166" i="45"/>
  <c r="N65" i="27"/>
  <c r="N65" i="42"/>
  <c r="N173" i="45"/>
  <c r="N74" i="27"/>
  <c r="N74" i="42"/>
  <c r="N182" i="45"/>
  <c r="N81" i="27"/>
  <c r="N81" i="42"/>
  <c r="N189" i="45"/>
  <c r="N90" i="27"/>
  <c r="N90" i="42"/>
  <c r="N198" i="45"/>
  <c r="N97" i="27"/>
  <c r="N97" i="42"/>
  <c r="N205" i="45"/>
  <c r="N106" i="27"/>
  <c r="N106" i="42"/>
  <c r="N214" i="45"/>
  <c r="N113" i="27"/>
  <c r="N113" i="42"/>
  <c r="N221" i="45"/>
  <c r="N122" i="27"/>
  <c r="N122" i="42"/>
  <c r="N230" i="45"/>
  <c r="N129" i="27"/>
  <c r="N129" i="42"/>
  <c r="N237" i="45"/>
  <c r="N138" i="27"/>
  <c r="N138" i="42"/>
  <c r="N246" i="45"/>
  <c r="N145" i="27"/>
  <c r="N145" i="42"/>
  <c r="N253" i="45"/>
  <c r="N154" i="27"/>
  <c r="N154" i="42"/>
  <c r="N262" i="45"/>
  <c r="N161" i="27"/>
  <c r="N161" i="42"/>
  <c r="N269" i="45"/>
  <c r="N172" i="27"/>
  <c r="N172" i="42"/>
  <c r="N280" i="45"/>
  <c r="N179" i="27"/>
  <c r="N179" i="42"/>
  <c r="N287" i="45"/>
  <c r="N191" i="27"/>
  <c r="N191" i="42"/>
  <c r="N299" i="45"/>
  <c r="N6" i="26"/>
  <c r="N6" i="40"/>
  <c r="N306" i="45"/>
  <c r="N17" i="26"/>
  <c r="N17" i="40"/>
  <c r="N317" i="45"/>
  <c r="N10" i="25"/>
  <c r="N10" i="38"/>
  <c r="N350" i="45"/>
  <c r="N218" i="27"/>
  <c r="N218" i="42"/>
  <c r="N382" i="45"/>
  <c r="N241" i="27"/>
  <c r="N241" i="42"/>
  <c r="N405" i="45"/>
  <c r="N245" i="27"/>
  <c r="N245" i="42"/>
  <c r="N409" i="45"/>
  <c r="N249" i="27"/>
  <c r="N249" i="42"/>
  <c r="N413" i="45"/>
  <c r="N253" i="27"/>
  <c r="N253" i="42"/>
  <c r="N417" i="45"/>
  <c r="N257" i="27"/>
  <c r="N257" i="42"/>
  <c r="N421" i="45"/>
  <c r="N261" i="27"/>
  <c r="N261" i="42"/>
  <c r="N425" i="45"/>
  <c r="N265" i="27"/>
  <c r="N265" i="42"/>
  <c r="N429" i="45"/>
  <c r="N269" i="27"/>
  <c r="N269" i="42"/>
  <c r="N433" i="45"/>
  <c r="N273" i="27"/>
  <c r="N273" i="42"/>
  <c r="N437" i="45"/>
  <c r="N277" i="27"/>
  <c r="N277" i="42"/>
  <c r="N441" i="45"/>
  <c r="N281" i="27"/>
  <c r="N281" i="42"/>
  <c r="N445" i="45"/>
  <c r="N285" i="27"/>
  <c r="N285" i="42"/>
  <c r="N449" i="45"/>
  <c r="N289" i="27"/>
  <c r="N289" i="42"/>
  <c r="N453" i="45"/>
  <c r="N293" i="27"/>
  <c r="N293" i="42"/>
  <c r="N457" i="45"/>
  <c r="N297" i="27"/>
  <c r="N297" i="42"/>
  <c r="N461" i="45"/>
  <c r="N301" i="27"/>
  <c r="N301" i="42"/>
  <c r="N465" i="45"/>
  <c r="N305" i="27"/>
  <c r="N305" i="42"/>
  <c r="N469" i="45"/>
  <c r="N309" i="27"/>
  <c r="N309" i="42"/>
  <c r="N473" i="45"/>
  <c r="N313" i="27"/>
  <c r="N313" i="42"/>
  <c r="N477" i="45"/>
  <c r="N317" i="27"/>
  <c r="N317" i="42"/>
  <c r="N481" i="45"/>
  <c r="N333" i="27"/>
  <c r="N333" i="42"/>
  <c r="N497" i="45"/>
  <c r="N337" i="27"/>
  <c r="N337" i="42"/>
  <c r="N501" i="45"/>
  <c r="N341" i="27"/>
  <c r="N341" i="42"/>
  <c r="N505" i="45"/>
  <c r="N346" i="27"/>
  <c r="N346" i="42"/>
  <c r="N510" i="45"/>
  <c r="N350" i="27"/>
  <c r="N350" i="42"/>
  <c r="N514" i="45"/>
  <c r="N355" i="27"/>
  <c r="N355" i="42"/>
  <c r="N519" i="45"/>
  <c r="N359" i="27"/>
  <c r="N359" i="42"/>
  <c r="N523" i="45"/>
  <c r="N363" i="27"/>
  <c r="N363" i="42"/>
  <c r="N527" i="45"/>
  <c r="N387" i="27"/>
  <c r="N387" i="42"/>
  <c r="N551" i="45"/>
  <c r="N395" i="27"/>
  <c r="N395" i="42"/>
  <c r="N559" i="45"/>
  <c r="N402" i="27"/>
  <c r="N402" i="42"/>
  <c r="N566" i="45"/>
  <c r="N409" i="27"/>
  <c r="N409" i="42"/>
  <c r="N573" i="45"/>
  <c r="N415" i="27"/>
  <c r="N415" i="42"/>
  <c r="N579" i="45"/>
  <c r="N422" i="27"/>
  <c r="N422" i="42"/>
  <c r="N586" i="45"/>
  <c r="N428" i="27"/>
  <c r="N428" i="42"/>
  <c r="N592" i="45"/>
  <c r="N434" i="27"/>
  <c r="N434" i="42"/>
  <c r="N598" i="45"/>
  <c r="N440" i="27"/>
  <c r="N440" i="42"/>
  <c r="N604" i="45"/>
  <c r="N446" i="27"/>
  <c r="N446" i="42"/>
  <c r="N610" i="45"/>
  <c r="N455" i="27"/>
  <c r="N455" i="42"/>
  <c r="N619" i="45"/>
  <c r="N459" i="27"/>
  <c r="N459" i="42"/>
  <c r="N623" i="45"/>
  <c r="N468" i="27"/>
  <c r="N468" i="42"/>
  <c r="N632" i="45"/>
  <c r="N486" i="27"/>
  <c r="N486" i="42"/>
  <c r="N650" i="45"/>
  <c r="N492" i="27"/>
  <c r="N492" i="42"/>
  <c r="N656" i="45"/>
  <c r="N510" i="27"/>
  <c r="N510" i="42"/>
  <c r="N674" i="45"/>
  <c r="N516" i="27"/>
  <c r="N516" i="42"/>
  <c r="N680" i="45"/>
  <c r="N552" i="27"/>
  <c r="N540" i="42"/>
  <c r="N716" i="45"/>
  <c r="N39" i="31"/>
  <c r="N39" i="34"/>
  <c r="N763" i="45"/>
  <c r="N43" i="31"/>
  <c r="N43" i="34"/>
  <c r="N767" i="45"/>
  <c r="N63" i="31"/>
  <c r="N63" i="34"/>
  <c r="N787" i="45"/>
  <c r="N67" i="31"/>
  <c r="N67" i="34"/>
  <c r="N791" i="45"/>
  <c r="N75" i="31"/>
  <c r="N75" i="34"/>
  <c r="N799" i="45"/>
  <c r="N566" i="27"/>
  <c r="N554" i="42"/>
  <c r="N826" i="45"/>
  <c r="N24" i="22"/>
  <c r="N24" i="33"/>
  <c r="N832" i="45"/>
  <c r="N30" i="22"/>
  <c r="N30" i="33"/>
  <c r="N838" i="45"/>
  <c r="N88" i="31"/>
  <c r="N88" i="34"/>
  <c r="N872" i="45"/>
  <c r="N94" i="31"/>
  <c r="N94" i="34"/>
  <c r="N878" i="45"/>
  <c r="N100" i="31"/>
  <c r="N100" i="34"/>
  <c r="N884" i="45"/>
  <c r="N586" i="27"/>
  <c r="N574" i="42"/>
  <c r="N906" i="45"/>
  <c r="N590" i="27"/>
  <c r="N578" i="42"/>
  <c r="N910" i="45"/>
  <c r="N110" i="31"/>
  <c r="N110" i="34"/>
  <c r="N918" i="45"/>
  <c r="N114" i="31"/>
  <c r="N114" i="34"/>
  <c r="N922" i="45"/>
  <c r="N600" i="27"/>
  <c r="N588" i="42"/>
  <c r="N956" i="45"/>
  <c r="N131" i="31"/>
  <c r="N131" i="34"/>
  <c r="N963" i="45"/>
  <c r="N613" i="27"/>
  <c r="N601" i="42"/>
  <c r="N981" i="45"/>
  <c r="N143" i="31"/>
  <c r="N143" i="34"/>
  <c r="N987" i="45"/>
  <c r="N150" i="31"/>
  <c r="N150" i="34"/>
  <c r="N994" i="45"/>
  <c r="N622" i="27"/>
  <c r="N610" i="42"/>
  <c r="N1002" i="45"/>
  <c r="N626" i="27"/>
  <c r="N614" i="42"/>
  <c r="N1006" i="45"/>
  <c r="N647" i="27"/>
  <c r="N635" i="42"/>
  <c r="N1039" i="45"/>
  <c r="N651" i="27"/>
  <c r="N639" i="42"/>
  <c r="N1043" i="45"/>
  <c r="N659" i="27"/>
  <c r="N647" i="42"/>
  <c r="N1051" i="45"/>
  <c r="N663" i="27"/>
  <c r="N651" i="42"/>
  <c r="N1055" i="45"/>
  <c r="N673" i="27"/>
  <c r="N661" i="42"/>
  <c r="N1077" i="45"/>
  <c r="N37" i="22"/>
  <c r="N37" i="33"/>
  <c r="N1085" i="45"/>
  <c r="N685" i="27"/>
  <c r="N673" i="42"/>
  <c r="N1101" i="45"/>
  <c r="N693" i="27"/>
  <c r="N681" i="42"/>
  <c r="N1109" i="45"/>
  <c r="N698" i="27"/>
  <c r="N686" i="42"/>
  <c r="N1114" i="45"/>
  <c r="N708" i="27"/>
  <c r="N696" i="42"/>
  <c r="N1136" i="45"/>
  <c r="N22" i="25"/>
  <c r="N22" i="38"/>
  <c r="N1142" i="45"/>
  <c r="N28" i="25"/>
  <c r="N28" i="38"/>
  <c r="N1148" i="45"/>
  <c r="N714" i="27"/>
  <c r="N702" i="42"/>
  <c r="N1154" i="45"/>
  <c r="N720" i="27"/>
  <c r="N708" i="42"/>
  <c r="N1160" i="45"/>
  <c r="N1266" i="45"/>
  <c r="N1270" i="45"/>
  <c r="D15" i="27"/>
  <c r="D15" i="42"/>
  <c r="D123" i="45"/>
  <c r="D5" i="25"/>
  <c r="D5" i="38"/>
  <c r="D345" i="45"/>
  <c r="D377" i="27"/>
  <c r="D377" i="42"/>
  <c r="D541" i="45"/>
  <c r="D425" i="27"/>
  <c r="D425" i="42"/>
  <c r="D589" i="45"/>
  <c r="D473" i="27"/>
  <c r="D473" i="42"/>
  <c r="D637" i="45"/>
  <c r="D521" i="27"/>
  <c r="D521" i="42"/>
  <c r="D685" i="45"/>
  <c r="D69" i="31"/>
  <c r="D69" i="34"/>
  <c r="D793" i="45"/>
  <c r="D81" i="31"/>
  <c r="D81" i="34"/>
  <c r="D865" i="45"/>
  <c r="D117" i="31"/>
  <c r="D117" i="34"/>
  <c r="D925" i="45"/>
  <c r="D605" i="27"/>
  <c r="D593" i="42"/>
  <c r="D973" i="45"/>
  <c r="D641" i="27"/>
  <c r="D629" i="42"/>
  <c r="D1033" i="45"/>
  <c r="D33" i="22"/>
  <c r="D33" i="33"/>
  <c r="D1081" i="45"/>
  <c r="D6" i="36"/>
  <c r="D46" i="45"/>
  <c r="D11" i="36"/>
  <c r="D51" i="45"/>
  <c r="D10" i="27"/>
  <c r="D10" i="42"/>
  <c r="D118" i="45"/>
  <c r="D37" i="27"/>
  <c r="D37" i="42"/>
  <c r="D145" i="45"/>
  <c r="D101" i="27"/>
  <c r="D101" i="42"/>
  <c r="D209" i="45"/>
  <c r="D165" i="27"/>
  <c r="D165" i="42"/>
  <c r="D273" i="45"/>
  <c r="D229" i="27"/>
  <c r="D229" i="42"/>
  <c r="D393" i="45"/>
  <c r="D225" i="27"/>
  <c r="D225" i="42"/>
  <c r="D389" i="45"/>
  <c r="E6" i="24"/>
  <c r="E6" i="36"/>
  <c r="E46" i="45"/>
  <c r="E5" i="31"/>
  <c r="E5" i="34"/>
  <c r="E97" i="45"/>
  <c r="E16" i="27"/>
  <c r="E16" i="42"/>
  <c r="E124" i="45"/>
  <c r="E117" i="27"/>
  <c r="E117" i="42"/>
  <c r="E225" i="45"/>
  <c r="E181" i="27"/>
  <c r="E181" i="42"/>
  <c r="E289" i="45"/>
  <c r="E228" i="27"/>
  <c r="E228" i="42"/>
  <c r="E392" i="45"/>
  <c r="E233" i="27"/>
  <c r="E233" i="42"/>
  <c r="E397" i="45"/>
  <c r="E413" i="27"/>
  <c r="E413" i="42"/>
  <c r="E577" i="45"/>
  <c r="E461" i="27"/>
  <c r="E461" i="42"/>
  <c r="E625" i="45"/>
  <c r="E509" i="27"/>
  <c r="E509" i="42"/>
  <c r="E673" i="45"/>
  <c r="E746" i="45"/>
  <c r="E750" i="45"/>
  <c r="E754" i="45"/>
  <c r="E69" i="31"/>
  <c r="E69" i="34"/>
  <c r="E793" i="45"/>
  <c r="E809" i="45"/>
  <c r="E813" i="45"/>
  <c r="E93" i="31"/>
  <c r="E93" i="34"/>
  <c r="E877" i="45"/>
  <c r="E893" i="45"/>
  <c r="E899" i="45"/>
  <c r="E593" i="27"/>
  <c r="E581" i="42"/>
  <c r="E949" i="45"/>
  <c r="E617" i="27"/>
  <c r="E605" i="42"/>
  <c r="E997" i="45"/>
  <c r="O1058" i="45"/>
  <c r="E1058" i="45"/>
  <c r="O1062" i="45"/>
  <c r="E1062" i="45"/>
  <c r="E665" i="27"/>
  <c r="E653" i="42"/>
  <c r="E1069" i="45"/>
  <c r="E1118" i="45"/>
  <c r="E1122" i="45"/>
  <c r="E1126" i="45"/>
  <c r="E725" i="27"/>
  <c r="E713" i="42"/>
  <c r="E1165" i="45"/>
  <c r="E946" i="45"/>
  <c r="E942" i="45"/>
  <c r="E1194" i="45"/>
  <c r="E1190" i="45"/>
  <c r="F15" i="27"/>
  <c r="F15" i="42"/>
  <c r="F123" i="45"/>
  <c r="F85" i="27"/>
  <c r="F85" i="42"/>
  <c r="F193" i="45"/>
  <c r="F149" i="27"/>
  <c r="F149" i="42"/>
  <c r="F257" i="45"/>
  <c r="F321" i="45"/>
  <c r="F233" i="27"/>
  <c r="F233" i="42"/>
  <c r="F397" i="45"/>
  <c r="F413" i="27"/>
  <c r="F413" i="42"/>
  <c r="F577" i="45"/>
  <c r="F461" i="27"/>
  <c r="F461" i="42"/>
  <c r="F625" i="45"/>
  <c r="F509" i="27"/>
  <c r="F509" i="42"/>
  <c r="F673" i="45"/>
  <c r="F57" i="31"/>
  <c r="F57" i="34"/>
  <c r="F781" i="45"/>
  <c r="F81" i="31"/>
  <c r="F81" i="34"/>
  <c r="F865" i="45"/>
  <c r="F117" i="31"/>
  <c r="F117" i="34"/>
  <c r="F925" i="45"/>
  <c r="F141" i="31"/>
  <c r="F141" i="34"/>
  <c r="F985" i="45"/>
  <c r="F653" i="27"/>
  <c r="F641" i="42"/>
  <c r="F1045" i="45"/>
  <c r="F689" i="27"/>
  <c r="F677" i="42"/>
  <c r="F1105" i="45"/>
  <c r="F725" i="27"/>
  <c r="F713" i="42"/>
  <c r="F1165" i="45"/>
  <c r="F231" i="27"/>
  <c r="F231" i="42"/>
  <c r="F395" i="45"/>
  <c r="I7" i="24"/>
  <c r="I7" i="36"/>
  <c r="I47" i="45"/>
  <c r="I11" i="24"/>
  <c r="I11" i="36"/>
  <c r="I51" i="45"/>
  <c r="I13" i="27"/>
  <c r="I13" i="42"/>
  <c r="I121" i="45"/>
  <c r="I21" i="27"/>
  <c r="I21" i="42"/>
  <c r="I129" i="45"/>
  <c r="I85" i="27"/>
  <c r="I85" i="42"/>
  <c r="I193" i="45"/>
  <c r="I149" i="27"/>
  <c r="I149" i="42"/>
  <c r="I257" i="45"/>
  <c r="I233" i="27"/>
  <c r="I233" i="42"/>
  <c r="I397" i="45"/>
  <c r="I413" i="27"/>
  <c r="I413" i="42"/>
  <c r="I577" i="45"/>
  <c r="I461" i="27"/>
  <c r="I461" i="42"/>
  <c r="I625" i="45"/>
  <c r="I509" i="27"/>
  <c r="I509" i="42"/>
  <c r="I673" i="45"/>
  <c r="I33" i="31"/>
  <c r="I33" i="34"/>
  <c r="I757" i="45"/>
  <c r="I557" i="27"/>
  <c r="I545" i="42"/>
  <c r="I817" i="45"/>
  <c r="I850" i="45"/>
  <c r="I890" i="45"/>
  <c r="I581" i="27"/>
  <c r="I569" i="42"/>
  <c r="I901" i="45"/>
  <c r="I605" i="27"/>
  <c r="I593" i="42"/>
  <c r="I973" i="45"/>
  <c r="I641" i="27"/>
  <c r="I629" i="42"/>
  <c r="I1033" i="45"/>
  <c r="I677" i="27"/>
  <c r="I665" i="42"/>
  <c r="I1093" i="45"/>
  <c r="I713" i="27"/>
  <c r="I701" i="42"/>
  <c r="I1153" i="45"/>
  <c r="I69" i="33"/>
  <c r="I1261" i="45"/>
  <c r="I228" i="27"/>
  <c r="I228" i="42"/>
  <c r="I392" i="45"/>
  <c r="I224" i="27"/>
  <c r="I224" i="42"/>
  <c r="I388" i="45"/>
  <c r="G45" i="24"/>
  <c r="G45" i="36"/>
  <c r="G85" i="45"/>
  <c r="G17" i="27"/>
  <c r="G17" i="42"/>
  <c r="P17" i="42"/>
  <c r="G125" i="45"/>
  <c r="P125" i="45"/>
  <c r="G69" i="27"/>
  <c r="G69" i="42"/>
  <c r="P69" i="42"/>
  <c r="G177" i="45"/>
  <c r="P177" i="45"/>
  <c r="G133" i="27"/>
  <c r="G133" i="42"/>
  <c r="P133" i="42"/>
  <c r="G241" i="45"/>
  <c r="P241" i="45"/>
  <c r="G224" i="27"/>
  <c r="G224" i="42"/>
  <c r="G388" i="45"/>
  <c r="P388" i="45"/>
  <c r="G229" i="27"/>
  <c r="G229" i="42"/>
  <c r="G393" i="45"/>
  <c r="P393" i="45"/>
  <c r="G377" i="27"/>
  <c r="G377" i="42"/>
  <c r="G541" i="45"/>
  <c r="G425" i="27"/>
  <c r="G425" i="42"/>
  <c r="G589" i="45"/>
  <c r="G473" i="27"/>
  <c r="G473" i="42"/>
  <c r="G637" i="45"/>
  <c r="G521" i="27"/>
  <c r="G521" i="42"/>
  <c r="G685" i="45"/>
  <c r="G45" i="31"/>
  <c r="G45" i="34"/>
  <c r="G769" i="45"/>
  <c r="G569" i="27"/>
  <c r="G557" i="42"/>
  <c r="G853" i="45"/>
  <c r="G117" i="31"/>
  <c r="G117" i="34"/>
  <c r="G925" i="45"/>
  <c r="G605" i="27"/>
  <c r="G593" i="42"/>
  <c r="G973" i="45"/>
  <c r="G641" i="27"/>
  <c r="G629" i="42"/>
  <c r="G1033" i="45"/>
  <c r="G677" i="27"/>
  <c r="G665" i="42"/>
  <c r="G1093" i="45"/>
  <c r="G21" i="25"/>
  <c r="G21" i="38"/>
  <c r="G1141" i="45"/>
  <c r="G5" i="31"/>
  <c r="G5" i="34"/>
  <c r="P5" i="34"/>
  <c r="G97" i="45"/>
  <c r="P97" i="45"/>
  <c r="M6" i="31"/>
  <c r="M6" i="34"/>
  <c r="M98" i="45"/>
  <c r="I10" i="27"/>
  <c r="I10" i="42"/>
  <c r="E6" i="27"/>
  <c r="E6" i="42"/>
  <c r="E5" i="26"/>
  <c r="E5" i="40"/>
  <c r="F6" i="24"/>
  <c r="F6" i="36"/>
  <c r="F13" i="27"/>
  <c r="F13" i="42"/>
  <c r="F5" i="26"/>
  <c r="F5" i="40"/>
  <c r="F224" i="27"/>
  <c r="F224" i="42"/>
  <c r="I69" i="27"/>
  <c r="I69" i="42"/>
  <c r="I1127" i="45"/>
  <c r="I21" i="25"/>
  <c r="I21" i="38"/>
  <c r="D959" i="4"/>
  <c r="D947" i="45"/>
  <c r="E9" i="24"/>
  <c r="E9" i="36"/>
  <c r="E14" i="24"/>
  <c r="E14" i="36"/>
  <c r="E14" i="27"/>
  <c r="E14" i="42"/>
  <c r="E223" i="27"/>
  <c r="E223" i="42"/>
  <c r="E227" i="27"/>
  <c r="E227" i="42"/>
  <c r="F8" i="24"/>
  <c r="F8" i="36"/>
  <c r="F13" i="24"/>
  <c r="F13" i="36"/>
  <c r="F230" i="27"/>
  <c r="F230" i="42"/>
  <c r="F226" i="27"/>
  <c r="F226" i="42"/>
  <c r="F222" i="27"/>
  <c r="F222" i="42"/>
  <c r="I37" i="27"/>
  <c r="I37" i="42"/>
  <c r="I101" i="27"/>
  <c r="I101" i="42"/>
  <c r="I165" i="27"/>
  <c r="I165" i="42"/>
  <c r="I755" i="45"/>
  <c r="I899" i="45"/>
  <c r="D1139" i="4"/>
  <c r="D1127" i="45"/>
  <c r="D21" i="25"/>
  <c r="D21" i="38"/>
  <c r="E10" i="24"/>
  <c r="E10" i="36"/>
  <c r="E15" i="24"/>
  <c r="E15" i="36"/>
  <c r="E53" i="27"/>
  <c r="E53" i="42"/>
  <c r="E5" i="25"/>
  <c r="E5" i="38"/>
  <c r="E224" i="27"/>
  <c r="E224" i="42"/>
  <c r="O1225" i="45"/>
  <c r="F9" i="24"/>
  <c r="F9" i="36"/>
  <c r="F15" i="24"/>
  <c r="F15" i="36"/>
  <c r="F18" i="27"/>
  <c r="F18" i="42"/>
  <c r="F53" i="27"/>
  <c r="F53" i="42"/>
  <c r="F5" i="25"/>
  <c r="F5" i="38"/>
  <c r="F581" i="27"/>
  <c r="F569" i="42"/>
  <c r="F45" i="22"/>
  <c r="F45" i="33"/>
  <c r="F229" i="27"/>
  <c r="F229" i="42"/>
  <c r="F225" i="27"/>
  <c r="F225" i="42"/>
  <c r="I851" i="45"/>
  <c r="E7" i="24"/>
  <c r="E7" i="36"/>
  <c r="E11" i="24"/>
  <c r="E11" i="36"/>
  <c r="E18" i="27"/>
  <c r="E18" i="42"/>
  <c r="E225" i="27"/>
  <c r="E225" i="42"/>
  <c r="E229" i="27"/>
  <c r="E229" i="42"/>
  <c r="F10" i="24"/>
  <c r="F10" i="36"/>
  <c r="F33" i="24"/>
  <c r="F33" i="36"/>
  <c r="F19" i="27"/>
  <c r="F19" i="42"/>
  <c r="F228" i="27"/>
  <c r="F228" i="42"/>
  <c r="I133" i="27"/>
  <c r="I133" i="42"/>
  <c r="I401" i="27"/>
  <c r="I401" i="42"/>
  <c r="E8" i="24"/>
  <c r="E8" i="36"/>
  <c r="E12" i="24"/>
  <c r="E12" i="36"/>
  <c r="E12" i="27"/>
  <c r="E12" i="42"/>
  <c r="E21" i="27"/>
  <c r="E21" i="42"/>
  <c r="E222" i="27"/>
  <c r="E222" i="42"/>
  <c r="E226" i="27"/>
  <c r="E226" i="42"/>
  <c r="E230" i="27"/>
  <c r="E230" i="42"/>
  <c r="E545" i="27"/>
  <c r="E533" i="42"/>
  <c r="E677" i="27"/>
  <c r="E665" i="42"/>
  <c r="E21" i="25"/>
  <c r="E21" i="38"/>
  <c r="F7" i="24"/>
  <c r="F7" i="36"/>
  <c r="F11" i="24"/>
  <c r="F11" i="36"/>
  <c r="F45" i="24"/>
  <c r="F45" i="36"/>
  <c r="F21" i="27"/>
  <c r="F21" i="42"/>
  <c r="H1225" i="45"/>
  <c r="F227" i="27"/>
  <c r="F227" i="42"/>
  <c r="F223" i="27"/>
  <c r="F223" i="42"/>
  <c r="I33" i="24"/>
  <c r="I33" i="36"/>
  <c r="H1190" i="45"/>
  <c r="G33" i="22"/>
  <c r="G33" i="33"/>
  <c r="G57" i="22"/>
  <c r="G57" i="33"/>
  <c r="G21" i="22"/>
  <c r="G21" i="33"/>
  <c r="G45" i="22"/>
  <c r="G45" i="33"/>
  <c r="F124" i="4"/>
  <c r="F120" i="4"/>
  <c r="H1059" i="45"/>
  <c r="H811" i="45"/>
  <c r="G755" i="45"/>
  <c r="G851" i="45"/>
  <c r="G1198" i="45"/>
  <c r="D1138" i="4"/>
  <c r="D122" i="4"/>
  <c r="E53" i="4"/>
  <c r="D127" i="4"/>
  <c r="D538" i="4"/>
  <c r="D538" i="45"/>
  <c r="D124" i="4"/>
  <c r="D120" i="4"/>
  <c r="D120" i="45"/>
  <c r="G898" i="45"/>
  <c r="D114" i="4"/>
  <c r="D114" i="45"/>
  <c r="D52" i="4"/>
  <c r="D12" i="24"/>
  <c r="F52" i="4"/>
  <c r="F122" i="4"/>
  <c r="F114" i="4"/>
  <c r="I1126" i="45"/>
  <c r="F54" i="4"/>
  <c r="G805" i="45"/>
  <c r="G1014" i="45"/>
  <c r="G1011" i="45"/>
  <c r="G18" i="45"/>
  <c r="G1010" i="45"/>
  <c r="G937" i="45"/>
  <c r="G1117" i="45"/>
  <c r="G841" i="45"/>
  <c r="G1189" i="45"/>
  <c r="G889" i="45"/>
  <c r="G745" i="45"/>
  <c r="G725" i="45"/>
  <c r="G1057" i="45"/>
  <c r="G1013" i="45"/>
  <c r="G1017" i="45"/>
  <c r="I745" i="45"/>
  <c r="I1189" i="45"/>
  <c r="D1022" i="4"/>
  <c r="D1010" i="45"/>
  <c r="I25" i="45"/>
  <c r="I889" i="45"/>
  <c r="I45" i="45"/>
  <c r="D853" i="4"/>
  <c r="I1010" i="45"/>
  <c r="I805" i="45"/>
  <c r="D1023" i="4"/>
  <c r="I1117" i="45"/>
  <c r="I1011" i="45"/>
  <c r="I1017" i="45"/>
  <c r="I1013" i="45"/>
  <c r="I1014" i="45"/>
  <c r="I1057" i="45"/>
  <c r="I937" i="45"/>
  <c r="I722" i="45"/>
  <c r="I725" i="45"/>
  <c r="I723" i="45"/>
  <c r="I23" i="45"/>
  <c r="I841" i="45"/>
  <c r="D1026" i="4"/>
  <c r="D1014" i="45"/>
  <c r="F23" i="4"/>
  <c r="F25" i="4"/>
  <c r="F21" i="4"/>
  <c r="F45" i="4"/>
  <c r="F19" i="4"/>
  <c r="D817" i="4"/>
  <c r="D805" i="45"/>
  <c r="D385" i="4"/>
  <c r="D1028" i="4"/>
  <c r="D1016" i="45"/>
  <c r="D1027" i="4"/>
  <c r="D1015" i="45"/>
  <c r="E18" i="4"/>
  <c r="E45" i="4"/>
  <c r="D757" i="4"/>
  <c r="D745" i="45"/>
  <c r="D949" i="4"/>
  <c r="D1025" i="4"/>
  <c r="D1201" i="4"/>
  <c r="D1129" i="4"/>
  <c r="D1069" i="4"/>
  <c r="D1057" i="45"/>
  <c r="D734" i="4"/>
  <c r="D722" i="45"/>
  <c r="D738" i="4"/>
  <c r="D726" i="45"/>
  <c r="D740" i="4"/>
  <c r="D728" i="45"/>
  <c r="D901" i="4"/>
  <c r="D739" i="4"/>
  <c r="D727" i="45"/>
  <c r="D129" i="4"/>
  <c r="D57" i="4"/>
  <c r="D49" i="4"/>
  <c r="D9" i="24"/>
  <c r="D26" i="4"/>
  <c r="D26" i="45"/>
  <c r="AB127" i="4"/>
  <c r="AC127" i="4"/>
  <c r="AB18" i="4"/>
  <c r="AC18" i="4"/>
  <c r="AB118" i="4"/>
  <c r="AC118" i="4"/>
  <c r="AB121" i="4"/>
  <c r="AC121" i="4"/>
  <c r="AB123" i="4"/>
  <c r="AC123" i="4"/>
  <c r="AB53" i="4"/>
  <c r="AC53" i="4"/>
  <c r="AB125" i="4"/>
  <c r="AC125" i="4"/>
  <c r="U17" i="27"/>
  <c r="AB45" i="4"/>
  <c r="AC45" i="4"/>
  <c r="U118" i="4"/>
  <c r="M118" i="45"/>
  <c r="V118" i="4"/>
  <c r="U45" i="22"/>
  <c r="V18" i="4"/>
  <c r="U18" i="4"/>
  <c r="U125" i="4"/>
  <c r="M125" i="45"/>
  <c r="V125" i="4"/>
  <c r="V45" i="4"/>
  <c r="U45" i="4"/>
  <c r="U127" i="4"/>
  <c r="M19" i="27"/>
  <c r="M19" i="42"/>
  <c r="V127" i="4"/>
  <c r="U121" i="4"/>
  <c r="M121" i="45"/>
  <c r="V121" i="4"/>
  <c r="V123" i="4"/>
  <c r="U123" i="4"/>
  <c r="M123" i="45"/>
  <c r="V53" i="4"/>
  <c r="U53" i="4"/>
  <c r="L124" i="4"/>
  <c r="T124" i="4"/>
  <c r="L21" i="4"/>
  <c r="H21" i="45"/>
  <c r="T21" i="4"/>
  <c r="L25" i="4"/>
  <c r="T25" i="4"/>
  <c r="L54" i="4"/>
  <c r="T54" i="4"/>
  <c r="L114" i="4"/>
  <c r="T114" i="4"/>
  <c r="L45" i="4"/>
  <c r="T45" i="4"/>
  <c r="L52" i="4"/>
  <c r="T52" i="4"/>
  <c r="L19" i="4"/>
  <c r="T19" i="4"/>
  <c r="L23" i="4"/>
  <c r="T23" i="4"/>
  <c r="L122" i="4"/>
  <c r="T122" i="4"/>
  <c r="L120" i="4"/>
  <c r="T120" i="4"/>
  <c r="O1190" i="45"/>
  <c r="O740" i="42"/>
  <c r="M743" i="42"/>
  <c r="U10" i="27"/>
  <c r="O1193" i="45"/>
  <c r="O1195" i="45"/>
  <c r="O1197" i="45"/>
  <c r="O1194" i="45"/>
  <c r="M741" i="42"/>
  <c r="O1013" i="45"/>
  <c r="M1010" i="45"/>
  <c r="M946" i="45"/>
  <c r="M1126" i="45"/>
  <c r="O1014" i="45"/>
  <c r="O1012" i="45"/>
  <c r="M726" i="45"/>
  <c r="M737" i="42"/>
  <c r="M1013" i="45"/>
  <c r="M947" i="45"/>
  <c r="U19" i="27"/>
  <c r="M899" i="45"/>
  <c r="O851" i="45"/>
  <c r="O737" i="42"/>
  <c r="U13" i="27"/>
  <c r="U13" i="24"/>
  <c r="O755" i="45"/>
  <c r="O1010" i="45"/>
  <c r="U221" i="27"/>
  <c r="U374" i="27"/>
  <c r="O746" i="42"/>
  <c r="O898" i="45"/>
  <c r="U5" i="24"/>
  <c r="M1017" i="45"/>
  <c r="M851" i="45"/>
  <c r="O947" i="45"/>
  <c r="O1017" i="45"/>
  <c r="M725" i="45"/>
  <c r="M1012" i="45"/>
  <c r="U15" i="27"/>
  <c r="M850" i="45"/>
  <c r="O850" i="45"/>
  <c r="M1190" i="45"/>
  <c r="M738" i="42"/>
  <c r="M1198" i="45"/>
  <c r="M746" i="42"/>
  <c r="M1194" i="45"/>
  <c r="M742" i="42"/>
  <c r="M1192" i="45"/>
  <c r="M740" i="42"/>
  <c r="D1189" i="45"/>
  <c r="D749" i="27"/>
  <c r="H947" i="45"/>
  <c r="H889" i="45"/>
  <c r="H841" i="45"/>
  <c r="H1017" i="45"/>
  <c r="H851" i="45"/>
  <c r="H850" i="45"/>
  <c r="H1189" i="45"/>
  <c r="L737" i="42"/>
  <c r="H1013" i="45"/>
  <c r="H899" i="45"/>
  <c r="H725" i="45"/>
  <c r="H745" i="45"/>
  <c r="H1012" i="45"/>
  <c r="H726" i="45"/>
  <c r="M1014" i="45"/>
  <c r="H1014" i="45"/>
  <c r="H937" i="45"/>
  <c r="H1117" i="45"/>
  <c r="H1011" i="45"/>
  <c r="H1057" i="45"/>
  <c r="H805" i="45"/>
  <c r="H1010" i="45"/>
  <c r="H946" i="45"/>
  <c r="H1126" i="45"/>
  <c r="E745" i="45"/>
  <c r="E1117" i="45"/>
  <c r="E1010" i="45"/>
  <c r="E18" i="45"/>
  <c r="E1013" i="45"/>
  <c r="E1127" i="45"/>
  <c r="E121" i="45"/>
  <c r="E53" i="45"/>
  <c r="E1189" i="45"/>
  <c r="E1057" i="45"/>
  <c r="E45" i="45"/>
  <c r="E127" i="45"/>
  <c r="F1057" i="45"/>
  <c r="F1017" i="45"/>
  <c r="F25" i="45"/>
  <c r="F745" i="45"/>
  <c r="F54" i="45"/>
  <c r="F122" i="45"/>
  <c r="F889" i="45"/>
  <c r="F725" i="45"/>
  <c r="F23" i="45"/>
  <c r="F841" i="45"/>
  <c r="F946" i="45"/>
  <c r="F1015" i="45"/>
  <c r="F52" i="45"/>
  <c r="F120" i="45"/>
  <c r="F850" i="45"/>
  <c r="F21" i="45"/>
  <c r="F805" i="45"/>
  <c r="F114" i="45"/>
  <c r="F19" i="45"/>
  <c r="F726" i="45"/>
  <c r="F1117" i="45"/>
  <c r="F1012" i="45"/>
  <c r="F1011" i="45"/>
  <c r="F899" i="45"/>
  <c r="F851" i="45"/>
  <c r="F723" i="45"/>
  <c r="F937" i="45"/>
  <c r="F1014" i="45"/>
  <c r="F1013" i="45"/>
  <c r="F947" i="45"/>
  <c r="F538" i="45"/>
  <c r="F1126" i="45"/>
  <c r="D21" i="27"/>
  <c r="D21" i="42"/>
  <c r="D129" i="45"/>
  <c r="E889" i="45"/>
  <c r="E221" i="27"/>
  <c r="E221" i="42"/>
  <c r="E385" i="45"/>
  <c r="G221" i="27"/>
  <c r="G221" i="42"/>
  <c r="G385" i="45"/>
  <c r="N174" i="27"/>
  <c r="N174" i="42"/>
  <c r="N282" i="45"/>
  <c r="D12" i="36"/>
  <c r="D52" i="45"/>
  <c r="D16" i="27"/>
  <c r="D16" i="42"/>
  <c r="D124" i="45"/>
  <c r="G374" i="27"/>
  <c r="G374" i="42"/>
  <c r="G538" i="45"/>
  <c r="N94" i="27"/>
  <c r="N94" i="42"/>
  <c r="N202" i="45"/>
  <c r="N126" i="27"/>
  <c r="N126" i="42"/>
  <c r="N234" i="45"/>
  <c r="G19" i="27"/>
  <c r="G19" i="42"/>
  <c r="G127" i="45"/>
  <c r="P127" i="45"/>
  <c r="H593" i="27"/>
  <c r="H581" i="42"/>
  <c r="H949" i="45"/>
  <c r="H473" i="27"/>
  <c r="H473" i="42"/>
  <c r="H637" i="45"/>
  <c r="H101" i="27"/>
  <c r="H101" i="42"/>
  <c r="H209" i="45"/>
  <c r="H13" i="24"/>
  <c r="H13" i="36"/>
  <c r="H53" i="45"/>
  <c r="H11" i="24"/>
  <c r="H11" i="36"/>
  <c r="H51" i="45"/>
  <c r="H1261" i="45"/>
  <c r="H641" i="27"/>
  <c r="H629" i="42"/>
  <c r="H1033" i="45"/>
  <c r="H569" i="27"/>
  <c r="H557" i="42"/>
  <c r="H853" i="45"/>
  <c r="H449" i="27"/>
  <c r="H449" i="42"/>
  <c r="H613" i="45"/>
  <c r="H133" i="27"/>
  <c r="H133" i="42"/>
  <c r="H241" i="45"/>
  <c r="H15" i="24"/>
  <c r="H15" i="36"/>
  <c r="H55" i="45"/>
  <c r="H629" i="27"/>
  <c r="H617" i="42"/>
  <c r="H1021" i="45"/>
  <c r="H181" i="27"/>
  <c r="H181" i="42"/>
  <c r="H289" i="45"/>
  <c r="H701" i="27"/>
  <c r="H689" i="42"/>
  <c r="H1129" i="45"/>
  <c r="H461" i="27"/>
  <c r="H461" i="42"/>
  <c r="H625" i="45"/>
  <c r="M69" i="27"/>
  <c r="M69" i="42"/>
  <c r="M177" i="45"/>
  <c r="H725" i="27"/>
  <c r="H713" i="42"/>
  <c r="H1165" i="45"/>
  <c r="H57" i="31"/>
  <c r="H57" i="34"/>
  <c r="H781" i="45"/>
  <c r="H485" i="27"/>
  <c r="H485" i="42"/>
  <c r="H649" i="45"/>
  <c r="T117" i="27"/>
  <c r="O117" i="42"/>
  <c r="O225" i="45"/>
  <c r="T165" i="27"/>
  <c r="O165" i="42"/>
  <c r="O273" i="45"/>
  <c r="H545" i="27"/>
  <c r="H533" i="42"/>
  <c r="H709" i="45"/>
  <c r="T85" i="27"/>
  <c r="O85" i="42"/>
  <c r="O193" i="45"/>
  <c r="E538" i="45"/>
  <c r="T12" i="27"/>
  <c r="O12" i="42"/>
  <c r="O120" i="45"/>
  <c r="I374" i="27"/>
  <c r="I374" i="42"/>
  <c r="I538" i="45"/>
  <c r="H228" i="27"/>
  <c r="H228" i="42"/>
  <c r="H392" i="45"/>
  <c r="H10" i="24"/>
  <c r="H10" i="36"/>
  <c r="H50" i="45"/>
  <c r="T225" i="27"/>
  <c r="O225" i="42"/>
  <c r="O389" i="45"/>
  <c r="H225" i="27"/>
  <c r="H225" i="42"/>
  <c r="H389" i="45"/>
  <c r="T224" i="27"/>
  <c r="O224" i="42"/>
  <c r="O388" i="45"/>
  <c r="M222" i="27"/>
  <c r="M222" i="42"/>
  <c r="M386" i="45"/>
  <c r="H230" i="27"/>
  <c r="H230" i="42"/>
  <c r="H394" i="45"/>
  <c r="E851" i="45"/>
  <c r="M224" i="27"/>
  <c r="M224" i="42"/>
  <c r="M388" i="45"/>
  <c r="E937" i="45"/>
  <c r="D221" i="27"/>
  <c r="D221" i="42"/>
  <c r="D385" i="45"/>
  <c r="N10" i="31"/>
  <c r="N10" i="34"/>
  <c r="N102" i="45"/>
  <c r="D735" i="4"/>
  <c r="D723" i="45"/>
  <c r="D1011" i="45"/>
  <c r="D826" i="4"/>
  <c r="D841" i="45"/>
  <c r="N142" i="27"/>
  <c r="N142" i="42"/>
  <c r="N250" i="45"/>
  <c r="N110" i="27"/>
  <c r="N110" i="42"/>
  <c r="N218" i="45"/>
  <c r="E17" i="27"/>
  <c r="E17" i="42"/>
  <c r="E125" i="45"/>
  <c r="G12" i="27"/>
  <c r="G12" i="42"/>
  <c r="P12" i="42"/>
  <c r="G120" i="45"/>
  <c r="P120" i="45"/>
  <c r="D14" i="27"/>
  <c r="D14" i="42"/>
  <c r="D122" i="45"/>
  <c r="N22" i="27"/>
  <c r="N22" i="42"/>
  <c r="N130" i="45"/>
  <c r="H93" i="31"/>
  <c r="H93" i="34"/>
  <c r="H877" i="45"/>
  <c r="H425" i="27"/>
  <c r="H425" i="42"/>
  <c r="H589" i="45"/>
  <c r="H37" i="27"/>
  <c r="H37" i="42"/>
  <c r="H145" i="45"/>
  <c r="H8" i="24"/>
  <c r="H8" i="36"/>
  <c r="H48" i="45"/>
  <c r="H223" i="27"/>
  <c r="H223" i="42"/>
  <c r="H387" i="45"/>
  <c r="H149" i="27"/>
  <c r="H149" i="42"/>
  <c r="H257" i="45"/>
  <c r="H7" i="24"/>
  <c r="H7" i="36"/>
  <c r="H47" i="45"/>
  <c r="H713" i="27"/>
  <c r="H701" i="42"/>
  <c r="H1153" i="45"/>
  <c r="H605" i="27"/>
  <c r="H593" i="42"/>
  <c r="H973" i="45"/>
  <c r="H45" i="31"/>
  <c r="H45" i="34"/>
  <c r="H769" i="45"/>
  <c r="H401" i="27"/>
  <c r="H401" i="42"/>
  <c r="H565" i="45"/>
  <c r="H57" i="22"/>
  <c r="H57" i="33"/>
  <c r="H1249" i="45"/>
  <c r="H129" i="31"/>
  <c r="H129" i="34"/>
  <c r="H961" i="45"/>
  <c r="H117" i="27"/>
  <c r="H117" i="42"/>
  <c r="H225" i="45"/>
  <c r="H413" i="27"/>
  <c r="H413" i="42"/>
  <c r="H577" i="45"/>
  <c r="T133" i="27"/>
  <c r="O133" i="42"/>
  <c r="O241" i="45"/>
  <c r="H689" i="27"/>
  <c r="H677" i="42"/>
  <c r="H1105" i="45"/>
  <c r="H389" i="27"/>
  <c r="H389" i="42"/>
  <c r="H553" i="45"/>
  <c r="M117" i="27"/>
  <c r="M117" i="42"/>
  <c r="M225" i="45"/>
  <c r="M165" i="27"/>
  <c r="M165" i="42"/>
  <c r="M273" i="45"/>
  <c r="H437" i="27"/>
  <c r="H437" i="42"/>
  <c r="H601" i="45"/>
  <c r="M85" i="27"/>
  <c r="M85" i="42"/>
  <c r="M193" i="45"/>
  <c r="M117" i="31"/>
  <c r="M117" i="34"/>
  <c r="M925" i="45"/>
  <c r="O1066" i="45"/>
  <c r="E1066" i="45"/>
  <c r="T230" i="27"/>
  <c r="O230" i="42"/>
  <c r="O394" i="45"/>
  <c r="T222" i="27"/>
  <c r="O222" i="42"/>
  <c r="O386" i="45"/>
  <c r="H33" i="24"/>
  <c r="H33" i="36"/>
  <c r="H73" i="45"/>
  <c r="E947" i="45"/>
  <c r="I12" i="24"/>
  <c r="I12" i="36"/>
  <c r="I52" i="45"/>
  <c r="M229" i="27"/>
  <c r="M229" i="42"/>
  <c r="M393" i="45"/>
  <c r="H45" i="22"/>
  <c r="H45" i="33"/>
  <c r="H1201" i="45"/>
  <c r="M18" i="27"/>
  <c r="M18" i="42"/>
  <c r="M126" i="45"/>
  <c r="M9" i="24"/>
  <c r="M9" i="36"/>
  <c r="M49" i="45"/>
  <c r="E898" i="45"/>
  <c r="I14" i="27"/>
  <c r="I14" i="42"/>
  <c r="I122" i="45"/>
  <c r="H226" i="27"/>
  <c r="H226" i="42"/>
  <c r="H390" i="45"/>
  <c r="T14" i="24"/>
  <c r="O14" i="36"/>
  <c r="O54" i="45"/>
  <c r="H6" i="24"/>
  <c r="H6" i="36"/>
  <c r="H46" i="45"/>
  <c r="T6" i="27"/>
  <c r="O6" i="42"/>
  <c r="O114" i="45"/>
  <c r="D737" i="4"/>
  <c r="D725" i="45"/>
  <c r="D1013" i="45"/>
  <c r="E1017" i="45"/>
  <c r="D9" i="36"/>
  <c r="D49" i="45"/>
  <c r="D861" i="4"/>
  <c r="D849" i="45"/>
  <c r="D889" i="45"/>
  <c r="D909" i="4"/>
  <c r="D897" i="45"/>
  <c r="D937" i="45"/>
  <c r="E1011" i="45"/>
  <c r="I724" i="45"/>
  <c r="I1012" i="45"/>
  <c r="F221" i="27"/>
  <c r="F221" i="42"/>
  <c r="F385" i="45"/>
  <c r="F1189" i="45"/>
  <c r="N78" i="27"/>
  <c r="N78" i="42"/>
  <c r="N186" i="45"/>
  <c r="N46" i="27"/>
  <c r="N46" i="42"/>
  <c r="N154" i="45"/>
  <c r="E118" i="45"/>
  <c r="G16" i="27"/>
  <c r="G16" i="42"/>
  <c r="P16" i="42"/>
  <c r="G124" i="45"/>
  <c r="P124" i="45"/>
  <c r="D1030" i="4"/>
  <c r="D1018" i="45"/>
  <c r="D1126" i="45"/>
  <c r="G4" i="31"/>
  <c r="G4" i="34"/>
  <c r="P4" i="34"/>
  <c r="G96" i="45"/>
  <c r="P96" i="45"/>
  <c r="N15" i="31"/>
  <c r="N15" i="34"/>
  <c r="N107" i="45"/>
  <c r="H665" i="27"/>
  <c r="H653" i="42"/>
  <c r="H1069" i="45"/>
  <c r="H69" i="31"/>
  <c r="H69" i="34"/>
  <c r="H793" i="45"/>
  <c r="H377" i="27"/>
  <c r="H377" i="42"/>
  <c r="H541" i="45"/>
  <c r="H17" i="27"/>
  <c r="H17" i="42"/>
  <c r="H125" i="45"/>
  <c r="H227" i="27"/>
  <c r="H227" i="42"/>
  <c r="H391" i="45"/>
  <c r="H85" i="27"/>
  <c r="H85" i="42"/>
  <c r="H193" i="45"/>
  <c r="H16" i="24"/>
  <c r="H16" i="36"/>
  <c r="H56" i="45"/>
  <c r="H21" i="31"/>
  <c r="H21" i="34"/>
  <c r="H733" i="45"/>
  <c r="H209" i="27"/>
  <c r="H209" i="42"/>
  <c r="H373" i="45"/>
  <c r="H69" i="27"/>
  <c r="H69" i="42"/>
  <c r="H177" i="45"/>
  <c r="H5" i="25"/>
  <c r="H5" i="38"/>
  <c r="H345" i="45"/>
  <c r="H21" i="25"/>
  <c r="H21" i="38"/>
  <c r="H1141" i="45"/>
  <c r="H557" i="27"/>
  <c r="H545" i="42"/>
  <c r="H817" i="45"/>
  <c r="H233" i="27"/>
  <c r="H233" i="42"/>
  <c r="H397" i="45"/>
  <c r="M133" i="27"/>
  <c r="M133" i="42"/>
  <c r="M241" i="45"/>
  <c r="H653" i="27"/>
  <c r="H641" i="42"/>
  <c r="H1045" i="45"/>
  <c r="T101" i="27"/>
  <c r="O101" i="42"/>
  <c r="O209" i="45"/>
  <c r="H10" i="27"/>
  <c r="H10" i="42"/>
  <c r="H118" i="45"/>
  <c r="T181" i="27"/>
  <c r="O181" i="42"/>
  <c r="O289" i="45"/>
  <c r="T37" i="27"/>
  <c r="O37" i="42"/>
  <c r="O145" i="45"/>
  <c r="T149" i="27"/>
  <c r="O149" i="42"/>
  <c r="O257" i="45"/>
  <c r="I14" i="24"/>
  <c r="I14" i="36"/>
  <c r="I54" i="45"/>
  <c r="H117" i="31"/>
  <c r="H117" i="34"/>
  <c r="H925" i="45"/>
  <c r="E755" i="45"/>
  <c r="I12" i="27"/>
  <c r="I12" i="42"/>
  <c r="I120" i="45"/>
  <c r="M10" i="24"/>
  <c r="M10" i="36"/>
  <c r="M50" i="45"/>
  <c r="T229" i="27"/>
  <c r="O229" i="42"/>
  <c r="O393" i="45"/>
  <c r="T18" i="27"/>
  <c r="O18" i="42"/>
  <c r="O126" i="45"/>
  <c r="M225" i="27"/>
  <c r="M225" i="42"/>
  <c r="M389" i="45"/>
  <c r="T10" i="24"/>
  <c r="O10" i="36"/>
  <c r="O50" i="45"/>
  <c r="H222" i="27"/>
  <c r="H222" i="42"/>
  <c r="H386" i="45"/>
  <c r="M230" i="27"/>
  <c r="M230" i="42"/>
  <c r="M394" i="45"/>
  <c r="M8" i="24"/>
  <c r="M8" i="36"/>
  <c r="M48" i="45"/>
  <c r="H224" i="27"/>
  <c r="H224" i="42"/>
  <c r="H388" i="45"/>
  <c r="D17" i="24"/>
  <c r="D17" i="36"/>
  <c r="D57" i="45"/>
  <c r="D1024" i="4"/>
  <c r="D1012" i="45"/>
  <c r="D1117" i="45"/>
  <c r="E841" i="45"/>
  <c r="E1014" i="45"/>
  <c r="E805" i="45"/>
  <c r="E1012" i="45"/>
  <c r="F5" i="24"/>
  <c r="F5" i="36"/>
  <c r="F45" i="45"/>
  <c r="I221" i="27"/>
  <c r="I221" i="42"/>
  <c r="I385" i="45"/>
  <c r="F1010" i="45"/>
  <c r="E15" i="27"/>
  <c r="E15" i="42"/>
  <c r="E123" i="45"/>
  <c r="D19" i="27"/>
  <c r="D19" i="42"/>
  <c r="D127" i="45"/>
  <c r="G14" i="24"/>
  <c r="G14" i="36"/>
  <c r="G54" i="45"/>
  <c r="N158" i="27"/>
  <c r="N158" i="42"/>
  <c r="N266" i="45"/>
  <c r="N190" i="27"/>
  <c r="N190" i="42"/>
  <c r="N298" i="45"/>
  <c r="G14" i="27"/>
  <c r="G14" i="42"/>
  <c r="P14" i="42"/>
  <c r="G122" i="45"/>
  <c r="P122" i="45"/>
  <c r="G5" i="24"/>
  <c r="G5" i="36"/>
  <c r="G45" i="45"/>
  <c r="H617" i="27"/>
  <c r="H605" i="42"/>
  <c r="H997" i="45"/>
  <c r="H521" i="27"/>
  <c r="H521" i="42"/>
  <c r="H685" i="45"/>
  <c r="H165" i="27"/>
  <c r="H165" i="42"/>
  <c r="H273" i="45"/>
  <c r="H5" i="31"/>
  <c r="H5" i="34"/>
  <c r="H97" i="45"/>
  <c r="H81" i="31"/>
  <c r="H81" i="34"/>
  <c r="H865" i="45"/>
  <c r="H21" i="27"/>
  <c r="H21" i="42"/>
  <c r="H129" i="45"/>
  <c r="H677" i="27"/>
  <c r="H665" i="42"/>
  <c r="H1093" i="45"/>
  <c r="H497" i="27"/>
  <c r="H497" i="42"/>
  <c r="H661" i="45"/>
  <c r="H5" i="26"/>
  <c r="H5" i="40"/>
  <c r="H305" i="45"/>
  <c r="F16" i="27"/>
  <c r="F16" i="42"/>
  <c r="F124" i="45"/>
  <c r="H53" i="27"/>
  <c r="H53" i="42"/>
  <c r="H161" i="45"/>
  <c r="H33" i="22"/>
  <c r="H33" i="33"/>
  <c r="H1081" i="45"/>
  <c r="H33" i="31"/>
  <c r="H33" i="34"/>
  <c r="H757" i="45"/>
  <c r="H737" i="27"/>
  <c r="H725" i="42"/>
  <c r="H1177" i="45"/>
  <c r="H509" i="27"/>
  <c r="H509" i="42"/>
  <c r="H673" i="45"/>
  <c r="H15" i="27"/>
  <c r="H15" i="42"/>
  <c r="H123" i="45"/>
  <c r="T69" i="27"/>
  <c r="O69" i="42"/>
  <c r="O177" i="45"/>
  <c r="H231" i="27"/>
  <c r="H231" i="42"/>
  <c r="H395" i="45"/>
  <c r="H141" i="31"/>
  <c r="H141" i="34"/>
  <c r="H985" i="45"/>
  <c r="M101" i="27"/>
  <c r="M101" i="42"/>
  <c r="M209" i="45"/>
  <c r="M181" i="27"/>
  <c r="M181" i="42"/>
  <c r="M289" i="45"/>
  <c r="H21" i="22"/>
  <c r="H21" i="33"/>
  <c r="H829" i="45"/>
  <c r="M37" i="27"/>
  <c r="M37" i="42"/>
  <c r="M145" i="45"/>
  <c r="M149" i="27"/>
  <c r="M149" i="42"/>
  <c r="M257" i="45"/>
  <c r="H45" i="24"/>
  <c r="H45" i="36"/>
  <c r="H85" i="45"/>
  <c r="T226" i="27"/>
  <c r="O226" i="42"/>
  <c r="O390" i="45"/>
  <c r="T8" i="24"/>
  <c r="O8" i="36"/>
  <c r="O48" i="45"/>
  <c r="H19" i="27"/>
  <c r="H19" i="42"/>
  <c r="H127" i="45"/>
  <c r="H229" i="27"/>
  <c r="H229" i="42"/>
  <c r="H393" i="45"/>
  <c r="H581" i="27"/>
  <c r="H569" i="42"/>
  <c r="H901" i="45"/>
  <c r="M53" i="27"/>
  <c r="M53" i="42"/>
  <c r="M161" i="45"/>
  <c r="H18" i="27"/>
  <c r="H18" i="42"/>
  <c r="H126" i="45"/>
  <c r="H9" i="24"/>
  <c r="H9" i="36"/>
  <c r="H49" i="45"/>
  <c r="E1198" i="45"/>
  <c r="T53" i="27"/>
  <c r="O53" i="42"/>
  <c r="O161" i="45"/>
  <c r="I6" i="27"/>
  <c r="I6" i="42"/>
  <c r="I114" i="45"/>
  <c r="I19" i="27"/>
  <c r="I19" i="42"/>
  <c r="I127" i="45"/>
  <c r="M226" i="27"/>
  <c r="M226" i="42"/>
  <c r="M390" i="45"/>
  <c r="T14" i="27"/>
  <c r="O14" i="42"/>
  <c r="O122" i="45"/>
  <c r="T9" i="24"/>
  <c r="O9" i="36"/>
  <c r="O49" i="45"/>
  <c r="I16" i="27"/>
  <c r="I16" i="42"/>
  <c r="I124" i="45"/>
  <c r="H105" i="31"/>
  <c r="H105" i="34"/>
  <c r="H913" i="45"/>
  <c r="H13" i="27"/>
  <c r="H13" i="42"/>
  <c r="H121" i="45"/>
  <c r="E850" i="45"/>
  <c r="I26" i="45"/>
  <c r="I849" i="45"/>
  <c r="I897" i="45"/>
  <c r="F6" i="27"/>
  <c r="F6" i="42"/>
  <c r="D370" i="4"/>
  <c r="D374" i="27"/>
  <c r="D374" i="42"/>
  <c r="F14" i="24"/>
  <c r="F14" i="36"/>
  <c r="D19" i="4"/>
  <c r="D19" i="45"/>
  <c r="D12" i="27"/>
  <c r="D12" i="42"/>
  <c r="E19" i="27"/>
  <c r="E19" i="42"/>
  <c r="D18" i="4"/>
  <c r="D18" i="45"/>
  <c r="D6" i="27"/>
  <c r="D6" i="42"/>
  <c r="F374" i="27"/>
  <c r="F374" i="42"/>
  <c r="F12" i="27"/>
  <c r="F12" i="42"/>
  <c r="E19" i="4"/>
  <c r="E10" i="27"/>
  <c r="E10" i="42"/>
  <c r="E374" i="27"/>
  <c r="E374" i="42"/>
  <c r="E5" i="24"/>
  <c r="E5" i="36"/>
  <c r="F14" i="27"/>
  <c r="F14" i="42"/>
  <c r="I21" i="45"/>
  <c r="I5" i="24"/>
  <c r="I5" i="36"/>
  <c r="E21" i="4"/>
  <c r="E13" i="27"/>
  <c r="E13" i="42"/>
  <c r="F12" i="24"/>
  <c r="F12" i="36"/>
  <c r="E13" i="24"/>
  <c r="E13" i="36"/>
  <c r="F26" i="4"/>
  <c r="F22" i="4"/>
  <c r="F20" i="4"/>
  <c r="G726" i="45"/>
  <c r="G1012" i="45"/>
  <c r="G26" i="45"/>
  <c r="G849" i="45"/>
  <c r="G722" i="45"/>
  <c r="E25" i="4"/>
  <c r="E23" i="4"/>
  <c r="D113" i="4"/>
  <c r="F18" i="4"/>
  <c r="D1029" i="4"/>
  <c r="F113" i="4"/>
  <c r="G29" i="45"/>
  <c r="P29" i="45"/>
  <c r="D22" i="4"/>
  <c r="D22" i="45"/>
  <c r="G20" i="45"/>
  <c r="G23" i="45"/>
  <c r="G22" i="45"/>
  <c r="I726" i="45"/>
  <c r="G1018" i="45"/>
  <c r="G21" i="45"/>
  <c r="G25" i="45"/>
  <c r="D21" i="4"/>
  <c r="D21" i="45"/>
  <c r="F29" i="4"/>
  <c r="G814" i="45"/>
  <c r="G897" i="45"/>
  <c r="D20" i="4"/>
  <c r="D20" i="45"/>
  <c r="G1009" i="45"/>
  <c r="G721" i="45"/>
  <c r="I1009" i="45"/>
  <c r="I721" i="45"/>
  <c r="D45" i="4"/>
  <c r="D5" i="24"/>
  <c r="D733" i="4"/>
  <c r="D721" i="45"/>
  <c r="D1021" i="4"/>
  <c r="D1009" i="45"/>
  <c r="AB21" i="4"/>
  <c r="AC21" i="4"/>
  <c r="AB23" i="4"/>
  <c r="AC23" i="4"/>
  <c r="AB29" i="4"/>
  <c r="AC29" i="4"/>
  <c r="AB25" i="4"/>
  <c r="AC25" i="4"/>
  <c r="AB19" i="4"/>
  <c r="AC19" i="4"/>
  <c r="AB113" i="4"/>
  <c r="AC113" i="4"/>
  <c r="M17" i="27"/>
  <c r="M17" i="42"/>
  <c r="M10" i="27"/>
  <c r="M10" i="42"/>
  <c r="M127" i="45"/>
  <c r="V19" i="4"/>
  <c r="U19" i="4"/>
  <c r="U29" i="4"/>
  <c r="V29" i="4"/>
  <c r="O21" i="45"/>
  <c r="V21" i="4"/>
  <c r="U21" i="4"/>
  <c r="M21" i="45"/>
  <c r="M15" i="27"/>
  <c r="M15" i="42"/>
  <c r="M13" i="27"/>
  <c r="M13" i="42"/>
  <c r="U23" i="4"/>
  <c r="V23" i="4"/>
  <c r="V113" i="4"/>
  <c r="U113" i="4"/>
  <c r="V25" i="4"/>
  <c r="U25" i="4"/>
  <c r="L29" i="4"/>
  <c r="T29" i="4"/>
  <c r="L113" i="4"/>
  <c r="T113" i="4"/>
  <c r="L20" i="4"/>
  <c r="H20" i="45"/>
  <c r="T20" i="4"/>
  <c r="L22" i="4"/>
  <c r="H22" i="45"/>
  <c r="T22" i="4"/>
  <c r="L18" i="4"/>
  <c r="H18" i="45"/>
  <c r="T18" i="4"/>
  <c r="L26" i="4"/>
  <c r="H26" i="45"/>
  <c r="T26" i="4"/>
  <c r="O1198" i="45"/>
  <c r="U5" i="22"/>
  <c r="M724" i="45"/>
  <c r="M1018" i="45"/>
  <c r="U5" i="27"/>
  <c r="O725" i="45"/>
  <c r="M897" i="45"/>
  <c r="M730" i="45"/>
  <c r="M722" i="45"/>
  <c r="O1018" i="45"/>
  <c r="O814" i="45"/>
  <c r="M849" i="45"/>
  <c r="O722" i="45"/>
  <c r="O897" i="45"/>
  <c r="U206" i="27"/>
  <c r="O370" i="45"/>
  <c r="H724" i="45"/>
  <c r="H1009" i="45"/>
  <c r="H722" i="45"/>
  <c r="H897" i="45"/>
  <c r="H730" i="45"/>
  <c r="H1018" i="45"/>
  <c r="E23" i="45"/>
  <c r="E721" i="45"/>
  <c r="E723" i="45"/>
  <c r="E370" i="45"/>
  <c r="E1009" i="45"/>
  <c r="E113" i="45"/>
  <c r="E19" i="45"/>
  <c r="E25" i="45"/>
  <c r="F727" i="45"/>
  <c r="F724" i="45"/>
  <c r="F849" i="45"/>
  <c r="F20" i="45"/>
  <c r="F730" i="45"/>
  <c r="F722" i="45"/>
  <c r="F22" i="45"/>
  <c r="F1009" i="45"/>
  <c r="F113" i="45"/>
  <c r="F1018" i="45"/>
  <c r="F370" i="45"/>
  <c r="F26" i="45"/>
  <c r="E206" i="27"/>
  <c r="E206" i="42"/>
  <c r="N12" i="31"/>
  <c r="N12" i="34"/>
  <c r="N104" i="45"/>
  <c r="D741" i="4"/>
  <c r="D729" i="45"/>
  <c r="D1017" i="45"/>
  <c r="H5" i="24"/>
  <c r="H5" i="36"/>
  <c r="H45" i="45"/>
  <c r="H12" i="24"/>
  <c r="H12" i="36"/>
  <c r="H52" i="45"/>
  <c r="H221" i="27"/>
  <c r="H221" i="42"/>
  <c r="H385" i="45"/>
  <c r="H374" i="27"/>
  <c r="H374" i="42"/>
  <c r="H538" i="45"/>
  <c r="H14" i="24"/>
  <c r="H14" i="36"/>
  <c r="H54" i="45"/>
  <c r="T16" i="27"/>
  <c r="O16" i="42"/>
  <c r="O124" i="45"/>
  <c r="T13" i="27"/>
  <c r="O13" i="42"/>
  <c r="O121" i="45"/>
  <c r="I5" i="22"/>
  <c r="I5" i="33"/>
  <c r="I29" i="45"/>
  <c r="T374" i="27"/>
  <c r="O374" i="42"/>
  <c r="O538" i="45"/>
  <c r="M12" i="27"/>
  <c r="M12" i="42"/>
  <c r="M120" i="45"/>
  <c r="E722" i="45"/>
  <c r="M14" i="24"/>
  <c r="M14" i="36"/>
  <c r="M54" i="45"/>
  <c r="I5" i="27"/>
  <c r="I5" i="42"/>
  <c r="I113" i="45"/>
  <c r="D206" i="27"/>
  <c r="D206" i="42"/>
  <c r="D370" i="45"/>
  <c r="T17" i="27"/>
  <c r="O17" i="42"/>
  <c r="O125" i="45"/>
  <c r="T10" i="27"/>
  <c r="O10" i="42"/>
  <c r="O118" i="45"/>
  <c r="N6" i="31"/>
  <c r="N6" i="34"/>
  <c r="N98" i="45"/>
  <c r="I730" i="45"/>
  <c r="I1018" i="45"/>
  <c r="F18" i="45"/>
  <c r="G5" i="27"/>
  <c r="G5" i="42"/>
  <c r="G113" i="45"/>
  <c r="P113" i="45"/>
  <c r="H6" i="27"/>
  <c r="H6" i="42"/>
  <c r="H114" i="45"/>
  <c r="H16" i="27"/>
  <c r="H16" i="42"/>
  <c r="H124" i="45"/>
  <c r="M16" i="27"/>
  <c r="M16" i="42"/>
  <c r="M124" i="45"/>
  <c r="T15" i="27"/>
  <c r="O15" i="42"/>
  <c r="O123" i="45"/>
  <c r="M6" i="27"/>
  <c r="M6" i="42"/>
  <c r="M114" i="45"/>
  <c r="I206" i="27"/>
  <c r="I206" i="42"/>
  <c r="I370" i="45"/>
  <c r="O849" i="45"/>
  <c r="E849" i="45"/>
  <c r="D5" i="36"/>
  <c r="D45" i="45"/>
  <c r="F5" i="22"/>
  <c r="F5" i="33"/>
  <c r="F29" i="45"/>
  <c r="D5" i="27"/>
  <c r="D5" i="42"/>
  <c r="D113" i="45"/>
  <c r="G206" i="27"/>
  <c r="G206" i="42"/>
  <c r="G370" i="45"/>
  <c r="H14" i="27"/>
  <c r="H14" i="42"/>
  <c r="H122" i="45"/>
  <c r="E21" i="45"/>
  <c r="M14" i="27"/>
  <c r="M14" i="42"/>
  <c r="M122" i="45"/>
  <c r="H12" i="27"/>
  <c r="H12" i="42"/>
  <c r="H120" i="45"/>
  <c r="E725" i="45"/>
  <c r="E1018" i="45"/>
  <c r="F897" i="45"/>
  <c r="E5" i="22"/>
  <c r="E5" i="33"/>
  <c r="E29" i="45"/>
  <c r="M374" i="27"/>
  <c r="M374" i="42"/>
  <c r="M538" i="45"/>
  <c r="T19" i="27"/>
  <c r="O19" i="42"/>
  <c r="O127" i="45"/>
  <c r="O726" i="45"/>
  <c r="E726" i="45"/>
  <c r="E814" i="45"/>
  <c r="D742" i="4"/>
  <c r="D730" i="45"/>
  <c r="D814" i="45"/>
  <c r="E897" i="45"/>
  <c r="I729" i="45"/>
  <c r="I17" i="45"/>
  <c r="F206" i="27"/>
  <c r="F206" i="42"/>
  <c r="H849" i="45"/>
  <c r="E17" i="4"/>
  <c r="E5" i="27"/>
  <c r="E5" i="42"/>
  <c r="F5" i="27"/>
  <c r="F5" i="42"/>
  <c r="G5" i="22"/>
  <c r="G5" i="33"/>
  <c r="P5" i="33"/>
  <c r="H23" i="45"/>
  <c r="H25" i="45"/>
  <c r="G723" i="45"/>
  <c r="G729" i="45"/>
  <c r="G17" i="45"/>
  <c r="F17" i="4"/>
  <c r="D29" i="4"/>
  <c r="D29" i="45"/>
  <c r="D23" i="4"/>
  <c r="D23" i="45"/>
  <c r="G730" i="45"/>
  <c r="G1016" i="45"/>
  <c r="AB17" i="4"/>
  <c r="AC17" i="4"/>
  <c r="V17" i="4"/>
  <c r="U17" i="4"/>
  <c r="L17" i="4"/>
  <c r="H17" i="45"/>
  <c r="T17" i="4"/>
  <c r="O730" i="45"/>
  <c r="O729" i="45"/>
  <c r="M729" i="45"/>
  <c r="H729" i="45"/>
  <c r="H1016" i="45"/>
  <c r="H721" i="45"/>
  <c r="E730" i="45"/>
  <c r="E729" i="45"/>
  <c r="E17" i="45"/>
  <c r="F1016" i="45"/>
  <c r="F17" i="45"/>
  <c r="F729" i="45"/>
  <c r="T206" i="27"/>
  <c r="O206" i="42"/>
  <c r="G4" i="27"/>
  <c r="G4" i="42"/>
  <c r="G112" i="45"/>
  <c r="P112" i="45"/>
  <c r="H5" i="22"/>
  <c r="H5" i="33"/>
  <c r="H29" i="45"/>
  <c r="H206" i="27"/>
  <c r="H206" i="42"/>
  <c r="H370" i="45"/>
  <c r="H5" i="27"/>
  <c r="H5" i="42"/>
  <c r="H113" i="45"/>
  <c r="F721" i="45"/>
  <c r="M206" i="27"/>
  <c r="M206" i="42"/>
  <c r="M370" i="45"/>
  <c r="D17" i="4"/>
  <c r="D17" i="45"/>
  <c r="D5" i="22"/>
  <c r="D5" i="33"/>
  <c r="H723" i="45"/>
  <c r="G728" i="45"/>
  <c r="H728" i="45"/>
  <c r="F728" i="45"/>
  <c r="M1236" i="45"/>
  <c r="H1236" i="45"/>
  <c r="F1236" i="45"/>
  <c r="F736" i="27"/>
  <c r="F724" i="42"/>
  <c r="F1176" i="45"/>
  <c r="M1224" i="45"/>
  <c r="H1224" i="45"/>
  <c r="F1224" i="45"/>
  <c r="G736" i="27"/>
  <c r="G724" i="42"/>
  <c r="G1176" i="45"/>
  <c r="F724" i="27"/>
  <c r="F712" i="42"/>
  <c r="F1164" i="45"/>
  <c r="J16" i="22"/>
  <c r="J16" i="33"/>
  <c r="M1212" i="45"/>
  <c r="H1212" i="45"/>
  <c r="F1212" i="45"/>
  <c r="F712" i="27"/>
  <c r="F700" i="42"/>
  <c r="F1152" i="45"/>
  <c r="G724" i="27"/>
  <c r="G712" i="42"/>
  <c r="G1164" i="45"/>
  <c r="H736" i="27"/>
  <c r="H724" i="42"/>
  <c r="H1176" i="45"/>
  <c r="K6" i="22"/>
  <c r="K6" i="33"/>
  <c r="P6" i="33"/>
  <c r="K17" i="22"/>
  <c r="K17" i="33"/>
  <c r="P17" i="33"/>
  <c r="K65" i="22"/>
  <c r="K65" i="33"/>
  <c r="P65" i="33"/>
  <c r="M747" i="42"/>
  <c r="L747" i="42"/>
  <c r="H1199" i="45"/>
  <c r="F1199" i="45"/>
  <c r="F688" i="27"/>
  <c r="F676" i="42"/>
  <c r="F1104" i="45"/>
  <c r="M17" i="22"/>
  <c r="M17" i="33"/>
  <c r="M41" i="45"/>
  <c r="M65" i="22"/>
  <c r="M65" i="33"/>
  <c r="M1257" i="45"/>
  <c r="M6" i="22"/>
  <c r="M6" i="33"/>
  <c r="M30" i="45"/>
  <c r="T65" i="22"/>
  <c r="O65" i="33"/>
  <c r="O1257" i="45"/>
  <c r="F20" i="25"/>
  <c r="F20" i="38"/>
  <c r="F1140" i="45"/>
  <c r="H724" i="27"/>
  <c r="H712" i="42"/>
  <c r="H1164" i="45"/>
  <c r="T17" i="22"/>
  <c r="O17" i="33"/>
  <c r="O41" i="45"/>
  <c r="T6" i="22"/>
  <c r="O6" i="33"/>
  <c r="O30" i="45"/>
  <c r="M1199" i="45"/>
  <c r="F700" i="27"/>
  <c r="F688" i="42"/>
  <c r="F1128" i="45"/>
  <c r="F676" i="27"/>
  <c r="F664" i="42"/>
  <c r="F1092" i="45"/>
  <c r="F652" i="27"/>
  <c r="F640" i="42"/>
  <c r="F1044" i="45"/>
  <c r="F1116" i="45"/>
  <c r="F616" i="27"/>
  <c r="F604" i="42"/>
  <c r="F996" i="45"/>
  <c r="F640" i="27"/>
  <c r="F628" i="42"/>
  <c r="F1032" i="45"/>
  <c r="F1019" i="45"/>
  <c r="F140" i="31"/>
  <c r="F140" i="34"/>
  <c r="F984" i="45"/>
  <c r="F628" i="27"/>
  <c r="F616" i="42"/>
  <c r="F1020" i="45"/>
  <c r="F664" i="27"/>
  <c r="F652" i="42"/>
  <c r="F1068" i="45"/>
  <c r="F116" i="31"/>
  <c r="F116" i="34"/>
  <c r="F924" i="45"/>
  <c r="F604" i="27"/>
  <c r="F592" i="42"/>
  <c r="F972" i="45"/>
  <c r="F128" i="31"/>
  <c r="F128" i="34"/>
  <c r="F960" i="45"/>
  <c r="H116" i="31"/>
  <c r="H116" i="34"/>
  <c r="H924" i="45"/>
  <c r="F104" i="31"/>
  <c r="F104" i="34"/>
  <c r="F912" i="45"/>
  <c r="M116" i="31"/>
  <c r="M116" i="34"/>
  <c r="M924" i="45"/>
  <c r="F92" i="31"/>
  <c r="F92" i="34"/>
  <c r="F876" i="45"/>
  <c r="F592" i="27"/>
  <c r="F580" i="42"/>
  <c r="F948" i="45"/>
  <c r="F580" i="27"/>
  <c r="F568" i="42"/>
  <c r="F900" i="45"/>
  <c r="F888" i="45"/>
  <c r="F936" i="45"/>
  <c r="F80" i="31"/>
  <c r="F80" i="34"/>
  <c r="F864" i="45"/>
  <c r="F68" i="31"/>
  <c r="F68" i="34"/>
  <c r="F792" i="45"/>
  <c r="F556" i="27"/>
  <c r="F544" i="42"/>
  <c r="F816" i="45"/>
  <c r="F568" i="27"/>
  <c r="F556" i="42"/>
  <c r="F852" i="45"/>
  <c r="J69" i="33"/>
  <c r="K1261" i="45"/>
  <c r="P1261" i="45"/>
  <c r="J57" i="22"/>
  <c r="J57" i="33"/>
  <c r="K1237" i="45"/>
  <c r="P1237" i="45"/>
  <c r="K1225" i="45"/>
  <c r="P1225" i="45"/>
  <c r="K1213" i="45"/>
  <c r="P1213" i="45"/>
  <c r="J45" i="22"/>
  <c r="J45" i="33"/>
  <c r="K1201" i="45"/>
  <c r="P1201" i="45"/>
  <c r="K1198" i="45"/>
  <c r="P1198" i="45"/>
  <c r="K1197" i="45"/>
  <c r="P1197" i="45"/>
  <c r="K1195" i="45"/>
  <c r="P1195" i="45"/>
  <c r="K1194" i="45"/>
  <c r="P1194" i="45"/>
  <c r="K1193" i="45"/>
  <c r="P1193" i="45"/>
  <c r="K1192" i="45"/>
  <c r="P1192" i="45"/>
  <c r="K1191" i="45"/>
  <c r="P1191" i="45"/>
  <c r="K1190" i="45"/>
  <c r="P1190" i="45"/>
  <c r="J737" i="27"/>
  <c r="J725" i="42"/>
  <c r="K1177" i="45"/>
  <c r="P1177" i="45"/>
  <c r="J725" i="27"/>
  <c r="J713" i="42"/>
  <c r="K1165" i="45"/>
  <c r="P1165" i="45"/>
  <c r="J713" i="27"/>
  <c r="J701" i="42"/>
  <c r="K1153" i="45"/>
  <c r="P1153" i="45"/>
  <c r="J21" i="25"/>
  <c r="J21" i="38"/>
  <c r="K1141" i="45"/>
  <c r="P1141" i="45"/>
  <c r="J701" i="27"/>
  <c r="J689" i="42"/>
  <c r="K1129" i="45"/>
  <c r="P1129" i="45"/>
  <c r="K1127" i="45"/>
  <c r="P1127" i="45"/>
  <c r="K1126" i="45"/>
  <c r="P1126" i="45"/>
  <c r="K1125" i="45"/>
  <c r="P1125" i="45"/>
  <c r="K1124" i="45"/>
  <c r="P1124" i="45"/>
  <c r="K1123" i="45"/>
  <c r="P1123" i="45"/>
  <c r="K1122" i="45"/>
  <c r="P1122" i="45"/>
  <c r="K1121" i="45"/>
  <c r="P1121" i="45"/>
  <c r="K1120" i="45"/>
  <c r="P1120" i="45"/>
  <c r="K1119" i="45"/>
  <c r="P1119" i="45"/>
  <c r="K1118" i="45"/>
  <c r="P1118" i="45"/>
  <c r="J689" i="27"/>
  <c r="J677" i="42"/>
  <c r="K1105" i="45"/>
  <c r="P1105" i="45"/>
  <c r="J677" i="27"/>
  <c r="J665" i="42"/>
  <c r="K1093" i="45"/>
  <c r="P1093" i="45"/>
  <c r="J33" i="22"/>
  <c r="J33" i="33"/>
  <c r="K1081" i="45"/>
  <c r="P1081" i="45"/>
  <c r="J665" i="27"/>
  <c r="J653" i="42"/>
  <c r="K1069" i="45"/>
  <c r="P1069" i="45"/>
  <c r="K1065" i="45"/>
  <c r="P1065" i="45"/>
  <c r="K1064" i="45"/>
  <c r="P1064" i="45"/>
  <c r="K1063" i="45"/>
  <c r="P1063" i="45"/>
  <c r="K1062" i="45"/>
  <c r="P1062" i="45"/>
  <c r="K1061" i="45"/>
  <c r="P1061" i="45"/>
  <c r="K1060" i="45"/>
  <c r="P1060" i="45"/>
  <c r="K1059" i="45"/>
  <c r="P1059" i="45"/>
  <c r="K1058" i="45"/>
  <c r="P1058" i="45"/>
  <c r="J653" i="27"/>
  <c r="J641" i="42"/>
  <c r="K1045" i="45"/>
  <c r="P1045" i="45"/>
  <c r="J641" i="27"/>
  <c r="J629" i="42"/>
  <c r="K1033" i="45"/>
  <c r="P1033" i="45"/>
  <c r="J629" i="27"/>
  <c r="J617" i="42"/>
  <c r="K1021" i="45"/>
  <c r="P1021" i="45"/>
  <c r="J617" i="27"/>
  <c r="J605" i="42"/>
  <c r="K997" i="45"/>
  <c r="P997" i="45"/>
  <c r="J605" i="27"/>
  <c r="J593" i="42"/>
  <c r="K973" i="45"/>
  <c r="P973" i="45"/>
  <c r="J593" i="27"/>
  <c r="J581" i="42"/>
  <c r="K949" i="45"/>
  <c r="P949" i="45"/>
  <c r="K947" i="45"/>
  <c r="P947" i="45"/>
  <c r="K946" i="45"/>
  <c r="P946" i="45"/>
  <c r="K945" i="45"/>
  <c r="P945" i="45"/>
  <c r="K944" i="45"/>
  <c r="P944" i="45"/>
  <c r="K943" i="45"/>
  <c r="P943" i="45"/>
  <c r="K942" i="45"/>
  <c r="P942" i="45"/>
  <c r="K941" i="45"/>
  <c r="P941" i="45"/>
  <c r="K940" i="45"/>
  <c r="P940" i="45"/>
  <c r="K939" i="45"/>
  <c r="P939" i="45"/>
  <c r="K938" i="45"/>
  <c r="P938" i="45"/>
  <c r="J581" i="27"/>
  <c r="J569" i="42"/>
  <c r="K901" i="45"/>
  <c r="P901" i="45"/>
  <c r="K898" i="45"/>
  <c r="P898" i="45"/>
  <c r="K896" i="45"/>
  <c r="P896" i="45"/>
  <c r="K895" i="45"/>
  <c r="P895" i="45"/>
  <c r="K894" i="45"/>
  <c r="P894" i="45"/>
  <c r="K893" i="45"/>
  <c r="P893" i="45"/>
  <c r="K892" i="45"/>
  <c r="P892" i="45"/>
  <c r="K891" i="45"/>
  <c r="P891" i="45"/>
  <c r="K890" i="45"/>
  <c r="P890" i="45"/>
  <c r="J569" i="27"/>
  <c r="J557" i="42"/>
  <c r="K853" i="45"/>
  <c r="P853" i="45"/>
  <c r="K851" i="45"/>
  <c r="P851" i="45"/>
  <c r="K850" i="45"/>
  <c r="P850" i="45"/>
  <c r="K848" i="45"/>
  <c r="P848" i="45"/>
  <c r="K847" i="45"/>
  <c r="P847" i="45"/>
  <c r="K846" i="45"/>
  <c r="P846" i="45"/>
  <c r="K845" i="45"/>
  <c r="P845" i="45"/>
  <c r="K844" i="45"/>
  <c r="P844" i="45"/>
  <c r="K843" i="45"/>
  <c r="P843" i="45"/>
  <c r="K842" i="45"/>
  <c r="P842" i="45"/>
  <c r="J21" i="22"/>
  <c r="J21" i="33"/>
  <c r="J557" i="27"/>
  <c r="J545" i="42"/>
  <c r="K817" i="45"/>
  <c r="P817" i="45"/>
  <c r="K813" i="45"/>
  <c r="P813" i="45"/>
  <c r="K812" i="45"/>
  <c r="P812" i="45"/>
  <c r="K811" i="45"/>
  <c r="P811" i="45"/>
  <c r="K810" i="45"/>
  <c r="P810" i="45"/>
  <c r="K809" i="45"/>
  <c r="P809" i="45"/>
  <c r="K808" i="45"/>
  <c r="P808" i="45"/>
  <c r="K807" i="45"/>
  <c r="P807" i="45"/>
  <c r="K806" i="45"/>
  <c r="P806" i="45"/>
  <c r="K755" i="45"/>
  <c r="P755" i="45"/>
  <c r="K754" i="45"/>
  <c r="P754" i="45"/>
  <c r="K753" i="45"/>
  <c r="P753" i="45"/>
  <c r="K752" i="45"/>
  <c r="P752" i="45"/>
  <c r="K751" i="45"/>
  <c r="P751" i="45"/>
  <c r="K750" i="45"/>
  <c r="P750" i="45"/>
  <c r="K749" i="45"/>
  <c r="P749" i="45"/>
  <c r="K748" i="45"/>
  <c r="P748" i="45"/>
  <c r="K747" i="45"/>
  <c r="P747" i="45"/>
  <c r="K746" i="45"/>
  <c r="P746" i="45"/>
  <c r="J545" i="27"/>
  <c r="J533" i="42"/>
  <c r="K709" i="45"/>
  <c r="P709" i="45"/>
  <c r="J521" i="27"/>
  <c r="J521" i="42"/>
  <c r="K685" i="45"/>
  <c r="P685" i="45"/>
  <c r="J509" i="27"/>
  <c r="J509" i="42"/>
  <c r="K673" i="45"/>
  <c r="P673" i="45"/>
  <c r="J497" i="27"/>
  <c r="J497" i="42"/>
  <c r="K661" i="45"/>
  <c r="P661" i="45"/>
  <c r="J485" i="27"/>
  <c r="J485" i="42"/>
  <c r="K649" i="45"/>
  <c r="P649" i="45"/>
  <c r="J473" i="27"/>
  <c r="J473" i="42"/>
  <c r="K637" i="45"/>
  <c r="P637" i="45"/>
  <c r="J461" i="27"/>
  <c r="J461" i="42"/>
  <c r="K625" i="45"/>
  <c r="P625" i="45"/>
  <c r="J449" i="27"/>
  <c r="J449" i="42"/>
  <c r="K613" i="45"/>
  <c r="P613" i="45"/>
  <c r="J437" i="27"/>
  <c r="J437" i="42"/>
  <c r="K601" i="45"/>
  <c r="P601" i="45"/>
  <c r="J425" i="27"/>
  <c r="J425" i="42"/>
  <c r="K589" i="45"/>
  <c r="P589" i="45"/>
  <c r="J413" i="27"/>
  <c r="J413" i="42"/>
  <c r="K577" i="45"/>
  <c r="P577" i="45"/>
  <c r="J401" i="27"/>
  <c r="J401" i="42"/>
  <c r="K565" i="45"/>
  <c r="P565" i="45"/>
  <c r="J389" i="27"/>
  <c r="J389" i="42"/>
  <c r="K553" i="45"/>
  <c r="P553" i="45"/>
  <c r="J377" i="27"/>
  <c r="J377" i="42"/>
  <c r="K541" i="45"/>
  <c r="P541" i="45"/>
  <c r="J233" i="27"/>
  <c r="J233" i="42"/>
  <c r="K397" i="45"/>
  <c r="P397" i="45"/>
  <c r="J231" i="27"/>
  <c r="J231" i="42"/>
  <c r="J230" i="27"/>
  <c r="J230" i="42"/>
  <c r="K230" i="27"/>
  <c r="K230" i="42"/>
  <c r="P230" i="42"/>
  <c r="J229" i="27"/>
  <c r="J229" i="42"/>
  <c r="K229" i="27"/>
  <c r="K229" i="42"/>
  <c r="P229" i="42"/>
  <c r="J228" i="27"/>
  <c r="J228" i="42"/>
  <c r="J227" i="27"/>
  <c r="J227" i="42"/>
  <c r="J226" i="27"/>
  <c r="J226" i="42"/>
  <c r="K226" i="27"/>
  <c r="K226" i="42"/>
  <c r="P226" i="42"/>
  <c r="J225" i="27"/>
  <c r="J225" i="42"/>
  <c r="K225" i="27"/>
  <c r="K225" i="42"/>
  <c r="P225" i="42"/>
  <c r="J224" i="27"/>
  <c r="J224" i="42"/>
  <c r="K224" i="27"/>
  <c r="K224" i="42"/>
  <c r="P224" i="42"/>
  <c r="J223" i="27"/>
  <c r="J223" i="42"/>
  <c r="J222" i="27"/>
  <c r="J222" i="42"/>
  <c r="K222" i="27"/>
  <c r="K222" i="42"/>
  <c r="P222" i="42"/>
  <c r="J209" i="27"/>
  <c r="J209" i="42"/>
  <c r="K373" i="45"/>
  <c r="P373" i="45"/>
  <c r="J5" i="25"/>
  <c r="J5" i="38"/>
  <c r="K345" i="45"/>
  <c r="P345" i="45"/>
  <c r="K333" i="45"/>
  <c r="P333" i="45"/>
  <c r="K321" i="45"/>
  <c r="P321" i="45"/>
  <c r="J5" i="26"/>
  <c r="J5" i="40"/>
  <c r="K305" i="45"/>
  <c r="P305" i="45"/>
  <c r="J21" i="27"/>
  <c r="J21" i="42"/>
  <c r="K129" i="45"/>
  <c r="P129" i="45"/>
  <c r="J19" i="27"/>
  <c r="J19" i="42"/>
  <c r="K19" i="27"/>
  <c r="K19" i="42"/>
  <c r="P19" i="42"/>
  <c r="J18" i="27"/>
  <c r="J18" i="42"/>
  <c r="K18" i="27"/>
  <c r="K18" i="42"/>
  <c r="P18" i="42"/>
  <c r="J5" i="27"/>
  <c r="J5" i="42"/>
  <c r="J45" i="24"/>
  <c r="J45" i="36"/>
  <c r="K85" i="45"/>
  <c r="P85" i="45"/>
  <c r="J33" i="24"/>
  <c r="J33" i="36"/>
  <c r="K73" i="45"/>
  <c r="P73" i="45"/>
  <c r="J17" i="24"/>
  <c r="J17" i="36"/>
  <c r="K57" i="45"/>
  <c r="P57" i="45"/>
  <c r="J15" i="24"/>
  <c r="J15" i="36"/>
  <c r="K55" i="45"/>
  <c r="P55" i="45"/>
  <c r="J14" i="24"/>
  <c r="J14" i="36"/>
  <c r="J13" i="24"/>
  <c r="J13" i="36"/>
  <c r="K53" i="45"/>
  <c r="P53" i="45"/>
  <c r="J12" i="24"/>
  <c r="J12" i="36"/>
  <c r="K52" i="45"/>
  <c r="P52" i="45"/>
  <c r="J11" i="24"/>
  <c r="J11" i="36"/>
  <c r="K51" i="45"/>
  <c r="P51" i="45"/>
  <c r="J10" i="24"/>
  <c r="J10" i="36"/>
  <c r="J9" i="24"/>
  <c r="J9" i="36"/>
  <c r="J8" i="24"/>
  <c r="J8" i="36"/>
  <c r="J7" i="24"/>
  <c r="J7" i="36"/>
  <c r="J6" i="24"/>
  <c r="J6" i="36"/>
  <c r="K46" i="45"/>
  <c r="P46" i="45"/>
  <c r="L958" i="45"/>
  <c r="L510" i="45"/>
  <c r="L502" i="45"/>
  <c r="L464" i="45"/>
  <c r="L462" i="45"/>
  <c r="L460" i="45"/>
  <c r="L440" i="45"/>
  <c r="L438" i="45"/>
  <c r="L436" i="45"/>
  <c r="L416" i="45"/>
  <c r="L414" i="45"/>
  <c r="L412" i="45"/>
  <c r="L343" i="45"/>
  <c r="L342" i="45"/>
  <c r="L341" i="45"/>
  <c r="L340" i="45"/>
  <c r="L339" i="45"/>
  <c r="L338" i="45"/>
  <c r="L336" i="45"/>
  <c r="L335" i="45"/>
  <c r="L334" i="45"/>
  <c r="L331" i="45"/>
  <c r="L330" i="45"/>
  <c r="L329" i="45"/>
  <c r="L328" i="45"/>
  <c r="L327" i="45"/>
  <c r="L326" i="45"/>
  <c r="L324" i="45"/>
  <c r="L323" i="45"/>
  <c r="L322" i="45"/>
  <c r="M731" i="45"/>
  <c r="H731" i="45"/>
  <c r="F840" i="45"/>
  <c r="L27" i="24"/>
  <c r="L27" i="36"/>
  <c r="L67" i="45"/>
  <c r="L43" i="24"/>
  <c r="L43" i="36"/>
  <c r="L83" i="45"/>
  <c r="L50" i="24"/>
  <c r="L50" i="36"/>
  <c r="L90" i="45"/>
  <c r="L54" i="24"/>
  <c r="L54" i="36"/>
  <c r="L94" i="45"/>
  <c r="L12" i="31"/>
  <c r="L12" i="34"/>
  <c r="L104" i="45"/>
  <c r="L17" i="31"/>
  <c r="L17" i="34"/>
  <c r="L109" i="45"/>
  <c r="L26" i="27"/>
  <c r="L26" i="42"/>
  <c r="L134" i="45"/>
  <c r="L32" i="27"/>
  <c r="L32" i="42"/>
  <c r="L140" i="45"/>
  <c r="L38" i="27"/>
  <c r="L38" i="42"/>
  <c r="L146" i="45"/>
  <c r="L47" i="27"/>
  <c r="L47" i="42"/>
  <c r="L155" i="45"/>
  <c r="L51" i="27"/>
  <c r="L51" i="42"/>
  <c r="L159" i="45"/>
  <c r="L62" i="27"/>
  <c r="L62" i="42"/>
  <c r="L170" i="45"/>
  <c r="L66" i="27"/>
  <c r="L66" i="42"/>
  <c r="L174" i="45"/>
  <c r="L76" i="27"/>
  <c r="L76" i="42"/>
  <c r="L184" i="45"/>
  <c r="L81" i="27"/>
  <c r="L81" i="42"/>
  <c r="L189" i="45"/>
  <c r="L90" i="27"/>
  <c r="L90" i="42"/>
  <c r="L198" i="45"/>
  <c r="L96" i="27"/>
  <c r="L96" i="42"/>
  <c r="L204" i="45"/>
  <c r="L102" i="27"/>
  <c r="L102" i="42"/>
  <c r="L210" i="45"/>
  <c r="L111" i="27"/>
  <c r="L111" i="42"/>
  <c r="L219" i="45"/>
  <c r="L115" i="27"/>
  <c r="L115" i="42"/>
  <c r="L223" i="45"/>
  <c r="L126" i="27"/>
  <c r="L126" i="42"/>
  <c r="L234" i="45"/>
  <c r="L130" i="27"/>
  <c r="L130" i="42"/>
  <c r="L238" i="45"/>
  <c r="L140" i="27"/>
  <c r="L140" i="42"/>
  <c r="L248" i="45"/>
  <c r="L145" i="27"/>
  <c r="L145" i="42"/>
  <c r="L253" i="45"/>
  <c r="L154" i="27"/>
  <c r="L154" i="42"/>
  <c r="L262" i="45"/>
  <c r="L160" i="27"/>
  <c r="L160" i="42"/>
  <c r="L268" i="45"/>
  <c r="L166" i="27"/>
  <c r="L166" i="42"/>
  <c r="L274" i="45"/>
  <c r="L175" i="27"/>
  <c r="L175" i="42"/>
  <c r="L283" i="45"/>
  <c r="L179" i="27"/>
  <c r="L179" i="42"/>
  <c r="L287" i="45"/>
  <c r="L190" i="27"/>
  <c r="L190" i="42"/>
  <c r="L298" i="45"/>
  <c r="L194" i="27"/>
  <c r="L194" i="42"/>
  <c r="L302" i="45"/>
  <c r="L12" i="26"/>
  <c r="L12" i="40"/>
  <c r="L312" i="45"/>
  <c r="L17" i="26"/>
  <c r="L17" i="40"/>
  <c r="L317" i="45"/>
  <c r="L14" i="25"/>
  <c r="L14" i="38"/>
  <c r="L354" i="45"/>
  <c r="L18" i="25"/>
  <c r="L18" i="38"/>
  <c r="L358" i="45"/>
  <c r="L215" i="27"/>
  <c r="L215" i="42"/>
  <c r="L379" i="45"/>
  <c r="L219" i="27"/>
  <c r="L219" i="42"/>
  <c r="L383" i="45"/>
  <c r="L238" i="27"/>
  <c r="L238" i="42"/>
  <c r="L402" i="45"/>
  <c r="L242" i="27"/>
  <c r="L242" i="42"/>
  <c r="L406" i="45"/>
  <c r="L246" i="27"/>
  <c r="L246" i="42"/>
  <c r="L410" i="45"/>
  <c r="L254" i="27"/>
  <c r="L254" i="42"/>
  <c r="L418" i="45"/>
  <c r="L258" i="27"/>
  <c r="L258" i="42"/>
  <c r="L422" i="45"/>
  <c r="L262" i="27"/>
  <c r="L262" i="42"/>
  <c r="L426" i="45"/>
  <c r="L266" i="27"/>
  <c r="L266" i="42"/>
  <c r="L430" i="45"/>
  <c r="L270" i="27"/>
  <c r="L270" i="42"/>
  <c r="L434" i="45"/>
  <c r="L278" i="27"/>
  <c r="L278" i="42"/>
  <c r="L442" i="45"/>
  <c r="L282" i="27"/>
  <c r="L282" i="42"/>
  <c r="L446" i="45"/>
  <c r="L286" i="27"/>
  <c r="L286" i="42"/>
  <c r="L450" i="45"/>
  <c r="L290" i="27"/>
  <c r="L290" i="42"/>
  <c r="L454" i="45"/>
  <c r="L294" i="27"/>
  <c r="L294" i="42"/>
  <c r="L458" i="45"/>
  <c r="L302" i="27"/>
  <c r="L302" i="42"/>
  <c r="L466" i="45"/>
  <c r="L306" i="27"/>
  <c r="L306" i="42"/>
  <c r="L470" i="45"/>
  <c r="L310" i="27"/>
  <c r="L310" i="42"/>
  <c r="L474" i="45"/>
  <c r="L314" i="27"/>
  <c r="L314" i="42"/>
  <c r="L478" i="45"/>
  <c r="L318" i="27"/>
  <c r="L318" i="42"/>
  <c r="L482" i="45"/>
  <c r="L332" i="27"/>
  <c r="L332" i="42"/>
  <c r="L496" i="45"/>
  <c r="L336" i="27"/>
  <c r="L336" i="42"/>
  <c r="L500" i="45"/>
  <c r="L340" i="27"/>
  <c r="L340" i="42"/>
  <c r="L504" i="45"/>
  <c r="L344" i="27"/>
  <c r="L344" i="42"/>
  <c r="L508" i="45"/>
  <c r="L348" i="27"/>
  <c r="L348" i="42"/>
  <c r="L512" i="45"/>
  <c r="L352" i="27"/>
  <c r="L352" i="42"/>
  <c r="L516" i="45"/>
  <c r="L356" i="27"/>
  <c r="L356" i="42"/>
  <c r="L520" i="45"/>
  <c r="L360" i="27"/>
  <c r="L360" i="42"/>
  <c r="L524" i="45"/>
  <c r="L379" i="27"/>
  <c r="L379" i="42"/>
  <c r="L543" i="45"/>
  <c r="L385" i="27"/>
  <c r="L385" i="42"/>
  <c r="L549" i="45"/>
  <c r="L391" i="27"/>
  <c r="L391" i="42"/>
  <c r="L555" i="45"/>
  <c r="L396" i="27"/>
  <c r="L396" i="42"/>
  <c r="L560" i="45"/>
  <c r="L402" i="27"/>
  <c r="L402" i="42"/>
  <c r="L566" i="45"/>
  <c r="L407" i="27"/>
  <c r="L407" i="42"/>
  <c r="L571" i="45"/>
  <c r="L411" i="27"/>
  <c r="L411" i="42"/>
  <c r="L575" i="45"/>
  <c r="L418" i="27"/>
  <c r="L418" i="42"/>
  <c r="L582" i="45"/>
  <c r="L422" i="27"/>
  <c r="L422" i="42"/>
  <c r="L586" i="45"/>
  <c r="L428" i="27"/>
  <c r="L428" i="42"/>
  <c r="L592" i="45"/>
  <c r="L433" i="27"/>
  <c r="L433" i="42"/>
  <c r="L597" i="45"/>
  <c r="L439" i="27"/>
  <c r="L439" i="42"/>
  <c r="L603" i="45"/>
  <c r="L444" i="27"/>
  <c r="L444" i="42"/>
  <c r="L608" i="45"/>
  <c r="L450" i="27"/>
  <c r="L450" i="42"/>
  <c r="L614" i="45"/>
  <c r="L455" i="27"/>
  <c r="L455" i="42"/>
  <c r="L619" i="45"/>
  <c r="L459" i="27"/>
  <c r="L459" i="42"/>
  <c r="L623" i="45"/>
  <c r="L466" i="27"/>
  <c r="L466" i="42"/>
  <c r="L630" i="45"/>
  <c r="L470" i="27"/>
  <c r="L470" i="42"/>
  <c r="L634" i="45"/>
  <c r="L488" i="27"/>
  <c r="L488" i="42"/>
  <c r="L652" i="45"/>
  <c r="L493" i="27"/>
  <c r="L493" i="42"/>
  <c r="L657" i="45"/>
  <c r="L500" i="27"/>
  <c r="L500" i="42"/>
  <c r="L664" i="45"/>
  <c r="L506" i="27"/>
  <c r="L506" i="42"/>
  <c r="L670" i="45"/>
  <c r="L512" i="27"/>
  <c r="L512" i="42"/>
  <c r="L676" i="45"/>
  <c r="L517" i="27"/>
  <c r="L517" i="42"/>
  <c r="L681" i="45"/>
  <c r="L523" i="27"/>
  <c r="L523" i="42"/>
  <c r="L687" i="45"/>
  <c r="L528" i="27"/>
  <c r="L528" i="42"/>
  <c r="L692" i="45"/>
  <c r="L550" i="27"/>
  <c r="L538" i="42"/>
  <c r="L714" i="45"/>
  <c r="L554" i="27"/>
  <c r="L542" i="42"/>
  <c r="L718" i="45"/>
  <c r="L26" i="31"/>
  <c r="L26" i="34"/>
  <c r="L738" i="45"/>
  <c r="L30" i="31"/>
  <c r="L30" i="34"/>
  <c r="L742" i="45"/>
  <c r="L36" i="31"/>
  <c r="L36" i="34"/>
  <c r="L760" i="45"/>
  <c r="L41" i="31"/>
  <c r="L41" i="34"/>
  <c r="L765" i="45"/>
  <c r="L47" i="31"/>
  <c r="L47" i="34"/>
  <c r="L771" i="45"/>
  <c r="L52" i="31"/>
  <c r="L52" i="34"/>
  <c r="L776" i="45"/>
  <c r="L58" i="31"/>
  <c r="L58" i="34"/>
  <c r="L782" i="45"/>
  <c r="L63" i="31"/>
  <c r="L63" i="34"/>
  <c r="L787" i="45"/>
  <c r="L67" i="31"/>
  <c r="L67" i="34"/>
  <c r="L791" i="45"/>
  <c r="L74" i="31"/>
  <c r="L74" i="34"/>
  <c r="L798" i="45"/>
  <c r="L78" i="31"/>
  <c r="L78" i="34"/>
  <c r="L802" i="45"/>
  <c r="L562" i="27"/>
  <c r="L550" i="42"/>
  <c r="L822" i="45"/>
  <c r="L566" i="27"/>
  <c r="L554" i="42"/>
  <c r="L826" i="45"/>
  <c r="L24" i="22"/>
  <c r="L24" i="33"/>
  <c r="L832" i="45"/>
  <c r="L28" i="22"/>
  <c r="L28" i="33"/>
  <c r="L836" i="45"/>
  <c r="L570" i="27"/>
  <c r="L558" i="42"/>
  <c r="L854" i="45"/>
  <c r="L575" i="27"/>
  <c r="L563" i="42"/>
  <c r="L859" i="45"/>
  <c r="L579" i="27"/>
  <c r="L567" i="42"/>
  <c r="L863" i="45"/>
  <c r="L86" i="31"/>
  <c r="L86" i="34"/>
  <c r="L870" i="45"/>
  <c r="L90" i="31"/>
  <c r="L90" i="34"/>
  <c r="L874" i="45"/>
  <c r="L97" i="31"/>
  <c r="L97" i="34"/>
  <c r="L881" i="45"/>
  <c r="L101" i="31"/>
  <c r="L101" i="34"/>
  <c r="L885" i="45"/>
  <c r="L583" i="27"/>
  <c r="L571" i="42"/>
  <c r="L903" i="45"/>
  <c r="L588" i="27"/>
  <c r="L576" i="42"/>
  <c r="L908" i="45"/>
  <c r="L106" i="31"/>
  <c r="L106" i="34"/>
  <c r="L914" i="45"/>
  <c r="L111" i="31"/>
  <c r="L111" i="34"/>
  <c r="L919" i="45"/>
  <c r="L115" i="31"/>
  <c r="L115" i="34"/>
  <c r="L923" i="45"/>
  <c r="L123" i="31"/>
  <c r="L123" i="34"/>
  <c r="L931" i="45"/>
  <c r="L127" i="31"/>
  <c r="L127" i="34"/>
  <c r="L935" i="45"/>
  <c r="L598" i="27"/>
  <c r="L586" i="42"/>
  <c r="L954" i="45"/>
  <c r="L133" i="31"/>
  <c r="L133" i="34"/>
  <c r="L965" i="45"/>
  <c r="L137" i="31"/>
  <c r="L137" i="34"/>
  <c r="L969" i="45"/>
  <c r="L607" i="27"/>
  <c r="L595" i="42"/>
  <c r="L975" i="45"/>
  <c r="L613" i="27"/>
  <c r="L601" i="42"/>
  <c r="L981" i="45"/>
  <c r="L143" i="31"/>
  <c r="L143" i="34"/>
  <c r="L987" i="45"/>
  <c r="L148" i="31"/>
  <c r="L148" i="34"/>
  <c r="L992" i="45"/>
  <c r="L618" i="27"/>
  <c r="L606" i="42"/>
  <c r="L998" i="45"/>
  <c r="L623" i="27"/>
  <c r="L611" i="42"/>
  <c r="L1003" i="45"/>
  <c r="L627" i="27"/>
  <c r="L615" i="42"/>
  <c r="L1007" i="45"/>
  <c r="L635" i="27"/>
  <c r="L623" i="42"/>
  <c r="L1027" i="45"/>
  <c r="L639" i="27"/>
  <c r="L627" i="42"/>
  <c r="L1031" i="45"/>
  <c r="L646" i="27"/>
  <c r="L634" i="42"/>
  <c r="L1038" i="45"/>
  <c r="L650" i="27"/>
  <c r="L638" i="42"/>
  <c r="L1042" i="45"/>
  <c r="L657" i="27"/>
  <c r="L645" i="42"/>
  <c r="L1049" i="45"/>
  <c r="L661" i="27"/>
  <c r="L649" i="42"/>
  <c r="L1053" i="45"/>
  <c r="L669" i="27"/>
  <c r="L657" i="42"/>
  <c r="L1073" i="45"/>
  <c r="L673" i="27"/>
  <c r="L661" i="42"/>
  <c r="L1077" i="45"/>
  <c r="L35" i="22"/>
  <c r="L35" i="33"/>
  <c r="L1083" i="45"/>
  <c r="L39" i="22"/>
  <c r="L39" i="33"/>
  <c r="L1087" i="45"/>
  <c r="L43" i="22"/>
  <c r="L43" i="33"/>
  <c r="L1091" i="45"/>
  <c r="L682" i="27"/>
  <c r="L670" i="42"/>
  <c r="L1098" i="45"/>
  <c r="L686" i="27"/>
  <c r="L674" i="42"/>
  <c r="L1102" i="45"/>
  <c r="L693" i="27"/>
  <c r="L681" i="42"/>
  <c r="L1109" i="45"/>
  <c r="L697" i="27"/>
  <c r="L685" i="42"/>
  <c r="L1113" i="45"/>
  <c r="L704" i="27"/>
  <c r="L692" i="42"/>
  <c r="L1132" i="45"/>
  <c r="L708" i="27"/>
  <c r="L696" i="42"/>
  <c r="L1136" i="45"/>
  <c r="L22" i="25"/>
  <c r="L22" i="38"/>
  <c r="L1142" i="45"/>
  <c r="L27" i="25"/>
  <c r="L27" i="38"/>
  <c r="L1147" i="45"/>
  <c r="L31" i="25"/>
  <c r="L31" i="38"/>
  <c r="L1151" i="45"/>
  <c r="L718" i="27"/>
  <c r="L706" i="42"/>
  <c r="L1158" i="45"/>
  <c r="L722" i="27"/>
  <c r="L710" i="42"/>
  <c r="L1162" i="45"/>
  <c r="L66" i="22"/>
  <c r="L66" i="33"/>
  <c r="L1258" i="45"/>
  <c r="L1268" i="45"/>
  <c r="K69" i="31"/>
  <c r="K69" i="34"/>
  <c r="P69" i="34"/>
  <c r="K793" i="45"/>
  <c r="P793" i="45"/>
  <c r="K93" i="31"/>
  <c r="K93" i="34"/>
  <c r="P93" i="34"/>
  <c r="K877" i="45"/>
  <c r="P877" i="45"/>
  <c r="K117" i="31"/>
  <c r="K117" i="34"/>
  <c r="P117" i="34"/>
  <c r="K925" i="45"/>
  <c r="P925" i="45"/>
  <c r="K141" i="31"/>
  <c r="K141" i="34"/>
  <c r="P141" i="34"/>
  <c r="K985" i="45"/>
  <c r="P985" i="45"/>
  <c r="F731" i="45"/>
  <c r="L18" i="24"/>
  <c r="L18" i="36"/>
  <c r="L58" i="45"/>
  <c r="L40" i="24"/>
  <c r="L40" i="36"/>
  <c r="L80" i="45"/>
  <c r="L14" i="31"/>
  <c r="L14" i="34"/>
  <c r="L106" i="45"/>
  <c r="L28" i="27"/>
  <c r="L28" i="42"/>
  <c r="L136" i="45"/>
  <c r="L33" i="27"/>
  <c r="L33" i="42"/>
  <c r="L141" i="45"/>
  <c r="L42" i="27"/>
  <c r="L42" i="42"/>
  <c r="L150" i="45"/>
  <c r="L48" i="27"/>
  <c r="L48" i="42"/>
  <c r="L156" i="45"/>
  <c r="L54" i="27"/>
  <c r="L54" i="42"/>
  <c r="L162" i="45"/>
  <c r="L63" i="27"/>
  <c r="L63" i="42"/>
  <c r="L171" i="45"/>
  <c r="L67" i="27"/>
  <c r="L67" i="42"/>
  <c r="L175" i="45"/>
  <c r="L78" i="27"/>
  <c r="L78" i="42"/>
  <c r="L186" i="45"/>
  <c r="L82" i="27"/>
  <c r="L82" i="42"/>
  <c r="L190" i="45"/>
  <c r="L92" i="27"/>
  <c r="L92" i="42"/>
  <c r="L200" i="45"/>
  <c r="L97" i="27"/>
  <c r="L97" i="42"/>
  <c r="L205" i="45"/>
  <c r="L106" i="27"/>
  <c r="L106" i="42"/>
  <c r="L214" i="45"/>
  <c r="L112" i="27"/>
  <c r="L112" i="42"/>
  <c r="L220" i="45"/>
  <c r="L118" i="27"/>
  <c r="L118" i="42"/>
  <c r="L226" i="45"/>
  <c r="L127" i="27"/>
  <c r="L127" i="42"/>
  <c r="L235" i="45"/>
  <c r="L131" i="27"/>
  <c r="L131" i="42"/>
  <c r="L239" i="45"/>
  <c r="L142" i="27"/>
  <c r="L142" i="42"/>
  <c r="L250" i="45"/>
  <c r="L146" i="27"/>
  <c r="L146" i="42"/>
  <c r="L254" i="45"/>
  <c r="L156" i="27"/>
  <c r="L156" i="42"/>
  <c r="L264" i="45"/>
  <c r="L161" i="27"/>
  <c r="L161" i="42"/>
  <c r="L269" i="45"/>
  <c r="L170" i="27"/>
  <c r="L170" i="42"/>
  <c r="L278" i="45"/>
  <c r="L176" i="27"/>
  <c r="L176" i="42"/>
  <c r="L284" i="45"/>
  <c r="L182" i="27"/>
  <c r="L182" i="42"/>
  <c r="L290" i="45"/>
  <c r="L191" i="27"/>
  <c r="L191" i="42"/>
  <c r="L299" i="45"/>
  <c r="L195" i="27"/>
  <c r="L195" i="42"/>
  <c r="L303" i="45"/>
  <c r="L14" i="26"/>
  <c r="L14" i="40"/>
  <c r="L314" i="45"/>
  <c r="L18" i="26"/>
  <c r="L18" i="40"/>
  <c r="L318" i="45"/>
  <c r="L6" i="25"/>
  <c r="L6" i="38"/>
  <c r="L346" i="45"/>
  <c r="L15" i="25"/>
  <c r="L15" i="38"/>
  <c r="L355" i="45"/>
  <c r="L19" i="25"/>
  <c r="L19" i="38"/>
  <c r="L359" i="45"/>
  <c r="L216" i="27"/>
  <c r="L216" i="42"/>
  <c r="L380" i="45"/>
  <c r="L234" i="27"/>
  <c r="L234" i="42"/>
  <c r="L398" i="45"/>
  <c r="L239" i="27"/>
  <c r="L239" i="42"/>
  <c r="L403" i="45"/>
  <c r="L243" i="27"/>
  <c r="L243" i="42"/>
  <c r="L407" i="45"/>
  <c r="L247" i="27"/>
  <c r="L247" i="42"/>
  <c r="L411" i="45"/>
  <c r="L251" i="27"/>
  <c r="L251" i="42"/>
  <c r="L415" i="45"/>
  <c r="L255" i="27"/>
  <c r="L255" i="42"/>
  <c r="L419" i="45"/>
  <c r="L259" i="27"/>
  <c r="L259" i="42"/>
  <c r="L423" i="45"/>
  <c r="L263" i="27"/>
  <c r="L263" i="42"/>
  <c r="L427" i="45"/>
  <c r="L267" i="27"/>
  <c r="L267" i="42"/>
  <c r="L431" i="45"/>
  <c r="L271" i="27"/>
  <c r="L271" i="42"/>
  <c r="L435" i="45"/>
  <c r="L275" i="27"/>
  <c r="L275" i="42"/>
  <c r="L439" i="45"/>
  <c r="L279" i="27"/>
  <c r="L279" i="42"/>
  <c r="L443" i="45"/>
  <c r="L283" i="27"/>
  <c r="L283" i="42"/>
  <c r="L447" i="45"/>
  <c r="L287" i="27"/>
  <c r="L287" i="42"/>
  <c r="L451" i="45"/>
  <c r="L291" i="27"/>
  <c r="L291" i="42"/>
  <c r="L455" i="45"/>
  <c r="L295" i="27"/>
  <c r="L295" i="42"/>
  <c r="L459" i="45"/>
  <c r="L299" i="27"/>
  <c r="L299" i="42"/>
  <c r="L463" i="45"/>
  <c r="L303" i="27"/>
  <c r="L303" i="42"/>
  <c r="L467" i="45"/>
  <c r="L307" i="27"/>
  <c r="L307" i="42"/>
  <c r="L471" i="45"/>
  <c r="L311" i="27"/>
  <c r="L311" i="42"/>
  <c r="L475" i="45"/>
  <c r="L315" i="27"/>
  <c r="L315" i="42"/>
  <c r="L479" i="45"/>
  <c r="L319" i="27"/>
  <c r="L319" i="42"/>
  <c r="L483" i="45"/>
  <c r="L333" i="27"/>
  <c r="L333" i="42"/>
  <c r="L497" i="45"/>
  <c r="L337" i="27"/>
  <c r="L337" i="42"/>
  <c r="L501" i="45"/>
  <c r="L341" i="27"/>
  <c r="L341" i="42"/>
  <c r="L505" i="45"/>
  <c r="L345" i="27"/>
  <c r="L345" i="42"/>
  <c r="L509" i="45"/>
  <c r="L349" i="27"/>
  <c r="L349" i="42"/>
  <c r="L513" i="45"/>
  <c r="L353" i="27"/>
  <c r="L353" i="42"/>
  <c r="L517" i="45"/>
  <c r="L357" i="27"/>
  <c r="L357" i="42"/>
  <c r="L521" i="45"/>
  <c r="L361" i="27"/>
  <c r="L361" i="42"/>
  <c r="L525" i="45"/>
  <c r="L382" i="27"/>
  <c r="L382" i="42"/>
  <c r="L546" i="45"/>
  <c r="L386" i="27"/>
  <c r="L386" i="42"/>
  <c r="L550" i="45"/>
  <c r="L392" i="27"/>
  <c r="L392" i="42"/>
  <c r="L556" i="45"/>
  <c r="L397" i="27"/>
  <c r="L397" i="42"/>
  <c r="L561" i="45"/>
  <c r="L403" i="27"/>
  <c r="L403" i="42"/>
  <c r="L567" i="45"/>
  <c r="L408" i="27"/>
  <c r="L408" i="42"/>
  <c r="L572" i="45"/>
  <c r="L414" i="27"/>
  <c r="L414" i="42"/>
  <c r="L578" i="45"/>
  <c r="L419" i="27"/>
  <c r="L419" i="42"/>
  <c r="L583" i="45"/>
  <c r="L423" i="27"/>
  <c r="L423" i="42"/>
  <c r="L587" i="45"/>
  <c r="L430" i="27"/>
  <c r="L430" i="42"/>
  <c r="L594" i="45"/>
  <c r="L434" i="27"/>
  <c r="L434" i="42"/>
  <c r="L598" i="45"/>
  <c r="L440" i="27"/>
  <c r="L440" i="42"/>
  <c r="L604" i="45"/>
  <c r="L445" i="27"/>
  <c r="L445" i="42"/>
  <c r="L609" i="45"/>
  <c r="L451" i="27"/>
  <c r="L451" i="42"/>
  <c r="L615" i="45"/>
  <c r="L456" i="27"/>
  <c r="L456" i="42"/>
  <c r="L620" i="45"/>
  <c r="L462" i="27"/>
  <c r="L462" i="42"/>
  <c r="L626" i="45"/>
  <c r="L467" i="27"/>
  <c r="L467" i="42"/>
  <c r="L631" i="45"/>
  <c r="L471" i="27"/>
  <c r="L471" i="42"/>
  <c r="L635" i="45"/>
  <c r="L490" i="27"/>
  <c r="L490" i="42"/>
  <c r="L654" i="45"/>
  <c r="L494" i="27"/>
  <c r="L494" i="42"/>
  <c r="L658" i="45"/>
  <c r="L503" i="27"/>
  <c r="L503" i="42"/>
  <c r="L667" i="45"/>
  <c r="L507" i="27"/>
  <c r="L507" i="42"/>
  <c r="L671" i="45"/>
  <c r="L514" i="27"/>
  <c r="L514" i="42"/>
  <c r="L678" i="45"/>
  <c r="L518" i="27"/>
  <c r="L518" i="42"/>
  <c r="L682" i="45"/>
  <c r="L524" i="27"/>
  <c r="L524" i="42"/>
  <c r="L688" i="45"/>
  <c r="L529" i="27"/>
  <c r="L529" i="42"/>
  <c r="L693" i="45"/>
  <c r="L551" i="27"/>
  <c r="L539" i="42"/>
  <c r="L715" i="45"/>
  <c r="L555" i="27"/>
  <c r="L543" i="42"/>
  <c r="L719" i="45"/>
  <c r="L27" i="31"/>
  <c r="L27" i="34"/>
  <c r="L739" i="45"/>
  <c r="L31" i="31"/>
  <c r="L31" i="34"/>
  <c r="L743" i="45"/>
  <c r="L38" i="31"/>
  <c r="L38" i="34"/>
  <c r="L762" i="45"/>
  <c r="L42" i="31"/>
  <c r="L42" i="34"/>
  <c r="L766" i="45"/>
  <c r="L48" i="31"/>
  <c r="L48" i="34"/>
  <c r="L772" i="45"/>
  <c r="L53" i="31"/>
  <c r="L53" i="34"/>
  <c r="L777" i="45"/>
  <c r="L59" i="31"/>
  <c r="L59" i="34"/>
  <c r="L783" i="45"/>
  <c r="L64" i="31"/>
  <c r="L64" i="34"/>
  <c r="L788" i="45"/>
  <c r="L70" i="31"/>
  <c r="L70" i="34"/>
  <c r="L794" i="45"/>
  <c r="L75" i="31"/>
  <c r="L75" i="34"/>
  <c r="L799" i="45"/>
  <c r="L79" i="31"/>
  <c r="L79" i="34"/>
  <c r="L803" i="45"/>
  <c r="L563" i="27"/>
  <c r="L551" i="42"/>
  <c r="L823" i="45"/>
  <c r="L567" i="27"/>
  <c r="L555" i="42"/>
  <c r="L827" i="45"/>
  <c r="L25" i="22"/>
  <c r="L25" i="33"/>
  <c r="L833" i="45"/>
  <c r="L29" i="22"/>
  <c r="L29" i="33"/>
  <c r="L837" i="45"/>
  <c r="L571" i="27"/>
  <c r="L559" i="42"/>
  <c r="L855" i="45"/>
  <c r="L576" i="27"/>
  <c r="L564" i="42"/>
  <c r="L860" i="45"/>
  <c r="L82" i="31"/>
  <c r="L82" i="34"/>
  <c r="L866" i="45"/>
  <c r="L87" i="31"/>
  <c r="L87" i="34"/>
  <c r="L871" i="45"/>
  <c r="L91" i="31"/>
  <c r="L91" i="34"/>
  <c r="L875" i="45"/>
  <c r="L98" i="31"/>
  <c r="L98" i="34"/>
  <c r="L882" i="45"/>
  <c r="L102" i="31"/>
  <c r="L102" i="34"/>
  <c r="L886" i="45"/>
  <c r="L585" i="27"/>
  <c r="L573" i="42"/>
  <c r="L905" i="45"/>
  <c r="L589" i="27"/>
  <c r="L577" i="42"/>
  <c r="L909" i="45"/>
  <c r="L107" i="31"/>
  <c r="L107" i="34"/>
  <c r="L915" i="45"/>
  <c r="L112" i="31"/>
  <c r="L112" i="34"/>
  <c r="L920" i="45"/>
  <c r="L118" i="31"/>
  <c r="L118" i="34"/>
  <c r="L926" i="45"/>
  <c r="L124" i="31"/>
  <c r="L124" i="34"/>
  <c r="L932" i="45"/>
  <c r="L594" i="27"/>
  <c r="L582" i="42"/>
  <c r="L950" i="45"/>
  <c r="L599" i="27"/>
  <c r="L587" i="42"/>
  <c r="L955" i="45"/>
  <c r="L603" i="27"/>
  <c r="L591" i="42"/>
  <c r="L959" i="45"/>
  <c r="L134" i="31"/>
  <c r="L134" i="34"/>
  <c r="L966" i="45"/>
  <c r="L138" i="31"/>
  <c r="L138" i="34"/>
  <c r="L970" i="45"/>
  <c r="L609" i="27"/>
  <c r="L597" i="42"/>
  <c r="L977" i="45"/>
  <c r="L614" i="27"/>
  <c r="L602" i="42"/>
  <c r="L982" i="45"/>
  <c r="L145" i="31"/>
  <c r="L145" i="34"/>
  <c r="L989" i="45"/>
  <c r="L149" i="31"/>
  <c r="L149" i="34"/>
  <c r="L993" i="45"/>
  <c r="L619" i="27"/>
  <c r="L607" i="42"/>
  <c r="L999" i="45"/>
  <c r="L624" i="27"/>
  <c r="L612" i="42"/>
  <c r="L1004" i="45"/>
  <c r="L630" i="27"/>
  <c r="L618" i="42"/>
  <c r="L1022" i="45"/>
  <c r="L636" i="27"/>
  <c r="L624" i="42"/>
  <c r="L1028" i="45"/>
  <c r="L642" i="27"/>
  <c r="L630" i="42"/>
  <c r="L1034" i="45"/>
  <c r="L647" i="27"/>
  <c r="L635" i="42"/>
  <c r="L1039" i="45"/>
  <c r="L651" i="27"/>
  <c r="L639" i="42"/>
  <c r="L1043" i="45"/>
  <c r="L658" i="27"/>
  <c r="L646" i="42"/>
  <c r="L1050" i="45"/>
  <c r="L662" i="27"/>
  <c r="L650" i="42"/>
  <c r="L1054" i="45"/>
  <c r="L670" i="27"/>
  <c r="L658" i="42"/>
  <c r="L1074" i="45"/>
  <c r="L674" i="27"/>
  <c r="L662" i="42"/>
  <c r="L1078" i="45"/>
  <c r="L36" i="22"/>
  <c r="L36" i="33"/>
  <c r="L1084" i="45"/>
  <c r="L40" i="22"/>
  <c r="L40" i="33"/>
  <c r="L1088" i="45"/>
  <c r="L678" i="27"/>
  <c r="L666" i="42"/>
  <c r="L1094" i="45"/>
  <c r="L683" i="27"/>
  <c r="L671" i="42"/>
  <c r="L1099" i="45"/>
  <c r="L687" i="27"/>
  <c r="L675" i="42"/>
  <c r="L1103" i="45"/>
  <c r="L694" i="27"/>
  <c r="L682" i="42"/>
  <c r="L1110" i="45"/>
  <c r="L698" i="27"/>
  <c r="L686" i="42"/>
  <c r="L1114" i="45"/>
  <c r="L705" i="27"/>
  <c r="L693" i="42"/>
  <c r="L1133" i="45"/>
  <c r="L709" i="27"/>
  <c r="L697" i="42"/>
  <c r="L1137" i="45"/>
  <c r="L24" i="25"/>
  <c r="L24" i="38"/>
  <c r="L1144" i="45"/>
  <c r="L28" i="25"/>
  <c r="L28" i="38"/>
  <c r="L1148" i="45"/>
  <c r="L714" i="27"/>
  <c r="L702" i="42"/>
  <c r="L1154" i="45"/>
  <c r="L719" i="27"/>
  <c r="L707" i="42"/>
  <c r="L1159" i="45"/>
  <c r="L723" i="27"/>
  <c r="L711" i="42"/>
  <c r="L1163" i="45"/>
  <c r="L67" i="22"/>
  <c r="L67" i="33"/>
  <c r="L1259" i="45"/>
  <c r="L1269" i="45"/>
  <c r="K9" i="24"/>
  <c r="K9" i="36"/>
  <c r="P9" i="36"/>
  <c r="K49" i="45"/>
  <c r="P49" i="45"/>
  <c r="K374" i="27"/>
  <c r="K374" i="42"/>
  <c r="P374" i="42"/>
  <c r="K538" i="45"/>
  <c r="P538" i="45"/>
  <c r="K33" i="31"/>
  <c r="K33" i="34"/>
  <c r="P33" i="34"/>
  <c r="K757" i="45"/>
  <c r="P757" i="45"/>
  <c r="K129" i="31"/>
  <c r="K129" i="34"/>
  <c r="P129" i="34"/>
  <c r="K961" i="45"/>
  <c r="P961" i="45"/>
  <c r="L16" i="22"/>
  <c r="L16" i="33"/>
  <c r="L40" i="45"/>
  <c r="L34" i="24"/>
  <c r="L34" i="36"/>
  <c r="L74" i="45"/>
  <c r="L13" i="22"/>
  <c r="L13" i="33"/>
  <c r="L37" i="45"/>
  <c r="L35" i="24"/>
  <c r="L35" i="36"/>
  <c r="L75" i="45"/>
  <c r="L51" i="24"/>
  <c r="L51" i="36"/>
  <c r="L91" i="45"/>
  <c r="L18" i="31"/>
  <c r="L18" i="34"/>
  <c r="L110" i="45"/>
  <c r="L18" i="22"/>
  <c r="L18" i="33"/>
  <c r="L42" i="45"/>
  <c r="L24" i="24"/>
  <c r="L24" i="36"/>
  <c r="L64" i="45"/>
  <c r="L29" i="24"/>
  <c r="L29" i="36"/>
  <c r="L69" i="45"/>
  <c r="L36" i="24"/>
  <c r="L36" i="36"/>
  <c r="L76" i="45"/>
  <c r="L41" i="24"/>
  <c r="L41" i="36"/>
  <c r="L81" i="45"/>
  <c r="L47" i="24"/>
  <c r="L47" i="36"/>
  <c r="L87" i="45"/>
  <c r="L52" i="24"/>
  <c r="L52" i="36"/>
  <c r="L92" i="45"/>
  <c r="L6" i="31"/>
  <c r="L6" i="34"/>
  <c r="L98" i="45"/>
  <c r="L15" i="31"/>
  <c r="L15" i="34"/>
  <c r="L107" i="45"/>
  <c r="L19" i="31"/>
  <c r="L19" i="34"/>
  <c r="L111" i="45"/>
  <c r="L30" i="27"/>
  <c r="L30" i="42"/>
  <c r="L138" i="45"/>
  <c r="L34" i="27"/>
  <c r="L34" i="42"/>
  <c r="L142" i="45"/>
  <c r="L44" i="27"/>
  <c r="L44" i="42"/>
  <c r="L152" i="45"/>
  <c r="L49" i="27"/>
  <c r="L49" i="42"/>
  <c r="L157" i="45"/>
  <c r="L58" i="27"/>
  <c r="L58" i="42"/>
  <c r="L166" i="45"/>
  <c r="L64" i="27"/>
  <c r="L64" i="42"/>
  <c r="L172" i="45"/>
  <c r="L70" i="27"/>
  <c r="L70" i="42"/>
  <c r="L178" i="45"/>
  <c r="L79" i="27"/>
  <c r="L79" i="42"/>
  <c r="L187" i="45"/>
  <c r="L83" i="27"/>
  <c r="L83" i="42"/>
  <c r="L191" i="45"/>
  <c r="L94" i="27"/>
  <c r="L94" i="42"/>
  <c r="L202" i="45"/>
  <c r="L98" i="27"/>
  <c r="L98" i="42"/>
  <c r="L206" i="45"/>
  <c r="L108" i="27"/>
  <c r="L108" i="42"/>
  <c r="L216" i="45"/>
  <c r="L113" i="27"/>
  <c r="L113" i="42"/>
  <c r="L221" i="45"/>
  <c r="L122" i="27"/>
  <c r="L122" i="42"/>
  <c r="L230" i="45"/>
  <c r="L128" i="27"/>
  <c r="L128" i="42"/>
  <c r="L236" i="45"/>
  <c r="L134" i="27"/>
  <c r="L134" i="42"/>
  <c r="L242" i="45"/>
  <c r="L143" i="27"/>
  <c r="L143" i="42"/>
  <c r="L251" i="45"/>
  <c r="L147" i="27"/>
  <c r="L147" i="42"/>
  <c r="L255" i="45"/>
  <c r="L158" i="27"/>
  <c r="L158" i="42"/>
  <c r="L266" i="45"/>
  <c r="L162" i="27"/>
  <c r="L162" i="42"/>
  <c r="L270" i="45"/>
  <c r="L172" i="27"/>
  <c r="L172" i="42"/>
  <c r="L280" i="45"/>
  <c r="L177" i="27"/>
  <c r="L177" i="42"/>
  <c r="L285" i="45"/>
  <c r="L186" i="27"/>
  <c r="L186" i="42"/>
  <c r="L294" i="45"/>
  <c r="L192" i="27"/>
  <c r="L192" i="42"/>
  <c r="L300" i="45"/>
  <c r="L6" i="26"/>
  <c r="L6" i="40"/>
  <c r="L306" i="45"/>
  <c r="L15" i="26"/>
  <c r="L15" i="40"/>
  <c r="L315" i="45"/>
  <c r="L19" i="26"/>
  <c r="L19" i="40"/>
  <c r="L319" i="45"/>
  <c r="L10" i="25"/>
  <c r="L10" i="38"/>
  <c r="L350" i="45"/>
  <c r="L16" i="25"/>
  <c r="L16" i="38"/>
  <c r="L356" i="45"/>
  <c r="L211" i="27"/>
  <c r="L211" i="42"/>
  <c r="L375" i="45"/>
  <c r="L217" i="27"/>
  <c r="L217" i="42"/>
  <c r="L381" i="45"/>
  <c r="L235" i="27"/>
  <c r="L235" i="42"/>
  <c r="L399" i="45"/>
  <c r="L240" i="27"/>
  <c r="L240" i="42"/>
  <c r="L404" i="45"/>
  <c r="L244" i="27"/>
  <c r="L244" i="42"/>
  <c r="L408" i="45"/>
  <c r="L256" i="27"/>
  <c r="L256" i="42"/>
  <c r="L420" i="45"/>
  <c r="L260" i="27"/>
  <c r="L260" i="42"/>
  <c r="L424" i="45"/>
  <c r="L264" i="27"/>
  <c r="L264" i="42"/>
  <c r="L428" i="45"/>
  <c r="L268" i="27"/>
  <c r="L268" i="42"/>
  <c r="L432" i="45"/>
  <c r="L280" i="27"/>
  <c r="L280" i="42"/>
  <c r="L444" i="45"/>
  <c r="L284" i="27"/>
  <c r="L284" i="42"/>
  <c r="L448" i="45"/>
  <c r="L288" i="27"/>
  <c r="L288" i="42"/>
  <c r="L452" i="45"/>
  <c r="L292" i="27"/>
  <c r="L292" i="42"/>
  <c r="L456" i="45"/>
  <c r="L304" i="27"/>
  <c r="L304" i="42"/>
  <c r="L468" i="45"/>
  <c r="L308" i="27"/>
  <c r="L308" i="42"/>
  <c r="L472" i="45"/>
  <c r="L312" i="27"/>
  <c r="L312" i="42"/>
  <c r="L476" i="45"/>
  <c r="L316" i="27"/>
  <c r="L316" i="42"/>
  <c r="L480" i="45"/>
  <c r="L329" i="27"/>
  <c r="L329" i="42"/>
  <c r="L493" i="45"/>
  <c r="L334" i="27"/>
  <c r="L334" i="42"/>
  <c r="L498" i="45"/>
  <c r="L342" i="27"/>
  <c r="L342" i="42"/>
  <c r="L506" i="45"/>
  <c r="L350" i="27"/>
  <c r="L350" i="42"/>
  <c r="L514" i="45"/>
  <c r="L354" i="27"/>
  <c r="L354" i="42"/>
  <c r="L518" i="45"/>
  <c r="L358" i="27"/>
  <c r="L358" i="42"/>
  <c r="L522" i="45"/>
  <c r="L362" i="27"/>
  <c r="L362" i="42"/>
  <c r="L526" i="45"/>
  <c r="L383" i="27"/>
  <c r="L383" i="42"/>
  <c r="L547" i="45"/>
  <c r="L387" i="27"/>
  <c r="L387" i="42"/>
  <c r="L551" i="45"/>
  <c r="L394" i="27"/>
  <c r="L394" i="42"/>
  <c r="L558" i="45"/>
  <c r="L398" i="27"/>
  <c r="L398" i="42"/>
  <c r="L562" i="45"/>
  <c r="L404" i="27"/>
  <c r="L404" i="42"/>
  <c r="L568" i="45"/>
  <c r="L409" i="27"/>
  <c r="L409" i="42"/>
  <c r="L573" i="45"/>
  <c r="L415" i="27"/>
  <c r="L415" i="42"/>
  <c r="L579" i="45"/>
  <c r="L420" i="27"/>
  <c r="L420" i="42"/>
  <c r="L584" i="45"/>
  <c r="L426" i="27"/>
  <c r="L426" i="42"/>
  <c r="L590" i="45"/>
  <c r="L431" i="27"/>
  <c r="L431" i="42"/>
  <c r="L595" i="45"/>
  <c r="L435" i="27"/>
  <c r="L435" i="42"/>
  <c r="L599" i="45"/>
  <c r="L442" i="27"/>
  <c r="L442" i="42"/>
  <c r="L606" i="45"/>
  <c r="L446" i="27"/>
  <c r="L446" i="42"/>
  <c r="L610" i="45"/>
  <c r="L452" i="27"/>
  <c r="L452" i="42"/>
  <c r="L616" i="45"/>
  <c r="L457" i="27"/>
  <c r="L457" i="42"/>
  <c r="L621" i="45"/>
  <c r="L463" i="27"/>
  <c r="L463" i="42"/>
  <c r="L627" i="45"/>
  <c r="L468" i="27"/>
  <c r="L468" i="42"/>
  <c r="L632" i="45"/>
  <c r="L486" i="27"/>
  <c r="L486" i="42"/>
  <c r="L650" i="45"/>
  <c r="L491" i="27"/>
  <c r="L491" i="42"/>
  <c r="L655" i="45"/>
  <c r="L495" i="27"/>
  <c r="L495" i="42"/>
  <c r="L659" i="45"/>
  <c r="L504" i="27"/>
  <c r="L504" i="42"/>
  <c r="L668" i="45"/>
  <c r="L510" i="27"/>
  <c r="L510" i="42"/>
  <c r="L674" i="45"/>
  <c r="L515" i="27"/>
  <c r="L515" i="42"/>
  <c r="L679" i="45"/>
  <c r="L519" i="27"/>
  <c r="L519" i="42"/>
  <c r="L683" i="45"/>
  <c r="L526" i="27"/>
  <c r="L526" i="42"/>
  <c r="L690" i="45"/>
  <c r="L530" i="27"/>
  <c r="L530" i="42"/>
  <c r="L694" i="45"/>
  <c r="L552" i="27"/>
  <c r="L540" i="42"/>
  <c r="L716" i="45"/>
  <c r="L22" i="31"/>
  <c r="L22" i="34"/>
  <c r="L734" i="45"/>
  <c r="L28" i="31"/>
  <c r="L28" i="34"/>
  <c r="L740" i="45"/>
  <c r="L34" i="31"/>
  <c r="L34" i="34"/>
  <c r="L758" i="45"/>
  <c r="L39" i="31"/>
  <c r="L39" i="34"/>
  <c r="L763" i="45"/>
  <c r="L43" i="31"/>
  <c r="L43" i="34"/>
  <c r="L767" i="45"/>
  <c r="L50" i="31"/>
  <c r="L50" i="34"/>
  <c r="L774" i="45"/>
  <c r="L54" i="31"/>
  <c r="L54" i="34"/>
  <c r="L778" i="45"/>
  <c r="L60" i="31"/>
  <c r="L60" i="34"/>
  <c r="L784" i="45"/>
  <c r="L65" i="31"/>
  <c r="L65" i="34"/>
  <c r="L789" i="45"/>
  <c r="L71" i="31"/>
  <c r="L71" i="34"/>
  <c r="L795" i="45"/>
  <c r="L76" i="31"/>
  <c r="L76" i="34"/>
  <c r="L800" i="45"/>
  <c r="L558" i="27"/>
  <c r="L546" i="42"/>
  <c r="L818" i="45"/>
  <c r="L564" i="27"/>
  <c r="L552" i="42"/>
  <c r="L824" i="45"/>
  <c r="L22" i="22"/>
  <c r="L22" i="33"/>
  <c r="L830" i="45"/>
  <c r="L26" i="22"/>
  <c r="L26" i="33"/>
  <c r="L834" i="45"/>
  <c r="L30" i="22"/>
  <c r="L30" i="33"/>
  <c r="L838" i="45"/>
  <c r="L573" i="27"/>
  <c r="L561" i="42"/>
  <c r="L857" i="45"/>
  <c r="L577" i="27"/>
  <c r="L565" i="42"/>
  <c r="L861" i="45"/>
  <c r="L83" i="31"/>
  <c r="L83" i="34"/>
  <c r="L867" i="45"/>
  <c r="L88" i="31"/>
  <c r="L88" i="34"/>
  <c r="L872" i="45"/>
  <c r="L94" i="31"/>
  <c r="L94" i="34"/>
  <c r="L878" i="45"/>
  <c r="L99" i="31"/>
  <c r="L99" i="34"/>
  <c r="L883" i="45"/>
  <c r="L103" i="31"/>
  <c r="L103" i="34"/>
  <c r="L887" i="45"/>
  <c r="L586" i="27"/>
  <c r="L574" i="42"/>
  <c r="L906" i="45"/>
  <c r="L590" i="27"/>
  <c r="L578" i="42"/>
  <c r="L910" i="45"/>
  <c r="L109" i="31"/>
  <c r="L109" i="34"/>
  <c r="L917" i="45"/>
  <c r="L113" i="31"/>
  <c r="L113" i="34"/>
  <c r="L921" i="45"/>
  <c r="L119" i="31"/>
  <c r="L119" i="34"/>
  <c r="L927" i="45"/>
  <c r="L125" i="31"/>
  <c r="L125" i="34"/>
  <c r="L933" i="45"/>
  <c r="L595" i="27"/>
  <c r="L583" i="42"/>
  <c r="L951" i="45"/>
  <c r="L600" i="27"/>
  <c r="L588" i="42"/>
  <c r="L956" i="45"/>
  <c r="L130" i="31"/>
  <c r="L130" i="34"/>
  <c r="L962" i="45"/>
  <c r="L135" i="31"/>
  <c r="L135" i="34"/>
  <c r="L967" i="45"/>
  <c r="L139" i="31"/>
  <c r="L139" i="34"/>
  <c r="L971" i="45"/>
  <c r="L611" i="27"/>
  <c r="L599" i="42"/>
  <c r="L979" i="45"/>
  <c r="L615" i="27"/>
  <c r="L603" i="42"/>
  <c r="L983" i="45"/>
  <c r="L146" i="31"/>
  <c r="L146" i="34"/>
  <c r="L990" i="45"/>
  <c r="L150" i="31"/>
  <c r="L150" i="34"/>
  <c r="L994" i="45"/>
  <c r="L621" i="27"/>
  <c r="L609" i="42"/>
  <c r="L1001" i="45"/>
  <c r="L625" i="27"/>
  <c r="L613" i="42"/>
  <c r="L1005" i="45"/>
  <c r="L633" i="27"/>
  <c r="L621" i="42"/>
  <c r="L1025" i="45"/>
  <c r="L637" i="27"/>
  <c r="L625" i="42"/>
  <c r="L1029" i="45"/>
  <c r="L643" i="27"/>
  <c r="L631" i="42"/>
  <c r="L1035" i="45"/>
  <c r="L648" i="27"/>
  <c r="L636" i="42"/>
  <c r="L1040" i="45"/>
  <c r="L654" i="27"/>
  <c r="L642" i="42"/>
  <c r="L1046" i="45"/>
  <c r="L659" i="27"/>
  <c r="L647" i="42"/>
  <c r="L1051" i="45"/>
  <c r="L663" i="27"/>
  <c r="L651" i="42"/>
  <c r="L1055" i="45"/>
  <c r="L671" i="27"/>
  <c r="L659" i="42"/>
  <c r="L1075" i="45"/>
  <c r="L675" i="27"/>
  <c r="L663" i="42"/>
  <c r="L1079" i="45"/>
  <c r="L37" i="22"/>
  <c r="L37" i="33"/>
  <c r="L1085" i="45"/>
  <c r="L41" i="22"/>
  <c r="L41" i="33"/>
  <c r="L1089" i="45"/>
  <c r="L680" i="27"/>
  <c r="L668" i="42"/>
  <c r="L1096" i="45"/>
  <c r="L684" i="27"/>
  <c r="L672" i="42"/>
  <c r="L1100" i="45"/>
  <c r="L690" i="27"/>
  <c r="L678" i="42"/>
  <c r="L1106" i="45"/>
  <c r="L695" i="27"/>
  <c r="L683" i="42"/>
  <c r="L1111" i="45"/>
  <c r="L699" i="27"/>
  <c r="L687" i="42"/>
  <c r="L1115" i="45"/>
  <c r="L706" i="27"/>
  <c r="L694" i="42"/>
  <c r="L1134" i="45"/>
  <c r="L710" i="27"/>
  <c r="L698" i="42"/>
  <c r="L1138" i="45"/>
  <c r="L25" i="25"/>
  <c r="L25" i="38"/>
  <c r="L1145" i="45"/>
  <c r="L29" i="25"/>
  <c r="L29" i="38"/>
  <c r="L1149" i="45"/>
  <c r="L716" i="27"/>
  <c r="L704" i="42"/>
  <c r="L1156" i="45"/>
  <c r="L720" i="27"/>
  <c r="L708" i="42"/>
  <c r="L1160" i="45"/>
  <c r="L47" i="22"/>
  <c r="L47" i="33"/>
  <c r="L1203" i="45"/>
  <c r="L1266" i="45"/>
  <c r="L1270" i="45"/>
  <c r="K21" i="31"/>
  <c r="K21" i="34"/>
  <c r="P21" i="34"/>
  <c r="K733" i="45"/>
  <c r="P733" i="45"/>
  <c r="K45" i="31"/>
  <c r="K45" i="34"/>
  <c r="P45" i="34"/>
  <c r="K769" i="45"/>
  <c r="P769" i="45"/>
  <c r="K1248" i="45"/>
  <c r="K1249" i="45"/>
  <c r="P1249" i="45"/>
  <c r="F544" i="27"/>
  <c r="F532" i="42"/>
  <c r="F708" i="45"/>
  <c r="L12" i="22"/>
  <c r="L12" i="33"/>
  <c r="L36" i="45"/>
  <c r="L39" i="24"/>
  <c r="L39" i="36"/>
  <c r="L79" i="45"/>
  <c r="L17" i="22"/>
  <c r="L17" i="33"/>
  <c r="L41" i="45"/>
  <c r="L22" i="24"/>
  <c r="L22" i="36"/>
  <c r="L62" i="45"/>
  <c r="L28" i="24"/>
  <c r="L28" i="36"/>
  <c r="L68" i="45"/>
  <c r="L46" i="24"/>
  <c r="L46" i="36"/>
  <c r="L86" i="45"/>
  <c r="L55" i="24"/>
  <c r="L55" i="36"/>
  <c r="L95" i="45"/>
  <c r="L14" i="22"/>
  <c r="L14" i="33"/>
  <c r="L38" i="45"/>
  <c r="L10" i="22"/>
  <c r="L10" i="33"/>
  <c r="L34" i="45"/>
  <c r="L15" i="22"/>
  <c r="L15" i="33"/>
  <c r="L39" i="45"/>
  <c r="L19" i="22"/>
  <c r="L19" i="33"/>
  <c r="L43" i="45"/>
  <c r="L26" i="24"/>
  <c r="L26" i="36"/>
  <c r="L66" i="45"/>
  <c r="L30" i="24"/>
  <c r="L30" i="36"/>
  <c r="L70" i="45"/>
  <c r="L38" i="24"/>
  <c r="L38" i="36"/>
  <c r="L78" i="45"/>
  <c r="L42" i="24"/>
  <c r="L42" i="36"/>
  <c r="L82" i="45"/>
  <c r="L48" i="24"/>
  <c r="L48" i="36"/>
  <c r="L88" i="45"/>
  <c r="L53" i="24"/>
  <c r="L53" i="36"/>
  <c r="L93" i="45"/>
  <c r="L10" i="31"/>
  <c r="L10" i="34"/>
  <c r="L102" i="45"/>
  <c r="L16" i="31"/>
  <c r="L16" i="34"/>
  <c r="L108" i="45"/>
  <c r="L22" i="27"/>
  <c r="L22" i="42"/>
  <c r="L130" i="45"/>
  <c r="L31" i="27"/>
  <c r="L31" i="42"/>
  <c r="L139" i="45"/>
  <c r="L35" i="27"/>
  <c r="L35" i="42"/>
  <c r="L143" i="45"/>
  <c r="L46" i="27"/>
  <c r="L46" i="42"/>
  <c r="L154" i="45"/>
  <c r="L50" i="27"/>
  <c r="L50" i="42"/>
  <c r="L158" i="45"/>
  <c r="L60" i="27"/>
  <c r="L60" i="42"/>
  <c r="L168" i="45"/>
  <c r="L65" i="27"/>
  <c r="L65" i="42"/>
  <c r="L173" i="45"/>
  <c r="L74" i="27"/>
  <c r="L74" i="42"/>
  <c r="L182" i="45"/>
  <c r="L80" i="27"/>
  <c r="L80" i="42"/>
  <c r="L188" i="45"/>
  <c r="L86" i="27"/>
  <c r="L86" i="42"/>
  <c r="L194" i="45"/>
  <c r="L95" i="27"/>
  <c r="L95" i="42"/>
  <c r="L203" i="45"/>
  <c r="L99" i="27"/>
  <c r="L99" i="42"/>
  <c r="L207" i="45"/>
  <c r="L110" i="27"/>
  <c r="L110" i="42"/>
  <c r="L218" i="45"/>
  <c r="L114" i="27"/>
  <c r="L114" i="42"/>
  <c r="L222" i="45"/>
  <c r="L124" i="27"/>
  <c r="L124" i="42"/>
  <c r="L232" i="45"/>
  <c r="L129" i="27"/>
  <c r="L129" i="42"/>
  <c r="L237" i="45"/>
  <c r="L138" i="27"/>
  <c r="L138" i="42"/>
  <c r="L246" i="45"/>
  <c r="L144" i="27"/>
  <c r="L144" i="42"/>
  <c r="L252" i="45"/>
  <c r="L150" i="27"/>
  <c r="L150" i="42"/>
  <c r="L258" i="45"/>
  <c r="L159" i="27"/>
  <c r="L159" i="42"/>
  <c r="L267" i="45"/>
  <c r="L163" i="27"/>
  <c r="L163" i="42"/>
  <c r="L271" i="45"/>
  <c r="L174" i="27"/>
  <c r="L174" i="42"/>
  <c r="L282" i="45"/>
  <c r="L178" i="27"/>
  <c r="L178" i="42"/>
  <c r="L286" i="45"/>
  <c r="L188" i="27"/>
  <c r="L188" i="42"/>
  <c r="L296" i="45"/>
  <c r="L193" i="27"/>
  <c r="L193" i="42"/>
  <c r="L301" i="45"/>
  <c r="L10" i="26"/>
  <c r="L10" i="40"/>
  <c r="L310" i="45"/>
  <c r="L16" i="26"/>
  <c r="L16" i="40"/>
  <c r="L316" i="45"/>
  <c r="L12" i="25"/>
  <c r="L12" i="38"/>
  <c r="L352" i="45"/>
  <c r="L17" i="25"/>
  <c r="L17" i="38"/>
  <c r="L357" i="45"/>
  <c r="L214" i="27"/>
  <c r="L214" i="42"/>
  <c r="L378" i="45"/>
  <c r="L218" i="27"/>
  <c r="L218" i="42"/>
  <c r="L382" i="45"/>
  <c r="L236" i="27"/>
  <c r="L236" i="42"/>
  <c r="L400" i="45"/>
  <c r="L241" i="27"/>
  <c r="L241" i="42"/>
  <c r="L405" i="45"/>
  <c r="L245" i="27"/>
  <c r="L245" i="42"/>
  <c r="L409" i="45"/>
  <c r="L249" i="27"/>
  <c r="L249" i="42"/>
  <c r="L413" i="45"/>
  <c r="L253" i="27"/>
  <c r="L253" i="42"/>
  <c r="L417" i="45"/>
  <c r="L257" i="27"/>
  <c r="L257" i="42"/>
  <c r="L421" i="45"/>
  <c r="L261" i="27"/>
  <c r="L261" i="42"/>
  <c r="L425" i="45"/>
  <c r="L265" i="27"/>
  <c r="L265" i="42"/>
  <c r="L429" i="45"/>
  <c r="L269" i="27"/>
  <c r="L269" i="42"/>
  <c r="L433" i="45"/>
  <c r="L273" i="27"/>
  <c r="L273" i="42"/>
  <c r="L437" i="45"/>
  <c r="L277" i="27"/>
  <c r="L277" i="42"/>
  <c r="L441" i="45"/>
  <c r="L281" i="27"/>
  <c r="L281" i="42"/>
  <c r="L445" i="45"/>
  <c r="L285" i="27"/>
  <c r="L285" i="42"/>
  <c r="L449" i="45"/>
  <c r="L289" i="27"/>
  <c r="L289" i="42"/>
  <c r="L453" i="45"/>
  <c r="L293" i="27"/>
  <c r="L293" i="42"/>
  <c r="L457" i="45"/>
  <c r="L297" i="27"/>
  <c r="L297" i="42"/>
  <c r="L461" i="45"/>
  <c r="L301" i="27"/>
  <c r="L301" i="42"/>
  <c r="L465" i="45"/>
  <c r="L305" i="27"/>
  <c r="L305" i="42"/>
  <c r="L469" i="45"/>
  <c r="L309" i="27"/>
  <c r="L309" i="42"/>
  <c r="L473" i="45"/>
  <c r="L313" i="27"/>
  <c r="L313" i="42"/>
  <c r="L477" i="45"/>
  <c r="L317" i="27"/>
  <c r="L317" i="42"/>
  <c r="L481" i="45"/>
  <c r="L331" i="27"/>
  <c r="L331" i="42"/>
  <c r="L495" i="45"/>
  <c r="L335" i="27"/>
  <c r="L335" i="42"/>
  <c r="L499" i="45"/>
  <c r="L339" i="27"/>
  <c r="L339" i="42"/>
  <c r="L503" i="45"/>
  <c r="L343" i="27"/>
  <c r="L343" i="42"/>
  <c r="L507" i="45"/>
  <c r="L347" i="27"/>
  <c r="L347" i="42"/>
  <c r="L511" i="45"/>
  <c r="L351" i="27"/>
  <c r="L351" i="42"/>
  <c r="L515" i="45"/>
  <c r="L355" i="27"/>
  <c r="L355" i="42"/>
  <c r="L519" i="45"/>
  <c r="L359" i="27"/>
  <c r="L359" i="42"/>
  <c r="L523" i="45"/>
  <c r="L363" i="27"/>
  <c r="L363" i="42"/>
  <c r="L527" i="45"/>
  <c r="L384" i="27"/>
  <c r="L384" i="42"/>
  <c r="L548" i="45"/>
  <c r="L390" i="27"/>
  <c r="L390" i="42"/>
  <c r="L554" i="45"/>
  <c r="L395" i="27"/>
  <c r="L395" i="42"/>
  <c r="L559" i="45"/>
  <c r="L399" i="27"/>
  <c r="L399" i="42"/>
  <c r="L563" i="45"/>
  <c r="L406" i="27"/>
  <c r="L406" i="42"/>
  <c r="L570" i="45"/>
  <c r="L410" i="27"/>
  <c r="L410" i="42"/>
  <c r="L574" i="45"/>
  <c r="L416" i="27"/>
  <c r="L416" i="42"/>
  <c r="L580" i="45"/>
  <c r="L421" i="27"/>
  <c r="L421" i="42"/>
  <c r="L585" i="45"/>
  <c r="L427" i="27"/>
  <c r="L427" i="42"/>
  <c r="L591" i="45"/>
  <c r="L432" i="27"/>
  <c r="L432" i="42"/>
  <c r="L596" i="45"/>
  <c r="L438" i="27"/>
  <c r="L438" i="42"/>
  <c r="L602" i="45"/>
  <c r="L443" i="27"/>
  <c r="L443" i="42"/>
  <c r="L607" i="45"/>
  <c r="L447" i="27"/>
  <c r="L447" i="42"/>
  <c r="L611" i="45"/>
  <c r="L454" i="27"/>
  <c r="L454" i="42"/>
  <c r="L618" i="45"/>
  <c r="L458" i="27"/>
  <c r="L458" i="42"/>
  <c r="L622" i="45"/>
  <c r="L464" i="27"/>
  <c r="L464" i="42"/>
  <c r="L628" i="45"/>
  <c r="L469" i="27"/>
  <c r="L469" i="42"/>
  <c r="L633" i="45"/>
  <c r="L487" i="27"/>
  <c r="L487" i="42"/>
  <c r="L651" i="45"/>
  <c r="L492" i="27"/>
  <c r="L492" i="42"/>
  <c r="L656" i="45"/>
  <c r="L498" i="27"/>
  <c r="L498" i="42"/>
  <c r="L662" i="45"/>
  <c r="L505" i="27"/>
  <c r="L505" i="42"/>
  <c r="L669" i="45"/>
  <c r="L511" i="27"/>
  <c r="L511" i="42"/>
  <c r="L675" i="45"/>
  <c r="L516" i="27"/>
  <c r="L516" i="42"/>
  <c r="L680" i="45"/>
  <c r="L522" i="27"/>
  <c r="L522" i="42"/>
  <c r="L686" i="45"/>
  <c r="L527" i="27"/>
  <c r="L527" i="42"/>
  <c r="L691" i="45"/>
  <c r="L531" i="27"/>
  <c r="L531" i="42"/>
  <c r="L695" i="45"/>
  <c r="L553" i="27"/>
  <c r="L541" i="42"/>
  <c r="L717" i="45"/>
  <c r="L23" i="31"/>
  <c r="L23" i="34"/>
  <c r="L735" i="45"/>
  <c r="L29" i="31"/>
  <c r="L29" i="34"/>
  <c r="L741" i="45"/>
  <c r="L35" i="31"/>
  <c r="L35" i="34"/>
  <c r="L759" i="45"/>
  <c r="L40" i="31"/>
  <c r="L40" i="34"/>
  <c r="L764" i="45"/>
  <c r="L46" i="31"/>
  <c r="L46" i="34"/>
  <c r="L770" i="45"/>
  <c r="L51" i="31"/>
  <c r="L51" i="34"/>
  <c r="L775" i="45"/>
  <c r="L55" i="31"/>
  <c r="L55" i="34"/>
  <c r="L779" i="45"/>
  <c r="L62" i="31"/>
  <c r="L62" i="34"/>
  <c r="L786" i="45"/>
  <c r="L66" i="31"/>
  <c r="L66" i="34"/>
  <c r="L790" i="45"/>
  <c r="L72" i="31"/>
  <c r="L72" i="34"/>
  <c r="L796" i="45"/>
  <c r="L77" i="31"/>
  <c r="L77" i="34"/>
  <c r="L801" i="45"/>
  <c r="L559" i="27"/>
  <c r="L547" i="42"/>
  <c r="L819" i="45"/>
  <c r="L565" i="27"/>
  <c r="L553" i="42"/>
  <c r="L825" i="45"/>
  <c r="L23" i="22"/>
  <c r="L23" i="33"/>
  <c r="L831" i="45"/>
  <c r="L27" i="22"/>
  <c r="L27" i="33"/>
  <c r="L835" i="45"/>
  <c r="L31" i="22"/>
  <c r="L31" i="33"/>
  <c r="L839" i="45"/>
  <c r="L574" i="27"/>
  <c r="L562" i="42"/>
  <c r="L858" i="45"/>
  <c r="L578" i="27"/>
  <c r="L566" i="42"/>
  <c r="L862" i="45"/>
  <c r="L85" i="31"/>
  <c r="L85" i="34"/>
  <c r="L869" i="45"/>
  <c r="L89" i="31"/>
  <c r="L89" i="34"/>
  <c r="L873" i="45"/>
  <c r="L95" i="31"/>
  <c r="L95" i="34"/>
  <c r="L879" i="45"/>
  <c r="L100" i="31"/>
  <c r="L100" i="34"/>
  <c r="L884" i="45"/>
  <c r="L582" i="27"/>
  <c r="L570" i="42"/>
  <c r="L902" i="45"/>
  <c r="L587" i="27"/>
  <c r="L575" i="42"/>
  <c r="L907" i="45"/>
  <c r="L591" i="27"/>
  <c r="L579" i="42"/>
  <c r="L911" i="45"/>
  <c r="L110" i="31"/>
  <c r="L110" i="34"/>
  <c r="L918" i="45"/>
  <c r="L114" i="31"/>
  <c r="L114" i="34"/>
  <c r="L922" i="45"/>
  <c r="L121" i="31"/>
  <c r="L121" i="34"/>
  <c r="L929" i="45"/>
  <c r="L126" i="31"/>
  <c r="L126" i="34"/>
  <c r="L934" i="45"/>
  <c r="L597" i="27"/>
  <c r="L585" i="42"/>
  <c r="L953" i="45"/>
  <c r="L601" i="27"/>
  <c r="L589" i="42"/>
  <c r="L957" i="45"/>
  <c r="L131" i="31"/>
  <c r="L131" i="34"/>
  <c r="L963" i="45"/>
  <c r="L136" i="31"/>
  <c r="L136" i="34"/>
  <c r="L968" i="45"/>
  <c r="L606" i="27"/>
  <c r="L594" i="42"/>
  <c r="L974" i="45"/>
  <c r="L612" i="27"/>
  <c r="L600" i="42"/>
  <c r="L980" i="45"/>
  <c r="L142" i="31"/>
  <c r="L142" i="34"/>
  <c r="L986" i="45"/>
  <c r="L147" i="31"/>
  <c r="L147" i="34"/>
  <c r="L991" i="45"/>
  <c r="L151" i="31"/>
  <c r="L151" i="34"/>
  <c r="L995" i="45"/>
  <c r="L622" i="27"/>
  <c r="L610" i="42"/>
  <c r="L1002" i="45"/>
  <c r="L626" i="27"/>
  <c r="L614" i="42"/>
  <c r="L1006" i="45"/>
  <c r="L634" i="27"/>
  <c r="L622" i="42"/>
  <c r="L1026" i="45"/>
  <c r="L638" i="27"/>
  <c r="L626" i="42"/>
  <c r="L1030" i="45"/>
  <c r="L645" i="27"/>
  <c r="L633" i="42"/>
  <c r="L1037" i="45"/>
  <c r="L649" i="27"/>
  <c r="L637" i="42"/>
  <c r="L1041" i="45"/>
  <c r="L655" i="27"/>
  <c r="L643" i="42"/>
  <c r="L1047" i="45"/>
  <c r="L660" i="27"/>
  <c r="L648" i="42"/>
  <c r="L1052" i="45"/>
  <c r="L666" i="27"/>
  <c r="L654" i="42"/>
  <c r="L1070" i="45"/>
  <c r="L672" i="27"/>
  <c r="L660" i="42"/>
  <c r="L1076" i="45"/>
  <c r="L34" i="22"/>
  <c r="L34" i="33"/>
  <c r="L1082" i="45"/>
  <c r="L38" i="22"/>
  <c r="L38" i="33"/>
  <c r="L1086" i="45"/>
  <c r="L42" i="22"/>
  <c r="L42" i="33"/>
  <c r="L1090" i="45"/>
  <c r="L681" i="27"/>
  <c r="L669" i="42"/>
  <c r="L1097" i="45"/>
  <c r="L685" i="27"/>
  <c r="L673" i="42"/>
  <c r="L1101" i="45"/>
  <c r="L692" i="27"/>
  <c r="L680" i="42"/>
  <c r="L1108" i="45"/>
  <c r="L696" i="27"/>
  <c r="L684" i="42"/>
  <c r="L1112" i="45"/>
  <c r="L702" i="27"/>
  <c r="L690" i="42"/>
  <c r="L1130" i="45"/>
  <c r="L707" i="27"/>
  <c r="L695" i="42"/>
  <c r="L1135" i="45"/>
  <c r="L711" i="27"/>
  <c r="L699" i="42"/>
  <c r="L1139" i="45"/>
  <c r="L26" i="25"/>
  <c r="L26" i="38"/>
  <c r="L1146" i="45"/>
  <c r="L30" i="25"/>
  <c r="L30" i="38"/>
  <c r="L1150" i="45"/>
  <c r="L717" i="27"/>
  <c r="L705" i="42"/>
  <c r="L1157" i="45"/>
  <c r="L721" i="27"/>
  <c r="L709" i="42"/>
  <c r="L1161" i="45"/>
  <c r="L65" i="22"/>
  <c r="L65" i="33"/>
  <c r="L1257" i="45"/>
  <c r="L1267" i="45"/>
  <c r="L1271" i="45"/>
  <c r="K8" i="24"/>
  <c r="K8" i="36"/>
  <c r="P8" i="36"/>
  <c r="K48" i="45"/>
  <c r="P48" i="45"/>
  <c r="K10" i="24"/>
  <c r="K10" i="36"/>
  <c r="P10" i="36"/>
  <c r="K50" i="45"/>
  <c r="P50" i="45"/>
  <c r="K57" i="31"/>
  <c r="K57" i="34"/>
  <c r="P57" i="34"/>
  <c r="K781" i="45"/>
  <c r="P781" i="45"/>
  <c r="K81" i="31"/>
  <c r="K81" i="34"/>
  <c r="P81" i="34"/>
  <c r="K865" i="45"/>
  <c r="P865" i="45"/>
  <c r="K105" i="31"/>
  <c r="K105" i="34"/>
  <c r="P105" i="34"/>
  <c r="K913" i="45"/>
  <c r="P913" i="45"/>
  <c r="F56" i="31"/>
  <c r="F56" i="34"/>
  <c r="F780" i="45"/>
  <c r="A438" i="4"/>
  <c r="L274" i="27"/>
  <c r="L274" i="42"/>
  <c r="A462" i="4"/>
  <c r="L298" i="27"/>
  <c r="L298" i="42"/>
  <c r="K12" i="24"/>
  <c r="K12" i="36"/>
  <c r="P12" i="36"/>
  <c r="K401" i="27"/>
  <c r="K401" i="42"/>
  <c r="P401" i="42"/>
  <c r="K449" i="27"/>
  <c r="K449" i="42"/>
  <c r="P449" i="42"/>
  <c r="K473" i="27"/>
  <c r="K473" i="42"/>
  <c r="P473" i="42"/>
  <c r="K521" i="27"/>
  <c r="K521" i="42"/>
  <c r="P521" i="42"/>
  <c r="M747" i="45"/>
  <c r="O747" i="45"/>
  <c r="O751" i="45"/>
  <c r="M751" i="45"/>
  <c r="K21" i="22"/>
  <c r="K21" i="33"/>
  <c r="P21" i="33"/>
  <c r="K605" i="27"/>
  <c r="K593" i="42"/>
  <c r="P593" i="42"/>
  <c r="K641" i="27"/>
  <c r="K629" i="42"/>
  <c r="P629" i="42"/>
  <c r="K15" i="24"/>
  <c r="K15" i="36"/>
  <c r="P15" i="36"/>
  <c r="K21" i="27"/>
  <c r="K21" i="42"/>
  <c r="P21" i="42"/>
  <c r="K5" i="25"/>
  <c r="K5" i="38"/>
  <c r="P5" i="38"/>
  <c r="K665" i="27"/>
  <c r="K653" i="42"/>
  <c r="P653" i="42"/>
  <c r="K677" i="27"/>
  <c r="K665" i="42"/>
  <c r="P665" i="42"/>
  <c r="O1124" i="45"/>
  <c r="M1124" i="45"/>
  <c r="K21" i="25"/>
  <c r="K21" i="38"/>
  <c r="P21" i="38"/>
  <c r="K725" i="27"/>
  <c r="K713" i="42"/>
  <c r="P713" i="42"/>
  <c r="O1196" i="45"/>
  <c r="M1196" i="45"/>
  <c r="K17" i="24"/>
  <c r="K17" i="36"/>
  <c r="P17" i="36"/>
  <c r="K45" i="24"/>
  <c r="K45" i="36"/>
  <c r="P45" i="36"/>
  <c r="K5" i="27"/>
  <c r="K5" i="42"/>
  <c r="P5" i="42"/>
  <c r="K5" i="26"/>
  <c r="K5" i="40"/>
  <c r="P5" i="40"/>
  <c r="O333" i="45"/>
  <c r="M333" i="45"/>
  <c r="K209" i="27"/>
  <c r="K209" i="42"/>
  <c r="P209" i="42"/>
  <c r="K223" i="27"/>
  <c r="K223" i="42"/>
  <c r="P223" i="42"/>
  <c r="K227" i="27"/>
  <c r="K227" i="42"/>
  <c r="P227" i="42"/>
  <c r="K231" i="27"/>
  <c r="K231" i="42"/>
  <c r="P231" i="42"/>
  <c r="K569" i="27"/>
  <c r="K557" i="42"/>
  <c r="P557" i="42"/>
  <c r="M891" i="45"/>
  <c r="O891" i="45"/>
  <c r="M895" i="45"/>
  <c r="O895" i="45"/>
  <c r="K33" i="22"/>
  <c r="K33" i="33"/>
  <c r="P33" i="33"/>
  <c r="K689" i="27"/>
  <c r="K677" i="42"/>
  <c r="P677" i="42"/>
  <c r="O1119" i="45"/>
  <c r="M1119" i="45"/>
  <c r="M1123" i="45"/>
  <c r="O1123" i="45"/>
  <c r="K701" i="27"/>
  <c r="K689" i="42"/>
  <c r="P689" i="42"/>
  <c r="K713" i="27"/>
  <c r="K701" i="42"/>
  <c r="P701" i="42"/>
  <c r="K737" i="27"/>
  <c r="K725" i="42"/>
  <c r="P725" i="42"/>
  <c r="M1191" i="45"/>
  <c r="O1191" i="45"/>
  <c r="K45" i="22"/>
  <c r="K45" i="33"/>
  <c r="P45" i="33"/>
  <c r="K57" i="22"/>
  <c r="K57" i="33"/>
  <c r="P57" i="33"/>
  <c r="A414" i="4"/>
  <c r="L250" i="27"/>
  <c r="L250" i="42"/>
  <c r="A970" i="4"/>
  <c r="L602" i="27"/>
  <c r="L590" i="42"/>
  <c r="A977" i="4"/>
  <c r="K6" i="24"/>
  <c r="K6" i="36"/>
  <c r="P6" i="36"/>
  <c r="K377" i="27"/>
  <c r="K377" i="42"/>
  <c r="P377" i="42"/>
  <c r="K425" i="27"/>
  <c r="K425" i="42"/>
  <c r="P425" i="42"/>
  <c r="K497" i="27"/>
  <c r="K497" i="42"/>
  <c r="P497" i="42"/>
  <c r="O811" i="45"/>
  <c r="M811" i="45"/>
  <c r="O843" i="45"/>
  <c r="M843" i="45"/>
  <c r="M847" i="45"/>
  <c r="O847" i="45"/>
  <c r="K593" i="27"/>
  <c r="K581" i="42"/>
  <c r="P581" i="42"/>
  <c r="K617" i="27"/>
  <c r="K605" i="42"/>
  <c r="P605" i="42"/>
  <c r="K33" i="24"/>
  <c r="K33" i="36"/>
  <c r="P33" i="36"/>
  <c r="O321" i="45"/>
  <c r="M321" i="45"/>
  <c r="K228" i="27"/>
  <c r="K228" i="42"/>
  <c r="P228" i="42"/>
  <c r="K233" i="27"/>
  <c r="K233" i="42"/>
  <c r="P233" i="42"/>
  <c r="A412" i="4"/>
  <c r="L248" i="27"/>
  <c r="L248" i="42"/>
  <c r="A416" i="4"/>
  <c r="L252" i="27"/>
  <c r="L252" i="42"/>
  <c r="A436" i="4"/>
  <c r="L272" i="27"/>
  <c r="L272" i="42"/>
  <c r="A440" i="4"/>
  <c r="L276" i="27"/>
  <c r="L276" i="42"/>
  <c r="A460" i="4"/>
  <c r="L296" i="27"/>
  <c r="L296" i="42"/>
  <c r="A464" i="4"/>
  <c r="L300" i="27"/>
  <c r="L300" i="42"/>
  <c r="A502" i="4"/>
  <c r="L338" i="27"/>
  <c r="L338" i="42"/>
  <c r="A510" i="4"/>
  <c r="L346" i="27"/>
  <c r="L346" i="42"/>
  <c r="K7" i="24"/>
  <c r="K7" i="36"/>
  <c r="P7" i="36"/>
  <c r="K11" i="24"/>
  <c r="K11" i="36"/>
  <c r="P11" i="36"/>
  <c r="K13" i="24"/>
  <c r="K13" i="36"/>
  <c r="P13" i="36"/>
  <c r="K389" i="27"/>
  <c r="K389" i="42"/>
  <c r="P389" i="42"/>
  <c r="K413" i="27"/>
  <c r="K413" i="42"/>
  <c r="P413" i="42"/>
  <c r="K437" i="27"/>
  <c r="K437" i="42"/>
  <c r="P437" i="42"/>
  <c r="K461" i="27"/>
  <c r="K461" i="42"/>
  <c r="P461" i="42"/>
  <c r="K485" i="27"/>
  <c r="K485" i="42"/>
  <c r="P485" i="42"/>
  <c r="K509" i="27"/>
  <c r="K509" i="42"/>
  <c r="P509" i="42"/>
  <c r="K545" i="27"/>
  <c r="K533" i="42"/>
  <c r="P533" i="42"/>
  <c r="K557" i="27"/>
  <c r="K545" i="42"/>
  <c r="P545" i="42"/>
  <c r="K581" i="27"/>
  <c r="K569" i="42"/>
  <c r="P569" i="42"/>
  <c r="O939" i="45"/>
  <c r="M939" i="45"/>
  <c r="O943" i="45"/>
  <c r="M943" i="45"/>
  <c r="K629" i="27"/>
  <c r="K617" i="42"/>
  <c r="P617" i="42"/>
  <c r="K653" i="27"/>
  <c r="K641" i="42"/>
  <c r="P641" i="42"/>
  <c r="O1059" i="45"/>
  <c r="M1059" i="45"/>
  <c r="M1063" i="45"/>
  <c r="O1063" i="45"/>
  <c r="M1127" i="45"/>
  <c r="O1127" i="45"/>
  <c r="A74" i="27"/>
  <c r="A74" i="42"/>
  <c r="A83" i="27"/>
  <c r="A83" i="42"/>
  <c r="A335" i="4"/>
  <c r="A335" i="45"/>
  <c r="A65" i="27"/>
  <c r="A65" i="42"/>
  <c r="A329" i="4"/>
  <c r="A329" i="45"/>
  <c r="A444" i="4"/>
  <c r="A448" i="4"/>
  <c r="A452" i="4"/>
  <c r="A468" i="4"/>
  <c r="A472" i="4"/>
  <c r="A476" i="4"/>
  <c r="A546" i="4"/>
  <c r="A611" i="27"/>
  <c r="A599" i="42"/>
  <c r="A1010" i="4"/>
  <c r="A1014" i="4"/>
  <c r="A1270" i="4"/>
  <c r="A317" i="4"/>
  <c r="A622" i="4"/>
  <c r="A974" i="4"/>
  <c r="A978" i="4"/>
  <c r="A1001" i="4"/>
  <c r="A619" i="27"/>
  <c r="A607" i="42"/>
  <c r="A623" i="27"/>
  <c r="A611" i="42"/>
  <c r="A343" i="4"/>
  <c r="A343" i="45"/>
  <c r="A352" i="4"/>
  <c r="A446" i="4"/>
  <c r="A454" i="4"/>
  <c r="A470" i="4"/>
  <c r="A478" i="4"/>
  <c r="A518" i="4"/>
  <c r="A962" i="4"/>
  <c r="A966" i="4"/>
  <c r="A998" i="4"/>
  <c r="A1002" i="4"/>
  <c r="A1006" i="4"/>
  <c r="A34" i="4"/>
  <c r="A595" i="27"/>
  <c r="A583" i="42"/>
  <c r="A599" i="27"/>
  <c r="A587" i="42"/>
  <c r="A104" i="4"/>
  <c r="A86" i="27"/>
  <c r="A86" i="42"/>
  <c r="A98" i="27"/>
  <c r="A98" i="42"/>
  <c r="A150" i="27"/>
  <c r="A150" i="42"/>
  <c r="A162" i="27"/>
  <c r="A162" i="42"/>
  <c r="A336" i="4"/>
  <c r="A336" i="45"/>
  <c r="A411" i="4"/>
  <c r="A415" i="4"/>
  <c r="A423" i="4"/>
  <c r="A435" i="4"/>
  <c r="A439" i="4"/>
  <c r="A443" i="4"/>
  <c r="A447" i="4"/>
  <c r="A451" i="4"/>
  <c r="A455" i="4"/>
  <c r="A594" i="4"/>
  <c r="A690" i="4"/>
  <c r="A971" i="4"/>
  <c r="A1144" i="4"/>
  <c r="A573" i="4"/>
  <c r="K21" i="45"/>
  <c r="P21" i="45"/>
  <c r="A124" i="27"/>
  <c r="A124" i="42"/>
  <c r="A134" i="27"/>
  <c r="A134" i="42"/>
  <c r="A188" i="27"/>
  <c r="A188" i="42"/>
  <c r="A350" i="4"/>
  <c r="A211" i="27"/>
  <c r="A211" i="42"/>
  <c r="A614" i="4"/>
  <c r="A652" i="4"/>
  <c r="A796" i="4"/>
  <c r="A1154" i="4"/>
  <c r="N338" i="45"/>
  <c r="A1091" i="4"/>
  <c r="A1109" i="4"/>
  <c r="A707" i="27"/>
  <c r="A695" i="42"/>
  <c r="A64" i="4"/>
  <c r="A22" i="27"/>
  <c r="A22" i="42"/>
  <c r="A54" i="27"/>
  <c r="A54" i="42"/>
  <c r="A66" i="27"/>
  <c r="A66" i="42"/>
  <c r="A76" i="27"/>
  <c r="A76" i="42"/>
  <c r="A94" i="27"/>
  <c r="A94" i="42"/>
  <c r="A108" i="27"/>
  <c r="A108" i="42"/>
  <c r="A118" i="27"/>
  <c r="A118" i="42"/>
  <c r="A126" i="27"/>
  <c r="A126" i="42"/>
  <c r="A140" i="27"/>
  <c r="A140" i="42"/>
  <c r="A144" i="27"/>
  <c r="A144" i="42"/>
  <c r="A158" i="27"/>
  <c r="A158" i="42"/>
  <c r="A172" i="27"/>
  <c r="A172" i="42"/>
  <c r="A190" i="27"/>
  <c r="A190" i="42"/>
  <c r="A194" i="27"/>
  <c r="A194" i="42"/>
  <c r="A319" i="4"/>
  <c r="A459" i="4"/>
  <c r="A463" i="4"/>
  <c r="A467" i="4"/>
  <c r="A471" i="4"/>
  <c r="A475" i="4"/>
  <c r="A495" i="4"/>
  <c r="A499" i="4"/>
  <c r="A503" i="4"/>
  <c r="A507" i="4"/>
  <c r="A511" i="4"/>
  <c r="A515" i="4"/>
  <c r="A519" i="4"/>
  <c r="A549" i="4"/>
  <c r="A556" i="4"/>
  <c r="A568" i="4"/>
  <c r="A598" i="4"/>
  <c r="A609" i="4"/>
  <c r="A627" i="4"/>
  <c r="A650" i="4"/>
  <c r="A654" i="4"/>
  <c r="A664" i="4"/>
  <c r="A675" i="4"/>
  <c r="A683" i="4"/>
  <c r="A686" i="4"/>
  <c r="A791" i="4"/>
  <c r="A830" i="4"/>
  <c r="A834" i="4"/>
  <c r="A838" i="4"/>
  <c r="A842" i="4"/>
  <c r="A846" i="4"/>
  <c r="A867" i="4"/>
  <c r="A575" i="27"/>
  <c r="A563" i="42"/>
  <c r="A875" i="4"/>
  <c r="A883" i="4"/>
  <c r="A887" i="4"/>
  <c r="A1003" i="4"/>
  <c r="A1013" i="4"/>
  <c r="A1055" i="4"/>
  <c r="A1058" i="4"/>
  <c r="A1062" i="4"/>
  <c r="A1106" i="4"/>
  <c r="A1110" i="4"/>
  <c r="A1148" i="4"/>
  <c r="A38" i="4"/>
  <c r="A42" i="27"/>
  <c r="A42" i="42"/>
  <c r="A51" i="27"/>
  <c r="A51" i="42"/>
  <c r="A115" i="27"/>
  <c r="A115" i="42"/>
  <c r="A129" i="27"/>
  <c r="A129" i="42"/>
  <c r="A138" i="27"/>
  <c r="A138" i="42"/>
  <c r="A170" i="27"/>
  <c r="A170" i="42"/>
  <c r="A179" i="27"/>
  <c r="A179" i="42"/>
  <c r="A193" i="27"/>
  <c r="A193" i="42"/>
  <c r="A314" i="4"/>
  <c r="A410" i="4"/>
  <c r="A442" i="4"/>
  <c r="A458" i="4"/>
  <c r="A474" i="4"/>
  <c r="A498" i="4"/>
  <c r="A514" i="4"/>
  <c r="A403" i="27"/>
  <c r="A403" i="42"/>
  <c r="A575" i="4"/>
  <c r="A615" i="4"/>
  <c r="A623" i="4"/>
  <c r="A674" i="4"/>
  <c r="A870" i="4"/>
  <c r="A886" i="4"/>
  <c r="A587" i="27"/>
  <c r="A575" i="42"/>
  <c r="A934" i="4"/>
  <c r="A983" i="4"/>
  <c r="A1054" i="4"/>
  <c r="A49" i="27"/>
  <c r="A49" i="42"/>
  <c r="A90" i="27"/>
  <c r="A90" i="42"/>
  <c r="A122" i="27"/>
  <c r="A122" i="42"/>
  <c r="A186" i="27"/>
  <c r="A186" i="42"/>
  <c r="A195" i="27"/>
  <c r="A195" i="42"/>
  <c r="A341" i="4"/>
  <c r="A341" i="45"/>
  <c r="A214" i="27"/>
  <c r="A214" i="42"/>
  <c r="A500" i="4"/>
  <c r="A512" i="4"/>
  <c r="A561" i="4"/>
  <c r="A628" i="4"/>
  <c r="A102" i="4"/>
  <c r="A33" i="27"/>
  <c r="A33" i="42"/>
  <c r="A106" i="27"/>
  <c r="A106" i="42"/>
  <c r="A161" i="27"/>
  <c r="A161" i="42"/>
  <c r="A306" i="4"/>
  <c r="A318" i="4"/>
  <c r="A323" i="4"/>
  <c r="A323" i="45"/>
  <c r="A331" i="4"/>
  <c r="A331" i="45"/>
  <c r="A418" i="4"/>
  <c r="A450" i="4"/>
  <c r="A466" i="4"/>
  <c r="A506" i="4"/>
  <c r="A522" i="4"/>
  <c r="A555" i="4"/>
  <c r="A563" i="4"/>
  <c r="A597" i="4"/>
  <c r="A626" i="4"/>
  <c r="A657" i="4"/>
  <c r="A671" i="4"/>
  <c r="A678" i="4"/>
  <c r="A786" i="4"/>
  <c r="A790" i="4"/>
  <c r="A845" i="4"/>
  <c r="A866" i="4"/>
  <c r="A874" i="4"/>
  <c r="A882" i="4"/>
  <c r="A915" i="4"/>
  <c r="A923" i="4"/>
  <c r="A635" i="27"/>
  <c r="A623" i="42"/>
  <c r="A1050" i="4"/>
  <c r="A58" i="27"/>
  <c r="A58" i="42"/>
  <c r="A67" i="27"/>
  <c r="A67" i="42"/>
  <c r="A81" i="27"/>
  <c r="A81" i="42"/>
  <c r="A99" i="27"/>
  <c r="A99" i="42"/>
  <c r="A145" i="27"/>
  <c r="A145" i="42"/>
  <c r="A154" i="27"/>
  <c r="A154" i="42"/>
  <c r="A163" i="27"/>
  <c r="A163" i="42"/>
  <c r="A177" i="27"/>
  <c r="A177" i="42"/>
  <c r="A346" i="4"/>
  <c r="A496" i="4"/>
  <c r="A504" i="4"/>
  <c r="A508" i="4"/>
  <c r="A516" i="4"/>
  <c r="A520" i="4"/>
  <c r="A550" i="4"/>
  <c r="A580" i="4"/>
  <c r="A591" i="4"/>
  <c r="A599" i="4"/>
  <c r="A602" i="4"/>
  <c r="A606" i="4"/>
  <c r="A610" i="4"/>
  <c r="A621" i="4"/>
  <c r="A651" i="4"/>
  <c r="A659" i="4"/>
  <c r="A676" i="4"/>
  <c r="A687" i="4"/>
  <c r="A726" i="4"/>
  <c r="A839" i="4"/>
  <c r="A843" i="4"/>
  <c r="A917" i="4"/>
  <c r="A1059" i="4"/>
  <c r="A1085" i="4"/>
  <c r="A683" i="27"/>
  <c r="A671" i="42"/>
  <c r="A1145" i="4"/>
  <c r="A37" i="4"/>
  <c r="A66" i="4"/>
  <c r="A70" i="4"/>
  <c r="A50" i="27"/>
  <c r="A50" i="42"/>
  <c r="A60" i="27"/>
  <c r="A60" i="42"/>
  <c r="A70" i="27"/>
  <c r="A70" i="42"/>
  <c r="A78" i="27"/>
  <c r="A78" i="42"/>
  <c r="A82" i="27"/>
  <c r="A82" i="42"/>
  <c r="A92" i="27"/>
  <c r="A92" i="42"/>
  <c r="A102" i="27"/>
  <c r="A102" i="42"/>
  <c r="A110" i="27"/>
  <c r="A110" i="42"/>
  <c r="A142" i="27"/>
  <c r="A142" i="42"/>
  <c r="A146" i="27"/>
  <c r="A146" i="42"/>
  <c r="A156" i="27"/>
  <c r="A156" i="42"/>
  <c r="A174" i="27"/>
  <c r="A174" i="42"/>
  <c r="A178" i="27"/>
  <c r="A178" i="42"/>
  <c r="A322" i="4"/>
  <c r="A322" i="45"/>
  <c r="A326" i="4"/>
  <c r="A326" i="45"/>
  <c r="A330" i="4"/>
  <c r="A330" i="45"/>
  <c r="A334" i="4"/>
  <c r="A334" i="45"/>
  <c r="A338" i="4"/>
  <c r="A338" i="45"/>
  <c r="A342" i="4"/>
  <c r="A342" i="45"/>
  <c r="A409" i="4"/>
  <c r="A413" i="4"/>
  <c r="A417" i="4"/>
  <c r="A437" i="4"/>
  <c r="A441" i="4"/>
  <c r="A445" i="4"/>
  <c r="A449" i="4"/>
  <c r="A453" i="4"/>
  <c r="A457" i="4"/>
  <c r="A461" i="4"/>
  <c r="A465" i="4"/>
  <c r="A469" i="4"/>
  <c r="A473" i="4"/>
  <c r="A477" i="4"/>
  <c r="A493" i="4"/>
  <c r="A497" i="4"/>
  <c r="A501" i="4"/>
  <c r="A505" i="4"/>
  <c r="A509" i="4"/>
  <c r="A513" i="4"/>
  <c r="A517" i="4"/>
  <c r="A521" i="4"/>
  <c r="A543" i="4"/>
  <c r="A551" i="4"/>
  <c r="A554" i="4"/>
  <c r="A558" i="4"/>
  <c r="A562" i="4"/>
  <c r="A566" i="4"/>
  <c r="A570" i="4"/>
  <c r="A574" i="4"/>
  <c r="A585" i="4"/>
  <c r="A592" i="4"/>
  <c r="A611" i="4"/>
  <c r="A618" i="4"/>
  <c r="A662" i="4"/>
  <c r="A670" i="4"/>
  <c r="A688" i="4"/>
  <c r="A750" i="4"/>
  <c r="A789" i="4"/>
  <c r="A844" i="4"/>
  <c r="A869" i="4"/>
  <c r="A881" i="4"/>
  <c r="A885" i="4"/>
  <c r="A914" i="4"/>
  <c r="A918" i="4"/>
  <c r="A922" i="4"/>
  <c r="A965" i="4"/>
  <c r="A1049" i="4"/>
  <c r="A1082" i="4"/>
  <c r="A1090" i="4"/>
  <c r="A1108" i="4"/>
  <c r="A1142" i="4"/>
  <c r="A1146" i="4"/>
  <c r="A1158" i="4"/>
  <c r="J221" i="27"/>
  <c r="J221" i="42"/>
  <c r="K1011" i="45"/>
  <c r="P1011" i="45"/>
  <c r="L1045" i="45"/>
  <c r="N847" i="45"/>
  <c r="N851" i="45"/>
  <c r="N898" i="45"/>
  <c r="N1058" i="45"/>
  <c r="N1062" i="45"/>
  <c r="N1124" i="45"/>
  <c r="N321" i="45"/>
  <c r="N752" i="45"/>
  <c r="N754" i="45"/>
  <c r="N808" i="45"/>
  <c r="N812" i="45"/>
  <c r="N846" i="45"/>
  <c r="N890" i="45"/>
  <c r="N894" i="45"/>
  <c r="N944" i="45"/>
  <c r="N1197" i="45"/>
  <c r="N748" i="45"/>
  <c r="N807" i="45"/>
  <c r="N939" i="45"/>
  <c r="N943" i="45"/>
  <c r="N947" i="45"/>
  <c r="K1013" i="45"/>
  <c r="P1013" i="45"/>
  <c r="K1010" i="45"/>
  <c r="P1010" i="45"/>
  <c r="N1064" i="45"/>
  <c r="N1118" i="45"/>
  <c r="N1122" i="45"/>
  <c r="N1126" i="45"/>
  <c r="N1196" i="45"/>
  <c r="N811" i="45"/>
  <c r="N813" i="45"/>
  <c r="N843" i="45"/>
  <c r="N896" i="45"/>
  <c r="N941" i="45"/>
  <c r="N945" i="45"/>
  <c r="N1194" i="45"/>
  <c r="N1198" i="45"/>
  <c r="N751" i="45"/>
  <c r="N753" i="45"/>
  <c r="N755" i="45"/>
  <c r="N842" i="45"/>
  <c r="N850" i="45"/>
  <c r="N891" i="45"/>
  <c r="N893" i="45"/>
  <c r="N1065" i="45"/>
  <c r="N1123" i="45"/>
  <c r="N1127" i="45"/>
  <c r="N806" i="45"/>
  <c r="N848" i="45"/>
  <c r="N895" i="45"/>
  <c r="N938" i="45"/>
  <c r="N942" i="45"/>
  <c r="N946" i="45"/>
  <c r="K1014" i="45"/>
  <c r="P1014" i="45"/>
  <c r="N1059" i="45"/>
  <c r="N1063" i="45"/>
  <c r="N1121" i="45"/>
  <c r="N1125" i="45"/>
  <c r="N1195" i="45"/>
  <c r="L1194" i="45"/>
  <c r="K841" i="45"/>
  <c r="P841" i="45"/>
  <c r="L941" i="45"/>
  <c r="K745" i="45"/>
  <c r="P745" i="45"/>
  <c r="K805" i="45"/>
  <c r="P805" i="45"/>
  <c r="L388" i="45"/>
  <c r="L898" i="45"/>
  <c r="L1195" i="45"/>
  <c r="L894" i="45"/>
  <c r="L896" i="45"/>
  <c r="L945" i="45"/>
  <c r="L1118" i="45"/>
  <c r="L1120" i="45"/>
  <c r="L1122" i="45"/>
  <c r="L1124" i="45"/>
  <c r="L1126" i="45"/>
  <c r="L1021" i="45"/>
  <c r="K937" i="45"/>
  <c r="P937" i="45"/>
  <c r="L241" i="45"/>
  <c r="L273" i="45"/>
  <c r="L813" i="45"/>
  <c r="K889" i="45"/>
  <c r="P889" i="45"/>
  <c r="L390" i="45"/>
  <c r="L850" i="45"/>
  <c r="L895" i="45"/>
  <c r="L899" i="45"/>
  <c r="L1121" i="45"/>
  <c r="L1125" i="45"/>
  <c r="L161" i="45"/>
  <c r="L890" i="45"/>
  <c r="L893" i="45"/>
  <c r="L897" i="45"/>
  <c r="L1123" i="45"/>
  <c r="L1127" i="45"/>
  <c r="L145" i="45"/>
  <c r="L17" i="24"/>
  <c r="L17" i="36"/>
  <c r="L751" i="45"/>
  <c r="L807" i="45"/>
  <c r="L847" i="45"/>
  <c r="L849" i="45"/>
  <c r="L944" i="45"/>
  <c r="L1196" i="45"/>
  <c r="L209" i="45"/>
  <c r="L811" i="45"/>
  <c r="L845" i="45"/>
  <c r="L851" i="45"/>
  <c r="L553" i="45"/>
  <c r="L750" i="45"/>
  <c r="L755" i="45"/>
  <c r="L806" i="45"/>
  <c r="L843" i="45"/>
  <c r="L942" i="45"/>
  <c r="L946" i="45"/>
  <c r="L949" i="45"/>
  <c r="J5" i="24"/>
  <c r="J5" i="36"/>
  <c r="L808" i="45"/>
  <c r="L120" i="45"/>
  <c r="L846" i="45"/>
  <c r="L1058" i="45"/>
  <c r="L1062" i="45"/>
  <c r="L1064" i="45"/>
  <c r="L1066" i="45"/>
  <c r="L1129" i="45"/>
  <c r="L1141" i="45"/>
  <c r="L1197" i="45"/>
  <c r="L1198" i="45"/>
  <c r="L47" i="45"/>
  <c r="K722" i="45"/>
  <c r="P722" i="45"/>
  <c r="L814" i="45"/>
  <c r="L842" i="45"/>
  <c r="L289" i="45"/>
  <c r="L1063" i="45"/>
  <c r="L1065" i="45"/>
  <c r="L810" i="45"/>
  <c r="L812" i="45"/>
  <c r="K1057" i="45"/>
  <c r="P1057" i="45"/>
  <c r="L124" i="45"/>
  <c r="L305" i="45"/>
  <c r="L625" i="45"/>
  <c r="L748" i="45"/>
  <c r="L752" i="45"/>
  <c r="L848" i="45"/>
  <c r="L891" i="45"/>
  <c r="K385" i="45"/>
  <c r="P385" i="45"/>
  <c r="K1017" i="45"/>
  <c r="P1017" i="45"/>
  <c r="K725" i="45"/>
  <c r="P725" i="45"/>
  <c r="K1189" i="45"/>
  <c r="P1189" i="45"/>
  <c r="K45" i="45"/>
  <c r="P45" i="45"/>
  <c r="L123" i="45"/>
  <c r="K1117" i="45"/>
  <c r="P1117" i="45"/>
  <c r="K56" i="22"/>
  <c r="K56" i="33"/>
  <c r="L725" i="27"/>
  <c r="L713" i="42"/>
  <c r="L1165" i="45"/>
  <c r="L11" i="24"/>
  <c r="L11" i="36"/>
  <c r="L51" i="45"/>
  <c r="L8" i="24"/>
  <c r="L8" i="36"/>
  <c r="L48" i="45"/>
  <c r="L581" i="27"/>
  <c r="L569" i="42"/>
  <c r="L901" i="45"/>
  <c r="L19" i="27"/>
  <c r="L19" i="42"/>
  <c r="L127" i="45"/>
  <c r="L14" i="24"/>
  <c r="L14" i="36"/>
  <c r="L54" i="45"/>
  <c r="L425" i="27"/>
  <c r="L425" i="42"/>
  <c r="L589" i="45"/>
  <c r="N13" i="24"/>
  <c r="N13" i="36"/>
  <c r="N53" i="45"/>
  <c r="N701" i="27"/>
  <c r="N689" i="42"/>
  <c r="N1129" i="45"/>
  <c r="N12" i="27"/>
  <c r="N12" i="42"/>
  <c r="N120" i="45"/>
  <c r="N5" i="25"/>
  <c r="N5" i="38"/>
  <c r="N345" i="45"/>
  <c r="A398" i="27"/>
  <c r="A398" i="42"/>
  <c r="A562" i="45"/>
  <c r="L6" i="27"/>
  <c r="L6" i="42"/>
  <c r="L114" i="45"/>
  <c r="L69" i="27"/>
  <c r="L69" i="42"/>
  <c r="L177" i="45"/>
  <c r="A1170" i="4"/>
  <c r="L1061" i="45"/>
  <c r="L509" i="27"/>
  <c r="L509" i="42"/>
  <c r="L673" i="45"/>
  <c r="L93" i="31"/>
  <c r="L93" i="34"/>
  <c r="L877" i="45"/>
  <c r="L231" i="27"/>
  <c r="L231" i="42"/>
  <c r="L395" i="45"/>
  <c r="L473" i="27"/>
  <c r="L473" i="42"/>
  <c r="L637" i="45"/>
  <c r="N21" i="25"/>
  <c r="N21" i="38"/>
  <c r="N1141" i="45"/>
  <c r="N14" i="27"/>
  <c r="N14" i="42"/>
  <c r="N122" i="45"/>
  <c r="N231" i="27"/>
  <c r="N231" i="42"/>
  <c r="N395" i="45"/>
  <c r="N473" i="27"/>
  <c r="N473" i="42"/>
  <c r="N637" i="45"/>
  <c r="N17" i="27"/>
  <c r="N17" i="42"/>
  <c r="N125" i="45"/>
  <c r="N6" i="24"/>
  <c r="N6" i="36"/>
  <c r="N46" i="45"/>
  <c r="N15" i="27"/>
  <c r="N15" i="42"/>
  <c r="N123" i="45"/>
  <c r="N181" i="27"/>
  <c r="N181" i="42"/>
  <c r="N289" i="45"/>
  <c r="A666" i="27"/>
  <c r="A654" i="42"/>
  <c r="A1070" i="45"/>
  <c r="A573" i="27"/>
  <c r="A561" i="42"/>
  <c r="A857" i="45"/>
  <c r="A447" i="27"/>
  <c r="A447" i="42"/>
  <c r="A611" i="45"/>
  <c r="A390" i="27"/>
  <c r="A390" i="42"/>
  <c r="A554" i="45"/>
  <c r="A337" i="27"/>
  <c r="A337" i="42"/>
  <c r="A501" i="45"/>
  <c r="A293" i="27"/>
  <c r="A293" i="42"/>
  <c r="A457" i="45"/>
  <c r="A245" i="27"/>
  <c r="A245" i="42"/>
  <c r="A409" i="45"/>
  <c r="A512" i="27"/>
  <c r="A512" i="42"/>
  <c r="A676" i="45"/>
  <c r="A427" i="27"/>
  <c r="A427" i="42"/>
  <c r="A591" i="45"/>
  <c r="A6" i="25"/>
  <c r="A6" i="38"/>
  <c r="A346" i="45"/>
  <c r="A25" i="22"/>
  <c r="A25" i="33"/>
  <c r="A833" i="45"/>
  <c r="A399" i="27"/>
  <c r="A399" i="42"/>
  <c r="A563" i="45"/>
  <c r="A114" i="31"/>
  <c r="A114" i="34"/>
  <c r="A922" i="45"/>
  <c r="A658" i="27"/>
  <c r="A646" i="42"/>
  <c r="A1050" i="45"/>
  <c r="A118" i="4"/>
  <c r="A118" i="45"/>
  <c r="L118" i="45"/>
  <c r="L21" i="27"/>
  <c r="L21" i="42"/>
  <c r="L129" i="45"/>
  <c r="L5" i="22"/>
  <c r="L5" i="33"/>
  <c r="L29" i="45"/>
  <c r="L14" i="27"/>
  <c r="L14" i="42"/>
  <c r="L122" i="45"/>
  <c r="A1168" i="4"/>
  <c r="L1059" i="45"/>
  <c r="L557" i="27"/>
  <c r="L545" i="42"/>
  <c r="L817" i="45"/>
  <c r="L15" i="24"/>
  <c r="L15" i="36"/>
  <c r="L55" i="45"/>
  <c r="L665" i="27"/>
  <c r="L653" i="42"/>
  <c r="L1069" i="45"/>
  <c r="L233" i="27"/>
  <c r="L233" i="42"/>
  <c r="L397" i="45"/>
  <c r="A959" i="4"/>
  <c r="A947" i="45"/>
  <c r="L947" i="45"/>
  <c r="L689" i="27"/>
  <c r="L677" i="42"/>
  <c r="L1105" i="45"/>
  <c r="A753" i="4"/>
  <c r="L746" i="45"/>
  <c r="L45" i="24"/>
  <c r="L45" i="36"/>
  <c r="L85" i="45"/>
  <c r="L449" i="27"/>
  <c r="L449" i="42"/>
  <c r="L613" i="45"/>
  <c r="L5" i="31"/>
  <c r="L5" i="34"/>
  <c r="L97" i="45"/>
  <c r="L81" i="31"/>
  <c r="L81" i="34"/>
  <c r="L865" i="45"/>
  <c r="L222" i="27"/>
  <c r="L222" i="42"/>
  <c r="L386" i="45"/>
  <c r="L17" i="27"/>
  <c r="L17" i="42"/>
  <c r="L125" i="45"/>
  <c r="L223" i="27"/>
  <c r="L223" i="42"/>
  <c r="L387" i="45"/>
  <c r="L141" i="31"/>
  <c r="L141" i="34"/>
  <c r="L985" i="45"/>
  <c r="N141" i="31"/>
  <c r="N141" i="34"/>
  <c r="N985" i="45"/>
  <c r="N557" i="27"/>
  <c r="N545" i="42"/>
  <c r="N817" i="45"/>
  <c r="L229" i="27"/>
  <c r="L229" i="42"/>
  <c r="L393" i="45"/>
  <c r="N45" i="24"/>
  <c r="N45" i="36"/>
  <c r="N85" i="45"/>
  <c r="N605" i="27"/>
  <c r="N593" i="42"/>
  <c r="N973" i="45"/>
  <c r="N16" i="27"/>
  <c r="N16" i="42"/>
  <c r="N124" i="45"/>
  <c r="N665" i="27"/>
  <c r="N653" i="42"/>
  <c r="N1069" i="45"/>
  <c r="N93" i="31"/>
  <c r="N93" i="34"/>
  <c r="N877" i="45"/>
  <c r="N725" i="27"/>
  <c r="N713" i="42"/>
  <c r="N1165" i="45"/>
  <c r="N33" i="31"/>
  <c r="N33" i="34"/>
  <c r="N757" i="45"/>
  <c r="N461" i="27"/>
  <c r="N461" i="42"/>
  <c r="N625" i="45"/>
  <c r="N230" i="27"/>
  <c r="N230" i="42"/>
  <c r="N394" i="45"/>
  <c r="N5" i="31"/>
  <c r="N5" i="34"/>
  <c r="N97" i="45"/>
  <c r="N18" i="27"/>
  <c r="N18" i="42"/>
  <c r="N126" i="45"/>
  <c r="N713" i="27"/>
  <c r="N701" i="42"/>
  <c r="N1153" i="45"/>
  <c r="N227" i="27"/>
  <c r="N227" i="42"/>
  <c r="N391" i="45"/>
  <c r="N17" i="24"/>
  <c r="N17" i="36"/>
  <c r="N57" i="45"/>
  <c r="N37" i="27"/>
  <c r="N37" i="42"/>
  <c r="N145" i="45"/>
  <c r="N53" i="27"/>
  <c r="N53" i="42"/>
  <c r="N161" i="45"/>
  <c r="N617" i="27"/>
  <c r="N605" i="42"/>
  <c r="N997" i="45"/>
  <c r="A702" i="27"/>
  <c r="A690" i="42"/>
  <c r="A1130" i="45"/>
  <c r="A645" i="27"/>
  <c r="A633" i="42"/>
  <c r="A1037" i="45"/>
  <c r="A582" i="27"/>
  <c r="A570" i="42"/>
  <c r="A902" i="45"/>
  <c r="A24" i="22"/>
  <c r="A24" i="33"/>
  <c r="A832" i="45"/>
  <c r="A506" i="27"/>
  <c r="A506" i="42"/>
  <c r="A670" i="45"/>
  <c r="A428" i="27"/>
  <c r="A428" i="42"/>
  <c r="A592" i="45"/>
  <c r="A402" i="27"/>
  <c r="A402" i="42"/>
  <c r="A566" i="45"/>
  <c r="A387" i="27"/>
  <c r="A387" i="42"/>
  <c r="A551" i="45"/>
  <c r="A349" i="27"/>
  <c r="A349" i="42"/>
  <c r="A513" i="45"/>
  <c r="A333" i="27"/>
  <c r="A333" i="42"/>
  <c r="A497" i="45"/>
  <c r="A305" i="27"/>
  <c r="A305" i="42"/>
  <c r="A469" i="45"/>
  <c r="A289" i="27"/>
  <c r="A289" i="42"/>
  <c r="A453" i="45"/>
  <c r="A273" i="27"/>
  <c r="A273" i="42"/>
  <c r="A437" i="45"/>
  <c r="A26" i="24"/>
  <c r="A26" i="36"/>
  <c r="A66" i="45"/>
  <c r="A669" i="27"/>
  <c r="A657" i="42"/>
  <c r="A1073" i="45"/>
  <c r="A567" i="27"/>
  <c r="A555" i="42"/>
  <c r="A827" i="45"/>
  <c r="A495" i="27"/>
  <c r="A495" i="42"/>
  <c r="A659" i="45"/>
  <c r="A442" i="27"/>
  <c r="A442" i="42"/>
  <c r="A606" i="45"/>
  <c r="A416" i="27"/>
  <c r="A416" i="42"/>
  <c r="A580" i="45"/>
  <c r="A344" i="27"/>
  <c r="A344" i="42"/>
  <c r="A508" i="45"/>
  <c r="A646" i="27"/>
  <c r="A634" i="42"/>
  <c r="A1038" i="45"/>
  <c r="A86" i="31"/>
  <c r="A86" i="34"/>
  <c r="A870" i="45"/>
  <c r="A54" i="31"/>
  <c r="A54" i="34"/>
  <c r="A778" i="45"/>
  <c r="A493" i="27"/>
  <c r="A493" i="42"/>
  <c r="A657" i="45"/>
  <c r="A391" i="27"/>
  <c r="A391" i="42"/>
  <c r="A555" i="45"/>
  <c r="A286" i="27"/>
  <c r="A286" i="42"/>
  <c r="A450" i="45"/>
  <c r="A18" i="26"/>
  <c r="A18" i="40"/>
  <c r="A318" i="45"/>
  <c r="A348" i="27"/>
  <c r="A348" i="42"/>
  <c r="A512" i="45"/>
  <c r="A459" i="27"/>
  <c r="A459" i="42"/>
  <c r="A623" i="45"/>
  <c r="A350" i="27"/>
  <c r="A350" i="42"/>
  <c r="A514" i="45"/>
  <c r="A278" i="27"/>
  <c r="A278" i="42"/>
  <c r="A442" i="45"/>
  <c r="A708" i="27"/>
  <c r="A696" i="42"/>
  <c r="A1136" i="45"/>
  <c r="A654" i="27"/>
  <c r="A642" i="42"/>
  <c r="A1046" i="45"/>
  <c r="A91" i="31"/>
  <c r="A91" i="34"/>
  <c r="A875" i="45"/>
  <c r="A571" i="27"/>
  <c r="A559" i="42"/>
  <c r="A855" i="45"/>
  <c r="A562" i="27"/>
  <c r="A550" i="42"/>
  <c r="A822" i="45"/>
  <c r="A519" i="27"/>
  <c r="A519" i="42"/>
  <c r="A683" i="45"/>
  <c r="A486" i="27"/>
  <c r="A486" i="42"/>
  <c r="A650" i="45"/>
  <c r="A404" i="27"/>
  <c r="A404" i="42"/>
  <c r="A568" i="45"/>
  <c r="A351" i="27"/>
  <c r="A351" i="42"/>
  <c r="A515" i="45"/>
  <c r="A335" i="27"/>
  <c r="A335" i="42"/>
  <c r="A499" i="45"/>
  <c r="A303" i="27"/>
  <c r="A303" i="42"/>
  <c r="A467" i="45"/>
  <c r="A681" i="27"/>
  <c r="A669" i="42"/>
  <c r="A1097" i="45"/>
  <c r="N36" i="22"/>
  <c r="N36" i="33"/>
  <c r="N1084" i="45"/>
  <c r="N36" i="31"/>
  <c r="N36" i="34"/>
  <c r="N760" i="45"/>
  <c r="N214" i="27"/>
  <c r="N214" i="42"/>
  <c r="N378" i="45"/>
  <c r="N50" i="24"/>
  <c r="N50" i="36"/>
  <c r="N90" i="45"/>
  <c r="A60" i="31"/>
  <c r="A60" i="34"/>
  <c r="A784" i="45"/>
  <c r="A10" i="25"/>
  <c r="A10" i="38"/>
  <c r="A350" i="45"/>
  <c r="N704" i="27"/>
  <c r="N692" i="42"/>
  <c r="N1132" i="45"/>
  <c r="N597" i="27"/>
  <c r="N585" i="42"/>
  <c r="N953" i="45"/>
  <c r="N85" i="31"/>
  <c r="N85" i="34"/>
  <c r="N869" i="45"/>
  <c r="N26" i="31"/>
  <c r="N26" i="34"/>
  <c r="N738" i="45"/>
  <c r="N238" i="27"/>
  <c r="N238" i="42"/>
  <c r="N402" i="45"/>
  <c r="N24" i="25"/>
  <c r="N24" i="38"/>
  <c r="N1144" i="45"/>
  <c r="N583" i="27"/>
  <c r="N571" i="42"/>
  <c r="N903" i="45"/>
  <c r="N454" i="27"/>
  <c r="N454" i="42"/>
  <c r="N618" i="45"/>
  <c r="N30" i="27"/>
  <c r="N30" i="42"/>
  <c r="N138" i="45"/>
  <c r="N22" i="24"/>
  <c r="N22" i="36"/>
  <c r="N62" i="45"/>
  <c r="A430" i="27"/>
  <c r="A430" i="42"/>
  <c r="A594" i="45"/>
  <c r="A279" i="27"/>
  <c r="A279" i="42"/>
  <c r="A443" i="45"/>
  <c r="A251" i="27"/>
  <c r="A251" i="42"/>
  <c r="A415" i="45"/>
  <c r="N702" i="27"/>
  <c r="N690" i="42"/>
  <c r="N1130" i="45"/>
  <c r="N595" i="27"/>
  <c r="N583" i="42"/>
  <c r="N951" i="45"/>
  <c r="N570" i="27"/>
  <c r="N558" i="42"/>
  <c r="N854" i="45"/>
  <c r="N514" i="27"/>
  <c r="N514" i="42"/>
  <c r="N678" i="45"/>
  <c r="N234" i="27"/>
  <c r="N234" i="42"/>
  <c r="N398" i="45"/>
  <c r="N43" i="22"/>
  <c r="N43" i="33"/>
  <c r="N1091" i="45"/>
  <c r="N31" i="31"/>
  <c r="N31" i="34"/>
  <c r="N743" i="45"/>
  <c r="N529" i="27"/>
  <c r="N529" i="42"/>
  <c r="N693" i="45"/>
  <c r="N342" i="27"/>
  <c r="N342" i="42"/>
  <c r="N506" i="45"/>
  <c r="N16" i="31"/>
  <c r="N16" i="34"/>
  <c r="N108" i="45"/>
  <c r="N674" i="27"/>
  <c r="N662" i="42"/>
  <c r="N1078" i="45"/>
  <c r="N601" i="27"/>
  <c r="N589" i="42"/>
  <c r="N957" i="45"/>
  <c r="N575" i="27"/>
  <c r="N563" i="42"/>
  <c r="N859" i="45"/>
  <c r="N48" i="31"/>
  <c r="N48" i="34"/>
  <c r="N772" i="45"/>
  <c r="N452" i="27"/>
  <c r="N452" i="42"/>
  <c r="N616" i="45"/>
  <c r="N18" i="22"/>
  <c r="N18" i="33"/>
  <c r="N42" i="45"/>
  <c r="A142" i="31"/>
  <c r="A142" i="34"/>
  <c r="A986" i="45"/>
  <c r="A314" i="27"/>
  <c r="A314" i="42"/>
  <c r="A478" i="45"/>
  <c r="A12" i="25"/>
  <c r="A12" i="38"/>
  <c r="A352" i="45"/>
  <c r="N695" i="27"/>
  <c r="N683" i="42"/>
  <c r="N1111" i="45"/>
  <c r="N146" i="31"/>
  <c r="N146" i="34"/>
  <c r="N990" i="45"/>
  <c r="N127" i="31"/>
  <c r="N127" i="34"/>
  <c r="N935" i="45"/>
  <c r="N524" i="27"/>
  <c r="N524" i="42"/>
  <c r="N688" i="45"/>
  <c r="N162" i="27"/>
  <c r="N162" i="42"/>
  <c r="N270" i="45"/>
  <c r="A130" i="31"/>
  <c r="A130" i="34"/>
  <c r="A962" i="45"/>
  <c r="N638" i="27"/>
  <c r="N626" i="42"/>
  <c r="N1030" i="45"/>
  <c r="N578" i="27"/>
  <c r="N566" i="42"/>
  <c r="N862" i="45"/>
  <c r="N55" i="31"/>
  <c r="N55" i="34"/>
  <c r="N779" i="45"/>
  <c r="N507" i="27"/>
  <c r="N507" i="42"/>
  <c r="N671" i="45"/>
  <c r="N19" i="25"/>
  <c r="N19" i="38"/>
  <c r="N359" i="45"/>
  <c r="N17" i="22"/>
  <c r="N17" i="33"/>
  <c r="N41" i="45"/>
  <c r="A618" i="27"/>
  <c r="A606" i="42"/>
  <c r="A998" i="45"/>
  <c r="A308" i="27"/>
  <c r="A308" i="42"/>
  <c r="A472" i="45"/>
  <c r="A280" i="27"/>
  <c r="A280" i="42"/>
  <c r="A444" i="45"/>
  <c r="F44" i="31"/>
  <c r="F44" i="34"/>
  <c r="F768" i="45"/>
  <c r="T653" i="27"/>
  <c r="O641" i="42"/>
  <c r="O1045" i="45"/>
  <c r="M129" i="31"/>
  <c r="M129" i="34"/>
  <c r="M961" i="45"/>
  <c r="T57" i="31"/>
  <c r="O57" i="34"/>
  <c r="O781" i="45"/>
  <c r="M545" i="27"/>
  <c r="M533" i="42"/>
  <c r="M709" i="45"/>
  <c r="M509" i="27"/>
  <c r="M509" i="42"/>
  <c r="M673" i="45"/>
  <c r="T437" i="27"/>
  <c r="O437" i="42"/>
  <c r="O601" i="45"/>
  <c r="T413" i="27"/>
  <c r="O413" i="42"/>
  <c r="O577" i="45"/>
  <c r="M11" i="24"/>
  <c r="M11" i="36"/>
  <c r="M51" i="45"/>
  <c r="T7" i="24"/>
  <c r="O7" i="36"/>
  <c r="O47" i="45"/>
  <c r="T105" i="31"/>
  <c r="O105" i="34"/>
  <c r="O913" i="45"/>
  <c r="T21" i="31"/>
  <c r="O21" i="34"/>
  <c r="O733" i="45"/>
  <c r="M425" i="27"/>
  <c r="M425" i="42"/>
  <c r="M589" i="45"/>
  <c r="M377" i="27"/>
  <c r="M377" i="42"/>
  <c r="M541" i="45"/>
  <c r="T737" i="27"/>
  <c r="O725" i="42"/>
  <c r="O1177" i="45"/>
  <c r="M689" i="27"/>
  <c r="M677" i="42"/>
  <c r="M1105" i="45"/>
  <c r="M33" i="22"/>
  <c r="M33" i="33"/>
  <c r="M1081" i="45"/>
  <c r="T569" i="27"/>
  <c r="O557" i="42"/>
  <c r="O853" i="45"/>
  <c r="T231" i="27"/>
  <c r="O231" i="42"/>
  <c r="O395" i="45"/>
  <c r="T209" i="27"/>
  <c r="O209" i="42"/>
  <c r="O373" i="45"/>
  <c r="T5" i="27"/>
  <c r="O5" i="42"/>
  <c r="O113" i="45"/>
  <c r="T45" i="24"/>
  <c r="O45" i="36"/>
  <c r="O85" i="45"/>
  <c r="M5" i="25"/>
  <c r="M5" i="38"/>
  <c r="M345" i="45"/>
  <c r="M15" i="24"/>
  <c r="M15" i="36"/>
  <c r="M55" i="45"/>
  <c r="T21" i="22"/>
  <c r="O21" i="33"/>
  <c r="O829" i="45"/>
  <c r="T69" i="31"/>
  <c r="O69" i="34"/>
  <c r="O793" i="45"/>
  <c r="T473" i="27"/>
  <c r="O473" i="42"/>
  <c r="O637" i="45"/>
  <c r="M449" i="27"/>
  <c r="M449" i="42"/>
  <c r="M613" i="45"/>
  <c r="A946" i="4"/>
  <c r="L938" i="45"/>
  <c r="A955" i="4"/>
  <c r="A943" i="45"/>
  <c r="L943" i="45"/>
  <c r="L85" i="27"/>
  <c r="L85" i="42"/>
  <c r="L193" i="45"/>
  <c r="L521" i="27"/>
  <c r="L521" i="42"/>
  <c r="L685" i="45"/>
  <c r="L437" i="27"/>
  <c r="L437" i="42"/>
  <c r="L601" i="45"/>
  <c r="L57" i="31"/>
  <c r="L57" i="34"/>
  <c r="L781" i="45"/>
  <c r="N33" i="24"/>
  <c r="N33" i="36"/>
  <c r="N73" i="45"/>
  <c r="N485" i="27"/>
  <c r="N485" i="42"/>
  <c r="N649" i="45"/>
  <c r="N223" i="27"/>
  <c r="N223" i="42"/>
  <c r="N387" i="45"/>
  <c r="N105" i="31"/>
  <c r="N105" i="34"/>
  <c r="N913" i="45"/>
  <c r="N12" i="24"/>
  <c r="N12" i="36"/>
  <c r="N52" i="45"/>
  <c r="N21" i="27"/>
  <c r="N21" i="42"/>
  <c r="N129" i="45"/>
  <c r="N133" i="27"/>
  <c r="N133" i="42"/>
  <c r="N241" i="45"/>
  <c r="A597" i="27"/>
  <c r="A585" i="42"/>
  <c r="A953" i="45"/>
  <c r="A53" i="31"/>
  <c r="A53" i="34"/>
  <c r="A777" i="45"/>
  <c r="A379" i="27"/>
  <c r="A379" i="42"/>
  <c r="A543" i="45"/>
  <c r="A329" i="27"/>
  <c r="A329" i="42"/>
  <c r="A493" i="45"/>
  <c r="A285" i="27"/>
  <c r="A285" i="42"/>
  <c r="A449" i="45"/>
  <c r="A655" i="27"/>
  <c r="A643" i="42"/>
  <c r="A1047" i="45"/>
  <c r="A487" i="27"/>
  <c r="A487" i="42"/>
  <c r="A651" i="45"/>
  <c r="A386" i="27"/>
  <c r="A386" i="42"/>
  <c r="A550" i="45"/>
  <c r="A50" i="31"/>
  <c r="A50" i="34"/>
  <c r="A774" i="45"/>
  <c r="A358" i="27"/>
  <c r="A358" i="42"/>
  <c r="A522" i="45"/>
  <c r="A6" i="26"/>
  <c r="A6" i="40"/>
  <c r="A306" i="45"/>
  <c r="A336" i="27"/>
  <c r="A336" i="42"/>
  <c r="A500" i="45"/>
  <c r="A650" i="27"/>
  <c r="A638" i="42"/>
  <c r="A1042" i="45"/>
  <c r="A90" i="31"/>
  <c r="A90" i="34"/>
  <c r="A874" i="45"/>
  <c r="A334" i="27"/>
  <c r="A334" i="42"/>
  <c r="A498" i="45"/>
  <c r="A246" i="27"/>
  <c r="A246" i="42"/>
  <c r="A410" i="45"/>
  <c r="A682" i="27"/>
  <c r="A670" i="42"/>
  <c r="A1098" i="45"/>
  <c r="A651" i="27"/>
  <c r="A639" i="42"/>
  <c r="A1043" i="45"/>
  <c r="A87" i="31"/>
  <c r="A87" i="34"/>
  <c r="A871" i="45"/>
  <c r="A26" i="22"/>
  <c r="A26" i="33"/>
  <c r="A834" i="45"/>
  <c r="A558" i="27"/>
  <c r="A546" i="42"/>
  <c r="A818" i="45"/>
  <c r="A511" i="27"/>
  <c r="A511" i="42"/>
  <c r="A675" i="45"/>
  <c r="A463" i="27"/>
  <c r="A463" i="42"/>
  <c r="A627" i="45"/>
  <c r="A392" i="27"/>
  <c r="A392" i="42"/>
  <c r="A556" i="45"/>
  <c r="A347" i="27"/>
  <c r="A347" i="42"/>
  <c r="A511" i="45"/>
  <c r="A331" i="27"/>
  <c r="A331" i="42"/>
  <c r="A495" i="45"/>
  <c r="A299" i="27"/>
  <c r="A299" i="42"/>
  <c r="A463" i="45"/>
  <c r="A675" i="27"/>
  <c r="A663" i="42"/>
  <c r="A1079" i="45"/>
  <c r="N645" i="27"/>
  <c r="N633" i="42"/>
  <c r="N1037" i="45"/>
  <c r="N490" i="27"/>
  <c r="N490" i="42"/>
  <c r="N654" i="45"/>
  <c r="N24" i="24"/>
  <c r="N24" i="36"/>
  <c r="N64" i="45"/>
  <c r="A488" i="27"/>
  <c r="A488" i="42"/>
  <c r="A652" i="45"/>
  <c r="N680" i="27"/>
  <c r="N668" i="42"/>
  <c r="N1096" i="45"/>
  <c r="N594" i="27"/>
  <c r="N582" i="42"/>
  <c r="N950" i="45"/>
  <c r="N571" i="27"/>
  <c r="N559" i="42"/>
  <c r="N855" i="45"/>
  <c r="N526" i="27"/>
  <c r="N526" i="42"/>
  <c r="N690" i="45"/>
  <c r="N235" i="27"/>
  <c r="N235" i="42"/>
  <c r="N399" i="45"/>
  <c r="N669" i="27"/>
  <c r="N657" i="42"/>
  <c r="N1073" i="45"/>
  <c r="N62" i="31"/>
  <c r="N62" i="34"/>
  <c r="N786" i="45"/>
  <c r="N418" i="27"/>
  <c r="N418" i="42"/>
  <c r="N582" i="45"/>
  <c r="N26" i="27"/>
  <c r="N26" i="42"/>
  <c r="N134" i="45"/>
  <c r="A704" i="27"/>
  <c r="A692" i="42"/>
  <c r="A1132" i="45"/>
  <c r="A291" i="27"/>
  <c r="A291" i="42"/>
  <c r="A455" i="45"/>
  <c r="A275" i="27"/>
  <c r="A275" i="42"/>
  <c r="A439" i="45"/>
  <c r="A247" i="27"/>
  <c r="A247" i="42"/>
  <c r="A411" i="45"/>
  <c r="N692" i="27"/>
  <c r="N680" i="42"/>
  <c r="N1108" i="45"/>
  <c r="N585" i="27"/>
  <c r="N573" i="42"/>
  <c r="N905" i="45"/>
  <c r="N74" i="31"/>
  <c r="N74" i="34"/>
  <c r="N798" i="45"/>
  <c r="N430" i="27"/>
  <c r="N430" i="42"/>
  <c r="N594" i="45"/>
  <c r="N38" i="24"/>
  <c r="N38" i="36"/>
  <c r="N78" i="45"/>
  <c r="N611" i="27"/>
  <c r="N599" i="42"/>
  <c r="N979" i="45"/>
  <c r="N29" i="31"/>
  <c r="N29" i="34"/>
  <c r="N741" i="45"/>
  <c r="N522" i="27"/>
  <c r="N522" i="42"/>
  <c r="N686" i="45"/>
  <c r="N15" i="26"/>
  <c r="N15" i="40"/>
  <c r="N315" i="45"/>
  <c r="N639" i="27"/>
  <c r="N627" i="42"/>
  <c r="N1031" i="45"/>
  <c r="N83" i="31"/>
  <c r="N83" i="34"/>
  <c r="N867" i="45"/>
  <c r="N28" i="22"/>
  <c r="N28" i="33"/>
  <c r="N836" i="45"/>
  <c r="N527" i="27"/>
  <c r="N527" i="42"/>
  <c r="N691" i="45"/>
  <c r="N329" i="27"/>
  <c r="N329" i="42"/>
  <c r="N493" i="45"/>
  <c r="N16" i="22"/>
  <c r="N16" i="33"/>
  <c r="N40" i="45"/>
  <c r="A598" i="27"/>
  <c r="A586" i="42"/>
  <c r="A954" i="45"/>
  <c r="A306" i="27"/>
  <c r="A306" i="42"/>
  <c r="A470" i="45"/>
  <c r="N682" i="27"/>
  <c r="N670" i="42"/>
  <c r="N1098" i="45"/>
  <c r="N607" i="27"/>
  <c r="N595" i="42"/>
  <c r="N975" i="45"/>
  <c r="N30" i="31"/>
  <c r="N30" i="34"/>
  <c r="N742" i="45"/>
  <c r="N408" i="27"/>
  <c r="N408" i="42"/>
  <c r="N572" i="45"/>
  <c r="N17" i="31"/>
  <c r="N17" i="34"/>
  <c r="N109" i="45"/>
  <c r="A458" i="27"/>
  <c r="A458" i="42"/>
  <c r="A622" i="45"/>
  <c r="N636" i="27"/>
  <c r="N624" i="42"/>
  <c r="N1028" i="45"/>
  <c r="N576" i="27"/>
  <c r="N564" i="42"/>
  <c r="N860" i="45"/>
  <c r="N53" i="31"/>
  <c r="N53" i="34"/>
  <c r="N777" i="45"/>
  <c r="N463" i="27"/>
  <c r="N463" i="42"/>
  <c r="N627" i="45"/>
  <c r="N17" i="25"/>
  <c r="N17" i="38"/>
  <c r="N357" i="45"/>
  <c r="N15" i="22"/>
  <c r="N15" i="33"/>
  <c r="N39" i="45"/>
  <c r="A304" i="27"/>
  <c r="A304" i="42"/>
  <c r="A468" i="45"/>
  <c r="M141" i="31"/>
  <c r="M141" i="34"/>
  <c r="M985" i="45"/>
  <c r="T117" i="31"/>
  <c r="O117" i="34"/>
  <c r="O925" i="45"/>
  <c r="M557" i="27"/>
  <c r="M545" i="42"/>
  <c r="M817" i="45"/>
  <c r="M57" i="31"/>
  <c r="M57" i="34"/>
  <c r="M781" i="45"/>
  <c r="T545" i="27"/>
  <c r="O533" i="42"/>
  <c r="O709" i="45"/>
  <c r="T461" i="27"/>
  <c r="O461" i="42"/>
  <c r="O625" i="45"/>
  <c r="M437" i="27"/>
  <c r="M437" i="42"/>
  <c r="M601" i="45"/>
  <c r="T13" i="24"/>
  <c r="O13" i="36"/>
  <c r="O53" i="45"/>
  <c r="T11" i="24"/>
  <c r="O11" i="36"/>
  <c r="O51" i="45"/>
  <c r="A338" i="27"/>
  <c r="A338" i="42"/>
  <c r="A502" i="45"/>
  <c r="A296" i="27"/>
  <c r="A296" i="42"/>
  <c r="A460" i="45"/>
  <c r="A272" i="27"/>
  <c r="A272" i="42"/>
  <c r="A436" i="45"/>
  <c r="A248" i="27"/>
  <c r="A248" i="42"/>
  <c r="A412" i="45"/>
  <c r="M228" i="27"/>
  <c r="M228" i="42"/>
  <c r="M392" i="45"/>
  <c r="K14" i="24"/>
  <c r="K14" i="36"/>
  <c r="P14" i="36"/>
  <c r="K54" i="45"/>
  <c r="P54" i="45"/>
  <c r="T593" i="27"/>
  <c r="O581" i="42"/>
  <c r="O949" i="45"/>
  <c r="M105" i="31"/>
  <c r="M105" i="34"/>
  <c r="M913" i="45"/>
  <c r="T45" i="31"/>
  <c r="O45" i="34"/>
  <c r="O769" i="45"/>
  <c r="T497" i="27"/>
  <c r="O497" i="42"/>
  <c r="O661" i="45"/>
  <c r="T425" i="27"/>
  <c r="O425" i="42"/>
  <c r="O589" i="45"/>
  <c r="A133" i="31"/>
  <c r="A133" i="34"/>
  <c r="A965" i="45"/>
  <c r="A250" i="27"/>
  <c r="A250" i="42"/>
  <c r="A414" i="45"/>
  <c r="T701" i="27"/>
  <c r="O689" i="42"/>
  <c r="O1129" i="45"/>
  <c r="T689" i="27"/>
  <c r="O677" i="42"/>
  <c r="O1105" i="45"/>
  <c r="M569" i="27"/>
  <c r="M557" i="42"/>
  <c r="M853" i="45"/>
  <c r="T223" i="27"/>
  <c r="O223" i="42"/>
  <c r="O387" i="45"/>
  <c r="M209" i="27"/>
  <c r="M209" i="42"/>
  <c r="M373" i="45"/>
  <c r="T5" i="26"/>
  <c r="O5" i="40"/>
  <c r="O305" i="45"/>
  <c r="M5" i="27"/>
  <c r="M5" i="42"/>
  <c r="M113" i="45"/>
  <c r="O1261" i="45"/>
  <c r="M21" i="25"/>
  <c r="M21" i="38"/>
  <c r="M1141" i="45"/>
  <c r="N1066" i="45"/>
  <c r="K1066" i="45"/>
  <c r="P1066" i="45"/>
  <c r="T81" i="31"/>
  <c r="O81" i="34"/>
  <c r="O865" i="45"/>
  <c r="M5" i="31"/>
  <c r="M5" i="34"/>
  <c r="M97" i="45"/>
  <c r="T605" i="27"/>
  <c r="O593" i="42"/>
  <c r="O973" i="45"/>
  <c r="M21" i="22"/>
  <c r="M21" i="33"/>
  <c r="M829" i="45"/>
  <c r="T521" i="27"/>
  <c r="O521" i="42"/>
  <c r="O685" i="45"/>
  <c r="M473" i="27"/>
  <c r="M473" i="42"/>
  <c r="M637" i="45"/>
  <c r="M12" i="24"/>
  <c r="M12" i="36"/>
  <c r="M52" i="45"/>
  <c r="A298" i="27"/>
  <c r="A298" i="42"/>
  <c r="A462" i="45"/>
  <c r="L105" i="31"/>
  <c r="L105" i="34"/>
  <c r="L913" i="45"/>
  <c r="L5" i="25"/>
  <c r="L5" i="38"/>
  <c r="L345" i="45"/>
  <c r="L413" i="27"/>
  <c r="L413" i="42"/>
  <c r="L577" i="45"/>
  <c r="N593" i="27"/>
  <c r="N581" i="42"/>
  <c r="N949" i="45"/>
  <c r="N129" i="31"/>
  <c r="N129" i="34"/>
  <c r="N961" i="45"/>
  <c r="N229" i="27"/>
  <c r="N229" i="42"/>
  <c r="N393" i="45"/>
  <c r="N509" i="27"/>
  <c r="N509" i="42"/>
  <c r="N673" i="45"/>
  <c r="A680" i="27"/>
  <c r="A668" i="42"/>
  <c r="A1096" i="45"/>
  <c r="A89" i="31"/>
  <c r="A89" i="34"/>
  <c r="A873" i="45"/>
  <c r="A498" i="27"/>
  <c r="A498" i="42"/>
  <c r="A662" i="45"/>
  <c r="A345" i="27"/>
  <c r="A345" i="42"/>
  <c r="A509" i="45"/>
  <c r="A301" i="27"/>
  <c r="A301" i="42"/>
  <c r="A465" i="45"/>
  <c r="A253" i="27"/>
  <c r="A253" i="42"/>
  <c r="A417" i="45"/>
  <c r="A13" i="22"/>
  <c r="A13" i="33"/>
  <c r="A37" i="45"/>
  <c r="A550" i="27"/>
  <c r="A538" i="42"/>
  <c r="A714" i="45"/>
  <c r="A438" i="27"/>
  <c r="A438" i="42"/>
  <c r="A602" i="45"/>
  <c r="A340" i="27"/>
  <c r="A340" i="42"/>
  <c r="A504" i="45"/>
  <c r="A578" i="27"/>
  <c r="A566" i="42"/>
  <c r="A862" i="45"/>
  <c r="A462" i="27"/>
  <c r="A462" i="42"/>
  <c r="A626" i="45"/>
  <c r="A254" i="27"/>
  <c r="A254" i="42"/>
  <c r="A418" i="45"/>
  <c r="A10" i="31"/>
  <c r="A10" i="34"/>
  <c r="A102" i="45"/>
  <c r="A451" i="27"/>
  <c r="A451" i="42"/>
  <c r="A615" i="45"/>
  <c r="L45" i="31"/>
  <c r="L45" i="34"/>
  <c r="L769" i="45"/>
  <c r="L21" i="31"/>
  <c r="L21" i="34"/>
  <c r="L733" i="45"/>
  <c r="L641" i="27"/>
  <c r="L629" i="42"/>
  <c r="L1033" i="45"/>
  <c r="L677" i="27"/>
  <c r="L665" i="42"/>
  <c r="L1093" i="45"/>
  <c r="L45" i="22"/>
  <c r="L45" i="33"/>
  <c r="L1201" i="45"/>
  <c r="A1037" i="4"/>
  <c r="L939" i="45"/>
  <c r="K206" i="27"/>
  <c r="K206" i="42"/>
  <c r="P206" i="42"/>
  <c r="K370" i="45"/>
  <c r="P370" i="45"/>
  <c r="L569" i="27"/>
  <c r="L557" i="42"/>
  <c r="L853" i="45"/>
  <c r="A766" i="4"/>
  <c r="A754" i="45"/>
  <c r="L754" i="45"/>
  <c r="A321" i="4"/>
  <c r="A321" i="45"/>
  <c r="L321" i="45"/>
  <c r="L129" i="31"/>
  <c r="L129" i="34"/>
  <c r="L961" i="45"/>
  <c r="L10" i="24"/>
  <c r="L10" i="36"/>
  <c r="L50" i="45"/>
  <c r="L401" i="27"/>
  <c r="L401" i="42"/>
  <c r="L565" i="45"/>
  <c r="L485" i="27"/>
  <c r="L485" i="42"/>
  <c r="L649" i="45"/>
  <c r="L230" i="27"/>
  <c r="L230" i="42"/>
  <c r="L394" i="45"/>
  <c r="L6" i="24"/>
  <c r="L6" i="36"/>
  <c r="L46" i="45"/>
  <c r="L117" i="31"/>
  <c r="L117" i="34"/>
  <c r="L925" i="45"/>
  <c r="L18" i="27"/>
  <c r="L18" i="42"/>
  <c r="L126" i="45"/>
  <c r="L149" i="27"/>
  <c r="L149" i="42"/>
  <c r="L257" i="45"/>
  <c r="N33" i="22"/>
  <c r="N33" i="33"/>
  <c r="N1081" i="45"/>
  <c r="N641" i="27"/>
  <c r="N629" i="42"/>
  <c r="N1033" i="45"/>
  <c r="N81" i="31"/>
  <c r="N81" i="34"/>
  <c r="N865" i="45"/>
  <c r="N437" i="27"/>
  <c r="N437" i="42"/>
  <c r="N601" i="45"/>
  <c r="N224" i="27"/>
  <c r="N224" i="42"/>
  <c r="N388" i="45"/>
  <c r="N15" i="24"/>
  <c r="N15" i="36"/>
  <c r="N55" i="45"/>
  <c r="N689" i="27"/>
  <c r="N677" i="42"/>
  <c r="N1105" i="45"/>
  <c r="N413" i="27"/>
  <c r="N413" i="42"/>
  <c r="N577" i="45"/>
  <c r="N21" i="22"/>
  <c r="N21" i="33"/>
  <c r="N829" i="45"/>
  <c r="N10" i="27"/>
  <c r="N10" i="42"/>
  <c r="N118" i="45"/>
  <c r="N521" i="27"/>
  <c r="N521" i="42"/>
  <c r="N685" i="45"/>
  <c r="N401" i="27"/>
  <c r="N401" i="42"/>
  <c r="N565" i="45"/>
  <c r="N5" i="26"/>
  <c r="N5" i="40"/>
  <c r="N305" i="45"/>
  <c r="N8" i="24"/>
  <c r="N8" i="36"/>
  <c r="N48" i="45"/>
  <c r="N222" i="27"/>
  <c r="N222" i="42"/>
  <c r="N386" i="45"/>
  <c r="N11" i="24"/>
  <c r="N11" i="36"/>
  <c r="N51" i="45"/>
  <c r="N19" i="27"/>
  <c r="N19" i="42"/>
  <c r="N127" i="45"/>
  <c r="N165" i="27"/>
  <c r="N165" i="42"/>
  <c r="N273" i="45"/>
  <c r="N6" i="27"/>
  <c r="N6" i="42"/>
  <c r="N114" i="45"/>
  <c r="N85" i="27"/>
  <c r="N85" i="42"/>
  <c r="N193" i="45"/>
  <c r="N69" i="27"/>
  <c r="N69" i="42"/>
  <c r="N177" i="45"/>
  <c r="A26" i="25"/>
  <c r="A26" i="38"/>
  <c r="A1146" i="45"/>
  <c r="A674" i="27"/>
  <c r="A662" i="42"/>
  <c r="A1078" i="45"/>
  <c r="A590" i="27"/>
  <c r="A578" i="42"/>
  <c r="A910" i="45"/>
  <c r="A85" i="31"/>
  <c r="A85" i="34"/>
  <c r="A869" i="45"/>
  <c r="A26" i="31"/>
  <c r="A26" i="34"/>
  <c r="A738" i="45"/>
  <c r="A454" i="27"/>
  <c r="A454" i="42"/>
  <c r="A618" i="45"/>
  <c r="A410" i="27"/>
  <c r="A410" i="42"/>
  <c r="A574" i="45"/>
  <c r="A394" i="27"/>
  <c r="A394" i="42"/>
  <c r="A558" i="45"/>
  <c r="A357" i="27"/>
  <c r="A357" i="42"/>
  <c r="A521" i="45"/>
  <c r="A341" i="27"/>
  <c r="A341" i="42"/>
  <c r="A505" i="45"/>
  <c r="A313" i="27"/>
  <c r="A313" i="42"/>
  <c r="A477" i="45"/>
  <c r="A297" i="27"/>
  <c r="A297" i="42"/>
  <c r="A461" i="45"/>
  <c r="A281" i="27"/>
  <c r="A281" i="42"/>
  <c r="A445" i="45"/>
  <c r="A249" i="27"/>
  <c r="A249" i="42"/>
  <c r="A413" i="45"/>
  <c r="A705" i="27"/>
  <c r="A693" i="42"/>
  <c r="A1133" i="45"/>
  <c r="A585" i="27"/>
  <c r="A573" i="42"/>
  <c r="A905" i="45"/>
  <c r="A523" i="27"/>
  <c r="A523" i="42"/>
  <c r="A687" i="45"/>
  <c r="A457" i="27"/>
  <c r="A457" i="42"/>
  <c r="A621" i="45"/>
  <c r="A435" i="27"/>
  <c r="A435" i="42"/>
  <c r="A599" i="45"/>
  <c r="A356" i="27"/>
  <c r="A356" i="42"/>
  <c r="A520" i="45"/>
  <c r="A332" i="27"/>
  <c r="A332" i="42"/>
  <c r="A496" i="45"/>
  <c r="A591" i="27"/>
  <c r="A579" i="42"/>
  <c r="A911" i="45"/>
  <c r="A570" i="27"/>
  <c r="A558" i="42"/>
  <c r="A854" i="45"/>
  <c r="A514" i="27"/>
  <c r="A514" i="42"/>
  <c r="A678" i="45"/>
  <c r="A433" i="27"/>
  <c r="A433" i="42"/>
  <c r="A597" i="45"/>
  <c r="A342" i="27"/>
  <c r="A342" i="42"/>
  <c r="A506" i="45"/>
  <c r="A464" i="27"/>
  <c r="A464" i="42"/>
  <c r="A628" i="45"/>
  <c r="A139" i="31"/>
  <c r="A139" i="34"/>
  <c r="A971" i="45"/>
  <c r="A574" i="27"/>
  <c r="A562" i="42"/>
  <c r="A858" i="45"/>
  <c r="A411" i="27"/>
  <c r="A411" i="42"/>
  <c r="A575" i="45"/>
  <c r="A310" i="27"/>
  <c r="A310" i="42"/>
  <c r="A474" i="45"/>
  <c r="A14" i="26"/>
  <c r="A14" i="40"/>
  <c r="A314" i="45"/>
  <c r="A678" i="27"/>
  <c r="A666" i="42"/>
  <c r="A1094" i="45"/>
  <c r="A621" i="27"/>
  <c r="A609" i="42"/>
  <c r="A1001" i="45"/>
  <c r="A579" i="27"/>
  <c r="A567" i="42"/>
  <c r="A863" i="45"/>
  <c r="A22" i="22"/>
  <c r="A22" i="33"/>
  <c r="A830" i="45"/>
  <c r="A55" i="31"/>
  <c r="A55" i="34"/>
  <c r="A779" i="45"/>
  <c r="A500" i="27"/>
  <c r="A500" i="42"/>
  <c r="A664" i="45"/>
  <c r="A445" i="27"/>
  <c r="A445" i="42"/>
  <c r="A609" i="45"/>
  <c r="A385" i="27"/>
  <c r="A385" i="42"/>
  <c r="A549" i="45"/>
  <c r="A343" i="27"/>
  <c r="A343" i="42"/>
  <c r="A507" i="45"/>
  <c r="A311" i="27"/>
  <c r="A311" i="42"/>
  <c r="A475" i="45"/>
  <c r="A295" i="27"/>
  <c r="A295" i="42"/>
  <c r="A459" i="45"/>
  <c r="A24" i="24"/>
  <c r="A24" i="36"/>
  <c r="A64" i="45"/>
  <c r="N47" i="22"/>
  <c r="N47" i="33"/>
  <c r="N1203" i="45"/>
  <c r="N621" i="27"/>
  <c r="N609" i="42"/>
  <c r="N1001" i="45"/>
  <c r="N466" i="27"/>
  <c r="N466" i="42"/>
  <c r="N630" i="45"/>
  <c r="N14" i="26"/>
  <c r="N14" i="40"/>
  <c r="N314" i="45"/>
  <c r="N18" i="24"/>
  <c r="N18" i="36"/>
  <c r="N58" i="45"/>
  <c r="A450" i="27"/>
  <c r="A450" i="42"/>
  <c r="A614" i="45"/>
  <c r="N657" i="27"/>
  <c r="N645" i="42"/>
  <c r="N1049" i="45"/>
  <c r="N109" i="31"/>
  <c r="N109" i="34"/>
  <c r="N917" i="45"/>
  <c r="N25" i="22"/>
  <c r="N25" i="33"/>
  <c r="N833" i="45"/>
  <c r="N442" i="27"/>
  <c r="N442" i="42"/>
  <c r="N606" i="45"/>
  <c r="N666" i="27"/>
  <c r="N654" i="42"/>
  <c r="N1070" i="45"/>
  <c r="N38" i="31"/>
  <c r="N38" i="34"/>
  <c r="N762" i="45"/>
  <c r="N394" i="27"/>
  <c r="N394" i="42"/>
  <c r="N558" i="45"/>
  <c r="N14" i="31"/>
  <c r="N14" i="34"/>
  <c r="N106" i="45"/>
  <c r="A603" i="27"/>
  <c r="A591" i="42"/>
  <c r="A959" i="45"/>
  <c r="A287" i="27"/>
  <c r="A287" i="42"/>
  <c r="A451" i="45"/>
  <c r="A271" i="27"/>
  <c r="A271" i="42"/>
  <c r="A435" i="45"/>
  <c r="N145" i="31"/>
  <c r="N145" i="34"/>
  <c r="N989" i="45"/>
  <c r="N97" i="31"/>
  <c r="N97" i="34"/>
  <c r="N881" i="45"/>
  <c r="N35" i="31"/>
  <c r="N35" i="34"/>
  <c r="N759" i="45"/>
  <c r="N379" i="27"/>
  <c r="N379" i="42"/>
  <c r="N543" i="45"/>
  <c r="N684" i="27"/>
  <c r="N672" i="42"/>
  <c r="N1100" i="45"/>
  <c r="N606" i="27"/>
  <c r="N594" i="42"/>
  <c r="N974" i="45"/>
  <c r="N27" i="31"/>
  <c r="N27" i="34"/>
  <c r="N739" i="45"/>
  <c r="N419" i="27"/>
  <c r="N419" i="42"/>
  <c r="N583" i="45"/>
  <c r="N177" i="27"/>
  <c r="N177" i="42"/>
  <c r="N285" i="45"/>
  <c r="N637" i="27"/>
  <c r="N625" i="42"/>
  <c r="N1029" i="45"/>
  <c r="N579" i="27"/>
  <c r="N567" i="42"/>
  <c r="N863" i="45"/>
  <c r="N563" i="27"/>
  <c r="N551" i="42"/>
  <c r="N823" i="45"/>
  <c r="N523" i="27"/>
  <c r="N523" i="42"/>
  <c r="N687" i="45"/>
  <c r="N18" i="25"/>
  <c r="N18" i="38"/>
  <c r="N358" i="45"/>
  <c r="A150" i="31"/>
  <c r="A150" i="34"/>
  <c r="A994" i="45"/>
  <c r="A594" i="27"/>
  <c r="A582" i="42"/>
  <c r="A950" i="45"/>
  <c r="A290" i="27"/>
  <c r="A290" i="42"/>
  <c r="A454" i="45"/>
  <c r="F520" i="27"/>
  <c r="F520" i="42"/>
  <c r="F684" i="45"/>
  <c r="N678" i="27"/>
  <c r="N666" i="42"/>
  <c r="N1094" i="45"/>
  <c r="N139" i="31"/>
  <c r="N139" i="34"/>
  <c r="N971" i="45"/>
  <c r="N28" i="31"/>
  <c r="N28" i="34"/>
  <c r="N740" i="45"/>
  <c r="N353" i="27"/>
  <c r="N353" i="42"/>
  <c r="N517" i="45"/>
  <c r="N55" i="24"/>
  <c r="N55" i="36"/>
  <c r="N95" i="45"/>
  <c r="A145" i="31"/>
  <c r="A145" i="34"/>
  <c r="A989" i="45"/>
  <c r="A17" i="26"/>
  <c r="A17" i="40"/>
  <c r="A317" i="45"/>
  <c r="N634" i="27"/>
  <c r="N622" i="42"/>
  <c r="N1026" i="45"/>
  <c r="N565" i="27"/>
  <c r="N553" i="42"/>
  <c r="N825" i="45"/>
  <c r="N51" i="31"/>
  <c r="N51" i="34"/>
  <c r="N775" i="45"/>
  <c r="N386" i="27"/>
  <c r="N386" i="42"/>
  <c r="N550" i="45"/>
  <c r="N15" i="25"/>
  <c r="N15" i="38"/>
  <c r="N355" i="45"/>
  <c r="A66" i="22"/>
  <c r="A66" i="33"/>
  <c r="A1258" i="45"/>
  <c r="A382" i="27"/>
  <c r="A382" i="42"/>
  <c r="A546" i="45"/>
  <c r="A288" i="27"/>
  <c r="A288" i="42"/>
  <c r="A452" i="45"/>
  <c r="T629" i="27"/>
  <c r="O617" i="42"/>
  <c r="O1021" i="45"/>
  <c r="T141" i="31"/>
  <c r="O141" i="34"/>
  <c r="O985" i="45"/>
  <c r="T581" i="27"/>
  <c r="O569" i="42"/>
  <c r="O901" i="45"/>
  <c r="T557" i="27"/>
  <c r="O545" i="42"/>
  <c r="O817" i="45"/>
  <c r="T33" i="31"/>
  <c r="O33" i="34"/>
  <c r="O757" i="45"/>
  <c r="T485" i="27"/>
  <c r="O485" i="42"/>
  <c r="O649" i="45"/>
  <c r="M461" i="27"/>
  <c r="M461" i="42"/>
  <c r="M625" i="45"/>
  <c r="T389" i="27"/>
  <c r="O389" i="42"/>
  <c r="O553" i="45"/>
  <c r="M13" i="24"/>
  <c r="M13" i="36"/>
  <c r="M53" i="45"/>
  <c r="T233" i="27"/>
  <c r="O233" i="42"/>
  <c r="O397" i="45"/>
  <c r="T228" i="27"/>
  <c r="O228" i="42"/>
  <c r="O392" i="45"/>
  <c r="T33" i="24"/>
  <c r="O33" i="36"/>
  <c r="O73" i="45"/>
  <c r="M617" i="27"/>
  <c r="M605" i="42"/>
  <c r="M997" i="45"/>
  <c r="M593" i="27"/>
  <c r="M581" i="42"/>
  <c r="M949" i="45"/>
  <c r="N899" i="45"/>
  <c r="K899" i="45"/>
  <c r="P899" i="45"/>
  <c r="M45" i="31"/>
  <c r="M45" i="34"/>
  <c r="M769" i="45"/>
  <c r="M497" i="27"/>
  <c r="M497" i="42"/>
  <c r="M661" i="45"/>
  <c r="T6" i="24"/>
  <c r="O6" i="36"/>
  <c r="O46" i="45"/>
  <c r="T57" i="22"/>
  <c r="O57" i="33"/>
  <c r="O1249" i="45"/>
  <c r="T45" i="22"/>
  <c r="O45" i="33"/>
  <c r="O1201" i="45"/>
  <c r="T713" i="27"/>
  <c r="O701" i="42"/>
  <c r="O1153" i="45"/>
  <c r="M701" i="27"/>
  <c r="M689" i="42"/>
  <c r="M1129" i="45"/>
  <c r="T93" i="31"/>
  <c r="O93" i="34"/>
  <c r="O877" i="45"/>
  <c r="M227" i="27"/>
  <c r="M227" i="42"/>
  <c r="M391" i="45"/>
  <c r="M223" i="27"/>
  <c r="M223" i="42"/>
  <c r="M387" i="45"/>
  <c r="M5" i="26"/>
  <c r="M5" i="40"/>
  <c r="M305" i="45"/>
  <c r="T17" i="24"/>
  <c r="O17" i="36"/>
  <c r="O57" i="45"/>
  <c r="M1261" i="45"/>
  <c r="T725" i="27"/>
  <c r="O713" i="42"/>
  <c r="O1165" i="45"/>
  <c r="T21" i="25"/>
  <c r="O21" i="38"/>
  <c r="O1141" i="45"/>
  <c r="T677" i="27"/>
  <c r="O665" i="42"/>
  <c r="O1093" i="45"/>
  <c r="M665" i="27"/>
  <c r="M653" i="42"/>
  <c r="M1069" i="45"/>
  <c r="M81" i="31"/>
  <c r="M81" i="34"/>
  <c r="M865" i="45"/>
  <c r="T21" i="27"/>
  <c r="O21" i="42"/>
  <c r="O129" i="45"/>
  <c r="T5" i="31"/>
  <c r="O5" i="34"/>
  <c r="O97" i="45"/>
  <c r="T641" i="27"/>
  <c r="O629" i="42"/>
  <c r="O1033" i="45"/>
  <c r="M605" i="27"/>
  <c r="M593" i="42"/>
  <c r="M973" i="45"/>
  <c r="M521" i="27"/>
  <c r="M521" i="42"/>
  <c r="M685" i="45"/>
  <c r="M401" i="27"/>
  <c r="M401" i="42"/>
  <c r="M565" i="45"/>
  <c r="T12" i="24"/>
  <c r="O12" i="36"/>
  <c r="O52" i="45"/>
  <c r="L117" i="27"/>
  <c r="L117" i="42"/>
  <c r="L225" i="45"/>
  <c r="L69" i="31"/>
  <c r="L69" i="34"/>
  <c r="L793" i="45"/>
  <c r="L713" i="27"/>
  <c r="L701" i="42"/>
  <c r="L1153" i="45"/>
  <c r="L617" i="27"/>
  <c r="L605" i="42"/>
  <c r="L997" i="45"/>
  <c r="L33" i="24"/>
  <c r="L33" i="36"/>
  <c r="L73" i="45"/>
  <c r="L12" i="24"/>
  <c r="L12" i="36"/>
  <c r="L52" i="45"/>
  <c r="N653" i="27"/>
  <c r="N641" i="42"/>
  <c r="N1045" i="45"/>
  <c r="N228" i="27"/>
  <c r="N228" i="42"/>
  <c r="N392" i="45"/>
  <c r="N57" i="31"/>
  <c r="N57" i="34"/>
  <c r="N781" i="45"/>
  <c r="N677" i="27"/>
  <c r="N665" i="42"/>
  <c r="N1093" i="45"/>
  <c r="N449" i="27"/>
  <c r="N449" i="42"/>
  <c r="N613" i="45"/>
  <c r="N149" i="27"/>
  <c r="N149" i="42"/>
  <c r="N257" i="45"/>
  <c r="A421" i="27"/>
  <c r="A421" i="42"/>
  <c r="A585" i="45"/>
  <c r="L33" i="31"/>
  <c r="L33" i="34"/>
  <c r="L757" i="45"/>
  <c r="L497" i="27"/>
  <c r="L497" i="42"/>
  <c r="L661" i="45"/>
  <c r="L21" i="22"/>
  <c r="L21" i="33"/>
  <c r="L829" i="45"/>
  <c r="L33" i="22"/>
  <c r="L33" i="33"/>
  <c r="L1081" i="45"/>
  <c r="A765" i="4"/>
  <c r="A753" i="45"/>
  <c r="L753" i="45"/>
  <c r="L13" i="24"/>
  <c r="L13" i="36"/>
  <c r="L53" i="45"/>
  <c r="L605" i="27"/>
  <c r="L593" i="42"/>
  <c r="L973" i="45"/>
  <c r="L228" i="27"/>
  <c r="L228" i="42"/>
  <c r="L392" i="45"/>
  <c r="A328" i="4"/>
  <c r="A328" i="45"/>
  <c r="L333" i="45"/>
  <c r="L227" i="27"/>
  <c r="L227" i="42"/>
  <c r="L391" i="45"/>
  <c r="N389" i="27"/>
  <c r="N389" i="42"/>
  <c r="N553" i="45"/>
  <c r="N7" i="24"/>
  <c r="N7" i="36"/>
  <c r="N47" i="45"/>
  <c r="N69" i="31"/>
  <c r="N69" i="34"/>
  <c r="N793" i="45"/>
  <c r="N233" i="27"/>
  <c r="N233" i="42"/>
  <c r="N397" i="45"/>
  <c r="N45" i="31"/>
  <c r="N45" i="34"/>
  <c r="N769" i="45"/>
  <c r="N45" i="22"/>
  <c r="N45" i="33"/>
  <c r="N1201" i="45"/>
  <c r="N425" i="27"/>
  <c r="N425" i="42"/>
  <c r="N589" i="45"/>
  <c r="N101" i="27"/>
  <c r="N101" i="42"/>
  <c r="N209" i="45"/>
  <c r="N117" i="27"/>
  <c r="N117" i="42"/>
  <c r="N225" i="45"/>
  <c r="A706" i="27"/>
  <c r="A694" i="42"/>
  <c r="A1134" i="45"/>
  <c r="A586" i="27"/>
  <c r="A574" i="42"/>
  <c r="A906" i="45"/>
  <c r="A524" i="27"/>
  <c r="A524" i="42"/>
  <c r="A688" i="45"/>
  <c r="A406" i="27"/>
  <c r="A406" i="42"/>
  <c r="A570" i="45"/>
  <c r="A353" i="27"/>
  <c r="A353" i="42"/>
  <c r="A517" i="45"/>
  <c r="A309" i="27"/>
  <c r="A309" i="42"/>
  <c r="A473" i="45"/>
  <c r="A277" i="27"/>
  <c r="A277" i="42"/>
  <c r="A441" i="45"/>
  <c r="A30" i="24"/>
  <c r="A30" i="36"/>
  <c r="A70" i="45"/>
  <c r="A23" i="22"/>
  <c r="A23" i="33"/>
  <c r="A831" i="45"/>
  <c r="A446" i="27"/>
  <c r="A446" i="42"/>
  <c r="A610" i="45"/>
  <c r="A352" i="27"/>
  <c r="A352" i="42"/>
  <c r="A516" i="45"/>
  <c r="A583" i="27"/>
  <c r="A571" i="42"/>
  <c r="A903" i="45"/>
  <c r="A507" i="27"/>
  <c r="A507" i="42"/>
  <c r="A671" i="45"/>
  <c r="A302" i="27"/>
  <c r="A302" i="42"/>
  <c r="A466" i="45"/>
  <c r="A397" i="27"/>
  <c r="A397" i="42"/>
  <c r="A561" i="45"/>
  <c r="A510" i="27"/>
  <c r="A510" i="42"/>
  <c r="A674" i="45"/>
  <c r="A294" i="27"/>
  <c r="A294" i="42"/>
  <c r="A458" i="45"/>
  <c r="A14" i="22"/>
  <c r="A14" i="33"/>
  <c r="A38" i="45"/>
  <c r="A147" i="31"/>
  <c r="A147" i="34"/>
  <c r="A991" i="45"/>
  <c r="A566" i="27"/>
  <c r="A554" i="42"/>
  <c r="A826" i="45"/>
  <c r="A522" i="27"/>
  <c r="A522" i="42"/>
  <c r="A686" i="45"/>
  <c r="A490" i="27"/>
  <c r="A490" i="42"/>
  <c r="A654" i="45"/>
  <c r="A434" i="27"/>
  <c r="A434" i="42"/>
  <c r="A598" i="45"/>
  <c r="A355" i="27"/>
  <c r="A355" i="42"/>
  <c r="A519" i="45"/>
  <c r="A339" i="27"/>
  <c r="A339" i="42"/>
  <c r="A503" i="45"/>
  <c r="A307" i="27"/>
  <c r="A307" i="42"/>
  <c r="A471" i="45"/>
  <c r="A19" i="26"/>
  <c r="A19" i="40"/>
  <c r="A319" i="45"/>
  <c r="N716" i="27"/>
  <c r="N704" i="42"/>
  <c r="N1156" i="45"/>
  <c r="N50" i="31"/>
  <c r="N50" i="34"/>
  <c r="N774" i="45"/>
  <c r="N406" i="27"/>
  <c r="N406" i="42"/>
  <c r="N570" i="45"/>
  <c r="N28" i="27"/>
  <c r="N28" i="42"/>
  <c r="N136" i="45"/>
  <c r="A22" i="25"/>
  <c r="A22" i="38"/>
  <c r="A1142" i="45"/>
  <c r="N609" i="27"/>
  <c r="N597" i="42"/>
  <c r="N977" i="45"/>
  <c r="N582" i="27"/>
  <c r="N570" i="42"/>
  <c r="N902" i="45"/>
  <c r="N558" i="27"/>
  <c r="N546" i="42"/>
  <c r="N818" i="45"/>
  <c r="N382" i="27"/>
  <c r="N382" i="42"/>
  <c r="N546" i="45"/>
  <c r="A409" i="27"/>
  <c r="A409" i="42"/>
  <c r="A573" i="45"/>
  <c r="N633" i="27"/>
  <c r="N621" i="42"/>
  <c r="N1025" i="45"/>
  <c r="N34" i="31"/>
  <c r="N34" i="34"/>
  <c r="N758" i="45"/>
  <c r="N14" i="25"/>
  <c r="N14" i="38"/>
  <c r="N354" i="45"/>
  <c r="N26" i="24"/>
  <c r="N26" i="36"/>
  <c r="N66" i="45"/>
  <c r="A526" i="27"/>
  <c r="A526" i="42"/>
  <c r="A690" i="45"/>
  <c r="A283" i="27"/>
  <c r="A283" i="42"/>
  <c r="A447" i="45"/>
  <c r="A259" i="27"/>
  <c r="A259" i="42"/>
  <c r="A423" i="45"/>
  <c r="A12" i="31"/>
  <c r="A12" i="34"/>
  <c r="A104" i="45"/>
  <c r="N133" i="31"/>
  <c r="N133" i="34"/>
  <c r="N965" i="45"/>
  <c r="N573" i="27"/>
  <c r="N561" i="42"/>
  <c r="N857" i="45"/>
  <c r="N550" i="27"/>
  <c r="N538" i="42"/>
  <c r="N714" i="45"/>
  <c r="N236" i="27"/>
  <c r="N236" i="42"/>
  <c r="N400" i="45"/>
  <c r="N681" i="27"/>
  <c r="N669" i="42"/>
  <c r="N1097" i="45"/>
  <c r="N138" i="31"/>
  <c r="N138" i="34"/>
  <c r="N970" i="45"/>
  <c r="N551" i="27"/>
  <c r="N539" i="42"/>
  <c r="N715" i="45"/>
  <c r="N397" i="27"/>
  <c r="N397" i="42"/>
  <c r="N561" i="45"/>
  <c r="N18" i="31"/>
  <c r="N18" i="34"/>
  <c r="N110" i="45"/>
  <c r="A10" i="22"/>
  <c r="A10" i="33"/>
  <c r="A34" i="45"/>
  <c r="N635" i="27"/>
  <c r="N623" i="42"/>
  <c r="N1027" i="45"/>
  <c r="N577" i="27"/>
  <c r="N565" i="42"/>
  <c r="N861" i="45"/>
  <c r="N52" i="31"/>
  <c r="N52" i="34"/>
  <c r="N776" i="45"/>
  <c r="N519" i="27"/>
  <c r="N519" i="42"/>
  <c r="N683" i="45"/>
  <c r="N16" i="25"/>
  <c r="N16" i="38"/>
  <c r="N356" i="45"/>
  <c r="A146" i="31"/>
  <c r="A146" i="34"/>
  <c r="A990" i="45"/>
  <c r="A354" i="27"/>
  <c r="A354" i="42"/>
  <c r="A518" i="45"/>
  <c r="A282" i="27"/>
  <c r="A282" i="42"/>
  <c r="A446" i="45"/>
  <c r="N705" i="27"/>
  <c r="N693" i="42"/>
  <c r="N1133" i="45"/>
  <c r="N42" i="22"/>
  <c r="N42" i="33"/>
  <c r="N1090" i="45"/>
  <c r="N137" i="31"/>
  <c r="N137" i="34"/>
  <c r="N969" i="45"/>
  <c r="N528" i="27"/>
  <c r="N528" i="42"/>
  <c r="N692" i="45"/>
  <c r="N192" i="27"/>
  <c r="N192" i="42"/>
  <c r="N300" i="45"/>
  <c r="N14" i="22"/>
  <c r="N14" i="33"/>
  <c r="N38" i="45"/>
  <c r="A134" i="31"/>
  <c r="A134" i="34"/>
  <c r="A966" i="45"/>
  <c r="N642" i="27"/>
  <c r="N630" i="42"/>
  <c r="N1034" i="45"/>
  <c r="N82" i="31"/>
  <c r="N82" i="34"/>
  <c r="N866" i="45"/>
  <c r="N79" i="31"/>
  <c r="N79" i="34"/>
  <c r="N803" i="45"/>
  <c r="N47" i="31"/>
  <c r="N47" i="34"/>
  <c r="N771" i="45"/>
  <c r="N331" i="27"/>
  <c r="N331" i="42"/>
  <c r="N495" i="45"/>
  <c r="N19" i="22"/>
  <c r="N19" i="33"/>
  <c r="N43" i="45"/>
  <c r="A622" i="27"/>
  <c r="A610" i="42"/>
  <c r="A1002" i="45"/>
  <c r="A312" i="27"/>
  <c r="A312" i="42"/>
  <c r="A476" i="45"/>
  <c r="A284" i="27"/>
  <c r="A284" i="42"/>
  <c r="A448" i="45"/>
  <c r="N564" i="27"/>
  <c r="N552" i="42"/>
  <c r="N824" i="45"/>
  <c r="M653" i="27"/>
  <c r="M641" i="42"/>
  <c r="M1045" i="45"/>
  <c r="M629" i="27"/>
  <c r="M617" i="42"/>
  <c r="M1021" i="45"/>
  <c r="T129" i="31"/>
  <c r="O129" i="34"/>
  <c r="O961" i="45"/>
  <c r="M581" i="27"/>
  <c r="M569" i="42"/>
  <c r="M901" i="45"/>
  <c r="M33" i="31"/>
  <c r="M33" i="34"/>
  <c r="M757" i="45"/>
  <c r="T509" i="27"/>
  <c r="O509" i="42"/>
  <c r="O673" i="45"/>
  <c r="M485" i="27"/>
  <c r="M485" i="42"/>
  <c r="M649" i="45"/>
  <c r="M413" i="27"/>
  <c r="M413" i="42"/>
  <c r="M577" i="45"/>
  <c r="M389" i="27"/>
  <c r="M389" i="42"/>
  <c r="M553" i="45"/>
  <c r="M7" i="24"/>
  <c r="M7" i="36"/>
  <c r="M47" i="45"/>
  <c r="A346" i="27"/>
  <c r="A346" i="42"/>
  <c r="A510" i="45"/>
  <c r="A300" i="27"/>
  <c r="A300" i="42"/>
  <c r="A464" i="45"/>
  <c r="A276" i="27"/>
  <c r="A276" i="42"/>
  <c r="A440" i="45"/>
  <c r="A252" i="27"/>
  <c r="A252" i="42"/>
  <c r="A416" i="45"/>
  <c r="M233" i="27"/>
  <c r="M233" i="42"/>
  <c r="M397" i="45"/>
  <c r="M33" i="24"/>
  <c r="M33" i="36"/>
  <c r="M73" i="45"/>
  <c r="T617" i="27"/>
  <c r="O605" i="42"/>
  <c r="O997" i="45"/>
  <c r="M21" i="31"/>
  <c r="M21" i="34"/>
  <c r="M733" i="45"/>
  <c r="T377" i="27"/>
  <c r="O377" i="42"/>
  <c r="O541" i="45"/>
  <c r="M6" i="24"/>
  <c r="M6" i="36"/>
  <c r="M46" i="45"/>
  <c r="A602" i="27"/>
  <c r="A590" i="42"/>
  <c r="A958" i="45"/>
  <c r="M57" i="22"/>
  <c r="M57" i="33"/>
  <c r="M1249" i="45"/>
  <c r="M45" i="22"/>
  <c r="M45" i="33"/>
  <c r="M1201" i="45"/>
  <c r="M737" i="27"/>
  <c r="M725" i="42"/>
  <c r="M1177" i="45"/>
  <c r="M713" i="27"/>
  <c r="M701" i="42"/>
  <c r="M1153" i="45"/>
  <c r="T33" i="22"/>
  <c r="O33" i="33"/>
  <c r="O1081" i="45"/>
  <c r="M93" i="31"/>
  <c r="M93" i="34"/>
  <c r="M877" i="45"/>
  <c r="M231" i="27"/>
  <c r="M231" i="42"/>
  <c r="M395" i="45"/>
  <c r="T227" i="27"/>
  <c r="O227" i="42"/>
  <c r="O391" i="45"/>
  <c r="M45" i="24"/>
  <c r="M45" i="36"/>
  <c r="M85" i="45"/>
  <c r="M17" i="24"/>
  <c r="M17" i="36"/>
  <c r="M57" i="45"/>
  <c r="M725" i="27"/>
  <c r="M713" i="42"/>
  <c r="M1165" i="45"/>
  <c r="M677" i="27"/>
  <c r="M665" i="42"/>
  <c r="M1093" i="45"/>
  <c r="T665" i="27"/>
  <c r="O653" i="42"/>
  <c r="O1069" i="45"/>
  <c r="T5" i="25"/>
  <c r="O5" i="38"/>
  <c r="O345" i="45"/>
  <c r="M21" i="27"/>
  <c r="M21" i="42"/>
  <c r="M129" i="45"/>
  <c r="T15" i="24"/>
  <c r="O15" i="36"/>
  <c r="O55" i="45"/>
  <c r="M641" i="27"/>
  <c r="M629" i="42"/>
  <c r="M1033" i="45"/>
  <c r="M69" i="31"/>
  <c r="M69" i="34"/>
  <c r="M793" i="45"/>
  <c r="T449" i="27"/>
  <c r="O449" i="42"/>
  <c r="O613" i="45"/>
  <c r="T401" i="27"/>
  <c r="O401" i="42"/>
  <c r="O565" i="45"/>
  <c r="A274" i="27"/>
  <c r="A274" i="42"/>
  <c r="A438" i="45"/>
  <c r="A951" i="4"/>
  <c r="A939" i="45"/>
  <c r="K221" i="27"/>
  <c r="K221" i="42"/>
  <c r="P221" i="42"/>
  <c r="N1061" i="45"/>
  <c r="M1057" i="45"/>
  <c r="O1057" i="45"/>
  <c r="A131" i="27"/>
  <c r="A131" i="42"/>
  <c r="L101" i="27"/>
  <c r="L101" i="42"/>
  <c r="A426" i="4"/>
  <c r="L226" i="27"/>
  <c r="L226" i="42"/>
  <c r="O841" i="45"/>
  <c r="M841" i="45"/>
  <c r="K5" i="24"/>
  <c r="K5" i="36"/>
  <c r="P5" i="36"/>
  <c r="A305" i="4"/>
  <c r="L5" i="26"/>
  <c r="L5" i="40"/>
  <c r="A176" i="27"/>
  <c r="A176" i="42"/>
  <c r="L181" i="27"/>
  <c r="L181" i="42"/>
  <c r="A701" i="27"/>
  <c r="A689" i="42"/>
  <c r="L701" i="27"/>
  <c r="L689" i="42"/>
  <c r="A593" i="27"/>
  <c r="A581" i="42"/>
  <c r="L593" i="27"/>
  <c r="L581" i="42"/>
  <c r="A53" i="27"/>
  <c r="A53" i="42"/>
  <c r="L53" i="27"/>
  <c r="L53" i="42"/>
  <c r="O745" i="45"/>
  <c r="M745" i="45"/>
  <c r="L653" i="27"/>
  <c r="L641" i="42"/>
  <c r="J206" i="27"/>
  <c r="J206" i="42"/>
  <c r="J374" i="27"/>
  <c r="J374" i="42"/>
  <c r="A30" i="27"/>
  <c r="A30" i="42"/>
  <c r="L10" i="27"/>
  <c r="L10" i="42"/>
  <c r="A42" i="4"/>
  <c r="L7" i="24"/>
  <c r="L7" i="36"/>
  <c r="A1150" i="4"/>
  <c r="L21" i="25"/>
  <c r="L21" i="38"/>
  <c r="A111" i="4"/>
  <c r="L12" i="27"/>
  <c r="L12" i="42"/>
  <c r="K726" i="45"/>
  <c r="P726" i="45"/>
  <c r="M805" i="45"/>
  <c r="O805" i="45"/>
  <c r="O1117" i="45"/>
  <c r="M1117" i="45"/>
  <c r="A34" i="27"/>
  <c r="A34" i="42"/>
  <c r="L15" i="27"/>
  <c r="L15" i="42"/>
  <c r="O1189" i="45"/>
  <c r="M1189" i="45"/>
  <c r="A682" i="4"/>
  <c r="L461" i="27"/>
  <c r="L461" i="42"/>
  <c r="A35" i="27"/>
  <c r="A35" i="42"/>
  <c r="L16" i="27"/>
  <c r="L16" i="42"/>
  <c r="A604" i="4"/>
  <c r="L389" i="27"/>
  <c r="L389" i="42"/>
  <c r="A37" i="27"/>
  <c r="A37" i="42"/>
  <c r="L37" i="27"/>
  <c r="L37" i="42"/>
  <c r="A312" i="4"/>
  <c r="L165" i="27"/>
  <c r="L165" i="42"/>
  <c r="O937" i="45"/>
  <c r="M937" i="45"/>
  <c r="A424" i="4"/>
  <c r="L224" i="27"/>
  <c r="L224" i="42"/>
  <c r="M1011" i="45"/>
  <c r="O1011" i="45"/>
  <c r="O889" i="45"/>
  <c r="M889" i="45"/>
  <c r="A166" i="27"/>
  <c r="A166" i="42"/>
  <c r="L133" i="27"/>
  <c r="L133" i="42"/>
  <c r="A629" i="27"/>
  <c r="A617" i="42"/>
  <c r="L629" i="27"/>
  <c r="L617" i="42"/>
  <c r="A813" i="4"/>
  <c r="A1053" i="4"/>
  <c r="A110" i="4"/>
  <c r="A993" i="4"/>
  <c r="A316" i="4"/>
  <c r="A1066" i="4"/>
  <c r="A788" i="4"/>
  <c r="A572" i="4"/>
  <c r="A333" i="4"/>
  <c r="A333" i="45"/>
  <c r="N330" i="45"/>
  <c r="N331" i="45"/>
  <c r="A85" i="27"/>
  <c r="A85" i="42"/>
  <c r="A114" i="27"/>
  <c r="A114" i="42"/>
  <c r="A1135" i="4"/>
  <c r="A1123" i="45"/>
  <c r="A1133" i="4"/>
  <c r="A1121" i="45"/>
  <c r="A989" i="4"/>
  <c r="A587" i="4"/>
  <c r="A386" i="4"/>
  <c r="A422" i="4"/>
  <c r="K849" i="45"/>
  <c r="P849" i="45"/>
  <c r="A582" i="4"/>
  <c r="K23" i="45"/>
  <c r="P23" i="45"/>
  <c r="N327" i="45"/>
  <c r="K25" i="45"/>
  <c r="P25" i="45"/>
  <c r="A1172" i="4"/>
  <c r="A181" i="27"/>
  <c r="A181" i="42"/>
  <c r="A931" i="4"/>
  <c r="N334" i="45"/>
  <c r="K20" i="45"/>
  <c r="P20" i="45"/>
  <c r="A719" i="27"/>
  <c r="A707" i="42"/>
  <c r="A1038" i="4"/>
  <c r="A893" i="4"/>
  <c r="A995" i="4"/>
  <c r="A420" i="4"/>
  <c r="A36" i="4"/>
  <c r="A665" i="27"/>
  <c r="A653" i="42"/>
  <c r="A767" i="4"/>
  <c r="A755" i="45"/>
  <c r="A836" i="4"/>
  <c r="N333" i="45"/>
  <c r="A1041" i="4"/>
  <c r="A863" i="4"/>
  <c r="A851" i="45"/>
  <c r="A941" i="4"/>
  <c r="A1061" i="4"/>
  <c r="A607" i="27"/>
  <c r="A595" i="42"/>
  <c r="A428" i="4"/>
  <c r="A38" i="27"/>
  <c r="A38" i="42"/>
  <c r="A243" i="27"/>
  <c r="A243" i="42"/>
  <c r="A64" i="27"/>
  <c r="A64" i="42"/>
  <c r="A97" i="27"/>
  <c r="A97" i="42"/>
  <c r="K19" i="45"/>
  <c r="A1283" i="4"/>
  <c r="A79" i="22"/>
  <c r="A79" i="33"/>
  <c r="A1151" i="4"/>
  <c r="A1174" i="4"/>
  <c r="A1169" i="4"/>
  <c r="A432" i="4"/>
  <c r="A939" i="4"/>
  <c r="A431" i="4"/>
  <c r="A408" i="4"/>
  <c r="A429" i="4"/>
  <c r="N328" i="45"/>
  <c r="K26" i="45"/>
  <c r="P26" i="45"/>
  <c r="N329" i="45"/>
  <c r="N335" i="45"/>
  <c r="A57" i="4"/>
  <c r="K897" i="45"/>
  <c r="P897" i="45"/>
  <c r="K814" i="45"/>
  <c r="P814" i="45"/>
  <c r="A149" i="27"/>
  <c r="A149" i="42"/>
  <c r="K1012" i="45"/>
  <c r="P1012" i="45"/>
  <c r="A1042" i="4"/>
  <c r="A425" i="4"/>
  <c r="A98" i="4"/>
  <c r="A586" i="4"/>
  <c r="A1043" i="4"/>
  <c r="A943" i="4"/>
  <c r="A935" i="4"/>
  <c r="A579" i="4"/>
  <c r="A427" i="4"/>
  <c r="A44" i="27"/>
  <c r="A44" i="42"/>
  <c r="A1139" i="4"/>
  <c r="A1127" i="45"/>
  <c r="A46" i="27"/>
  <c r="A46" i="42"/>
  <c r="A831" i="4"/>
  <c r="A669" i="4"/>
  <c r="A434" i="4"/>
  <c r="A1046" i="4"/>
  <c r="A630" i="4"/>
  <c r="A1007" i="4"/>
  <c r="A894" i="4"/>
  <c r="A671" i="27"/>
  <c r="A659" i="42"/>
  <c r="A430" i="4"/>
  <c r="A456" i="4"/>
  <c r="A461" i="27"/>
  <c r="A461" i="42"/>
  <c r="A620" i="4"/>
  <c r="A851" i="4"/>
  <c r="A548" i="4"/>
  <c r="A340" i="4"/>
  <c r="A340" i="45"/>
  <c r="N810" i="45"/>
  <c r="A921" i="4"/>
  <c r="A899" i="4"/>
  <c r="A800" i="4"/>
  <c r="A122" i="4"/>
  <c r="A1071" i="4"/>
  <c r="A1059" i="45"/>
  <c r="A1067" i="4"/>
  <c r="A509" i="27"/>
  <c r="A509" i="42"/>
  <c r="A755" i="4"/>
  <c r="A608" i="4"/>
  <c r="A632" i="4"/>
  <c r="A43" i="4"/>
  <c r="A117" i="27"/>
  <c r="A117" i="42"/>
  <c r="A112" i="27"/>
  <c r="A112" i="42"/>
  <c r="A560" i="4"/>
  <c r="A160" i="27"/>
  <c r="A160" i="42"/>
  <c r="A969" i="4"/>
  <c r="A873" i="4"/>
  <c r="A933" i="4"/>
  <c r="A1089" i="4"/>
  <c r="A947" i="4"/>
  <c r="A101" i="27"/>
  <c r="A101" i="42"/>
  <c r="A758" i="4"/>
  <c r="A746" i="45"/>
  <c r="A596" i="4"/>
  <c r="A390" i="4"/>
  <c r="A133" i="27"/>
  <c r="A133" i="42"/>
  <c r="A128" i="27"/>
  <c r="A128" i="42"/>
  <c r="A1127" i="4"/>
  <c r="A219" i="27"/>
  <c r="A219" i="42"/>
  <c r="N750" i="45"/>
  <c r="A382" i="4"/>
  <c r="N845" i="45"/>
  <c r="N1120" i="45"/>
  <c r="A80" i="27"/>
  <c r="A80" i="42"/>
  <c r="A898" i="4"/>
  <c r="A217" i="27"/>
  <c r="A217" i="42"/>
  <c r="A48" i="27"/>
  <c r="A48" i="42"/>
  <c r="A1005" i="4"/>
  <c r="A656" i="4"/>
  <c r="A192" i="27"/>
  <c r="A192" i="42"/>
  <c r="A41" i="4"/>
  <c r="A680" i="4"/>
  <c r="A109" i="4"/>
  <c r="A32" i="27"/>
  <c r="A32" i="42"/>
  <c r="A126" i="4"/>
  <c r="A1074" i="4"/>
  <c r="A1062" i="45"/>
  <c r="A1078" i="4"/>
  <c r="A1066" i="45"/>
  <c r="A389" i="27"/>
  <c r="A389" i="42"/>
  <c r="A449" i="27"/>
  <c r="A449" i="42"/>
  <c r="A437" i="27"/>
  <c r="A437" i="42"/>
  <c r="A764" i="4"/>
  <c r="A752" i="45"/>
  <c r="A911" i="4"/>
  <c r="A899" i="45"/>
  <c r="A97" i="4"/>
  <c r="A855" i="4"/>
  <c r="A843" i="45"/>
  <c r="A125" i="4"/>
  <c r="A858" i="4"/>
  <c r="A846" i="45"/>
  <c r="A120" i="4"/>
  <c r="A1134" i="4"/>
  <c r="A1122" i="45"/>
  <c r="A677" i="27"/>
  <c r="A665" i="42"/>
  <c r="A605" i="27"/>
  <c r="A593" i="42"/>
  <c r="A958" i="4"/>
  <c r="A946" i="45"/>
  <c r="A954" i="4"/>
  <c r="A942" i="45"/>
  <c r="A950" i="4"/>
  <c r="A938" i="45"/>
  <c r="A910" i="4"/>
  <c r="A898" i="45"/>
  <c r="A902" i="4"/>
  <c r="A890" i="45"/>
  <c r="A859" i="4"/>
  <c r="A847" i="45"/>
  <c r="A233" i="27"/>
  <c r="A233" i="42"/>
  <c r="A228" i="27"/>
  <c r="A228" i="42"/>
  <c r="A388" i="4"/>
  <c r="A957" i="4"/>
  <c r="A945" i="45"/>
  <c r="A953" i="4"/>
  <c r="A941" i="45"/>
  <c r="A937" i="4"/>
  <c r="A862" i="4"/>
  <c r="A850" i="45"/>
  <c r="A557" i="27"/>
  <c r="A545" i="42"/>
  <c r="A425" i="27"/>
  <c r="A425" i="42"/>
  <c r="A50" i="4"/>
  <c r="A10" i="24"/>
  <c r="A1210" i="4"/>
  <c r="A818" i="4"/>
  <c r="A806" i="45"/>
  <c r="A617" i="27"/>
  <c r="A605" i="42"/>
  <c r="A907" i="4"/>
  <c r="A895" i="45"/>
  <c r="A819" i="4"/>
  <c r="A807" i="45"/>
  <c r="A21" i="27"/>
  <c r="A21" i="42"/>
  <c r="A124" i="4"/>
  <c r="A1132" i="4"/>
  <c r="A1120" i="45"/>
  <c r="A760" i="4"/>
  <c r="A748" i="45"/>
  <c r="A521" i="27"/>
  <c r="A521" i="42"/>
  <c r="A1070" i="4"/>
  <c r="A1058" i="45"/>
  <c r="A689" i="27"/>
  <c r="A677" i="42"/>
  <c r="A231" i="27"/>
  <c r="A231" i="42"/>
  <c r="A223" i="27"/>
  <c r="A223" i="42"/>
  <c r="A69" i="27"/>
  <c r="A69" i="42"/>
  <c r="A1136" i="4"/>
  <c r="A1124" i="45"/>
  <c r="A1130" i="4"/>
  <c r="A1118" i="45"/>
  <c r="A906" i="4"/>
  <c r="A894" i="45"/>
  <c r="A857" i="4"/>
  <c r="A845" i="45"/>
  <c r="A581" i="27"/>
  <c r="A569" i="42"/>
  <c r="A569" i="27"/>
  <c r="A557" i="42"/>
  <c r="A854" i="4"/>
  <c r="A842" i="45"/>
  <c r="A762" i="4"/>
  <c r="A750" i="45"/>
  <c r="A48" i="4"/>
  <c r="A8" i="24"/>
  <c r="A1077" i="4"/>
  <c r="A1065" i="45"/>
  <c r="A905" i="4"/>
  <c r="A893" i="45"/>
  <c r="A820" i="4"/>
  <c r="A808" i="45"/>
  <c r="A485" i="27"/>
  <c r="A485" i="42"/>
  <c r="A401" i="27"/>
  <c r="A401" i="42"/>
  <c r="A127" i="4"/>
  <c r="A1206" i="4"/>
  <c r="A1207" i="4"/>
  <c r="A1208" i="4"/>
  <c r="N1013" i="45"/>
  <c r="N889" i="45"/>
  <c r="N1117" i="45"/>
  <c r="N937" i="45"/>
  <c r="N805" i="45"/>
  <c r="N1011" i="45"/>
  <c r="N722" i="45"/>
  <c r="N1014" i="45"/>
  <c r="N745" i="45"/>
  <c r="N1010" i="45"/>
  <c r="N841" i="45"/>
  <c r="N1057" i="45"/>
  <c r="N1017" i="45"/>
  <c r="K721" i="45"/>
  <c r="P721" i="45"/>
  <c r="L1017" i="45"/>
  <c r="L113" i="45"/>
  <c r="L726" i="45"/>
  <c r="L26" i="45"/>
  <c r="L1016" i="45"/>
  <c r="L722" i="45"/>
  <c r="L728" i="45"/>
  <c r="L1117" i="45"/>
  <c r="L1014" i="45"/>
  <c r="L730" i="45"/>
  <c r="L1013" i="45"/>
  <c r="L385" i="45"/>
  <c r="L1018" i="45"/>
  <c r="L23" i="45"/>
  <c r="K1009" i="45"/>
  <c r="P1009" i="45"/>
  <c r="A1195" i="45"/>
  <c r="A1196" i="45"/>
  <c r="A1198" i="45"/>
  <c r="A1194" i="45"/>
  <c r="A10" i="27"/>
  <c r="A10" i="42"/>
  <c r="A117" i="31"/>
  <c r="A117" i="34"/>
  <c r="A925" i="45"/>
  <c r="L724" i="27"/>
  <c r="L712" i="42"/>
  <c r="L1164" i="45"/>
  <c r="A19" i="27"/>
  <c r="A19" i="42"/>
  <c r="A127" i="45"/>
  <c r="A17" i="31"/>
  <c r="A17" i="34"/>
  <c r="A109" i="45"/>
  <c r="A102" i="31"/>
  <c r="A102" i="34"/>
  <c r="A886" i="45"/>
  <c r="N629" i="27"/>
  <c r="N617" i="42"/>
  <c r="N1021" i="45"/>
  <c r="A432" i="27"/>
  <c r="A432" i="42"/>
  <c r="A596" i="45"/>
  <c r="A601" i="27"/>
  <c r="A589" i="42"/>
  <c r="A957" i="45"/>
  <c r="A31" i="31"/>
  <c r="A31" i="34"/>
  <c r="A743" i="45"/>
  <c r="A589" i="27"/>
  <c r="A577" i="42"/>
  <c r="A909" i="45"/>
  <c r="A292" i="27"/>
  <c r="A292" i="42"/>
  <c r="A456" i="45"/>
  <c r="A123" i="31"/>
  <c r="A123" i="34"/>
  <c r="A931" i="45"/>
  <c r="A717" i="27"/>
  <c r="A705" i="42"/>
  <c r="A1157" i="45"/>
  <c r="A637" i="27"/>
  <c r="A625" i="42"/>
  <c r="A1029" i="45"/>
  <c r="A615" i="27"/>
  <c r="A603" i="42"/>
  <c r="A983" i="45"/>
  <c r="N121" i="31"/>
  <c r="N121" i="34"/>
  <c r="N929" i="45"/>
  <c r="F32" i="31"/>
  <c r="F32" i="34"/>
  <c r="F756" i="45"/>
  <c r="A19" i="31"/>
  <c r="A19" i="34"/>
  <c r="A111" i="45"/>
  <c r="L805" i="45"/>
  <c r="A1114" i="4"/>
  <c r="L1010" i="45"/>
  <c r="A1115" i="4"/>
  <c r="L1011" i="45"/>
  <c r="A930" i="4"/>
  <c r="L841" i="45"/>
  <c r="A1166" i="4"/>
  <c r="L1057" i="45"/>
  <c r="N221" i="27"/>
  <c r="N221" i="42"/>
  <c r="N385" i="45"/>
  <c r="N5" i="27"/>
  <c r="N5" i="42"/>
  <c r="N113" i="45"/>
  <c r="A224" i="27"/>
  <c r="A224" i="42"/>
  <c r="A388" i="45"/>
  <c r="A12" i="27"/>
  <c r="A12" i="42"/>
  <c r="A120" i="45"/>
  <c r="A516" i="27"/>
  <c r="A516" i="42"/>
  <c r="A680" i="45"/>
  <c r="A149" i="31"/>
  <c r="A149" i="34"/>
  <c r="A993" i="45"/>
  <c r="A218" i="27"/>
  <c r="A218" i="42"/>
  <c r="A382" i="45"/>
  <c r="A673" i="27"/>
  <c r="A661" i="42"/>
  <c r="A1077" i="45"/>
  <c r="A19" i="22"/>
  <c r="A19" i="33"/>
  <c r="A43" i="45"/>
  <c r="A14" i="27"/>
  <c r="A14" i="42"/>
  <c r="A122" i="45"/>
  <c r="A456" i="27"/>
  <c r="A456" i="42"/>
  <c r="A620" i="45"/>
  <c r="A266" i="27"/>
  <c r="A266" i="42"/>
  <c r="A430" i="45"/>
  <c r="A466" i="27"/>
  <c r="A466" i="42"/>
  <c r="A630" i="45"/>
  <c r="A559" i="27"/>
  <c r="A547" i="42"/>
  <c r="A819" i="45"/>
  <c r="N136" i="31"/>
  <c r="N136" i="34"/>
  <c r="N968" i="45"/>
  <c r="A263" i="27"/>
  <c r="A263" i="42"/>
  <c r="A427" i="45"/>
  <c r="A639" i="27"/>
  <c r="A627" i="42"/>
  <c r="A1031" i="45"/>
  <c r="A638" i="27"/>
  <c r="A626" i="42"/>
  <c r="A1030" i="45"/>
  <c r="N574" i="27"/>
  <c r="N562" i="42"/>
  <c r="N858" i="45"/>
  <c r="A267" i="27"/>
  <c r="A267" i="42"/>
  <c r="A431" i="45"/>
  <c r="N1018" i="45"/>
  <c r="K1018" i="45"/>
  <c r="P1018" i="45"/>
  <c r="N124" i="31"/>
  <c r="N124" i="34"/>
  <c r="N932" i="45"/>
  <c r="A657" i="27"/>
  <c r="A645" i="42"/>
  <c r="A1049" i="45"/>
  <c r="N12" i="25"/>
  <c r="N12" i="38"/>
  <c r="N352" i="45"/>
  <c r="A97" i="31"/>
  <c r="A97" i="34"/>
  <c r="A881" i="45"/>
  <c r="A720" i="27"/>
  <c r="A708" i="42"/>
  <c r="A1160" i="45"/>
  <c r="A418" i="27"/>
  <c r="A418" i="42"/>
  <c r="A582" i="45"/>
  <c r="A423" i="27"/>
  <c r="A423" i="42"/>
  <c r="A587" i="45"/>
  <c r="N41" i="22"/>
  <c r="N41" i="33"/>
  <c r="N1089" i="45"/>
  <c r="A52" i="31"/>
  <c r="A52" i="34"/>
  <c r="A776" i="45"/>
  <c r="A18" i="31"/>
  <c r="A18" i="34"/>
  <c r="A110" i="45"/>
  <c r="A260" i="27"/>
  <c r="A260" i="42"/>
  <c r="A424" i="45"/>
  <c r="A12" i="26"/>
  <c r="A12" i="40"/>
  <c r="A312" i="45"/>
  <c r="A440" i="27"/>
  <c r="A440" i="42"/>
  <c r="A604" i="45"/>
  <c r="A518" i="27"/>
  <c r="A518" i="42"/>
  <c r="A682" i="45"/>
  <c r="A5" i="26"/>
  <c r="A5" i="40"/>
  <c r="A305" i="45"/>
  <c r="A982" i="4"/>
  <c r="L889" i="45"/>
  <c r="A825" i="4"/>
  <c r="A813" i="45"/>
  <c r="L745" i="45"/>
  <c r="A10" i="36"/>
  <c r="A50" i="45"/>
  <c r="A5" i="31"/>
  <c r="A5" i="34"/>
  <c r="A97" i="45"/>
  <c r="A18" i="27"/>
  <c r="A18" i="42"/>
  <c r="A126" i="45"/>
  <c r="A113" i="31"/>
  <c r="A113" i="34"/>
  <c r="A921" i="45"/>
  <c r="A468" i="27"/>
  <c r="A468" i="42"/>
  <c r="A632" i="45"/>
  <c r="A64" i="31"/>
  <c r="A64" i="34"/>
  <c r="A788" i="45"/>
  <c r="A642" i="27"/>
  <c r="A630" i="42"/>
  <c r="A1034" i="45"/>
  <c r="A415" i="27"/>
  <c r="A415" i="42"/>
  <c r="A579" i="45"/>
  <c r="N46" i="31"/>
  <c r="N46" i="34"/>
  <c r="N770" i="45"/>
  <c r="A119" i="31"/>
  <c r="A119" i="34"/>
  <c r="A927" i="45"/>
  <c r="A121" i="31"/>
  <c r="A121" i="34"/>
  <c r="A929" i="45"/>
  <c r="A12" i="22"/>
  <c r="A12" i="33"/>
  <c r="A36" i="45"/>
  <c r="N497" i="27"/>
  <c r="N497" i="42"/>
  <c r="N661" i="45"/>
  <c r="A609" i="27"/>
  <c r="A597" i="42"/>
  <c r="A977" i="45"/>
  <c r="A649" i="27"/>
  <c r="A637" i="42"/>
  <c r="A1041" i="45"/>
  <c r="M221" i="27"/>
  <c r="M221" i="42"/>
  <c r="M385" i="45"/>
  <c r="A126" i="31"/>
  <c r="A126" i="34"/>
  <c r="A934" i="45"/>
  <c r="A716" i="27"/>
  <c r="A704" i="42"/>
  <c r="A1156" i="45"/>
  <c r="A17" i="22"/>
  <c r="A17" i="33"/>
  <c r="A41" i="45"/>
  <c r="N211" i="27"/>
  <c r="N211" i="42"/>
  <c r="N375" i="45"/>
  <c r="A396" i="27"/>
  <c r="A396" i="42"/>
  <c r="A560" i="45"/>
  <c r="A663" i="27"/>
  <c r="A651" i="42"/>
  <c r="A1055" i="45"/>
  <c r="F508" i="27"/>
  <c r="F508" i="42"/>
  <c r="F672" i="45"/>
  <c r="A422" i="27"/>
  <c r="A422" i="42"/>
  <c r="A586" i="45"/>
  <c r="A17" i="24"/>
  <c r="A17" i="36"/>
  <c r="A57" i="45"/>
  <c r="A722" i="27"/>
  <c r="A710" i="42"/>
  <c r="A1162" i="45"/>
  <c r="A564" i="27"/>
  <c r="A552" i="42"/>
  <c r="A824" i="45"/>
  <c r="A634" i="27"/>
  <c r="A622" i="42"/>
  <c r="A1026" i="45"/>
  <c r="N500" i="27"/>
  <c r="N500" i="42"/>
  <c r="N664" i="45"/>
  <c r="N13" i="22"/>
  <c r="N13" i="33"/>
  <c r="N37" i="45"/>
  <c r="A662" i="27"/>
  <c r="A650" i="42"/>
  <c r="A1054" i="45"/>
  <c r="A710" i="27"/>
  <c r="A698" i="42"/>
  <c r="A1138" i="45"/>
  <c r="M5" i="24"/>
  <c r="M5" i="36"/>
  <c r="M45" i="45"/>
  <c r="N14" i="24"/>
  <c r="N14" i="36"/>
  <c r="N54" i="45"/>
  <c r="L5" i="24"/>
  <c r="L5" i="36"/>
  <c r="L45" i="45"/>
  <c r="A801" i="4"/>
  <c r="L723" i="45"/>
  <c r="N5" i="24"/>
  <c r="N5" i="36"/>
  <c r="N45" i="45"/>
  <c r="A16" i="27"/>
  <c r="A16" i="42"/>
  <c r="A124" i="45"/>
  <c r="A226" i="27"/>
  <c r="A226" i="42"/>
  <c r="A390" i="45"/>
  <c r="A577" i="27"/>
  <c r="A565" i="42"/>
  <c r="A861" i="45"/>
  <c r="A444" i="27"/>
  <c r="A444" i="42"/>
  <c r="A608" i="45"/>
  <c r="A103" i="31"/>
  <c r="A103" i="34"/>
  <c r="A887" i="45"/>
  <c r="A384" i="27"/>
  <c r="A384" i="42"/>
  <c r="A548" i="45"/>
  <c r="N226" i="27"/>
  <c r="N226" i="42"/>
  <c r="N390" i="45"/>
  <c r="A98" i="31"/>
  <c r="A98" i="34"/>
  <c r="A882" i="45"/>
  <c r="A270" i="27"/>
  <c r="A270" i="42"/>
  <c r="A434" i="45"/>
  <c r="N118" i="31"/>
  <c r="N118" i="34"/>
  <c r="N926" i="45"/>
  <c r="A115" i="31"/>
  <c r="A115" i="34"/>
  <c r="A923" i="45"/>
  <c r="A6" i="31"/>
  <c r="A6" i="34"/>
  <c r="A98" i="45"/>
  <c r="N117" i="31"/>
  <c r="N117" i="34"/>
  <c r="N925" i="45"/>
  <c r="N518" i="27"/>
  <c r="N518" i="42"/>
  <c r="N682" i="45"/>
  <c r="A265" i="27"/>
  <c r="A265" i="42"/>
  <c r="A429" i="45"/>
  <c r="A268" i="27"/>
  <c r="A268" i="42"/>
  <c r="A432" i="45"/>
  <c r="A711" i="27"/>
  <c r="A699" i="42"/>
  <c r="A1139" i="45"/>
  <c r="A264" i="27"/>
  <c r="A264" i="42"/>
  <c r="A428" i="45"/>
  <c r="A256" i="27"/>
  <c r="A256" i="42"/>
  <c r="A420" i="45"/>
  <c r="A111" i="31"/>
  <c r="A111" i="34"/>
  <c r="A919" i="45"/>
  <c r="N10" i="24"/>
  <c r="N10" i="36"/>
  <c r="N50" i="45"/>
  <c r="A258" i="27"/>
  <c r="A258" i="42"/>
  <c r="A422" i="45"/>
  <c r="A408" i="27"/>
  <c r="A408" i="42"/>
  <c r="A572" i="45"/>
  <c r="A16" i="26"/>
  <c r="A16" i="40"/>
  <c r="A316" i="45"/>
  <c r="A77" i="31"/>
  <c r="A77" i="34"/>
  <c r="A801" i="45"/>
  <c r="T5" i="24"/>
  <c r="O5" i="36"/>
  <c r="O45" i="45"/>
  <c r="T221" i="27"/>
  <c r="O221" i="42"/>
  <c r="O385" i="45"/>
  <c r="A8" i="36"/>
  <c r="A48" i="45"/>
  <c r="A949" i="4"/>
  <c r="A937" i="45"/>
  <c r="L937" i="45"/>
  <c r="A17" i="27"/>
  <c r="A17" i="42"/>
  <c r="A125" i="45"/>
  <c r="A492" i="27"/>
  <c r="A492" i="42"/>
  <c r="A656" i="45"/>
  <c r="A699" i="27"/>
  <c r="A687" i="42"/>
  <c r="A1115" i="45"/>
  <c r="A127" i="31"/>
  <c r="A127" i="34"/>
  <c r="A935" i="45"/>
  <c r="N22" i="31"/>
  <c r="N22" i="34"/>
  <c r="N734" i="45"/>
  <c r="A31" i="22"/>
  <c r="A31" i="33"/>
  <c r="A839" i="45"/>
  <c r="A151" i="31"/>
  <c r="A151" i="34"/>
  <c r="A995" i="45"/>
  <c r="A505" i="27"/>
  <c r="A505" i="42"/>
  <c r="A669" i="45"/>
  <c r="F20" i="31"/>
  <c r="F20" i="34"/>
  <c r="F732" i="45"/>
  <c r="A261" i="27"/>
  <c r="A261" i="42"/>
  <c r="A425" i="45"/>
  <c r="A244" i="27"/>
  <c r="A244" i="42"/>
  <c r="A408" i="45"/>
  <c r="A1271" i="45"/>
  <c r="A222" i="27"/>
  <c r="A222" i="42"/>
  <c r="A386" i="45"/>
  <c r="A613" i="27"/>
  <c r="A601" i="42"/>
  <c r="A981" i="45"/>
  <c r="A18" i="22"/>
  <c r="A18" i="33"/>
  <c r="A42" i="45"/>
  <c r="A262" i="27"/>
  <c r="A262" i="42"/>
  <c r="A426" i="45"/>
  <c r="A633" i="27"/>
  <c r="A621" i="42"/>
  <c r="A1025" i="45"/>
  <c r="A29" i="31"/>
  <c r="A29" i="34"/>
  <c r="A741" i="45"/>
  <c r="A718" i="27"/>
  <c r="A706" i="42"/>
  <c r="A1158" i="45"/>
  <c r="A1069" i="4"/>
  <c r="A1057" i="45"/>
  <c r="A901" i="4"/>
  <c r="A889" i="45"/>
  <c r="A28" i="27"/>
  <c r="A28" i="42"/>
  <c r="L5" i="27"/>
  <c r="L5" i="42"/>
  <c r="J5" i="22"/>
  <c r="J5" i="33"/>
  <c r="O721" i="45"/>
  <c r="M721" i="45"/>
  <c r="K17" i="45"/>
  <c r="P17" i="45"/>
  <c r="O25" i="45"/>
  <c r="M25" i="45"/>
  <c r="O23" i="45"/>
  <c r="M23" i="45"/>
  <c r="O1009" i="45"/>
  <c r="M1009" i="45"/>
  <c r="A421" i="4"/>
  <c r="L221" i="27"/>
  <c r="L221" i="42"/>
  <c r="K729" i="45"/>
  <c r="P729" i="45"/>
  <c r="A909" i="4"/>
  <c r="A897" i="45"/>
  <c r="A29" i="4"/>
  <c r="N814" i="45"/>
  <c r="N897" i="45"/>
  <c r="N849" i="45"/>
  <c r="A1118" i="4"/>
  <c r="K730" i="45"/>
  <c r="P730" i="45"/>
  <c r="A803" i="4"/>
  <c r="A402" i="4"/>
  <c r="A239" i="27"/>
  <c r="A239" i="42"/>
  <c r="A62" i="27"/>
  <c r="A62" i="42"/>
  <c r="A903" i="4"/>
  <c r="A891" i="45"/>
  <c r="N336" i="45"/>
  <c r="A433" i="4"/>
  <c r="A837" i="4"/>
  <c r="A405" i="4"/>
  <c r="A994" i="4"/>
  <c r="A147" i="27"/>
  <c r="A147" i="42"/>
  <c r="A310" i="4"/>
  <c r="K1015" i="45"/>
  <c r="N746" i="45"/>
  <c r="A590" i="4"/>
  <c r="A1030" i="4"/>
  <c r="A1018" i="45"/>
  <c r="A695" i="27"/>
  <c r="A683" i="42"/>
  <c r="A808" i="4"/>
  <c r="A406" i="4"/>
  <c r="N326" i="45"/>
  <c r="K24" i="45"/>
  <c r="A240" i="27"/>
  <c r="A240" i="42"/>
  <c r="A1121" i="4"/>
  <c r="A1120" i="4"/>
  <c r="A1122" i="4"/>
  <c r="A826" i="4"/>
  <c r="A814" i="45"/>
  <c r="A861" i="4"/>
  <c r="A849" i="45"/>
  <c r="A1018" i="4"/>
  <c r="A1173" i="4"/>
  <c r="A1019" i="4"/>
  <c r="A113" i="4"/>
  <c r="A108" i="4"/>
  <c r="A730" i="4"/>
  <c r="A1065" i="4"/>
  <c r="N23" i="45"/>
  <c r="A1025" i="4"/>
  <c r="A1013" i="45"/>
  <c r="A221" i="27"/>
  <c r="A221" i="42"/>
  <c r="A216" i="27"/>
  <c r="A216" i="42"/>
  <c r="A897" i="4"/>
  <c r="A40" i="4"/>
  <c r="A853" i="4"/>
  <c r="A841" i="45"/>
  <c r="A849" i="4"/>
  <c r="A729" i="4"/>
  <c r="A817" i="4"/>
  <c r="A805" i="45"/>
  <c r="A1026" i="4"/>
  <c r="A1014" i="45"/>
  <c r="A1126" i="4"/>
  <c r="A945" i="4"/>
  <c r="A752" i="4"/>
  <c r="N726" i="45"/>
  <c r="A1129" i="4"/>
  <c r="A1117" i="45"/>
  <c r="A1022" i="4"/>
  <c r="A1010" i="45"/>
  <c r="A23" i="4"/>
  <c r="A23" i="45"/>
  <c r="A757" i="4"/>
  <c r="A745" i="45"/>
  <c r="A1029" i="4"/>
  <c r="A1017" i="45"/>
  <c r="A26" i="4"/>
  <c r="A26" i="45"/>
  <c r="N721" i="45"/>
  <c r="N1009" i="45"/>
  <c r="L721" i="45"/>
  <c r="L1009" i="45"/>
  <c r="F744" i="45"/>
  <c r="A721" i="27"/>
  <c r="A709" i="42"/>
  <c r="A1161" i="45"/>
  <c r="N562" i="27"/>
  <c r="N550" i="42"/>
  <c r="N822" i="45"/>
  <c r="A735" i="4"/>
  <c r="A723" i="45"/>
  <c r="K723" i="45"/>
  <c r="P723" i="45"/>
  <c r="A269" i="27"/>
  <c r="A269" i="42"/>
  <c r="A433" i="45"/>
  <c r="A67" i="31"/>
  <c r="A67" i="34"/>
  <c r="A791" i="45"/>
  <c r="A5" i="22"/>
  <c r="A5" i="33"/>
  <c r="A29" i="45"/>
  <c r="N581" i="27"/>
  <c r="N569" i="42"/>
  <c r="N901" i="45"/>
  <c r="M5" i="22"/>
  <c r="M5" i="33"/>
  <c r="M29" i="45"/>
  <c r="A28" i="31"/>
  <c r="A28" i="34"/>
  <c r="A740" i="45"/>
  <c r="A16" i="22"/>
  <c r="A16" i="33"/>
  <c r="A40" i="45"/>
  <c r="A16" i="31"/>
  <c r="A16" i="34"/>
  <c r="A108" i="45"/>
  <c r="A626" i="27"/>
  <c r="A614" i="42"/>
  <c r="A1006" i="45"/>
  <c r="N119" i="31"/>
  <c r="N119" i="34"/>
  <c r="N927" i="45"/>
  <c r="A694" i="27"/>
  <c r="A682" i="42"/>
  <c r="A1110" i="45"/>
  <c r="A614" i="27"/>
  <c r="A602" i="42"/>
  <c r="A982" i="45"/>
  <c r="N54" i="31"/>
  <c r="N54" i="34"/>
  <c r="N778" i="45"/>
  <c r="N5" i="22"/>
  <c r="N5" i="33"/>
  <c r="N29" i="45"/>
  <c r="A553" i="27"/>
  <c r="A541" i="42"/>
  <c r="A717" i="45"/>
  <c r="A5" i="27"/>
  <c r="A5" i="42"/>
  <c r="A113" i="45"/>
  <c r="M1016" i="45"/>
  <c r="K1016" i="45"/>
  <c r="P1016" i="45"/>
  <c r="K22" i="45"/>
  <c r="P22" i="45"/>
  <c r="N125" i="31"/>
  <c r="N125" i="34"/>
  <c r="N933" i="45"/>
  <c r="A138" i="31"/>
  <c r="A138" i="34"/>
  <c r="A970" i="45"/>
  <c r="A110" i="31"/>
  <c r="A110" i="34"/>
  <c r="A918" i="45"/>
  <c r="A686" i="27"/>
  <c r="A674" i="42"/>
  <c r="A1102" i="45"/>
  <c r="A125" i="31"/>
  <c r="A125" i="34"/>
  <c r="A933" i="45"/>
  <c r="A101" i="31"/>
  <c r="A101" i="34"/>
  <c r="A885" i="45"/>
  <c r="N504" i="27"/>
  <c r="N504" i="42"/>
  <c r="N668" i="45"/>
  <c r="A692" i="27"/>
  <c r="A680" i="42"/>
  <c r="A1108" i="45"/>
  <c r="A241" i="27"/>
  <c r="A241" i="42"/>
  <c r="A405" i="45"/>
  <c r="N10" i="22"/>
  <c r="N10" i="33"/>
  <c r="N34" i="45"/>
  <c r="N630" i="27"/>
  <c r="N618" i="42"/>
  <c r="N1022" i="45"/>
  <c r="A698" i="27"/>
  <c r="A686" i="42"/>
  <c r="A1114" i="45"/>
  <c r="A29" i="22"/>
  <c r="A29" i="33"/>
  <c r="A837" i="45"/>
  <c r="A661" i="27"/>
  <c r="A649" i="42"/>
  <c r="A1053" i="45"/>
  <c r="A627" i="27"/>
  <c r="A615" i="42"/>
  <c r="A1007" i="45"/>
  <c r="N683" i="27"/>
  <c r="N671" i="42"/>
  <c r="N1099" i="45"/>
  <c r="A693" i="27"/>
  <c r="A681" i="42"/>
  <c r="A1109" i="45"/>
  <c r="A242" i="27"/>
  <c r="A242" i="42"/>
  <c r="A406" i="45"/>
  <c r="A426" i="27"/>
  <c r="A426" i="42"/>
  <c r="A590" i="45"/>
  <c r="A10" i="26"/>
  <c r="A10" i="40"/>
  <c r="A310" i="45"/>
  <c r="A565" i="27"/>
  <c r="A553" i="42"/>
  <c r="A825" i="45"/>
  <c r="A238" i="27"/>
  <c r="A238" i="42"/>
  <c r="A402" i="45"/>
  <c r="F496" i="27"/>
  <c r="F496" i="42"/>
  <c r="F660" i="45"/>
  <c r="N559" i="27"/>
  <c r="N547" i="42"/>
  <c r="N819" i="45"/>
  <c r="T5" i="22"/>
  <c r="O5" i="33"/>
  <c r="O29" i="45"/>
  <c r="A554" i="27"/>
  <c r="A542" i="42"/>
  <c r="A718" i="45"/>
  <c r="A72" i="31"/>
  <c r="A72" i="34"/>
  <c r="A796" i="45"/>
  <c r="A690" i="27"/>
  <c r="A678" i="42"/>
  <c r="A1106" i="45"/>
  <c r="N569" i="27"/>
  <c r="N557" i="42"/>
  <c r="N853" i="45"/>
  <c r="A257" i="27"/>
  <c r="A257" i="42"/>
  <c r="A421" i="45"/>
  <c r="A65" i="31"/>
  <c r="A65" i="34"/>
  <c r="A789" i="45"/>
  <c r="A714" i="27"/>
  <c r="A702" i="42"/>
  <c r="A1154" i="45"/>
  <c r="A687" i="27"/>
  <c r="A675" i="42"/>
  <c r="A1103" i="45"/>
  <c r="A95" i="31"/>
  <c r="A95" i="34"/>
  <c r="A879" i="45"/>
  <c r="A733" i="4"/>
  <c r="A721" i="45"/>
  <c r="M17" i="45"/>
  <c r="O17" i="45"/>
  <c r="M723" i="45"/>
  <c r="O723" i="45"/>
  <c r="N723" i="45"/>
  <c r="N1016" i="45"/>
  <c r="N730" i="45"/>
  <c r="A26" i="27"/>
  <c r="A26" i="42"/>
  <c r="A777" i="4"/>
  <c r="A742" i="4"/>
  <c r="A730" i="45"/>
  <c r="A778" i="4"/>
  <c r="K724" i="45"/>
  <c r="K727" i="45"/>
  <c r="A779" i="4"/>
  <c r="A728" i="4"/>
  <c r="A1021" i="4"/>
  <c r="A1009" i="45"/>
  <c r="A1017" i="4"/>
  <c r="A43" i="31"/>
  <c r="A43" i="34"/>
  <c r="A767" i="45"/>
  <c r="A42" i="31"/>
  <c r="A42" i="34"/>
  <c r="A766" i="45"/>
  <c r="A625" i="27"/>
  <c r="A613" i="42"/>
  <c r="A1005" i="45"/>
  <c r="F484" i="27"/>
  <c r="F484" i="42"/>
  <c r="F648" i="45"/>
  <c r="N123" i="31"/>
  <c r="N123" i="34"/>
  <c r="N931" i="45"/>
  <c r="N23" i="31"/>
  <c r="N23" i="34"/>
  <c r="N735" i="45"/>
  <c r="N505" i="27"/>
  <c r="N505" i="42"/>
  <c r="N669" i="45"/>
  <c r="A552" i="27"/>
  <c r="A540" i="42"/>
  <c r="A716" i="45"/>
  <c r="N498" i="27"/>
  <c r="N498" i="42"/>
  <c r="N662" i="45"/>
  <c r="F232" i="27"/>
  <c r="F232" i="42"/>
  <c r="F396" i="45"/>
  <c r="N126" i="31"/>
  <c r="N126" i="34"/>
  <c r="N934" i="45"/>
  <c r="M728" i="45"/>
  <c r="K728" i="45"/>
  <c r="P728" i="45"/>
  <c r="A41" i="31"/>
  <c r="A41" i="34"/>
  <c r="A765" i="45"/>
  <c r="N728" i="45"/>
  <c r="F344" i="4"/>
  <c r="L344" i="4"/>
  <c r="T344" i="4"/>
  <c r="N503" i="27"/>
  <c r="N503" i="42"/>
  <c r="N667" i="45"/>
  <c r="F220" i="27"/>
  <c r="F220" i="42"/>
  <c r="F384" i="45"/>
  <c r="N21" i="31"/>
  <c r="N21" i="34"/>
  <c r="N733" i="45"/>
  <c r="F472" i="27"/>
  <c r="F472" i="42"/>
  <c r="F636" i="45"/>
  <c r="F4" i="25"/>
  <c r="F4" i="38"/>
  <c r="F34" i="38"/>
  <c r="E1278" i="45"/>
  <c r="F344" i="45"/>
  <c r="N506" i="27"/>
  <c r="N506" i="42"/>
  <c r="N670" i="45"/>
  <c r="F332" i="4"/>
  <c r="L332" i="4"/>
  <c r="T332" i="4"/>
  <c r="F332" i="45"/>
  <c r="F460" i="27"/>
  <c r="F460" i="42"/>
  <c r="F624" i="45"/>
  <c r="F208" i="27"/>
  <c r="F208" i="42"/>
  <c r="F372" i="45"/>
  <c r="F320" i="4"/>
  <c r="L320" i="4"/>
  <c r="T320" i="4"/>
  <c r="F320" i="45"/>
  <c r="E1281" i="45"/>
  <c r="F448" i="27"/>
  <c r="F448" i="42"/>
  <c r="F612" i="45"/>
  <c r="F304" i="4"/>
  <c r="K1236" i="45"/>
  <c r="L304" i="4"/>
  <c r="T304" i="4"/>
  <c r="F304" i="45"/>
  <c r="F436" i="27"/>
  <c r="F436" i="42"/>
  <c r="F600" i="45"/>
  <c r="F4" i="26"/>
  <c r="F4" i="40"/>
  <c r="E1279" i="45"/>
  <c r="F288" i="4"/>
  <c r="K1224" i="45"/>
  <c r="L288" i="4"/>
  <c r="T288" i="4"/>
  <c r="H4" i="26"/>
  <c r="H4" i="40"/>
  <c r="H304" i="45"/>
  <c r="F424" i="27"/>
  <c r="F424" i="42"/>
  <c r="F588" i="45"/>
  <c r="F180" i="27"/>
  <c r="F180" i="42"/>
  <c r="F288" i="45"/>
  <c r="F272" i="4"/>
  <c r="K1176" i="45"/>
  <c r="P1176" i="45"/>
  <c r="J736" i="27"/>
  <c r="J724" i="42"/>
  <c r="L272" i="4"/>
  <c r="T272" i="4"/>
  <c r="F412" i="27"/>
  <c r="F412" i="42"/>
  <c r="F576" i="45"/>
  <c r="K1199" i="45"/>
  <c r="K1212" i="45"/>
  <c r="N67" i="22"/>
  <c r="N67" i="33"/>
  <c r="N1259" i="45"/>
  <c r="F164" i="27"/>
  <c r="F164" i="42"/>
  <c r="F272" i="45"/>
  <c r="K736" i="27"/>
  <c r="K724" i="42"/>
  <c r="P724" i="42"/>
  <c r="F256" i="4"/>
  <c r="J688" i="27"/>
  <c r="J676" i="42"/>
  <c r="K1164" i="45"/>
  <c r="P1164" i="45"/>
  <c r="J724" i="27"/>
  <c r="J712" i="42"/>
  <c r="L256" i="4"/>
  <c r="T256" i="4"/>
  <c r="K688" i="27"/>
  <c r="K676" i="42"/>
  <c r="K1104" i="45"/>
  <c r="F148" i="27"/>
  <c r="F148" i="42"/>
  <c r="F256" i="45"/>
  <c r="M736" i="27"/>
  <c r="M724" i="42"/>
  <c r="M1176" i="45"/>
  <c r="F400" i="27"/>
  <c r="F400" i="42"/>
  <c r="F564" i="45"/>
  <c r="N66" i="22"/>
  <c r="N66" i="33"/>
  <c r="N1258" i="45"/>
  <c r="K724" i="27"/>
  <c r="K712" i="42"/>
  <c r="P712" i="42"/>
  <c r="F240" i="4"/>
  <c r="J712" i="27"/>
  <c r="J700" i="42"/>
  <c r="J676" i="27"/>
  <c r="J664" i="42"/>
  <c r="L240" i="4"/>
  <c r="T240" i="4"/>
  <c r="F388" i="27"/>
  <c r="F388" i="42"/>
  <c r="F552" i="45"/>
  <c r="M724" i="27"/>
  <c r="M712" i="42"/>
  <c r="M1164" i="45"/>
  <c r="K676" i="27"/>
  <c r="K664" i="42"/>
  <c r="K1092" i="45"/>
  <c r="K712" i="27"/>
  <c r="K700" i="42"/>
  <c r="K1152" i="45"/>
  <c r="F132" i="27"/>
  <c r="F132" i="42"/>
  <c r="F240" i="45"/>
  <c r="N65" i="22"/>
  <c r="N65" i="33"/>
  <c r="N1257" i="45"/>
  <c r="N724" i="27"/>
  <c r="N712" i="42"/>
  <c r="N1164" i="45"/>
  <c r="K1067" i="45"/>
  <c r="F224" i="4"/>
  <c r="J20" i="25"/>
  <c r="J20" i="38"/>
  <c r="J652" i="27"/>
  <c r="J640" i="42"/>
  <c r="L224" i="4"/>
  <c r="T224" i="4"/>
  <c r="K20" i="25"/>
  <c r="K20" i="38"/>
  <c r="K1140" i="45"/>
  <c r="K652" i="27"/>
  <c r="K640" i="42"/>
  <c r="K1044" i="45"/>
  <c r="F376" i="27"/>
  <c r="F376" i="42"/>
  <c r="F540" i="45"/>
  <c r="F116" i="27"/>
  <c r="F116" i="42"/>
  <c r="F224" i="45"/>
  <c r="J700" i="27"/>
  <c r="J688" i="42"/>
  <c r="J664" i="27"/>
  <c r="J652" i="42"/>
  <c r="F208" i="4"/>
  <c r="K697" i="45"/>
  <c r="J640" i="27"/>
  <c r="J628" i="42"/>
  <c r="L208" i="4"/>
  <c r="T208" i="4"/>
  <c r="K700" i="27"/>
  <c r="K688" i="42"/>
  <c r="K1128" i="45"/>
  <c r="K664" i="27"/>
  <c r="K652" i="42"/>
  <c r="K1068" i="45"/>
  <c r="F100" i="27"/>
  <c r="F100" i="42"/>
  <c r="F208" i="45"/>
  <c r="K640" i="27"/>
  <c r="K628" i="42"/>
  <c r="K1032" i="45"/>
  <c r="K616" i="27"/>
  <c r="K604" i="42"/>
  <c r="K996" i="45"/>
  <c r="F364" i="27"/>
  <c r="F364" i="42"/>
  <c r="F528" i="45"/>
  <c r="K1116" i="45"/>
  <c r="J375" i="27"/>
  <c r="J375" i="42"/>
  <c r="J628" i="27"/>
  <c r="J616" i="42"/>
  <c r="F192" i="4"/>
  <c r="J616" i="27"/>
  <c r="J604" i="42"/>
  <c r="L192" i="4"/>
  <c r="T192" i="4"/>
  <c r="M700" i="45"/>
  <c r="H700" i="45"/>
  <c r="F700" i="45"/>
  <c r="K116" i="31"/>
  <c r="K116" i="34"/>
  <c r="K924" i="45"/>
  <c r="K140" i="31"/>
  <c r="K140" i="34"/>
  <c r="K984" i="45"/>
  <c r="K628" i="27"/>
  <c r="K616" i="42"/>
  <c r="K1020" i="45"/>
  <c r="K375" i="27"/>
  <c r="K375" i="42"/>
  <c r="K539" i="45"/>
  <c r="F196" i="27"/>
  <c r="F196" i="42"/>
  <c r="F360" i="45"/>
  <c r="F84" i="27"/>
  <c r="F84" i="42"/>
  <c r="F192" i="45"/>
  <c r="K1019" i="45"/>
  <c r="J207" i="27"/>
  <c r="J207" i="42"/>
  <c r="F176" i="4"/>
  <c r="K698" i="45"/>
  <c r="L176" i="4"/>
  <c r="T176" i="4"/>
  <c r="F699" i="45"/>
  <c r="F530" i="45"/>
  <c r="K92" i="31"/>
  <c r="K92" i="34"/>
  <c r="K876" i="45"/>
  <c r="F68" i="27"/>
  <c r="F68" i="42"/>
  <c r="F176" i="45"/>
  <c r="K104" i="31"/>
  <c r="K104" i="34"/>
  <c r="K912" i="45"/>
  <c r="K604" i="27"/>
  <c r="K592" i="42"/>
  <c r="K972" i="45"/>
  <c r="K207" i="27"/>
  <c r="K207" i="42"/>
  <c r="K371" i="45"/>
  <c r="F366" i="27"/>
  <c r="F366" i="42"/>
  <c r="J604" i="27"/>
  <c r="J592" i="42"/>
  <c r="J580" i="27"/>
  <c r="J568" i="42"/>
  <c r="F160" i="4"/>
  <c r="L160" i="4"/>
  <c r="T160" i="4"/>
  <c r="M698" i="45"/>
  <c r="H698" i="45"/>
  <c r="F698" i="45"/>
  <c r="F362" i="45"/>
  <c r="F365" i="27"/>
  <c r="F365" i="42"/>
  <c r="F529" i="45"/>
  <c r="K128" i="31"/>
  <c r="K128" i="34"/>
  <c r="K960" i="45"/>
  <c r="K80" i="31"/>
  <c r="K80" i="34"/>
  <c r="K864" i="45"/>
  <c r="H366" i="27"/>
  <c r="H366" i="42"/>
  <c r="H530" i="45"/>
  <c r="K580" i="27"/>
  <c r="K568" i="42"/>
  <c r="K900" i="45"/>
  <c r="F52" i="27"/>
  <c r="F52" i="42"/>
  <c r="F160" i="45"/>
  <c r="M366" i="27"/>
  <c r="M366" i="42"/>
  <c r="M530" i="45"/>
  <c r="F198" i="27"/>
  <c r="F198" i="42"/>
  <c r="K888" i="45"/>
  <c r="F144" i="4"/>
  <c r="L144" i="4"/>
  <c r="T144" i="4"/>
  <c r="F697" i="45"/>
  <c r="K592" i="27"/>
  <c r="K580" i="42"/>
  <c r="K948" i="45"/>
  <c r="F197" i="27"/>
  <c r="F197" i="42"/>
  <c r="F361" i="45"/>
  <c r="K568" i="27"/>
  <c r="K556" i="42"/>
  <c r="K852" i="45"/>
  <c r="M198" i="27"/>
  <c r="M198" i="42"/>
  <c r="M362" i="45"/>
  <c r="F36" i="27"/>
  <c r="F36" i="42"/>
  <c r="F144" i="45"/>
  <c r="H198" i="27"/>
  <c r="H198" i="42"/>
  <c r="H362" i="45"/>
  <c r="K936" i="45"/>
  <c r="K840" i="45"/>
  <c r="F24" i="4"/>
  <c r="F5" i="4"/>
  <c r="F128" i="4"/>
  <c r="J568" i="27"/>
  <c r="J556" i="42"/>
  <c r="J592" i="27"/>
  <c r="J580" i="42"/>
  <c r="L24" i="4"/>
  <c r="T24" i="4"/>
  <c r="L128" i="4"/>
  <c r="T128" i="4"/>
  <c r="L5" i="4"/>
  <c r="T5" i="4"/>
  <c r="F707" i="45"/>
  <c r="F24" i="45"/>
  <c r="F5" i="45"/>
  <c r="F539" i="45"/>
  <c r="F20" i="27"/>
  <c r="F20" i="42"/>
  <c r="F128" i="45"/>
  <c r="K20" i="31"/>
  <c r="K20" i="34"/>
  <c r="K732" i="45"/>
  <c r="F375" i="27"/>
  <c r="F375" i="42"/>
  <c r="K815" i="45"/>
  <c r="F112" i="4"/>
  <c r="L112" i="4"/>
  <c r="T112" i="4"/>
  <c r="M706" i="45"/>
  <c r="H706" i="45"/>
  <c r="F112" i="45"/>
  <c r="F706" i="45"/>
  <c r="F537" i="45"/>
  <c r="K556" i="27"/>
  <c r="K544" i="42"/>
  <c r="K816" i="45"/>
  <c r="M375" i="27"/>
  <c r="M375" i="42"/>
  <c r="M539" i="45"/>
  <c r="K68" i="31"/>
  <c r="K68" i="34"/>
  <c r="K792" i="45"/>
  <c r="F207" i="27"/>
  <c r="F207" i="42"/>
  <c r="F371" i="45"/>
  <c r="H375" i="27"/>
  <c r="H375" i="42"/>
  <c r="H539" i="45"/>
  <c r="F373" i="27"/>
  <c r="F373" i="42"/>
  <c r="F4" i="27"/>
  <c r="F4" i="42"/>
  <c r="K731" i="45"/>
  <c r="F14" i="4"/>
  <c r="J556" i="27"/>
  <c r="J544" i="42"/>
  <c r="F96" i="4"/>
  <c r="L14" i="4"/>
  <c r="H14" i="45"/>
  <c r="T14" i="4"/>
  <c r="L96" i="4"/>
  <c r="T96" i="4"/>
  <c r="F750" i="42"/>
  <c r="E1280" i="45"/>
  <c r="M705" i="45"/>
  <c r="H705" i="45"/>
  <c r="F14" i="45"/>
  <c r="F705" i="45"/>
  <c r="F369" i="45"/>
  <c r="F372" i="27"/>
  <c r="F372" i="42"/>
  <c r="F536" i="45"/>
  <c r="M373" i="27"/>
  <c r="M373" i="42"/>
  <c r="M537" i="45"/>
  <c r="F4" i="31"/>
  <c r="F4" i="34"/>
  <c r="F154" i="34"/>
  <c r="E1276" i="45"/>
  <c r="F96" i="45"/>
  <c r="K520" i="27"/>
  <c r="K520" i="42"/>
  <c r="K684" i="45"/>
  <c r="K544" i="27"/>
  <c r="K532" i="42"/>
  <c r="K708" i="45"/>
  <c r="K56" i="31"/>
  <c r="K56" i="34"/>
  <c r="K780" i="45"/>
  <c r="H4" i="27"/>
  <c r="H4" i="42"/>
  <c r="H112" i="45"/>
  <c r="H373" i="27"/>
  <c r="H373" i="42"/>
  <c r="H537" i="45"/>
  <c r="F205" i="27"/>
  <c r="F205" i="42"/>
  <c r="F13" i="4"/>
  <c r="F84" i="4"/>
  <c r="J544" i="27"/>
  <c r="J532" i="42"/>
  <c r="L84" i="4"/>
  <c r="T84" i="4"/>
  <c r="L13" i="4"/>
  <c r="T13" i="4"/>
  <c r="F704" i="45"/>
  <c r="F13" i="45"/>
  <c r="K44" i="31"/>
  <c r="K44" i="34"/>
  <c r="K768" i="45"/>
  <c r="K508" i="27"/>
  <c r="K508" i="42"/>
  <c r="K672" i="45"/>
  <c r="H4" i="31"/>
  <c r="H4" i="34"/>
  <c r="H96" i="45"/>
  <c r="F371" i="27"/>
  <c r="F371" i="42"/>
  <c r="F535" i="45"/>
  <c r="M205" i="27"/>
  <c r="M205" i="42"/>
  <c r="M369" i="45"/>
  <c r="F44" i="24"/>
  <c r="F44" i="36"/>
  <c r="F84" i="45"/>
  <c r="F204" i="27"/>
  <c r="F204" i="42"/>
  <c r="F368" i="45"/>
  <c r="H205" i="27"/>
  <c r="H205" i="42"/>
  <c r="H369" i="45"/>
  <c r="F12" i="4"/>
  <c r="F72" i="4"/>
  <c r="J520" i="27"/>
  <c r="J520" i="42"/>
  <c r="L72" i="4"/>
  <c r="T72" i="4"/>
  <c r="L12" i="4"/>
  <c r="T12" i="4"/>
  <c r="F12" i="45"/>
  <c r="F534" i="45"/>
  <c r="F703" i="45"/>
  <c r="K496" i="27"/>
  <c r="K496" i="42"/>
  <c r="K660" i="45"/>
  <c r="F32" i="24"/>
  <c r="F32" i="36"/>
  <c r="F58" i="36"/>
  <c r="E1277" i="45"/>
  <c r="F72" i="45"/>
  <c r="K32" i="31"/>
  <c r="K32" i="34"/>
  <c r="K154" i="34"/>
  <c r="K756" i="45"/>
  <c r="F203" i="27"/>
  <c r="F203" i="42"/>
  <c r="F367" i="45"/>
  <c r="F370" i="27"/>
  <c r="F370" i="42"/>
  <c r="K744" i="45"/>
  <c r="F11" i="4"/>
  <c r="J508" i="27"/>
  <c r="J508" i="42"/>
  <c r="L11" i="4"/>
  <c r="T11" i="4"/>
  <c r="M702" i="45"/>
  <c r="H702" i="45"/>
  <c r="F533" i="45"/>
  <c r="F11" i="45"/>
  <c r="F366" i="45"/>
  <c r="F702" i="45"/>
  <c r="H370" i="27"/>
  <c r="H370" i="42"/>
  <c r="H534" i="45"/>
  <c r="K484" i="27"/>
  <c r="K484" i="42"/>
  <c r="K648" i="45"/>
  <c r="M370" i="27"/>
  <c r="M370" i="42"/>
  <c r="M534" i="45"/>
  <c r="K232" i="27"/>
  <c r="K232" i="42"/>
  <c r="K396" i="45"/>
  <c r="F369" i="27"/>
  <c r="F369" i="42"/>
  <c r="F202" i="27"/>
  <c r="F202" i="42"/>
  <c r="F10" i="4"/>
  <c r="F44" i="4"/>
  <c r="J496" i="27"/>
  <c r="J496" i="42"/>
  <c r="L44" i="4"/>
  <c r="T44" i="4"/>
  <c r="L10" i="4"/>
  <c r="T10" i="4"/>
  <c r="M701" i="45"/>
  <c r="H701" i="45"/>
  <c r="F532" i="45"/>
  <c r="F365" i="45"/>
  <c r="F10" i="45"/>
  <c r="K472" i="27"/>
  <c r="K472" i="42"/>
  <c r="K636" i="45"/>
  <c r="M202" i="27"/>
  <c r="M202" i="42"/>
  <c r="M366" i="45"/>
  <c r="H369" i="27"/>
  <c r="H369" i="42"/>
  <c r="H533" i="45"/>
  <c r="F701" i="45"/>
  <c r="K220" i="27"/>
  <c r="K220" i="42"/>
  <c r="K384" i="45"/>
  <c r="K208" i="27"/>
  <c r="K208" i="42"/>
  <c r="K372" i="45"/>
  <c r="F4" i="24"/>
  <c r="F4" i="36"/>
  <c r="F44" i="45"/>
  <c r="H202" i="27"/>
  <c r="H202" i="42"/>
  <c r="H366" i="45"/>
  <c r="M369" i="27"/>
  <c r="M369" i="42"/>
  <c r="M533" i="45"/>
  <c r="F368" i="27"/>
  <c r="F368" i="42"/>
  <c r="F201" i="27"/>
  <c r="F201" i="42"/>
  <c r="F27" i="4"/>
  <c r="F9" i="4"/>
  <c r="J484" i="27"/>
  <c r="J484" i="42"/>
  <c r="J232" i="27"/>
  <c r="J232" i="42"/>
  <c r="L9" i="4"/>
  <c r="H9" i="45"/>
  <c r="T9" i="4"/>
  <c r="L27" i="4"/>
  <c r="T27" i="4"/>
  <c r="F9" i="45"/>
  <c r="F364" i="45"/>
  <c r="F27" i="45"/>
  <c r="K460" i="27"/>
  <c r="K460" i="42"/>
  <c r="K624" i="45"/>
  <c r="M368" i="27"/>
  <c r="M368" i="42"/>
  <c r="M532" i="45"/>
  <c r="M201" i="27"/>
  <c r="M201" i="42"/>
  <c r="M365" i="45"/>
  <c r="K4" i="25"/>
  <c r="K4" i="38"/>
  <c r="K34" i="38"/>
  <c r="K344" i="45"/>
  <c r="F367" i="27"/>
  <c r="F367" i="42"/>
  <c r="F531" i="45"/>
  <c r="H368" i="27"/>
  <c r="H368" i="42"/>
  <c r="H532" i="45"/>
  <c r="H201" i="27"/>
  <c r="H201" i="42"/>
  <c r="H365" i="45"/>
  <c r="F200" i="27"/>
  <c r="F200" i="42"/>
  <c r="J220" i="27"/>
  <c r="J220" i="42"/>
  <c r="F15" i="4"/>
  <c r="F8" i="4"/>
  <c r="J208" i="27"/>
  <c r="J208" i="42"/>
  <c r="J472" i="27"/>
  <c r="J472" i="42"/>
  <c r="K332" i="45"/>
  <c r="L8" i="4"/>
  <c r="T8" i="4"/>
  <c r="L15" i="4"/>
  <c r="T15" i="4"/>
  <c r="H8" i="45"/>
  <c r="F15" i="45"/>
  <c r="H200" i="27"/>
  <c r="H200" i="42"/>
  <c r="H364" i="45"/>
  <c r="K448" i="27"/>
  <c r="K448" i="42"/>
  <c r="K612" i="45"/>
  <c r="F199" i="27"/>
  <c r="F199" i="42"/>
  <c r="F363" i="45"/>
  <c r="M200" i="27"/>
  <c r="M200" i="42"/>
  <c r="M364" i="45"/>
  <c r="F8" i="45"/>
  <c r="F6" i="4"/>
  <c r="F7" i="4"/>
  <c r="J460" i="27"/>
  <c r="J460" i="42"/>
  <c r="K320" i="45"/>
  <c r="K707" i="45"/>
  <c r="J4" i="25"/>
  <c r="J4" i="38"/>
  <c r="J34" i="38"/>
  <c r="L6" i="4"/>
  <c r="T6" i="4"/>
  <c r="L7" i="4"/>
  <c r="T7" i="4"/>
  <c r="F6" i="45"/>
  <c r="F7" i="45"/>
  <c r="K436" i="27"/>
  <c r="K436" i="42"/>
  <c r="K600" i="45"/>
  <c r="F1260" i="45"/>
  <c r="K304" i="45"/>
  <c r="P304" i="45"/>
  <c r="J448" i="27"/>
  <c r="J448" i="42"/>
  <c r="K373" i="27"/>
  <c r="K373" i="42"/>
  <c r="K424" i="27"/>
  <c r="K424" i="42"/>
  <c r="K588" i="45"/>
  <c r="F56" i="22"/>
  <c r="F56" i="33"/>
  <c r="F1248" i="45"/>
  <c r="K4" i="26"/>
  <c r="K4" i="40"/>
  <c r="J436" i="27"/>
  <c r="J436" i="42"/>
  <c r="P4" i="40"/>
  <c r="F1279" i="45"/>
  <c r="K205" i="27"/>
  <c r="K205" i="42"/>
  <c r="K369" i="45"/>
  <c r="K20" i="27"/>
  <c r="K20" i="42"/>
  <c r="K128" i="45"/>
  <c r="F44" i="22"/>
  <c r="F44" i="33"/>
  <c r="F1200" i="45"/>
  <c r="K412" i="27"/>
  <c r="K412" i="42"/>
  <c r="K576" i="45"/>
  <c r="J424" i="27"/>
  <c r="J424" i="42"/>
  <c r="J4" i="26"/>
  <c r="J4" i="40"/>
  <c r="K706" i="45"/>
  <c r="J373" i="27"/>
  <c r="J373" i="42"/>
  <c r="M736" i="42"/>
  <c r="L736" i="42"/>
  <c r="F1188" i="45"/>
  <c r="F32" i="22"/>
  <c r="F32" i="33"/>
  <c r="F1080" i="45"/>
  <c r="K400" i="27"/>
  <c r="K400" i="42"/>
  <c r="K564" i="45"/>
  <c r="K4" i="27"/>
  <c r="K4" i="42"/>
  <c r="K14" i="45"/>
  <c r="J205" i="27"/>
  <c r="J205" i="42"/>
  <c r="J20" i="27"/>
  <c r="J20" i="42"/>
  <c r="K705" i="45"/>
  <c r="J412" i="27"/>
  <c r="J412" i="42"/>
  <c r="P4" i="42"/>
  <c r="F1056" i="45"/>
  <c r="F20" i="22"/>
  <c r="F20" i="33"/>
  <c r="F828" i="45"/>
  <c r="K372" i="27"/>
  <c r="K372" i="42"/>
  <c r="K536" i="45"/>
  <c r="K388" i="27"/>
  <c r="K388" i="42"/>
  <c r="K552" i="45"/>
  <c r="F28" i="4"/>
  <c r="K13" i="45"/>
  <c r="J4" i="27"/>
  <c r="J4" i="42"/>
  <c r="J400" i="27"/>
  <c r="J400" i="42"/>
  <c r="K704" i="45"/>
  <c r="L28" i="4"/>
  <c r="T28" i="4"/>
  <c r="F1008" i="45"/>
  <c r="F804" i="45"/>
  <c r="K371" i="27"/>
  <c r="K371" i="42"/>
  <c r="K535" i="45"/>
  <c r="K204" i="27"/>
  <c r="K204" i="42"/>
  <c r="K368" i="45"/>
  <c r="K376" i="27"/>
  <c r="K376" i="42"/>
  <c r="K750" i="42"/>
  <c r="K540" i="45"/>
  <c r="K44" i="24"/>
  <c r="K44" i="36"/>
  <c r="K84" i="45"/>
  <c r="F4" i="22"/>
  <c r="F4" i="33"/>
  <c r="F81" i="33"/>
  <c r="E1275" i="45"/>
  <c r="F28" i="45"/>
  <c r="K12" i="45"/>
  <c r="F16" i="4"/>
  <c r="J372" i="27"/>
  <c r="J372" i="42"/>
  <c r="J388" i="27"/>
  <c r="J388" i="42"/>
  <c r="K72" i="45"/>
  <c r="K703" i="45"/>
  <c r="L16" i="4"/>
  <c r="T16" i="4"/>
  <c r="F720" i="45"/>
  <c r="F16" i="45"/>
  <c r="K370" i="27"/>
  <c r="K370" i="42"/>
  <c r="K534" i="45"/>
  <c r="K364" i="27"/>
  <c r="K364" i="42"/>
  <c r="K528" i="45"/>
  <c r="K203" i="27"/>
  <c r="K203" i="42"/>
  <c r="K367" i="45"/>
  <c r="K32" i="24"/>
  <c r="K32" i="36"/>
  <c r="K18" i="45"/>
  <c r="P18" i="45"/>
  <c r="K11" i="45"/>
  <c r="J204" i="27"/>
  <c r="J204" i="42"/>
  <c r="J44" i="24"/>
  <c r="J44" i="36"/>
  <c r="K702" i="45"/>
  <c r="K700" i="45"/>
  <c r="J371" i="27"/>
  <c r="J371" i="42"/>
  <c r="J376" i="27"/>
  <c r="J376" i="42"/>
  <c r="J750" i="42"/>
  <c r="F696" i="45"/>
  <c r="K56" i="45"/>
  <c r="P56" i="45"/>
  <c r="K196" i="27"/>
  <c r="K196" i="42"/>
  <c r="K360" i="45"/>
  <c r="K369" i="27"/>
  <c r="K369" i="42"/>
  <c r="K533" i="45"/>
  <c r="K202" i="27"/>
  <c r="K202" i="42"/>
  <c r="K366" i="45"/>
  <c r="K16" i="24"/>
  <c r="K16" i="36"/>
  <c r="P16" i="36"/>
  <c r="O18" i="45"/>
  <c r="M18" i="45"/>
  <c r="F4" i="4"/>
  <c r="T4" i="4"/>
  <c r="K10" i="45"/>
  <c r="J203" i="27"/>
  <c r="J203" i="42"/>
  <c r="J364" i="27"/>
  <c r="J364" i="42"/>
  <c r="J32" i="24"/>
  <c r="J32" i="36"/>
  <c r="K701" i="45"/>
  <c r="J370" i="27"/>
  <c r="J370" i="42"/>
  <c r="K699" i="45"/>
  <c r="L4" i="4"/>
  <c r="F4" i="45"/>
  <c r="K58" i="36"/>
  <c r="K366" i="27"/>
  <c r="K366" i="42"/>
  <c r="K530" i="45"/>
  <c r="K201" i="27"/>
  <c r="K201" i="42"/>
  <c r="K365" i="45"/>
  <c r="K368" i="27"/>
  <c r="K368" i="42"/>
  <c r="K532" i="45"/>
  <c r="K4" i="24"/>
  <c r="K4" i="36"/>
  <c r="K44" i="45"/>
  <c r="K27" i="45"/>
  <c r="J196" i="27"/>
  <c r="J196" i="42"/>
  <c r="K9" i="45"/>
  <c r="J202" i="27"/>
  <c r="J202" i="42"/>
  <c r="J369" i="27"/>
  <c r="J369" i="42"/>
  <c r="J16" i="24"/>
  <c r="J16" i="36"/>
  <c r="J58" i="36"/>
  <c r="K365" i="27"/>
  <c r="K365" i="42"/>
  <c r="K529" i="45"/>
  <c r="K198" i="27"/>
  <c r="K198" i="42"/>
  <c r="K362" i="45"/>
  <c r="K367" i="27"/>
  <c r="K367" i="42"/>
  <c r="K531" i="45"/>
  <c r="K200" i="27"/>
  <c r="K200" i="42"/>
  <c r="K364" i="45"/>
  <c r="K8" i="45"/>
  <c r="K15" i="45"/>
  <c r="K363" i="45"/>
  <c r="J4" i="24"/>
  <c r="J4" i="36"/>
  <c r="J201" i="27"/>
  <c r="J201" i="42"/>
  <c r="J368" i="27"/>
  <c r="J368" i="42"/>
  <c r="J366" i="27"/>
  <c r="J366" i="42"/>
  <c r="K197" i="27"/>
  <c r="K197" i="42"/>
  <c r="K361" i="45"/>
  <c r="K7" i="45"/>
  <c r="K199" i="27"/>
  <c r="K199" i="42"/>
  <c r="K6" i="45"/>
  <c r="J198" i="27"/>
  <c r="J198" i="42"/>
  <c r="K5" i="45"/>
  <c r="J200" i="27"/>
  <c r="J200" i="42"/>
  <c r="J365" i="27"/>
  <c r="J365" i="42"/>
  <c r="J367" i="27"/>
  <c r="J367" i="42"/>
  <c r="K1260" i="45"/>
  <c r="J197" i="27"/>
  <c r="J197" i="42"/>
  <c r="J199" i="27"/>
  <c r="J199" i="42"/>
  <c r="J68" i="33"/>
  <c r="K44" i="22"/>
  <c r="K44" i="33"/>
  <c r="K1200" i="45"/>
  <c r="K1188" i="45"/>
  <c r="J56" i="22"/>
  <c r="J56" i="33"/>
  <c r="K1080" i="45"/>
  <c r="K32" i="22"/>
  <c r="K32" i="33"/>
  <c r="K828" i="45"/>
  <c r="J44" i="22"/>
  <c r="J44" i="33"/>
  <c r="K1008" i="45"/>
  <c r="K1056" i="45"/>
  <c r="K20" i="22"/>
  <c r="K20" i="33"/>
  <c r="K4" i="22"/>
  <c r="K4" i="33"/>
  <c r="K81" i="33"/>
  <c r="K28" i="45"/>
  <c r="K720" i="45"/>
  <c r="K804" i="45"/>
  <c r="J32" i="22"/>
  <c r="J32" i="33"/>
  <c r="K16" i="45"/>
  <c r="K696" i="45"/>
  <c r="J20" i="22"/>
  <c r="J20" i="33"/>
  <c r="J4" i="22"/>
  <c r="J4" i="33"/>
  <c r="J81" i="33"/>
  <c r="K4" i="45"/>
  <c r="D1188" i="4"/>
  <c r="I1224" i="45"/>
  <c r="D736" i="27"/>
  <c r="D724" i="42"/>
  <c r="D1176" i="45"/>
  <c r="I724" i="27"/>
  <c r="I712" i="42"/>
  <c r="I1164" i="45"/>
  <c r="D1176" i="4"/>
  <c r="D1248" i="4"/>
  <c r="D1236" i="45"/>
  <c r="I1199" i="45"/>
  <c r="I1212" i="45"/>
  <c r="U20" i="25"/>
  <c r="U688" i="27"/>
  <c r="E20" i="25"/>
  <c r="E20" i="38"/>
  <c r="E1140" i="45"/>
  <c r="E688" i="27"/>
  <c r="E676" i="42"/>
  <c r="E1104" i="45"/>
  <c r="I712" i="27"/>
  <c r="I700" i="42"/>
  <c r="I1152" i="45"/>
  <c r="D724" i="27"/>
  <c r="D712" i="42"/>
  <c r="D1164" i="45"/>
  <c r="D1164" i="4"/>
  <c r="I1016" i="45"/>
  <c r="D1236" i="4"/>
  <c r="D1224" i="45"/>
  <c r="U700" i="27"/>
  <c r="U652" i="27"/>
  <c r="U616" i="27"/>
  <c r="U676" i="27"/>
  <c r="E1044" i="45"/>
  <c r="E996" i="45"/>
  <c r="E700" i="27"/>
  <c r="E688" i="42"/>
  <c r="E1128" i="45"/>
  <c r="I688" i="27"/>
  <c r="I676" i="42"/>
  <c r="I1104" i="45"/>
  <c r="E676" i="27"/>
  <c r="E664" i="42"/>
  <c r="E1092" i="45"/>
  <c r="I20" i="25"/>
  <c r="I20" i="38"/>
  <c r="I1140" i="45"/>
  <c r="D712" i="27"/>
  <c r="D700" i="42"/>
  <c r="D1152" i="45"/>
  <c r="E616" i="27"/>
  <c r="E604" i="42"/>
  <c r="E652" i="27"/>
  <c r="E640" i="42"/>
  <c r="D1224" i="4"/>
  <c r="D1152" i="4"/>
  <c r="I1128" i="45"/>
  <c r="U628" i="27"/>
  <c r="U640" i="27"/>
  <c r="U140" i="31"/>
  <c r="E1067" i="45"/>
  <c r="E1116" i="45"/>
  <c r="I736" i="27"/>
  <c r="I724" i="42"/>
  <c r="I1176" i="45"/>
  <c r="E140" i="31"/>
  <c r="E140" i="34"/>
  <c r="E984" i="45"/>
  <c r="A740" i="4"/>
  <c r="A728" i="45"/>
  <c r="I728" i="45"/>
  <c r="D20" i="25"/>
  <c r="D20" i="38"/>
  <c r="D1140" i="45"/>
  <c r="I676" i="27"/>
  <c r="I664" i="42"/>
  <c r="I1092" i="45"/>
  <c r="E628" i="27"/>
  <c r="E616" i="42"/>
  <c r="E1020" i="45"/>
  <c r="D1211" i="4"/>
  <c r="D1212" i="45"/>
  <c r="E640" i="27"/>
  <c r="E628" i="42"/>
  <c r="E1032" i="45"/>
  <c r="I1116" i="45"/>
  <c r="I700" i="27"/>
  <c r="I688" i="42"/>
  <c r="I1067" i="45"/>
  <c r="D1140" i="4"/>
  <c r="D1116" i="4"/>
  <c r="U92" i="31"/>
  <c r="U604" i="27"/>
  <c r="U664" i="27"/>
  <c r="D1199" i="45"/>
  <c r="D759" i="27"/>
  <c r="E972" i="45"/>
  <c r="E1019" i="45"/>
  <c r="D700" i="27"/>
  <c r="D688" i="42"/>
  <c r="D1128" i="45"/>
  <c r="D688" i="27"/>
  <c r="D676" i="42"/>
  <c r="D1104" i="45"/>
  <c r="E1015" i="45"/>
  <c r="E664" i="27"/>
  <c r="E652" i="42"/>
  <c r="E1068" i="45"/>
  <c r="I616" i="27"/>
  <c r="I604" i="42"/>
  <c r="I996" i="45"/>
  <c r="I652" i="27"/>
  <c r="I640" i="42"/>
  <c r="I1044" i="45"/>
  <c r="E92" i="31"/>
  <c r="E92" i="34"/>
  <c r="E876" i="45"/>
  <c r="E604" i="27"/>
  <c r="E592" i="42"/>
  <c r="D1128" i="4"/>
  <c r="D1116" i="45"/>
  <c r="I1015" i="45"/>
  <c r="D1008" i="4"/>
  <c r="D1104" i="4"/>
  <c r="U128" i="31"/>
  <c r="U568" i="27"/>
  <c r="U68" i="31"/>
  <c r="U80" i="31"/>
  <c r="E727" i="45"/>
  <c r="E568" i="27"/>
  <c r="E556" i="42"/>
  <c r="E852" i="45"/>
  <c r="I664" i="27"/>
  <c r="I652" i="42"/>
  <c r="I1068" i="45"/>
  <c r="E68" i="31"/>
  <c r="E68" i="34"/>
  <c r="E792" i="45"/>
  <c r="E128" i="31"/>
  <c r="E128" i="34"/>
  <c r="E960" i="45"/>
  <c r="I140" i="31"/>
  <c r="I140" i="34"/>
  <c r="I984" i="45"/>
  <c r="E80" i="31"/>
  <c r="E80" i="34"/>
  <c r="E864" i="45"/>
  <c r="D676" i="27"/>
  <c r="D664" i="42"/>
  <c r="D1092" i="45"/>
  <c r="I640" i="27"/>
  <c r="I628" i="42"/>
  <c r="I1032" i="45"/>
  <c r="D616" i="27"/>
  <c r="D604" i="42"/>
  <c r="D996" i="45"/>
  <c r="D1079" i="4"/>
  <c r="D1067" i="45"/>
  <c r="I727" i="45"/>
  <c r="D996" i="4"/>
  <c r="D1056" i="4"/>
  <c r="U496" i="27"/>
  <c r="U592" i="27"/>
  <c r="U56" i="31"/>
  <c r="U544" i="27"/>
  <c r="U20" i="31"/>
  <c r="E660" i="45"/>
  <c r="E948" i="45"/>
  <c r="D140" i="31"/>
  <c r="D140" i="34"/>
  <c r="D984" i="45"/>
  <c r="E544" i="27"/>
  <c r="E532" i="42"/>
  <c r="E708" i="45"/>
  <c r="D652" i="27"/>
  <c r="D640" i="42"/>
  <c r="D1044" i="45"/>
  <c r="E840" i="45"/>
  <c r="E56" i="31"/>
  <c r="E56" i="34"/>
  <c r="E780" i="45"/>
  <c r="I604" i="27"/>
  <c r="I592" i="42"/>
  <c r="I972" i="45"/>
  <c r="I116" i="31"/>
  <c r="I116" i="34"/>
  <c r="I924" i="45"/>
  <c r="E20" i="31"/>
  <c r="E20" i="34"/>
  <c r="E732" i="45"/>
  <c r="I628" i="27"/>
  <c r="I616" i="42"/>
  <c r="I1020" i="45"/>
  <c r="E496" i="27"/>
  <c r="E496" i="42"/>
  <c r="E592" i="27"/>
  <c r="E580" i="42"/>
  <c r="D1031" i="4"/>
  <c r="D1019" i="45"/>
  <c r="D1044" i="4"/>
  <c r="D1080" i="4"/>
  <c r="D984" i="4"/>
  <c r="U436" i="27"/>
  <c r="U232" i="27"/>
  <c r="U44" i="31"/>
  <c r="U484" i="27"/>
  <c r="O815" i="45"/>
  <c r="O724" i="45"/>
  <c r="E396" i="45"/>
  <c r="E648" i="45"/>
  <c r="E600" i="45"/>
  <c r="I128" i="31"/>
  <c r="I128" i="34"/>
  <c r="I960" i="45"/>
  <c r="D664" i="27"/>
  <c r="D652" i="42"/>
  <c r="D1068" i="45"/>
  <c r="I92" i="31"/>
  <c r="I92" i="34"/>
  <c r="I876" i="45"/>
  <c r="D640" i="27"/>
  <c r="D628" i="42"/>
  <c r="D1032" i="45"/>
  <c r="E44" i="31"/>
  <c r="E44" i="34"/>
  <c r="E768" i="45"/>
  <c r="E815" i="45"/>
  <c r="D604" i="27"/>
  <c r="D592" i="42"/>
  <c r="D972" i="45"/>
  <c r="I104" i="31"/>
  <c r="I104" i="34"/>
  <c r="I912" i="45"/>
  <c r="E724" i="45"/>
  <c r="E936" i="45"/>
  <c r="E232" i="27"/>
  <c r="E232" i="42"/>
  <c r="E436" i="27"/>
  <c r="E436" i="42"/>
  <c r="E484" i="27"/>
  <c r="E484" i="42"/>
  <c r="I900" i="45"/>
  <c r="I948" i="45"/>
  <c r="D936" i="4"/>
  <c r="D972" i="4"/>
  <c r="E208" i="4"/>
  <c r="D1032" i="4"/>
  <c r="U208" i="4"/>
  <c r="V208" i="4"/>
  <c r="U472" i="27"/>
  <c r="U104" i="31"/>
  <c r="U116" i="31"/>
  <c r="U32" i="31"/>
  <c r="U424" i="27"/>
  <c r="U100" i="27"/>
  <c r="U220" i="27"/>
  <c r="O731" i="45"/>
  <c r="E731" i="45"/>
  <c r="E208" i="45"/>
  <c r="E384" i="45"/>
  <c r="E588" i="45"/>
  <c r="E636" i="45"/>
  <c r="D116" i="31"/>
  <c r="D116" i="34"/>
  <c r="D924" i="45"/>
  <c r="I80" i="31"/>
  <c r="I80" i="34"/>
  <c r="I864" i="45"/>
  <c r="E32" i="31"/>
  <c r="E32" i="34"/>
  <c r="E756" i="45"/>
  <c r="D128" i="31"/>
  <c r="D128" i="34"/>
  <c r="D960" i="45"/>
  <c r="D628" i="27"/>
  <c r="D616" i="42"/>
  <c r="D1020" i="45"/>
  <c r="E104" i="31"/>
  <c r="E104" i="34"/>
  <c r="E912" i="45"/>
  <c r="E116" i="31"/>
  <c r="E116" i="34"/>
  <c r="E924" i="45"/>
  <c r="E192" i="4"/>
  <c r="E100" i="27"/>
  <c r="E100" i="42"/>
  <c r="I888" i="45"/>
  <c r="I580" i="27"/>
  <c r="I568" i="42"/>
  <c r="I936" i="45"/>
  <c r="I592" i="27"/>
  <c r="I580" i="42"/>
  <c r="E472" i="27"/>
  <c r="E472" i="42"/>
  <c r="E424" i="27"/>
  <c r="E424" i="42"/>
  <c r="E220" i="27"/>
  <c r="E220" i="42"/>
  <c r="D888" i="4"/>
  <c r="D924" i="4"/>
  <c r="E176" i="4"/>
  <c r="D960" i="4"/>
  <c r="U192" i="4"/>
  <c r="V192" i="4"/>
  <c r="V176" i="4"/>
  <c r="U176" i="4"/>
  <c r="U208" i="27"/>
  <c r="U84" i="27"/>
  <c r="U460" i="27"/>
  <c r="U412" i="27"/>
  <c r="U580" i="27"/>
  <c r="U68" i="27"/>
  <c r="O700" i="45"/>
  <c r="E900" i="45"/>
  <c r="E744" i="45"/>
  <c r="E624" i="45"/>
  <c r="E700" i="45"/>
  <c r="E576" i="45"/>
  <c r="D104" i="31"/>
  <c r="D104" i="34"/>
  <c r="D912" i="45"/>
  <c r="I568" i="27"/>
  <c r="I556" i="42"/>
  <c r="I852" i="45"/>
  <c r="E84" i="27"/>
  <c r="E84" i="42"/>
  <c r="E192" i="45"/>
  <c r="E208" i="27"/>
  <c r="E208" i="42"/>
  <c r="E372" i="45"/>
  <c r="D592" i="27"/>
  <c r="D580" i="42"/>
  <c r="D948" i="45"/>
  <c r="D92" i="31"/>
  <c r="D92" i="34"/>
  <c r="D876" i="45"/>
  <c r="E68" i="27"/>
  <c r="E68" i="42"/>
  <c r="E176" i="45"/>
  <c r="E460" i="27"/>
  <c r="E460" i="42"/>
  <c r="E412" i="27"/>
  <c r="E412" i="42"/>
  <c r="E580" i="27"/>
  <c r="E568" i="42"/>
  <c r="I840" i="45"/>
  <c r="I731" i="45"/>
  <c r="D948" i="4"/>
  <c r="D936" i="45"/>
  <c r="E24" i="4"/>
  <c r="E160" i="4"/>
  <c r="D912" i="4"/>
  <c r="D876" i="4"/>
  <c r="AB24" i="4"/>
  <c r="AC24" i="4"/>
  <c r="U160" i="4"/>
  <c r="V160" i="4"/>
  <c r="U24" i="4"/>
  <c r="V24" i="4"/>
  <c r="U52" i="27"/>
  <c r="U400" i="27"/>
  <c r="U448" i="27"/>
  <c r="U366" i="27"/>
  <c r="E530" i="45"/>
  <c r="E24" i="45"/>
  <c r="E888" i="45"/>
  <c r="E160" i="45"/>
  <c r="E564" i="45"/>
  <c r="D80" i="31"/>
  <c r="D80" i="34"/>
  <c r="D864" i="45"/>
  <c r="I544" i="27"/>
  <c r="I532" i="42"/>
  <c r="I708" i="45"/>
  <c r="I20" i="31"/>
  <c r="I20" i="34"/>
  <c r="I732" i="45"/>
  <c r="E448" i="27"/>
  <c r="E448" i="42"/>
  <c r="E612" i="45"/>
  <c r="I68" i="31"/>
  <c r="I68" i="34"/>
  <c r="I792" i="45"/>
  <c r="D580" i="27"/>
  <c r="D568" i="42"/>
  <c r="D900" i="45"/>
  <c r="I556" i="27"/>
  <c r="I544" i="42"/>
  <c r="I816" i="45"/>
  <c r="E366" i="27"/>
  <c r="E366" i="42"/>
  <c r="E144" i="4"/>
  <c r="E52" i="27"/>
  <c r="E52" i="42"/>
  <c r="E400" i="27"/>
  <c r="E400" i="42"/>
  <c r="D900" i="4"/>
  <c r="D888" i="45"/>
  <c r="D864" i="4"/>
  <c r="D804" i="4"/>
  <c r="E128" i="4"/>
  <c r="V144" i="4"/>
  <c r="U144" i="4"/>
  <c r="U128" i="4"/>
  <c r="V128" i="4"/>
  <c r="U388" i="27"/>
  <c r="U36" i="27"/>
  <c r="U20" i="27"/>
  <c r="U198" i="27"/>
  <c r="E552" i="45"/>
  <c r="E362" i="45"/>
  <c r="I56" i="31"/>
  <c r="I56" i="34"/>
  <c r="I780" i="45"/>
  <c r="D68" i="31"/>
  <c r="D68" i="34"/>
  <c r="D792" i="45"/>
  <c r="D568" i="27"/>
  <c r="D556" i="42"/>
  <c r="D852" i="45"/>
  <c r="E20" i="27"/>
  <c r="E20" i="42"/>
  <c r="E128" i="45"/>
  <c r="I520" i="27"/>
  <c r="I520" i="42"/>
  <c r="I684" i="45"/>
  <c r="E36" i="27"/>
  <c r="E36" i="42"/>
  <c r="E144" i="45"/>
  <c r="T366" i="27"/>
  <c r="O366" i="42"/>
  <c r="O530" i="45"/>
  <c r="E388" i="27"/>
  <c r="E388" i="42"/>
  <c r="E198" i="27"/>
  <c r="E198" i="42"/>
  <c r="E20" i="4"/>
  <c r="D852" i="4"/>
  <c r="D840" i="45"/>
  <c r="D792" i="4"/>
  <c r="D736" i="4"/>
  <c r="D724" i="45"/>
  <c r="D828" i="4"/>
  <c r="AB20" i="4"/>
  <c r="AC20" i="4"/>
  <c r="AB112" i="4"/>
  <c r="AC112" i="4"/>
  <c r="U112" i="4"/>
  <c r="V112" i="4"/>
  <c r="O20" i="45"/>
  <c r="U20" i="4"/>
  <c r="M20" i="45"/>
  <c r="V20" i="4"/>
  <c r="U376" i="27"/>
  <c r="U4" i="27"/>
  <c r="O706" i="45"/>
  <c r="E112" i="45"/>
  <c r="E706" i="45"/>
  <c r="I44" i="31"/>
  <c r="I44" i="34"/>
  <c r="I768" i="45"/>
  <c r="E20" i="45"/>
  <c r="E376" i="27"/>
  <c r="E376" i="42"/>
  <c r="E540" i="45"/>
  <c r="D56" i="31"/>
  <c r="D56" i="34"/>
  <c r="D780" i="45"/>
  <c r="I508" i="27"/>
  <c r="I508" i="42"/>
  <c r="I672" i="45"/>
  <c r="T198" i="27"/>
  <c r="O198" i="42"/>
  <c r="O362" i="45"/>
  <c r="D556" i="27"/>
  <c r="D544" i="42"/>
  <c r="D816" i="45"/>
  <c r="E4" i="27"/>
  <c r="E4" i="42"/>
  <c r="D827" i="4"/>
  <c r="D815" i="45"/>
  <c r="D684" i="4"/>
  <c r="D780" i="4"/>
  <c r="D720" i="4"/>
  <c r="AB96" i="4"/>
  <c r="AC96" i="4"/>
  <c r="U4" i="31"/>
  <c r="U96" i="4"/>
  <c r="V96" i="4"/>
  <c r="M4" i="27"/>
  <c r="M4" i="42"/>
  <c r="M112" i="45"/>
  <c r="U372" i="27"/>
  <c r="E536" i="45"/>
  <c r="I32" i="31"/>
  <c r="I32" i="34"/>
  <c r="I756" i="45"/>
  <c r="D520" i="27"/>
  <c r="D520" i="42"/>
  <c r="D684" i="45"/>
  <c r="T4" i="27"/>
  <c r="O4" i="42"/>
  <c r="O112" i="45"/>
  <c r="D544" i="27"/>
  <c r="D532" i="42"/>
  <c r="D708" i="45"/>
  <c r="E4" i="31"/>
  <c r="E4" i="34"/>
  <c r="E154" i="34"/>
  <c r="E96" i="45"/>
  <c r="I496" i="27"/>
  <c r="I496" i="42"/>
  <c r="I660" i="45"/>
  <c r="D44" i="31"/>
  <c r="D44" i="34"/>
  <c r="D768" i="45"/>
  <c r="I744" i="45"/>
  <c r="E204" i="27"/>
  <c r="E204" i="42"/>
  <c r="E372" i="27"/>
  <c r="E372" i="42"/>
  <c r="D743" i="4"/>
  <c r="D731" i="45"/>
  <c r="D768" i="4"/>
  <c r="I396" i="45"/>
  <c r="D672" i="4"/>
  <c r="AB84" i="4"/>
  <c r="AC84" i="4"/>
  <c r="U44" i="24"/>
  <c r="M96" i="45"/>
  <c r="M4" i="31"/>
  <c r="M4" i="34"/>
  <c r="V84" i="4"/>
  <c r="U84" i="4"/>
  <c r="U371" i="27"/>
  <c r="E535" i="45"/>
  <c r="I484" i="27"/>
  <c r="I484" i="42"/>
  <c r="I648" i="45"/>
  <c r="T4" i="31"/>
  <c r="O4" i="34"/>
  <c r="O96" i="45"/>
  <c r="D32" i="31"/>
  <c r="D32" i="34"/>
  <c r="D756" i="45"/>
  <c r="D508" i="27"/>
  <c r="D508" i="42"/>
  <c r="D672" i="45"/>
  <c r="E44" i="24"/>
  <c r="E44" i="36"/>
  <c r="E84" i="45"/>
  <c r="I232" i="27"/>
  <c r="I232" i="42"/>
  <c r="E203" i="27"/>
  <c r="E203" i="42"/>
  <c r="E371" i="27"/>
  <c r="E371" i="42"/>
  <c r="D756" i="4"/>
  <c r="D744" i="45"/>
  <c r="D660" i="4"/>
  <c r="AB72" i="4"/>
  <c r="AC72" i="4"/>
  <c r="U32" i="24"/>
  <c r="V72" i="4"/>
  <c r="U72" i="4"/>
  <c r="U370" i="27"/>
  <c r="E534" i="45"/>
  <c r="I472" i="27"/>
  <c r="I472" i="42"/>
  <c r="I636" i="45"/>
  <c r="I220" i="27"/>
  <c r="I220" i="42"/>
  <c r="I384" i="45"/>
  <c r="I208" i="27"/>
  <c r="I208" i="42"/>
  <c r="I372" i="45"/>
  <c r="E32" i="24"/>
  <c r="E32" i="36"/>
  <c r="E72" i="45"/>
  <c r="D496" i="27"/>
  <c r="D496" i="42"/>
  <c r="D660" i="45"/>
  <c r="E370" i="27"/>
  <c r="E370" i="42"/>
  <c r="D648" i="4"/>
  <c r="D744" i="4"/>
  <c r="AB56" i="4"/>
  <c r="AC56" i="4"/>
  <c r="U16" i="24"/>
  <c r="U56" i="4"/>
  <c r="V56" i="4"/>
  <c r="U202" i="27"/>
  <c r="O702" i="45"/>
  <c r="E56" i="45"/>
  <c r="E702" i="45"/>
  <c r="E366" i="45"/>
  <c r="I460" i="27"/>
  <c r="I460" i="42"/>
  <c r="I624" i="45"/>
  <c r="D484" i="27"/>
  <c r="D484" i="42"/>
  <c r="D648" i="45"/>
  <c r="D20" i="31"/>
  <c r="D20" i="34"/>
  <c r="D732" i="45"/>
  <c r="I4" i="25"/>
  <c r="I4" i="38"/>
  <c r="I34" i="38"/>
  <c r="I344" i="45"/>
  <c r="T370" i="27"/>
  <c r="O370" i="42"/>
  <c r="O534" i="45"/>
  <c r="E16" i="24"/>
  <c r="E16" i="36"/>
  <c r="E58" i="36"/>
  <c r="E202" i="27"/>
  <c r="E202" i="42"/>
  <c r="D344" i="4"/>
  <c r="I332" i="45"/>
  <c r="D636" i="4"/>
  <c r="AB44" i="4"/>
  <c r="AC44" i="4"/>
  <c r="M56" i="45"/>
  <c r="M16" i="24"/>
  <c r="M16" i="36"/>
  <c r="V44" i="4"/>
  <c r="U44" i="4"/>
  <c r="U4" i="24"/>
  <c r="U368" i="27"/>
  <c r="O701" i="45"/>
  <c r="E532" i="45"/>
  <c r="I448" i="27"/>
  <c r="I448" i="42"/>
  <c r="I612" i="45"/>
  <c r="T202" i="27"/>
  <c r="O202" i="42"/>
  <c r="O366" i="45"/>
  <c r="T16" i="24"/>
  <c r="O16" i="36"/>
  <c r="O56" i="45"/>
  <c r="D4" i="25"/>
  <c r="D4" i="38"/>
  <c r="D344" i="45"/>
  <c r="D472" i="27"/>
  <c r="D472" i="42"/>
  <c r="D636" i="45"/>
  <c r="E4" i="24"/>
  <c r="E4" i="36"/>
  <c r="E44" i="45"/>
  <c r="E701" i="45"/>
  <c r="E368" i="27"/>
  <c r="E368" i="42"/>
  <c r="I320" i="45"/>
  <c r="D624" i="4"/>
  <c r="D332" i="4"/>
  <c r="D332" i="45"/>
  <c r="O698" i="45"/>
  <c r="U200" i="27"/>
  <c r="U367" i="27"/>
  <c r="E531" i="45"/>
  <c r="E364" i="45"/>
  <c r="I436" i="27"/>
  <c r="I436" i="42"/>
  <c r="I600" i="45"/>
  <c r="E698" i="45"/>
  <c r="D460" i="27"/>
  <c r="D460" i="42"/>
  <c r="D624" i="45"/>
  <c r="T368" i="27"/>
  <c r="O368" i="42"/>
  <c r="O532" i="45"/>
  <c r="E367" i="27"/>
  <c r="E367" i="42"/>
  <c r="E200" i="27"/>
  <c r="E200" i="42"/>
  <c r="E26" i="4"/>
  <c r="D320" i="4"/>
  <c r="D320" i="45"/>
  <c r="D612" i="4"/>
  <c r="AB26" i="4"/>
  <c r="O26" i="45"/>
  <c r="AC26" i="4"/>
  <c r="U26" i="4"/>
  <c r="M26" i="45"/>
  <c r="V26" i="4"/>
  <c r="N26" i="45"/>
  <c r="U375" i="27"/>
  <c r="U199" i="27"/>
  <c r="E26" i="45"/>
  <c r="E539" i="45"/>
  <c r="D448" i="27"/>
  <c r="D448" i="42"/>
  <c r="D612" i="45"/>
  <c r="T200" i="27"/>
  <c r="O200" i="42"/>
  <c r="O364" i="45"/>
  <c r="I4" i="26"/>
  <c r="I4" i="40"/>
  <c r="I304" i="45"/>
  <c r="I424" i="27"/>
  <c r="I424" i="42"/>
  <c r="I588" i="45"/>
  <c r="E199" i="27"/>
  <c r="E199" i="42"/>
  <c r="E363" i="45"/>
  <c r="E14" i="4"/>
  <c r="E375" i="27"/>
  <c r="E375" i="42"/>
  <c r="E22" i="4"/>
  <c r="D600" i="4"/>
  <c r="D304" i="4"/>
  <c r="AB14" i="4"/>
  <c r="AC14" i="4"/>
  <c r="AB22" i="4"/>
  <c r="AC22" i="4"/>
  <c r="O22" i="45"/>
  <c r="U22" i="4"/>
  <c r="M22" i="45"/>
  <c r="V22" i="4"/>
  <c r="O14" i="45"/>
  <c r="U14" i="4"/>
  <c r="M14" i="45"/>
  <c r="V14" i="4"/>
  <c r="U207" i="27"/>
  <c r="E22" i="45"/>
  <c r="I412" i="27"/>
  <c r="I412" i="42"/>
  <c r="I576" i="45"/>
  <c r="E14" i="45"/>
  <c r="D4" i="26"/>
  <c r="D4" i="40"/>
  <c r="D304" i="45"/>
  <c r="T375" i="27"/>
  <c r="O375" i="42"/>
  <c r="O539" i="45"/>
  <c r="D436" i="27"/>
  <c r="D436" i="42"/>
  <c r="D600" i="45"/>
  <c r="I180" i="27"/>
  <c r="I180" i="42"/>
  <c r="I288" i="45"/>
  <c r="E207" i="27"/>
  <c r="E207" i="42"/>
  <c r="E371" i="45"/>
  <c r="D588" i="4"/>
  <c r="I164" i="27"/>
  <c r="I164" i="42"/>
  <c r="I272" i="45"/>
  <c r="I400" i="27"/>
  <c r="I400" i="42"/>
  <c r="I564" i="45"/>
  <c r="D424" i="27"/>
  <c r="D424" i="42"/>
  <c r="D588" i="45"/>
  <c r="D576" i="4"/>
  <c r="D412" i="27"/>
  <c r="D412" i="42"/>
  <c r="D576" i="45"/>
  <c r="I148" i="27"/>
  <c r="I148" i="42"/>
  <c r="I256" i="45"/>
  <c r="I388" i="27"/>
  <c r="I388" i="42"/>
  <c r="I552" i="45"/>
  <c r="D564" i="4"/>
  <c r="I540" i="45"/>
  <c r="D400" i="27"/>
  <c r="D400" i="42"/>
  <c r="D564" i="45"/>
  <c r="I132" i="27"/>
  <c r="I132" i="42"/>
  <c r="I240" i="45"/>
  <c r="I528" i="45"/>
  <c r="I376" i="27"/>
  <c r="I376" i="42"/>
  <c r="D552" i="4"/>
  <c r="D388" i="27"/>
  <c r="D388" i="42"/>
  <c r="D552" i="45"/>
  <c r="I116" i="27"/>
  <c r="I116" i="42"/>
  <c r="I224" i="45"/>
  <c r="I364" i="27"/>
  <c r="I364" i="42"/>
  <c r="D540" i="4"/>
  <c r="I100" i="27"/>
  <c r="I100" i="42"/>
  <c r="I208" i="45"/>
  <c r="D376" i="27"/>
  <c r="D376" i="42"/>
  <c r="D540" i="45"/>
  <c r="I196" i="27"/>
  <c r="I196" i="42"/>
  <c r="I360" i="45"/>
  <c r="D528" i="4"/>
  <c r="I700" i="45"/>
  <c r="D408" i="4"/>
  <c r="D364" i="27"/>
  <c r="D364" i="42"/>
  <c r="D528" i="45"/>
  <c r="D244" i="27"/>
  <c r="D244" i="42"/>
  <c r="D408" i="45"/>
  <c r="I84" i="27"/>
  <c r="I84" i="42"/>
  <c r="I192" i="45"/>
  <c r="D396" i="4"/>
  <c r="D288" i="4"/>
  <c r="I699" i="45"/>
  <c r="I530" i="45"/>
  <c r="D232" i="27"/>
  <c r="D232" i="42"/>
  <c r="D396" i="45"/>
  <c r="I68" i="27"/>
  <c r="I68" i="42"/>
  <c r="I176" i="45"/>
  <c r="D180" i="27"/>
  <c r="D180" i="42"/>
  <c r="D288" i="45"/>
  <c r="I366" i="27"/>
  <c r="I366" i="42"/>
  <c r="I529" i="45"/>
  <c r="D384" i="4"/>
  <c r="I698" i="45"/>
  <c r="D272" i="4"/>
  <c r="D164" i="27"/>
  <c r="D164" i="42"/>
  <c r="D272" i="45"/>
  <c r="I52" i="27"/>
  <c r="I52" i="42"/>
  <c r="I160" i="45"/>
  <c r="I198" i="27"/>
  <c r="I198" i="42"/>
  <c r="I362" i="45"/>
  <c r="D220" i="27"/>
  <c r="D220" i="42"/>
  <c r="D384" i="45"/>
  <c r="I365" i="27"/>
  <c r="I365" i="42"/>
  <c r="I24" i="45"/>
  <c r="I697" i="45"/>
  <c r="D256" i="4"/>
  <c r="D372" i="4"/>
  <c r="I36" i="27"/>
  <c r="I36" i="42"/>
  <c r="I144" i="45"/>
  <c r="D208" i="27"/>
  <c r="D208" i="42"/>
  <c r="D372" i="45"/>
  <c r="D148" i="27"/>
  <c r="D148" i="42"/>
  <c r="D256" i="45"/>
  <c r="I197" i="27"/>
  <c r="I197" i="42"/>
  <c r="I361" i="45"/>
  <c r="I5" i="45"/>
  <c r="D360" i="4"/>
  <c r="D240" i="4"/>
  <c r="I539" i="45"/>
  <c r="D132" i="27"/>
  <c r="D132" i="42"/>
  <c r="D240" i="45"/>
  <c r="I20" i="27"/>
  <c r="I20" i="42"/>
  <c r="I128" i="45"/>
  <c r="D196" i="27"/>
  <c r="D196" i="42"/>
  <c r="D360" i="45"/>
  <c r="I375" i="27"/>
  <c r="I375" i="42"/>
  <c r="I22" i="45"/>
  <c r="D224" i="4"/>
  <c r="I537" i="45"/>
  <c r="I4" i="27"/>
  <c r="I4" i="42"/>
  <c r="I750" i="42"/>
  <c r="I112" i="45"/>
  <c r="I207" i="27"/>
  <c r="I207" i="42"/>
  <c r="I371" i="45"/>
  <c r="D116" i="27"/>
  <c r="D116" i="42"/>
  <c r="D224" i="45"/>
  <c r="I373" i="27"/>
  <c r="I373" i="42"/>
  <c r="I20" i="45"/>
  <c r="I536" i="45"/>
  <c r="D208" i="4"/>
  <c r="I4" i="31"/>
  <c r="I4" i="34"/>
  <c r="I154" i="34"/>
  <c r="I96" i="45"/>
  <c r="I205" i="27"/>
  <c r="I205" i="42"/>
  <c r="I369" i="45"/>
  <c r="D100" i="27"/>
  <c r="D100" i="42"/>
  <c r="D208" i="45"/>
  <c r="I372" i="27"/>
  <c r="I372" i="42"/>
  <c r="I19" i="45"/>
  <c r="D712" i="4"/>
  <c r="D700" i="45"/>
  <c r="I704" i="45"/>
  <c r="D192" i="4"/>
  <c r="I535" i="45"/>
  <c r="I44" i="24"/>
  <c r="I44" i="36"/>
  <c r="I84" i="45"/>
  <c r="I204" i="27"/>
  <c r="I204" i="42"/>
  <c r="I368" i="45"/>
  <c r="D84" i="27"/>
  <c r="D84" i="42"/>
  <c r="D192" i="45"/>
  <c r="I371" i="27"/>
  <c r="I371" i="42"/>
  <c r="I18" i="45"/>
  <c r="D176" i="4"/>
  <c r="D711" i="4"/>
  <c r="D699" i="45"/>
  <c r="I534" i="45"/>
  <c r="D530" i="4"/>
  <c r="I703" i="45"/>
  <c r="I203" i="27"/>
  <c r="I203" i="42"/>
  <c r="I367" i="45"/>
  <c r="I32" i="24"/>
  <c r="I32" i="36"/>
  <c r="I72" i="45"/>
  <c r="D68" i="27"/>
  <c r="D68" i="42"/>
  <c r="D176" i="45"/>
  <c r="D366" i="27"/>
  <c r="D366" i="42"/>
  <c r="D530" i="45"/>
  <c r="I11" i="45"/>
  <c r="I370" i="27"/>
  <c r="I370" i="42"/>
  <c r="D362" i="4"/>
  <c r="D160" i="4"/>
  <c r="I533" i="45"/>
  <c r="D710" i="4"/>
  <c r="D698" i="45"/>
  <c r="I56" i="45"/>
  <c r="I702" i="45"/>
  <c r="D529" i="4"/>
  <c r="D198" i="27"/>
  <c r="D198" i="42"/>
  <c r="D362" i="45"/>
  <c r="D365" i="27"/>
  <c r="D365" i="42"/>
  <c r="D529" i="45"/>
  <c r="I202" i="27"/>
  <c r="I202" i="42"/>
  <c r="I366" i="45"/>
  <c r="D52" i="27"/>
  <c r="D52" i="42"/>
  <c r="D160" i="45"/>
  <c r="I10" i="45"/>
  <c r="I16" i="24"/>
  <c r="I16" i="36"/>
  <c r="I58" i="36"/>
  <c r="I369" i="27"/>
  <c r="I369" i="42"/>
  <c r="I27" i="45"/>
  <c r="D25" i="4"/>
  <c r="D25" i="45"/>
  <c r="D361" i="4"/>
  <c r="D144" i="4"/>
  <c r="D709" i="4"/>
  <c r="D697" i="45"/>
  <c r="I532" i="45"/>
  <c r="I701" i="45"/>
  <c r="I201" i="27"/>
  <c r="I201" i="42"/>
  <c r="I365" i="45"/>
  <c r="I4" i="24"/>
  <c r="I4" i="36"/>
  <c r="I44" i="45"/>
  <c r="D197" i="27"/>
  <c r="D197" i="42"/>
  <c r="D361" i="45"/>
  <c r="D36" i="27"/>
  <c r="D36" i="42"/>
  <c r="D144" i="45"/>
  <c r="I9" i="45"/>
  <c r="I368" i="27"/>
  <c r="I368" i="42"/>
  <c r="D24" i="4"/>
  <c r="D24" i="45"/>
  <c r="I531" i="45"/>
  <c r="D5" i="4"/>
  <c r="D5" i="45"/>
  <c r="D539" i="4"/>
  <c r="D128" i="4"/>
  <c r="D719" i="4"/>
  <c r="D707" i="45"/>
  <c r="D375" i="27"/>
  <c r="D375" i="42"/>
  <c r="D539" i="45"/>
  <c r="D20" i="27"/>
  <c r="D20" i="42"/>
  <c r="D128" i="45"/>
  <c r="I200" i="27"/>
  <c r="I200" i="42"/>
  <c r="I364" i="45"/>
  <c r="I8" i="45"/>
  <c r="I367" i="27"/>
  <c r="I367" i="42"/>
  <c r="D371" i="4"/>
  <c r="D537" i="4"/>
  <c r="D112" i="4"/>
  <c r="D718" i="4"/>
  <c r="D706" i="45"/>
  <c r="D4" i="27"/>
  <c r="D4" i="42"/>
  <c r="D112" i="45"/>
  <c r="I7" i="45"/>
  <c r="I363" i="45"/>
  <c r="D207" i="27"/>
  <c r="D207" i="42"/>
  <c r="D371" i="45"/>
  <c r="D373" i="27"/>
  <c r="D373" i="42"/>
  <c r="D537" i="45"/>
  <c r="I6" i="45"/>
  <c r="I199" i="27"/>
  <c r="I199" i="42"/>
  <c r="D369" i="4"/>
  <c r="D14" i="4"/>
  <c r="D14" i="45"/>
  <c r="D536" i="4"/>
  <c r="D96" i="4"/>
  <c r="D717" i="4"/>
  <c r="D705" i="45"/>
  <c r="D205" i="27"/>
  <c r="D205" i="42"/>
  <c r="D369" i="45"/>
  <c r="D4" i="31"/>
  <c r="D4" i="34"/>
  <c r="D96" i="45"/>
  <c r="D372" i="27"/>
  <c r="D372" i="42"/>
  <c r="D536" i="45"/>
  <c r="D368" i="4"/>
  <c r="D13" i="4"/>
  <c r="D13" i="45"/>
  <c r="D535" i="4"/>
  <c r="D84" i="4"/>
  <c r="D716" i="4"/>
  <c r="D704" i="45"/>
  <c r="D204" i="27"/>
  <c r="D204" i="42"/>
  <c r="D368" i="45"/>
  <c r="D44" i="24"/>
  <c r="D44" i="36"/>
  <c r="D84" i="45"/>
  <c r="D371" i="27"/>
  <c r="D371" i="42"/>
  <c r="D535" i="45"/>
  <c r="D367" i="4"/>
  <c r="D12" i="4"/>
  <c r="D12" i="45"/>
  <c r="D534" i="4"/>
  <c r="D72" i="4"/>
  <c r="D715" i="4"/>
  <c r="D703" i="45"/>
  <c r="D32" i="24"/>
  <c r="D32" i="36"/>
  <c r="D72" i="45"/>
  <c r="D203" i="27"/>
  <c r="D203" i="42"/>
  <c r="D367" i="45"/>
  <c r="D370" i="27"/>
  <c r="D370" i="42"/>
  <c r="D534" i="45"/>
  <c r="D366" i="4"/>
  <c r="D714" i="4"/>
  <c r="D702" i="45"/>
  <c r="D56" i="4"/>
  <c r="D16" i="24"/>
  <c r="D11" i="4"/>
  <c r="D11" i="45"/>
  <c r="D533" i="4"/>
  <c r="D202" i="27"/>
  <c r="D202" i="42"/>
  <c r="D366" i="45"/>
  <c r="D369" i="27"/>
  <c r="D369" i="42"/>
  <c r="D533" i="45"/>
  <c r="D16" i="36"/>
  <c r="D56" i="45"/>
  <c r="D365" i="4"/>
  <c r="D44" i="4"/>
  <c r="D4" i="24"/>
  <c r="D10" i="4"/>
  <c r="D10" i="45"/>
  <c r="D713" i="4"/>
  <c r="D701" i="45"/>
  <c r="D532" i="4"/>
  <c r="D201" i="27"/>
  <c r="D201" i="42"/>
  <c r="D365" i="45"/>
  <c r="D4" i="36"/>
  <c r="D44" i="45"/>
  <c r="D368" i="27"/>
  <c r="D368" i="42"/>
  <c r="D532" i="45"/>
  <c r="D27" i="4"/>
  <c r="D27" i="45"/>
  <c r="D364" i="4"/>
  <c r="D9" i="4"/>
  <c r="D9" i="45"/>
  <c r="D531" i="4"/>
  <c r="G1236" i="45"/>
  <c r="P1236" i="45"/>
  <c r="G1224" i="45"/>
  <c r="P1224" i="45"/>
  <c r="G332" i="45"/>
  <c r="P332" i="45"/>
  <c r="G320" i="45"/>
  <c r="P320" i="45"/>
  <c r="L1190" i="45"/>
  <c r="L1193" i="45"/>
  <c r="L1192" i="45"/>
  <c r="L1225" i="45"/>
  <c r="L641" i="45"/>
  <c r="L1213" i="45"/>
  <c r="L1214" i="45"/>
  <c r="L1215" i="45"/>
  <c r="G1067" i="45"/>
  <c r="P1067" i="45"/>
  <c r="G1015" i="45"/>
  <c r="P1015" i="45"/>
  <c r="G727" i="45"/>
  <c r="P727" i="45"/>
  <c r="L1189" i="45"/>
  <c r="L747" i="45"/>
  <c r="L1237" i="45"/>
  <c r="L1241" i="45"/>
  <c r="L1227" i="45"/>
  <c r="G697" i="45"/>
  <c r="P697" i="45"/>
  <c r="L1243" i="45"/>
  <c r="G699" i="45"/>
  <c r="P699" i="45"/>
  <c r="L1216" i="45"/>
  <c r="N1193" i="45"/>
  <c r="L647" i="45"/>
  <c r="L491" i="45"/>
  <c r="L1256" i="45"/>
  <c r="L1244" i="45"/>
  <c r="L1220" i="45"/>
  <c r="L1231" i="45"/>
  <c r="L1235" i="45"/>
  <c r="L1246" i="45"/>
  <c r="L1218" i="45"/>
  <c r="L1173" i="45"/>
  <c r="G724" i="45"/>
  <c r="P724" i="45"/>
  <c r="G701" i="45"/>
  <c r="P701" i="45"/>
  <c r="G702" i="45"/>
  <c r="P702" i="45"/>
  <c r="L1186" i="45"/>
  <c r="L1178" i="45"/>
  <c r="G704" i="45"/>
  <c r="P704" i="45"/>
  <c r="L645" i="45"/>
  <c r="L490" i="45"/>
  <c r="L1240" i="45"/>
  <c r="L1228" i="45"/>
  <c r="L1217" i="45"/>
  <c r="L978" i="45"/>
  <c r="L488" i="45"/>
  <c r="L1233" i="45"/>
  <c r="L486" i="45"/>
  <c r="L638" i="45"/>
  <c r="L1239" i="45"/>
  <c r="L1219" i="45"/>
  <c r="L1242" i="45"/>
  <c r="L1222" i="45"/>
  <c r="L1169" i="45"/>
  <c r="G698" i="45"/>
  <c r="P698" i="45"/>
  <c r="L1175" i="45"/>
  <c r="N1239" i="45"/>
  <c r="N1189" i="45"/>
  <c r="N1225" i="45"/>
  <c r="N1213" i="45"/>
  <c r="N1215" i="45"/>
  <c r="N747" i="45"/>
  <c r="N1237" i="45"/>
  <c r="N1227" i="45"/>
  <c r="N1192" i="45"/>
  <c r="N1214" i="45"/>
  <c r="N1238" i="45"/>
  <c r="N1226" i="45"/>
  <c r="N1219" i="45"/>
  <c r="N1243" i="45"/>
  <c r="N1223" i="45"/>
  <c r="N1247" i="45"/>
  <c r="N1231" i="45"/>
  <c r="N1235" i="45"/>
  <c r="N1217" i="45"/>
  <c r="N1221" i="45"/>
  <c r="N1229" i="45"/>
  <c r="N1233" i="45"/>
  <c r="N1241" i="45"/>
  <c r="N1245" i="45"/>
  <c r="N1218" i="45"/>
  <c r="N1222" i="45"/>
  <c r="N1230" i="45"/>
  <c r="N1234" i="45"/>
  <c r="N1242" i="45"/>
  <c r="N1246" i="45"/>
  <c r="N1216" i="45"/>
  <c r="N1220" i="45"/>
  <c r="N1228" i="45"/>
  <c r="N1232" i="45"/>
  <c r="N1240" i="45"/>
  <c r="N1244" i="45"/>
  <c r="N1190" i="45"/>
  <c r="F1281" i="45"/>
  <c r="N48" i="22"/>
  <c r="N48" i="33"/>
  <c r="N1204" i="45"/>
  <c r="N320" i="27"/>
  <c r="N320" i="42"/>
  <c r="N484" i="45"/>
  <c r="N746" i="27"/>
  <c r="N734" i="42"/>
  <c r="N1186" i="45"/>
  <c r="N60" i="22"/>
  <c r="N60" i="33"/>
  <c r="N1252" i="45"/>
  <c r="N729" i="27"/>
  <c r="N717" i="42"/>
  <c r="N1169" i="45"/>
  <c r="N502" i="27"/>
  <c r="N502" i="42"/>
  <c r="N666" i="45"/>
  <c r="L1263" i="45"/>
  <c r="A1246" i="4"/>
  <c r="A1234" i="45"/>
  <c r="L1234" i="45"/>
  <c r="L478" i="27"/>
  <c r="L478" i="42"/>
  <c r="L642" i="45"/>
  <c r="L321" i="27"/>
  <c r="L321" i="42"/>
  <c r="L485" i="45"/>
  <c r="G400" i="27"/>
  <c r="G400" i="42"/>
  <c r="P400" i="42"/>
  <c r="G564" i="45"/>
  <c r="P564" i="45"/>
  <c r="G92" i="31"/>
  <c r="G92" i="34"/>
  <c r="P92" i="34"/>
  <c r="G876" i="45"/>
  <c r="P876" i="45"/>
  <c r="G592" i="27"/>
  <c r="G580" i="42"/>
  <c r="P580" i="42"/>
  <c r="G948" i="45"/>
  <c r="P948" i="45"/>
  <c r="G20" i="25"/>
  <c r="G20" i="38"/>
  <c r="P20" i="38"/>
  <c r="G1140" i="45"/>
  <c r="P1140" i="45"/>
  <c r="D200" i="27"/>
  <c r="D200" i="42"/>
  <c r="D364" i="45"/>
  <c r="N610" i="27"/>
  <c r="N598" i="42"/>
  <c r="N978" i="45"/>
  <c r="N744" i="27"/>
  <c r="N732" i="42"/>
  <c r="N1184" i="45"/>
  <c r="N122" i="31"/>
  <c r="N122" i="34"/>
  <c r="N930" i="45"/>
  <c r="N474" i="27"/>
  <c r="N474" i="42"/>
  <c r="N638" i="45"/>
  <c r="N742" i="27"/>
  <c r="N730" i="42"/>
  <c r="N1182" i="45"/>
  <c r="N475" i="27"/>
  <c r="N475" i="42"/>
  <c r="N639" i="45"/>
  <c r="N478" i="27"/>
  <c r="N478" i="42"/>
  <c r="N642" i="45"/>
  <c r="N745" i="27"/>
  <c r="N733" i="42"/>
  <c r="N1185" i="45"/>
  <c r="N321" i="27"/>
  <c r="N321" i="42"/>
  <c r="N485" i="45"/>
  <c r="N731" i="27"/>
  <c r="N719" i="42"/>
  <c r="N1171" i="45"/>
  <c r="N747" i="27"/>
  <c r="N735" i="42"/>
  <c r="N1187" i="45"/>
  <c r="N323" i="27"/>
  <c r="N323" i="42"/>
  <c r="N487" i="45"/>
  <c r="N737" i="27"/>
  <c r="N725" i="42"/>
  <c r="N1177" i="45"/>
  <c r="L475" i="27"/>
  <c r="L475" i="42"/>
  <c r="L639" i="45"/>
  <c r="N1261" i="45"/>
  <c r="G368" i="27"/>
  <c r="G368" i="42"/>
  <c r="P368" i="42"/>
  <c r="G532" i="45"/>
  <c r="P532" i="45"/>
  <c r="G371" i="27"/>
  <c r="G371" i="42"/>
  <c r="P371" i="42"/>
  <c r="G535" i="45"/>
  <c r="P535" i="45"/>
  <c r="L1262" i="45"/>
  <c r="L731" i="27"/>
  <c r="L719" i="42"/>
  <c r="L1171" i="45"/>
  <c r="L122" i="31"/>
  <c r="L122" i="34"/>
  <c r="L930" i="45"/>
  <c r="L730" i="27"/>
  <c r="L718" i="42"/>
  <c r="L1170" i="45"/>
  <c r="L744" i="27"/>
  <c r="L732" i="42"/>
  <c r="L1184" i="45"/>
  <c r="L741" i="27"/>
  <c r="L729" i="42"/>
  <c r="L1181" i="45"/>
  <c r="G366" i="27"/>
  <c r="G366" i="42"/>
  <c r="P366" i="42"/>
  <c r="G530" i="45"/>
  <c r="P530" i="45"/>
  <c r="G20" i="27"/>
  <c r="G20" i="42"/>
  <c r="P20" i="42"/>
  <c r="G128" i="45"/>
  <c r="P128" i="45"/>
  <c r="L49" i="22"/>
  <c r="L49" i="33"/>
  <c r="L1205" i="45"/>
  <c r="L53" i="22"/>
  <c r="L53" i="33"/>
  <c r="L1209" i="45"/>
  <c r="L502" i="27"/>
  <c r="L502" i="42"/>
  <c r="L666" i="45"/>
  <c r="L58" i="22"/>
  <c r="L58" i="33"/>
  <c r="L1250" i="45"/>
  <c r="L727" i="27"/>
  <c r="L715" i="42"/>
  <c r="L1167" i="45"/>
  <c r="G412" i="27"/>
  <c r="G412" i="42"/>
  <c r="P412" i="42"/>
  <c r="G576" i="45"/>
  <c r="P576" i="45"/>
  <c r="G448" i="27"/>
  <c r="G448" i="42"/>
  <c r="P448" i="42"/>
  <c r="G612" i="45"/>
  <c r="P612" i="45"/>
  <c r="G472" i="27"/>
  <c r="G472" i="42"/>
  <c r="P472" i="42"/>
  <c r="G636" i="45"/>
  <c r="P636" i="45"/>
  <c r="G52" i="27"/>
  <c r="G52" i="42"/>
  <c r="P52" i="42"/>
  <c r="G160" i="45"/>
  <c r="P160" i="45"/>
  <c r="G116" i="27"/>
  <c r="G116" i="42"/>
  <c r="P116" i="42"/>
  <c r="G224" i="45"/>
  <c r="P224" i="45"/>
  <c r="G164" i="27"/>
  <c r="G164" i="42"/>
  <c r="P164" i="42"/>
  <c r="G272" i="45"/>
  <c r="P272" i="45"/>
  <c r="G80" i="31"/>
  <c r="G80" i="34"/>
  <c r="P80" i="34"/>
  <c r="G864" i="45"/>
  <c r="P864" i="45"/>
  <c r="G508" i="27"/>
  <c r="G508" i="42"/>
  <c r="P508" i="42"/>
  <c r="G672" i="45"/>
  <c r="P672" i="45"/>
  <c r="G68" i="31"/>
  <c r="G68" i="34"/>
  <c r="P68" i="34"/>
  <c r="G792" i="45"/>
  <c r="P792" i="45"/>
  <c r="G116" i="31"/>
  <c r="G116" i="34"/>
  <c r="P116" i="34"/>
  <c r="G924" i="45"/>
  <c r="P924" i="45"/>
  <c r="G128" i="31"/>
  <c r="G128" i="34"/>
  <c r="P128" i="34"/>
  <c r="G960" i="45"/>
  <c r="P960" i="45"/>
  <c r="G676" i="27"/>
  <c r="G664" i="42"/>
  <c r="P664" i="42"/>
  <c r="G1092" i="45"/>
  <c r="P1092" i="45"/>
  <c r="G688" i="27"/>
  <c r="G676" i="42"/>
  <c r="P676" i="42"/>
  <c r="G1104" i="45"/>
  <c r="P1104" i="45"/>
  <c r="G712" i="27"/>
  <c r="G700" i="42"/>
  <c r="P700" i="42"/>
  <c r="G1152" i="45"/>
  <c r="P1152" i="45"/>
  <c r="N59" i="22"/>
  <c r="N59" i="33"/>
  <c r="N1251" i="45"/>
  <c r="N726" i="27"/>
  <c r="N714" i="42"/>
  <c r="N1166" i="45"/>
  <c r="N322" i="27"/>
  <c r="N322" i="42"/>
  <c r="N486" i="45"/>
  <c r="N49" i="22"/>
  <c r="N49" i="33"/>
  <c r="N1205" i="45"/>
  <c r="N51" i="22"/>
  <c r="N51" i="33"/>
  <c r="N1207" i="45"/>
  <c r="N480" i="27"/>
  <c r="N480" i="42"/>
  <c r="N644" i="45"/>
  <c r="N740" i="27"/>
  <c r="N728" i="42"/>
  <c r="N1180" i="45"/>
  <c r="G367" i="27"/>
  <c r="G367" i="42"/>
  <c r="P367" i="42"/>
  <c r="G531" i="45"/>
  <c r="P531" i="45"/>
  <c r="L323" i="27"/>
  <c r="L323" i="42"/>
  <c r="L487" i="45"/>
  <c r="A1259" i="4"/>
  <c r="A1247" i="45"/>
  <c r="L1247" i="45"/>
  <c r="L48" i="22"/>
  <c r="L48" i="33"/>
  <c r="L1204" i="45"/>
  <c r="G44" i="24"/>
  <c r="G44" i="36"/>
  <c r="P44" i="36"/>
  <c r="G84" i="45"/>
  <c r="P84" i="45"/>
  <c r="L482" i="27"/>
  <c r="L482" i="42"/>
  <c r="L646" i="45"/>
  <c r="G568" i="27"/>
  <c r="G556" i="42"/>
  <c r="P556" i="42"/>
  <c r="G852" i="45"/>
  <c r="P852" i="45"/>
  <c r="G100" i="27"/>
  <c r="G100" i="42"/>
  <c r="P100" i="42"/>
  <c r="G208" i="45"/>
  <c r="P208" i="45"/>
  <c r="G556" i="27"/>
  <c r="G544" i="42"/>
  <c r="P544" i="42"/>
  <c r="G816" i="45"/>
  <c r="P816" i="45"/>
  <c r="N483" i="27"/>
  <c r="N483" i="42"/>
  <c r="N647" i="45"/>
  <c r="N1262" i="45"/>
  <c r="N738" i="27"/>
  <c r="N726" i="42"/>
  <c r="N1178" i="45"/>
  <c r="N328" i="27"/>
  <c r="N328" i="42"/>
  <c r="N492" i="45"/>
  <c r="N1264" i="45"/>
  <c r="N54" i="22"/>
  <c r="N54" i="33"/>
  <c r="N1210" i="45"/>
  <c r="N734" i="27"/>
  <c r="N722" i="42"/>
  <c r="N1174" i="45"/>
  <c r="N330" i="27"/>
  <c r="N330" i="42"/>
  <c r="N494" i="45"/>
  <c r="N1263" i="45"/>
  <c r="N741" i="27"/>
  <c r="N729" i="42"/>
  <c r="N1181" i="45"/>
  <c r="N55" i="22"/>
  <c r="N55" i="33"/>
  <c r="N1211" i="45"/>
  <c r="N62" i="22"/>
  <c r="N62" i="33"/>
  <c r="N1254" i="45"/>
  <c r="N327" i="27"/>
  <c r="N327" i="42"/>
  <c r="N491" i="45"/>
  <c r="N482" i="27"/>
  <c r="N482" i="42"/>
  <c r="N646" i="45"/>
  <c r="N739" i="27"/>
  <c r="N727" i="42"/>
  <c r="N1179" i="45"/>
  <c r="N736" i="27"/>
  <c r="N724" i="42"/>
  <c r="N1176" i="45"/>
  <c r="N58" i="22"/>
  <c r="N58" i="33"/>
  <c r="N1250" i="45"/>
  <c r="N728" i="27"/>
  <c r="N716" i="42"/>
  <c r="N1168" i="45"/>
  <c r="N727" i="27"/>
  <c r="N715" i="42"/>
  <c r="N1167" i="45"/>
  <c r="L54" i="22"/>
  <c r="L54" i="33"/>
  <c r="L1210" i="45"/>
  <c r="L60" i="22"/>
  <c r="L60" i="33"/>
  <c r="L1252" i="45"/>
  <c r="L732" i="27"/>
  <c r="L720" i="42"/>
  <c r="L1172" i="45"/>
  <c r="L476" i="27"/>
  <c r="L476" i="42"/>
  <c r="L640" i="45"/>
  <c r="L325" i="27"/>
  <c r="L325" i="42"/>
  <c r="L489" i="45"/>
  <c r="L726" i="27"/>
  <c r="L714" i="42"/>
  <c r="L1166" i="45"/>
  <c r="L747" i="27"/>
  <c r="L735" i="42"/>
  <c r="L1187" i="45"/>
  <c r="L328" i="27"/>
  <c r="L328" i="42"/>
  <c r="L492" i="45"/>
  <c r="L499" i="27"/>
  <c r="L499" i="42"/>
  <c r="L663" i="45"/>
  <c r="G32" i="24"/>
  <c r="G32" i="36"/>
  <c r="P32" i="36"/>
  <c r="G72" i="45"/>
  <c r="P72" i="45"/>
  <c r="L63" i="22"/>
  <c r="L63" i="33"/>
  <c r="L1255" i="45"/>
  <c r="A1244" i="4"/>
  <c r="A1232" i="45"/>
  <c r="L1232" i="45"/>
  <c r="G372" i="27"/>
  <c r="G372" i="42"/>
  <c r="P372" i="42"/>
  <c r="G536" i="45"/>
  <c r="P536" i="45"/>
  <c r="L61" i="22"/>
  <c r="L61" i="33"/>
  <c r="L1253" i="45"/>
  <c r="A1242" i="4"/>
  <c r="A1230" i="45"/>
  <c r="L1230" i="45"/>
  <c r="L734" i="27"/>
  <c r="L722" i="42"/>
  <c r="L1174" i="45"/>
  <c r="L320" i="27"/>
  <c r="L320" i="42"/>
  <c r="L484" i="45"/>
  <c r="A1257" i="4"/>
  <c r="A1245" i="45"/>
  <c r="L1245" i="45"/>
  <c r="L330" i="27"/>
  <c r="L330" i="42"/>
  <c r="L494" i="45"/>
  <c r="L51" i="22"/>
  <c r="L51" i="33"/>
  <c r="L1207" i="45"/>
  <c r="A1250" i="4"/>
  <c r="A1238" i="45"/>
  <c r="L1238" i="45"/>
  <c r="G376" i="27"/>
  <c r="G376" i="42"/>
  <c r="P376" i="42"/>
  <c r="G540" i="45"/>
  <c r="P540" i="45"/>
  <c r="G424" i="27"/>
  <c r="G424" i="42"/>
  <c r="P424" i="42"/>
  <c r="G588" i="45"/>
  <c r="P588" i="45"/>
  <c r="G460" i="27"/>
  <c r="G460" i="42"/>
  <c r="P460" i="42"/>
  <c r="G624" i="45"/>
  <c r="P624" i="45"/>
  <c r="L1261" i="45"/>
  <c r="G68" i="27"/>
  <c r="G68" i="42"/>
  <c r="P68" i="42"/>
  <c r="G176" i="45"/>
  <c r="P176" i="45"/>
  <c r="G132" i="27"/>
  <c r="G132" i="42"/>
  <c r="P132" i="42"/>
  <c r="G240" i="45"/>
  <c r="P240" i="45"/>
  <c r="G232" i="27"/>
  <c r="G232" i="42"/>
  <c r="P232" i="42"/>
  <c r="G396" i="45"/>
  <c r="P396" i="45"/>
  <c r="G4" i="25"/>
  <c r="G4" i="38"/>
  <c r="P4" i="38"/>
  <c r="G344" i="45"/>
  <c r="P344" i="45"/>
  <c r="G496" i="27"/>
  <c r="G496" i="42"/>
  <c r="P496" i="42"/>
  <c r="G660" i="45"/>
  <c r="P660" i="45"/>
  <c r="G56" i="31"/>
  <c r="G56" i="34"/>
  <c r="P56" i="34"/>
  <c r="G780" i="45"/>
  <c r="P780" i="45"/>
  <c r="G580" i="27"/>
  <c r="G568" i="42"/>
  <c r="P568" i="42"/>
  <c r="G900" i="45"/>
  <c r="P900" i="45"/>
  <c r="G640" i="27"/>
  <c r="G628" i="42"/>
  <c r="P628" i="42"/>
  <c r="G1032" i="45"/>
  <c r="P1032" i="45"/>
  <c r="G664" i="27"/>
  <c r="G652" i="42"/>
  <c r="P652" i="42"/>
  <c r="G1068" i="45"/>
  <c r="P1068" i="45"/>
  <c r="G616" i="27"/>
  <c r="G604" i="42"/>
  <c r="P604" i="42"/>
  <c r="G996" i="45"/>
  <c r="P996" i="45"/>
  <c r="N1212" i="45"/>
  <c r="G1212" i="45"/>
  <c r="P1212" i="45"/>
  <c r="D367" i="27"/>
  <c r="D367" i="42"/>
  <c r="D531" i="45"/>
  <c r="N481" i="27"/>
  <c r="N481" i="42"/>
  <c r="N645" i="45"/>
  <c r="N499" i="27"/>
  <c r="N499" i="42"/>
  <c r="N663" i="45"/>
  <c r="N476" i="27"/>
  <c r="N476" i="42"/>
  <c r="N640" i="45"/>
  <c r="N1265" i="45"/>
  <c r="L743" i="27"/>
  <c r="L731" i="42"/>
  <c r="L1183" i="45"/>
  <c r="G369" i="27"/>
  <c r="G369" i="42"/>
  <c r="P369" i="42"/>
  <c r="G533" i="45"/>
  <c r="P533" i="45"/>
  <c r="L728" i="27"/>
  <c r="L716" i="42"/>
  <c r="L1168" i="45"/>
  <c r="A1233" i="4"/>
  <c r="A1221" i="45"/>
  <c r="L1221" i="45"/>
  <c r="G36" i="27"/>
  <c r="G36" i="42"/>
  <c r="P36" i="42"/>
  <c r="G144" i="45"/>
  <c r="P144" i="45"/>
  <c r="L739" i="27"/>
  <c r="L727" i="42"/>
  <c r="L1179" i="45"/>
  <c r="G544" i="27"/>
  <c r="G532" i="42"/>
  <c r="P532" i="42"/>
  <c r="G708" i="45"/>
  <c r="P708" i="45"/>
  <c r="L737" i="27"/>
  <c r="L725" i="42"/>
  <c r="L1177" i="45"/>
  <c r="G148" i="27"/>
  <c r="G148" i="42"/>
  <c r="P148" i="42"/>
  <c r="G256" i="45"/>
  <c r="P256" i="45"/>
  <c r="G32" i="31"/>
  <c r="G32" i="34"/>
  <c r="P32" i="34"/>
  <c r="G756" i="45"/>
  <c r="P756" i="45"/>
  <c r="G628" i="27"/>
  <c r="G616" i="42"/>
  <c r="P616" i="42"/>
  <c r="G1020" i="45"/>
  <c r="P1020" i="45"/>
  <c r="G140" i="31"/>
  <c r="G140" i="34"/>
  <c r="P140" i="34"/>
  <c r="G984" i="45"/>
  <c r="P984" i="45"/>
  <c r="N477" i="27"/>
  <c r="N477" i="42"/>
  <c r="N641" i="45"/>
  <c r="N479" i="27"/>
  <c r="N479" i="42"/>
  <c r="N643" i="45"/>
  <c r="N63" i="22"/>
  <c r="N63" i="33"/>
  <c r="N1255" i="45"/>
  <c r="N52" i="22"/>
  <c r="N52" i="33"/>
  <c r="N1208" i="45"/>
  <c r="N732" i="27"/>
  <c r="N720" i="42"/>
  <c r="N1172" i="45"/>
  <c r="N324" i="27"/>
  <c r="N324" i="42"/>
  <c r="N488" i="45"/>
  <c r="N61" i="22"/>
  <c r="N61" i="33"/>
  <c r="N1253" i="45"/>
  <c r="N50" i="22"/>
  <c r="N50" i="33"/>
  <c r="N1206" i="45"/>
  <c r="N730" i="27"/>
  <c r="N718" i="42"/>
  <c r="N1170" i="45"/>
  <c r="N326" i="27"/>
  <c r="N326" i="42"/>
  <c r="N490" i="45"/>
  <c r="N64" i="22"/>
  <c r="N64" i="33"/>
  <c r="N1256" i="45"/>
  <c r="N53" i="22"/>
  <c r="N53" i="33"/>
  <c r="N1209" i="45"/>
  <c r="N733" i="27"/>
  <c r="N721" i="42"/>
  <c r="N1173" i="45"/>
  <c r="N735" i="27"/>
  <c r="N723" i="42"/>
  <c r="N1175" i="45"/>
  <c r="N325" i="27"/>
  <c r="N325" i="42"/>
  <c r="N489" i="45"/>
  <c r="N743" i="27"/>
  <c r="N731" i="42"/>
  <c r="N1183" i="45"/>
  <c r="N57" i="22"/>
  <c r="N57" i="33"/>
  <c r="N1249" i="45"/>
  <c r="L59" i="22"/>
  <c r="L59" i="33"/>
  <c r="L1251" i="45"/>
  <c r="L1264" i="45"/>
  <c r="A1241" i="4"/>
  <c r="A1229" i="45"/>
  <c r="L1229" i="45"/>
  <c r="L745" i="27"/>
  <c r="L733" i="42"/>
  <c r="L1185" i="45"/>
  <c r="G370" i="27"/>
  <c r="G370" i="42"/>
  <c r="P370" i="42"/>
  <c r="G534" i="45"/>
  <c r="P534" i="45"/>
  <c r="L479" i="27"/>
  <c r="L479" i="42"/>
  <c r="L643" i="45"/>
  <c r="G373" i="27"/>
  <c r="G373" i="42"/>
  <c r="P373" i="42"/>
  <c r="G537" i="45"/>
  <c r="P537" i="45"/>
  <c r="A1235" i="4"/>
  <c r="A1223" i="45"/>
  <c r="L1223" i="45"/>
  <c r="L50" i="22"/>
  <c r="L50" i="33"/>
  <c r="L1206" i="45"/>
  <c r="L52" i="22"/>
  <c r="L52" i="33"/>
  <c r="L1208" i="45"/>
  <c r="L480" i="27"/>
  <c r="L480" i="42"/>
  <c r="L644" i="45"/>
  <c r="L62" i="22"/>
  <c r="L62" i="33"/>
  <c r="L1254" i="45"/>
  <c r="L742" i="27"/>
  <c r="L730" i="42"/>
  <c r="L1182" i="45"/>
  <c r="G365" i="27"/>
  <c r="G365" i="42"/>
  <c r="P365" i="42"/>
  <c r="G529" i="45"/>
  <c r="P529" i="45"/>
  <c r="L55" i="22"/>
  <c r="L55" i="33"/>
  <c r="L1211" i="45"/>
  <c r="G375" i="27"/>
  <c r="G375" i="42"/>
  <c r="P375" i="42"/>
  <c r="G539" i="45"/>
  <c r="P539" i="45"/>
  <c r="L1265" i="45"/>
  <c r="L736" i="27"/>
  <c r="L724" i="42"/>
  <c r="L1176" i="45"/>
  <c r="L740" i="27"/>
  <c r="L728" i="42"/>
  <c r="L1180" i="45"/>
  <c r="G388" i="27"/>
  <c r="G388" i="42"/>
  <c r="P388" i="42"/>
  <c r="G552" i="45"/>
  <c r="P552" i="45"/>
  <c r="G436" i="27"/>
  <c r="G436" i="42"/>
  <c r="P436" i="42"/>
  <c r="G600" i="45"/>
  <c r="P600" i="45"/>
  <c r="G20" i="31"/>
  <c r="G20" i="34"/>
  <c r="P20" i="34"/>
  <c r="G732" i="45"/>
  <c r="P732" i="45"/>
  <c r="L57" i="22"/>
  <c r="L57" i="33"/>
  <c r="L1249" i="45"/>
  <c r="G84" i="27"/>
  <c r="G84" i="42"/>
  <c r="P84" i="42"/>
  <c r="G192" i="45"/>
  <c r="P192" i="45"/>
  <c r="G208" i="27"/>
  <c r="G208" i="42"/>
  <c r="G372" i="45"/>
  <c r="P372" i="45"/>
  <c r="G180" i="27"/>
  <c r="G180" i="42"/>
  <c r="P180" i="42"/>
  <c r="G288" i="45"/>
  <c r="P288" i="45"/>
  <c r="G484" i="27"/>
  <c r="G484" i="42"/>
  <c r="P484" i="42"/>
  <c r="G648" i="45"/>
  <c r="P648" i="45"/>
  <c r="G44" i="31"/>
  <c r="G44" i="34"/>
  <c r="P44" i="34"/>
  <c r="G768" i="45"/>
  <c r="P768" i="45"/>
  <c r="G520" i="27"/>
  <c r="G520" i="42"/>
  <c r="P520" i="42"/>
  <c r="G684" i="45"/>
  <c r="P684" i="45"/>
  <c r="G104" i="31"/>
  <c r="G104" i="34"/>
  <c r="P104" i="34"/>
  <c r="G912" i="45"/>
  <c r="P912" i="45"/>
  <c r="G652" i="27"/>
  <c r="G640" i="42"/>
  <c r="P640" i="42"/>
  <c r="G1044" i="45"/>
  <c r="P1044" i="45"/>
  <c r="G604" i="27"/>
  <c r="G592" i="42"/>
  <c r="P592" i="42"/>
  <c r="G972" i="45"/>
  <c r="P972" i="45"/>
  <c r="G700" i="27"/>
  <c r="G688" i="42"/>
  <c r="P688" i="42"/>
  <c r="G1128" i="45"/>
  <c r="P1128" i="45"/>
  <c r="A1181" i="4"/>
  <c r="L729" i="27"/>
  <c r="L717" i="42"/>
  <c r="A483" i="4"/>
  <c r="L324" i="27"/>
  <c r="L324" i="42"/>
  <c r="A1190" i="4"/>
  <c r="L738" i="27"/>
  <c r="L726" i="42"/>
  <c r="A647" i="4"/>
  <c r="L483" i="27"/>
  <c r="L483" i="42"/>
  <c r="A645" i="4"/>
  <c r="L481" i="27"/>
  <c r="L481" i="42"/>
  <c r="A1198" i="4"/>
  <c r="L746" i="27"/>
  <c r="L734" i="42"/>
  <c r="A1185" i="4"/>
  <c r="L733" i="27"/>
  <c r="L721" i="42"/>
  <c r="A633" i="4"/>
  <c r="L474" i="27"/>
  <c r="L474" i="42"/>
  <c r="A1187" i="4"/>
  <c r="L735" i="27"/>
  <c r="L723" i="42"/>
  <c r="A486" i="4"/>
  <c r="L322" i="27"/>
  <c r="L322" i="42"/>
  <c r="A490" i="4"/>
  <c r="L326" i="27"/>
  <c r="L326" i="42"/>
  <c r="A990" i="4"/>
  <c r="L610" i="27"/>
  <c r="L598" i="42"/>
  <c r="A491" i="4"/>
  <c r="L327" i="27"/>
  <c r="L327" i="42"/>
  <c r="A641" i="4"/>
  <c r="L477" i="27"/>
  <c r="L477" i="42"/>
  <c r="M699" i="45"/>
  <c r="M697" i="45"/>
  <c r="M1067" i="45"/>
  <c r="O1067" i="45"/>
  <c r="M704" i="45"/>
  <c r="M1015" i="45"/>
  <c r="O1015" i="45"/>
  <c r="L64" i="22"/>
  <c r="L64" i="33"/>
  <c r="M727" i="45"/>
  <c r="O727" i="45"/>
  <c r="H727" i="45"/>
  <c r="H320" i="45"/>
  <c r="H704" i="45"/>
  <c r="H699" i="45"/>
  <c r="H697" i="45"/>
  <c r="H1015" i="45"/>
  <c r="H332" i="45"/>
  <c r="H1067" i="45"/>
  <c r="G44" i="45"/>
  <c r="P44" i="45"/>
  <c r="A488" i="4"/>
  <c r="L1224" i="45"/>
  <c r="N1224" i="45"/>
  <c r="A638" i="4"/>
  <c r="A1255" i="4"/>
  <c r="A1243" i="45"/>
  <c r="A494" i="4"/>
  <c r="N1236" i="45"/>
  <c r="A646" i="4"/>
  <c r="L1236" i="45"/>
  <c r="A1249" i="4"/>
  <c r="A1237" i="45"/>
  <c r="A1228" i="4"/>
  <c r="A1216" i="45"/>
  <c r="D15" i="4"/>
  <c r="D15" i="45"/>
  <c r="A1234" i="4"/>
  <c r="A1222" i="45"/>
  <c r="A473" i="27"/>
  <c r="A473" i="42"/>
  <c r="A1267" i="4"/>
  <c r="A1180" i="4"/>
  <c r="A725" i="27"/>
  <c r="A713" i="42"/>
  <c r="A1205" i="4"/>
  <c r="L325" i="45"/>
  <c r="N325" i="45"/>
  <c r="G744" i="45"/>
  <c r="P744" i="45"/>
  <c r="L1226" i="45"/>
  <c r="A1254" i="4"/>
  <c r="A1242" i="45"/>
  <c r="A986" i="4"/>
  <c r="A1252" i="4"/>
  <c r="A1240" i="45"/>
  <c r="A1196" i="4"/>
  <c r="A1186" i="4"/>
  <c r="A479" i="4"/>
  <c r="A1253" i="4"/>
  <c r="A1241" i="45"/>
  <c r="A1271" i="4"/>
  <c r="A1202" i="4"/>
  <c r="A1231" i="4"/>
  <c r="A1219" i="45"/>
  <c r="A640" i="4"/>
  <c r="A635" i="4"/>
  <c r="A489" i="4"/>
  <c r="A484" i="4"/>
  <c r="A1178" i="4"/>
  <c r="A1175" i="4"/>
  <c r="A492" i="4"/>
  <c r="A663" i="4"/>
  <c r="A658" i="4"/>
  <c r="A1265" i="4"/>
  <c r="A485" i="4"/>
  <c r="A480" i="4"/>
  <c r="A1226" i="4"/>
  <c r="A1214" i="45"/>
  <c r="A1195" i="4"/>
  <c r="A1251" i="4"/>
  <c r="A1239" i="45"/>
  <c r="A1247" i="4"/>
  <c r="A1235" i="45"/>
  <c r="A480" i="27"/>
  <c r="A480" i="42"/>
  <c r="A1239" i="4"/>
  <c r="A1227" i="45"/>
  <c r="A754" i="4"/>
  <c r="A1192" i="4"/>
  <c r="A639" i="4"/>
  <c r="A634" i="4"/>
  <c r="A1245" i="4"/>
  <c r="A1233" i="45"/>
  <c r="A1229" i="4"/>
  <c r="A1217" i="45"/>
  <c r="A1184" i="4"/>
  <c r="A731" i="27"/>
  <c r="A719" i="42"/>
  <c r="A479" i="27"/>
  <c r="A479" i="42"/>
  <c r="A942" i="4"/>
  <c r="A938" i="4"/>
  <c r="L729" i="45"/>
  <c r="N729" i="45"/>
  <c r="A1232" i="4"/>
  <c r="A1220" i="45"/>
  <c r="A1188" i="4"/>
  <c r="A1179" i="4"/>
  <c r="A1176" i="4"/>
  <c r="A1227" i="4"/>
  <c r="A1215" i="45"/>
  <c r="A1225" i="4"/>
  <c r="A1213" i="45"/>
  <c r="A1237" i="4"/>
  <c r="A1225" i="45"/>
  <c r="A737" i="27"/>
  <c r="A725" i="42"/>
  <c r="L653" i="45"/>
  <c r="A481" i="4"/>
  <c r="A1240" i="4"/>
  <c r="A1228" i="45"/>
  <c r="A487" i="4"/>
  <c r="A482" i="4"/>
  <c r="A1199" i="4"/>
  <c r="A1182" i="4"/>
  <c r="A1243" i="4"/>
  <c r="A1231" i="45"/>
  <c r="A1193" i="4"/>
  <c r="A1194" i="4"/>
  <c r="A1201" i="4"/>
  <c r="A666" i="4"/>
  <c r="A497" i="27"/>
  <c r="A497" i="42"/>
  <c r="L337" i="45"/>
  <c r="N337" i="45"/>
  <c r="G1199" i="45"/>
  <c r="P1199" i="45"/>
  <c r="L576" i="45"/>
  <c r="L612" i="45"/>
  <c r="L852" i="45"/>
  <c r="L208" i="45"/>
  <c r="L256" i="45"/>
  <c r="L684" i="45"/>
  <c r="L900" i="45"/>
  <c r="L1032" i="45"/>
  <c r="L948" i="45"/>
  <c r="L972" i="45"/>
  <c r="L1128" i="45"/>
  <c r="D363" i="4"/>
  <c r="N698" i="45"/>
  <c r="L531" i="45"/>
  <c r="L532" i="45"/>
  <c r="N704" i="45"/>
  <c r="L529" i="45"/>
  <c r="N727" i="45"/>
  <c r="L727" i="45"/>
  <c r="L588" i="45"/>
  <c r="L636" i="45"/>
  <c r="L160" i="45"/>
  <c r="L224" i="45"/>
  <c r="L288" i="45"/>
  <c r="L344" i="45"/>
  <c r="L672" i="45"/>
  <c r="L816" i="45"/>
  <c r="L1044" i="45"/>
  <c r="L1140" i="45"/>
  <c r="N724" i="45"/>
  <c r="L530" i="45"/>
  <c r="L699" i="45"/>
  <c r="N699" i="45"/>
  <c r="L112" i="45"/>
  <c r="L697" i="45"/>
  <c r="N697" i="45"/>
  <c r="L144" i="45"/>
  <c r="N1015" i="45"/>
  <c r="L552" i="45"/>
  <c r="L600" i="45"/>
  <c r="L624" i="45"/>
  <c r="L176" i="45"/>
  <c r="L240" i="45"/>
  <c r="L272" i="45"/>
  <c r="L304" i="45"/>
  <c r="L660" i="45"/>
  <c r="L1020" i="45"/>
  <c r="G936" i="45"/>
  <c r="P936" i="45"/>
  <c r="L1104" i="45"/>
  <c r="D8" i="4"/>
  <c r="D8" i="45"/>
  <c r="L702" i="45"/>
  <c r="N702" i="45"/>
  <c r="G703" i="45"/>
  <c r="P703" i="45"/>
  <c r="L128" i="45"/>
  <c r="G1019" i="45"/>
  <c r="P1019" i="45"/>
  <c r="N1067" i="45"/>
  <c r="G700" i="45"/>
  <c r="P700" i="45"/>
  <c r="L564" i="45"/>
  <c r="L192" i="45"/>
  <c r="L396" i="45"/>
  <c r="G888" i="45"/>
  <c r="P888" i="45"/>
  <c r="L1068" i="45"/>
  <c r="G840" i="45"/>
  <c r="P840" i="45"/>
  <c r="L996" i="45"/>
  <c r="G1116" i="45"/>
  <c r="P1116" i="45"/>
  <c r="P208" i="42"/>
  <c r="A1193" i="45"/>
  <c r="A1190" i="45"/>
  <c r="A1189" i="45"/>
  <c r="P154" i="34"/>
  <c r="F1276" i="45"/>
  <c r="G154" i="34"/>
  <c r="P58" i="36"/>
  <c r="F1277" i="45"/>
  <c r="G58" i="36"/>
  <c r="P34" i="38"/>
  <c r="F1278" i="45"/>
  <c r="G34" i="38"/>
  <c r="L44" i="31"/>
  <c r="L44" i="34"/>
  <c r="L768" i="45"/>
  <c r="L20" i="31"/>
  <c r="L20" i="34"/>
  <c r="L732" i="45"/>
  <c r="N688" i="27"/>
  <c r="N676" i="42"/>
  <c r="N1104" i="45"/>
  <c r="N616" i="27"/>
  <c r="N604" i="42"/>
  <c r="N996" i="45"/>
  <c r="N116" i="31"/>
  <c r="N116" i="34"/>
  <c r="N924" i="45"/>
  <c r="A315" i="4"/>
  <c r="L320" i="45"/>
  <c r="N20" i="27"/>
  <c r="N20" i="42"/>
  <c r="N128" i="45"/>
  <c r="L128" i="31"/>
  <c r="L128" i="34"/>
  <c r="L960" i="45"/>
  <c r="N4" i="27"/>
  <c r="N4" i="42"/>
  <c r="N112" i="45"/>
  <c r="N366" i="27"/>
  <c r="N366" i="42"/>
  <c r="N530" i="45"/>
  <c r="L371" i="27"/>
  <c r="L371" i="42"/>
  <c r="L535" i="45"/>
  <c r="N652" i="27"/>
  <c r="N640" i="42"/>
  <c r="N1044" i="45"/>
  <c r="N424" i="27"/>
  <c r="N424" i="42"/>
  <c r="N588" i="45"/>
  <c r="G207" i="27"/>
  <c r="G207" i="42"/>
  <c r="P207" i="42"/>
  <c r="G371" i="45"/>
  <c r="P371" i="45"/>
  <c r="G204" i="27"/>
  <c r="G204" i="42"/>
  <c r="P204" i="42"/>
  <c r="G368" i="45"/>
  <c r="P368" i="45"/>
  <c r="G199" i="27"/>
  <c r="G199" i="42"/>
  <c r="P199" i="42"/>
  <c r="G363" i="45"/>
  <c r="P363" i="45"/>
  <c r="G364" i="27"/>
  <c r="G364" i="42"/>
  <c r="P364" i="42"/>
  <c r="G528" i="45"/>
  <c r="P528" i="45"/>
  <c r="N448" i="27"/>
  <c r="N448" i="42"/>
  <c r="N612" i="45"/>
  <c r="L44" i="24"/>
  <c r="L44" i="36"/>
  <c r="L84" i="45"/>
  <c r="L715" i="27"/>
  <c r="L703" i="42"/>
  <c r="L1155" i="45"/>
  <c r="L77" i="27"/>
  <c r="L77" i="42"/>
  <c r="L185" i="45"/>
  <c r="L549" i="27"/>
  <c r="L537" i="42"/>
  <c r="L713" i="45"/>
  <c r="A742" i="27"/>
  <c r="A730" i="42"/>
  <c r="A1182" i="45"/>
  <c r="A317" i="27"/>
  <c r="A317" i="42"/>
  <c r="A481" i="45"/>
  <c r="L644" i="27"/>
  <c r="L632" i="42"/>
  <c r="L1036" i="45"/>
  <c r="N157" i="27"/>
  <c r="N157" i="42"/>
  <c r="N265" i="45"/>
  <c r="A736" i="27"/>
  <c r="A724" i="42"/>
  <c r="A1176" i="45"/>
  <c r="L108" i="31"/>
  <c r="L108" i="34"/>
  <c r="L916" i="45"/>
  <c r="N61" i="31"/>
  <c r="N61" i="34"/>
  <c r="N785" i="45"/>
  <c r="A726" i="27"/>
  <c r="A714" i="42"/>
  <c r="A1166" i="45"/>
  <c r="L116" i="31"/>
  <c r="L116" i="34"/>
  <c r="L924" i="45"/>
  <c r="N44" i="31"/>
  <c r="N44" i="34"/>
  <c r="N768" i="45"/>
  <c r="N84" i="27"/>
  <c r="N84" i="42"/>
  <c r="N192" i="45"/>
  <c r="N400" i="27"/>
  <c r="N400" i="42"/>
  <c r="N564" i="45"/>
  <c r="A1075" i="4"/>
  <c r="A1063" i="45"/>
  <c r="L1067" i="45"/>
  <c r="L56" i="31"/>
  <c r="L56" i="34"/>
  <c r="L780" i="45"/>
  <c r="N388" i="27"/>
  <c r="N388" i="42"/>
  <c r="N552" i="45"/>
  <c r="N36" i="27"/>
  <c r="N36" i="42"/>
  <c r="N144" i="45"/>
  <c r="A731" i="4"/>
  <c r="L724" i="45"/>
  <c r="G203" i="27"/>
  <c r="G203" i="42"/>
  <c r="P203" i="42"/>
  <c r="G367" i="45"/>
  <c r="P367" i="45"/>
  <c r="N556" i="27"/>
  <c r="N544" i="42"/>
  <c r="N816" i="45"/>
  <c r="N80" i="31"/>
  <c r="N80" i="34"/>
  <c r="N864" i="45"/>
  <c r="N4" i="31"/>
  <c r="N4" i="34"/>
  <c r="N96" i="45"/>
  <c r="A716" i="4"/>
  <c r="L704" i="45"/>
  <c r="G200" i="27"/>
  <c r="G200" i="42"/>
  <c r="P200" i="42"/>
  <c r="G364" i="45"/>
  <c r="P364" i="45"/>
  <c r="N700" i="27"/>
  <c r="N688" i="42"/>
  <c r="N1128" i="45"/>
  <c r="N604" i="27"/>
  <c r="N592" i="42"/>
  <c r="N972" i="45"/>
  <c r="N640" i="27"/>
  <c r="N628" i="42"/>
  <c r="N1032" i="45"/>
  <c r="N520" i="27"/>
  <c r="N520" i="42"/>
  <c r="N684" i="45"/>
  <c r="N32" i="31"/>
  <c r="N32" i="34"/>
  <c r="N756" i="45"/>
  <c r="N568" i="27"/>
  <c r="N556" i="42"/>
  <c r="N852" i="45"/>
  <c r="L373" i="27"/>
  <c r="L373" i="42"/>
  <c r="L537" i="45"/>
  <c r="L370" i="27"/>
  <c r="L370" i="42"/>
  <c r="L534" i="45"/>
  <c r="L596" i="27"/>
  <c r="L584" i="42"/>
  <c r="L952" i="45"/>
  <c r="N513" i="27"/>
  <c r="N513" i="42"/>
  <c r="N677" i="45"/>
  <c r="N141" i="27"/>
  <c r="N141" i="42"/>
  <c r="N249" i="45"/>
  <c r="N572" i="27"/>
  <c r="N560" i="42"/>
  <c r="N856" i="45"/>
  <c r="N405" i="27"/>
  <c r="N405" i="42"/>
  <c r="N569" i="45"/>
  <c r="A741" i="27"/>
  <c r="A729" i="42"/>
  <c r="A1181" i="45"/>
  <c r="A318" i="27"/>
  <c r="A318" i="42"/>
  <c r="A482" i="45"/>
  <c r="N23" i="25"/>
  <c r="N23" i="38"/>
  <c r="N1143" i="45"/>
  <c r="N668" i="27"/>
  <c r="N656" i="42"/>
  <c r="N1072" i="45"/>
  <c r="N584" i="27"/>
  <c r="N572" i="42"/>
  <c r="N904" i="45"/>
  <c r="N49" i="31"/>
  <c r="N49" i="34"/>
  <c r="N773" i="45"/>
  <c r="N13" i="26"/>
  <c r="N13" i="40"/>
  <c r="N313" i="45"/>
  <c r="N109" i="27"/>
  <c r="N109" i="42"/>
  <c r="N217" i="45"/>
  <c r="A57" i="22"/>
  <c r="A57" i="33"/>
  <c r="A1249" i="45"/>
  <c r="L429" i="27"/>
  <c r="L429" i="42"/>
  <c r="L593" i="45"/>
  <c r="A62" i="22"/>
  <c r="A62" i="33"/>
  <c r="A1254" i="45"/>
  <c r="L37" i="24"/>
  <c r="L37" i="36"/>
  <c r="L77" i="45"/>
  <c r="L378" i="27"/>
  <c r="L378" i="42"/>
  <c r="L542" i="45"/>
  <c r="A732" i="27"/>
  <c r="A720" i="42"/>
  <c r="A1172" i="45"/>
  <c r="A470" i="27"/>
  <c r="A470" i="42"/>
  <c r="A634" i="45"/>
  <c r="N656" i="27"/>
  <c r="N644" i="42"/>
  <c r="N1048" i="45"/>
  <c r="A740" i="27"/>
  <c r="A728" i="42"/>
  <c r="A1180" i="45"/>
  <c r="A743" i="27"/>
  <c r="A731" i="42"/>
  <c r="A1183" i="45"/>
  <c r="L61" i="31"/>
  <c r="L61" i="34"/>
  <c r="L785" i="45"/>
  <c r="L13" i="25"/>
  <c r="L13" i="38"/>
  <c r="L353" i="45"/>
  <c r="L213" i="27"/>
  <c r="L213" i="42"/>
  <c r="L377" i="45"/>
  <c r="L453" i="27"/>
  <c r="L453" i="42"/>
  <c r="L617" i="45"/>
  <c r="N667" i="27"/>
  <c r="N655" i="42"/>
  <c r="N1071" i="45"/>
  <c r="A316" i="27"/>
  <c r="A316" i="42"/>
  <c r="A480" i="45"/>
  <c r="A499" i="27"/>
  <c r="A499" i="42"/>
  <c r="A663" i="45"/>
  <c r="A320" i="27"/>
  <c r="A320" i="42"/>
  <c r="A484" i="45"/>
  <c r="L120" i="31"/>
  <c r="L120" i="34"/>
  <c r="L928" i="45"/>
  <c r="A67" i="22"/>
  <c r="A67" i="33"/>
  <c r="A1259" i="45"/>
  <c r="N13" i="31"/>
  <c r="N13" i="34"/>
  <c r="N105" i="45"/>
  <c r="N377" i="27"/>
  <c r="N377" i="42"/>
  <c r="N541" i="45"/>
  <c r="A606" i="27"/>
  <c r="A594" i="42"/>
  <c r="A974" i="45"/>
  <c r="L703" i="27"/>
  <c r="L691" i="42"/>
  <c r="L1131" i="45"/>
  <c r="L561" i="27"/>
  <c r="L549" i="42"/>
  <c r="L821" i="45"/>
  <c r="L37" i="31"/>
  <c r="L37" i="34"/>
  <c r="L761" i="45"/>
  <c r="L173" i="27"/>
  <c r="L173" i="42"/>
  <c r="L281" i="45"/>
  <c r="L61" i="27"/>
  <c r="L61" i="42"/>
  <c r="L169" i="45"/>
  <c r="N25" i="31"/>
  <c r="N25" i="34"/>
  <c r="N737" i="45"/>
  <c r="L393" i="27"/>
  <c r="L393" i="42"/>
  <c r="L557" i="45"/>
  <c r="N13" i="27"/>
  <c r="N13" i="42"/>
  <c r="N121" i="45"/>
  <c r="A330" i="27"/>
  <c r="A330" i="42"/>
  <c r="A494" i="45"/>
  <c r="L484" i="27"/>
  <c r="L484" i="42"/>
  <c r="L648" i="45"/>
  <c r="H580" i="27"/>
  <c r="H568" i="42"/>
  <c r="H900" i="45"/>
  <c r="H232" i="27"/>
  <c r="H232" i="42"/>
  <c r="H396" i="45"/>
  <c r="H424" i="27"/>
  <c r="H424" i="42"/>
  <c r="H588" i="45"/>
  <c r="H20" i="27"/>
  <c r="H20" i="42"/>
  <c r="H128" i="45"/>
  <c r="H688" i="27"/>
  <c r="H676" i="42"/>
  <c r="H1104" i="45"/>
  <c r="H508" i="27"/>
  <c r="H508" i="42"/>
  <c r="H672" i="45"/>
  <c r="H116" i="27"/>
  <c r="H116" i="42"/>
  <c r="H224" i="45"/>
  <c r="H412" i="27"/>
  <c r="H412" i="42"/>
  <c r="H576" i="45"/>
  <c r="H592" i="27"/>
  <c r="H580" i="42"/>
  <c r="H948" i="45"/>
  <c r="H32" i="31"/>
  <c r="H32" i="34"/>
  <c r="H756" i="45"/>
  <c r="H568" i="27"/>
  <c r="H556" i="42"/>
  <c r="H852" i="45"/>
  <c r="H365" i="27"/>
  <c r="H365" i="42"/>
  <c r="H529" i="45"/>
  <c r="H604" i="27"/>
  <c r="H592" i="42"/>
  <c r="H972" i="45"/>
  <c r="H44" i="31"/>
  <c r="H44" i="34"/>
  <c r="H768" i="45"/>
  <c r="H84" i="27"/>
  <c r="H84" i="42"/>
  <c r="H192" i="45"/>
  <c r="M712" i="27"/>
  <c r="M700" i="42"/>
  <c r="M1152" i="45"/>
  <c r="T676" i="27"/>
  <c r="O664" i="42"/>
  <c r="O1092" i="45"/>
  <c r="M68" i="31"/>
  <c r="M68" i="34"/>
  <c r="M792" i="45"/>
  <c r="M52" i="27"/>
  <c r="M52" i="42"/>
  <c r="M160" i="45"/>
  <c r="M448" i="27"/>
  <c r="M448" i="42"/>
  <c r="M612" i="45"/>
  <c r="M32" i="24"/>
  <c r="M32" i="36"/>
  <c r="M72" i="45"/>
  <c r="T84" i="27"/>
  <c r="O84" i="42"/>
  <c r="O192" i="45"/>
  <c r="M436" i="27"/>
  <c r="M436" i="42"/>
  <c r="M600" i="45"/>
  <c r="T56" i="31"/>
  <c r="O56" i="34"/>
  <c r="O780" i="45"/>
  <c r="M140" i="31"/>
  <c r="M140" i="34"/>
  <c r="M984" i="45"/>
  <c r="T628" i="27"/>
  <c r="O616" i="42"/>
  <c r="O1020" i="45"/>
  <c r="T32" i="31"/>
  <c r="O32" i="34"/>
  <c r="O756" i="45"/>
  <c r="M100" i="27"/>
  <c r="M100" i="42"/>
  <c r="M208" i="45"/>
  <c r="T544" i="27"/>
  <c r="O532" i="42"/>
  <c r="O708" i="45"/>
  <c r="A1224" i="4"/>
  <c r="A1212" i="45"/>
  <c r="L1212" i="45"/>
  <c r="T371" i="27"/>
  <c r="O371" i="42"/>
  <c r="O535" i="45"/>
  <c r="M604" i="27"/>
  <c r="M592" i="42"/>
  <c r="M972" i="45"/>
  <c r="M104" i="31"/>
  <c r="M104" i="34"/>
  <c r="M912" i="45"/>
  <c r="T484" i="27"/>
  <c r="O484" i="42"/>
  <c r="O648" i="45"/>
  <c r="T388" i="27"/>
  <c r="O388" i="42"/>
  <c r="O552" i="45"/>
  <c r="M367" i="27"/>
  <c r="M367" i="42"/>
  <c r="M531" i="45"/>
  <c r="M664" i="27"/>
  <c r="M652" i="42"/>
  <c r="M1068" i="45"/>
  <c r="M496" i="27"/>
  <c r="M496" i="42"/>
  <c r="M660" i="45"/>
  <c r="T460" i="27"/>
  <c r="O460" i="42"/>
  <c r="O624" i="45"/>
  <c r="M365" i="27"/>
  <c r="M365" i="42"/>
  <c r="M529" i="45"/>
  <c r="N232" i="27"/>
  <c r="N232" i="42"/>
  <c r="N396" i="45"/>
  <c r="L32" i="24"/>
  <c r="L32" i="36"/>
  <c r="L72" i="45"/>
  <c r="N68" i="27"/>
  <c r="N68" i="42"/>
  <c r="N176" i="45"/>
  <c r="A1023" i="4"/>
  <c r="A1011" i="45"/>
  <c r="L1015" i="45"/>
  <c r="G198" i="27"/>
  <c r="G198" i="42"/>
  <c r="P198" i="42"/>
  <c r="G362" i="45"/>
  <c r="P362" i="45"/>
  <c r="N712" i="27"/>
  <c r="N700" i="42"/>
  <c r="N1152" i="45"/>
  <c r="N104" i="31"/>
  <c r="N104" i="34"/>
  <c r="N912" i="45"/>
  <c r="N375" i="27"/>
  <c r="N375" i="42"/>
  <c r="N539" i="45"/>
  <c r="N372" i="27"/>
  <c r="N372" i="42"/>
  <c r="N536" i="45"/>
  <c r="L140" i="31"/>
  <c r="L140" i="34"/>
  <c r="L984" i="45"/>
  <c r="N92" i="31"/>
  <c r="N92" i="34"/>
  <c r="N876" i="45"/>
  <c r="N412" i="27"/>
  <c r="N412" i="42"/>
  <c r="N576" i="45"/>
  <c r="G202" i="27"/>
  <c r="G202" i="42"/>
  <c r="P202" i="42"/>
  <c r="G366" i="45"/>
  <c r="P366" i="45"/>
  <c r="N632" i="27"/>
  <c r="N620" i="42"/>
  <c r="N1024" i="45"/>
  <c r="N237" i="27"/>
  <c r="N237" i="42"/>
  <c r="N401" i="45"/>
  <c r="L572" i="27"/>
  <c r="L560" i="42"/>
  <c r="L856" i="45"/>
  <c r="N29" i="27"/>
  <c r="N29" i="42"/>
  <c r="N137" i="45"/>
  <c r="A323" i="27"/>
  <c r="A323" i="42"/>
  <c r="A487" i="45"/>
  <c r="L668" i="27"/>
  <c r="L656" i="42"/>
  <c r="L1072" i="45"/>
  <c r="L49" i="31"/>
  <c r="L49" i="34"/>
  <c r="L773" i="45"/>
  <c r="L13" i="26"/>
  <c r="L13" i="40"/>
  <c r="L313" i="45"/>
  <c r="L465" i="27"/>
  <c r="L465" i="42"/>
  <c r="L629" i="45"/>
  <c r="N381" i="27"/>
  <c r="N381" i="42"/>
  <c r="N545" i="45"/>
  <c r="N49" i="24"/>
  <c r="N49" i="36"/>
  <c r="N89" i="45"/>
  <c r="A475" i="27"/>
  <c r="A475" i="42"/>
  <c r="A639" i="45"/>
  <c r="L656" i="27"/>
  <c r="L644" i="42"/>
  <c r="L1048" i="45"/>
  <c r="N374" i="27"/>
  <c r="N374" i="42"/>
  <c r="N538" i="45"/>
  <c r="N501" i="27"/>
  <c r="N501" i="42"/>
  <c r="N665" i="45"/>
  <c r="L93" i="27"/>
  <c r="L93" i="42"/>
  <c r="L201" i="45"/>
  <c r="N417" i="27"/>
  <c r="N417" i="42"/>
  <c r="N581" i="45"/>
  <c r="L667" i="27"/>
  <c r="L655" i="42"/>
  <c r="L1071" i="45"/>
  <c r="A321" i="27"/>
  <c r="A321" i="42"/>
  <c r="A485" i="45"/>
  <c r="A325" i="27"/>
  <c r="A325" i="42"/>
  <c r="A489" i="45"/>
  <c r="N132" i="31"/>
  <c r="N132" i="34"/>
  <c r="N964" i="45"/>
  <c r="N73" i="31"/>
  <c r="N73" i="34"/>
  <c r="N797" i="45"/>
  <c r="L13" i="31"/>
  <c r="L13" i="34"/>
  <c r="L105" i="45"/>
  <c r="L25" i="24"/>
  <c r="L25" i="36"/>
  <c r="L65" i="45"/>
  <c r="N144" i="31"/>
  <c r="N144" i="34"/>
  <c r="N988" i="45"/>
  <c r="N96" i="31"/>
  <c r="N96" i="34"/>
  <c r="N880" i="45"/>
  <c r="N37" i="31"/>
  <c r="N37" i="34"/>
  <c r="N761" i="45"/>
  <c r="N173" i="27"/>
  <c r="N173" i="42"/>
  <c r="N281" i="45"/>
  <c r="N61" i="27"/>
  <c r="N61" i="42"/>
  <c r="N169" i="45"/>
  <c r="N441" i="27"/>
  <c r="N441" i="42"/>
  <c r="N605" i="45"/>
  <c r="N380" i="27"/>
  <c r="N380" i="42"/>
  <c r="N544" i="45"/>
  <c r="A324" i="27"/>
  <c r="A324" i="42"/>
  <c r="A488" i="45"/>
  <c r="H616" i="27"/>
  <c r="H604" i="42"/>
  <c r="H996" i="45"/>
  <c r="H56" i="31"/>
  <c r="H56" i="34"/>
  <c r="H780" i="45"/>
  <c r="H132" i="27"/>
  <c r="H132" i="42"/>
  <c r="H240" i="45"/>
  <c r="H376" i="27"/>
  <c r="H376" i="42"/>
  <c r="H540" i="45"/>
  <c r="H372" i="27"/>
  <c r="H372" i="42"/>
  <c r="H536" i="45"/>
  <c r="H676" i="27"/>
  <c r="H664" i="42"/>
  <c r="H1092" i="45"/>
  <c r="H80" i="31"/>
  <c r="H80" i="34"/>
  <c r="H864" i="45"/>
  <c r="H52" i="27"/>
  <c r="H52" i="42"/>
  <c r="H160" i="45"/>
  <c r="H371" i="27"/>
  <c r="H371" i="42"/>
  <c r="H535" i="45"/>
  <c r="H628" i="27"/>
  <c r="H616" i="42"/>
  <c r="H1020" i="45"/>
  <c r="H544" i="27"/>
  <c r="H532" i="42"/>
  <c r="H708" i="45"/>
  <c r="H44" i="24"/>
  <c r="H44" i="36"/>
  <c r="H84" i="45"/>
  <c r="H652" i="27"/>
  <c r="H640" i="42"/>
  <c r="H1044" i="45"/>
  <c r="H484" i="27"/>
  <c r="H484" i="42"/>
  <c r="H648" i="45"/>
  <c r="H20" i="31"/>
  <c r="H20" i="34"/>
  <c r="H732" i="45"/>
  <c r="T688" i="27"/>
  <c r="O676" i="42"/>
  <c r="O1104" i="45"/>
  <c r="M128" i="31"/>
  <c r="M128" i="34"/>
  <c r="M960" i="45"/>
  <c r="M508" i="27"/>
  <c r="M508" i="42"/>
  <c r="M672" i="45"/>
  <c r="T472" i="27"/>
  <c r="O472" i="42"/>
  <c r="O636" i="45"/>
  <c r="M412" i="27"/>
  <c r="M412" i="42"/>
  <c r="M576" i="45"/>
  <c r="T372" i="27"/>
  <c r="O372" i="42"/>
  <c r="O536" i="45"/>
  <c r="T44" i="31"/>
  <c r="O44" i="34"/>
  <c r="O768" i="45"/>
  <c r="M84" i="27"/>
  <c r="M84" i="42"/>
  <c r="M192" i="45"/>
  <c r="T436" i="27"/>
  <c r="O436" i="42"/>
  <c r="O600" i="45"/>
  <c r="A64" i="22"/>
  <c r="A64" i="33"/>
  <c r="A1256" i="45"/>
  <c r="M56" i="31"/>
  <c r="M56" i="34"/>
  <c r="M780" i="45"/>
  <c r="T424" i="27"/>
  <c r="O424" i="42"/>
  <c r="O588" i="45"/>
  <c r="M20" i="25"/>
  <c r="M20" i="38"/>
  <c r="M1140" i="45"/>
  <c r="T592" i="27"/>
  <c r="O580" i="42"/>
  <c r="O948" i="45"/>
  <c r="M556" i="27"/>
  <c r="M544" i="42"/>
  <c r="M816" i="45"/>
  <c r="M32" i="31"/>
  <c r="M32" i="34"/>
  <c r="M756" i="45"/>
  <c r="T100" i="27"/>
  <c r="O100" i="42"/>
  <c r="O208" i="45"/>
  <c r="M544" i="27"/>
  <c r="M532" i="42"/>
  <c r="M708" i="45"/>
  <c r="T20" i="27"/>
  <c r="O20" i="42"/>
  <c r="O128" i="45"/>
  <c r="M371" i="27"/>
  <c r="M371" i="42"/>
  <c r="M535" i="45"/>
  <c r="T604" i="27"/>
  <c r="O592" i="42"/>
  <c r="O972" i="45"/>
  <c r="T104" i="31"/>
  <c r="O104" i="34"/>
  <c r="O912" i="45"/>
  <c r="T208" i="27"/>
  <c r="O208" i="42"/>
  <c r="O372" i="45"/>
  <c r="M44" i="24"/>
  <c r="M44" i="36"/>
  <c r="M84" i="45"/>
  <c r="T616" i="27"/>
  <c r="O604" i="42"/>
  <c r="O996" i="45"/>
  <c r="T580" i="27"/>
  <c r="O568" i="42"/>
  <c r="O900" i="45"/>
  <c r="M460" i="27"/>
  <c r="M460" i="42"/>
  <c r="M624" i="45"/>
  <c r="T116" i="31"/>
  <c r="O116" i="34"/>
  <c r="O924" i="45"/>
  <c r="A327" i="27"/>
  <c r="A327" i="42"/>
  <c r="A491" i="45"/>
  <c r="A326" i="27"/>
  <c r="A326" i="42"/>
  <c r="A490" i="45"/>
  <c r="A735" i="27"/>
  <c r="A723" i="42"/>
  <c r="A1175" i="45"/>
  <c r="A733" i="27"/>
  <c r="A721" i="42"/>
  <c r="A1173" i="45"/>
  <c r="A481" i="27"/>
  <c r="A481" i="42"/>
  <c r="A645" i="45"/>
  <c r="A738" i="27"/>
  <c r="A726" i="42"/>
  <c r="A1178" i="45"/>
  <c r="A729" i="27"/>
  <c r="A717" i="42"/>
  <c r="A1169" i="45"/>
  <c r="L369" i="27"/>
  <c r="L369" i="42"/>
  <c r="L533" i="45"/>
  <c r="L676" i="27"/>
  <c r="L664" i="42"/>
  <c r="L1092" i="45"/>
  <c r="L376" i="27"/>
  <c r="L376" i="42"/>
  <c r="L540" i="45"/>
  <c r="N365" i="27"/>
  <c r="N365" i="42"/>
  <c r="N529" i="45"/>
  <c r="A693" i="4"/>
  <c r="L698" i="45"/>
  <c r="N592" i="27"/>
  <c r="N580" i="42"/>
  <c r="N948" i="45"/>
  <c r="N373" i="27"/>
  <c r="N373" i="42"/>
  <c r="N537" i="45"/>
  <c r="N620" i="27"/>
  <c r="N608" i="42"/>
  <c r="N1000" i="45"/>
  <c r="N84" i="31"/>
  <c r="N84" i="34"/>
  <c r="N868" i="45"/>
  <c r="L141" i="27"/>
  <c r="L141" i="42"/>
  <c r="L249" i="45"/>
  <c r="L405" i="27"/>
  <c r="L405" i="42"/>
  <c r="L569" i="45"/>
  <c r="L23" i="25"/>
  <c r="L23" i="38"/>
  <c r="L1143" i="45"/>
  <c r="L584" i="27"/>
  <c r="L572" i="42"/>
  <c r="L904" i="45"/>
  <c r="L109" i="27"/>
  <c r="L109" i="42"/>
  <c r="L217" i="45"/>
  <c r="A724" i="27"/>
  <c r="A712" i="42"/>
  <c r="A1164" i="45"/>
  <c r="N37" i="24"/>
  <c r="N37" i="36"/>
  <c r="N77" i="45"/>
  <c r="N378" i="27"/>
  <c r="N378" i="42"/>
  <c r="N542" i="45"/>
  <c r="A60" i="22"/>
  <c r="A60" i="33"/>
  <c r="A1252" i="45"/>
  <c r="A30" i="31"/>
  <c r="A30" i="34"/>
  <c r="A742" i="45"/>
  <c r="N691" i="27"/>
  <c r="N679" i="42"/>
  <c r="N1107" i="45"/>
  <c r="L189" i="27"/>
  <c r="L189" i="42"/>
  <c r="L297" i="45"/>
  <c r="A328" i="27"/>
  <c r="A328" i="42"/>
  <c r="A492" i="45"/>
  <c r="N664" i="27"/>
  <c r="N652" i="42"/>
  <c r="N1068" i="45"/>
  <c r="L68" i="31"/>
  <c r="L68" i="34"/>
  <c r="L792" i="45"/>
  <c r="N208" i="27"/>
  <c r="N208" i="42"/>
  <c r="N372" i="45"/>
  <c r="N20" i="31"/>
  <c r="N20" i="34"/>
  <c r="N732" i="45"/>
  <c r="N32" i="24"/>
  <c r="N32" i="36"/>
  <c r="N72" i="45"/>
  <c r="G201" i="27"/>
  <c r="G201" i="42"/>
  <c r="P201" i="42"/>
  <c r="G365" i="45"/>
  <c r="P365" i="45"/>
  <c r="N128" i="31"/>
  <c r="N128" i="34"/>
  <c r="N960" i="45"/>
  <c r="N628" i="27"/>
  <c r="N616" i="42"/>
  <c r="N1020" i="45"/>
  <c r="N496" i="27"/>
  <c r="N496" i="42"/>
  <c r="N660" i="45"/>
  <c r="N436" i="27"/>
  <c r="N436" i="42"/>
  <c r="N600" i="45"/>
  <c r="L16" i="24"/>
  <c r="L16" i="36"/>
  <c r="L56" i="45"/>
  <c r="N371" i="27"/>
  <c r="N371" i="42"/>
  <c r="N535" i="45"/>
  <c r="L712" i="27"/>
  <c r="L700" i="42"/>
  <c r="L1152" i="45"/>
  <c r="N676" i="27"/>
  <c r="N664" i="42"/>
  <c r="N1092" i="45"/>
  <c r="L104" i="31"/>
  <c r="L104" i="34"/>
  <c r="L912" i="45"/>
  <c r="N508" i="27"/>
  <c r="N508" i="42"/>
  <c r="N672" i="45"/>
  <c r="N472" i="27"/>
  <c r="N472" i="42"/>
  <c r="N636" i="45"/>
  <c r="N376" i="27"/>
  <c r="N376" i="42"/>
  <c r="N540" i="45"/>
  <c r="L375" i="27"/>
  <c r="L375" i="42"/>
  <c r="L539" i="45"/>
  <c r="G197" i="27"/>
  <c r="G197" i="42"/>
  <c r="P197" i="42"/>
  <c r="G361" i="45"/>
  <c r="P361" i="45"/>
  <c r="L372" i="27"/>
  <c r="L372" i="42"/>
  <c r="L536" i="45"/>
  <c r="N367" i="27"/>
  <c r="N367" i="42"/>
  <c r="N531" i="45"/>
  <c r="D199" i="27"/>
  <c r="D199" i="42"/>
  <c r="D363" i="45"/>
  <c r="N140" i="31"/>
  <c r="N140" i="34"/>
  <c r="N984" i="45"/>
  <c r="N580" i="27"/>
  <c r="N568" i="42"/>
  <c r="N900" i="45"/>
  <c r="L92" i="31"/>
  <c r="L92" i="34"/>
  <c r="L876" i="45"/>
  <c r="A327" i="4"/>
  <c r="A327" i="45"/>
  <c r="L332" i="45"/>
  <c r="N44" i="24"/>
  <c r="N44" i="36"/>
  <c r="N84" i="45"/>
  <c r="G205" i="27"/>
  <c r="G205" i="42"/>
  <c r="P205" i="42"/>
  <c r="G369" i="45"/>
  <c r="P369" i="45"/>
  <c r="N715" i="27"/>
  <c r="N703" i="42"/>
  <c r="N1155" i="45"/>
  <c r="L620" i="27"/>
  <c r="L608" i="42"/>
  <c r="L1000" i="45"/>
  <c r="L632" i="27"/>
  <c r="L620" i="42"/>
  <c r="L1024" i="45"/>
  <c r="L84" i="31"/>
  <c r="L84" i="34"/>
  <c r="L868" i="45"/>
  <c r="L237" i="27"/>
  <c r="L237" i="42"/>
  <c r="L401" i="45"/>
  <c r="N77" i="27"/>
  <c r="N77" i="42"/>
  <c r="N185" i="45"/>
  <c r="N549" i="27"/>
  <c r="N537" i="42"/>
  <c r="N713" i="45"/>
  <c r="L29" i="27"/>
  <c r="L29" i="42"/>
  <c r="L137" i="45"/>
  <c r="A730" i="27"/>
  <c r="A718" i="42"/>
  <c r="A1170" i="45"/>
  <c r="N679" i="27"/>
  <c r="N667" i="42"/>
  <c r="N1095" i="45"/>
  <c r="N644" i="27"/>
  <c r="N632" i="42"/>
  <c r="N1036" i="45"/>
  <c r="N525" i="27"/>
  <c r="N525" i="42"/>
  <c r="N689" i="45"/>
  <c r="N489" i="27"/>
  <c r="N489" i="42"/>
  <c r="N653" i="45"/>
  <c r="L157" i="27"/>
  <c r="L157" i="42"/>
  <c r="L265" i="45"/>
  <c r="N465" i="27"/>
  <c r="N465" i="42"/>
  <c r="N629" i="45"/>
  <c r="L381" i="27"/>
  <c r="L381" i="42"/>
  <c r="L545" i="45"/>
  <c r="A715" i="42"/>
  <c r="A1167" i="45"/>
  <c r="L49" i="24"/>
  <c r="L49" i="36"/>
  <c r="L89" i="45"/>
  <c r="A118" i="31"/>
  <c r="A118" i="34"/>
  <c r="A926" i="45"/>
  <c r="L545" i="27"/>
  <c r="L533" i="42"/>
  <c r="L709" i="45"/>
  <c r="N608" i="27"/>
  <c r="N596" i="42"/>
  <c r="N976" i="45"/>
  <c r="N108" i="31"/>
  <c r="N108" i="34"/>
  <c r="N916" i="45"/>
  <c r="L374" i="27"/>
  <c r="L374" i="42"/>
  <c r="L538" i="45"/>
  <c r="L691" i="27"/>
  <c r="L679" i="42"/>
  <c r="L1107" i="45"/>
  <c r="L501" i="27"/>
  <c r="L501" i="42"/>
  <c r="L665" i="45"/>
  <c r="N189" i="27"/>
  <c r="N189" i="42"/>
  <c r="N297" i="45"/>
  <c r="N93" i="27"/>
  <c r="N93" i="42"/>
  <c r="N201" i="45"/>
  <c r="L417" i="27"/>
  <c r="L417" i="42"/>
  <c r="L581" i="45"/>
  <c r="N45" i="27"/>
  <c r="N45" i="42"/>
  <c r="N153" i="45"/>
  <c r="A61" i="22"/>
  <c r="A61" i="33"/>
  <c r="A1253" i="45"/>
  <c r="A723" i="27"/>
  <c r="A711" i="42"/>
  <c r="A1163" i="45"/>
  <c r="A471" i="27"/>
  <c r="A471" i="42"/>
  <c r="A635" i="45"/>
  <c r="L132" i="31"/>
  <c r="L132" i="34"/>
  <c r="L964" i="45"/>
  <c r="L73" i="31"/>
  <c r="L73" i="34"/>
  <c r="L797" i="45"/>
  <c r="A315" i="27"/>
  <c r="A315" i="42"/>
  <c r="A479" i="45"/>
  <c r="A744" i="27"/>
  <c r="A732" i="42"/>
  <c r="A1184" i="45"/>
  <c r="N25" i="24"/>
  <c r="N25" i="36"/>
  <c r="N65" i="45"/>
  <c r="L144" i="31"/>
  <c r="L144" i="34"/>
  <c r="L988" i="45"/>
  <c r="L96" i="31"/>
  <c r="L96" i="34"/>
  <c r="L880" i="45"/>
  <c r="N125" i="27"/>
  <c r="N125" i="42"/>
  <c r="N233" i="45"/>
  <c r="L441" i="27"/>
  <c r="L441" i="42"/>
  <c r="L605" i="45"/>
  <c r="L380" i="27"/>
  <c r="L380" i="42"/>
  <c r="L544" i="45"/>
  <c r="A728" i="27"/>
  <c r="A716" i="42"/>
  <c r="A1168" i="45"/>
  <c r="A482" i="27"/>
  <c r="A482" i="42"/>
  <c r="A646" i="45"/>
  <c r="A474" i="27"/>
  <c r="A474" i="42"/>
  <c r="A638" i="45"/>
  <c r="N484" i="27"/>
  <c r="N484" i="42"/>
  <c r="N648" i="45"/>
  <c r="H664" i="27"/>
  <c r="H652" i="42"/>
  <c r="H1068" i="45"/>
  <c r="H496" i="27"/>
  <c r="H496" i="42"/>
  <c r="H660" i="45"/>
  <c r="H68" i="27"/>
  <c r="H68" i="42"/>
  <c r="H176" i="45"/>
  <c r="H32" i="24"/>
  <c r="H32" i="36"/>
  <c r="H72" i="45"/>
  <c r="H128" i="31"/>
  <c r="H128" i="34"/>
  <c r="H960" i="45"/>
  <c r="H472" i="27"/>
  <c r="H472" i="42"/>
  <c r="H636" i="45"/>
  <c r="H20" i="25"/>
  <c r="H20" i="38"/>
  <c r="H1140" i="45"/>
  <c r="H556" i="27"/>
  <c r="H544" i="42"/>
  <c r="H816" i="45"/>
  <c r="H148" i="27"/>
  <c r="H148" i="42"/>
  <c r="H256" i="45"/>
  <c r="H400" i="27"/>
  <c r="H400" i="42"/>
  <c r="H564" i="45"/>
  <c r="H367" i="27"/>
  <c r="H367" i="42"/>
  <c r="H531" i="45"/>
  <c r="H104" i="31"/>
  <c r="H104" i="34"/>
  <c r="H912" i="45"/>
  <c r="H180" i="27"/>
  <c r="H180" i="42"/>
  <c r="H288" i="45"/>
  <c r="H436" i="27"/>
  <c r="H436" i="42"/>
  <c r="H600" i="45"/>
  <c r="M688" i="27"/>
  <c r="M676" i="42"/>
  <c r="M1104" i="45"/>
  <c r="T128" i="31"/>
  <c r="O128" i="34"/>
  <c r="O960" i="45"/>
  <c r="T80" i="31"/>
  <c r="O80" i="34"/>
  <c r="O864" i="45"/>
  <c r="M472" i="27"/>
  <c r="M472" i="42"/>
  <c r="M636" i="45"/>
  <c r="T412" i="27"/>
  <c r="O412" i="42"/>
  <c r="O576" i="45"/>
  <c r="M372" i="27"/>
  <c r="M372" i="42"/>
  <c r="M536" i="45"/>
  <c r="M44" i="31"/>
  <c r="M44" i="34"/>
  <c r="M768" i="45"/>
  <c r="T20" i="31"/>
  <c r="O20" i="34"/>
  <c r="O732" i="45"/>
  <c r="T36" i="27"/>
  <c r="O36" i="42"/>
  <c r="O144" i="45"/>
  <c r="M640" i="27"/>
  <c r="M628" i="42"/>
  <c r="M1032" i="45"/>
  <c r="T232" i="27"/>
  <c r="O232" i="42"/>
  <c r="O396" i="45"/>
  <c r="M424" i="27"/>
  <c r="M424" i="42"/>
  <c r="M588" i="45"/>
  <c r="T20" i="25"/>
  <c r="O20" i="38"/>
  <c r="O1140" i="45"/>
  <c r="M592" i="27"/>
  <c r="M580" i="42"/>
  <c r="M948" i="45"/>
  <c r="T92" i="31"/>
  <c r="O92" i="34"/>
  <c r="O876" i="45"/>
  <c r="T568" i="27"/>
  <c r="O556" i="42"/>
  <c r="O852" i="45"/>
  <c r="T400" i="27"/>
  <c r="O400" i="42"/>
  <c r="O564" i="45"/>
  <c r="M20" i="27"/>
  <c r="M20" i="42"/>
  <c r="M128" i="45"/>
  <c r="T700" i="27"/>
  <c r="O688" i="42"/>
  <c r="O1128" i="45"/>
  <c r="T652" i="27"/>
  <c r="O640" i="42"/>
  <c r="O1044" i="45"/>
  <c r="M520" i="27"/>
  <c r="M520" i="42"/>
  <c r="M684" i="45"/>
  <c r="M208" i="27"/>
  <c r="M208" i="42"/>
  <c r="M372" i="45"/>
  <c r="T44" i="24"/>
  <c r="O44" i="36"/>
  <c r="O84" i="45"/>
  <c r="M616" i="27"/>
  <c r="M604" i="42"/>
  <c r="M996" i="45"/>
  <c r="M580" i="27"/>
  <c r="M568" i="42"/>
  <c r="M900" i="45"/>
  <c r="T68" i="27"/>
  <c r="O68" i="42"/>
  <c r="O176" i="45"/>
  <c r="T376" i="27"/>
  <c r="O376" i="42"/>
  <c r="O540" i="45"/>
  <c r="N68" i="31"/>
  <c r="N68" i="34"/>
  <c r="N792" i="45"/>
  <c r="L544" i="27"/>
  <c r="L532" i="42"/>
  <c r="L708" i="45"/>
  <c r="N56" i="31"/>
  <c r="N56" i="34"/>
  <c r="N780" i="45"/>
  <c r="N460" i="27"/>
  <c r="N460" i="42"/>
  <c r="N624" i="45"/>
  <c r="N16" i="24"/>
  <c r="N16" i="36"/>
  <c r="N56" i="45"/>
  <c r="N20" i="25"/>
  <c r="N20" i="38"/>
  <c r="N1140" i="45"/>
  <c r="L80" i="31"/>
  <c r="L80" i="34"/>
  <c r="L864" i="45"/>
  <c r="N52" i="27"/>
  <c r="N52" i="42"/>
  <c r="N160" i="45"/>
  <c r="L4" i="31"/>
  <c r="L4" i="34"/>
  <c r="L96" i="45"/>
  <c r="N368" i="27"/>
  <c r="N368" i="42"/>
  <c r="N532" i="45"/>
  <c r="L32" i="31"/>
  <c r="L32" i="34"/>
  <c r="L756" i="45"/>
  <c r="N100" i="27"/>
  <c r="N100" i="42"/>
  <c r="N208" i="45"/>
  <c r="N370" i="27"/>
  <c r="N370" i="42"/>
  <c r="N534" i="45"/>
  <c r="N596" i="27"/>
  <c r="N584" i="42"/>
  <c r="N952" i="45"/>
  <c r="L513" i="27"/>
  <c r="L513" i="42"/>
  <c r="L677" i="45"/>
  <c r="G220" i="27"/>
  <c r="G220" i="42"/>
  <c r="P220" i="42"/>
  <c r="G384" i="45"/>
  <c r="P384" i="45"/>
  <c r="A502" i="27"/>
  <c r="A502" i="42"/>
  <c r="A666" i="45"/>
  <c r="A747" i="27"/>
  <c r="A735" i="42"/>
  <c r="A1187" i="45"/>
  <c r="L679" i="27"/>
  <c r="L667" i="42"/>
  <c r="L1095" i="45"/>
  <c r="L525" i="27"/>
  <c r="L525" i="42"/>
  <c r="L689" i="45"/>
  <c r="N429" i="27"/>
  <c r="N429" i="42"/>
  <c r="N593" i="45"/>
  <c r="A122" i="31"/>
  <c r="A122" i="34"/>
  <c r="A930" i="45"/>
  <c r="N545" i="27"/>
  <c r="N533" i="42"/>
  <c r="N709" i="45"/>
  <c r="L608" i="27"/>
  <c r="L596" i="42"/>
  <c r="L976" i="45"/>
  <c r="N13" i="25"/>
  <c r="N13" i="38"/>
  <c r="N353" i="45"/>
  <c r="N213" i="27"/>
  <c r="N213" i="42"/>
  <c r="N377" i="45"/>
  <c r="N453" i="27"/>
  <c r="N453" i="42"/>
  <c r="N617" i="45"/>
  <c r="L45" i="27"/>
  <c r="L45" i="42"/>
  <c r="L153" i="45"/>
  <c r="A494" i="27"/>
  <c r="A494" i="42"/>
  <c r="A658" i="45"/>
  <c r="A476" i="27"/>
  <c r="A476" i="42"/>
  <c r="A640" i="45"/>
  <c r="N120" i="31"/>
  <c r="N120" i="34"/>
  <c r="N928" i="45"/>
  <c r="A734" i="27"/>
  <c r="A722" i="42"/>
  <c r="A1174" i="45"/>
  <c r="L377" i="27"/>
  <c r="L377" i="42"/>
  <c r="L541" i="45"/>
  <c r="N703" i="27"/>
  <c r="N691" i="42"/>
  <c r="N1131" i="45"/>
  <c r="N561" i="27"/>
  <c r="N549" i="42"/>
  <c r="N821" i="45"/>
  <c r="L125" i="27"/>
  <c r="L125" i="42"/>
  <c r="L233" i="45"/>
  <c r="L25" i="31"/>
  <c r="L25" i="34"/>
  <c r="L737" i="45"/>
  <c r="N393" i="27"/>
  <c r="N393" i="42"/>
  <c r="N557" i="45"/>
  <c r="L13" i="27"/>
  <c r="L13" i="42"/>
  <c r="L121" i="45"/>
  <c r="A63" i="22"/>
  <c r="A63" i="33"/>
  <c r="A1255" i="45"/>
  <c r="H640" i="27"/>
  <c r="H628" i="42"/>
  <c r="H1032" i="45"/>
  <c r="H4" i="25"/>
  <c r="H4" i="38"/>
  <c r="H344" i="45"/>
  <c r="H460" i="27"/>
  <c r="H460" i="42"/>
  <c r="H624" i="45"/>
  <c r="H36" i="27"/>
  <c r="H36" i="42"/>
  <c r="H144" i="45"/>
  <c r="H712" i="27"/>
  <c r="H700" i="42"/>
  <c r="H1152" i="45"/>
  <c r="H68" i="31"/>
  <c r="H68" i="34"/>
  <c r="H792" i="45"/>
  <c r="H164" i="27"/>
  <c r="H164" i="42"/>
  <c r="H272" i="45"/>
  <c r="H448" i="27"/>
  <c r="H448" i="42"/>
  <c r="H612" i="45"/>
  <c r="H140" i="31"/>
  <c r="H140" i="34"/>
  <c r="H984" i="45"/>
  <c r="H92" i="31"/>
  <c r="H92" i="34"/>
  <c r="H876" i="45"/>
  <c r="H100" i="27"/>
  <c r="H100" i="42"/>
  <c r="H208" i="45"/>
  <c r="H700" i="27"/>
  <c r="H688" i="42"/>
  <c r="H1128" i="45"/>
  <c r="H520" i="27"/>
  <c r="H520" i="42"/>
  <c r="H684" i="45"/>
  <c r="H208" i="27"/>
  <c r="H208" i="42"/>
  <c r="H372" i="45"/>
  <c r="H388" i="27"/>
  <c r="H388" i="42"/>
  <c r="H552" i="45"/>
  <c r="M676" i="27"/>
  <c r="M664" i="42"/>
  <c r="M1092" i="45"/>
  <c r="T68" i="31"/>
  <c r="O68" i="34"/>
  <c r="O792" i="45"/>
  <c r="M80" i="31"/>
  <c r="M80" i="34"/>
  <c r="M864" i="45"/>
  <c r="T52" i="27"/>
  <c r="O52" i="42"/>
  <c r="O160" i="45"/>
  <c r="T448" i="27"/>
  <c r="O448" i="42"/>
  <c r="O612" i="45"/>
  <c r="T32" i="24"/>
  <c r="O32" i="36"/>
  <c r="O72" i="45"/>
  <c r="M20" i="31"/>
  <c r="M20" i="34"/>
  <c r="M732" i="45"/>
  <c r="M36" i="27"/>
  <c r="M36" i="42"/>
  <c r="M144" i="45"/>
  <c r="T640" i="27"/>
  <c r="O628" i="42"/>
  <c r="O1032" i="45"/>
  <c r="M232" i="27"/>
  <c r="M232" i="42"/>
  <c r="M396" i="45"/>
  <c r="T140" i="31"/>
  <c r="O140" i="34"/>
  <c r="O984" i="45"/>
  <c r="M628" i="27"/>
  <c r="M616" i="42"/>
  <c r="M1020" i="45"/>
  <c r="M92" i="31"/>
  <c r="M92" i="34"/>
  <c r="M876" i="45"/>
  <c r="M568" i="27"/>
  <c r="M556" i="42"/>
  <c r="M852" i="45"/>
  <c r="M400" i="27"/>
  <c r="M400" i="42"/>
  <c r="M564" i="45"/>
  <c r="M700" i="27"/>
  <c r="M688" i="42"/>
  <c r="M1128" i="45"/>
  <c r="M652" i="27"/>
  <c r="M640" i="42"/>
  <c r="M1044" i="45"/>
  <c r="M484" i="27"/>
  <c r="M484" i="42"/>
  <c r="M648" i="45"/>
  <c r="M388" i="27"/>
  <c r="M388" i="42"/>
  <c r="M552" i="45"/>
  <c r="T367" i="27"/>
  <c r="O367" i="42"/>
  <c r="O531" i="45"/>
  <c r="T664" i="27"/>
  <c r="O652" i="42"/>
  <c r="O1068" i="45"/>
  <c r="T496" i="27"/>
  <c r="O496" i="42"/>
  <c r="O660" i="45"/>
  <c r="M68" i="27"/>
  <c r="M68" i="42"/>
  <c r="M176" i="45"/>
  <c r="M376" i="27"/>
  <c r="M376" i="42"/>
  <c r="M540" i="45"/>
  <c r="A477" i="27"/>
  <c r="A477" i="42"/>
  <c r="A641" i="45"/>
  <c r="A610" i="27"/>
  <c r="A598" i="42"/>
  <c r="A978" i="45"/>
  <c r="A322" i="27"/>
  <c r="A322" i="42"/>
  <c r="A486" i="45"/>
  <c r="A469" i="27"/>
  <c r="A469" i="42"/>
  <c r="A633" i="45"/>
  <c r="A746" i="27"/>
  <c r="A734" i="42"/>
  <c r="A1186" i="45"/>
  <c r="A483" i="27"/>
  <c r="A483" i="42"/>
  <c r="A647" i="45"/>
  <c r="A319" i="27"/>
  <c r="A319" i="42"/>
  <c r="A483" i="45"/>
  <c r="G4" i="24"/>
  <c r="G4" i="36"/>
  <c r="P4" i="36"/>
  <c r="A692" i="4"/>
  <c r="A709" i="4"/>
  <c r="A694" i="4"/>
  <c r="A711" i="4"/>
  <c r="A734" i="4"/>
  <c r="A722" i="45"/>
  <c r="A739" i="4"/>
  <c r="A727" i="45"/>
  <c r="A1028" i="4"/>
  <c r="A1016" i="45"/>
  <c r="L628" i="27"/>
  <c r="L616" i="42"/>
  <c r="A491" i="27"/>
  <c r="A491" i="42"/>
  <c r="L496" i="27"/>
  <c r="L496" i="42"/>
  <c r="A431" i="27"/>
  <c r="A431" i="42"/>
  <c r="L436" i="27"/>
  <c r="L436" i="42"/>
  <c r="A503" i="27"/>
  <c r="A503" i="42"/>
  <c r="L508" i="27"/>
  <c r="L508" i="42"/>
  <c r="A111" i="27"/>
  <c r="A111" i="42"/>
  <c r="L116" i="27"/>
  <c r="L116" i="42"/>
  <c r="A908" i="4"/>
  <c r="A896" i="45"/>
  <c r="L580" i="27"/>
  <c r="L568" i="42"/>
  <c r="A1004" i="4"/>
  <c r="L616" i="27"/>
  <c r="L604" i="42"/>
  <c r="A799" i="4"/>
  <c r="A123" i="4"/>
  <c r="L20" i="27"/>
  <c r="L20" i="42"/>
  <c r="A159" i="27"/>
  <c r="A159" i="42"/>
  <c r="L164" i="27"/>
  <c r="L164" i="42"/>
  <c r="A339" i="4"/>
  <c r="A339" i="45"/>
  <c r="L4" i="25"/>
  <c r="L4" i="38"/>
  <c r="A956" i="4"/>
  <c r="A944" i="45"/>
  <c r="L592" i="27"/>
  <c r="L580" i="42"/>
  <c r="A884" i="4"/>
  <c r="A95" i="27"/>
  <c r="A95" i="42"/>
  <c r="L100" i="27"/>
  <c r="L100" i="42"/>
  <c r="A860" i="4"/>
  <c r="A848" i="45"/>
  <c r="L568" i="27"/>
  <c r="L556" i="42"/>
  <c r="A932" i="4"/>
  <c r="A227" i="27"/>
  <c r="A227" i="42"/>
  <c r="L232" i="27"/>
  <c r="L232" i="42"/>
  <c r="A1113" i="4"/>
  <c r="L688" i="27"/>
  <c r="L676" i="42"/>
  <c r="A787" i="4"/>
  <c r="A455" i="27"/>
  <c r="A455" i="42"/>
  <c r="L460" i="27"/>
  <c r="L460" i="42"/>
  <c r="A107" i="4"/>
  <c r="L4" i="27"/>
  <c r="L4" i="42"/>
  <c r="A525" i="4"/>
  <c r="L366" i="27"/>
  <c r="L366" i="42"/>
  <c r="A1149" i="4"/>
  <c r="L20" i="25"/>
  <c r="L20" i="38"/>
  <c r="A1052" i="4"/>
  <c r="L652" i="27"/>
  <c r="L640" i="42"/>
  <c r="A47" i="27"/>
  <c r="A47" i="42"/>
  <c r="L52" i="27"/>
  <c r="L52" i="42"/>
  <c r="A419" i="27"/>
  <c r="A419" i="42"/>
  <c r="L424" i="27"/>
  <c r="L424" i="42"/>
  <c r="A524" i="4"/>
  <c r="L365" i="27"/>
  <c r="L365" i="42"/>
  <c r="A143" i="27"/>
  <c r="A143" i="42"/>
  <c r="L148" i="27"/>
  <c r="L148" i="42"/>
  <c r="A653" i="4"/>
  <c r="L489" i="27"/>
  <c r="L489" i="42"/>
  <c r="A1076" i="4"/>
  <c r="A1064" i="45"/>
  <c r="L664" i="27"/>
  <c r="L652" i="42"/>
  <c r="A395" i="27"/>
  <c r="A395" i="42"/>
  <c r="L400" i="27"/>
  <c r="L400" i="42"/>
  <c r="A467" i="27"/>
  <c r="A467" i="42"/>
  <c r="L472" i="27"/>
  <c r="L472" i="42"/>
  <c r="A526" i="4"/>
  <c r="L367" i="27"/>
  <c r="L367" i="42"/>
  <c r="A992" i="4"/>
  <c r="A571" i="4"/>
  <c r="L412" i="27"/>
  <c r="L412" i="42"/>
  <c r="A63" i="27"/>
  <c r="A63" i="42"/>
  <c r="L68" i="27"/>
  <c r="L68" i="42"/>
  <c r="A920" i="4"/>
  <c r="A527" i="4"/>
  <c r="L368" i="27"/>
  <c r="L368" i="42"/>
  <c r="A79" i="27"/>
  <c r="A79" i="42"/>
  <c r="L84" i="27"/>
  <c r="L84" i="42"/>
  <c r="A968" i="4"/>
  <c r="A191" i="27"/>
  <c r="A191" i="42"/>
  <c r="L4" i="26"/>
  <c r="L4" i="40"/>
  <c r="A127" i="27"/>
  <c r="A127" i="42"/>
  <c r="L132" i="27"/>
  <c r="L132" i="42"/>
  <c r="A383" i="27"/>
  <c r="A383" i="42"/>
  <c r="L388" i="27"/>
  <c r="L388" i="42"/>
  <c r="A31" i="27"/>
  <c r="A31" i="42"/>
  <c r="L36" i="27"/>
  <c r="L36" i="42"/>
  <c r="A823" i="4"/>
  <c r="A811" i="45"/>
  <c r="L556" i="27"/>
  <c r="L544" i="42"/>
  <c r="A872" i="4"/>
  <c r="A175" i="27"/>
  <c r="A175" i="42"/>
  <c r="L180" i="27"/>
  <c r="L180" i="42"/>
  <c r="A1137" i="4"/>
  <c r="A1125" i="45"/>
  <c r="L700" i="27"/>
  <c r="L688" i="42"/>
  <c r="A980" i="4"/>
  <c r="L604" i="27"/>
  <c r="L592" i="42"/>
  <c r="A1040" i="4"/>
  <c r="L640" i="27"/>
  <c r="L628" i="42"/>
  <c r="A515" i="27"/>
  <c r="A515" i="42"/>
  <c r="L520" i="27"/>
  <c r="L520" i="42"/>
  <c r="A763" i="4"/>
  <c r="A751" i="45"/>
  <c r="A443" i="27"/>
  <c r="A443" i="42"/>
  <c r="L448" i="27"/>
  <c r="L448" i="42"/>
  <c r="M703" i="45"/>
  <c r="O936" i="45"/>
  <c r="M936" i="45"/>
  <c r="O888" i="45"/>
  <c r="M888" i="45"/>
  <c r="M840" i="45"/>
  <c r="O840" i="45"/>
  <c r="M744" i="45"/>
  <c r="O744" i="45"/>
  <c r="M1116" i="45"/>
  <c r="O1116" i="45"/>
  <c r="M1019" i="45"/>
  <c r="O1019" i="45"/>
  <c r="H840" i="45"/>
  <c r="H888" i="45"/>
  <c r="H703" i="45"/>
  <c r="H744" i="45"/>
  <c r="H1116" i="45"/>
  <c r="H1019" i="45"/>
  <c r="H936" i="45"/>
  <c r="N744" i="45"/>
  <c r="L384" i="45"/>
  <c r="A677" i="4"/>
  <c r="A741" i="4"/>
  <c r="A729" i="45"/>
  <c r="A988" i="4"/>
  <c r="A691" i="27"/>
  <c r="A679" i="42"/>
  <c r="A189" i="27"/>
  <c r="A189" i="42"/>
  <c r="A93" i="27"/>
  <c r="A93" i="42"/>
  <c r="A976" i="4"/>
  <c r="A940" i="4"/>
  <c r="A1143" i="4"/>
  <c r="A1000" i="4"/>
  <c r="A833" i="4"/>
  <c r="A892" i="4"/>
  <c r="A325" i="4"/>
  <c r="A325" i="45"/>
  <c r="A125" i="27"/>
  <c r="A125" i="42"/>
  <c r="A1167" i="4"/>
  <c r="A401" i="4"/>
  <c r="A157" i="27"/>
  <c r="A157" i="42"/>
  <c r="A593" i="4"/>
  <c r="A545" i="4"/>
  <c r="A797" i="4"/>
  <c r="A665" i="4"/>
  <c r="A353" i="4"/>
  <c r="A213" i="27"/>
  <c r="A213" i="42"/>
  <c r="A617" i="4"/>
  <c r="A581" i="4"/>
  <c r="A105" i="4"/>
  <c r="A1012" i="4"/>
  <c r="A964" i="4"/>
  <c r="A1036" i="4"/>
  <c r="A880" i="4"/>
  <c r="A141" i="27"/>
  <c r="A141" i="42"/>
  <c r="A77" i="27"/>
  <c r="A77" i="42"/>
  <c r="A569" i="4"/>
  <c r="A29" i="27"/>
  <c r="A29" i="42"/>
  <c r="A679" i="27"/>
  <c r="A667" i="42"/>
  <c r="A1084" i="4"/>
  <c r="A785" i="4"/>
  <c r="A313" i="4"/>
  <c r="A109" i="27"/>
  <c r="A109" i="42"/>
  <c r="A538" i="4"/>
  <c r="A45" i="27"/>
  <c r="A45" i="42"/>
  <c r="A377" i="27"/>
  <c r="A377" i="42"/>
  <c r="A65" i="4"/>
  <c r="A605" i="4"/>
  <c r="A557" i="4"/>
  <c r="A121" i="4"/>
  <c r="L1199" i="45"/>
  <c r="N1199" i="45"/>
  <c r="A868" i="4"/>
  <c r="A725" i="4"/>
  <c r="A1048" i="4"/>
  <c r="A689" i="4"/>
  <c r="A542" i="4"/>
  <c r="A667" i="27"/>
  <c r="A655" i="42"/>
  <c r="A173" i="27"/>
  <c r="A173" i="42"/>
  <c r="A61" i="27"/>
  <c r="A61" i="42"/>
  <c r="A544" i="4"/>
  <c r="L892" i="45"/>
  <c r="N892" i="45"/>
  <c r="L1191" i="45"/>
  <c r="N1191" i="45"/>
  <c r="D6" i="4"/>
  <c r="D6" i="45"/>
  <c r="G705" i="45"/>
  <c r="P705" i="45"/>
  <c r="A648" i="4"/>
  <c r="A1238" i="4"/>
  <c r="A1226" i="45"/>
  <c r="A1236" i="4"/>
  <c r="A1224" i="45"/>
  <c r="L1119" i="45"/>
  <c r="N1119" i="45"/>
  <c r="L372" i="45"/>
  <c r="L940" i="45"/>
  <c r="N940" i="45"/>
  <c r="L22" i="45"/>
  <c r="N22" i="45"/>
  <c r="A545" i="27"/>
  <c r="A533" i="42"/>
  <c r="A749" i="4"/>
  <c r="L844" i="45"/>
  <c r="N844" i="45"/>
  <c r="G815" i="45"/>
  <c r="P815" i="45"/>
  <c r="G706" i="45"/>
  <c r="P706" i="45"/>
  <c r="D1272" i="4"/>
  <c r="L1060" i="45"/>
  <c r="N1060" i="45"/>
  <c r="N749" i="45"/>
  <c r="L749" i="45"/>
  <c r="L809" i="45"/>
  <c r="N809" i="45"/>
  <c r="N1116" i="45"/>
  <c r="A113" i="27"/>
  <c r="A113" i="42"/>
  <c r="A84" i="27"/>
  <c r="A84" i="42"/>
  <c r="N700" i="45"/>
  <c r="A1027" i="4"/>
  <c r="A1015" i="45"/>
  <c r="A530" i="4"/>
  <c r="A1008" i="4"/>
  <c r="A1080" i="4"/>
  <c r="A936" i="4"/>
  <c r="A744" i="4"/>
  <c r="A83" i="4"/>
  <c r="A72" i="4"/>
  <c r="A164" i="27"/>
  <c r="A164" i="42"/>
  <c r="A96" i="27"/>
  <c r="A96" i="42"/>
  <c r="A68" i="27"/>
  <c r="A68" i="42"/>
  <c r="A824" i="4"/>
  <c r="A812" i="45"/>
  <c r="A600" i="4"/>
  <c r="A603" i="4"/>
  <c r="A552" i="4"/>
  <c r="A112" i="4"/>
  <c r="A584" i="4"/>
  <c r="A371" i="27"/>
  <c r="A371" i="42"/>
  <c r="A344" i="4"/>
  <c r="A52" i="27"/>
  <c r="A52" i="42"/>
  <c r="A636" i="4"/>
  <c r="A540" i="4"/>
  <c r="A367" i="27"/>
  <c r="A367" i="42"/>
  <c r="L363" i="45"/>
  <c r="A1140" i="4"/>
  <c r="A332" i="4"/>
  <c r="A332" i="45"/>
  <c r="A182" i="27"/>
  <c r="A182" i="42"/>
  <c r="A148" i="27"/>
  <c r="A148" i="42"/>
  <c r="A130" i="27"/>
  <c r="A130" i="42"/>
  <c r="A100" i="27"/>
  <c r="A100" i="42"/>
  <c r="A534" i="4"/>
  <c r="A419" i="4"/>
  <c r="N888" i="45"/>
  <c r="A720" i="4"/>
  <c r="A1079" i="4"/>
  <c r="A1067" i="45"/>
  <c r="N703" i="45"/>
  <c r="A1116" i="4"/>
  <c r="A916" i="4"/>
  <c r="A681" i="4"/>
  <c r="A624" i="4"/>
  <c r="A36" i="27"/>
  <c r="A36" i="42"/>
  <c r="L362" i="45"/>
  <c r="G6" i="45"/>
  <c r="P6" i="45"/>
  <c r="A739" i="27"/>
  <c r="A727" i="42"/>
  <c r="A828" i="4"/>
  <c r="A642" i="4"/>
  <c r="A588" i="4"/>
  <c r="A539" i="4"/>
  <c r="A578" i="4"/>
  <c r="A365" i="27"/>
  <c r="A365" i="42"/>
  <c r="G24" i="45"/>
  <c r="P24" i="45"/>
  <c r="L361" i="45"/>
  <c r="G5" i="45"/>
  <c r="P5" i="45"/>
  <c r="D7" i="4"/>
  <c r="D7" i="45"/>
  <c r="A1086" i="4"/>
  <c r="A996" i="4"/>
  <c r="A888" i="4"/>
  <c r="A668" i="4"/>
  <c r="A612" i="4"/>
  <c r="A629" i="4"/>
  <c r="A576" i="4"/>
  <c r="L44" i="45"/>
  <c r="A232" i="27"/>
  <c r="A232" i="42"/>
  <c r="A20" i="27"/>
  <c r="A20" i="42"/>
  <c r="N936" i="45"/>
  <c r="A792" i="4"/>
  <c r="A56" i="4"/>
  <c r="A16" i="24"/>
  <c r="A802" i="4"/>
  <c r="A736" i="4"/>
  <c r="A724" i="45"/>
  <c r="A1269" i="4"/>
  <c r="A1164" i="4"/>
  <c r="A1256" i="4"/>
  <c r="A1244" i="45"/>
  <c r="A1152" i="4"/>
  <c r="A1056" i="4"/>
  <c r="A924" i="4"/>
  <c r="A114" i="4"/>
  <c r="A96" i="4"/>
  <c r="G19" i="45"/>
  <c r="P19" i="45"/>
  <c r="A774" i="4"/>
  <c r="A710" i="4"/>
  <c r="A960" i="4"/>
  <c r="A537" i="4"/>
  <c r="N840" i="45"/>
  <c r="A804" i="4"/>
  <c r="A850" i="4"/>
  <c r="A780" i="4"/>
  <c r="A354" i="4"/>
  <c r="A320" i="4"/>
  <c r="A320" i="45"/>
  <c r="A616" i="4"/>
  <c r="A564" i="4"/>
  <c r="L1019" i="45"/>
  <c r="N1019" i="45"/>
  <c r="A533" i="4"/>
  <c r="G9" i="45"/>
  <c r="P9" i="45"/>
  <c r="A1060" i="4"/>
  <c r="A972" i="4"/>
  <c r="A1032" i="4"/>
  <c r="A660" i="4"/>
  <c r="A337" i="4"/>
  <c r="A337" i="45"/>
  <c r="A304" i="4"/>
  <c r="A165" i="27"/>
  <c r="A165" i="42"/>
  <c r="A132" i="27"/>
  <c r="A132" i="42"/>
  <c r="G11" i="45"/>
  <c r="P11" i="45"/>
  <c r="A1204" i="4"/>
  <c r="A1104" i="4"/>
  <c r="A672" i="4"/>
  <c r="A876" i="4"/>
  <c r="A324" i="4"/>
  <c r="A324" i="45"/>
  <c r="A180" i="27"/>
  <c r="A180" i="42"/>
  <c r="A116" i="27"/>
  <c r="A116" i="42"/>
  <c r="A372" i="27"/>
  <c r="A372" i="42"/>
  <c r="A532" i="4"/>
  <c r="L364" i="45"/>
  <c r="G8" i="45"/>
  <c r="P8" i="45"/>
  <c r="A1073" i="4"/>
  <c r="A1061" i="45"/>
  <c r="A984" i="4"/>
  <c r="A1138" i="4"/>
  <c r="A1126" i="45"/>
  <c r="A1044" i="4"/>
  <c r="A912" i="4"/>
  <c r="A759" i="4"/>
  <c r="A747" i="45"/>
  <c r="A684" i="4"/>
  <c r="A768" i="4"/>
  <c r="L528" i="45"/>
  <c r="A864" i="4"/>
  <c r="A84" i="4"/>
  <c r="G10" i="45"/>
  <c r="P10" i="45"/>
  <c r="A713" i="27"/>
  <c r="A701" i="42"/>
  <c r="N58" i="36"/>
  <c r="A697" i="45"/>
  <c r="A533" i="27"/>
  <c r="A704" i="45"/>
  <c r="A540" i="27"/>
  <c r="A698" i="45"/>
  <c r="A534" i="27"/>
  <c r="A699" i="45"/>
  <c r="A535" i="27"/>
  <c r="L154" i="34"/>
  <c r="G750" i="42"/>
  <c r="P750" i="42"/>
  <c r="F1280" i="45"/>
  <c r="A1192" i="45"/>
  <c r="L58" i="36"/>
  <c r="H34" i="38"/>
  <c r="L34" i="38"/>
  <c r="N154" i="34"/>
  <c r="T203" i="27"/>
  <c r="O203" i="42"/>
  <c r="O367" i="45"/>
  <c r="M364" i="27"/>
  <c r="M364" i="42"/>
  <c r="M528" i="45"/>
  <c r="M204" i="27"/>
  <c r="M204" i="42"/>
  <c r="M368" i="45"/>
  <c r="A51" i="31"/>
  <c r="A51" i="34"/>
  <c r="A775" i="45"/>
  <c r="M4" i="24"/>
  <c r="M4" i="36"/>
  <c r="M44" i="45"/>
  <c r="A32" i="31"/>
  <c r="A32" i="34"/>
  <c r="A756" i="45"/>
  <c r="A369" i="27"/>
  <c r="A369" i="42"/>
  <c r="A533" i="45"/>
  <c r="A652" i="27"/>
  <c r="A640" i="42"/>
  <c r="A1044" i="45"/>
  <c r="A56" i="31"/>
  <c r="A56" i="34"/>
  <c r="A780" i="45"/>
  <c r="A140" i="31"/>
  <c r="A140" i="34"/>
  <c r="A984" i="45"/>
  <c r="A568" i="27"/>
  <c r="A556" i="42"/>
  <c r="A852" i="45"/>
  <c r="A520" i="27"/>
  <c r="A520" i="42"/>
  <c r="A684" i="45"/>
  <c r="A508" i="27"/>
  <c r="A508" i="42"/>
  <c r="A672" i="45"/>
  <c r="L203" i="27"/>
  <c r="L203" i="42"/>
  <c r="L367" i="45"/>
  <c r="A128" i="31"/>
  <c r="A128" i="34"/>
  <c r="A960" i="45"/>
  <c r="A68" i="31"/>
  <c r="A68" i="34"/>
  <c r="A792" i="45"/>
  <c r="A38" i="31"/>
  <c r="A38" i="34"/>
  <c r="A762" i="45"/>
  <c r="A670" i="27"/>
  <c r="A658" i="42"/>
  <c r="A1074" i="45"/>
  <c r="N197" i="27"/>
  <c r="N197" i="42"/>
  <c r="N361" i="45"/>
  <c r="A688" i="27"/>
  <c r="A676" i="42"/>
  <c r="A1104" i="45"/>
  <c r="A376" i="27"/>
  <c r="A376" i="42"/>
  <c r="A540" i="45"/>
  <c r="A439" i="27"/>
  <c r="A439" i="42"/>
  <c r="A603" i="45"/>
  <c r="A20" i="31"/>
  <c r="A20" i="34"/>
  <c r="A732" i="45"/>
  <c r="N631" i="27"/>
  <c r="N619" i="42"/>
  <c r="N1023" i="45"/>
  <c r="L225" i="27"/>
  <c r="L225" i="42"/>
  <c r="L389" i="45"/>
  <c r="L210" i="27"/>
  <c r="L210" i="42"/>
  <c r="L374" i="45"/>
  <c r="A644" i="27"/>
  <c r="A632" i="42"/>
  <c r="A1036" i="45"/>
  <c r="A25" i="24"/>
  <c r="A25" i="36"/>
  <c r="A65" i="45"/>
  <c r="A620" i="27"/>
  <c r="A608" i="42"/>
  <c r="A1000" i="45"/>
  <c r="A381" i="27"/>
  <c r="A381" i="42"/>
  <c r="A545" i="45"/>
  <c r="A561" i="27"/>
  <c r="A549" i="42"/>
  <c r="A821" i="45"/>
  <c r="A608" i="27"/>
  <c r="A596" i="42"/>
  <c r="A976" i="45"/>
  <c r="H4" i="24"/>
  <c r="H4" i="36"/>
  <c r="H44" i="45"/>
  <c r="H199" i="27"/>
  <c r="H199" i="42"/>
  <c r="H363" i="45"/>
  <c r="N200" i="27"/>
  <c r="N200" i="42"/>
  <c r="N364" i="45"/>
  <c r="A676" i="27"/>
  <c r="A664" i="42"/>
  <c r="A1092" i="45"/>
  <c r="N203" i="27"/>
  <c r="N203" i="42"/>
  <c r="N367" i="45"/>
  <c r="A656" i="27"/>
  <c r="A644" i="42"/>
  <c r="A1048" i="45"/>
  <c r="A373" i="27"/>
  <c r="A373" i="42"/>
  <c r="A537" i="45"/>
  <c r="A6" i="27"/>
  <c r="A6" i="42"/>
  <c r="A114" i="45"/>
  <c r="A66" i="31"/>
  <c r="A66" i="34"/>
  <c r="A790" i="45"/>
  <c r="A504" i="27"/>
  <c r="A504" i="42"/>
  <c r="A668" i="45"/>
  <c r="A472" i="27"/>
  <c r="A472" i="42"/>
  <c r="A636" i="45"/>
  <c r="A436" i="27"/>
  <c r="A436" i="42"/>
  <c r="A600" i="45"/>
  <c r="A116" i="31"/>
  <c r="A116" i="34"/>
  <c r="A924" i="45"/>
  <c r="L212" i="27"/>
  <c r="L212" i="42"/>
  <c r="L376" i="45"/>
  <c r="N206" i="27"/>
  <c r="N206" i="42"/>
  <c r="N370" i="45"/>
  <c r="A25" i="31"/>
  <c r="A25" i="34"/>
  <c r="A737" i="45"/>
  <c r="N209" i="27"/>
  <c r="N209" i="42"/>
  <c r="N373" i="45"/>
  <c r="N544" i="27"/>
  <c r="N532" i="42"/>
  <c r="N708" i="45"/>
  <c r="A13" i="27"/>
  <c r="A13" i="42"/>
  <c r="A121" i="45"/>
  <c r="A13" i="26"/>
  <c r="A13" i="40"/>
  <c r="A313" i="45"/>
  <c r="A84" i="31"/>
  <c r="A84" i="34"/>
  <c r="A868" i="45"/>
  <c r="A13" i="25"/>
  <c r="A13" i="38"/>
  <c r="A353" i="45"/>
  <c r="H203" i="27"/>
  <c r="H203" i="42"/>
  <c r="H367" i="45"/>
  <c r="T199" i="27"/>
  <c r="O199" i="42"/>
  <c r="O363" i="45"/>
  <c r="M197" i="27"/>
  <c r="M197" i="42"/>
  <c r="M361" i="45"/>
  <c r="A363" i="27"/>
  <c r="A363" i="42"/>
  <c r="A527" i="45"/>
  <c r="A360" i="27"/>
  <c r="A360" i="42"/>
  <c r="A524" i="45"/>
  <c r="A709" i="27"/>
  <c r="A697" i="42"/>
  <c r="A1137" i="45"/>
  <c r="A530" i="27"/>
  <c r="A530" i="42"/>
  <c r="A694" i="45"/>
  <c r="A529" i="27"/>
  <c r="A529" i="42"/>
  <c r="A693" i="45"/>
  <c r="A15" i="26"/>
  <c r="A15" i="40"/>
  <c r="A315" i="45"/>
  <c r="A640" i="27"/>
  <c r="A628" i="42"/>
  <c r="A1032" i="45"/>
  <c r="A80" i="31"/>
  <c r="A80" i="34"/>
  <c r="A864" i="45"/>
  <c r="A628" i="27"/>
  <c r="A616" i="42"/>
  <c r="A1020" i="45"/>
  <c r="A30" i="22"/>
  <c r="A30" i="33"/>
  <c r="A838" i="45"/>
  <c r="N205" i="27"/>
  <c r="N205" i="42"/>
  <c r="N369" i="45"/>
  <c r="A65" i="33"/>
  <c r="A1257" i="45"/>
  <c r="A465" i="27"/>
  <c r="A465" i="42"/>
  <c r="A629" i="45"/>
  <c r="A584" i="27"/>
  <c r="A572" i="42"/>
  <c r="A904" i="45"/>
  <c r="A4" i="26"/>
  <c r="A4" i="40"/>
  <c r="A304" i="45"/>
  <c r="L205" i="27"/>
  <c r="L205" i="42"/>
  <c r="L369" i="45"/>
  <c r="A4" i="31"/>
  <c r="A4" i="34"/>
  <c r="A96" i="45"/>
  <c r="A20" i="25"/>
  <c r="A20" i="38"/>
  <c r="A1140" i="45"/>
  <c r="A944" i="4"/>
  <c r="L936" i="45"/>
  <c r="A448" i="27"/>
  <c r="A448" i="42"/>
  <c r="A612" i="45"/>
  <c r="A375" i="27"/>
  <c r="A375" i="42"/>
  <c r="A539" i="45"/>
  <c r="A544" i="27"/>
  <c r="A532" i="42"/>
  <c r="A708" i="45"/>
  <c r="A370" i="27"/>
  <c r="A370" i="42"/>
  <c r="A534" i="45"/>
  <c r="N199" i="27"/>
  <c r="N199" i="42"/>
  <c r="N363" i="45"/>
  <c r="A366" i="27"/>
  <c r="A366" i="42"/>
  <c r="A530" i="45"/>
  <c r="N212" i="27"/>
  <c r="N212" i="42"/>
  <c r="N376" i="45"/>
  <c r="D1260" i="45"/>
  <c r="N9" i="24"/>
  <c r="N9" i="36"/>
  <c r="N49" i="45"/>
  <c r="A715" i="27"/>
  <c r="A703" i="42"/>
  <c r="A1155" i="45"/>
  <c r="A132" i="31"/>
  <c r="A132" i="34"/>
  <c r="A964" i="45"/>
  <c r="A751" i="4"/>
  <c r="L744" i="45"/>
  <c r="H197" i="27"/>
  <c r="H197" i="42"/>
  <c r="H361" i="45"/>
  <c r="N202" i="27"/>
  <c r="N202" i="42"/>
  <c r="N366" i="45"/>
  <c r="N364" i="27"/>
  <c r="N364" i="42"/>
  <c r="N528" i="45"/>
  <c r="A604" i="27"/>
  <c r="A592" i="42"/>
  <c r="A972" i="45"/>
  <c r="A14" i="25"/>
  <c r="A14" i="38"/>
  <c r="A354" i="45"/>
  <c r="N204" i="27"/>
  <c r="N204" i="42"/>
  <c r="N368" i="45"/>
  <c r="N4" i="24"/>
  <c r="N4" i="36"/>
  <c r="N44" i="45"/>
  <c r="A424" i="27"/>
  <c r="A424" i="42"/>
  <c r="A588" i="45"/>
  <c r="A460" i="27"/>
  <c r="A460" i="42"/>
  <c r="A624" i="45"/>
  <c r="A896" i="4"/>
  <c r="L888" i="45"/>
  <c r="A420" i="27"/>
  <c r="A420" i="42"/>
  <c r="A584" i="45"/>
  <c r="L631" i="27"/>
  <c r="L619" i="42"/>
  <c r="L1023" i="45"/>
  <c r="N46" i="22"/>
  <c r="N46" i="33"/>
  <c r="N1202" i="45"/>
  <c r="A549" i="27"/>
  <c r="A537" i="42"/>
  <c r="A713" i="45"/>
  <c r="A13" i="31"/>
  <c r="A13" i="34"/>
  <c r="A105" i="45"/>
  <c r="A429" i="27"/>
  <c r="A429" i="42"/>
  <c r="A593" i="45"/>
  <c r="A144" i="31"/>
  <c r="A144" i="34"/>
  <c r="A988" i="45"/>
  <c r="N369" i="27"/>
  <c r="N369" i="42"/>
  <c r="N533" i="45"/>
  <c r="H207" i="27"/>
  <c r="H207" i="42"/>
  <c r="H371" i="45"/>
  <c r="M203" i="27"/>
  <c r="M203" i="42"/>
  <c r="M367" i="45"/>
  <c r="T207" i="27"/>
  <c r="O207" i="42"/>
  <c r="O371" i="45"/>
  <c r="A136" i="31"/>
  <c r="A136" i="34"/>
  <c r="A968" i="45"/>
  <c r="A600" i="27"/>
  <c r="A588" i="42"/>
  <c r="A956" i="45"/>
  <c r="A362" i="27"/>
  <c r="A362" i="42"/>
  <c r="A526" i="45"/>
  <c r="A489" i="27"/>
  <c r="A489" i="42"/>
  <c r="A653" i="45"/>
  <c r="A15" i="31"/>
  <c r="A15" i="34"/>
  <c r="A107" i="45"/>
  <c r="A112" i="31"/>
  <c r="A112" i="34"/>
  <c r="A920" i="45"/>
  <c r="A148" i="31"/>
  <c r="A148" i="34"/>
  <c r="A992" i="45"/>
  <c r="G196" i="27"/>
  <c r="G196" i="42"/>
  <c r="P196" i="42"/>
  <c r="G360" i="45"/>
  <c r="P360" i="45"/>
  <c r="L202" i="27"/>
  <c r="L202" i="42"/>
  <c r="L366" i="45"/>
  <c r="A580" i="27"/>
  <c r="A568" i="42"/>
  <c r="A900" i="45"/>
  <c r="A368" i="27"/>
  <c r="A368" i="42"/>
  <c r="A532" i="45"/>
  <c r="A496" i="27"/>
  <c r="A496" i="42"/>
  <c r="A660" i="45"/>
  <c r="A400" i="27"/>
  <c r="A400" i="42"/>
  <c r="A564" i="45"/>
  <c r="A44" i="31"/>
  <c r="A44" i="34"/>
  <c r="A768" i="45"/>
  <c r="A848" i="4"/>
  <c r="L840" i="45"/>
  <c r="A592" i="27"/>
  <c r="A580" i="42"/>
  <c r="A948" i="45"/>
  <c r="L204" i="27"/>
  <c r="L204" i="42"/>
  <c r="L368" i="45"/>
  <c r="A104" i="31"/>
  <c r="A104" i="34"/>
  <c r="A912" i="45"/>
  <c r="A712" i="27"/>
  <c r="A700" i="42"/>
  <c r="A1152" i="45"/>
  <c r="A16" i="36"/>
  <c r="A56" i="45"/>
  <c r="A412" i="27"/>
  <c r="A412" i="42"/>
  <c r="A576" i="45"/>
  <c r="A92" i="31"/>
  <c r="A92" i="34"/>
  <c r="A876" i="45"/>
  <c r="A478" i="27"/>
  <c r="A478" i="42"/>
  <c r="A642" i="45"/>
  <c r="N198" i="27"/>
  <c r="N198" i="42"/>
  <c r="N362" i="45"/>
  <c r="A517" i="27"/>
  <c r="A517" i="42"/>
  <c r="A681" i="45"/>
  <c r="A715" i="4"/>
  <c r="L703" i="45"/>
  <c r="A700" i="27"/>
  <c r="A688" i="42"/>
  <c r="A1128" i="45"/>
  <c r="N207" i="27"/>
  <c r="N207" i="42"/>
  <c r="N371" i="45"/>
  <c r="A4" i="27"/>
  <c r="A4" i="42"/>
  <c r="A112" i="45"/>
  <c r="A32" i="24"/>
  <c r="A32" i="36"/>
  <c r="A72" i="45"/>
  <c r="A664" i="27"/>
  <c r="A652" i="42"/>
  <c r="A1068" i="45"/>
  <c r="A1125" i="4"/>
  <c r="L1116" i="45"/>
  <c r="L206" i="27"/>
  <c r="L206" i="42"/>
  <c r="L370" i="45"/>
  <c r="L209" i="27"/>
  <c r="L209" i="42"/>
  <c r="L373" i="45"/>
  <c r="L46" i="22"/>
  <c r="L46" i="33"/>
  <c r="L1202" i="45"/>
  <c r="A380" i="27"/>
  <c r="A380" i="42"/>
  <c r="A544" i="45"/>
  <c r="A378" i="27"/>
  <c r="A378" i="42"/>
  <c r="A542" i="45"/>
  <c r="A572" i="27"/>
  <c r="A560" i="42"/>
  <c r="A856" i="45"/>
  <c r="A393" i="27"/>
  <c r="A393" i="42"/>
  <c r="A557" i="45"/>
  <c r="A49" i="31"/>
  <c r="A49" i="34"/>
  <c r="A773" i="45"/>
  <c r="A405" i="27"/>
  <c r="A405" i="42"/>
  <c r="A569" i="45"/>
  <c r="A632" i="27"/>
  <c r="A620" i="42"/>
  <c r="A1024" i="45"/>
  <c r="A417" i="27"/>
  <c r="A417" i="42"/>
  <c r="A581" i="45"/>
  <c r="A501" i="27"/>
  <c r="A501" i="42"/>
  <c r="A665" i="45"/>
  <c r="A703" i="27"/>
  <c r="A691" i="42"/>
  <c r="A1131" i="45"/>
  <c r="A513" i="27"/>
  <c r="A513" i="42"/>
  <c r="A677" i="45"/>
  <c r="H204" i="27"/>
  <c r="H204" i="42"/>
  <c r="H368" i="45"/>
  <c r="T220" i="27"/>
  <c r="O220" i="42"/>
  <c r="O384" i="45"/>
  <c r="M199" i="27"/>
  <c r="M199" i="42"/>
  <c r="M363" i="45"/>
  <c r="M207" i="27"/>
  <c r="M207" i="42"/>
  <c r="M371" i="45"/>
  <c r="A576" i="27"/>
  <c r="A564" i="42"/>
  <c r="A860" i="45"/>
  <c r="A588" i="27"/>
  <c r="A576" i="42"/>
  <c r="A908" i="45"/>
  <c r="A407" i="27"/>
  <c r="A407" i="42"/>
  <c r="A571" i="45"/>
  <c r="A685" i="27"/>
  <c r="A673" i="42"/>
  <c r="A1101" i="45"/>
  <c r="A88" i="31"/>
  <c r="A88" i="34"/>
  <c r="A872" i="45"/>
  <c r="A15" i="27"/>
  <c r="A15" i="42"/>
  <c r="A123" i="45"/>
  <c r="A44" i="24"/>
  <c r="A44" i="36"/>
  <c r="A84" i="45"/>
  <c r="A452" i="27"/>
  <c r="A452" i="42"/>
  <c r="A616" i="45"/>
  <c r="A414" i="27"/>
  <c r="A414" i="42"/>
  <c r="A578" i="45"/>
  <c r="A556" i="27"/>
  <c r="A544" i="42"/>
  <c r="A816" i="45"/>
  <c r="A255" i="27"/>
  <c r="A255" i="42"/>
  <c r="A419" i="45"/>
  <c r="L207" i="27"/>
  <c r="L207" i="42"/>
  <c r="L371" i="45"/>
  <c r="A4" i="25"/>
  <c r="A4" i="38"/>
  <c r="A344" i="45"/>
  <c r="A388" i="27"/>
  <c r="A388" i="42"/>
  <c r="A552" i="45"/>
  <c r="A43" i="24"/>
  <c r="A43" i="36"/>
  <c r="A83" i="45"/>
  <c r="A616" i="27"/>
  <c r="A604" i="42"/>
  <c r="A996" i="45"/>
  <c r="A695" i="4"/>
  <c r="L700" i="45"/>
  <c r="N225" i="27"/>
  <c r="N225" i="42"/>
  <c r="N389" i="45"/>
  <c r="N210" i="27"/>
  <c r="N210" i="42"/>
  <c r="N374" i="45"/>
  <c r="A484" i="27"/>
  <c r="A484" i="42"/>
  <c r="A648" i="45"/>
  <c r="L9" i="24"/>
  <c r="L9" i="36"/>
  <c r="L49" i="45"/>
  <c r="A525" i="27"/>
  <c r="A525" i="42"/>
  <c r="A689" i="45"/>
  <c r="A441" i="27"/>
  <c r="A441" i="42"/>
  <c r="A605" i="45"/>
  <c r="A374" i="27"/>
  <c r="A374" i="42"/>
  <c r="A538" i="45"/>
  <c r="A668" i="27"/>
  <c r="A656" i="42"/>
  <c r="A1072" i="45"/>
  <c r="A596" i="27"/>
  <c r="A584" i="42"/>
  <c r="A952" i="45"/>
  <c r="A453" i="27"/>
  <c r="A453" i="42"/>
  <c r="A617" i="45"/>
  <c r="A61" i="31"/>
  <c r="A61" i="34"/>
  <c r="A785" i="45"/>
  <c r="A237" i="27"/>
  <c r="A237" i="42"/>
  <c r="A401" i="45"/>
  <c r="A96" i="31"/>
  <c r="A96" i="34"/>
  <c r="A880" i="45"/>
  <c r="A120" i="31"/>
  <c r="A120" i="34"/>
  <c r="A928" i="45"/>
  <c r="N220" i="27"/>
  <c r="N220" i="42"/>
  <c r="N384" i="45"/>
  <c r="H220" i="27"/>
  <c r="H220" i="42"/>
  <c r="H384" i="45"/>
  <c r="H364" i="27"/>
  <c r="H364" i="42"/>
  <c r="H528" i="45"/>
  <c r="T4" i="24"/>
  <c r="O4" i="36"/>
  <c r="O44" i="45"/>
  <c r="M220" i="27"/>
  <c r="M220" i="42"/>
  <c r="M384" i="45"/>
  <c r="T204" i="27"/>
  <c r="O204" i="42"/>
  <c r="O368" i="45"/>
  <c r="A636" i="27"/>
  <c r="A624" i="42"/>
  <c r="A1028" i="45"/>
  <c r="A612" i="27"/>
  <c r="A600" i="42"/>
  <c r="A980" i="45"/>
  <c r="A648" i="27"/>
  <c r="A636" i="42"/>
  <c r="A1040" i="45"/>
  <c r="A361" i="27"/>
  <c r="A361" i="42"/>
  <c r="A525" i="45"/>
  <c r="A63" i="31"/>
  <c r="A63" i="34"/>
  <c r="A787" i="45"/>
  <c r="A528" i="27"/>
  <c r="A528" i="42"/>
  <c r="A692" i="45"/>
  <c r="A555" i="27"/>
  <c r="A543" i="42"/>
  <c r="A719" i="45"/>
  <c r="L11" i="45"/>
  <c r="A356" i="4"/>
  <c r="L197" i="27"/>
  <c r="L197" i="42"/>
  <c r="A357" i="4"/>
  <c r="L198" i="27"/>
  <c r="L198" i="42"/>
  <c r="A358" i="4"/>
  <c r="L199" i="27"/>
  <c r="L199" i="42"/>
  <c r="A523" i="4"/>
  <c r="L364" i="27"/>
  <c r="L364" i="42"/>
  <c r="A39" i="4"/>
  <c r="L4" i="24"/>
  <c r="L4" i="36"/>
  <c r="A359" i="4"/>
  <c r="L200" i="27"/>
  <c r="L200" i="42"/>
  <c r="A215" i="27"/>
  <c r="A215" i="42"/>
  <c r="L220" i="27"/>
  <c r="L220" i="42"/>
  <c r="A372" i="4"/>
  <c r="L208" i="27"/>
  <c r="L208" i="42"/>
  <c r="M19" i="45"/>
  <c r="O19" i="45"/>
  <c r="M24" i="45"/>
  <c r="O24" i="45"/>
  <c r="H10" i="45"/>
  <c r="H5" i="45"/>
  <c r="H6" i="45"/>
  <c r="H24" i="45"/>
  <c r="H11" i="45"/>
  <c r="H19" i="45"/>
  <c r="A756" i="4"/>
  <c r="A744" i="45"/>
  <c r="L365" i="45"/>
  <c r="L705" i="45"/>
  <c r="G13" i="45"/>
  <c r="P13" i="45"/>
  <c r="A761" i="4"/>
  <c r="A749" i="45"/>
  <c r="A1072" i="4"/>
  <c r="A1060" i="45"/>
  <c r="N706" i="45"/>
  <c r="L706" i="45"/>
  <c r="N705" i="45"/>
  <c r="A821" i="4"/>
  <c r="A809" i="45"/>
  <c r="A206" i="27"/>
  <c r="A206" i="42"/>
  <c r="L815" i="45"/>
  <c r="N815" i="45"/>
  <c r="A856" i="4"/>
  <c r="A844" i="45"/>
  <c r="A1131" i="4"/>
  <c r="A1119" i="45"/>
  <c r="A49" i="4"/>
  <c r="A9" i="24"/>
  <c r="A904" i="4"/>
  <c r="A892" i="45"/>
  <c r="A1035" i="4"/>
  <c r="A389" i="4"/>
  <c r="A209" i="27"/>
  <c r="A209" i="42"/>
  <c r="A952" i="4"/>
  <c r="A940" i="45"/>
  <c r="L725" i="45"/>
  <c r="N725" i="45"/>
  <c r="L820" i="45"/>
  <c r="G731" i="45"/>
  <c r="P731" i="45"/>
  <c r="L17" i="45"/>
  <c r="N17" i="45"/>
  <c r="A212" i="27"/>
  <c r="A212" i="42"/>
  <c r="D1260" i="4"/>
  <c r="G27" i="45"/>
  <c r="P27" i="45"/>
  <c r="A1203" i="4"/>
  <c r="L25" i="45"/>
  <c r="N25" i="45"/>
  <c r="L1012" i="45"/>
  <c r="N1012" i="45"/>
  <c r="A210" i="27"/>
  <c r="A210" i="42"/>
  <c r="A384" i="4"/>
  <c r="A1211" i="4"/>
  <c r="A203" i="27"/>
  <c r="A203" i="42"/>
  <c r="L19" i="45"/>
  <c r="N19" i="45"/>
  <c r="G7" i="45"/>
  <c r="P7" i="45"/>
  <c r="A199" i="27"/>
  <c r="A199" i="42"/>
  <c r="A398" i="4"/>
  <c r="A364" i="4"/>
  <c r="A235" i="27"/>
  <c r="A235" i="42"/>
  <c r="A929" i="4"/>
  <c r="A852" i="4"/>
  <c r="A840" i="45"/>
  <c r="A394" i="4"/>
  <c r="A197" i="27"/>
  <c r="A197" i="42"/>
  <c r="L360" i="45"/>
  <c r="A205" i="27"/>
  <c r="A205" i="42"/>
  <c r="A810" i="4"/>
  <c r="A1034" i="4"/>
  <c r="A948" i="4"/>
  <c r="A936" i="45"/>
  <c r="N24" i="45"/>
  <c r="L24" i="45"/>
  <c r="G12" i="45"/>
  <c r="P12" i="45"/>
  <c r="A981" i="4"/>
  <c r="A900" i="4"/>
  <c r="A888" i="45"/>
  <c r="A207" i="27"/>
  <c r="A207" i="42"/>
  <c r="A890" i="4"/>
  <c r="A400" i="4"/>
  <c r="A366" i="4"/>
  <c r="A204" i="27"/>
  <c r="A204" i="42"/>
  <c r="A1230" i="4"/>
  <c r="A1218" i="45"/>
  <c r="A1128" i="4"/>
  <c r="A1116" i="45"/>
  <c r="A1124" i="4"/>
  <c r="A413" i="27"/>
  <c r="A413" i="42"/>
  <c r="A364" i="27"/>
  <c r="A364" i="42"/>
  <c r="A362" i="4"/>
  <c r="A776" i="4"/>
  <c r="A712" i="4"/>
  <c r="A700" i="45"/>
  <c r="A536" i="27"/>
  <c r="A703" i="45"/>
  <c r="A539" i="27"/>
  <c r="L750" i="42"/>
  <c r="N750" i="42"/>
  <c r="A1191" i="45"/>
  <c r="A1199" i="45"/>
  <c r="A94" i="31"/>
  <c r="A94" i="34"/>
  <c r="A878" i="45"/>
  <c r="A17" i="25"/>
  <c r="A17" i="38"/>
  <c r="A357" i="45"/>
  <c r="A696" i="27"/>
  <c r="A684" i="42"/>
  <c r="A1112" i="45"/>
  <c r="A202" i="27"/>
  <c r="A202" i="42"/>
  <c r="A366" i="45"/>
  <c r="A230" i="27"/>
  <c r="A230" i="42"/>
  <c r="A394" i="45"/>
  <c r="A198" i="27"/>
  <c r="A198" i="42"/>
  <c r="A362" i="45"/>
  <c r="A236" i="27"/>
  <c r="A236" i="42"/>
  <c r="A400" i="45"/>
  <c r="A137" i="31"/>
  <c r="A137" i="34"/>
  <c r="A969" i="45"/>
  <c r="N196" i="27"/>
  <c r="N196" i="42"/>
  <c r="N360" i="45"/>
  <c r="A234" i="27"/>
  <c r="A234" i="42"/>
  <c r="A398" i="45"/>
  <c r="L546" i="27"/>
  <c r="L534" i="42"/>
  <c r="L710" i="45"/>
  <c r="D56" i="22"/>
  <c r="D56" i="33"/>
  <c r="D1248" i="45"/>
  <c r="L6" i="22"/>
  <c r="L6" i="33"/>
  <c r="L30" i="45"/>
  <c r="A9" i="36"/>
  <c r="A49" i="45"/>
  <c r="N547" i="27"/>
  <c r="N535" i="42"/>
  <c r="N711" i="45"/>
  <c r="N201" i="27"/>
  <c r="N201" i="42"/>
  <c r="N365" i="45"/>
  <c r="N560" i="27"/>
  <c r="N548" i="42"/>
  <c r="N820" i="45"/>
  <c r="A359" i="27"/>
  <c r="A359" i="42"/>
  <c r="A523" i="45"/>
  <c r="A28" i="22"/>
  <c r="A28" i="33"/>
  <c r="A836" i="45"/>
  <c r="A100" i="31"/>
  <c r="A100" i="34"/>
  <c r="A884" i="45"/>
  <c r="A27" i="31"/>
  <c r="A27" i="34"/>
  <c r="A739" i="45"/>
  <c r="A109" i="31"/>
  <c r="A109" i="34"/>
  <c r="A917" i="45"/>
  <c r="A225" i="27"/>
  <c r="A225" i="42"/>
  <c r="A389" i="45"/>
  <c r="A19" i="25"/>
  <c r="A19" i="38"/>
  <c r="A359" i="45"/>
  <c r="A124" i="31"/>
  <c r="A124" i="34"/>
  <c r="A932" i="45"/>
  <c r="A74" i="31"/>
  <c r="A74" i="34"/>
  <c r="A798" i="45"/>
  <c r="L547" i="27"/>
  <c r="L535" i="42"/>
  <c r="L711" i="45"/>
  <c r="A631" i="27"/>
  <c r="A619" i="42"/>
  <c r="A1023" i="45"/>
  <c r="H196" i="27"/>
  <c r="H196" i="42"/>
  <c r="H360" i="45"/>
  <c r="A630" i="27"/>
  <c r="A618" i="42"/>
  <c r="A1022" i="45"/>
  <c r="A208" i="27"/>
  <c r="A208" i="42"/>
  <c r="A372" i="45"/>
  <c r="A531" i="27"/>
  <c r="A531" i="42"/>
  <c r="A695" i="45"/>
  <c r="A40" i="31"/>
  <c r="A40" i="34"/>
  <c r="A764" i="45"/>
  <c r="A200" i="27"/>
  <c r="A200" i="42"/>
  <c r="A364" i="45"/>
  <c r="N546" i="27"/>
  <c r="N534" i="42"/>
  <c r="N710" i="45"/>
  <c r="A220" i="27"/>
  <c r="A220" i="42"/>
  <c r="A384" i="45"/>
  <c r="N6" i="22"/>
  <c r="N6" i="33"/>
  <c r="N30" i="45"/>
  <c r="M196" i="27"/>
  <c r="M196" i="42"/>
  <c r="M360" i="45"/>
  <c r="A15" i="22"/>
  <c r="A15" i="33"/>
  <c r="A39" i="45"/>
  <c r="A18" i="25"/>
  <c r="A18" i="38"/>
  <c r="A358" i="45"/>
  <c r="A16" i="25"/>
  <c r="A16" i="38"/>
  <c r="A356" i="45"/>
  <c r="A697" i="27"/>
  <c r="A685" i="42"/>
  <c r="A1113" i="45"/>
  <c r="A832" i="4"/>
  <c r="L560" i="27"/>
  <c r="L548" i="42"/>
  <c r="A365" i="4"/>
  <c r="L201" i="27"/>
  <c r="L201" i="42"/>
  <c r="A355" i="4"/>
  <c r="L196" i="27"/>
  <c r="L196" i="42"/>
  <c r="H27" i="45"/>
  <c r="H12" i="45"/>
  <c r="H13" i="45"/>
  <c r="H7" i="45"/>
  <c r="L13" i="45"/>
  <c r="A547" i="27"/>
  <c r="A535" i="42"/>
  <c r="A722" i="4"/>
  <c r="A1024" i="4"/>
  <c r="A1012" i="45"/>
  <c r="L731" i="45"/>
  <c r="N731" i="45"/>
  <c r="A30" i="4"/>
  <c r="A25" i="4"/>
  <c r="A25" i="45"/>
  <c r="L27" i="45"/>
  <c r="A737" i="4"/>
  <c r="A725" i="45"/>
  <c r="A822" i="4"/>
  <c r="A810" i="45"/>
  <c r="G707" i="45"/>
  <c r="P707" i="45"/>
  <c r="A827" i="4"/>
  <c r="A815" i="45"/>
  <c r="L18" i="45"/>
  <c r="N18" i="45"/>
  <c r="L701" i="45"/>
  <c r="N701" i="45"/>
  <c r="D1212" i="4"/>
  <c r="A11" i="4"/>
  <c r="A11" i="45"/>
  <c r="A784" i="4"/>
  <c r="A19" i="4"/>
  <c r="A19" i="45"/>
  <c r="L12" i="45"/>
  <c r="A393" i="4"/>
  <c r="A196" i="27"/>
  <c r="A196" i="42"/>
  <c r="A798" i="4"/>
  <c r="A24" i="4"/>
  <c r="A24" i="45"/>
  <c r="A1112" i="4"/>
  <c r="A17" i="4"/>
  <c r="A17" i="45"/>
  <c r="A546" i="27"/>
  <c r="A534" i="42"/>
  <c r="A710" i="45"/>
  <c r="A62" i="31"/>
  <c r="A62" i="34"/>
  <c r="A786" i="45"/>
  <c r="D44" i="22"/>
  <c r="D44" i="33"/>
  <c r="D1200" i="45"/>
  <c r="N24" i="31"/>
  <c r="N24" i="34"/>
  <c r="N736" i="45"/>
  <c r="L24" i="31"/>
  <c r="L24" i="34"/>
  <c r="L736" i="45"/>
  <c r="A201" i="27"/>
  <c r="A201" i="42"/>
  <c r="A365" i="45"/>
  <c r="A684" i="27"/>
  <c r="A672" i="42"/>
  <c r="A1100" i="45"/>
  <c r="A229" i="27"/>
  <c r="A229" i="42"/>
  <c r="A393" i="45"/>
  <c r="A48" i="31"/>
  <c r="A48" i="34"/>
  <c r="A772" i="45"/>
  <c r="A6" i="22"/>
  <c r="A6" i="33"/>
  <c r="A30" i="45"/>
  <c r="A15" i="25"/>
  <c r="A15" i="38"/>
  <c r="A355" i="45"/>
  <c r="A560" i="27"/>
  <c r="A548" i="42"/>
  <c r="A820" i="45"/>
  <c r="M707" i="45"/>
  <c r="H707" i="45"/>
  <c r="G15" i="45"/>
  <c r="P15" i="45"/>
  <c r="N707" i="45"/>
  <c r="L707" i="45"/>
  <c r="A738" i="4"/>
  <c r="A726" i="45"/>
  <c r="A27" i="4"/>
  <c r="A27" i="45"/>
  <c r="A18" i="4"/>
  <c r="A18" i="45"/>
  <c r="D1200" i="4"/>
  <c r="A713" i="4"/>
  <c r="D1092" i="4"/>
  <c r="D1080" i="45"/>
  <c r="L10" i="45"/>
  <c r="N21" i="45"/>
  <c r="L712" i="45"/>
  <c r="G14" i="45"/>
  <c r="P14" i="45"/>
  <c r="A743" i="4"/>
  <c r="A731" i="45"/>
  <c r="A701" i="45"/>
  <c r="A537" i="27"/>
  <c r="D1188" i="45"/>
  <c r="D748" i="27"/>
  <c r="A21" i="4"/>
  <c r="A21" i="45"/>
  <c r="L21" i="45"/>
  <c r="N548" i="27"/>
  <c r="N536" i="42"/>
  <c r="N712" i="45"/>
  <c r="D1068" i="4"/>
  <c r="D1056" i="45"/>
  <c r="D32" i="22"/>
  <c r="D32" i="33"/>
  <c r="A724" i="4"/>
  <c r="L548" i="27"/>
  <c r="L536" i="42"/>
  <c r="H15" i="45"/>
  <c r="L15" i="45"/>
  <c r="A10" i="4"/>
  <c r="A10" i="45"/>
  <c r="A714" i="4"/>
  <c r="G1260" i="45"/>
  <c r="P1260" i="45"/>
  <c r="N14" i="45"/>
  <c r="L14" i="45"/>
  <c r="G1248" i="45"/>
  <c r="P1248" i="45"/>
  <c r="L9" i="45"/>
  <c r="D840" i="4"/>
  <c r="D828" i="45"/>
  <c r="L20" i="45"/>
  <c r="N20" i="45"/>
  <c r="A702" i="45"/>
  <c r="A538" i="27"/>
  <c r="D1020" i="4"/>
  <c r="D1008" i="45"/>
  <c r="A548" i="27"/>
  <c r="A536" i="42"/>
  <c r="A712" i="45"/>
  <c r="D816" i="4"/>
  <c r="D20" i="22"/>
  <c r="D20" i="33"/>
  <c r="G56" i="22"/>
  <c r="G56" i="33"/>
  <c r="P56" i="33"/>
  <c r="A20" i="4"/>
  <c r="A20" i="45"/>
  <c r="A9" i="4"/>
  <c r="A9" i="45"/>
  <c r="D28" i="4"/>
  <c r="D28" i="45"/>
  <c r="G1200" i="45"/>
  <c r="P1200" i="45"/>
  <c r="L8" i="45"/>
  <c r="L1260" i="45"/>
  <c r="M1260" i="45"/>
  <c r="N1260" i="45"/>
  <c r="D732" i="4"/>
  <c r="D720" i="45"/>
  <c r="D804" i="45"/>
  <c r="N56" i="22"/>
  <c r="N56" i="33"/>
  <c r="N1248" i="45"/>
  <c r="H1260" i="45"/>
  <c r="M56" i="22"/>
  <c r="M56" i="33"/>
  <c r="M1248" i="45"/>
  <c r="L56" i="22"/>
  <c r="L56" i="33"/>
  <c r="L1248" i="45"/>
  <c r="H56" i="22"/>
  <c r="H56" i="33"/>
  <c r="H1248" i="45"/>
  <c r="D16" i="4"/>
  <c r="D16" i="45"/>
  <c r="D4" i="22"/>
  <c r="D4" i="33"/>
  <c r="G44" i="22"/>
  <c r="G44" i="33"/>
  <c r="P44" i="33"/>
  <c r="G1188" i="45"/>
  <c r="P1188" i="45"/>
  <c r="A8" i="4"/>
  <c r="A8" i="45"/>
  <c r="A1258" i="4"/>
  <c r="A1246" i="45"/>
  <c r="G1080" i="45"/>
  <c r="P1080" i="45"/>
  <c r="L7" i="45"/>
  <c r="D708" i="4"/>
  <c r="D696" i="45"/>
  <c r="H44" i="22"/>
  <c r="H44" i="33"/>
  <c r="H1200" i="45"/>
  <c r="N44" i="22"/>
  <c r="N44" i="33"/>
  <c r="N1200" i="45"/>
  <c r="M44" i="22"/>
  <c r="M44" i="33"/>
  <c r="M1200" i="45"/>
  <c r="L44" i="22"/>
  <c r="L44" i="33"/>
  <c r="L1200" i="45"/>
  <c r="G32" i="22"/>
  <c r="G32" i="33"/>
  <c r="P32" i="33"/>
  <c r="M1188" i="45"/>
  <c r="H1188" i="45"/>
  <c r="L1188" i="45"/>
  <c r="N1188" i="45"/>
  <c r="G1056" i="45"/>
  <c r="P1056" i="45"/>
  <c r="A1209" i="4"/>
  <c r="A7" i="4"/>
  <c r="A7" i="45"/>
  <c r="G828" i="45"/>
  <c r="P828" i="45"/>
  <c r="L6" i="45"/>
  <c r="D4" i="4"/>
  <c r="D4" i="45"/>
  <c r="A1197" i="45"/>
  <c r="N32" i="22"/>
  <c r="N32" i="33"/>
  <c r="N1080" i="45"/>
  <c r="H32" i="22"/>
  <c r="H32" i="33"/>
  <c r="H1080" i="45"/>
  <c r="L32" i="22"/>
  <c r="L32" i="33"/>
  <c r="L1080" i="45"/>
  <c r="M32" i="22"/>
  <c r="M32" i="33"/>
  <c r="M1080" i="45"/>
  <c r="M1056" i="45"/>
  <c r="G20" i="22"/>
  <c r="G20" i="33"/>
  <c r="P20" i="33"/>
  <c r="H1056" i="45"/>
  <c r="A6" i="4"/>
  <c r="A6" i="45"/>
  <c r="L1056" i="45"/>
  <c r="N1056" i="45"/>
  <c r="G1008" i="45"/>
  <c r="P1008" i="45"/>
  <c r="A1197" i="4"/>
  <c r="G804" i="45"/>
  <c r="P804" i="45"/>
  <c r="A1088" i="4"/>
  <c r="G28" i="45"/>
  <c r="P28" i="45"/>
  <c r="L5" i="45"/>
  <c r="N20" i="22"/>
  <c r="N20" i="33"/>
  <c r="N828" i="45"/>
  <c r="L20" i="22"/>
  <c r="L20" i="33"/>
  <c r="L828" i="45"/>
  <c r="M20" i="22"/>
  <c r="M20" i="33"/>
  <c r="M828" i="45"/>
  <c r="A745" i="27"/>
  <c r="A733" i="42"/>
  <c r="A1185" i="45"/>
  <c r="A672" i="27"/>
  <c r="A660" i="42"/>
  <c r="A1076" i="45"/>
  <c r="H20" i="22"/>
  <c r="H20" i="33"/>
  <c r="H828" i="45"/>
  <c r="M804" i="45"/>
  <c r="M1008" i="45"/>
  <c r="G4" i="22"/>
  <c r="G4" i="33"/>
  <c r="P4" i="33"/>
  <c r="H804" i="45"/>
  <c r="H1008" i="45"/>
  <c r="A563" i="27"/>
  <c r="A551" i="42"/>
  <c r="A5" i="4"/>
  <c r="A5" i="45"/>
  <c r="G16" i="45"/>
  <c r="P16" i="45"/>
  <c r="N804" i="45"/>
  <c r="G720" i="45"/>
  <c r="P720" i="45"/>
  <c r="L804" i="45"/>
  <c r="N1008" i="45"/>
  <c r="L1008" i="45"/>
  <c r="A1064" i="4"/>
  <c r="P81" i="33"/>
  <c r="F1275" i="45"/>
  <c r="G81" i="33"/>
  <c r="A660" i="27"/>
  <c r="A648" i="42"/>
  <c r="A1052" i="45"/>
  <c r="L4" i="22"/>
  <c r="L4" i="33"/>
  <c r="L81" i="33"/>
  <c r="L28" i="45"/>
  <c r="H4" i="22"/>
  <c r="H4" i="33"/>
  <c r="H28" i="45"/>
  <c r="M720" i="45"/>
  <c r="H720" i="45"/>
  <c r="H16" i="45"/>
  <c r="A624" i="27"/>
  <c r="A612" i="42"/>
  <c r="N720" i="45"/>
  <c r="L720" i="45"/>
  <c r="G696" i="45"/>
  <c r="P696" i="45"/>
  <c r="A22" i="4"/>
  <c r="A22" i="45"/>
  <c r="L16" i="45"/>
  <c r="I1260" i="45"/>
  <c r="I1248" i="45"/>
  <c r="I1200" i="45"/>
  <c r="I1080" i="45"/>
  <c r="I828" i="45"/>
  <c r="I28" i="45"/>
  <c r="E10" i="4"/>
  <c r="E27" i="4"/>
  <c r="E6" i="4"/>
  <c r="E288" i="4"/>
  <c r="E272" i="4"/>
  <c r="E256" i="4"/>
  <c r="E240" i="4"/>
  <c r="E224" i="4"/>
  <c r="E8" i="4"/>
  <c r="AB28" i="4"/>
  <c r="AC28" i="4"/>
  <c r="AB27" i="4"/>
  <c r="AC27" i="4"/>
  <c r="AB10" i="4"/>
  <c r="AC10" i="4"/>
  <c r="AB8" i="4"/>
  <c r="AC8" i="4"/>
  <c r="AB344" i="4"/>
  <c r="AC344" i="4"/>
  <c r="AB6" i="4"/>
  <c r="AC6" i="4"/>
  <c r="AB304" i="4"/>
  <c r="AC304" i="4"/>
  <c r="AC332" i="4"/>
  <c r="AB332" i="4"/>
  <c r="AB320" i="4"/>
  <c r="AC320" i="4"/>
  <c r="V344" i="4"/>
  <c r="U344" i="4"/>
  <c r="U332" i="4"/>
  <c r="M332" i="45"/>
  <c r="V332" i="4"/>
  <c r="N332" i="45"/>
  <c r="V320" i="4"/>
  <c r="N320" i="45"/>
  <c r="U320" i="4"/>
  <c r="M320" i="45"/>
  <c r="U304" i="4"/>
  <c r="V304" i="4"/>
  <c r="U288" i="4"/>
  <c r="V288" i="4"/>
  <c r="U272" i="4"/>
  <c r="V272" i="4"/>
  <c r="U256" i="4"/>
  <c r="V256" i="4"/>
  <c r="V240" i="4"/>
  <c r="U240" i="4"/>
  <c r="U224" i="4"/>
  <c r="V224" i="4"/>
  <c r="V28" i="4"/>
  <c r="U28" i="4"/>
  <c r="U8" i="4"/>
  <c r="M8" i="45"/>
  <c r="V8" i="4"/>
  <c r="N8" i="45"/>
  <c r="O10" i="45"/>
  <c r="V10" i="4"/>
  <c r="N10" i="45"/>
  <c r="U10" i="4"/>
  <c r="M10" i="45"/>
  <c r="O6" i="45"/>
  <c r="U6" i="4"/>
  <c r="M6" i="45"/>
  <c r="V6" i="4"/>
  <c r="N6" i="45"/>
  <c r="O27" i="45"/>
  <c r="U27" i="4"/>
  <c r="M27" i="45"/>
  <c r="V27" i="4"/>
  <c r="N27" i="45"/>
  <c r="O1212" i="45"/>
  <c r="U116" i="27"/>
  <c r="U4" i="25"/>
  <c r="U32" i="22"/>
  <c r="O1236" i="45"/>
  <c r="U132" i="27"/>
  <c r="U4" i="26"/>
  <c r="O332" i="45"/>
  <c r="U20" i="22"/>
  <c r="U556" i="27"/>
  <c r="U148" i="27"/>
  <c r="U520" i="27"/>
  <c r="O320" i="45"/>
  <c r="U180" i="27"/>
  <c r="U4" i="22"/>
  <c r="U56" i="22"/>
  <c r="O1224" i="45"/>
  <c r="U164" i="27"/>
  <c r="U508" i="27"/>
  <c r="O747" i="42"/>
  <c r="O8" i="45"/>
  <c r="U369" i="27"/>
  <c r="O705" i="45"/>
  <c r="O699" i="45"/>
  <c r="O728" i="45"/>
  <c r="O703" i="45"/>
  <c r="U365" i="27"/>
  <c r="O1016" i="45"/>
  <c r="O697" i="45"/>
  <c r="E304" i="45"/>
  <c r="E1080" i="45"/>
  <c r="E224" i="45"/>
  <c r="E288" i="45"/>
  <c r="E699" i="45"/>
  <c r="E344" i="45"/>
  <c r="E816" i="45"/>
  <c r="E1248" i="45"/>
  <c r="E1199" i="45"/>
  <c r="E256" i="45"/>
  <c r="E529" i="45"/>
  <c r="E684" i="45"/>
  <c r="E1200" i="45"/>
  <c r="E240" i="45"/>
  <c r="E703" i="45"/>
  <c r="E28" i="45"/>
  <c r="E828" i="45"/>
  <c r="E1260" i="45"/>
  <c r="E272" i="45"/>
  <c r="E672" i="45"/>
  <c r="E533" i="45"/>
  <c r="E1224" i="45"/>
  <c r="E697" i="45"/>
  <c r="E6" i="45"/>
  <c r="A1248" i="4"/>
  <c r="A1236" i="45"/>
  <c r="I1236" i="45"/>
  <c r="E705" i="45"/>
  <c r="E1212" i="45"/>
  <c r="E10" i="45"/>
  <c r="I706" i="45"/>
  <c r="E1236" i="45"/>
  <c r="E728" i="45"/>
  <c r="E27" i="45"/>
  <c r="E332" i="45"/>
  <c r="A12" i="4"/>
  <c r="A12" i="45"/>
  <c r="I12" i="45"/>
  <c r="I1019" i="45"/>
  <c r="E8" i="45"/>
  <c r="E320" i="45"/>
  <c r="E1016" i="45"/>
  <c r="A717" i="4"/>
  <c r="I705" i="45"/>
  <c r="E20" i="22"/>
  <c r="E20" i="33"/>
  <c r="E164" i="27"/>
  <c r="E164" i="42"/>
  <c r="E508" i="27"/>
  <c r="E508" i="42"/>
  <c r="E116" i="27"/>
  <c r="E116" i="42"/>
  <c r="E7" i="4"/>
  <c r="E132" i="27"/>
  <c r="E132" i="42"/>
  <c r="E4" i="26"/>
  <c r="E4" i="40"/>
  <c r="E11" i="4"/>
  <c r="I32" i="22"/>
  <c r="I32" i="33"/>
  <c r="E369" i="27"/>
  <c r="E369" i="42"/>
  <c r="I4" i="22"/>
  <c r="I4" i="33"/>
  <c r="A1260" i="4"/>
  <c r="I56" i="22"/>
  <c r="I56" i="33"/>
  <c r="E32" i="22"/>
  <c r="E32" i="33"/>
  <c r="E180" i="27"/>
  <c r="E180" i="42"/>
  <c r="E4" i="25"/>
  <c r="E4" i="38"/>
  <c r="E34" i="38"/>
  <c r="I20" i="22"/>
  <c r="I20" i="33"/>
  <c r="A1272" i="4"/>
  <c r="A68" i="22"/>
  <c r="A68" i="33"/>
  <c r="I68" i="33"/>
  <c r="E556" i="27"/>
  <c r="E544" i="42"/>
  <c r="E44" i="22"/>
  <c r="E44" i="33"/>
  <c r="E4" i="22"/>
  <c r="E4" i="33"/>
  <c r="E56" i="22"/>
  <c r="E56" i="33"/>
  <c r="O1199" i="45"/>
  <c r="E148" i="27"/>
  <c r="E148" i="42"/>
  <c r="E365" i="27"/>
  <c r="E365" i="42"/>
  <c r="E520" i="27"/>
  <c r="E520" i="42"/>
  <c r="I44" i="22"/>
  <c r="I44" i="33"/>
  <c r="M696" i="45"/>
  <c r="H696" i="45"/>
  <c r="G4" i="45"/>
  <c r="P4" i="45"/>
  <c r="A718" i="4"/>
  <c r="A840" i="4"/>
  <c r="A1212" i="4"/>
  <c r="A1092" i="4"/>
  <c r="A1031" i="4"/>
  <c r="A1019" i="45"/>
  <c r="A28" i="4"/>
  <c r="N696" i="45"/>
  <c r="L696" i="45"/>
  <c r="A551" i="27"/>
  <c r="A539" i="42"/>
  <c r="AB7" i="4"/>
  <c r="AC7" i="4"/>
  <c r="AB16" i="4"/>
  <c r="AC16" i="4"/>
  <c r="AB11" i="4"/>
  <c r="O11" i="45"/>
  <c r="AC11" i="4"/>
  <c r="M4" i="25"/>
  <c r="M4" i="38"/>
  <c r="M34" i="38"/>
  <c r="M344" i="45"/>
  <c r="N4" i="25"/>
  <c r="N4" i="38"/>
  <c r="N34" i="38"/>
  <c r="N344" i="45"/>
  <c r="N4" i="26"/>
  <c r="N4" i="40"/>
  <c r="N304" i="45"/>
  <c r="M4" i="26"/>
  <c r="M4" i="40"/>
  <c r="M304" i="45"/>
  <c r="N180" i="27"/>
  <c r="N180" i="42"/>
  <c r="N288" i="45"/>
  <c r="M180" i="27"/>
  <c r="M180" i="42"/>
  <c r="M288" i="45"/>
  <c r="M164" i="27"/>
  <c r="M164" i="42"/>
  <c r="M272" i="45"/>
  <c r="N272" i="45"/>
  <c r="N164" i="27"/>
  <c r="N164" i="42"/>
  <c r="N148" i="27"/>
  <c r="N148" i="42"/>
  <c r="N256" i="45"/>
  <c r="M148" i="27"/>
  <c r="M148" i="42"/>
  <c r="M256" i="45"/>
  <c r="N132" i="27"/>
  <c r="N132" i="42"/>
  <c r="N240" i="45"/>
  <c r="M240" i="45"/>
  <c r="M132" i="27"/>
  <c r="M132" i="42"/>
  <c r="N116" i="27"/>
  <c r="N116" i="42"/>
  <c r="N224" i="45"/>
  <c r="M116" i="27"/>
  <c r="M116" i="42"/>
  <c r="M224" i="45"/>
  <c r="M4" i="22"/>
  <c r="M4" i="33"/>
  <c r="M28" i="45"/>
  <c r="N28" i="45"/>
  <c r="N4" i="22"/>
  <c r="N4" i="33"/>
  <c r="N81" i="33"/>
  <c r="U44" i="22"/>
  <c r="O7" i="45"/>
  <c r="U7" i="4"/>
  <c r="M7" i="45"/>
  <c r="V7" i="4"/>
  <c r="N7" i="45"/>
  <c r="V11" i="4"/>
  <c r="N11" i="45"/>
  <c r="U11" i="4"/>
  <c r="M11" i="45"/>
  <c r="A706" i="45"/>
  <c r="A542" i="27"/>
  <c r="A705" i="45"/>
  <c r="A541" i="27"/>
  <c r="O16" i="45"/>
  <c r="V16" i="4"/>
  <c r="N16" i="45"/>
  <c r="U16" i="4"/>
  <c r="M16" i="45"/>
  <c r="O707" i="45"/>
  <c r="U201" i="27"/>
  <c r="O736" i="42"/>
  <c r="O704" i="45"/>
  <c r="U197" i="27"/>
  <c r="O804" i="45"/>
  <c r="O1056" i="45"/>
  <c r="U364" i="27"/>
  <c r="E361" i="45"/>
  <c r="E1188" i="45"/>
  <c r="E704" i="45"/>
  <c r="E528" i="45"/>
  <c r="E804" i="45"/>
  <c r="E365" i="45"/>
  <c r="E81" i="33"/>
  <c r="I81" i="33"/>
  <c r="T556" i="27"/>
  <c r="O544" i="42"/>
  <c r="O816" i="45"/>
  <c r="T180" i="27"/>
  <c r="O180" i="42"/>
  <c r="O288" i="45"/>
  <c r="E1056" i="45"/>
  <c r="A16" i="4"/>
  <c r="A16" i="45"/>
  <c r="I16" i="45"/>
  <c r="T4" i="26"/>
  <c r="O4" i="40"/>
  <c r="O304" i="45"/>
  <c r="T508" i="27"/>
  <c r="O508" i="42"/>
  <c r="O672" i="45"/>
  <c r="O1260" i="45"/>
  <c r="A13" i="4"/>
  <c r="A13" i="45"/>
  <c r="I13" i="45"/>
  <c r="A1020" i="4"/>
  <c r="A1008" i="45"/>
  <c r="I1008" i="45"/>
  <c r="A44" i="22"/>
  <c r="A44" i="33"/>
  <c r="A1200" i="45"/>
  <c r="A20" i="22"/>
  <c r="A20" i="33"/>
  <c r="A828" i="45"/>
  <c r="T520" i="27"/>
  <c r="O520" i="42"/>
  <c r="O684" i="45"/>
  <c r="E15" i="4"/>
  <c r="E707" i="45"/>
  <c r="I720" i="45"/>
  <c r="I804" i="45"/>
  <c r="T369" i="27"/>
  <c r="O369" i="42"/>
  <c r="O533" i="45"/>
  <c r="A1068" i="4"/>
  <c r="A1056" i="45"/>
  <c r="I1056" i="45"/>
  <c r="E7" i="45"/>
  <c r="A719" i="4"/>
  <c r="I707" i="45"/>
  <c r="A14" i="4"/>
  <c r="A14" i="45"/>
  <c r="I14" i="45"/>
  <c r="A32" i="22"/>
  <c r="A32" i="33"/>
  <c r="A1080" i="45"/>
  <c r="A1200" i="4"/>
  <c r="I1188" i="45"/>
  <c r="T4" i="22"/>
  <c r="O4" i="33"/>
  <c r="O28" i="45"/>
  <c r="E16" i="45"/>
  <c r="T148" i="27"/>
  <c r="O148" i="42"/>
  <c r="O256" i="45"/>
  <c r="T56" i="22"/>
  <c r="O56" i="33"/>
  <c r="O1248" i="45"/>
  <c r="T44" i="22"/>
  <c r="O44" i="33"/>
  <c r="O1200" i="45"/>
  <c r="T4" i="25"/>
  <c r="O4" i="38"/>
  <c r="O34" i="38"/>
  <c r="O344" i="45"/>
  <c r="T32" i="22"/>
  <c r="O32" i="33"/>
  <c r="O1080" i="45"/>
  <c r="A56" i="22"/>
  <c r="A56" i="33"/>
  <c r="A1248" i="45"/>
  <c r="T132" i="27"/>
  <c r="O132" i="42"/>
  <c r="O240" i="45"/>
  <c r="T116" i="27"/>
  <c r="O116" i="42"/>
  <c r="O224" i="45"/>
  <c r="T164" i="27"/>
  <c r="O164" i="42"/>
  <c r="O272" i="45"/>
  <c r="T20" i="22"/>
  <c r="O20" i="33"/>
  <c r="O828" i="45"/>
  <c r="A15" i="4"/>
  <c r="A15" i="45"/>
  <c r="I15" i="45"/>
  <c r="A4" i="22"/>
  <c r="A4" i="33"/>
  <c r="A28" i="45"/>
  <c r="T365" i="27"/>
  <c r="O365" i="42"/>
  <c r="O529" i="45"/>
  <c r="A1260" i="45"/>
  <c r="E11" i="45"/>
  <c r="E12" i="4"/>
  <c r="E197" i="27"/>
  <c r="E197" i="42"/>
  <c r="A816" i="4"/>
  <c r="A804" i="45"/>
  <c r="E364" i="27"/>
  <c r="E364" i="42"/>
  <c r="E5" i="4"/>
  <c r="E9" i="4"/>
  <c r="E201" i="27"/>
  <c r="E201" i="42"/>
  <c r="H4" i="45"/>
  <c r="L4" i="45"/>
  <c r="I696" i="45"/>
  <c r="A732" i="4"/>
  <c r="A720" i="45"/>
  <c r="A527" i="27"/>
  <c r="A527" i="42"/>
  <c r="AB9" i="4"/>
  <c r="AC9" i="4"/>
  <c r="AB5" i="4"/>
  <c r="AC5" i="4"/>
  <c r="AB12" i="4"/>
  <c r="AC12" i="4"/>
  <c r="AB15" i="4"/>
  <c r="AC15" i="4"/>
  <c r="A707" i="45"/>
  <c r="A543" i="27"/>
  <c r="O5" i="45"/>
  <c r="U5" i="4"/>
  <c r="M5" i="45"/>
  <c r="V5" i="4"/>
  <c r="N5" i="45"/>
  <c r="V12" i="4"/>
  <c r="N12" i="45"/>
  <c r="U12" i="4"/>
  <c r="M12" i="45"/>
  <c r="O15" i="45"/>
  <c r="U15" i="4"/>
  <c r="M15" i="45"/>
  <c r="V15" i="4"/>
  <c r="N15" i="45"/>
  <c r="O9" i="45"/>
  <c r="U9" i="4"/>
  <c r="M9" i="45"/>
  <c r="V9" i="4"/>
  <c r="N9" i="45"/>
  <c r="U736" i="27"/>
  <c r="O1188" i="45"/>
  <c r="O12" i="45"/>
  <c r="O720" i="45"/>
  <c r="U196" i="27"/>
  <c r="U373" i="27"/>
  <c r="A1188" i="45"/>
  <c r="E1176" i="45"/>
  <c r="E360" i="45"/>
  <c r="E537" i="45"/>
  <c r="E9" i="45"/>
  <c r="E5" i="45"/>
  <c r="E720" i="45"/>
  <c r="T201" i="27"/>
  <c r="O201" i="42"/>
  <c r="O365" i="45"/>
  <c r="T364" i="27"/>
  <c r="O364" i="42"/>
  <c r="O528" i="45"/>
  <c r="T197" i="27"/>
  <c r="O197" i="42"/>
  <c r="O361" i="45"/>
  <c r="E12" i="45"/>
  <c r="E15" i="45"/>
  <c r="E196" i="27"/>
  <c r="E196" i="42"/>
  <c r="E373" i="27"/>
  <c r="E373" i="42"/>
  <c r="E736" i="27"/>
  <c r="E724" i="42"/>
  <c r="A708" i="4"/>
  <c r="A696" i="45"/>
  <c r="A532" i="27"/>
  <c r="U724" i="27"/>
  <c r="U205" i="27"/>
  <c r="E369" i="45"/>
  <c r="E1164" i="45"/>
  <c r="T373" i="27"/>
  <c r="O373" i="42"/>
  <c r="O537" i="45"/>
  <c r="T736" i="27"/>
  <c r="O724" i="42"/>
  <c r="O1176" i="45"/>
  <c r="A4" i="4"/>
  <c r="A4" i="45"/>
  <c r="I4" i="45"/>
  <c r="T196" i="27"/>
  <c r="O196" i="42"/>
  <c r="O360" i="45"/>
  <c r="E205" i="27"/>
  <c r="E205" i="42"/>
  <c r="E13" i="4"/>
  <c r="E724" i="27"/>
  <c r="E712" i="42"/>
  <c r="AB13" i="4"/>
  <c r="O13" i="45"/>
  <c r="AC13" i="4"/>
  <c r="V13" i="4"/>
  <c r="N13" i="45"/>
  <c r="U13" i="4"/>
  <c r="M13" i="45"/>
  <c r="U712" i="27"/>
  <c r="E1152" i="45"/>
  <c r="E13" i="45"/>
  <c r="T724" i="27"/>
  <c r="O712" i="42"/>
  <c r="O1164" i="45"/>
  <c r="T205" i="27"/>
  <c r="O205" i="42"/>
  <c r="O369" i="45"/>
  <c r="E712" i="27"/>
  <c r="E700" i="42"/>
  <c r="E750" i="42"/>
  <c r="O1008" i="45"/>
  <c r="E1008" i="45"/>
  <c r="T712" i="27"/>
  <c r="O700" i="42"/>
  <c r="O1152" i="45"/>
  <c r="O696" i="45"/>
  <c r="E696" i="45"/>
  <c r="AB4" i="4"/>
  <c r="O4" i="45"/>
  <c r="V4" i="4"/>
  <c r="N4" i="45"/>
  <c r="U4" i="4"/>
  <c r="M4" i="45"/>
  <c r="E4" i="45"/>
</calcChain>
</file>

<file path=xl/comments1.xml><?xml version="1.0" encoding="utf-8"?>
<comments xmlns="http://schemas.openxmlformats.org/spreadsheetml/2006/main">
  <authors>
    <author>Author</author>
  </authors>
  <commentList>
    <comment ref="P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Q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S38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საწევრო</t>
        </r>
      </text>
    </comment>
    <comment ref="Y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საწევრო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მოსალოდნელ ხარჯებში მოცემულია მხოლოდ ჯამური ხარჯი. არ არის ინფორმაცია პრემიაზე, დანამატზე, თანამდებობრივ სარგოზე და შტატგარეშეთა შრომი ანაზღაურებაზე
</t>
        </r>
      </text>
    </comment>
    <comment ref="Y1155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მათ შორის:
შტატგარეშე მომუშავეთა თანამდებობრივი სარგო : 5,430,403
პრემია (ექიმების საახალწლო პრემია): 496,000</t>
        </r>
      </text>
    </comment>
    <comment ref="Y1269" author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267.2 - სამედიცინო აპარატურა
101.0 - სტუდიო 4 საპროეტო
1,567.4 - ი ემ სი
91.0 - ევრო აუქციონი (მობილური ამბულატორია)
27.6 - ტუბერკულოზის შენობის საპროექტო
4.0 - ზედამხედველობა ბლოქ ჯორჯია
282.15 - ი ემ სი (დღგ)
776.0 - ლენტეხი მშენებლობა 30%
461.7 - ხარაგაული მშენებლობა 30%
1,000 - საყვარელიძის ადმინისტრაციული შენობის მშენებლობა
80.6 - დღგ ტუბერკულოზის ლაბორატორიის მშენებლობა
600.0 - მშენებლობა (ზუგდიდი)</t>
        </r>
      </text>
    </comment>
    <comment ref="Y1287" author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შრომისგან</t>
        </r>
      </text>
    </comment>
  </commentList>
</comments>
</file>

<file path=xl/sharedStrings.xml><?xml version="1.0" encoding="utf-8"?>
<sst xmlns="http://schemas.openxmlformats.org/spreadsheetml/2006/main" count="3044" uniqueCount="286">
  <si>
    <t>პროგრამული კოდი</t>
  </si>
  <si>
    <t>დ ა ს ა ხ ე ლ ე ბ ა</t>
  </si>
  <si>
    <t>დამტკიცებული საბიუჯეტო</t>
  </si>
  <si>
    <t>აპრილი</t>
  </si>
  <si>
    <t>მაისი</t>
  </si>
  <si>
    <t>35 00</t>
  </si>
  <si>
    <t>საქართველოს შრომის, ჯანმრთელობისა და სოციალური დაცვის სამინისტრო</t>
  </si>
  <si>
    <t/>
  </si>
  <si>
    <t>ხარჯები</t>
  </si>
  <si>
    <r>
      <rPr>
        <sz val="12"/>
        <color indexed="8"/>
        <rFont val="Sylfaen"/>
        <family val="1"/>
      </rPr>
      <t>შრომის ანაზღაურება</t>
    </r>
  </si>
  <si>
    <r>
      <rPr>
        <sz val="12"/>
        <color indexed="8"/>
        <rFont val="Sylfaen"/>
        <family val="1"/>
      </rPr>
      <t>საქონელი და მომსახურება</t>
    </r>
  </si>
  <si>
    <r>
      <rPr>
        <sz val="12"/>
        <color indexed="8"/>
        <rFont val="Sylfaen"/>
        <family val="1"/>
      </rPr>
      <t>გრანტები</t>
    </r>
  </si>
  <si>
    <r>
      <rPr>
        <sz val="12"/>
        <color indexed="8"/>
        <rFont val="Sylfaen"/>
        <family val="1"/>
      </rPr>
      <t>სოციალური უზრუნველყოფა</t>
    </r>
  </si>
  <si>
    <r>
      <rPr>
        <sz val="12"/>
        <color indexed="8"/>
        <rFont val="Sylfaen"/>
        <family val="1"/>
      </rPr>
      <t>სხვა ხარჯები</t>
    </r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</si>
  <si>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</si>
  <si>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</si>
  <si>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</si>
  <si>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35 01</t>
  </si>
  <si>
    <t>შრომის, ჯანმრთელობისა და სოციალური დაცვის პროგრამების მართვა</t>
  </si>
  <si>
    <t>35 01 01</t>
  </si>
  <si>
    <t>შრომის, ჯანმრთელობისა და სოციალური დაცვის სფეროში პოლიტიკის შემუშავება და მართვა</t>
  </si>
  <si>
    <t>35 01 02</t>
  </si>
  <si>
    <t>სამედიცინო საქმიანობის რეგულირების პროგრამა</t>
  </si>
  <si>
    <t>35 01 02 01</t>
  </si>
  <si>
    <t xml:space="preserve">სამედიცინო საქმიანობის რეგულირების პროგრამა </t>
  </si>
  <si>
    <t>35 01 02 02</t>
  </si>
  <si>
    <t>სამედიცინო-სოციალური ექსპერტიზა და კონტროლი</t>
  </si>
  <si>
    <t>35 01 02 03</t>
  </si>
  <si>
    <t>სამკურნალო საშუალებების ხარისხის სახელმწიფო კონტროლი</t>
  </si>
  <si>
    <t>35 01 03</t>
  </si>
  <si>
    <t>დაავადებათა კონტროლისა და ეპიდემიოლოგიური უსაფრთხოების პროგრამის მართვა</t>
  </si>
  <si>
    <t>35 01 04</t>
  </si>
  <si>
    <t>სოციალური და ჯანმრთელობის დაცვის პროგრამების მართვა</t>
  </si>
  <si>
    <t>35 01 04 01</t>
  </si>
  <si>
    <t>სსიპ - სოციალური მომსახურების სააგენტო (აპარატი)</t>
  </si>
  <si>
    <t>35 01 04 02</t>
  </si>
  <si>
    <t>სსიპ - სოციალური მომსახურების სააგენტოს იმერეთის სამხარეო ცენტრი</t>
  </si>
  <si>
    <t>35 01 04 03</t>
  </si>
  <si>
    <t>სსიპ - სოციალური მომსახურების სააგენტოს კახეთის სამხარეო ცენტრი</t>
  </si>
  <si>
    <t>35 01 04 04</t>
  </si>
  <si>
    <t>სსიპ - სოციალური მომსახურების სააგენტოს ქვემო  ქართლის სამხარეო ცენტრი</t>
  </si>
  <si>
    <t>35 01 04 05</t>
  </si>
  <si>
    <t>სსიპ - სოციალური მომსახურების სააგენტოს შიდა ქართლის სამხარეო ცენტრი</t>
  </si>
  <si>
    <t>35 01 04 06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</si>
  <si>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</si>
  <si>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35 01 04 07</t>
  </si>
  <si>
    <t>სსიპ - სოციალური მომსახურების სააგენტოს სამცხე-ჯავახეთის სამხარეო ცენტრი</t>
  </si>
  <si>
    <t>35 01 04 08</t>
  </si>
  <si>
    <t>სსიპ - სოციალური მომსახურების სააგენტოს მცხეთა-მთიანეთის სამხარეო ცენტრი</t>
  </si>
  <si>
    <t>35 01 04 09</t>
  </si>
  <si>
    <t>სსიპ - სოციალური მომსახურების სააგენტოს გურიის სამხარეო ცენტრი</t>
  </si>
  <si>
    <t>35 01 04 10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</si>
  <si>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</si>
  <si>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35 01 04 11</t>
  </si>
  <si>
    <t>სსიპ - სოციალური მომსახურების სააგენტოს აჭარის ა.რ. ფილიალი</t>
  </si>
  <si>
    <t>35 01 05</t>
  </si>
  <si>
    <t>სახელმწიფო ზრუნვის, ადამიანით ვაჭრობის (ტრეფიკინგის) მსხვერპლთა დაცვა და დახმარების პროგრამა</t>
  </si>
  <si>
    <t>35 01 06</t>
  </si>
  <si>
    <t>სამედიცინო მედიაციის პროგრამა</t>
  </si>
  <si>
    <t>35 01 07</t>
  </si>
  <si>
    <t>ნარკომანიისა და ფსიქიკური ჯანმრთელობის პოლიტიკისა და პროგრამების მართვის პროგრამა</t>
  </si>
  <si>
    <t>35 01 08</t>
  </si>
  <si>
    <t>სასწრაფო სამედიცინო დახმარების მართვის პროგრამა</t>
  </si>
  <si>
    <t>35 02</t>
  </si>
  <si>
    <t>სოციალური დაცვა და საპენსიო უზრუნველყოფა</t>
  </si>
  <si>
    <t>35 02 01</t>
  </si>
  <si>
    <t>საპენსიო უზრუნველყოფა</t>
  </si>
  <si>
    <t>35 02 02</t>
  </si>
  <si>
    <t>სოციალური დახმარებები</t>
  </si>
  <si>
    <t>35 02 02 01</t>
  </si>
  <si>
    <t>სსიპ - სოციალური მომსახურების სააგენტო (აპარატი) - სოციალური დახმარებები</t>
  </si>
  <si>
    <t>35 02 02 02</t>
  </si>
  <si>
    <t>სსიპ - სოციალური მომსახურების სააგენტოს იმერეთის სამხარეო ცენტრი -  სოციალური დახმარებები</t>
  </si>
  <si>
    <t>35 02 02 03</t>
  </si>
  <si>
    <t>სსიპ - სოციალური მომსახურების სააგენტოს კახეთის სამხარეო ცენტრი -  სოციალური დახმარებები</t>
  </si>
  <si>
    <t>35 02 02 04</t>
  </si>
  <si>
    <t>სსიპ - სოციალური მომსახურების სააგენტოს ქვემო ქართლის სამხარეო ცენტრი -  სოციალური დახმარებები</t>
  </si>
  <si>
    <t>35 02 02 05</t>
  </si>
  <si>
    <t>სსიპ - სოციალური მომსახურების სააგენტოს შიდა ქართლის სამხარეო ცენტრი -  სოციალური დახმარებები</t>
  </si>
  <si>
    <t>35 02 02 06</t>
  </si>
  <si>
    <t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t>
  </si>
  <si>
    <t>35 02 02 07</t>
  </si>
  <si>
    <t>სსიპ - სოციალური მომსახურების სააგენტოს სამცხე-ჯავახეთის სამხარეო ცენტრი -  სოციალური დახმარებები</t>
  </si>
  <si>
    <t>35 02 02 08</t>
  </si>
  <si>
    <t>სსიპ - სოციალური მომსახურების სააგენტოს მცხეთა-მთიანეთის სამხარეო ცენტრი -  სოციალური დახმარებები</t>
  </si>
  <si>
    <t>35 02 02 09</t>
  </si>
  <si>
    <t>სსიპ - სოციალური მომსახურების სააგენტოს გურიის სამხარეო ცენტრი -  სოციალური დახმარებები</t>
  </si>
  <si>
    <t>35 02 02 10</t>
  </si>
  <si>
    <t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t>
  </si>
  <si>
    <t>35 02 02 11</t>
  </si>
  <si>
    <t>სსიპ - სოციალური მომსახურების სააგენტოს აჭარის ა.რ ფილიალი - სოციალური დახმარებები</t>
  </si>
  <si>
    <t>35 02 03</t>
  </si>
  <si>
    <t>სოციალური რეაბილიტაცია და ბავშვზე ზრუნვა</t>
  </si>
  <si>
    <t>35 02 03 01</t>
  </si>
  <si>
    <t>მიტოვების რისკის ქვეშ მყოფი ბავშვების კვებით უზრუნველყოფის ქვეპროგრამა</t>
  </si>
  <si>
    <t>35 02 03 02</t>
  </si>
  <si>
    <t>დღის ცენტრების ქვეპროგრამა</t>
  </si>
  <si>
    <t>35 02 03 03</t>
  </si>
  <si>
    <t>მიუსაფარ ბავშვთა თავშესაფრით უზრუნველყოფის ქვეპროგრამა</t>
  </si>
  <si>
    <t>35 02 03 04</t>
  </si>
  <si>
    <t xml:space="preserve"> სათემო ორგანიზაციების ქვეპროგრამა</t>
  </si>
  <si>
    <t>35 02 03 05</t>
  </si>
  <si>
    <t>ბავშვთა რეაბილიტაციის/აბილიტაციის ქვეპროგრამა</t>
  </si>
  <si>
    <t>35 02 03 06</t>
  </si>
  <si>
    <t>ომის მონაწილეთა რეაბილიტაციის ხელშეწყობის ქვეპროგრამა</t>
  </si>
  <si>
    <t>35 02 03 07</t>
  </si>
  <si>
    <t>ბავშვთა ადრეული განვითარების ქვეპროგრამა</t>
  </si>
  <si>
    <t>35 02 03 08</t>
  </si>
  <si>
    <t>ყრუთა კომუნიკაციის ხელშეწყობის ქვეპროგრამა</t>
  </si>
  <si>
    <t>35 02 03 09</t>
  </si>
  <si>
    <t>დამხმარე საშუალებებით უზრუნველყოფის ქვეპროგრამა</t>
  </si>
  <si>
    <t>35 02 03 10</t>
  </si>
  <si>
    <t>მინდობით აღზრდის ქვეპროგრამა</t>
  </si>
  <si>
    <t>35 02 03 11</t>
  </si>
  <si>
    <t>მცირე საოჯახო ტიპის სახლების ქვეპროგრამა</t>
  </si>
  <si>
    <t>35 02 03 12</t>
  </si>
  <si>
    <t>დედათა და ბავშვთა თავშესაფრით უზრუნველყოფის ქვეპროგრამა</t>
  </si>
  <si>
    <t>35 02 03 13</t>
  </si>
  <si>
    <t>კრიზისულ მდგომარეობაში მყოფი ბავშვიანი ოჯახების გადაუდებელი დახმარების ქვეპროგრამა</t>
  </si>
  <si>
    <t>35 03</t>
  </si>
  <si>
    <t>ჯანმრთელობის დაცვის პროგრამა</t>
  </si>
  <si>
    <t>35 03 01</t>
  </si>
  <si>
    <t>მოსახლეობის საყოველთაო ჯანმრთელობის დაცვა</t>
  </si>
  <si>
    <t>35 03 02</t>
  </si>
  <si>
    <t>საზოგადოებრივი ჯანმრთელობის დაცვა</t>
  </si>
  <si>
    <t>35 03 02 01</t>
  </si>
  <si>
    <t>დაავადებათა ადრეული გამოვლენა და სკრინინგი</t>
  </si>
  <si>
    <t>35 03 02 02</t>
  </si>
  <si>
    <t>იმუნიზაცია</t>
  </si>
  <si>
    <t>35 03 02 02 01</t>
  </si>
  <si>
    <t>35 03 02 03</t>
  </si>
  <si>
    <t>ეპიდზედამხედველობის პროგრამა</t>
  </si>
  <si>
    <t>35 03 02 04</t>
  </si>
  <si>
    <t>უსაფრთხო სისხლი</t>
  </si>
  <si>
    <t>35 03 02 05</t>
  </si>
  <si>
    <t>პროფესიულ დაავადებათა პრევენცია</t>
  </si>
  <si>
    <t>35 03 02 06</t>
  </si>
  <si>
    <t>ინფექციური დაავადებების მართვა</t>
  </si>
  <si>
    <t>35 03 02 06 01</t>
  </si>
  <si>
    <t>35 03 02 06 02</t>
  </si>
  <si>
    <t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t>
  </si>
  <si>
    <t>35 03 02 07</t>
  </si>
  <si>
    <t>ტუბერკულოზის მართვა</t>
  </si>
  <si>
    <t>35 03 02 07 01</t>
  </si>
  <si>
    <t>35 03 02 07 02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</si>
  <si>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</si>
  <si>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საქონელი და მომსახურება</t>
  </si>
  <si>
    <t>35 03 02 07 03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</si>
  <si>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</si>
  <si>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35 03 02 08</t>
  </si>
  <si>
    <t>აივ ინფექცია/შიდსი</t>
  </si>
  <si>
    <t>35 03 02 08 01</t>
  </si>
  <si>
    <t>35 03 02 08 02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</si>
  <si>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</si>
  <si>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35 03 02 08 03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</si>
  <si>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</si>
  <si>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35 03 02 09</t>
  </si>
  <si>
    <t>დედათა და ბავშვთა ჯანმრთელობა</t>
  </si>
  <si>
    <t>35 03 02 09 01</t>
  </si>
  <si>
    <t>35 03 02 09 02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</si>
  <si>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</si>
  <si>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35 03 02 10</t>
  </si>
  <si>
    <t>ნარკომანია</t>
  </si>
  <si>
    <t>35 03 02 11</t>
  </si>
  <si>
    <t>ჯანმრთელობის ხელშეწყობის პროგრამა</t>
  </si>
  <si>
    <t>35 03 02 12</t>
  </si>
  <si>
    <t>C ჰეპატიტის მართვა</t>
  </si>
  <si>
    <t>35 03 03</t>
  </si>
  <si>
    <t>მოსახლეობისათვის სამედიცინო მომსახურების მიწოდება პრიორიტეტულ სფეროებში</t>
  </si>
  <si>
    <t>35 03 03 01</t>
  </si>
  <si>
    <t>ფსიქიკური ჯანმრთელობა</t>
  </si>
  <si>
    <t>35 03 03 02</t>
  </si>
  <si>
    <t>დიაბეტის მართვა</t>
  </si>
  <si>
    <t>35 03 03 03</t>
  </si>
  <si>
    <t>ბავშვთა ონკოჰემატოლოგიური მომსახურება</t>
  </si>
  <si>
    <t>35 03 03 04</t>
  </si>
  <si>
    <t>დიალიზი და თირკმლის ტრანსპლანტაცია</t>
  </si>
  <si>
    <t>35 03 03 04 01</t>
  </si>
  <si>
    <t>35 03 03 04 02</t>
  </si>
  <si>
    <t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t>
  </si>
  <si>
    <t>35 03 03 05</t>
  </si>
  <si>
    <t>ინკურაბელურ პაციენტთა პალიატიური მზრუნველობა</t>
  </si>
  <si>
    <t>35 03 03 06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</si>
  <si>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</si>
  <si>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35 03 03 07</t>
  </si>
  <si>
    <t>სასწრაფო გადაუდებელი დახმარება და სამედიცინო ტრანსპორტირება</t>
  </si>
  <si>
    <t>35 03 03 07 01</t>
  </si>
  <si>
    <t xml:space="preserve">სასწრაფო სამედიცინო დახმარება და სამედიცინო ტრანსპორტირება </t>
  </si>
  <si>
    <t>35 03 03 07 02</t>
  </si>
  <si>
    <t>სასწრაფო გადაუდებელი დახმარება</t>
  </si>
  <si>
    <t>35 03 03 08</t>
  </si>
  <si>
    <t>სოფლის ექიმი</t>
  </si>
  <si>
    <t>35 03 03 09</t>
  </si>
  <si>
    <t>რეფერალური მომსახურება</t>
  </si>
  <si>
    <t>35 03 03 10</t>
  </si>
  <si>
    <t>სამხედრო ძალებში გასაწვევ მოქალაქეთა სამედიცინო შემოწმება</t>
  </si>
  <si>
    <t>35 03 04</t>
  </si>
  <si>
    <t>დიპლომისშემდგომი სამედიცინო განათლება</t>
  </si>
  <si>
    <t>35 03 04 01</t>
  </si>
  <si>
    <t>დიპლომისშემდგომი სამედიცინო განათლების რეფორმის მხარდაჭერა</t>
  </si>
  <si>
    <t>35 03 04 02</t>
  </si>
  <si>
    <t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t>
  </si>
  <si>
    <t>35 03 05</t>
  </si>
  <si>
    <t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t>
  </si>
  <si>
    <t>35 03 06</t>
  </si>
  <si>
    <t>ჯანმრთელობის დაზღვევა</t>
  </si>
  <si>
    <t>35 04</t>
  </si>
  <si>
    <t xml:space="preserve">სამედიცინო დაწესებულებათა რეაბილიტაცია და აღჭურვა </t>
  </si>
  <si>
    <t>35 05</t>
  </si>
  <si>
    <t>შრომისა და დასაქმების სისტემის რეფორმების პროგრამა</t>
  </si>
  <si>
    <t>5 თვის საკასო</t>
  </si>
  <si>
    <t>a</t>
  </si>
  <si>
    <t>თანამდებობრივი სარგო</t>
  </si>
  <si>
    <t>პრემია</t>
  </si>
  <si>
    <t>დანამატი</t>
  </si>
  <si>
    <r>
      <rPr>
        <sz val="12"/>
        <color indexed="8"/>
        <rFont val="Sylfaen"/>
        <family val="1"/>
        <charset val="204"/>
      </rPr>
      <t>შრომის ანაზღაურება</t>
    </r>
  </si>
  <si>
    <r>
      <rPr>
        <sz val="12"/>
        <color indexed="8"/>
        <rFont val="Sylfaen"/>
        <family val="1"/>
        <charset val="204"/>
      </rPr>
      <t>პროცენტი</t>
    </r>
  </si>
  <si>
    <r>
      <rPr>
        <sz val="12"/>
        <color indexed="8"/>
        <rFont val="Sylfaen"/>
        <family val="1"/>
        <charset val="204"/>
      </rPr>
      <t>სუბსიდიები</t>
    </r>
  </si>
  <si>
    <r>
      <rPr>
        <sz val="12"/>
        <color indexed="8"/>
        <rFont val="Sylfaen"/>
        <family val="1"/>
        <charset val="204"/>
      </rPr>
      <t>გრანტები</t>
    </r>
  </si>
  <si>
    <r>
      <rPr>
        <sz val="12"/>
        <color indexed="8"/>
        <rFont val="Sylfaen"/>
        <family val="1"/>
        <charset val="204"/>
      </rPr>
      <t>სოციალური უზრუნველყოფა</t>
    </r>
  </si>
  <si>
    <r>
      <rPr>
        <sz val="12"/>
        <color indexed="8"/>
        <rFont val="Sylfaen"/>
        <family val="1"/>
        <charset val="204"/>
      </rPr>
      <t>სხვა ხარჯები</t>
    </r>
  </si>
  <si>
    <r>
      <rPr>
        <sz val="12"/>
        <color indexed="8"/>
        <rFont val="Sylfaen"/>
        <family val="1"/>
        <charset val="204"/>
      </rPr>
      <t>საქონელი და მომსახურება</t>
    </r>
  </si>
  <si>
    <r>
      <rPr>
        <sz val="12"/>
        <color indexed="8"/>
        <rFont val="Sylfaen"/>
        <family val="1"/>
      </rPr>
      <t>პროცენტი</t>
    </r>
  </si>
  <si>
    <r>
      <rPr>
        <sz val="12"/>
        <color indexed="8"/>
        <rFont val="Sylfaen"/>
        <family val="1"/>
      </rPr>
      <t>სუბსიდიები</t>
    </r>
  </si>
  <si>
    <t>მ.შ. შტატგარეშეთა შრომის ანაზღაურება</t>
  </si>
  <si>
    <t>შრომის ანაზღაურება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</si>
  <si>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</si>
  <si>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</si>
  <si>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</si>
  <si>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</si>
  <si>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</si>
  <si>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b</t>
  </si>
  <si>
    <t>დაავადებათა კონტროლისა და ეპიდემიოლოგიური უსაფრთხოება</t>
  </si>
  <si>
    <t>ყველა ფორმის ტუბერკულოზის ხარისხიან დიაგნოსტიკა</t>
  </si>
  <si>
    <t>მიტოვების რისკის ქვეშ მყოფი ბავშვების კვებით უზრუნველყოფა</t>
  </si>
  <si>
    <t>დღის ცენტრები</t>
  </si>
  <si>
    <t>მიუსაფარ ბავშვთა თავშესაფრით უზრუნველყოფა</t>
  </si>
  <si>
    <t xml:space="preserve"> სათემო ორგანიზაციები</t>
  </si>
  <si>
    <t>ბავშვთა რეაბილიტაციის/აბილიტაცია</t>
  </si>
  <si>
    <t>ომის მონაწილეთა რეაბილიტაციის ხელშეწყობა</t>
  </si>
  <si>
    <t>ბავშვთა ადრეული განვითარება</t>
  </si>
  <si>
    <t>ყრუთა კომუნიკაციის ხელშეწყობა</t>
  </si>
  <si>
    <t>დამხმარე საშუალებებით უზრუნველყოფა</t>
  </si>
  <si>
    <t>მინდობით აღზრდა</t>
  </si>
  <si>
    <t>მცირე საოჯახო ტიპის სახლები</t>
  </si>
  <si>
    <t>დედათა და ბავშვთა თავშესაფრით უზრუნველყოფა</t>
  </si>
  <si>
    <t>კრიზისულ მდგომარეობაში მყოფი ბავშვიანი ოჯახების გადაუდებელი დახმარება</t>
  </si>
  <si>
    <t>იშვიათი დაავადებების მქონე და მუდმივ ჩანაცვლებით ...</t>
  </si>
  <si>
    <t>სულ</t>
  </si>
  <si>
    <t>აპარატი</t>
  </si>
  <si>
    <t>დაავადებათა კონტროლი</t>
  </si>
  <si>
    <t>რეგულირება</t>
  </si>
  <si>
    <t>სასწრაფო</t>
  </si>
  <si>
    <t>ტრეფიკინგი</t>
  </si>
  <si>
    <t>სააგენტო</t>
  </si>
  <si>
    <t>ნარკომანია, მედიაცია</t>
  </si>
  <si>
    <t>ივნისის მოსალოდნელი ხარჯი</t>
  </si>
  <si>
    <t>III კვ. მოსალოდნელი ხარჯი</t>
  </si>
  <si>
    <t>IV კვ. მოსალოდნელი ხარჯი</t>
  </si>
  <si>
    <t>ივნისი საკასო ხარჯი</t>
  </si>
  <si>
    <t>მოსალოდნელი წლის შესრულება</t>
  </si>
  <si>
    <t>7 თვის საკასო</t>
  </si>
  <si>
    <t>ივლისის საკასო ხარჯი</t>
  </si>
  <si>
    <t>35 05 01</t>
  </si>
  <si>
    <t>35 05 02</t>
  </si>
  <si>
    <t>დასაქმების ხელშეწყობის მომსახურებათა განვითარების პროგრამა</t>
  </si>
  <si>
    <t>6 თვის საკასო</t>
  </si>
  <si>
    <t>დეფიციტი /პროფიციტი</t>
  </si>
  <si>
    <t>III კვარტლის დაზუსტებული გეგმა</t>
  </si>
  <si>
    <t>IV კვარტლის დაზუსტებული გეგმა</t>
  </si>
  <si>
    <t>9 თვის დაზუსტებული გეგმა</t>
  </si>
  <si>
    <t>9 თვის მოსალოდნელი შესრულება</t>
  </si>
  <si>
    <t>8 თვის საკასო</t>
  </si>
  <si>
    <t>სექტემბრის მოსალოდნელი ხარჯი</t>
  </si>
  <si>
    <t>9 თვის საკასო</t>
  </si>
  <si>
    <t>სექტემბრის საკასო ხარჯი</t>
  </si>
  <si>
    <t>35 05 03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</si>
  <si>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</si>
  <si>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9 თვის საკასო 9 თვის  გეგმასთან მიმართებაში %</t>
  </si>
  <si>
    <t>2015 წლის დაზუსტებული გეგმა</t>
  </si>
  <si>
    <t>35 02 03 14</t>
  </si>
  <si>
    <t>მძიმე და ღრმა გონებრივი განვითარების შეფერხების მქონე  ბავშვთა ბინაზე მოვლის ქვეპროგრამა</t>
  </si>
  <si>
    <t>წლის მოსალოდნელი ხარჯი 2015 წლის დაზუსტებულ გეგმასთან მიმართებაში</t>
  </si>
  <si>
    <t>სხვაობა 2015 წლის დაზუსტებულ გეგმასა და 9 თვის საკასოს შორის</t>
  </si>
  <si>
    <t>სხვაობა 9 თვის დაზუსტებულ გეგმასა და  9 თვის საკასოს შორის</t>
  </si>
  <si>
    <t>9 თვის საკასო წლის  დაზუსტებულ გეგმასთან მიმართებაში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</si>
</sst>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,##0.0"/>
    <numFmt numFmtId="165" formatCode="0.0%"/>
    <numFmt numFmtId="166" formatCode="_(* #,##0_);_(* \(#,##0\);_(* &quot;-&quot;??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0"/>
      <name val="Arial"/>
      <family val="2"/>
      <charset val="204"/>
    </font>
    <font>
      <b/>
      <sz val="12"/>
      <color theme="3"/>
      <name val="Sylfaen"/>
      <family val="1"/>
    </font>
    <font>
      <sz val="12"/>
      <color theme="7" tint="-0.499984740745262"/>
      <name val="Sylfaen"/>
      <family val="1"/>
      <charset val="204"/>
    </font>
    <font>
      <sz val="12"/>
      <color indexed="8"/>
      <name val="Sylfaen"/>
      <family val="1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Calibri"/>
      <family val="2"/>
      <charset val="204"/>
      <scheme val="minor"/>
    </font>
    <font>
      <b/>
      <sz val="11"/>
      <color theme="3"/>
      <name val="Sylfaen"/>
      <family val="1"/>
    </font>
    <font>
      <b/>
      <sz val="12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alibri"/>
      <family val="2"/>
      <charset val="204"/>
      <scheme val="minor"/>
    </font>
    <font>
      <sz val="14"/>
      <color theme="1"/>
      <name val="Sylfae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Sylfaen"/>
      <family val="1"/>
      <charset val="204"/>
    </font>
    <font>
      <i/>
      <sz val="12"/>
      <name val="Sylfaen"/>
      <family val="1"/>
      <charset val="204"/>
    </font>
    <font>
      <sz val="12"/>
      <color indexed="8"/>
      <name val="Sylfaen"/>
      <family val="1"/>
      <charset val="204"/>
    </font>
    <font>
      <sz val="12"/>
      <color theme="7" tint="-0.499984740745262"/>
      <name val="Sylfaen"/>
      <family val="1"/>
    </font>
    <font>
      <sz val="12"/>
      <color rgb="FF000000"/>
      <name val="Sylfaen"/>
      <family val="1"/>
      <charset val="204"/>
    </font>
    <font>
      <i/>
      <sz val="12"/>
      <color theme="1"/>
      <name val="Sylfae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2"/>
      <color theme="3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3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1"/>
      <color theme="1" tint="4.9989318521683403E-2"/>
      <name val="Calibri"/>
      <family val="2"/>
      <charset val="204"/>
      <scheme val="minor"/>
    </font>
    <font>
      <sz val="12"/>
      <color theme="2" tint="-0.89999084444715716"/>
      <name val="Calibri"/>
      <family val="2"/>
      <charset val="204"/>
      <scheme val="minor"/>
    </font>
    <font>
      <sz val="12"/>
      <color theme="5" tint="-0.499984740745262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9"/>
      <color indexed="81"/>
      <name val="Tahoma"/>
    </font>
    <font>
      <b/>
      <sz val="9"/>
      <color indexed="81"/>
      <name val="Tahoma"/>
    </font>
  </fonts>
  <fills count="11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6" tint="0.59999389629810485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5" tint="0.79998168889431442"/>
        <bgColor indexed="9"/>
      </patternFill>
    </fill>
    <fill>
      <gradientFill degree="90">
        <stop position="0">
          <color theme="0"/>
        </stop>
        <stop position="1">
          <color theme="5" tint="0.80001220740379042"/>
        </stop>
      </gradientFill>
    </fill>
    <fill>
      <patternFill patternType="solid">
        <fgColor theme="6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thin">
        <color theme="3" tint="-0.499984740745262"/>
      </left>
      <right style="thin">
        <color theme="3" tint="-0.499984740745262"/>
      </right>
      <top style="double">
        <color theme="3" tint="-0.24994659260841701"/>
      </top>
      <bottom style="double">
        <color theme="3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499984740745262"/>
      </right>
      <top/>
      <bottom/>
      <diagonal/>
    </border>
    <border>
      <left style="medium">
        <color indexed="64"/>
      </left>
      <right style="thin">
        <color theme="3" tint="-0.24994659260841701"/>
      </right>
      <top/>
      <bottom style="thin">
        <color theme="3" tint="-0.499984740745262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double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double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 style="medium">
        <color indexed="64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double">
        <color theme="3" tint="-0.24994659260841701"/>
      </bottom>
      <diagonal/>
    </border>
    <border>
      <left style="thin">
        <color theme="3" tint="-0.24994659260841701"/>
      </left>
      <right style="thin">
        <color theme="3" tint="-0.499984740745262"/>
      </right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20" fillId="0" borderId="0"/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164" fontId="10" fillId="3" borderId="4" xfId="0" applyNumberFormat="1" applyFont="1" applyFill="1" applyBorder="1" applyAlignment="1">
      <alignment horizontal="center" vertical="center" wrapText="1"/>
    </xf>
    <xf numFmtId="0" fontId="13" fillId="3" borderId="6" xfId="2" applyFont="1" applyFill="1" applyBorder="1" applyAlignment="1" applyProtection="1">
      <alignment horizontal="left" vertical="center" wrapText="1" indent="1"/>
    </xf>
    <xf numFmtId="164" fontId="10" fillId="3" borderId="7" xfId="2" applyNumberFormat="1" applyFont="1" applyFill="1" applyBorder="1" applyAlignment="1" applyProtection="1">
      <alignment horizontal="center" vertical="center" wrapText="1"/>
    </xf>
    <xf numFmtId="0" fontId="14" fillId="3" borderId="6" xfId="2" applyFont="1" applyFill="1" applyBorder="1" applyAlignment="1" applyProtection="1">
      <alignment horizontal="left" vertical="center" wrapText="1" indent="2"/>
    </xf>
    <xf numFmtId="164" fontId="16" fillId="3" borderId="7" xfId="2" applyNumberFormat="1" applyFont="1" applyFill="1" applyBorder="1" applyAlignment="1" applyProtection="1">
      <alignment horizontal="center" vertical="center" wrapText="1"/>
    </xf>
    <xf numFmtId="164" fontId="17" fillId="3" borderId="7" xfId="2" applyNumberFormat="1" applyFont="1" applyFill="1" applyBorder="1" applyAlignment="1" applyProtection="1">
      <alignment horizontal="center" vertical="center" wrapText="1"/>
    </xf>
    <xf numFmtId="0" fontId="18" fillId="3" borderId="6" xfId="2" applyFont="1" applyFill="1" applyBorder="1" applyAlignment="1" applyProtection="1">
      <alignment horizontal="left" vertical="center" wrapText="1" indent="1"/>
    </xf>
    <xf numFmtId="164" fontId="9" fillId="3" borderId="7" xfId="2" applyNumberFormat="1" applyFont="1" applyFill="1" applyBorder="1" applyAlignment="1" applyProtection="1">
      <alignment horizontal="center" vertical="center" wrapText="1"/>
    </xf>
    <xf numFmtId="0" fontId="13" fillId="3" borderId="9" xfId="2" applyFont="1" applyFill="1" applyBorder="1" applyAlignment="1" applyProtection="1">
      <alignment horizontal="left" vertical="center" wrapText="1" indent="1"/>
    </xf>
    <xf numFmtId="164" fontId="10" fillId="3" borderId="10" xfId="2" applyNumberFormat="1" applyFont="1" applyFill="1" applyBorder="1" applyAlignment="1" applyProtection="1">
      <alignment horizontal="center" vertical="center" wrapText="1"/>
    </xf>
    <xf numFmtId="0" fontId="18" fillId="3" borderId="9" xfId="2" applyFont="1" applyFill="1" applyBorder="1" applyAlignment="1" applyProtection="1">
      <alignment horizontal="left" vertical="center" wrapText="1" indent="1"/>
    </xf>
    <xf numFmtId="164" fontId="9" fillId="3" borderId="10" xfId="2" applyNumberFormat="1" applyFont="1" applyFill="1" applyBorder="1" applyAlignment="1" applyProtection="1">
      <alignment horizontal="center" vertical="center" wrapText="1"/>
    </xf>
    <xf numFmtId="164" fontId="19" fillId="3" borderId="4" xfId="0" applyNumberFormat="1" applyFont="1" applyFill="1" applyBorder="1" applyAlignment="1">
      <alignment horizontal="center" vertical="center" wrapText="1"/>
    </xf>
    <xf numFmtId="0" fontId="18" fillId="3" borderId="11" xfId="2" applyFont="1" applyFill="1" applyBorder="1" applyAlignment="1" applyProtection="1">
      <alignment horizontal="left" vertical="center" wrapText="1" indent="1"/>
    </xf>
    <xf numFmtId="164" fontId="2" fillId="3" borderId="4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164" fontId="9" fillId="0" borderId="4" xfId="0" applyNumberFormat="1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18" fillId="3" borderId="12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8" fillId="3" borderId="14" xfId="2" applyFont="1" applyFill="1" applyBorder="1" applyAlignment="1" applyProtection="1">
      <alignment horizontal="left" vertical="center" wrapText="1" indent="1"/>
    </xf>
    <xf numFmtId="0" fontId="27" fillId="3" borderId="6" xfId="2" applyFont="1" applyFill="1" applyBorder="1" applyAlignment="1" applyProtection="1">
      <alignment horizontal="left" vertical="center" wrapText="1" indent="2"/>
    </xf>
    <xf numFmtId="0" fontId="2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28" fillId="3" borderId="6" xfId="2" applyFont="1" applyFill="1" applyBorder="1" applyAlignment="1" applyProtection="1">
      <alignment horizontal="left" vertical="center" wrapText="1" indent="4"/>
    </xf>
    <xf numFmtId="0" fontId="30" fillId="3" borderId="6" xfId="2" applyFont="1" applyFill="1" applyBorder="1" applyAlignment="1" applyProtection="1">
      <alignment horizontal="left" vertical="center" wrapText="1" indent="2"/>
    </xf>
    <xf numFmtId="0" fontId="31" fillId="3" borderId="6" xfId="2" applyFont="1" applyFill="1" applyBorder="1" applyAlignment="1" applyProtection="1">
      <alignment horizontal="left" vertical="center" wrapText="1" indent="2"/>
    </xf>
    <xf numFmtId="0" fontId="32" fillId="3" borderId="6" xfId="2" applyFont="1" applyFill="1" applyBorder="1" applyAlignment="1" applyProtection="1">
      <alignment horizontal="left" vertical="center" wrapText="1" indent="4"/>
    </xf>
    <xf numFmtId="164" fontId="4" fillId="0" borderId="0" xfId="0" applyNumberFormat="1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164" fontId="7" fillId="7" borderId="2" xfId="0" applyNumberFormat="1" applyFont="1" applyFill="1" applyBorder="1" applyAlignment="1">
      <alignment horizontal="center" vertical="center" wrapText="1"/>
    </xf>
    <xf numFmtId="164" fontId="10" fillId="6" borderId="4" xfId="0" applyNumberFormat="1" applyFont="1" applyFill="1" applyBorder="1" applyAlignment="1">
      <alignment horizontal="center" vertical="center" wrapText="1"/>
    </xf>
    <xf numFmtId="164" fontId="10" fillId="6" borderId="7" xfId="2" applyNumberFormat="1" applyFont="1" applyFill="1" applyBorder="1" applyAlignment="1" applyProtection="1">
      <alignment horizontal="center" vertical="center" wrapText="1"/>
    </xf>
    <xf numFmtId="164" fontId="16" fillId="6" borderId="7" xfId="2" applyNumberFormat="1" applyFont="1" applyFill="1" applyBorder="1" applyAlignment="1" applyProtection="1">
      <alignment horizontal="center" vertical="center" wrapText="1"/>
    </xf>
    <xf numFmtId="164" fontId="17" fillId="6" borderId="7" xfId="2" applyNumberFormat="1" applyFont="1" applyFill="1" applyBorder="1" applyAlignment="1" applyProtection="1">
      <alignment horizontal="center" vertical="center" wrapText="1"/>
    </xf>
    <xf numFmtId="164" fontId="9" fillId="6" borderId="7" xfId="2" applyNumberFormat="1" applyFont="1" applyFill="1" applyBorder="1" applyAlignment="1" applyProtection="1">
      <alignment horizontal="center" vertical="center" wrapText="1"/>
    </xf>
    <xf numFmtId="164" fontId="10" fillId="6" borderId="10" xfId="2" applyNumberFormat="1" applyFont="1" applyFill="1" applyBorder="1" applyAlignment="1" applyProtection="1">
      <alignment horizontal="center" vertical="center" wrapText="1"/>
    </xf>
    <xf numFmtId="164" fontId="9" fillId="6" borderId="10" xfId="2" applyNumberFormat="1" applyFont="1" applyFill="1" applyBorder="1" applyAlignment="1" applyProtection="1">
      <alignment horizontal="center" vertical="center" wrapText="1"/>
    </xf>
    <xf numFmtId="164" fontId="9" fillId="6" borderId="4" xfId="0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165" fontId="10" fillId="5" borderId="4" xfId="1" applyNumberFormat="1" applyFont="1" applyFill="1" applyBorder="1" applyAlignment="1">
      <alignment horizontal="center" vertical="center" wrapText="1"/>
    </xf>
    <xf numFmtId="165" fontId="10" fillId="5" borderId="7" xfId="1" applyNumberFormat="1" applyFont="1" applyFill="1" applyBorder="1" applyAlignment="1" applyProtection="1">
      <alignment horizontal="center" vertical="center" wrapText="1"/>
    </xf>
    <xf numFmtId="165" fontId="16" fillId="5" borderId="7" xfId="1" applyNumberFormat="1" applyFont="1" applyFill="1" applyBorder="1" applyAlignment="1" applyProtection="1">
      <alignment horizontal="center" vertical="center" wrapText="1"/>
    </xf>
    <xf numFmtId="165" fontId="17" fillId="5" borderId="7" xfId="1" applyNumberFormat="1" applyFont="1" applyFill="1" applyBorder="1" applyAlignment="1" applyProtection="1">
      <alignment horizontal="center" vertical="center" wrapText="1"/>
    </xf>
    <xf numFmtId="165" fontId="9" fillId="5" borderId="7" xfId="1" applyNumberFormat="1" applyFont="1" applyFill="1" applyBorder="1" applyAlignment="1" applyProtection="1">
      <alignment horizontal="center" vertical="center" wrapText="1"/>
    </xf>
    <xf numFmtId="165" fontId="10" fillId="5" borderId="10" xfId="1" applyNumberFormat="1" applyFont="1" applyFill="1" applyBorder="1" applyAlignment="1" applyProtection="1">
      <alignment horizontal="center" vertical="center" wrapText="1"/>
    </xf>
    <xf numFmtId="165" fontId="9" fillId="5" borderId="10" xfId="1" applyNumberFormat="1" applyFont="1" applyFill="1" applyBorder="1" applyAlignment="1" applyProtection="1">
      <alignment horizontal="center" vertical="center" wrapText="1"/>
    </xf>
    <xf numFmtId="165" fontId="9" fillId="5" borderId="4" xfId="1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164" fontId="7" fillId="8" borderId="2" xfId="0" applyNumberFormat="1" applyFont="1" applyFill="1" applyBorder="1" applyAlignment="1">
      <alignment horizontal="center" vertical="center" wrapText="1"/>
    </xf>
    <xf numFmtId="164" fontId="10" fillId="5" borderId="4" xfId="1" applyNumberFormat="1" applyFont="1" applyFill="1" applyBorder="1" applyAlignment="1">
      <alignment horizontal="center" vertical="center" wrapText="1"/>
    </xf>
    <xf numFmtId="164" fontId="10" fillId="5" borderId="7" xfId="1" applyNumberFormat="1" applyFont="1" applyFill="1" applyBorder="1" applyAlignment="1" applyProtection="1">
      <alignment horizontal="center" vertical="center" wrapText="1"/>
    </xf>
    <xf numFmtId="164" fontId="16" fillId="5" borderId="7" xfId="1" applyNumberFormat="1" applyFont="1" applyFill="1" applyBorder="1" applyAlignment="1" applyProtection="1">
      <alignment horizontal="center" vertical="center" wrapText="1"/>
    </xf>
    <xf numFmtId="164" fontId="17" fillId="5" borderId="7" xfId="1" applyNumberFormat="1" applyFont="1" applyFill="1" applyBorder="1" applyAlignment="1" applyProtection="1">
      <alignment horizontal="center" vertical="center" wrapText="1"/>
    </xf>
    <xf numFmtId="164" fontId="9" fillId="5" borderId="7" xfId="1" applyNumberFormat="1" applyFont="1" applyFill="1" applyBorder="1" applyAlignment="1" applyProtection="1">
      <alignment horizontal="center" vertical="center" wrapText="1"/>
    </xf>
    <xf numFmtId="164" fontId="10" fillId="5" borderId="10" xfId="1" applyNumberFormat="1" applyFont="1" applyFill="1" applyBorder="1" applyAlignment="1" applyProtection="1">
      <alignment horizontal="center" vertical="center" wrapText="1"/>
    </xf>
    <xf numFmtId="164" fontId="9" fillId="5" borderId="10" xfId="1" applyNumberFormat="1" applyFont="1" applyFill="1" applyBorder="1" applyAlignment="1" applyProtection="1">
      <alignment horizontal="center" vertical="center" wrapText="1"/>
    </xf>
    <xf numFmtId="164" fontId="9" fillId="5" borderId="4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27" fillId="3" borderId="6" xfId="2" applyFont="1" applyFill="1" applyBorder="1" applyAlignment="1" applyProtection="1">
      <alignment horizontal="left" vertical="center" wrapText="1" indent="4"/>
    </xf>
    <xf numFmtId="164" fontId="25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4" fontId="25" fillId="6" borderId="2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vertical="center" wrapText="1"/>
    </xf>
    <xf numFmtId="0" fontId="26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64" fontId="25" fillId="2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 applyProtection="1">
      <alignment horizontal="center" vertical="center" wrapText="1"/>
    </xf>
    <xf numFmtId="164" fontId="17" fillId="0" borderId="7" xfId="2" applyNumberFormat="1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7" fillId="3" borderId="2" xfId="2" applyFont="1" applyFill="1" applyBorder="1" applyAlignment="1" applyProtection="1">
      <alignment horizontal="left" vertical="center" wrapText="1" indent="2"/>
    </xf>
    <xf numFmtId="164" fontId="16" fillId="6" borderId="2" xfId="2" applyNumberFormat="1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>
      <alignment vertical="center" wrapText="1"/>
    </xf>
    <xf numFmtId="164" fontId="16" fillId="3" borderId="0" xfId="2" applyNumberFormat="1" applyFont="1" applyFill="1" applyBorder="1" applyAlignment="1" applyProtection="1">
      <alignment horizontal="center" vertical="center" wrapText="1"/>
    </xf>
    <xf numFmtId="165" fontId="16" fillId="5" borderId="2" xfId="1" applyNumberFormat="1" applyFont="1" applyFill="1" applyBorder="1" applyAlignment="1" applyProtection="1">
      <alignment horizontal="center" vertical="center" wrapText="1"/>
    </xf>
    <xf numFmtId="164" fontId="16" fillId="3" borderId="2" xfId="2" applyNumberFormat="1" applyFont="1" applyFill="1" applyBorder="1" applyAlignment="1" applyProtection="1">
      <alignment horizontal="center" vertical="center" wrapText="1"/>
    </xf>
    <xf numFmtId="164" fontId="16" fillId="5" borderId="2" xfId="1" applyNumberFormat="1" applyFont="1" applyFill="1" applyBorder="1" applyAlignment="1" applyProtection="1">
      <alignment horizontal="center" vertical="center" wrapText="1"/>
    </xf>
    <xf numFmtId="166" fontId="37" fillId="0" borderId="0" xfId="4" applyNumberFormat="1" applyFont="1" applyFill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13" fillId="3" borderId="2" xfId="2" applyFont="1" applyFill="1" applyBorder="1" applyAlignment="1" applyProtection="1">
      <alignment horizontal="left" vertical="center" wrapText="1" indent="1"/>
    </xf>
    <xf numFmtId="166" fontId="37" fillId="0" borderId="2" xfId="4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 wrapText="1"/>
    </xf>
    <xf numFmtId="164" fontId="34" fillId="0" borderId="0" xfId="0" applyNumberFormat="1" applyFont="1" applyFill="1" applyAlignment="1">
      <alignment vertical="center" wrapText="1"/>
    </xf>
    <xf numFmtId="164" fontId="10" fillId="3" borderId="2" xfId="2" applyNumberFormat="1" applyFont="1" applyFill="1" applyBorder="1" applyAlignment="1" applyProtection="1">
      <alignment horizontal="center" vertical="center" wrapText="1"/>
    </xf>
    <xf numFmtId="164" fontId="10" fillId="6" borderId="2" xfId="2" applyNumberFormat="1" applyFont="1" applyFill="1" applyBorder="1" applyAlignment="1" applyProtection="1">
      <alignment horizontal="center" vertical="center" wrapText="1"/>
    </xf>
    <xf numFmtId="165" fontId="10" fillId="5" borderId="2" xfId="1" applyNumberFormat="1" applyFont="1" applyFill="1" applyBorder="1" applyAlignment="1" applyProtection="1">
      <alignment horizontal="center" vertical="center" wrapText="1"/>
    </xf>
    <xf numFmtId="164" fontId="25" fillId="7" borderId="2" xfId="0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7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17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1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15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16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2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1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2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2" fillId="0" borderId="7" xfId="2" applyNumberFormat="1" applyFont="1" applyFill="1" applyBorder="1" applyAlignment="1" applyProtection="1">
      <alignment horizontal="center" vertical="center" wrapText="1"/>
      <protection locked="0"/>
    </xf>
    <xf numFmtId="164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0" fillId="0" borderId="10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 applyProtection="1">
      <alignment horizontal="center" vertical="center" wrapText="1"/>
    </xf>
    <xf numFmtId="164" fontId="17" fillId="0" borderId="7" xfId="1" applyNumberFormat="1" applyFont="1" applyFill="1" applyBorder="1" applyAlignment="1" applyProtection="1">
      <alignment horizontal="center" vertical="center" wrapText="1"/>
    </xf>
    <xf numFmtId="164" fontId="9" fillId="0" borderId="7" xfId="1" applyNumberFormat="1" applyFont="1" applyFill="1" applyBorder="1" applyAlignment="1" applyProtection="1">
      <alignment horizontal="center" vertical="center" wrapText="1"/>
    </xf>
    <xf numFmtId="164" fontId="9" fillId="0" borderId="10" xfId="1" applyNumberFormat="1" applyFont="1" applyFill="1" applyBorder="1" applyAlignment="1" applyProtection="1">
      <alignment horizontal="center" vertical="center" wrapText="1"/>
    </xf>
    <xf numFmtId="164" fontId="44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5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46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6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horizontal="left" vertical="center" wrapText="1"/>
    </xf>
    <xf numFmtId="164" fontId="16" fillId="0" borderId="7" xfId="1" applyNumberFormat="1" applyFont="1" applyFill="1" applyBorder="1" applyAlignment="1" applyProtection="1">
      <alignment horizontal="center" vertical="center" wrapText="1"/>
    </xf>
    <xf numFmtId="164" fontId="10" fillId="0" borderId="10" xfId="1" applyNumberFormat="1" applyFont="1" applyFill="1" applyBorder="1" applyAlignment="1" applyProtection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25" fillId="9" borderId="2" xfId="0" applyNumberFormat="1" applyFont="1" applyFill="1" applyBorder="1" applyAlignment="1">
      <alignment horizontal="center" vertical="center" wrapText="1"/>
    </xf>
    <xf numFmtId="164" fontId="10" fillId="10" borderId="4" xfId="0" applyNumberFormat="1" applyFont="1" applyFill="1" applyBorder="1" applyAlignment="1">
      <alignment horizontal="center" vertical="center" wrapText="1"/>
    </xf>
    <xf numFmtId="164" fontId="10" fillId="10" borderId="7" xfId="2" applyNumberFormat="1" applyFont="1" applyFill="1" applyBorder="1" applyAlignment="1" applyProtection="1">
      <alignment horizontal="center" vertical="center" wrapText="1"/>
    </xf>
    <xf numFmtId="164" fontId="16" fillId="10" borderId="7" xfId="2" applyNumberFormat="1" applyFont="1" applyFill="1" applyBorder="1" applyAlignment="1" applyProtection="1">
      <alignment horizontal="center" vertical="center" wrapText="1"/>
    </xf>
    <xf numFmtId="164" fontId="17" fillId="10" borderId="7" xfId="2" applyNumberFormat="1" applyFont="1" applyFill="1" applyBorder="1" applyAlignment="1" applyProtection="1">
      <alignment horizontal="center" vertical="center" wrapText="1"/>
    </xf>
    <xf numFmtId="164" fontId="9" fillId="10" borderId="7" xfId="2" applyNumberFormat="1" applyFont="1" applyFill="1" applyBorder="1" applyAlignment="1" applyProtection="1">
      <alignment horizontal="center" vertical="center" wrapText="1"/>
    </xf>
    <xf numFmtId="164" fontId="10" fillId="10" borderId="10" xfId="2" applyNumberFormat="1" applyFont="1" applyFill="1" applyBorder="1" applyAlignment="1" applyProtection="1">
      <alignment horizontal="center" vertical="center" wrapText="1"/>
    </xf>
    <xf numFmtId="164" fontId="9" fillId="10" borderId="10" xfId="2" applyNumberFormat="1" applyFont="1" applyFill="1" applyBorder="1" applyAlignment="1" applyProtection="1">
      <alignment horizontal="center" vertical="center" wrapText="1"/>
    </xf>
    <xf numFmtId="164" fontId="9" fillId="10" borderId="4" xfId="0" applyNumberFormat="1" applyFont="1" applyFill="1" applyBorder="1" applyAlignment="1">
      <alignment horizontal="center" vertical="center" wrapText="1"/>
    </xf>
    <xf numFmtId="164" fontId="17" fillId="0" borderId="15" xfId="1" applyNumberFormat="1" applyFont="1" applyFill="1" applyBorder="1" applyAlignment="1" applyProtection="1">
      <alignment horizontal="center" vertical="center" wrapText="1"/>
    </xf>
    <xf numFmtId="164" fontId="9" fillId="0" borderId="15" xfId="1" applyNumberFormat="1" applyFont="1" applyFill="1" applyBorder="1" applyAlignment="1" applyProtection="1">
      <alignment horizontal="center" vertical="center" wrapText="1"/>
    </xf>
    <xf numFmtId="164" fontId="9" fillId="0" borderId="16" xfId="1" applyNumberFormat="1" applyFont="1" applyFill="1" applyBorder="1" applyAlignment="1" applyProtection="1">
      <alignment horizontal="center" vertical="center" wrapText="1"/>
    </xf>
    <xf numFmtId="164" fontId="35" fillId="2" borderId="2" xfId="0" applyNumberFormat="1" applyFont="1" applyFill="1" applyBorder="1" applyAlignment="1">
      <alignment horizontal="center" vertical="center" wrapText="1"/>
    </xf>
    <xf numFmtId="164" fontId="35" fillId="0" borderId="2" xfId="0" applyNumberFormat="1" applyFont="1" applyFill="1" applyBorder="1" applyAlignment="1">
      <alignment horizontal="center" vertical="center" wrapText="1"/>
    </xf>
    <xf numFmtId="164" fontId="10" fillId="0" borderId="4" xfId="0" applyNumberFormat="1" applyFont="1" applyFill="1" applyBorder="1" applyAlignment="1">
      <alignment horizontal="center" vertical="center" wrapText="1"/>
    </xf>
    <xf numFmtId="164" fontId="10" fillId="0" borderId="7" xfId="2" applyNumberFormat="1" applyFont="1" applyFill="1" applyBorder="1" applyAlignment="1" applyProtection="1">
      <alignment horizontal="center" vertical="center" wrapText="1"/>
    </xf>
    <xf numFmtId="164" fontId="9" fillId="0" borderId="7" xfId="2" applyNumberFormat="1" applyFont="1" applyFill="1" applyBorder="1" applyAlignment="1" applyProtection="1">
      <alignment horizontal="center" vertical="center" wrapText="1"/>
    </xf>
    <xf numFmtId="164" fontId="10" fillId="0" borderId="10" xfId="2" applyNumberFormat="1" applyFont="1" applyFill="1" applyBorder="1" applyAlignment="1" applyProtection="1">
      <alignment horizontal="center" vertical="center" wrapText="1"/>
    </xf>
    <xf numFmtId="164" fontId="9" fillId="0" borderId="10" xfId="2" applyNumberFormat="1" applyFont="1" applyFill="1" applyBorder="1" applyAlignment="1" applyProtection="1">
      <alignment horizontal="center" vertical="center" wrapText="1"/>
    </xf>
    <xf numFmtId="164" fontId="47" fillId="3" borderId="4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Border="1"/>
    <xf numFmtId="0" fontId="48" fillId="0" borderId="3" xfId="0" applyFont="1" applyFill="1" applyBorder="1" applyAlignment="1">
      <alignment horizontal="center" vertical="center" wrapText="1"/>
    </xf>
    <xf numFmtId="164" fontId="49" fillId="3" borderId="4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2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horizontal="left" vertical="center" wrapText="1"/>
    </xf>
  </cellXfs>
  <cellStyles count="5">
    <cellStyle name="Comma" xfId="4" builtinId="3"/>
    <cellStyle name="Normal" xfId="0" builtinId="0"/>
    <cellStyle name="Normal 2" xfId="3"/>
    <cellStyle name="Normal_cxrili 30.12.2008 BOLOOOOO" xfId="2"/>
    <cellStyle name="Percent" xfId="1" builtinId="5"/>
  </cellStyles>
  <dxfs count="0"/>
  <tableStyles count="0" defaultTableStyle="TableStyleMedium2" defaultPivotStyle="PivotStyleMedium9"/>
  <colors>
    <mruColors>
      <color rgb="FF7F63A1"/>
      <color rgb="FF6A5288"/>
      <color rgb="FF0069B8"/>
      <color rgb="FF00589A"/>
      <color rgb="FF83C937"/>
      <color rgb="FF8E0000"/>
      <color rgb="FFA7D971"/>
      <color rgb="FFB4DE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საქართველოს შრომის, ჯანმრთელობისა და სოციალური დაცვის სამინისტრო %</a:t>
            </a:r>
            <a:r>
              <a:rPr lang="en-US" sz="1800" b="1" i="0" baseline="0">
                <a:effectLst/>
              </a:rPr>
              <a:t> 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844251617435622E-2"/>
          <c:y val="0.20500415393753812"/>
          <c:w val="0.93663567761678768"/>
          <c:h val="0.65597731879269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'3500-გრაფ'!$M$3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0"/>
                  <c:y val="9.6385517785025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('3500-გრაფ'!$M$6,'3500-გრაფ'!$M$7,'3500-გრაფ'!$M$10,'3500-გრაფ'!$M$11,'3500-გრაფ'!$M$12,'3500-გრაფ'!$M$13,'3500-გრაფ'!$M$15)</c:f>
              <c:numCache>
                <c:formatCode>0.0%</c:formatCode>
                <c:ptCount val="7"/>
                <c:pt idx="0">
                  <c:v>0.69971506488037649</c:v>
                </c:pt>
                <c:pt idx="1">
                  <c:v>0.62298918375109302</c:v>
                </c:pt>
                <c:pt idx="2">
                  <c:v>0.97275936661911555</c:v>
                </c:pt>
                <c:pt idx="3">
                  <c:v>0.76768091997770194</c:v>
                </c:pt>
                <c:pt idx="4">
                  <c:v>0.92191063942365159</c:v>
                </c:pt>
                <c:pt idx="5">
                  <c:v>0.17576325506002333</c:v>
                </c:pt>
                <c:pt idx="6">
                  <c:v>0.9989205260565821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26632192"/>
        <c:axId val="326634112"/>
      </c:barChart>
      <c:catAx>
        <c:axId val="326632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326634112"/>
        <c:crosses val="autoZero"/>
        <c:auto val="1"/>
        <c:lblAlgn val="ctr"/>
        <c:lblOffset val="100"/>
        <c:noMultiLvlLbl val="0"/>
      </c:catAx>
      <c:valAx>
        <c:axId val="3266341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32663219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 b="0"/>
            </a:pPr>
            <a:endParaRPr lang="en-US"/>
          </a:p>
        </c:txPr>
      </c:legendEntry>
      <c:layout>
        <c:manualLayout>
          <c:xMode val="edge"/>
          <c:yMode val="edge"/>
          <c:x val="0.3234116660809388"/>
          <c:y val="0.10656114687129066"/>
          <c:w val="0.45066060605420993"/>
          <c:h val="6.5874821269374495E-2"/>
        </c:manualLayout>
      </c:layout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განხორციელებული პროგრამების ათვისება %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3765079608110579E-2"/>
          <c:y val="0.20271991159509578"/>
          <c:w val="0.95717672433520029"/>
          <c:h val="0.61803089437602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1.0869565217391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5930144267274111E-4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M$4,'NCDC-გრაფ'!$M$20,'NCDC-გრაფ'!$M$32,'NCDC-გრაფ'!$M$44,'NCDC-გრაფ'!$M$56,'NCDC-გრაფ'!$M$68,'NCDC-გრაფ'!$M$80,'NCDC-გრაფ'!$M$92,'NCDC-გრაფ'!$M$104,'NCDC-გრაფ'!$M$128,'NCDC-გრაფ'!$M$140)</c:f>
              <c:numCache>
                <c:formatCode>0.0%</c:formatCode>
                <c:ptCount val="11"/>
                <c:pt idx="0">
                  <c:v>0.7235350981410853</c:v>
                </c:pt>
                <c:pt idx="1">
                  <c:v>0.61362881355932208</c:v>
                </c:pt>
                <c:pt idx="2">
                  <c:v>0.98317974814665576</c:v>
                </c:pt>
                <c:pt idx="3">
                  <c:v>0.57603436923076923</c:v>
                </c:pt>
                <c:pt idx="4">
                  <c:v>0.69209800573402658</c:v>
                </c:pt>
                <c:pt idx="5">
                  <c:v>0.75</c:v>
                </c:pt>
                <c:pt idx="6">
                  <c:v>0.7464145164960182</c:v>
                </c:pt>
                <c:pt idx="7">
                  <c:v>0.30420745333333332</c:v>
                </c:pt>
                <c:pt idx="8">
                  <c:v>0.71082007360532817</c:v>
                </c:pt>
                <c:pt idx="9">
                  <c:v>0.55537289947433643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1810816"/>
        <c:axId val="241812608"/>
      </c:barChart>
      <c:catAx>
        <c:axId val="241810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241812608"/>
        <c:crosses val="autoZero"/>
        <c:auto val="1"/>
        <c:lblAlgn val="ctr"/>
        <c:lblOffset val="100"/>
        <c:noMultiLvlLbl val="0"/>
      </c:catAx>
      <c:valAx>
        <c:axId val="2418126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4181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480511624031131"/>
          <c:y val="9.2201157225967029E-2"/>
          <c:w val="0.25302816564040792"/>
          <c:h val="5.1770837067029341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(ათას ლარებში)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12287779731335426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-1.0960960338930155E-3"/>
                  <c:y val="-1.0587684098070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('NCDC-გრაფ'!$F$6,'NCDC-გრაფ'!$F$10,'NCDC-გრაფ'!$F$15,'NCDC-გრაფ'!$F$16,'NCDC-გრაფ'!$F$17)</c:f>
              <c:numCache>
                <c:formatCode>#,##0.0</c:formatCode>
                <c:ptCount val="5"/>
                <c:pt idx="0">
                  <c:v>2477</c:v>
                </c:pt>
                <c:pt idx="1">
                  <c:v>2763.1030000000001</c:v>
                </c:pt>
                <c:pt idx="2">
                  <c:v>22.5</c:v>
                </c:pt>
                <c:pt idx="3">
                  <c:v>15.303000000000001</c:v>
                </c:pt>
                <c:pt idx="4">
                  <c:v>211.56399999999999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0960960338930155E-3"/>
                  <c:y val="1.05874756831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2882881016790466E-3"/>
                  <c:y val="-1.3234344603992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('NCDC-გრაფ'!$P$6,'NCDC-გრაფ'!$P$10,'NCDC-გრაფ'!$P$15,'NCDC-გრაფ'!$P$16,'NCDC-გრაფ'!$P$17)</c:f>
              <c:numCache>
                <c:formatCode>#,##0.0</c:formatCode>
                <c:ptCount val="5"/>
                <c:pt idx="0">
                  <c:v>3002.8944499999998</c:v>
                </c:pt>
                <c:pt idx="1">
                  <c:v>3961.5402000000008</c:v>
                </c:pt>
                <c:pt idx="2">
                  <c:v>17.2498</c:v>
                </c:pt>
                <c:pt idx="3">
                  <c:v>18.78519</c:v>
                </c:pt>
                <c:pt idx="4">
                  <c:v>240.7363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100864"/>
        <c:axId val="242123136"/>
      </c:barChart>
      <c:catAx>
        <c:axId val="24210086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123136"/>
        <c:crosses val="autoZero"/>
        <c:auto val="1"/>
        <c:lblAlgn val="ctr"/>
        <c:lblOffset val="100"/>
        <c:noMultiLvlLbl val="0"/>
      </c:catAx>
      <c:valAx>
        <c:axId val="2421231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210086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დაავადებათა კონტროლისა და ეპიდემიოლოგიური უსაფრთხოების მართვის ცენტრის შესრულება ეკონომიკური კლასიფიკაციების მიხედით </a:t>
            </a:r>
            <a:r>
              <a:rPr lang="ka-GE" sz="1800" b="1" i="0" baseline="0">
                <a:effectLst/>
              </a:rPr>
              <a:t>%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7686794024632717E-2"/>
          <c:y val="0.24877941015103511"/>
          <c:w val="0.9395202158624012"/>
          <c:h val="0.63658501988879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'NCDC-გრაფ'!$M$3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('NCDC-გრაფ'!$C$6,'NCDC-გრაფ'!$C$10,'NCDC-გრაფ'!$C$15,'NCDC-გრაფ'!$C$16,'NCDC-გრაფ'!$C$17)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('NCDC-გრაფ'!$M$6,'NCDC-გრაფ'!$M$10,'NCDC-გრაფ'!$M$15,'NCDC-გრაფ'!$M$16,'NCDC-გრაფ'!$M$17)</c:f>
              <c:numCache>
                <c:formatCode>0.0%</c:formatCode>
                <c:ptCount val="5"/>
                <c:pt idx="0">
                  <c:v>0.72315751928603855</c:v>
                </c:pt>
                <c:pt idx="1">
                  <c:v>0.72047048454654616</c:v>
                </c:pt>
                <c:pt idx="2">
                  <c:v>0.38020566666666666</c:v>
                </c:pt>
                <c:pt idx="3">
                  <c:v>0.75373097571787417</c:v>
                </c:pt>
                <c:pt idx="4">
                  <c:v>0.98579068272484938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2145152"/>
        <c:axId val="242146688"/>
      </c:barChart>
      <c:catAx>
        <c:axId val="242145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146688"/>
        <c:crosses val="autoZero"/>
        <c:auto val="1"/>
        <c:lblAlgn val="ctr"/>
        <c:lblOffset val="100"/>
        <c:noMultiLvlLbl val="0"/>
      </c:catAx>
      <c:valAx>
        <c:axId val="2421466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24214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358267352339599"/>
          <c:y val="0.16545814058674438"/>
          <c:w val="0.42101966197568769"/>
          <c:h val="5.962256438704120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სამედიცინო საქმიანობის რეგულირების პროგრამების ათვისება </a:t>
            </a:r>
          </a:p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(ათას ლარებში)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9.4117670308518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('რეგულ-Graphs'!$F$16,'რეგულ-Graphs'!$F$32,'რეგულ-Graphs'!$F$44)</c:f>
              <c:numCache>
                <c:formatCode>#,##0.0</c:formatCode>
                <c:ptCount val="3"/>
                <c:pt idx="0">
                  <c:v>2268.8119999999999</c:v>
                </c:pt>
                <c:pt idx="1">
                  <c:v>99.75</c:v>
                </c:pt>
                <c:pt idx="2">
                  <c:v>73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3444457079080071E-17"/>
                  <c:y val="9.4117670308518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('რეგულ-Graphs'!$P$16,'რეგულ-Graphs'!$P$32,'რეგულ-Graphs'!$P$44)</c:f>
              <c:numCache>
                <c:formatCode>#,##0.0</c:formatCode>
                <c:ptCount val="3"/>
                <c:pt idx="0">
                  <c:v>2685.5381299999999</c:v>
                </c:pt>
                <c:pt idx="1">
                  <c:v>54.459999999999994</c:v>
                </c:pt>
                <c:pt idx="2">
                  <c:v>73.610959999999992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472448"/>
        <c:axId val="242473984"/>
      </c:barChart>
      <c:catAx>
        <c:axId val="24247244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473984"/>
        <c:crosses val="autoZero"/>
        <c:auto val="1"/>
        <c:lblAlgn val="ctr"/>
        <c:lblOffset val="100"/>
        <c:noMultiLvlLbl val="0"/>
      </c:catAx>
      <c:valAx>
        <c:axId val="24247398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24724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სამედიცინო საქმიანობის რეგულირების პროგრამების ათვისება % 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5829401355529227E-2"/>
          <c:y val="0.25484266267561229"/>
          <c:w val="0.91833614205083081"/>
          <c:h val="0.60341842903562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9629612347849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('რეგულ-Graphs'!$C$16,'რეგულ-Graphs'!$C$32,'რეგულ-Graphs'!$C$44)</c:f>
              <c:strCache>
                <c:ptCount val="3"/>
                <c:pt idx="0">
                  <c:v>სამედიცინო საქმიანობის რეგულირების პროგრამა </c:v>
                </c:pt>
                <c:pt idx="1">
                  <c:v>სამედიცინო-სოციალური ექსპერტიზა და კონტროლი</c:v>
                </c:pt>
                <c:pt idx="2">
                  <c:v>სამკურნალო საშუალებების ხარისხის სახელმწიფო კონტროლი</c:v>
                </c:pt>
              </c:strCache>
            </c:strRef>
          </c:cat>
          <c:val>
            <c:numRef>
              <c:f>('რეგულ-Graphs'!$M$16,'რეგულ-Graphs'!$M$32,'რეგულ-Graphs'!$M$44)</c:f>
              <c:numCache>
                <c:formatCode>0.0%</c:formatCode>
                <c:ptCount val="3"/>
                <c:pt idx="0">
                  <c:v>0.72722125407644245</c:v>
                </c:pt>
                <c:pt idx="1">
                  <c:v>8.1041736227045066E-2</c:v>
                </c:pt>
                <c:pt idx="2">
                  <c:v>0.43042960000000002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2541312"/>
        <c:axId val="242542848"/>
      </c:barChart>
      <c:catAx>
        <c:axId val="242541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542848"/>
        <c:crosses val="autoZero"/>
        <c:auto val="1"/>
        <c:lblAlgn val="ctr"/>
        <c:lblOffset val="100"/>
        <c:noMultiLvlLbl val="0"/>
      </c:catAx>
      <c:valAx>
        <c:axId val="2425428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4254131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100" b="0"/>
            </a:pPr>
            <a:endParaRPr lang="en-US"/>
          </a:p>
        </c:txPr>
      </c:legendEntry>
      <c:layout>
        <c:manualLayout>
          <c:xMode val="edge"/>
          <c:yMode val="edge"/>
          <c:x val="0.28662247980511718"/>
          <c:y val="0.12932305084686446"/>
          <c:w val="0.50880620211975425"/>
          <c:h val="6.697371421772283E-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(ათას ლარებში)  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'რეგულ-Graphs'!$F$3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9354133894107923E-3"/>
                  <c:y val="-9.27535836722531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5257909456703743E-2"/>
                  <c:y val="6.183572244816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354133894107923E-3"/>
                  <c:y val="3.0917861224084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12480336464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('რეგულ-Graphs'!$F$18,'რეგულ-Graphs'!$F$22,'რეგულ-Graphs'!$F$27,'რეგულ-Graphs'!$F$28,'რეგულ-Graphs'!$F$29,'რეგულ-Graphs'!$F$31)</c:f>
              <c:numCache>
                <c:formatCode>#,##0.0</c:formatCode>
                <c:ptCount val="6"/>
                <c:pt idx="0">
                  <c:v>1759</c:v>
                </c:pt>
                <c:pt idx="1">
                  <c:v>433.61200000000002</c:v>
                </c:pt>
                <c:pt idx="2">
                  <c:v>28</c:v>
                </c:pt>
                <c:pt idx="3">
                  <c:v>4</c:v>
                </c:pt>
                <c:pt idx="4">
                  <c:v>40</c:v>
                </c:pt>
                <c:pt idx="5">
                  <c:v>4.2</c:v>
                </c:pt>
              </c:numCache>
            </c:numRef>
          </c:val>
        </c:ser>
        <c:ser>
          <c:idx val="1"/>
          <c:order val="1"/>
          <c:tx>
            <c:strRef>
              <c:f>'რეგულ-Graphs'!$P$3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483744100939427E-2"/>
                  <c:y val="-1.2367144489633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32249606729295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1612480336464756E-3"/>
                  <c:y val="9.27535836722531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('რეგულ-Graphs'!$P$18,'რეგულ-Graphs'!$P$22,'რეგულ-Graphs'!$P$27,'რეგულ-Graphs'!$P$28,'რეგულ-Graphs'!$P$29,'რეგულ-Graphs'!$P$31)</c:f>
              <c:numCache>
                <c:formatCode>#,##0.0</c:formatCode>
                <c:ptCount val="6"/>
                <c:pt idx="0">
                  <c:v>2076.1467600000001</c:v>
                </c:pt>
                <c:pt idx="1">
                  <c:v>527.40778</c:v>
                </c:pt>
                <c:pt idx="2">
                  <c:v>31.879810000000003</c:v>
                </c:pt>
                <c:pt idx="3">
                  <c:v>6.0149299999999997</c:v>
                </c:pt>
                <c:pt idx="4">
                  <c:v>39.999500000000005</c:v>
                </c:pt>
                <c:pt idx="5">
                  <c:v>4.0893499999999996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590080"/>
        <c:axId val="242591616"/>
      </c:barChart>
      <c:catAx>
        <c:axId val="242590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591616"/>
        <c:crosses val="autoZero"/>
        <c:auto val="1"/>
        <c:lblAlgn val="ctr"/>
        <c:lblOffset val="100"/>
        <c:noMultiLvlLbl val="0"/>
      </c:catAx>
      <c:valAx>
        <c:axId val="2425916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25900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სამედიცინო საქმიანობის რეგულირების პროგრამის შესრულება ეკონომიკური კლასიფიკაციების მიხედვით  %</a:t>
            </a:r>
            <a:endParaRPr lang="en-U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3597899890211376E-2"/>
          <c:y val="0.25281032063073899"/>
          <c:w val="0.92110440387494918"/>
          <c:h val="0.56899785620742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'რეგულ-Graphs'!$M$3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('რეგულ-Graphs'!$C$18,'რეგულ-Graphs'!$C$22,'რეგულ-Graphs'!$C$27,'რეგულ-Graphs'!$C$28,'რეგულ-Graphs'!$C$29,'რეგულ-Graphs'!$C$31)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('რეგულ-Graphs'!$M$18,'რეგულ-Graphs'!$M$22,'რეგულ-Graphs'!$M$27,'რეგულ-Graphs'!$M$28,'რეგულ-Graphs'!$M$29,'რეგულ-Graphs'!$M$31)</c:f>
              <c:numCache>
                <c:formatCode>0.0%</c:formatCode>
                <c:ptCount val="6"/>
                <c:pt idx="0">
                  <c:v>0.69976665562913909</c:v>
                </c:pt>
                <c:pt idx="1">
                  <c:v>0.82422180603441431</c:v>
                </c:pt>
                <c:pt idx="2">
                  <c:v>0.96101000000000003</c:v>
                </c:pt>
                <c:pt idx="3">
                  <c:v>0.70298599999999989</c:v>
                </c:pt>
                <c:pt idx="4">
                  <c:v>0.97211250000000005</c:v>
                </c:pt>
                <c:pt idx="5">
                  <c:v>0.97365476190476175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2949504"/>
        <c:axId val="242955392"/>
      </c:barChart>
      <c:catAx>
        <c:axId val="242949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2955392"/>
        <c:crosses val="autoZero"/>
        <c:auto val="1"/>
        <c:lblAlgn val="ctr"/>
        <c:lblOffset val="100"/>
        <c:noMultiLvlLbl val="0"/>
      </c:catAx>
      <c:valAx>
        <c:axId val="2429553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429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66366317612361"/>
          <c:y val="0.15366383247818943"/>
          <c:w val="0.57104061476851475"/>
          <c:h val="7.7668108961965743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</a:t>
            </a:r>
            <a:r>
              <a:rPr lang="ka-GE" sz="1600"/>
              <a:t> </a:t>
            </a:r>
          </a:p>
          <a:p>
            <a:pPr>
              <a:defRPr sz="1600"/>
            </a:pPr>
            <a:r>
              <a:rPr lang="ka-GE" sz="1600"/>
              <a:t>(ათას ლარებში)</a:t>
            </a:r>
            <a:endParaRPr lang="en-US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7316017316017316E-3"/>
                  <c:y val="-3.1504925435389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('სასწ-graph'!$F$4,'სასწ-graph'!$F$20)</c:f>
              <c:numCache>
                <c:formatCode>#,##0.0</c:formatCode>
                <c:ptCount val="2"/>
                <c:pt idx="0">
                  <c:v>825.44999999999993</c:v>
                </c:pt>
                <c:pt idx="1">
                  <c:v>15830.942999999999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('სასწ-graph'!$P$4,'სასწ-graph'!$P$20)</c:f>
              <c:numCache>
                <c:formatCode>#,##0.0</c:formatCode>
                <c:ptCount val="2"/>
                <c:pt idx="0">
                  <c:v>964.6329199999999</c:v>
                </c:pt>
                <c:pt idx="1">
                  <c:v>18263.675424999998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174400"/>
        <c:axId val="243180288"/>
      </c:barChart>
      <c:catAx>
        <c:axId val="243174400"/>
        <c:scaling>
          <c:orientation val="minMax"/>
        </c:scaling>
        <c:delete val="0"/>
        <c:axPos val="b"/>
        <c:numFmt formatCode="#,##0.0" sourceLinked="1"/>
        <c:majorTickMark val="none"/>
        <c:minorTickMark val="none"/>
        <c:tickLblPos val="nextTo"/>
        <c:crossAx val="243180288"/>
        <c:crosses val="autoZero"/>
        <c:auto val="1"/>
        <c:lblAlgn val="ctr"/>
        <c:lblOffset val="100"/>
        <c:noMultiLvlLbl val="0"/>
      </c:catAx>
      <c:valAx>
        <c:axId val="24318028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3174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სასწრაფო  სამედიცინო დახმარების</a:t>
            </a:r>
            <a:r>
              <a:rPr lang="ka-GE" sz="1600" baseline="0"/>
              <a:t> პროგრამის ათვისება </a:t>
            </a:r>
            <a:r>
              <a:rPr lang="ka-GE" sz="1600"/>
              <a:t>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50278121929685E-2"/>
          <c:y val="0.2740822935594589"/>
          <c:w val="0.90224083710528502"/>
          <c:h val="0.61474015748031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600023867952634E-17"/>
                  <c:y val="1.6260157397043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('სასწ-graph'!$C$4,'სასწ-graph'!$C$20)</c:f>
              <c:strCache>
                <c:ptCount val="2"/>
                <c:pt idx="0">
                  <c:v>სასწრაფო სამედიცინო დახმარების მართვის პროგრამა</c:v>
                </c:pt>
                <c:pt idx="1">
                  <c:v>სასწრაფო გადაუდებელი დახმარება</c:v>
                </c:pt>
              </c:strCache>
            </c:strRef>
          </c:cat>
          <c:val>
            <c:numRef>
              <c:f>('სასწ-graph'!$M$4,'სასწ-graph'!$M$20)</c:f>
              <c:numCache>
                <c:formatCode>0.0%</c:formatCode>
                <c:ptCount val="2"/>
                <c:pt idx="0">
                  <c:v>0.61043262212008231</c:v>
                </c:pt>
                <c:pt idx="1">
                  <c:v>0.64177407748962945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3255552"/>
        <c:axId val="243339264"/>
      </c:barChart>
      <c:catAx>
        <c:axId val="243255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43339264"/>
        <c:crosses val="autoZero"/>
        <c:auto val="1"/>
        <c:lblAlgn val="ctr"/>
        <c:lblOffset val="100"/>
        <c:noMultiLvlLbl val="0"/>
      </c:catAx>
      <c:valAx>
        <c:axId val="2433392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4325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202186196441263"/>
          <c:y val="0.1504290732889158"/>
          <c:w val="0.53761327810902249"/>
          <c:h val="7.4186311326468801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(ათას ლარებში)</a:t>
            </a:r>
            <a:endParaRPr lang="en-US" sz="14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'სასწ-graph'!$F$3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7094017094017094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046176265901174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('სასწ-graph'!$F$6,'სასწ-graph'!$F$10,'სასწ-graph'!$F$15,'სასწ-graph'!$F$16,'სასწ-graph'!$F$19)</c:f>
              <c:numCache>
                <c:formatCode>#,##0.0</c:formatCode>
                <c:ptCount val="5"/>
                <c:pt idx="0">
                  <c:v>730.8</c:v>
                </c:pt>
                <c:pt idx="1">
                  <c:v>90.951999999999998</c:v>
                </c:pt>
                <c:pt idx="2">
                  <c:v>0.5</c:v>
                </c:pt>
                <c:pt idx="3">
                  <c:v>2.6</c:v>
                </c:pt>
                <c:pt idx="4">
                  <c:v>0.59799999999999998</c:v>
                </c:pt>
              </c:numCache>
            </c:numRef>
          </c:val>
        </c:ser>
        <c:ser>
          <c:idx val="1"/>
          <c:order val="1"/>
          <c:tx>
            <c:strRef>
              <c:f>'სასწ-graph'!$P$3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2138528797703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1069264398851755E-3"/>
                  <c:y val="1.686429092628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('სასწ-graph'!$P$6,'სასწ-graph'!$P$10,'სასწ-graph'!$P$15,'სასწ-graph'!$P$16,'სასწ-graph'!$P$19)</c:f>
              <c:numCache>
                <c:formatCode>#,##0.0</c:formatCode>
                <c:ptCount val="5"/>
                <c:pt idx="0">
                  <c:v>882.17091000000005</c:v>
                </c:pt>
                <c:pt idx="1">
                  <c:v>74.714739999999992</c:v>
                </c:pt>
                <c:pt idx="2">
                  <c:v>4.4666699999999997</c:v>
                </c:pt>
                <c:pt idx="3">
                  <c:v>2.6825999999999999</c:v>
                </c:pt>
                <c:pt idx="4">
                  <c:v>0.59799999999999998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81760"/>
        <c:axId val="243383296"/>
      </c:barChart>
      <c:catAx>
        <c:axId val="243381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243383296"/>
        <c:crosses val="autoZero"/>
        <c:auto val="1"/>
        <c:lblAlgn val="ctr"/>
        <c:lblOffset val="100"/>
        <c:noMultiLvlLbl val="0"/>
      </c:catAx>
      <c:valAx>
        <c:axId val="24338329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33817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/>
              <a:t>მოსალოდნელი</a:t>
            </a:r>
            <a:r>
              <a:rPr lang="ka-GE" sz="1400" baseline="0"/>
              <a:t> 9 თვის შესრულება</a:t>
            </a:r>
            <a:endParaRPr lang="ka-GE" sz="1400"/>
          </a:p>
        </c:rich>
      </c:tx>
      <c:layout>
        <c:manualLayout>
          <c:xMode val="edge"/>
          <c:yMode val="edge"/>
          <c:x val="0.64444715239781281"/>
          <c:y val="0.26727947179400918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dPt>
            <c:idx val="2"/>
            <c:bubble3D val="0"/>
            <c:spPr>
              <a:solidFill>
                <a:schemeClr val="tx2">
                  <a:lumMod val="50000"/>
                </a:schemeClr>
              </a:solidFill>
              <a:ln>
                <a:solidFill>
                  <a:srgbClr val="92D050"/>
                </a:solidFill>
              </a:ln>
            </c:spPr>
          </c:dPt>
          <c:dPt>
            <c:idx val="3"/>
            <c:bubble3D val="0"/>
            <c:spPr>
              <a:solidFill>
                <a:srgbClr val="83C937"/>
              </a:solidFill>
              <a:ln>
                <a:solidFill>
                  <a:srgbClr val="92D050"/>
                </a:solidFill>
              </a:ln>
            </c:spPr>
          </c:dPt>
          <c:dPt>
            <c:idx val="4"/>
            <c:bubble3D val="0"/>
            <c:spPr>
              <a:solidFill>
                <a:srgbClr val="7030A0"/>
              </a:solidFill>
              <a:ln>
                <a:solidFill>
                  <a:srgbClr val="92D050"/>
                </a:solidFill>
              </a:ln>
            </c:spPr>
          </c:dPt>
          <c:dLbls>
            <c:dLbl>
              <c:idx val="0"/>
              <c:layout>
                <c:manualLayout>
                  <c:x val="0.13743224965580819"/>
                  <c:y val="-0.1007742603344566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1101814925852116"/>
                  <c:y val="-1.40056674555178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2072184684474084"/>
                  <c:y val="5.20460171956617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678155369076804E-2"/>
                  <c:y val="-0.2152626282358560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3895173947739359"/>
                  <c:y val="5.09198321318115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23413936154028386"/>
                  <c:y val="-3.56571113862076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4.2318751509032242E-2"/>
                  <c:y val="-0.104470178943147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58226.956380000003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0095640956962191"/>
          <c:y val="0.3752561556939818"/>
          <c:w val="0.25794543578979651"/>
          <c:h val="0.1881171608634354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ka-GE" sz="1400" b="1" i="0" u="none" strike="noStrike" baseline="0">
                <a:effectLst/>
              </a:rPr>
              <a:t>სასწრაფო სამედიცინო დახმარების მართვის პროგრამის ათვისება ეკონომიკური კლაციფიკაციების მიხედვით </a:t>
            </a:r>
            <a:r>
              <a:rPr lang="ka-GE" sz="1400"/>
              <a:t>%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77067753686875E-2"/>
          <c:y val="0.22463421776926401"/>
          <c:w val="0.90500325607661425"/>
          <c:h val="0.56899785620742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'სასწ-graph'!$M$3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('სასწ-graph'!$C$6,'სასწ-graph'!$C$10,'სასწ-graph'!$C$15,'სასწ-graph'!$C$16,'სასწ-graph'!$C$19)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ვალდებულებების კლება</c:v>
                </c:pt>
              </c:strCache>
            </c:strRef>
          </c:cat>
          <c:val>
            <c:numRef>
              <c:f>('სასწ-graph'!$M$6,'სასწ-graph'!$M$10,'სასწ-graph'!$M$15,'სასწ-graph'!$M$16,'სასწ-graph'!$M$19)</c:f>
              <c:numCache>
                <c:formatCode>0.0%</c:formatCode>
                <c:ptCount val="5"/>
                <c:pt idx="0">
                  <c:v>0.6840618610223641</c:v>
                </c:pt>
                <c:pt idx="1">
                  <c:v>0.27627399248070711</c:v>
                </c:pt>
                <c:pt idx="2">
                  <c:v>7.1795384615384622E-2</c:v>
                </c:pt>
                <c:pt idx="3">
                  <c:v>0.21437168141592924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3475200"/>
        <c:axId val="243476736"/>
      </c:barChart>
      <c:catAx>
        <c:axId val="243475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243476736"/>
        <c:crosses val="autoZero"/>
        <c:auto val="1"/>
        <c:lblAlgn val="ctr"/>
        <c:lblOffset val="100"/>
        <c:noMultiLvlLbl val="0"/>
      </c:catAx>
      <c:valAx>
        <c:axId val="2434767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24347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677820613458142"/>
          <c:y val="0.13170575385432975"/>
          <c:w val="0.50882924828339038"/>
          <c:h val="8.0842624461286219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u="none" strike="noStrike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</a:t>
            </a:r>
            <a:r>
              <a:rPr lang="ka-GE" sz="1600" b="1" i="0" baseline="0">
                <a:effectLst/>
              </a:rPr>
              <a:t>%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98383097558253E-2"/>
          <c:y val="0.29566426916192906"/>
          <c:w val="0.89973930175619943"/>
          <c:h val="0.574608517700673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'ტრეფ-გრაფ'!$M$3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1.8273506848298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08633993842807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('ტრეფ-გრაფ'!$M$6,'ტრეფ-გრაფ'!$M$10,'ტრეფ-გრაფ'!$M$15,'ტრეფ-გრაფ'!$M$16,'ტრეფ-გრაფ'!$M$17,'ტრეფ-გრაფ'!$M$19)</c:f>
              <c:numCache>
                <c:formatCode>0.0%</c:formatCode>
                <c:ptCount val="6"/>
                <c:pt idx="0">
                  <c:v>0.68887367402686095</c:v>
                </c:pt>
                <c:pt idx="1">
                  <c:v>0.67101633378441161</c:v>
                </c:pt>
                <c:pt idx="2">
                  <c:v>0.886585553633218</c:v>
                </c:pt>
                <c:pt idx="3">
                  <c:v>0.63631977294228947</c:v>
                </c:pt>
                <c:pt idx="4">
                  <c:v>0.68429257558105794</c:v>
                </c:pt>
                <c:pt idx="5">
                  <c:v>0.99991420650382135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8003968"/>
        <c:axId val="248030336"/>
      </c:barChart>
      <c:catAx>
        <c:axId val="248003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8030336"/>
        <c:crosses val="autoZero"/>
        <c:auto val="1"/>
        <c:lblAlgn val="ctr"/>
        <c:lblOffset val="100"/>
        <c:noMultiLvlLbl val="0"/>
      </c:catAx>
      <c:valAx>
        <c:axId val="2480303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4800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142761512871332"/>
          <c:y val="0.20693913005168299"/>
          <c:w val="0.48813540500350261"/>
          <c:h val="6.129801147737888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სახელმწიფო ზრუნვის, ადამიანით ვაჭრობის (ტრეფიკინგის) მსხვერპლთა დაცვა და დახმარების პროგრამის შესრულება  ეკონომიკური კლასიფიკაციების მიხედვით (ათას ლარებში)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'ტრეფ-გრაფ'!$F$3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00240458706653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6706743117776179E-3"/>
                  <c:y val="-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3533715588877833E-3"/>
                  <c:y val="-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024045870665341E-2"/>
                  <c:y val="1.2799996774803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('ტრეფ-გრაფ'!$F$6,'ტრეფ-გრაფ'!$F$10,'ტრეფ-გრაფ'!$F$15,'ტრეფ-გრაფ'!$F$16,'ტრეფ-გრაფ'!$F$17,'ტრეფ-გრაფ'!$F$19)</c:f>
              <c:numCache>
                <c:formatCode>#,##0.0</c:formatCode>
                <c:ptCount val="6"/>
                <c:pt idx="0">
                  <c:v>2686.6</c:v>
                </c:pt>
                <c:pt idx="1">
                  <c:v>1694.7919999999999</c:v>
                </c:pt>
                <c:pt idx="2">
                  <c:v>102.6</c:v>
                </c:pt>
                <c:pt idx="3">
                  <c:v>21.196999999999999</c:v>
                </c:pt>
                <c:pt idx="4">
                  <c:v>224.03100000000001</c:v>
                </c:pt>
                <c:pt idx="5">
                  <c:v>26.692</c:v>
                </c:pt>
              </c:numCache>
            </c:numRef>
          </c:val>
        </c:ser>
        <c:ser>
          <c:idx val="1"/>
          <c:order val="1"/>
          <c:tx>
            <c:strRef>
              <c:f>'ტრეფ-გრაფ'!$P$3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5060114676663352E-2"/>
                  <c:y val="-9.599997581102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5060114676663352E-2"/>
                  <c:y val="-9.59999758110291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6.3999983874019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6826972471102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6826972471103491E-3"/>
                  <c:y val="1.2799996774803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('ტრეფ-გრაფ'!$C$6,'ტრეფ-გრაფ'!$C$10,'ტრეფ-გრაფ'!$C$15,'ტრეფ-გრაფ'!$C$16,'ტრეფ-გრაფ'!$C$17,'ტრეფ-გრაფ'!$C$19)</c:f>
              <c:strCache>
                <c:ptCount val="6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  <c:pt idx="5">
                  <c:v>ვალდებულებების კლება</c:v>
                </c:pt>
              </c:strCache>
            </c:strRef>
          </c:cat>
          <c:val>
            <c:numRef>
              <c:f>('ტრეფ-გრაფ'!$P$6,'ტრეფ-გრაფ'!$P$10,'ტრეფ-გრაფ'!$P$15,'ტრეფ-გრაფ'!$P$16,'ტრეფ-გრაფ'!$P$17,'ტრეფ-გრაფ'!$P$19)</c:f>
              <c:numCache>
                <c:formatCode>#,##0.0</c:formatCode>
                <c:ptCount val="6"/>
                <c:pt idx="0">
                  <c:v>2981.6782699999999</c:v>
                </c:pt>
                <c:pt idx="1">
                  <c:v>2001.5721200000003</c:v>
                </c:pt>
                <c:pt idx="2">
                  <c:v>111.52045</c:v>
                </c:pt>
                <c:pt idx="3">
                  <c:v>27.25909</c:v>
                </c:pt>
                <c:pt idx="4">
                  <c:v>181.53294</c:v>
                </c:pt>
                <c:pt idx="5">
                  <c:v>26.689709999999998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065024"/>
        <c:axId val="248066816"/>
      </c:barChart>
      <c:catAx>
        <c:axId val="248065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248066816"/>
        <c:crosses val="autoZero"/>
        <c:auto val="1"/>
        <c:lblAlgn val="ctr"/>
        <c:lblOffset val="100"/>
        <c:noMultiLvlLbl val="0"/>
      </c:catAx>
      <c:valAx>
        <c:axId val="2480668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806502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რეაბილიტაცია და ბავშვზე ზრუნვის</a:t>
            </a:r>
            <a:r>
              <a:rPr lang="ka-GE" baseline="0"/>
              <a:t> პროგრამების ათვისება</a:t>
            </a:r>
            <a:r>
              <a:rPr lang="ka-GE"/>
              <a:t> - 35 02 03 (ათას ლარებში)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509558435198626"/>
          <c:y val="0.10117099435532698"/>
          <c:w val="0.86904271644064701"/>
          <c:h val="0.59014004943014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5.04876029082449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3962744055250705E-3"/>
                  <c:y val="-4.62797680380616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65424801841681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654248018416813E-3"/>
                  <c:y val="-7.5731404362367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39627440552504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635620046042033E-3"/>
                  <c:y val="2.524380145412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F$376,'სააგ-გრაფ'!$F$388,'სააგ-გრაფ'!$F$400,'სააგ-გრაფ'!$F$412,'სააგ-გრაფ'!$F$424,'სააგ-გრაფ'!$F$436,'სააგ-გრაფ'!$F$448,'სააგ-გრაფ'!$F$460,'სააგ-გრაფ'!$F$472,'სააგ-გრაფ'!$F$484,'სააგ-გრაფ'!$F$496,'სააგ-გრაფ'!$F$508,'სააგ-გრაფ'!$F$520)</c:f>
              <c:numCache>
                <c:formatCode>#,##0.0</c:formatCode>
                <c:ptCount val="13"/>
                <c:pt idx="0">
                  <c:v>223.41399999999999</c:v>
                </c:pt>
                <c:pt idx="1">
                  <c:v>2290</c:v>
                </c:pt>
                <c:pt idx="2">
                  <c:v>383.6</c:v>
                </c:pt>
                <c:pt idx="3">
                  <c:v>733.3</c:v>
                </c:pt>
                <c:pt idx="4">
                  <c:v>1020.5</c:v>
                </c:pt>
                <c:pt idx="5">
                  <c:v>30</c:v>
                </c:pt>
                <c:pt idx="6">
                  <c:v>542</c:v>
                </c:pt>
                <c:pt idx="7">
                  <c:v>32.5</c:v>
                </c:pt>
                <c:pt idx="8">
                  <c:v>1011.8</c:v>
                </c:pt>
                <c:pt idx="9">
                  <c:v>4604</c:v>
                </c:pt>
                <c:pt idx="10">
                  <c:v>1657</c:v>
                </c:pt>
                <c:pt idx="11">
                  <c:v>269.5</c:v>
                </c:pt>
                <c:pt idx="12">
                  <c:v>1006.386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663562004604203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12898680644591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9308496036833625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465424801841681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9308496036834163E-3"/>
                  <c:y val="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6635620046042033E-3"/>
                  <c:y val="1.514628087247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7.3271240092084066E-3"/>
                  <c:y val="5.04876029082449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5.1289868064458843E-3"/>
                  <c:y val="-1.0097520581648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46542480184168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P$376,'სააგ-გრაფ'!$P$388,'სააგ-გრაფ'!$P$400,'სააგ-გრაფ'!$P$412,'სააგ-გრაფ'!$P$424,'სააგ-გრაფ'!$P$436,'სააგ-გრაფ'!$P$448,'სააგ-გრაფ'!$P$460,'სააგ-გრაფ'!$P$472,'სააგ-გრაფ'!$P$484,'სააგ-გრაფ'!$P$496,'სააგ-გრაფ'!$P$508,'სააგ-გრაფ'!$P$520)</c:f>
              <c:numCache>
                <c:formatCode>#,##0.0</c:formatCode>
                <c:ptCount val="13"/>
                <c:pt idx="0">
                  <c:v>223.41</c:v>
                </c:pt>
                <c:pt idx="1">
                  <c:v>2772.9050299999999</c:v>
                </c:pt>
                <c:pt idx="2">
                  <c:v>483.64900000000006</c:v>
                </c:pt>
                <c:pt idx="3">
                  <c:v>913.096</c:v>
                </c:pt>
                <c:pt idx="4">
                  <c:v>1319.433</c:v>
                </c:pt>
                <c:pt idx="5">
                  <c:v>53.850999999999999</c:v>
                </c:pt>
                <c:pt idx="6">
                  <c:v>690.00700000000006</c:v>
                </c:pt>
                <c:pt idx="7">
                  <c:v>39.965000000000003</c:v>
                </c:pt>
                <c:pt idx="8">
                  <c:v>1337.70327</c:v>
                </c:pt>
                <c:pt idx="9">
                  <c:v>5653.4449999999997</c:v>
                </c:pt>
                <c:pt idx="10">
                  <c:v>2035.27</c:v>
                </c:pt>
                <c:pt idx="11">
                  <c:v>334.39099999999996</c:v>
                </c:pt>
                <c:pt idx="12">
                  <c:v>1409.8921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329984"/>
        <c:axId val="252331520"/>
      </c:barChart>
      <c:catAx>
        <c:axId val="252329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252331520"/>
        <c:crosses val="autoZero"/>
        <c:auto val="1"/>
        <c:lblAlgn val="ctr"/>
        <c:lblOffset val="100"/>
        <c:noMultiLvlLbl val="0"/>
      </c:catAx>
      <c:valAx>
        <c:axId val="252331520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5232998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</a:t>
            </a:r>
            <a:r>
              <a:rPr lang="ka-GE" sz="1800" b="1" i="0" u="none" strike="noStrike" baseline="0"/>
              <a:t> </a:t>
            </a:r>
            <a:r>
              <a:rPr lang="ka-GE"/>
              <a:t>- 35 03 (ათას ლარებში)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062800595871464"/>
          <c:y val="8.8961327372224369E-2"/>
          <c:w val="0.87923685890615022"/>
          <c:h val="0.6567334827605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2972972972973E-3"/>
                  <c:y val="1.057111312655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3783783783783786E-3"/>
                  <c:y val="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1081081081081086E-3"/>
                  <c:y val="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37837837837832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7837837837837843E-3"/>
                  <c:y val="-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4054054054054057E-3"/>
                  <c:y val="1.057111312655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4.72972972972973E-3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7027027027027029E-3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37837837837837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5540540540540541E-2"/>
                  <c:y val="-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0135135135135037E-2"/>
                  <c:y val="2.114222625311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7027027027027029E-3"/>
                  <c:y val="-4.2284452506235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</c:v>
                </c:pt>
                <c:pt idx="2">
                  <c:v>აივ ინფექცია/შიდსი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F$544,'სააგ-გრაფ'!$F$556,'სააგ-გრაფ'!$F$568,'სააგ-გრაფ'!$F$580,'სააგ-გრაფ'!$F$592,'სააგ-გრაფ'!$F$604,'სააგ-გრაფ'!$F$616,'სააგ-გრაფ'!$F$628,'სააგ-გრაფ'!$F$640,'სააგ-გრაფ'!$F$652,'სააგ-გრაფ'!$F$664,'სააგ-გრაფ'!$F$676,'სააგ-გრაფ'!$F$688,'სააგ-გრაფ'!$F$700,'სააგ-გრაფ'!$F$712,'სააგ-გრაფ'!$F$724)</c:f>
              <c:numCache>
                <c:formatCode>#,##0.0</c:formatCode>
                <c:ptCount val="16"/>
                <c:pt idx="0">
                  <c:v>5530</c:v>
                </c:pt>
                <c:pt idx="1">
                  <c:v>7017.6</c:v>
                </c:pt>
                <c:pt idx="2">
                  <c:v>3055.1</c:v>
                </c:pt>
                <c:pt idx="3">
                  <c:v>4590.8999999999996</c:v>
                </c:pt>
                <c:pt idx="4">
                  <c:v>3259.4</c:v>
                </c:pt>
                <c:pt idx="5">
                  <c:v>1120.3639999999998</c:v>
                </c:pt>
                <c:pt idx="6">
                  <c:v>12082.4</c:v>
                </c:pt>
                <c:pt idx="7">
                  <c:v>6562.1</c:v>
                </c:pt>
                <c:pt idx="8">
                  <c:v>956</c:v>
                </c:pt>
                <c:pt idx="9">
                  <c:v>15802.528</c:v>
                </c:pt>
                <c:pt idx="10">
                  <c:v>1185.5</c:v>
                </c:pt>
                <c:pt idx="11">
                  <c:v>4137.0200000000004</c:v>
                </c:pt>
                <c:pt idx="12">
                  <c:v>7493</c:v>
                </c:pt>
                <c:pt idx="13">
                  <c:v>17180</c:v>
                </c:pt>
                <c:pt idx="14">
                  <c:v>15101.565000000001</c:v>
                </c:pt>
                <c:pt idx="15">
                  <c:v>497.5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1081081081081086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1081081081081086E-3"/>
                  <c:y val="8.45689050124722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0810810810810814E-3"/>
                  <c:y val="4.22827877640114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72972972972973E-3"/>
                  <c:y val="-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7297297297296806E-3"/>
                  <c:y val="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3783783783783786E-3"/>
                  <c:y val="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459459459459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0810810810810814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3783783783783786E-3"/>
                  <c:y val="4.2284452506235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6.75675675675675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4.0540540540541532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4.729729729729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567567567557662E-4"/>
                  <c:y val="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7.4323792296232252E-3"/>
                  <c:y val="-4.2284452506236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0540540540540543E-3"/>
                  <c:y val="6.3426678759354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</c:v>
                </c:pt>
                <c:pt idx="2">
                  <c:v>აივ ინფექცია/შიდსი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P$544,'სააგ-გრაფ'!$P$556,'სააგ-გრაფ'!$P$568,'სააგ-გრაფ'!$P$580,'სააგ-გრაფ'!$P$592,'სააგ-გრაფ'!$P$604,'სააგ-გრაფ'!$P$616,'სააგ-გრაფ'!$P$628,'სააგ-გრაფ'!$P$640,'სააგ-გრაფ'!$P$652,'სააგ-გრაფ'!$P$664,'სააგ-გრაფ'!$P$676,'სააგ-გრაფ'!$P$688,'სააგ-გრაფ'!$P$700,'სააგ-გრაფ'!$P$712,'სააგ-გრაფ'!$P$724)</c:f>
              <c:numCache>
                <c:formatCode>#,##0.0</c:formatCode>
                <c:ptCount val="16"/>
                <c:pt idx="0">
                  <c:v>6932.4489299999996</c:v>
                </c:pt>
                <c:pt idx="1">
                  <c:v>8922.910100000001</c:v>
                </c:pt>
                <c:pt idx="2">
                  <c:v>3866.1369199999999</c:v>
                </c:pt>
                <c:pt idx="3">
                  <c:v>5552.9875599999996</c:v>
                </c:pt>
                <c:pt idx="4">
                  <c:v>3954.9891600000001</c:v>
                </c:pt>
                <c:pt idx="5">
                  <c:v>4918.9724100000003</c:v>
                </c:pt>
                <c:pt idx="6">
                  <c:v>14671.561460000001</c:v>
                </c:pt>
                <c:pt idx="7">
                  <c:v>9101.2262599999995</c:v>
                </c:pt>
                <c:pt idx="8">
                  <c:v>1167.8332800000001</c:v>
                </c:pt>
                <c:pt idx="9">
                  <c:v>21134.95046</c:v>
                </c:pt>
                <c:pt idx="10">
                  <c:v>1517.4700300000002</c:v>
                </c:pt>
                <c:pt idx="11">
                  <c:v>6444.1242899999997</c:v>
                </c:pt>
                <c:pt idx="12">
                  <c:v>9163.8866699999999</c:v>
                </c:pt>
                <c:pt idx="13">
                  <c:v>21095.841090000002</c:v>
                </c:pt>
                <c:pt idx="14">
                  <c:v>18724.109069999999</c:v>
                </c:pt>
                <c:pt idx="15">
                  <c:v>643.51303000000007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14688"/>
        <c:axId val="252516224"/>
      </c:barChart>
      <c:catAx>
        <c:axId val="252514688"/>
        <c:scaling>
          <c:orientation val="minMax"/>
        </c:scaling>
        <c:delete val="0"/>
        <c:axPos val="b"/>
        <c:majorTickMark val="none"/>
        <c:minorTickMark val="none"/>
        <c:tickLblPos val="nextTo"/>
        <c:crossAx val="252516224"/>
        <c:crosses val="autoZero"/>
        <c:auto val="1"/>
        <c:lblAlgn val="ctr"/>
        <c:lblOffset val="100"/>
        <c:noMultiLvlLbl val="0"/>
      </c:catAx>
      <c:valAx>
        <c:axId val="25251622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5251468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რეაბილიტაცია და ბავშვზე ზრუნვის პროგრამების ათვისება - (35 02 03) %</a:t>
            </a:r>
            <a:endParaRPr lang="ka-G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933327616211573E-2"/>
          <c:y val="0.12965229901971376"/>
          <c:w val="0.9340754669677992"/>
          <c:h val="0.40244170027545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9.487868042432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487868042432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401858786044422E-3"/>
                  <c:y val="-1.1859835053040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401858786044422E-3"/>
                  <c:y val="-1.1859835053040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601239190696281E-3"/>
                  <c:y val="-1.423180206364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8006195953481405E-4"/>
                  <c:y val="7.1159010318243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$376,'სააგ-გრაფ'!$C$388,'სააგ-გრაფ'!$C$400,'სააგ-გრაფ'!$C$412,'სააგ-გრაფ'!$C$424,'სააგ-გრაფ'!$C$436,'სააგ-გრაფ'!$C$448,'სააგ-გრაფ'!$C$460,'სააგ-გრაფ'!$C$472,'სააგ-გრაფ'!$C$484,'სააგ-გრაფ'!$C$496,'სააგ-გრაფ'!$C$508,'სააგ-გრაფ'!$C$520)</c:f>
              <c:strCache>
                <c:ptCount val="13"/>
                <c:pt idx="0">
                  <c:v>მიტოვების რისკის ქვეშ მყოფი ბავშვების კვებით უზრუნველყოფა</c:v>
                </c:pt>
                <c:pt idx="1">
                  <c:v>დღის ცენტრები</c:v>
                </c:pt>
                <c:pt idx="2">
                  <c:v>მიუსაფარ ბავშვთა თავშესაფრით უზრუნველყოფა</c:v>
                </c:pt>
                <c:pt idx="3">
                  <c:v> სათემო ორგანიზაციები</c:v>
                </c:pt>
                <c:pt idx="4">
                  <c:v>ბავშვთა რეაბილიტაციის/აბილიტაცია</c:v>
                </c:pt>
                <c:pt idx="5">
                  <c:v>ომის მონაწილეთა რეაბილიტაციის ხელშეწყობა</c:v>
                </c:pt>
                <c:pt idx="6">
                  <c:v>ბავშვთა ადრეული განვითარება</c:v>
                </c:pt>
                <c:pt idx="7">
                  <c:v>ყრუთა კომუნიკაციის ხელშეწყობა</c:v>
                </c:pt>
                <c:pt idx="8">
                  <c:v>დამხმარე საშუალებებით უზრუნველყოფა</c:v>
                </c:pt>
                <c:pt idx="9">
                  <c:v>მინდობით აღზრდა</c:v>
                </c:pt>
                <c:pt idx="10">
                  <c:v>მცირე საოჯახო ტიპის სახლები</c:v>
                </c:pt>
                <c:pt idx="11">
                  <c:v>დედათა და ბავშვთა თავშესაფრით უზრუნველყოფა</c:v>
                </c:pt>
                <c:pt idx="12">
                  <c:v>კრიზისულ მდგომარეობაში მყოფი ბავშვიანი ოჯახების გადაუდებელი დახმარება</c:v>
                </c:pt>
              </c:strCache>
            </c:strRef>
          </c:cat>
          <c:val>
            <c:numRef>
              <c:f>('სააგ-გრაფ'!$M$376,'სააგ-გრაფ'!$M$388,'სააგ-გრაფ'!$M$400,'სააგ-გრაფ'!$M$412,'სააგ-გრაფ'!$M$424,'სააგ-გრაფ'!$M$436,'სააგ-გრაფ'!$M$448,'სააგ-გრაფ'!$M$460,'სააგ-გრაფ'!$M$472,'სააგ-გრაფ'!$M$484,'სააგ-გრაფ'!$M$496,'სააგ-გრაფ'!$M$508,'სააგ-გრაფ'!$M$520)</c:f>
              <c:numCache>
                <c:formatCode>0.0%</c:formatCode>
                <c:ptCount val="13"/>
                <c:pt idx="0">
                  <c:v>0.99998209601904986</c:v>
                </c:pt>
                <c:pt idx="1">
                  <c:v>0.71868231896795254</c:v>
                </c:pt>
                <c:pt idx="2">
                  <c:v>0.73644683714670256</c:v>
                </c:pt>
                <c:pt idx="3">
                  <c:v>0.74466118053439001</c:v>
                </c:pt>
                <c:pt idx="4">
                  <c:v>0.61759324291596029</c:v>
                </c:pt>
                <c:pt idx="5">
                  <c:v>0.70772500000000005</c:v>
                </c:pt>
                <c:pt idx="6">
                  <c:v>0.71869380718737563</c:v>
                </c:pt>
                <c:pt idx="7">
                  <c:v>0.66583333333333339</c:v>
                </c:pt>
                <c:pt idx="8">
                  <c:v>0.43718152587848358</c:v>
                </c:pt>
                <c:pt idx="9">
                  <c:v>0.74237566922531129</c:v>
                </c:pt>
                <c:pt idx="10">
                  <c:v>0.76054527929499249</c:v>
                </c:pt>
                <c:pt idx="11">
                  <c:v>0.78481351981351988</c:v>
                </c:pt>
                <c:pt idx="12">
                  <c:v>0.66039788242618636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52571008"/>
        <c:axId val="252748928"/>
      </c:barChart>
      <c:catAx>
        <c:axId val="252571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252748928"/>
        <c:crosses val="autoZero"/>
        <c:auto val="1"/>
        <c:lblAlgn val="ctr"/>
        <c:lblOffset val="100"/>
        <c:noMultiLvlLbl val="0"/>
      </c:catAx>
      <c:valAx>
        <c:axId val="2527489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52571008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39284978045558699"/>
          <c:y val="7.9588744701633699E-2"/>
          <c:w val="0.28294000015902637"/>
          <c:h val="3.66750511675591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ჯანმრთელობის დაცვის პროგრამების ათვისება </a:t>
            </a:r>
            <a:r>
              <a:rPr lang="ka-GE"/>
              <a:t> - ( 35 03)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597061195851378E-2"/>
          <c:y val="0.14293395129392444"/>
          <c:w val="0.93896822327009555"/>
          <c:h val="0.4798341384326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7588323036846601E-4"/>
                  <c:y val="6.616540726631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02756787771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7588323036846601E-4"/>
                  <c:y val="6.616540726631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51766460736932E-3"/>
                  <c:y val="-6.616540726631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7588323036856511E-4"/>
                  <c:y val="6.616540726631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$544,'სააგ-გრაფ'!$C$556,'სააგ-გრაფ'!$C$568,'სააგ-გრაფ'!$C$580,'სააგ-გრაფ'!$C$592,'სააგ-გრაფ'!$C$604,'სააგ-გრაფ'!$C$616,'სააგ-გრაფ'!$C$628,'სააგ-გრაფ'!$C$640,'სააგ-გრაფ'!$C$652,'სააგ-გრაფ'!$C$664,'სააგ-გრაფ'!$C$676,'სააგ-გრაფ'!$C$688,'სააგ-გრაფ'!$C$700,'სააგ-გრაფ'!$C$712,'სააგ-გრაფ'!$C$724)</c:f>
              <c:strCache>
                <c:ptCount val="16"/>
                <c:pt idx="0">
                  <c:v>ინფექციური დაავადებების მართვა</c:v>
                </c:pt>
                <c:pt idx="1">
                  <c:v>ტუბერკულოზის მართვა</c:v>
                </c:pt>
                <c:pt idx="2">
                  <c:v>აივ ინფექცია/შიდსი</c:v>
                </c:pt>
                <c:pt idx="3">
                  <c:v>დედათა და ბავშვთა ჯანმრთელობა</c:v>
                </c:pt>
                <c:pt idx="4">
                  <c:v>ნარკომანია</c:v>
                </c:pt>
                <c:pt idx="5">
                  <c:v>C ჰეპატიტის მართვა</c:v>
                </c:pt>
                <c:pt idx="6">
                  <c:v>ფსიქიკური ჯანმრთელობა</c:v>
                </c:pt>
                <c:pt idx="7">
                  <c:v>დიაბეტის მართვა</c:v>
                </c:pt>
                <c:pt idx="8">
                  <c:v>ბავშვთა ონკოჰემატოლოგიური მომსახურება</c:v>
                </c:pt>
                <c:pt idx="9">
                  <c:v>დიალიზი და თირკმლის ტრანსპლანტაცია</c:v>
                </c:pt>
                <c:pt idx="10">
                  <c:v>ინკურაბელურ პაციენტთა პალიატიური მზრუნველობა</c:v>
                </c:pt>
                <c:pt idx="11">
                  <c:v>იშვიათი დაავადებების მქონე და მუდმივ ჩანაცვლებით ...</c:v>
                </c:pt>
                <c:pt idx="12">
                  <c:v>სასწრაფო სამედიცინო დახმარება და სამედიცინო ტრანსპორტირება </c:v>
                </c:pt>
                <c:pt idx="13">
                  <c:v>სოფლის ექიმი</c:v>
                </c:pt>
                <c:pt idx="14">
                  <c:v>რეფერალური მომსახურება</c:v>
                </c:pt>
                <c:pt idx="15">
                  <c:v>სამხედრო ძალებში გასაწვევ მოქალაქეთა სამედიცინო შემოწმება</c:v>
                </c:pt>
              </c:strCache>
            </c:strRef>
          </c:cat>
          <c:val>
            <c:numRef>
              <c:f>('სააგ-გრაფ'!$M$544,'სააგ-გრაფ'!$M$556,'სააგ-გრაფ'!$M$568,'სააგ-გრაფ'!$M$580,'სააგ-გრაფ'!$M$592,'სააგ-გრაფ'!$M$604,'სააგ-გრაფ'!$M$616,'სააგ-გრაფ'!$M$628,'სააგ-გრაფ'!$M$640,'სააგ-გრაფ'!$M$652,'სააგ-გრაფ'!$M$664,'სააგ-გრაფ'!$M$676,'სააგ-გრაფ'!$M$688,'სააგ-გრაფ'!$M$700,'სააგ-გრაფ'!$M$712,'სააგ-გრაფ'!$M$724)</c:f>
              <c:numCache>
                <c:formatCode>0.0%</c:formatCode>
                <c:ptCount val="16"/>
                <c:pt idx="0">
                  <c:v>0.7034480852417303</c:v>
                </c:pt>
                <c:pt idx="1">
                  <c:v>0.70174423355766435</c:v>
                </c:pt>
                <c:pt idx="2">
                  <c:v>0.73062026506542899</c:v>
                </c:pt>
                <c:pt idx="3">
                  <c:v>0.79153869721891768</c:v>
                </c:pt>
                <c:pt idx="4">
                  <c:v>0.74860689805669145</c:v>
                </c:pt>
                <c:pt idx="5">
                  <c:v>0.29404285106619082</c:v>
                </c:pt>
                <c:pt idx="6">
                  <c:v>0.77224020798445547</c:v>
                </c:pt>
                <c:pt idx="7">
                  <c:v>0.85726443237283001</c:v>
                </c:pt>
                <c:pt idx="8">
                  <c:v>0.7499999529042386</c:v>
                </c:pt>
                <c:pt idx="9">
                  <c:v>0.69259707736376119</c:v>
                </c:pt>
                <c:pt idx="10">
                  <c:v>0.78147253957783636</c:v>
                </c:pt>
                <c:pt idx="11">
                  <c:v>0.69382217286866421</c:v>
                </c:pt>
                <c:pt idx="12">
                  <c:v>0.80768068017678118</c:v>
                </c:pt>
                <c:pt idx="13">
                  <c:v>0.67800271887581909</c:v>
                </c:pt>
                <c:pt idx="14">
                  <c:v>0.95837612196401334</c:v>
                </c:pt>
                <c:pt idx="15">
                  <c:v>0.49705348999999999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52970880"/>
        <c:axId val="252972416"/>
      </c:barChart>
      <c:catAx>
        <c:axId val="252970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252972416"/>
        <c:crosses val="autoZero"/>
        <c:auto val="1"/>
        <c:lblAlgn val="ctr"/>
        <c:lblOffset val="100"/>
        <c:noMultiLvlLbl val="0"/>
      </c:catAx>
      <c:valAx>
        <c:axId val="25297241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5297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9246580722703317"/>
          <c:y val="7.3501431673536705E-2"/>
          <c:w val="0.22404315690049104"/>
          <c:h val="4.5220843110531303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სოციალური და ჯანმრთელობის დაცვის პროგრამების მართვის</a:t>
            </a:r>
            <a:r>
              <a:rPr lang="ka-GE" baseline="0"/>
              <a:t> შესრულება ეკონომიკური კლასიფიკაციების მიხედვით</a:t>
            </a:r>
            <a:r>
              <a:rPr lang="ka-GE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('სააგ-გრაფ'!$F$6,'სააგ-გრაფ'!$F$10,'სააგ-გრაფ'!$F$15,'სააგ-გრაფ'!$F$16,'სააგ-გრაფ'!$F$17)</c:f>
              <c:numCache>
                <c:formatCode>#,##0.0</c:formatCode>
                <c:ptCount val="5"/>
                <c:pt idx="0">
                  <c:v>11566.44</c:v>
                </c:pt>
                <c:pt idx="1">
                  <c:v>2845.4140000000002</c:v>
                </c:pt>
                <c:pt idx="2">
                  <c:v>231.4</c:v>
                </c:pt>
                <c:pt idx="3">
                  <c:v>24.579000000000001</c:v>
                </c:pt>
                <c:pt idx="4">
                  <c:v>252.708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('სააგ-გრაფ'!$P$6,'სააგ-გრაფ'!$P$10,'სააგ-გრაფ'!$P$15,'სააგ-გრაფ'!$P$16,'სააგ-გრაფ'!$P$17)</c:f>
              <c:numCache>
                <c:formatCode>#,##0.0</c:formatCode>
                <c:ptCount val="5"/>
                <c:pt idx="0">
                  <c:v>15062.475139999999</c:v>
                </c:pt>
                <c:pt idx="1">
                  <c:v>4041.7672600000005</c:v>
                </c:pt>
                <c:pt idx="2">
                  <c:v>240.64773999999997</c:v>
                </c:pt>
                <c:pt idx="3">
                  <c:v>35.570350000000005</c:v>
                </c:pt>
                <c:pt idx="4">
                  <c:v>761.3110200000001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006976"/>
        <c:axId val="253008512"/>
      </c:barChart>
      <c:catAx>
        <c:axId val="25300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253008512"/>
        <c:crosses val="autoZero"/>
        <c:auto val="1"/>
        <c:lblAlgn val="ctr"/>
        <c:lblOffset val="100"/>
        <c:noMultiLvlLbl val="0"/>
      </c:catAx>
      <c:valAx>
        <c:axId val="253008512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5300697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სოციალური და ჯანმრთელობის დაცვის პროგრამების მართვის შესრულება ეკონომიკური კლასიფიკაციების მიხედვით </a:t>
            </a:r>
            <a:r>
              <a:rPr lang="ka-GE"/>
              <a:t>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072130880213863E-2"/>
          <c:y val="0.16111660015100851"/>
          <c:w val="0.96145384843049841"/>
          <c:h val="0.742720310646100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1.0897831117083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8322977022552446E-4"/>
                  <c:y val="1.6346746675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('სააგ-გრაფ'!$C$6,'სააგ-გრაფ'!$C$10,'სააგ-გრაფ'!$C$15,'სააგ-გრაფ'!$C$16,'სააგ-გრაფ'!$C$17)</c:f>
              <c:strCache>
                <c:ptCount val="5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სოციალური უზრუნველყოფა</c:v>
                </c:pt>
                <c:pt idx="3">
                  <c:v>სხვა ხარჯები</c:v>
                </c:pt>
                <c:pt idx="4">
                  <c:v>არაფინანსური აქტივების ზრდა</c:v>
                </c:pt>
              </c:strCache>
            </c:strRef>
          </c:cat>
          <c:val>
            <c:numRef>
              <c:f>('სააგ-გრაფ'!$M$6,'სააგ-გრაფ'!$M$10,'სააგ-გრაფ'!$M$15,'სააგ-გრაფ'!$M$16,'სააგ-გრაფ'!$M$17)</c:f>
              <c:numCache>
                <c:formatCode>0.0%</c:formatCode>
                <c:ptCount val="5"/>
                <c:pt idx="0">
                  <c:v>0.68604059025428954</c:v>
                </c:pt>
                <c:pt idx="1">
                  <c:v>0.5656053777791108</c:v>
                </c:pt>
                <c:pt idx="2">
                  <c:v>0.9033964257028112</c:v>
                </c:pt>
                <c:pt idx="3">
                  <c:v>0.49513520708090247</c:v>
                </c:pt>
                <c:pt idx="4">
                  <c:v>0.26138600719625005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53190528"/>
        <c:axId val="253192064"/>
      </c:barChart>
      <c:catAx>
        <c:axId val="253190528"/>
        <c:scaling>
          <c:orientation val="minMax"/>
        </c:scaling>
        <c:delete val="0"/>
        <c:axPos val="b"/>
        <c:majorTickMark val="none"/>
        <c:minorTickMark val="none"/>
        <c:tickLblPos val="nextTo"/>
        <c:crossAx val="253192064"/>
        <c:crosses val="autoZero"/>
        <c:auto val="1"/>
        <c:lblAlgn val="ctr"/>
        <c:lblOffset val="100"/>
        <c:noMultiLvlLbl val="0"/>
      </c:catAx>
      <c:valAx>
        <c:axId val="2531920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53190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306437202283056"/>
          <c:y val="9.5663250997734872E-2"/>
          <c:w val="0.22522760720270893"/>
          <c:h val="5.6174091252292085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სააგენტო: საპენსიო უზრუნველყოფის, სოციალური დახმარებების და მოსახლეობის ჯანმრთელობის დაცვის</a:t>
            </a:r>
            <a:r>
              <a:rPr lang="ka-GE" baseline="0"/>
              <a:t> პროგრამების ათვისება</a:t>
            </a:r>
          </a:p>
          <a:p>
            <a:pPr>
              <a:defRPr/>
            </a:pPr>
            <a:r>
              <a:rPr lang="ka-GE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8164218444102147E-4"/>
                  <c:y val="-1.2903223184511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('სააგ-გრაფ'!$F$208,'სააგ-გრაფ'!$F$220,'სააგ-გრაფ'!$F$532)</c:f>
              <c:numCache>
                <c:formatCode>#,##0.0</c:formatCode>
                <c:ptCount val="3"/>
                <c:pt idx="0">
                  <c:v>1032023.1000000001</c:v>
                </c:pt>
                <c:pt idx="1">
                  <c:v>455545.00000000006</c:v>
                </c:pt>
                <c:pt idx="2">
                  <c:v>425848.8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265687377639861E-3"/>
                  <c:y val="-5.161289273804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74193391070685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449265533228895E-3"/>
                  <c:y val="1.0322578547609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('სააგ-გრაფ'!$P$208,'სააგ-გრაფ'!$P$220,'სააგ-გრაფ'!$P$532)</c:f>
              <c:numCache>
                <c:formatCode>#,##0.0</c:formatCode>
                <c:ptCount val="3"/>
                <c:pt idx="0">
                  <c:v>1261710.6831799997</c:v>
                </c:pt>
                <c:pt idx="1">
                  <c:v>577054.16740000003</c:v>
                </c:pt>
                <c:pt idx="2">
                  <c:v>516116.43923000002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47552"/>
        <c:axId val="253449344"/>
      </c:barChart>
      <c:catAx>
        <c:axId val="253447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53449344"/>
        <c:crosses val="autoZero"/>
        <c:auto val="1"/>
        <c:lblAlgn val="ctr"/>
        <c:lblOffset val="100"/>
        <c:noMultiLvlLbl val="0"/>
      </c:catAx>
      <c:valAx>
        <c:axId val="2534493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534475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200"/>
              <a:t>6</a:t>
            </a:r>
            <a:r>
              <a:rPr lang="ka-GE" sz="1200" baseline="0"/>
              <a:t> თვის მოსალოდნელი ხარჯი - (სსიპ) </a:t>
            </a:r>
            <a:endParaRPr lang="en-US" sz="1200"/>
          </a:p>
        </c:rich>
      </c:tx>
      <c:layout>
        <c:manualLayout>
          <c:xMode val="edge"/>
          <c:yMode val="edge"/>
          <c:x val="0.64831220355099517"/>
          <c:y val="0.2925845799636251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871615203194292"/>
          <c:y val="0.15926023211576981"/>
          <c:w val="0.56264121376730847"/>
          <c:h val="0.824316102364875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rgbClr val="0069B8"/>
              </a:solidFill>
            </c:spPr>
          </c:dPt>
          <c:dPt>
            <c:idx val="4"/>
            <c:bubble3D val="0"/>
            <c:spPr>
              <a:solidFill>
                <a:srgbClr val="FFC000"/>
              </a:solidFill>
            </c:spPr>
          </c:dPt>
          <c:dPt>
            <c:idx val="5"/>
            <c:bubble3D val="0"/>
            <c:spPr>
              <a:solidFill>
                <a:srgbClr val="7F63A1"/>
              </a:solidFill>
            </c:spPr>
          </c:dPt>
          <c:dLbls>
            <c:dLbl>
              <c:idx val="0"/>
              <c:layout>
                <c:manualLayout>
                  <c:x val="-0.13568271934751194"/>
                  <c:y val="-4.7863310811570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469554287004817E-2"/>
                  <c:y val="-7.05029247573828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4471817174169507"/>
                  <c:y val="-5.39386720661815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445933390190293"/>
                  <c:y val="1.99363493846998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9791768816038022"/>
                  <c:y val="8.45413248282024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5.6001164382796433E-2"/>
                  <c:y val="-0.268907160585379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33843972888841"/>
                  <c:y val="2.27214999590025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'3500-გრაფ'!$C$1275:$C$1281</c:f>
              <c:strCache>
                <c:ptCount val="7"/>
                <c:pt idx="0">
                  <c:v>აპარატი</c:v>
                </c:pt>
                <c:pt idx="1">
                  <c:v>დაავადებათა კონტროლი</c:v>
                </c:pt>
                <c:pt idx="2">
                  <c:v>რეგულირება</c:v>
                </c:pt>
                <c:pt idx="3">
                  <c:v>სასწრაფო</c:v>
                </c:pt>
                <c:pt idx="4">
                  <c:v>ტრეფიკინგი</c:v>
                </c:pt>
                <c:pt idx="5">
                  <c:v>სააგენტო</c:v>
                </c:pt>
                <c:pt idx="6">
                  <c:v>ნარკომანია, მედიაცია</c:v>
                </c:pt>
              </c:strCache>
            </c:strRef>
          </c:cat>
          <c:val>
            <c:numRef>
              <c:f>'3500-გრაფ'!$F$1275:$F$1281</c:f>
              <c:numCache>
                <c:formatCode>_(* #,##0_);_(* \(#,##0\);_(* "-"??_);_(@_)</c:formatCode>
                <c:ptCount val="7"/>
                <c:pt idx="0">
                  <c:v>45192.401460000001</c:v>
                </c:pt>
                <c:pt idx="1">
                  <c:v>27514.964199999999</c:v>
                </c:pt>
                <c:pt idx="2">
                  <c:v>2813.6090899999999</c:v>
                </c:pt>
                <c:pt idx="3">
                  <c:v>19228.308344999998</c:v>
                </c:pt>
                <c:pt idx="4">
                  <c:v>5330.2525800000003</c:v>
                </c:pt>
                <c:pt idx="5">
                  <c:v>2530320.1703499984</c:v>
                </c:pt>
                <c:pt idx="6">
                  <c:v>206.97890999999998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სააგენტო: საპენსიო უზრუნველყოფის, სოციალური დახმარებების და მოსახლეობის ჯანმრთელობის დაცვის პროგრამების ათვისება </a:t>
            </a:r>
            <a:r>
              <a:rPr lang="ka-GE"/>
              <a:t>%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1172085820141904E-2"/>
          <c:y val="0.17544470257668277"/>
          <c:w val="0.96132985055344777"/>
          <c:h val="0.7290550527454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('სააგ-გრაფ'!$C$208,'სააგ-გრაფ'!$C$220,'სააგ-გრაფ'!$C$532)</c:f>
              <c:strCache>
                <c:ptCount val="3"/>
                <c:pt idx="0">
                  <c:v>საპენსიო უზრუნველყოფა</c:v>
                </c:pt>
                <c:pt idx="1">
                  <c:v>სოციალური დახმარებები</c:v>
                </c:pt>
                <c:pt idx="2">
                  <c:v>მოსახლეობის საყოველთაო ჯანმრთელობის დაცვა</c:v>
                </c:pt>
              </c:strCache>
            </c:strRef>
          </c:cat>
          <c:val>
            <c:numRef>
              <c:f>('სააგ-გრაფ'!$M$208,'სააგ-გრაფ'!$M$220,'სააგ-გრაფ'!$M$532)</c:f>
              <c:numCache>
                <c:formatCode>0.0%</c:formatCode>
                <c:ptCount val="3"/>
                <c:pt idx="0">
                  <c:v>0.74245928007913664</c:v>
                </c:pt>
                <c:pt idx="1">
                  <c:v>0.72191476310618075</c:v>
                </c:pt>
                <c:pt idx="2">
                  <c:v>0.90599181961702113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53696640"/>
        <c:axId val="253698432"/>
      </c:barChart>
      <c:catAx>
        <c:axId val="253696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253698432"/>
        <c:crosses val="autoZero"/>
        <c:auto val="1"/>
        <c:lblAlgn val="ctr"/>
        <c:lblOffset val="100"/>
        <c:noMultiLvlLbl val="0"/>
      </c:catAx>
      <c:valAx>
        <c:axId val="2536984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53696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847331588365217"/>
          <c:y val="0.10533484062770213"/>
          <c:w val="0.27980186433957971"/>
          <c:h val="5.9157744747150305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დასაქმების ხელშეწყობის მომსახურებათა განვითარების პროგრამა - 35 05 02 </a:t>
            </a:r>
            <a:r>
              <a:rPr lang="ka-GE" baseline="0"/>
              <a:t>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'სააგ-გრაფ'!$F$3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'სააგ-გრაფ'!$F$736:$F$747</c:f>
              <c:numCache>
                <c:formatCode>#,##0.0</c:formatCode>
                <c:ptCount val="12"/>
                <c:pt idx="0">
                  <c:v>15</c:v>
                </c:pt>
                <c:pt idx="1">
                  <c:v>13.4</c:v>
                </c:pt>
                <c:pt idx="2">
                  <c:v>0</c:v>
                </c:pt>
                <c:pt idx="3">
                  <c:v>13.4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'სააგ-გრაფ'!$P$3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'სააგ-გრაფ'!$C$736:$C$747</c:f>
              <c:strCache>
                <c:ptCount val="12"/>
                <c:pt idx="0">
                  <c:v>დასაქმების ხელშეწყობის მომსახურებათა განვითარების პროგრამა</c:v>
                </c:pt>
                <c:pt idx="1">
                  <c:v>ხარჯები</c:v>
                </c:pt>
                <c:pt idx="2">
                  <c:v>შრომის ანაზღაურება</c:v>
                </c:pt>
                <c:pt idx="3">
                  <c:v>საქონელი და მომსახურება</c:v>
                </c:pt>
                <c:pt idx="4">
                  <c:v>პროცენტი</c:v>
                </c:pt>
                <c:pt idx="5">
                  <c:v>სუბსიდიები</c:v>
                </c:pt>
                <c:pt idx="6">
                  <c:v>გრანტები</c:v>
                </c:pt>
                <c:pt idx="7">
                  <c:v>სოციალური უზრუნველყოფა</c:v>
                </c:pt>
                <c:pt idx="8">
                  <c:v>სხვა ხარჯები</c:v>
                </c:pt>
                <c:pt idx="9">
                  <c:v>არაფინანსური აქტივების ზრდა</c:v>
                </c:pt>
                <c:pt idx="10">
                  <c:v>ფინანსური აქტივების ზრდა</c:v>
                </c:pt>
                <c:pt idx="11">
                  <c:v>ვალდებულებების კლება</c:v>
                </c:pt>
              </c:strCache>
            </c:strRef>
          </c:cat>
          <c:val>
            <c:numRef>
              <c:f>'სააგ-გრაფ'!$P$736:$P$747</c:f>
              <c:numCache>
                <c:formatCode>#,##0.0</c:formatCode>
                <c:ptCount val="12"/>
                <c:pt idx="0">
                  <c:v>214.702</c:v>
                </c:pt>
                <c:pt idx="1">
                  <c:v>213.102</c:v>
                </c:pt>
                <c:pt idx="2">
                  <c:v>0</c:v>
                </c:pt>
                <c:pt idx="3">
                  <c:v>211.50200000000001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</c:v>
                </c:pt>
                <c:pt idx="9">
                  <c:v>1.6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736832"/>
        <c:axId val="253738368"/>
      </c:barChart>
      <c:catAx>
        <c:axId val="253736832"/>
        <c:scaling>
          <c:orientation val="minMax"/>
        </c:scaling>
        <c:delete val="0"/>
        <c:axPos val="b"/>
        <c:majorTickMark val="none"/>
        <c:minorTickMark val="none"/>
        <c:tickLblPos val="nextTo"/>
        <c:crossAx val="253738368"/>
        <c:crosses val="autoZero"/>
        <c:auto val="1"/>
        <c:lblAlgn val="ctr"/>
        <c:lblOffset val="100"/>
        <c:noMultiLvlLbl val="0"/>
      </c:catAx>
      <c:valAx>
        <c:axId val="253738368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537368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საქართველოს შრომის, ჯანმრთელობისა და სოციალური დაცვის სამინისტრო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(</a:t>
            </a:r>
            <a:r>
              <a:rPr lang="ka-GE"/>
              <a:t>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'3500-გრაფ'!$F$3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4509354893851761E-3"/>
                  <c:y val="-1.2736320802849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636693617314697E-3"/>
                  <c:y val="-6.3681604014247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240072595809235E-2"/>
                  <c:y val="-3.1840802007123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141943574579585E-2"/>
                  <c:y val="-1.9104481204274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891371064240577E-3"/>
                  <c:y val="-9.552240602137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352806468155528E-2"/>
                  <c:y val="-1.2736320802849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1127338723462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('3500-გრაფ'!$F$6,'3500-გრაფ'!$F$7,'3500-გრაფ'!$F$10,'3500-გრაფ'!$F$11,'3500-გრაფ'!$F$12,'3500-გრაფ'!$F$13,'3500-გრაფ'!$F$15)</c:f>
              <c:numCache>
                <c:formatCode>#,##0.0</c:formatCode>
                <c:ptCount val="7"/>
                <c:pt idx="0">
                  <c:v>22424.959999999995</c:v>
                </c:pt>
                <c:pt idx="1">
                  <c:v>46165.695999999996</c:v>
                </c:pt>
                <c:pt idx="2">
                  <c:v>1752.5</c:v>
                </c:pt>
                <c:pt idx="3">
                  <c:v>2035272.4509999999</c:v>
                </c:pt>
                <c:pt idx="4">
                  <c:v>15270.382</c:v>
                </c:pt>
                <c:pt idx="5">
                  <c:v>6422.5420000000004</c:v>
                </c:pt>
                <c:pt idx="6">
                  <c:v>164.46899999999999</c:v>
                </c:pt>
              </c:numCache>
            </c:numRef>
          </c:val>
        </c:ser>
        <c:ser>
          <c:idx val="1"/>
          <c:order val="1"/>
          <c:tx>
            <c:strRef>
              <c:f>'3500-გრაფ'!$P$3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35280646815552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90187097877035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3382016170388821E-3"/>
                  <c:y val="-3.1840802007123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240072595809316E-2"/>
                  <c:y val="-2.5472641605699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45093548938517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2254677446925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('3500-გრაფ'!$C$6,'3500-გრაფ'!$C$7,'3500-გრაფ'!$C$10,'3500-გრაფ'!$C$11,'3500-გრაფ'!$C$12,'3500-გრაფ'!$C$13,'3500-გრაფ'!$C$15)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('3500-გრაფ'!$P$6,'3500-გრაფ'!$P$7,'3500-გრაფ'!$P$10,'3500-გრაფ'!$P$11,'3500-გრაფ'!$P$12,'3500-გრაფ'!$P$13,'3500-გრაფ'!$P$15)</c:f>
              <c:numCache>
                <c:formatCode>#,##0.0</c:formatCode>
                <c:ptCount val="7"/>
                <c:pt idx="0">
                  <c:v>27801.325729999997</c:v>
                </c:pt>
                <c:pt idx="1">
                  <c:v>58226.956380000003</c:v>
                </c:pt>
                <c:pt idx="2">
                  <c:v>3263.7607900000003</c:v>
                </c:pt>
                <c:pt idx="3">
                  <c:v>2510603.0734899999</c:v>
                </c:pt>
                <c:pt idx="4">
                  <c:v>22340.482905000001</c:v>
                </c:pt>
                <c:pt idx="5">
                  <c:v>8206.7941800000008</c:v>
                </c:pt>
                <c:pt idx="6">
                  <c:v>164.29146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755008"/>
        <c:axId val="193756544"/>
      </c:barChart>
      <c:catAx>
        <c:axId val="1937550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93756544"/>
        <c:crosses val="autoZero"/>
        <c:auto val="1"/>
        <c:lblAlgn val="ctr"/>
        <c:lblOffset val="100"/>
        <c:noMultiLvlLbl val="0"/>
      </c:catAx>
      <c:valAx>
        <c:axId val="19375654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19375500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baseline="0">
                <a:effectLst/>
              </a:rPr>
              <a:t>(ათას ლარებში)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2547688138486836E-3"/>
                  <c:y val="-1.3605442176870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5783381696940785E-2"/>
                  <c:y val="8.1630510471905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691076610386512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7643064415460509E-3"/>
                  <c:y val="-8.16326530612244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(აპარ_გრაფ!$F$4,აპარ_გრაფ!$F$20,აპარ_გრაფ!$F$32,აპარ_გრაფ!$F$44,აპარ_გრაფ!$F$56,აპარ_გრაფ!$F$68)</c:f>
              <c:numCache>
                <c:formatCode>#,##0.0</c:formatCode>
                <c:ptCount val="6"/>
                <c:pt idx="0">
                  <c:v>6998.7610000000004</c:v>
                </c:pt>
                <c:pt idx="1">
                  <c:v>240.03</c:v>
                </c:pt>
                <c:pt idx="2">
                  <c:v>6137.36</c:v>
                </c:pt>
                <c:pt idx="3">
                  <c:v>653</c:v>
                </c:pt>
                <c:pt idx="4">
                  <c:v>20547.420999999998</c:v>
                </c:pt>
                <c:pt idx="5">
                  <c:v>370.99900000000002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3821532207730255E-3"/>
                  <c:y val="-1.6326530612244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63692203462170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7643064415460509E-3"/>
                  <c:y val="-2.7210884353741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(აპარ_გრაფ!$P$4,აპარ_გრაფ!$P$20,აპარ_გრაფ!$P$32,აპარ_გრაფ!$P$44,აპარ_გრაფ!$P$56,აპარ_გრაფ!$P$68)</c:f>
              <c:numCache>
                <c:formatCode>#,##0.0</c:formatCode>
                <c:ptCount val="6"/>
                <c:pt idx="0">
                  <c:v>9534.0922799999989</c:v>
                </c:pt>
                <c:pt idx="1">
                  <c:v>240.02041</c:v>
                </c:pt>
                <c:pt idx="2">
                  <c:v>6096.5168199999998</c:v>
                </c:pt>
                <c:pt idx="3">
                  <c:v>28.48695</c:v>
                </c:pt>
                <c:pt idx="4">
                  <c:v>29071.27492</c:v>
                </c:pt>
                <c:pt idx="5">
                  <c:v>222.01007999999996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524544"/>
        <c:axId val="204526336"/>
      </c:barChart>
      <c:catAx>
        <c:axId val="204524544"/>
        <c:scaling>
          <c:orientation val="minMax"/>
        </c:scaling>
        <c:delete val="0"/>
        <c:axPos val="b"/>
        <c:majorTickMark val="none"/>
        <c:minorTickMark val="none"/>
        <c:tickLblPos val="nextTo"/>
        <c:crossAx val="204526336"/>
        <c:crosses val="autoZero"/>
        <c:auto val="1"/>
        <c:lblAlgn val="ctr"/>
        <c:lblOffset val="100"/>
        <c:noMultiLvlLbl val="0"/>
      </c:catAx>
      <c:valAx>
        <c:axId val="20452633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045245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 sz="1800" b="1" i="0" u="none" strike="noStrike" baseline="0">
                <a:effectLst/>
              </a:rPr>
              <a:t>ცენტრალური აპარატის მიერ  განხორციელებული პროგრამების ათვისება </a:t>
            </a:r>
          </a:p>
          <a:p>
            <a:pPr>
              <a:defRPr/>
            </a:pPr>
            <a:r>
              <a:rPr lang="ka-GE" sz="1800" b="1" i="0" u="none" strike="noStrike" baseline="0">
                <a:effectLst/>
              </a:rPr>
              <a:t>%</a:t>
            </a:r>
            <a:endParaRPr lang="ka-GE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97951491520411E-2"/>
          <c:y val="0.24525965836957403"/>
          <c:w val="0.93386565847446246"/>
          <c:h val="0.57890243037735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(აპარ_გრაფ!$C$4,აპარ_გრაფ!$C$20,აპარ_გრაფ!$C$32,აპარ_გრაფ!$C$44,აპარ_გრაფ!$C$56,აპარ_გრაფ!$C$68)</c:f>
              <c:strCache>
                <c:ptCount val="6"/>
                <c:pt idx="0">
                  <c:v>შრომის, ჯანმრთელობისა და სოციალური დაცვის სფეროში პოლიტიკის შემუშავება და მართვა</c:v>
                </c:pt>
                <c:pt idx="1">
                  <c:v>ინფექციური დაავადებების მართვა</c:v>
                </c:pt>
                <c:pt idx="2">
                  <c:v>დიალიზი და თირკმლის ტრანსპლანტაცია</c:v>
                </c:pt>
                <c:pt idx="3">
                  <c:v>დიპლომისშემდგომი სამედიცინო განათლების რეფორმის მხარდაჭერა</c:v>
                </c:pt>
                <c:pt idx="4">
                  <c:v>სამედიცინო დაწესებულებათა რეაბილიტაცია და აღჭურვა </c:v>
                </c:pt>
                <c:pt idx="5">
                  <c:v>შრომისა და დასაქმების სისტემის რეფორმების პროგრამა</c:v>
                </c:pt>
              </c:strCache>
            </c:strRef>
          </c:cat>
          <c:val>
            <c:numRef>
              <c:f>(აპარ_გრაფ!$M$4,აპარ_გრაფ!$M$20,აპარ_გრაფ!$M$32,აპარ_გრაფ!$M$44,აპარ_გრაფ!$M$56,აპარ_გრაფ!$M$68)</c:f>
              <c:numCache>
                <c:formatCode>0.0%</c:formatCode>
                <c:ptCount val="6"/>
                <c:pt idx="0">
                  <c:v>0.74159241965087452</c:v>
                </c:pt>
                <c:pt idx="1">
                  <c:v>0.99169228846394197</c:v>
                </c:pt>
                <c:pt idx="2">
                  <c:v>0.99334515492003084</c:v>
                </c:pt>
                <c:pt idx="3">
                  <c:v>1.2947260273972604E-2</c:v>
                </c:pt>
                <c:pt idx="4">
                  <c:v>0.58008335262006849</c:v>
                </c:pt>
                <c:pt idx="5">
                  <c:v>0.14505046506012376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0966784"/>
        <c:axId val="210972672"/>
      </c:barChart>
      <c:catAx>
        <c:axId val="210966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210972672"/>
        <c:crosses val="autoZero"/>
        <c:auto val="1"/>
        <c:lblAlgn val="ctr"/>
        <c:lblOffset val="100"/>
        <c:noMultiLvlLbl val="0"/>
      </c:catAx>
      <c:valAx>
        <c:axId val="21097267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210966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734957870775316"/>
          <c:y val="0.15555677014397234"/>
          <c:w val="0.32198572472244225"/>
          <c:h val="4.8463414345911782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</a:t>
            </a:r>
          </a:p>
          <a:p>
            <a:pPr>
              <a:defRPr sz="1600"/>
            </a:pPr>
            <a:r>
              <a:rPr lang="ka-GE" sz="1600" b="1" i="0" baseline="0">
                <a:effectLst/>
              </a:rPr>
              <a:t>(ათას ლარებში)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აპარ_გრაფ!$F$3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663695937016851E-2"/>
                  <c:y val="5.94243233581576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126569289774687E-2"/>
                  <c:y val="1.1935005322482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663695937016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13012544435793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301254443578458E-3"/>
                  <c:y val="-8.9136485037236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(აპარ_გრაფ!$F$6,აპარ_გრაფ!$F$10,აპარ_გრაფ!$F$14,აპარ_გრაფ!$F$15,აპარ_გრაფ!$F$16,აპარ_გრაფ!$F$17,აპარ_გრაფ!$F$19)</c:f>
              <c:numCache>
                <c:formatCode>#,##0.0</c:formatCode>
                <c:ptCount val="7"/>
                <c:pt idx="0">
                  <c:v>3020.7</c:v>
                </c:pt>
                <c:pt idx="1">
                  <c:v>2134.078</c:v>
                </c:pt>
                <c:pt idx="2">
                  <c:v>1700</c:v>
                </c:pt>
                <c:pt idx="3">
                  <c:v>94</c:v>
                </c:pt>
                <c:pt idx="4">
                  <c:v>19.5</c:v>
                </c:pt>
                <c:pt idx="5">
                  <c:v>14.598000000000001</c:v>
                </c:pt>
                <c:pt idx="6">
                  <c:v>15.885</c:v>
                </c:pt>
              </c:numCache>
            </c:numRef>
          </c:val>
        </c:ser>
        <c:ser>
          <c:idx val="1"/>
          <c:order val="1"/>
          <c:tx>
            <c:strRef>
              <c:f>აპარ_გრაფ!$P$3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13012544435793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1301573451417362E-3"/>
                  <c:y val="8.9887661656235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8835424072632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3767084814526442E-3"/>
                  <c:y val="-5.9424323358157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(აპარ_გრაფ!$P$6,აპარ_გრაფ!$P$10,აპარ_გრაფ!$P$14,აპარ_გრაფ!$P$15,აპარ_გრაფ!$P$16,აპარ_გრაფ!$P$17,აპარ_გრაფ!$P$19)</c:f>
              <c:numCache>
                <c:formatCode>#,##0.0</c:formatCode>
                <c:ptCount val="7"/>
                <c:pt idx="0">
                  <c:v>3644.05863</c:v>
                </c:pt>
                <c:pt idx="1">
                  <c:v>2476.2675099999997</c:v>
                </c:pt>
                <c:pt idx="2">
                  <c:v>3257.9616799999999</c:v>
                </c:pt>
                <c:pt idx="3">
                  <c:v>99.888080000000002</c:v>
                </c:pt>
                <c:pt idx="4">
                  <c:v>22.63916</c:v>
                </c:pt>
                <c:pt idx="5">
                  <c:v>17.437999999999999</c:v>
                </c:pt>
                <c:pt idx="6">
                  <c:v>15.839219999999999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02880"/>
        <c:axId val="211004416"/>
      </c:barChart>
      <c:catAx>
        <c:axId val="211002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211004416"/>
        <c:crosses val="autoZero"/>
        <c:auto val="1"/>
        <c:lblAlgn val="ctr"/>
        <c:lblOffset val="100"/>
        <c:noMultiLvlLbl val="0"/>
      </c:catAx>
      <c:valAx>
        <c:axId val="211004416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110028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ka-GE" sz="1600" b="1" i="0" baseline="0">
                <a:effectLst/>
              </a:rPr>
              <a:t>შრომის, ჯანმრთელობისა და სოციალური დაცვის სფეროში პოლიტიკის შემუშავება და მართვის პროგრამის შესრულება ეკონომიკური კლასიფიკაციების მიხედვით %</a:t>
            </a:r>
            <a:endParaRPr lang="en-US" sz="16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58778203484101E-2"/>
          <c:y val="0.28956626213048614"/>
          <c:w val="0.93283804073835819"/>
          <c:h val="0.5571400689193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აპარ_გრაფ!$M$3</c:f>
              <c:strCache>
                <c:ptCount val="1"/>
                <c:pt idx="0">
                  <c:v>9 თვის საკასო წლის  დაზუსტებულ გეგმასთან მიმართებაში %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1.6931220317037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(აპარ_გრაფ!$C$6,აპარ_გრაფ!$C$10,აპარ_გრაფ!$C$14,აპარ_გრაფ!$C$15,აპარ_გრაფ!$C$16,აპარ_გრაფ!$C$17,აპარ_გრაფ!$C$19)</c:f>
              <c:strCache>
                <c:ptCount val="7"/>
                <c:pt idx="0">
                  <c:v>შრომის ანაზღაურება</c:v>
                </c:pt>
                <c:pt idx="1">
                  <c:v>საქონელი და მომსახურება</c:v>
                </c:pt>
                <c:pt idx="2">
                  <c:v>გრანტები</c:v>
                </c:pt>
                <c:pt idx="3">
                  <c:v>სოციალური უზრუნველყოფა</c:v>
                </c:pt>
                <c:pt idx="4">
                  <c:v>სხვა ხარჯები</c:v>
                </c:pt>
                <c:pt idx="5">
                  <c:v>არაფინანსური აქტივების ზრდა</c:v>
                </c:pt>
                <c:pt idx="6">
                  <c:v>ვალდებულებების კლება</c:v>
                </c:pt>
              </c:strCache>
            </c:strRef>
          </c:cat>
          <c:val>
            <c:numRef>
              <c:f>(აპარ_გრაფ!$M$6,აპარ_გრაფ!$M$10,აპარ_გრაფ!$M$14,აპარ_გრაფ!$M$15,აპარ_გრაფ!$M$16,აპარ_გრაფ!$M$17,აპარ_გრაფ!$M$19)</c:f>
              <c:numCache>
                <c:formatCode>0.0%</c:formatCode>
                <c:ptCount val="7"/>
                <c:pt idx="0">
                  <c:v>0.74504383300297328</c:v>
                </c:pt>
                <c:pt idx="1">
                  <c:v>0.70572525327588642</c:v>
                </c:pt>
                <c:pt idx="2">
                  <c:v>0.99938922352941173</c:v>
                </c:pt>
                <c:pt idx="3">
                  <c:v>0.86589644859813086</c:v>
                </c:pt>
                <c:pt idx="4">
                  <c:v>0.74738938775510211</c:v>
                </c:pt>
                <c:pt idx="5">
                  <c:v>1.9684476714873819E-2</c:v>
                </c:pt>
                <c:pt idx="6">
                  <c:v>0.99711803588290837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16613632"/>
        <c:axId val="216615168"/>
      </c:barChart>
      <c:catAx>
        <c:axId val="216613632"/>
        <c:scaling>
          <c:orientation val="minMax"/>
        </c:scaling>
        <c:delete val="0"/>
        <c:axPos val="b"/>
        <c:majorTickMark val="none"/>
        <c:minorTickMark val="none"/>
        <c:tickLblPos val="nextTo"/>
        <c:crossAx val="216615168"/>
        <c:crosses val="autoZero"/>
        <c:auto val="1"/>
        <c:lblAlgn val="ctr"/>
        <c:lblOffset val="100"/>
        <c:noMultiLvlLbl val="0"/>
      </c:catAx>
      <c:valAx>
        <c:axId val="2166151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21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3887331577042279"/>
          <c:y val="0.18702065982165419"/>
          <c:w val="0.35696496750124596"/>
          <c:h val="6.4723444648519646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ka-GE"/>
              <a:t>ეროვნული ცენტრის მიერ განხორცილებული პროგრამების ათვისება (ათას ლარებში)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'NCDC-გრაფ'!$F$3</c:f>
              <c:strCache>
                <c:ptCount val="1"/>
                <c:pt idx="0">
                  <c:v>9 თვის დაზუსტებული გეგმა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7570909125557804E-4"/>
                  <c:y val="-1.212121790561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1028363650223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06060895280789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3271272737667341E-3"/>
                  <c:y val="-2.1212131334827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920621342715871E-4"/>
                  <c:y val="9.09091342921184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F$4,'NCDC-გრაფ'!$F$20,'NCDC-გრაფ'!$F$32,'NCDC-გრაფ'!$F$44,'NCDC-გრაფ'!$F$56,'NCDC-გრაფ'!$F$68,'NCDC-გრაფ'!$F$80,'NCDC-გრაფ'!$F$92,'NCDC-გრაფ'!$F$104,'NCDC-გრაფ'!$F$128,'NCDC-გრაფ'!$F$140)</c:f>
              <c:numCache>
                <c:formatCode>#,##0.0</c:formatCode>
                <c:ptCount val="11"/>
                <c:pt idx="0">
                  <c:v>5539.47</c:v>
                </c:pt>
                <c:pt idx="1">
                  <c:v>1377.9</c:v>
                </c:pt>
                <c:pt idx="2">
                  <c:v>10244.402</c:v>
                </c:pt>
                <c:pt idx="3">
                  <c:v>374.9</c:v>
                </c:pt>
                <c:pt idx="4">
                  <c:v>985.94100000000003</c:v>
                </c:pt>
                <c:pt idx="5">
                  <c:v>202.5</c:v>
                </c:pt>
                <c:pt idx="6">
                  <c:v>665.6</c:v>
                </c:pt>
                <c:pt idx="7">
                  <c:v>360</c:v>
                </c:pt>
                <c:pt idx="8">
                  <c:v>314.63099999999997</c:v>
                </c:pt>
                <c:pt idx="9">
                  <c:v>303.10000000000002</c:v>
                </c:pt>
                <c:pt idx="10">
                  <c:v>76.599999999999994</c:v>
                </c:pt>
              </c:numCache>
            </c:numRef>
          </c:val>
        </c:ser>
        <c:ser>
          <c:idx val="1"/>
          <c:order val="1"/>
          <c:tx>
            <c:strRef>
              <c:f>'NCDC-გრაფ'!$P$3</c:f>
              <c:strCache>
                <c:ptCount val="1"/>
                <c:pt idx="0">
                  <c:v>9 თვის მოსალოდნელი შესრულება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05672730044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6542545475334682E-3"/>
                  <c:y val="-6.06060895280789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3085090950669365E-3"/>
                  <c:y val="-2.386066516853503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65425454753346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299636387891027E-3"/>
                  <c:y val="-1.5151522382019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920621342715871E-4"/>
                  <c:y val="1.212121790561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NCDC-გრაფ'!$C$4,'NCDC-გრაფ'!$C$20,'NCDC-გრაფ'!$C$32,'NCDC-გრაფ'!$C$44,'NCDC-გრაფ'!$C$56,'NCDC-გრაფ'!$C$68,'NCDC-გრაფ'!$C$80,'NCDC-გრაფ'!$C$92,'NCDC-გრაფ'!$C$104,'NCDC-გრაფ'!$C$128,'NCDC-გრაფ'!$C$140)</c:f>
              <c:strCache>
                <c:ptCount val="11"/>
                <c:pt idx="0">
                  <c:v>დაავადებათა კონტროლისა და ეპიდემიოლოგიური უსაფრთხოება</c:v>
                </c:pt>
                <c:pt idx="1">
                  <c:v>დაავადებათა ადრეული გამოვლენა და სკრინინგი</c:v>
                </c:pt>
                <c:pt idx="2">
                  <c:v>იმუნიზაცია</c:v>
                </c:pt>
                <c:pt idx="3">
                  <c:v>ეპიდზედამხედველობის პროგრამა</c:v>
                </c:pt>
                <c:pt idx="4">
                  <c:v>უსაფრთხო სისხლი</c:v>
                </c:pt>
                <c:pt idx="5">
                  <c:v>პროფესიულ დაავადებათა პრევენცია</c:v>
                </c:pt>
                <c:pt idx="6">
                  <c:v>ტუბერკულოზის მართვა</c:v>
                </c:pt>
                <c:pt idx="7">
                  <c:v>ყველა ფორმის ტუბერკულოზის ხარისხიან დიაგნოსტიკა</c:v>
                </c:pt>
                <c:pt idx="8">
                  <c:v>აივ ინფექცია/შიდსი</c:v>
                </c:pt>
                <c:pt idx="9">
                  <c:v>დედათა და ბავშვთა ჯანმრთელობა</c:v>
                </c:pt>
                <c:pt idx="10">
                  <c:v>ჯანმრთელობის ხელშეწყობის პროგრამა</c:v>
                </c:pt>
              </c:strCache>
            </c:strRef>
          </c:cat>
          <c:val>
            <c:numRef>
              <c:f>('NCDC-გრაფ'!$P$4,'NCDC-გრაფ'!$P$20,'NCDC-გრაფ'!$P$32,'NCDC-გრაფ'!$P$44,'NCDC-გრაფ'!$P$56,'NCDC-გრაფ'!$P$68,'NCDC-გრაფ'!$P$80,'NCDC-გრაფ'!$P$92,'NCDC-გრაფ'!$P$104,'NCDC-გრაფ'!$P$128,'NCDC-გრაფ'!$P$140)</c:f>
              <c:numCache>
                <c:formatCode>#,##0.0</c:formatCode>
                <c:ptCount val="11"/>
                <c:pt idx="0">
                  <c:v>7244.5761400000001</c:v>
                </c:pt>
                <c:pt idx="1">
                  <c:v>1430.5410000000002</c:v>
                </c:pt>
                <c:pt idx="2">
                  <c:v>15139.591189999999</c:v>
                </c:pt>
                <c:pt idx="3">
                  <c:v>488.95384000000001</c:v>
                </c:pt>
                <c:pt idx="4">
                  <c:v>1216.2447999999999</c:v>
                </c:pt>
                <c:pt idx="5">
                  <c:v>247.5</c:v>
                </c:pt>
                <c:pt idx="6">
                  <c:v>824.34982000000002</c:v>
                </c:pt>
                <c:pt idx="7">
                  <c:v>320.01732999999996</c:v>
                </c:pt>
                <c:pt idx="8">
                  <c:v>342.96708000000001</c:v>
                </c:pt>
                <c:pt idx="9">
                  <c:v>210.22300000000001</c:v>
                </c:pt>
                <c:pt idx="10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373568"/>
        <c:axId val="241375104"/>
      </c:barChart>
      <c:catAx>
        <c:axId val="241373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241375104"/>
        <c:crosses val="autoZero"/>
        <c:auto val="1"/>
        <c:lblAlgn val="ctr"/>
        <c:lblOffset val="100"/>
        <c:noMultiLvlLbl val="0"/>
      </c:catAx>
      <c:valAx>
        <c:axId val="241375104"/>
        <c:scaling>
          <c:orientation val="minMax"/>
        </c:scaling>
        <c:delete val="0"/>
        <c:axPos val="l"/>
        <c:majorGridlines/>
        <c:numFmt formatCode="#,##0.0" sourceLinked="1"/>
        <c:majorTickMark val="none"/>
        <c:minorTickMark val="none"/>
        <c:tickLblPos val="nextTo"/>
        <c:crossAx val="2413735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59532</xdr:colOff>
      <xdr:row>23</xdr:row>
      <xdr:rowOff>59531</xdr:rowOff>
    </xdr:from>
    <xdr:to>
      <xdr:col>18</xdr:col>
      <xdr:colOff>500062</xdr:colOff>
      <xdr:row>44</xdr:row>
      <xdr:rowOff>11907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216609</xdr:colOff>
      <xdr:row>46</xdr:row>
      <xdr:rowOff>74540</xdr:rowOff>
    </xdr:from>
    <xdr:to>
      <xdr:col>15</xdr:col>
      <xdr:colOff>250032</xdr:colOff>
      <xdr:row>80</xdr:row>
      <xdr:rowOff>83343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114881</xdr:colOff>
      <xdr:row>81</xdr:row>
      <xdr:rowOff>100728</xdr:rowOff>
    </xdr:from>
    <xdr:to>
      <xdr:col>15</xdr:col>
      <xdr:colOff>245851</xdr:colOff>
      <xdr:row>110</xdr:row>
      <xdr:rowOff>88822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71436</xdr:colOff>
      <xdr:row>1</xdr:row>
      <xdr:rowOff>166687</xdr:rowOff>
    </xdr:from>
    <xdr:to>
      <xdr:col>18</xdr:col>
      <xdr:colOff>511967</xdr:colOff>
      <xdr:row>22</xdr:row>
      <xdr:rowOff>154780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107838</xdr:colOff>
      <xdr:row>1</xdr:row>
      <xdr:rowOff>54429</xdr:rowOff>
    </xdr:from>
    <xdr:to>
      <xdr:col>18</xdr:col>
      <xdr:colOff>488157</xdr:colOff>
      <xdr:row>25</xdr:row>
      <xdr:rowOff>149679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107156</xdr:colOff>
      <xdr:row>26</xdr:row>
      <xdr:rowOff>119064</xdr:rowOff>
    </xdr:from>
    <xdr:to>
      <xdr:col>18</xdr:col>
      <xdr:colOff>452437</xdr:colOff>
      <xdr:row>51</xdr:row>
      <xdr:rowOff>95252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107157</xdr:colOff>
      <xdr:row>52</xdr:row>
      <xdr:rowOff>152401</xdr:rowOff>
    </xdr:from>
    <xdr:to>
      <xdr:col>18</xdr:col>
      <xdr:colOff>352425</xdr:colOff>
      <xdr:row>75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119062</xdr:colOff>
      <xdr:row>75</xdr:row>
      <xdr:rowOff>107158</xdr:rowOff>
    </xdr:from>
    <xdr:to>
      <xdr:col>18</xdr:col>
      <xdr:colOff>381000</xdr:colOff>
      <xdr:row>95</xdr:row>
      <xdr:rowOff>83344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196846</xdr:colOff>
      <xdr:row>1</xdr:row>
      <xdr:rowOff>189595</xdr:rowOff>
    </xdr:from>
    <xdr:to>
      <xdr:col>27</xdr:col>
      <xdr:colOff>36284</xdr:colOff>
      <xdr:row>23</xdr:row>
      <xdr:rowOff>189593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195719</xdr:colOff>
      <xdr:row>24</xdr:row>
      <xdr:rowOff>182672</xdr:rowOff>
    </xdr:from>
    <xdr:to>
      <xdr:col>27</xdr:col>
      <xdr:colOff>462419</xdr:colOff>
      <xdr:row>47</xdr:row>
      <xdr:rowOff>117084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365341</xdr:colOff>
      <xdr:row>48</xdr:row>
      <xdr:rowOff>147048</xdr:rowOff>
    </xdr:from>
    <xdr:to>
      <xdr:col>23</xdr:col>
      <xdr:colOff>443630</xdr:colOff>
      <xdr:row>76</xdr:row>
      <xdr:rowOff>120953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365342</xdr:colOff>
      <xdr:row>77</xdr:row>
      <xdr:rowOff>52189</xdr:rowOff>
    </xdr:from>
    <xdr:to>
      <xdr:col>23</xdr:col>
      <xdr:colOff>443630</xdr:colOff>
      <xdr:row>98</xdr:row>
      <xdr:rowOff>52192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454818</xdr:colOff>
      <xdr:row>1</xdr:row>
      <xdr:rowOff>107157</xdr:rowOff>
    </xdr:from>
    <xdr:to>
      <xdr:col>15</xdr:col>
      <xdr:colOff>59532</xdr:colOff>
      <xdr:row>22</xdr:row>
      <xdr:rowOff>154781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380999</xdr:colOff>
      <xdr:row>25</xdr:row>
      <xdr:rowOff>35717</xdr:rowOff>
    </xdr:from>
    <xdr:to>
      <xdr:col>15</xdr:col>
      <xdr:colOff>95250</xdr:colOff>
      <xdr:row>43</xdr:row>
      <xdr:rowOff>35719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285748</xdr:colOff>
      <xdr:row>44</xdr:row>
      <xdr:rowOff>130968</xdr:rowOff>
    </xdr:from>
    <xdr:to>
      <xdr:col>15</xdr:col>
      <xdr:colOff>297655</xdr:colOff>
      <xdr:row>66</xdr:row>
      <xdr:rowOff>47626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238125</xdr:colOff>
      <xdr:row>67</xdr:row>
      <xdr:rowOff>11905</xdr:rowOff>
    </xdr:from>
    <xdr:to>
      <xdr:col>15</xdr:col>
      <xdr:colOff>369094</xdr:colOff>
      <xdr:row>85</xdr:row>
      <xdr:rowOff>47624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309561</xdr:colOff>
      <xdr:row>1</xdr:row>
      <xdr:rowOff>0</xdr:rowOff>
    </xdr:from>
    <xdr:to>
      <xdr:col>14</xdr:col>
      <xdr:colOff>11906</xdr:colOff>
      <xdr:row>17</xdr:row>
      <xdr:rowOff>11906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85725</xdr:colOff>
      <xdr:row>6</xdr:row>
      <xdr:rowOff>38100</xdr:rowOff>
    </xdr:from>
    <xdr:ext cx="184731" cy="264560"/>
    <xdr:sp macro="" textlink="">
      <xdr:nvSpPr>
        <xdr:cNvPr id="3" name="TextBox 2"/>
        <xdr:cNvSpPr txBox="1"/>
      </xdr:nvSpPr>
      <xdr:spPr>
        <a:xfrm>
          <a:off x="8620125" y="118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0</xdr:col>
      <xdr:colOff>285750</xdr:colOff>
      <xdr:row>18</xdr:row>
      <xdr:rowOff>0</xdr:rowOff>
    </xdr:from>
    <xdr:to>
      <xdr:col>14</xdr:col>
      <xdr:colOff>23812</xdr:colOff>
      <xdr:row>34</xdr:row>
      <xdr:rowOff>59531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250032</xdr:colOff>
      <xdr:row>35</xdr:row>
      <xdr:rowOff>119061</xdr:rowOff>
    </xdr:from>
    <xdr:to>
      <xdr:col>14</xdr:col>
      <xdr:colOff>47625</xdr:colOff>
      <xdr:row>56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226217</xdr:colOff>
      <xdr:row>56</xdr:row>
      <xdr:rowOff>166686</xdr:rowOff>
    </xdr:from>
    <xdr:to>
      <xdr:col>14</xdr:col>
      <xdr:colOff>119061</xdr:colOff>
      <xdr:row>78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133612</xdr:colOff>
      <xdr:row>24</xdr:row>
      <xdr:rowOff>175948</xdr:rowOff>
    </xdr:from>
    <xdr:to>
      <xdr:col>13</xdr:col>
      <xdr:colOff>309562</xdr:colOff>
      <xdr:row>51</xdr:row>
      <xdr:rowOff>71437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136256</xdr:colOff>
      <xdr:row>1</xdr:row>
      <xdr:rowOff>51594</xdr:rowOff>
    </xdr:from>
    <xdr:to>
      <xdr:col>13</xdr:col>
      <xdr:colOff>285750</xdr:colOff>
      <xdr:row>23</xdr:row>
      <xdr:rowOff>166688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72159</xdr:colOff>
      <xdr:row>54</xdr:row>
      <xdr:rowOff>84943</xdr:rowOff>
    </xdr:from>
    <xdr:to>
      <xdr:col>30</xdr:col>
      <xdr:colOff>599599</xdr:colOff>
      <xdr:row>82</xdr:row>
      <xdr:rowOff>57728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2123</xdr:colOff>
      <xdr:row>114</xdr:row>
      <xdr:rowOff>39996</xdr:rowOff>
    </xdr:from>
    <xdr:to>
      <xdr:col>31</xdr:col>
      <xdr:colOff>7896</xdr:colOff>
      <xdr:row>146</xdr:row>
      <xdr:rowOff>43296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22331</xdr:colOff>
      <xdr:row>84</xdr:row>
      <xdr:rowOff>86592</xdr:rowOff>
    </xdr:from>
    <xdr:to>
      <xdr:col>30</xdr:col>
      <xdr:colOff>577273</xdr:colOff>
      <xdr:row>113</xdr:row>
      <xdr:rowOff>14432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22327</xdr:colOff>
      <xdr:row>147</xdr:row>
      <xdr:rowOff>72159</xdr:rowOff>
    </xdr:from>
    <xdr:to>
      <xdr:col>31</xdr:col>
      <xdr:colOff>22328</xdr:colOff>
      <xdr:row>178</xdr:row>
      <xdr:rowOff>14433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65623</xdr:colOff>
      <xdr:row>179</xdr:row>
      <xdr:rowOff>86591</xdr:rowOff>
    </xdr:from>
    <xdr:to>
      <xdr:col>30</xdr:col>
      <xdr:colOff>556305</xdr:colOff>
      <xdr:row>203</xdr:row>
      <xdr:rowOff>57728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80053</xdr:colOff>
      <xdr:row>204</xdr:row>
      <xdr:rowOff>86591</xdr:rowOff>
    </xdr:from>
    <xdr:to>
      <xdr:col>30</xdr:col>
      <xdr:colOff>587374</xdr:colOff>
      <xdr:row>229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72160</xdr:colOff>
      <xdr:row>1</xdr:row>
      <xdr:rowOff>28862</xdr:rowOff>
    </xdr:from>
    <xdr:to>
      <xdr:col>30</xdr:col>
      <xdr:colOff>519545</xdr:colOff>
      <xdr:row>27</xdr:row>
      <xdr:rowOff>72159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86590</xdr:colOff>
      <xdr:row>28</xdr:row>
      <xdr:rowOff>187612</xdr:rowOff>
    </xdr:from>
    <xdr:to>
      <xdr:col>30</xdr:col>
      <xdr:colOff>533976</xdr:colOff>
      <xdr:row>52</xdr:row>
      <xdr:rowOff>86591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129886</xdr:colOff>
      <xdr:row>230</xdr:row>
      <xdr:rowOff>173180</xdr:rowOff>
    </xdr:from>
    <xdr:to>
      <xdr:col>30</xdr:col>
      <xdr:colOff>591704</xdr:colOff>
      <xdr:row>254</xdr:row>
      <xdr:rowOff>57727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7D971"/>
  </sheetPr>
  <dimension ref="A1:AF1319"/>
  <sheetViews>
    <sheetView showGridLines="0" tabSelected="1" view="pageBreakPreview" zoomScale="80" zoomScaleNormal="100" zoomScaleSheetLayoutView="80" workbookViewId="0">
      <pane xSplit="3" ySplit="3" topLeftCell="T1276" activePane="bottomRight" state="frozen"/>
      <selection activeCell="N19" sqref="N19"/>
      <selection pane="topRight" activeCell="N19" sqref="N19"/>
      <selection pane="bottomLeft" activeCell="N19" sqref="N19"/>
      <selection pane="bottomRight" activeCell="Y1291" sqref="Y1291"/>
    </sheetView>
  </sheetViews>
  <sheetFormatPr defaultRowHeight="15" x14ac:dyDescent="0.25"/>
  <cols>
    <col min="1" max="1" width="3.5703125" style="1" customWidth="1"/>
    <col min="2" max="2" width="10.42578125" style="31" customWidth="1"/>
    <col min="3" max="3" width="36.85546875" style="1" customWidth="1"/>
    <col min="4" max="4" width="19" style="1" hidden="1" customWidth="1"/>
    <col min="5" max="5" width="20.5703125" style="1" customWidth="1"/>
    <col min="6" max="6" width="19.7109375" style="48" customWidth="1"/>
    <col min="7" max="7" width="13.140625" style="31" customWidth="1"/>
    <col min="8" max="8" width="13.140625" style="31" hidden="1" customWidth="1"/>
    <col min="9" max="9" width="13.140625" style="48" hidden="1" customWidth="1"/>
    <col min="10" max="10" width="15.140625" style="2" hidden="1" customWidth="1"/>
    <col min="11" max="11" width="13.140625" style="48" hidden="1" customWidth="1"/>
    <col min="12" max="12" width="20.42578125" style="57" customWidth="1"/>
    <col min="13" max="13" width="19" style="1" hidden="1" customWidth="1"/>
    <col min="14" max="15" width="16" style="1" hidden="1" customWidth="1"/>
    <col min="16" max="19" width="19.85546875" style="2" hidden="1" customWidth="1"/>
    <col min="20" max="20" width="22.85546875" style="38" customWidth="1"/>
    <col min="21" max="21" width="25" style="57" customWidth="1"/>
    <col min="22" max="22" width="26" style="57" customWidth="1"/>
    <col min="23" max="23" width="19.85546875" style="2" hidden="1" customWidth="1"/>
    <col min="24" max="24" width="22.5703125" style="57" hidden="1" customWidth="1"/>
    <col min="25" max="25" width="19.85546875" style="2" customWidth="1"/>
    <col min="26" max="26" width="19.85546875" style="2" hidden="1" customWidth="1"/>
    <col min="27" max="27" width="19" style="57" customWidth="1"/>
    <col min="28" max="28" width="28.5703125" style="57" customWidth="1"/>
    <col min="29" max="29" width="16.28515625" style="57" customWidth="1"/>
    <col min="30" max="30" width="11.42578125" style="1" customWidth="1"/>
    <col min="31" max="270" width="9.140625" style="1"/>
    <col min="271" max="271" width="5.42578125" style="1" customWidth="1"/>
    <col min="272" max="272" width="10.42578125" style="1" customWidth="1"/>
    <col min="273" max="273" width="36.85546875" style="1" customWidth="1"/>
    <col min="274" max="274" width="17.28515625" style="1" customWidth="1"/>
    <col min="275" max="275" width="17.42578125" style="1" customWidth="1"/>
    <col min="276" max="276" width="24.85546875" style="1" bestFit="1" customWidth="1"/>
    <col min="277" max="283" width="16" style="1" customWidth="1"/>
    <col min="284" max="526" width="9.140625" style="1"/>
    <col min="527" max="527" width="5.42578125" style="1" customWidth="1"/>
    <col min="528" max="528" width="10.42578125" style="1" customWidth="1"/>
    <col min="529" max="529" width="36.85546875" style="1" customWidth="1"/>
    <col min="530" max="530" width="17.28515625" style="1" customWidth="1"/>
    <col min="531" max="531" width="17.42578125" style="1" customWidth="1"/>
    <col min="532" max="532" width="24.85546875" style="1" bestFit="1" customWidth="1"/>
    <col min="533" max="539" width="16" style="1" customWidth="1"/>
    <col min="540" max="782" width="9.140625" style="1"/>
    <col min="783" max="783" width="5.42578125" style="1" customWidth="1"/>
    <col min="784" max="784" width="10.42578125" style="1" customWidth="1"/>
    <col min="785" max="785" width="36.85546875" style="1" customWidth="1"/>
    <col min="786" max="786" width="17.28515625" style="1" customWidth="1"/>
    <col min="787" max="787" width="17.42578125" style="1" customWidth="1"/>
    <col min="788" max="788" width="24.85546875" style="1" bestFit="1" customWidth="1"/>
    <col min="789" max="795" width="16" style="1" customWidth="1"/>
    <col min="796" max="1038" width="9.140625" style="1"/>
    <col min="1039" max="1039" width="5.42578125" style="1" customWidth="1"/>
    <col min="1040" max="1040" width="10.42578125" style="1" customWidth="1"/>
    <col min="1041" max="1041" width="36.85546875" style="1" customWidth="1"/>
    <col min="1042" max="1042" width="17.28515625" style="1" customWidth="1"/>
    <col min="1043" max="1043" width="17.42578125" style="1" customWidth="1"/>
    <col min="1044" max="1044" width="24.85546875" style="1" bestFit="1" customWidth="1"/>
    <col min="1045" max="1051" width="16" style="1" customWidth="1"/>
    <col min="1052" max="1294" width="9.140625" style="1"/>
    <col min="1295" max="1295" width="5.42578125" style="1" customWidth="1"/>
    <col min="1296" max="1296" width="10.42578125" style="1" customWidth="1"/>
    <col min="1297" max="1297" width="36.85546875" style="1" customWidth="1"/>
    <col min="1298" max="1298" width="17.28515625" style="1" customWidth="1"/>
    <col min="1299" max="1299" width="17.42578125" style="1" customWidth="1"/>
    <col min="1300" max="1300" width="24.85546875" style="1" bestFit="1" customWidth="1"/>
    <col min="1301" max="1307" width="16" style="1" customWidth="1"/>
    <col min="1308" max="1550" width="9.140625" style="1"/>
    <col min="1551" max="1551" width="5.42578125" style="1" customWidth="1"/>
    <col min="1552" max="1552" width="10.42578125" style="1" customWidth="1"/>
    <col min="1553" max="1553" width="36.85546875" style="1" customWidth="1"/>
    <col min="1554" max="1554" width="17.28515625" style="1" customWidth="1"/>
    <col min="1555" max="1555" width="17.42578125" style="1" customWidth="1"/>
    <col min="1556" max="1556" width="24.85546875" style="1" bestFit="1" customWidth="1"/>
    <col min="1557" max="1563" width="16" style="1" customWidth="1"/>
    <col min="1564" max="1806" width="9.140625" style="1"/>
    <col min="1807" max="1807" width="5.42578125" style="1" customWidth="1"/>
    <col min="1808" max="1808" width="10.42578125" style="1" customWidth="1"/>
    <col min="1809" max="1809" width="36.85546875" style="1" customWidth="1"/>
    <col min="1810" max="1810" width="17.28515625" style="1" customWidth="1"/>
    <col min="1811" max="1811" width="17.42578125" style="1" customWidth="1"/>
    <col min="1812" max="1812" width="24.85546875" style="1" bestFit="1" customWidth="1"/>
    <col min="1813" max="1819" width="16" style="1" customWidth="1"/>
    <col min="1820" max="2062" width="9.140625" style="1"/>
    <col min="2063" max="2063" width="5.42578125" style="1" customWidth="1"/>
    <col min="2064" max="2064" width="10.42578125" style="1" customWidth="1"/>
    <col min="2065" max="2065" width="36.85546875" style="1" customWidth="1"/>
    <col min="2066" max="2066" width="17.28515625" style="1" customWidth="1"/>
    <col min="2067" max="2067" width="17.42578125" style="1" customWidth="1"/>
    <col min="2068" max="2068" width="24.85546875" style="1" bestFit="1" customWidth="1"/>
    <col min="2069" max="2075" width="16" style="1" customWidth="1"/>
    <col min="2076" max="2318" width="9.140625" style="1"/>
    <col min="2319" max="2319" width="5.42578125" style="1" customWidth="1"/>
    <col min="2320" max="2320" width="10.42578125" style="1" customWidth="1"/>
    <col min="2321" max="2321" width="36.85546875" style="1" customWidth="1"/>
    <col min="2322" max="2322" width="17.28515625" style="1" customWidth="1"/>
    <col min="2323" max="2323" width="17.42578125" style="1" customWidth="1"/>
    <col min="2324" max="2324" width="24.85546875" style="1" bestFit="1" customWidth="1"/>
    <col min="2325" max="2331" width="16" style="1" customWidth="1"/>
    <col min="2332" max="2574" width="9.140625" style="1"/>
    <col min="2575" max="2575" width="5.42578125" style="1" customWidth="1"/>
    <col min="2576" max="2576" width="10.42578125" style="1" customWidth="1"/>
    <col min="2577" max="2577" width="36.85546875" style="1" customWidth="1"/>
    <col min="2578" max="2578" width="17.28515625" style="1" customWidth="1"/>
    <col min="2579" max="2579" width="17.42578125" style="1" customWidth="1"/>
    <col min="2580" max="2580" width="24.85546875" style="1" bestFit="1" customWidth="1"/>
    <col min="2581" max="2587" width="16" style="1" customWidth="1"/>
    <col min="2588" max="2830" width="9.140625" style="1"/>
    <col min="2831" max="2831" width="5.42578125" style="1" customWidth="1"/>
    <col min="2832" max="2832" width="10.42578125" style="1" customWidth="1"/>
    <col min="2833" max="2833" width="36.85546875" style="1" customWidth="1"/>
    <col min="2834" max="2834" width="17.28515625" style="1" customWidth="1"/>
    <col min="2835" max="2835" width="17.42578125" style="1" customWidth="1"/>
    <col min="2836" max="2836" width="24.85546875" style="1" bestFit="1" customWidth="1"/>
    <col min="2837" max="2843" width="16" style="1" customWidth="1"/>
    <col min="2844" max="3086" width="9.140625" style="1"/>
    <col min="3087" max="3087" width="5.42578125" style="1" customWidth="1"/>
    <col min="3088" max="3088" width="10.42578125" style="1" customWidth="1"/>
    <col min="3089" max="3089" width="36.85546875" style="1" customWidth="1"/>
    <col min="3090" max="3090" width="17.28515625" style="1" customWidth="1"/>
    <col min="3091" max="3091" width="17.42578125" style="1" customWidth="1"/>
    <col min="3092" max="3092" width="24.85546875" style="1" bestFit="1" customWidth="1"/>
    <col min="3093" max="3099" width="16" style="1" customWidth="1"/>
    <col min="3100" max="3342" width="9.140625" style="1"/>
    <col min="3343" max="3343" width="5.42578125" style="1" customWidth="1"/>
    <col min="3344" max="3344" width="10.42578125" style="1" customWidth="1"/>
    <col min="3345" max="3345" width="36.85546875" style="1" customWidth="1"/>
    <col min="3346" max="3346" width="17.28515625" style="1" customWidth="1"/>
    <col min="3347" max="3347" width="17.42578125" style="1" customWidth="1"/>
    <col min="3348" max="3348" width="24.85546875" style="1" bestFit="1" customWidth="1"/>
    <col min="3349" max="3355" width="16" style="1" customWidth="1"/>
    <col min="3356" max="3598" width="9.140625" style="1"/>
    <col min="3599" max="3599" width="5.42578125" style="1" customWidth="1"/>
    <col min="3600" max="3600" width="10.42578125" style="1" customWidth="1"/>
    <col min="3601" max="3601" width="36.85546875" style="1" customWidth="1"/>
    <col min="3602" max="3602" width="17.28515625" style="1" customWidth="1"/>
    <col min="3603" max="3603" width="17.42578125" style="1" customWidth="1"/>
    <col min="3604" max="3604" width="24.85546875" style="1" bestFit="1" customWidth="1"/>
    <col min="3605" max="3611" width="16" style="1" customWidth="1"/>
    <col min="3612" max="3854" width="9.140625" style="1"/>
    <col min="3855" max="3855" width="5.42578125" style="1" customWidth="1"/>
    <col min="3856" max="3856" width="10.42578125" style="1" customWidth="1"/>
    <col min="3857" max="3857" width="36.85546875" style="1" customWidth="1"/>
    <col min="3858" max="3858" width="17.28515625" style="1" customWidth="1"/>
    <col min="3859" max="3859" width="17.42578125" style="1" customWidth="1"/>
    <col min="3860" max="3860" width="24.85546875" style="1" bestFit="1" customWidth="1"/>
    <col min="3861" max="3867" width="16" style="1" customWidth="1"/>
    <col min="3868" max="4110" width="9.140625" style="1"/>
    <col min="4111" max="4111" width="5.42578125" style="1" customWidth="1"/>
    <col min="4112" max="4112" width="10.42578125" style="1" customWidth="1"/>
    <col min="4113" max="4113" width="36.85546875" style="1" customWidth="1"/>
    <col min="4114" max="4114" width="17.28515625" style="1" customWidth="1"/>
    <col min="4115" max="4115" width="17.42578125" style="1" customWidth="1"/>
    <col min="4116" max="4116" width="24.85546875" style="1" bestFit="1" customWidth="1"/>
    <col min="4117" max="4123" width="16" style="1" customWidth="1"/>
    <col min="4124" max="4366" width="9.140625" style="1"/>
    <col min="4367" max="4367" width="5.42578125" style="1" customWidth="1"/>
    <col min="4368" max="4368" width="10.42578125" style="1" customWidth="1"/>
    <col min="4369" max="4369" width="36.85546875" style="1" customWidth="1"/>
    <col min="4370" max="4370" width="17.28515625" style="1" customWidth="1"/>
    <col min="4371" max="4371" width="17.42578125" style="1" customWidth="1"/>
    <col min="4372" max="4372" width="24.85546875" style="1" bestFit="1" customWidth="1"/>
    <col min="4373" max="4379" width="16" style="1" customWidth="1"/>
    <col min="4380" max="4622" width="9.140625" style="1"/>
    <col min="4623" max="4623" width="5.42578125" style="1" customWidth="1"/>
    <col min="4624" max="4624" width="10.42578125" style="1" customWidth="1"/>
    <col min="4625" max="4625" width="36.85546875" style="1" customWidth="1"/>
    <col min="4626" max="4626" width="17.28515625" style="1" customWidth="1"/>
    <col min="4627" max="4627" width="17.42578125" style="1" customWidth="1"/>
    <col min="4628" max="4628" width="24.85546875" style="1" bestFit="1" customWidth="1"/>
    <col min="4629" max="4635" width="16" style="1" customWidth="1"/>
    <col min="4636" max="4878" width="9.140625" style="1"/>
    <col min="4879" max="4879" width="5.42578125" style="1" customWidth="1"/>
    <col min="4880" max="4880" width="10.42578125" style="1" customWidth="1"/>
    <col min="4881" max="4881" width="36.85546875" style="1" customWidth="1"/>
    <col min="4882" max="4882" width="17.28515625" style="1" customWidth="1"/>
    <col min="4883" max="4883" width="17.42578125" style="1" customWidth="1"/>
    <col min="4884" max="4884" width="24.85546875" style="1" bestFit="1" customWidth="1"/>
    <col min="4885" max="4891" width="16" style="1" customWidth="1"/>
    <col min="4892" max="5134" width="9.140625" style="1"/>
    <col min="5135" max="5135" width="5.42578125" style="1" customWidth="1"/>
    <col min="5136" max="5136" width="10.42578125" style="1" customWidth="1"/>
    <col min="5137" max="5137" width="36.85546875" style="1" customWidth="1"/>
    <col min="5138" max="5138" width="17.28515625" style="1" customWidth="1"/>
    <col min="5139" max="5139" width="17.42578125" style="1" customWidth="1"/>
    <col min="5140" max="5140" width="24.85546875" style="1" bestFit="1" customWidth="1"/>
    <col min="5141" max="5147" width="16" style="1" customWidth="1"/>
    <col min="5148" max="5390" width="9.140625" style="1"/>
    <col min="5391" max="5391" width="5.42578125" style="1" customWidth="1"/>
    <col min="5392" max="5392" width="10.42578125" style="1" customWidth="1"/>
    <col min="5393" max="5393" width="36.85546875" style="1" customWidth="1"/>
    <col min="5394" max="5394" width="17.28515625" style="1" customWidth="1"/>
    <col min="5395" max="5395" width="17.42578125" style="1" customWidth="1"/>
    <col min="5396" max="5396" width="24.85546875" style="1" bestFit="1" customWidth="1"/>
    <col min="5397" max="5403" width="16" style="1" customWidth="1"/>
    <col min="5404" max="5646" width="9.140625" style="1"/>
    <col min="5647" max="5647" width="5.42578125" style="1" customWidth="1"/>
    <col min="5648" max="5648" width="10.42578125" style="1" customWidth="1"/>
    <col min="5649" max="5649" width="36.85546875" style="1" customWidth="1"/>
    <col min="5650" max="5650" width="17.28515625" style="1" customWidth="1"/>
    <col min="5651" max="5651" width="17.42578125" style="1" customWidth="1"/>
    <col min="5652" max="5652" width="24.85546875" style="1" bestFit="1" customWidth="1"/>
    <col min="5653" max="5659" width="16" style="1" customWidth="1"/>
    <col min="5660" max="5902" width="9.140625" style="1"/>
    <col min="5903" max="5903" width="5.42578125" style="1" customWidth="1"/>
    <col min="5904" max="5904" width="10.42578125" style="1" customWidth="1"/>
    <col min="5905" max="5905" width="36.85546875" style="1" customWidth="1"/>
    <col min="5906" max="5906" width="17.28515625" style="1" customWidth="1"/>
    <col min="5907" max="5907" width="17.42578125" style="1" customWidth="1"/>
    <col min="5908" max="5908" width="24.85546875" style="1" bestFit="1" customWidth="1"/>
    <col min="5909" max="5915" width="16" style="1" customWidth="1"/>
    <col min="5916" max="6158" width="9.140625" style="1"/>
    <col min="6159" max="6159" width="5.42578125" style="1" customWidth="1"/>
    <col min="6160" max="6160" width="10.42578125" style="1" customWidth="1"/>
    <col min="6161" max="6161" width="36.85546875" style="1" customWidth="1"/>
    <col min="6162" max="6162" width="17.28515625" style="1" customWidth="1"/>
    <col min="6163" max="6163" width="17.42578125" style="1" customWidth="1"/>
    <col min="6164" max="6164" width="24.85546875" style="1" bestFit="1" customWidth="1"/>
    <col min="6165" max="6171" width="16" style="1" customWidth="1"/>
    <col min="6172" max="6414" width="9.140625" style="1"/>
    <col min="6415" max="6415" width="5.42578125" style="1" customWidth="1"/>
    <col min="6416" max="6416" width="10.42578125" style="1" customWidth="1"/>
    <col min="6417" max="6417" width="36.85546875" style="1" customWidth="1"/>
    <col min="6418" max="6418" width="17.28515625" style="1" customWidth="1"/>
    <col min="6419" max="6419" width="17.42578125" style="1" customWidth="1"/>
    <col min="6420" max="6420" width="24.85546875" style="1" bestFit="1" customWidth="1"/>
    <col min="6421" max="6427" width="16" style="1" customWidth="1"/>
    <col min="6428" max="6670" width="9.140625" style="1"/>
    <col min="6671" max="6671" width="5.42578125" style="1" customWidth="1"/>
    <col min="6672" max="6672" width="10.42578125" style="1" customWidth="1"/>
    <col min="6673" max="6673" width="36.85546875" style="1" customWidth="1"/>
    <col min="6674" max="6674" width="17.28515625" style="1" customWidth="1"/>
    <col min="6675" max="6675" width="17.42578125" style="1" customWidth="1"/>
    <col min="6676" max="6676" width="24.85546875" style="1" bestFit="1" customWidth="1"/>
    <col min="6677" max="6683" width="16" style="1" customWidth="1"/>
    <col min="6684" max="6926" width="9.140625" style="1"/>
    <col min="6927" max="6927" width="5.42578125" style="1" customWidth="1"/>
    <col min="6928" max="6928" width="10.42578125" style="1" customWidth="1"/>
    <col min="6929" max="6929" width="36.85546875" style="1" customWidth="1"/>
    <col min="6930" max="6930" width="17.28515625" style="1" customWidth="1"/>
    <col min="6931" max="6931" width="17.42578125" style="1" customWidth="1"/>
    <col min="6932" max="6932" width="24.85546875" style="1" bestFit="1" customWidth="1"/>
    <col min="6933" max="6939" width="16" style="1" customWidth="1"/>
    <col min="6940" max="7182" width="9.140625" style="1"/>
    <col min="7183" max="7183" width="5.42578125" style="1" customWidth="1"/>
    <col min="7184" max="7184" width="10.42578125" style="1" customWidth="1"/>
    <col min="7185" max="7185" width="36.85546875" style="1" customWidth="1"/>
    <col min="7186" max="7186" width="17.28515625" style="1" customWidth="1"/>
    <col min="7187" max="7187" width="17.42578125" style="1" customWidth="1"/>
    <col min="7188" max="7188" width="24.85546875" style="1" bestFit="1" customWidth="1"/>
    <col min="7189" max="7195" width="16" style="1" customWidth="1"/>
    <col min="7196" max="7438" width="9.140625" style="1"/>
    <col min="7439" max="7439" width="5.42578125" style="1" customWidth="1"/>
    <col min="7440" max="7440" width="10.42578125" style="1" customWidth="1"/>
    <col min="7441" max="7441" width="36.85546875" style="1" customWidth="1"/>
    <col min="7442" max="7442" width="17.28515625" style="1" customWidth="1"/>
    <col min="7443" max="7443" width="17.42578125" style="1" customWidth="1"/>
    <col min="7444" max="7444" width="24.85546875" style="1" bestFit="1" customWidth="1"/>
    <col min="7445" max="7451" width="16" style="1" customWidth="1"/>
    <col min="7452" max="7694" width="9.140625" style="1"/>
    <col min="7695" max="7695" width="5.42578125" style="1" customWidth="1"/>
    <col min="7696" max="7696" width="10.42578125" style="1" customWidth="1"/>
    <col min="7697" max="7697" width="36.85546875" style="1" customWidth="1"/>
    <col min="7698" max="7698" width="17.28515625" style="1" customWidth="1"/>
    <col min="7699" max="7699" width="17.42578125" style="1" customWidth="1"/>
    <col min="7700" max="7700" width="24.85546875" style="1" bestFit="1" customWidth="1"/>
    <col min="7701" max="7707" width="16" style="1" customWidth="1"/>
    <col min="7708" max="7950" width="9.140625" style="1"/>
    <col min="7951" max="7951" width="5.42578125" style="1" customWidth="1"/>
    <col min="7952" max="7952" width="10.42578125" style="1" customWidth="1"/>
    <col min="7953" max="7953" width="36.85546875" style="1" customWidth="1"/>
    <col min="7954" max="7954" width="17.28515625" style="1" customWidth="1"/>
    <col min="7955" max="7955" width="17.42578125" style="1" customWidth="1"/>
    <col min="7956" max="7956" width="24.85546875" style="1" bestFit="1" customWidth="1"/>
    <col min="7957" max="7963" width="16" style="1" customWidth="1"/>
    <col min="7964" max="8206" width="9.140625" style="1"/>
    <col min="8207" max="8207" width="5.42578125" style="1" customWidth="1"/>
    <col min="8208" max="8208" width="10.42578125" style="1" customWidth="1"/>
    <col min="8209" max="8209" width="36.85546875" style="1" customWidth="1"/>
    <col min="8210" max="8210" width="17.28515625" style="1" customWidth="1"/>
    <col min="8211" max="8211" width="17.42578125" style="1" customWidth="1"/>
    <col min="8212" max="8212" width="24.85546875" style="1" bestFit="1" customWidth="1"/>
    <col min="8213" max="8219" width="16" style="1" customWidth="1"/>
    <col min="8220" max="8462" width="9.140625" style="1"/>
    <col min="8463" max="8463" width="5.42578125" style="1" customWidth="1"/>
    <col min="8464" max="8464" width="10.42578125" style="1" customWidth="1"/>
    <col min="8465" max="8465" width="36.85546875" style="1" customWidth="1"/>
    <col min="8466" max="8466" width="17.28515625" style="1" customWidth="1"/>
    <col min="8467" max="8467" width="17.42578125" style="1" customWidth="1"/>
    <col min="8468" max="8468" width="24.85546875" style="1" bestFit="1" customWidth="1"/>
    <col min="8469" max="8475" width="16" style="1" customWidth="1"/>
    <col min="8476" max="8718" width="9.140625" style="1"/>
    <col min="8719" max="8719" width="5.42578125" style="1" customWidth="1"/>
    <col min="8720" max="8720" width="10.42578125" style="1" customWidth="1"/>
    <col min="8721" max="8721" width="36.85546875" style="1" customWidth="1"/>
    <col min="8722" max="8722" width="17.28515625" style="1" customWidth="1"/>
    <col min="8723" max="8723" width="17.42578125" style="1" customWidth="1"/>
    <col min="8724" max="8724" width="24.85546875" style="1" bestFit="1" customWidth="1"/>
    <col min="8725" max="8731" width="16" style="1" customWidth="1"/>
    <col min="8732" max="8974" width="9.140625" style="1"/>
    <col min="8975" max="8975" width="5.42578125" style="1" customWidth="1"/>
    <col min="8976" max="8976" width="10.42578125" style="1" customWidth="1"/>
    <col min="8977" max="8977" width="36.85546875" style="1" customWidth="1"/>
    <col min="8978" max="8978" width="17.28515625" style="1" customWidth="1"/>
    <col min="8979" max="8979" width="17.42578125" style="1" customWidth="1"/>
    <col min="8980" max="8980" width="24.85546875" style="1" bestFit="1" customWidth="1"/>
    <col min="8981" max="8987" width="16" style="1" customWidth="1"/>
    <col min="8988" max="9230" width="9.140625" style="1"/>
    <col min="9231" max="9231" width="5.42578125" style="1" customWidth="1"/>
    <col min="9232" max="9232" width="10.42578125" style="1" customWidth="1"/>
    <col min="9233" max="9233" width="36.85546875" style="1" customWidth="1"/>
    <col min="9234" max="9234" width="17.28515625" style="1" customWidth="1"/>
    <col min="9235" max="9235" width="17.42578125" style="1" customWidth="1"/>
    <col min="9236" max="9236" width="24.85546875" style="1" bestFit="1" customWidth="1"/>
    <col min="9237" max="9243" width="16" style="1" customWidth="1"/>
    <col min="9244" max="9486" width="9.140625" style="1"/>
    <col min="9487" max="9487" width="5.42578125" style="1" customWidth="1"/>
    <col min="9488" max="9488" width="10.42578125" style="1" customWidth="1"/>
    <col min="9489" max="9489" width="36.85546875" style="1" customWidth="1"/>
    <col min="9490" max="9490" width="17.28515625" style="1" customWidth="1"/>
    <col min="9491" max="9491" width="17.42578125" style="1" customWidth="1"/>
    <col min="9492" max="9492" width="24.85546875" style="1" bestFit="1" customWidth="1"/>
    <col min="9493" max="9499" width="16" style="1" customWidth="1"/>
    <col min="9500" max="9742" width="9.140625" style="1"/>
    <col min="9743" max="9743" width="5.42578125" style="1" customWidth="1"/>
    <col min="9744" max="9744" width="10.42578125" style="1" customWidth="1"/>
    <col min="9745" max="9745" width="36.85546875" style="1" customWidth="1"/>
    <col min="9746" max="9746" width="17.28515625" style="1" customWidth="1"/>
    <col min="9747" max="9747" width="17.42578125" style="1" customWidth="1"/>
    <col min="9748" max="9748" width="24.85546875" style="1" bestFit="1" customWidth="1"/>
    <col min="9749" max="9755" width="16" style="1" customWidth="1"/>
    <col min="9756" max="9998" width="9.140625" style="1"/>
    <col min="9999" max="9999" width="5.42578125" style="1" customWidth="1"/>
    <col min="10000" max="10000" width="10.42578125" style="1" customWidth="1"/>
    <col min="10001" max="10001" width="36.85546875" style="1" customWidth="1"/>
    <col min="10002" max="10002" width="17.28515625" style="1" customWidth="1"/>
    <col min="10003" max="10003" width="17.42578125" style="1" customWidth="1"/>
    <col min="10004" max="10004" width="24.85546875" style="1" bestFit="1" customWidth="1"/>
    <col min="10005" max="10011" width="16" style="1" customWidth="1"/>
    <col min="10012" max="10254" width="9.140625" style="1"/>
    <col min="10255" max="10255" width="5.42578125" style="1" customWidth="1"/>
    <col min="10256" max="10256" width="10.42578125" style="1" customWidth="1"/>
    <col min="10257" max="10257" width="36.85546875" style="1" customWidth="1"/>
    <col min="10258" max="10258" width="17.28515625" style="1" customWidth="1"/>
    <col min="10259" max="10259" width="17.42578125" style="1" customWidth="1"/>
    <col min="10260" max="10260" width="24.85546875" style="1" bestFit="1" customWidth="1"/>
    <col min="10261" max="10267" width="16" style="1" customWidth="1"/>
    <col min="10268" max="10510" width="9.140625" style="1"/>
    <col min="10511" max="10511" width="5.42578125" style="1" customWidth="1"/>
    <col min="10512" max="10512" width="10.42578125" style="1" customWidth="1"/>
    <col min="10513" max="10513" width="36.85546875" style="1" customWidth="1"/>
    <col min="10514" max="10514" width="17.28515625" style="1" customWidth="1"/>
    <col min="10515" max="10515" width="17.42578125" style="1" customWidth="1"/>
    <col min="10516" max="10516" width="24.85546875" style="1" bestFit="1" customWidth="1"/>
    <col min="10517" max="10523" width="16" style="1" customWidth="1"/>
    <col min="10524" max="10766" width="9.140625" style="1"/>
    <col min="10767" max="10767" width="5.42578125" style="1" customWidth="1"/>
    <col min="10768" max="10768" width="10.42578125" style="1" customWidth="1"/>
    <col min="10769" max="10769" width="36.85546875" style="1" customWidth="1"/>
    <col min="10770" max="10770" width="17.28515625" style="1" customWidth="1"/>
    <col min="10771" max="10771" width="17.42578125" style="1" customWidth="1"/>
    <col min="10772" max="10772" width="24.85546875" style="1" bestFit="1" customWidth="1"/>
    <col min="10773" max="10779" width="16" style="1" customWidth="1"/>
    <col min="10780" max="11022" width="9.140625" style="1"/>
    <col min="11023" max="11023" width="5.42578125" style="1" customWidth="1"/>
    <col min="11024" max="11024" width="10.42578125" style="1" customWidth="1"/>
    <col min="11025" max="11025" width="36.85546875" style="1" customWidth="1"/>
    <col min="11026" max="11026" width="17.28515625" style="1" customWidth="1"/>
    <col min="11027" max="11027" width="17.42578125" style="1" customWidth="1"/>
    <col min="11028" max="11028" width="24.85546875" style="1" bestFit="1" customWidth="1"/>
    <col min="11029" max="11035" width="16" style="1" customWidth="1"/>
    <col min="11036" max="11278" width="9.140625" style="1"/>
    <col min="11279" max="11279" width="5.42578125" style="1" customWidth="1"/>
    <col min="11280" max="11280" width="10.42578125" style="1" customWidth="1"/>
    <col min="11281" max="11281" width="36.85546875" style="1" customWidth="1"/>
    <col min="11282" max="11282" width="17.28515625" style="1" customWidth="1"/>
    <col min="11283" max="11283" width="17.42578125" style="1" customWidth="1"/>
    <col min="11284" max="11284" width="24.85546875" style="1" bestFit="1" customWidth="1"/>
    <col min="11285" max="11291" width="16" style="1" customWidth="1"/>
    <col min="11292" max="11534" width="9.140625" style="1"/>
    <col min="11535" max="11535" width="5.42578125" style="1" customWidth="1"/>
    <col min="11536" max="11536" width="10.42578125" style="1" customWidth="1"/>
    <col min="11537" max="11537" width="36.85546875" style="1" customWidth="1"/>
    <col min="11538" max="11538" width="17.28515625" style="1" customWidth="1"/>
    <col min="11539" max="11539" width="17.42578125" style="1" customWidth="1"/>
    <col min="11540" max="11540" width="24.85546875" style="1" bestFit="1" customWidth="1"/>
    <col min="11541" max="11547" width="16" style="1" customWidth="1"/>
    <col min="11548" max="11790" width="9.140625" style="1"/>
    <col min="11791" max="11791" width="5.42578125" style="1" customWidth="1"/>
    <col min="11792" max="11792" width="10.42578125" style="1" customWidth="1"/>
    <col min="11793" max="11793" width="36.85546875" style="1" customWidth="1"/>
    <col min="11794" max="11794" width="17.28515625" style="1" customWidth="1"/>
    <col min="11795" max="11795" width="17.42578125" style="1" customWidth="1"/>
    <col min="11796" max="11796" width="24.85546875" style="1" bestFit="1" customWidth="1"/>
    <col min="11797" max="11803" width="16" style="1" customWidth="1"/>
    <col min="11804" max="12046" width="9.140625" style="1"/>
    <col min="12047" max="12047" width="5.42578125" style="1" customWidth="1"/>
    <col min="12048" max="12048" width="10.42578125" style="1" customWidth="1"/>
    <col min="12049" max="12049" width="36.85546875" style="1" customWidth="1"/>
    <col min="12050" max="12050" width="17.28515625" style="1" customWidth="1"/>
    <col min="12051" max="12051" width="17.42578125" style="1" customWidth="1"/>
    <col min="12052" max="12052" width="24.85546875" style="1" bestFit="1" customWidth="1"/>
    <col min="12053" max="12059" width="16" style="1" customWidth="1"/>
    <col min="12060" max="12302" width="9.140625" style="1"/>
    <col min="12303" max="12303" width="5.42578125" style="1" customWidth="1"/>
    <col min="12304" max="12304" width="10.42578125" style="1" customWidth="1"/>
    <col min="12305" max="12305" width="36.85546875" style="1" customWidth="1"/>
    <col min="12306" max="12306" width="17.28515625" style="1" customWidth="1"/>
    <col min="12307" max="12307" width="17.42578125" style="1" customWidth="1"/>
    <col min="12308" max="12308" width="24.85546875" style="1" bestFit="1" customWidth="1"/>
    <col min="12309" max="12315" width="16" style="1" customWidth="1"/>
    <col min="12316" max="12558" width="9.140625" style="1"/>
    <col min="12559" max="12559" width="5.42578125" style="1" customWidth="1"/>
    <col min="12560" max="12560" width="10.42578125" style="1" customWidth="1"/>
    <col min="12561" max="12561" width="36.85546875" style="1" customWidth="1"/>
    <col min="12562" max="12562" width="17.28515625" style="1" customWidth="1"/>
    <col min="12563" max="12563" width="17.42578125" style="1" customWidth="1"/>
    <col min="12564" max="12564" width="24.85546875" style="1" bestFit="1" customWidth="1"/>
    <col min="12565" max="12571" width="16" style="1" customWidth="1"/>
    <col min="12572" max="12814" width="9.140625" style="1"/>
    <col min="12815" max="12815" width="5.42578125" style="1" customWidth="1"/>
    <col min="12816" max="12816" width="10.42578125" style="1" customWidth="1"/>
    <col min="12817" max="12817" width="36.85546875" style="1" customWidth="1"/>
    <col min="12818" max="12818" width="17.28515625" style="1" customWidth="1"/>
    <col min="12819" max="12819" width="17.42578125" style="1" customWidth="1"/>
    <col min="12820" max="12820" width="24.85546875" style="1" bestFit="1" customWidth="1"/>
    <col min="12821" max="12827" width="16" style="1" customWidth="1"/>
    <col min="12828" max="13070" width="9.140625" style="1"/>
    <col min="13071" max="13071" width="5.42578125" style="1" customWidth="1"/>
    <col min="13072" max="13072" width="10.42578125" style="1" customWidth="1"/>
    <col min="13073" max="13073" width="36.85546875" style="1" customWidth="1"/>
    <col min="13074" max="13074" width="17.28515625" style="1" customWidth="1"/>
    <col min="13075" max="13075" width="17.42578125" style="1" customWidth="1"/>
    <col min="13076" max="13076" width="24.85546875" style="1" bestFit="1" customWidth="1"/>
    <col min="13077" max="13083" width="16" style="1" customWidth="1"/>
    <col min="13084" max="13326" width="9.140625" style="1"/>
    <col min="13327" max="13327" width="5.42578125" style="1" customWidth="1"/>
    <col min="13328" max="13328" width="10.42578125" style="1" customWidth="1"/>
    <col min="13329" max="13329" width="36.85546875" style="1" customWidth="1"/>
    <col min="13330" max="13330" width="17.28515625" style="1" customWidth="1"/>
    <col min="13331" max="13331" width="17.42578125" style="1" customWidth="1"/>
    <col min="13332" max="13332" width="24.85546875" style="1" bestFit="1" customWidth="1"/>
    <col min="13333" max="13339" width="16" style="1" customWidth="1"/>
    <col min="13340" max="13582" width="9.140625" style="1"/>
    <col min="13583" max="13583" width="5.42578125" style="1" customWidth="1"/>
    <col min="13584" max="13584" width="10.42578125" style="1" customWidth="1"/>
    <col min="13585" max="13585" width="36.85546875" style="1" customWidth="1"/>
    <col min="13586" max="13586" width="17.28515625" style="1" customWidth="1"/>
    <col min="13587" max="13587" width="17.42578125" style="1" customWidth="1"/>
    <col min="13588" max="13588" width="24.85546875" style="1" bestFit="1" customWidth="1"/>
    <col min="13589" max="13595" width="16" style="1" customWidth="1"/>
    <col min="13596" max="13838" width="9.140625" style="1"/>
    <col min="13839" max="13839" width="5.42578125" style="1" customWidth="1"/>
    <col min="13840" max="13840" width="10.42578125" style="1" customWidth="1"/>
    <col min="13841" max="13841" width="36.85546875" style="1" customWidth="1"/>
    <col min="13842" max="13842" width="17.28515625" style="1" customWidth="1"/>
    <col min="13843" max="13843" width="17.42578125" style="1" customWidth="1"/>
    <col min="13844" max="13844" width="24.85546875" style="1" bestFit="1" customWidth="1"/>
    <col min="13845" max="13851" width="16" style="1" customWidth="1"/>
    <col min="13852" max="14094" width="9.140625" style="1"/>
    <col min="14095" max="14095" width="5.42578125" style="1" customWidth="1"/>
    <col min="14096" max="14096" width="10.42578125" style="1" customWidth="1"/>
    <col min="14097" max="14097" width="36.85546875" style="1" customWidth="1"/>
    <col min="14098" max="14098" width="17.28515625" style="1" customWidth="1"/>
    <col min="14099" max="14099" width="17.42578125" style="1" customWidth="1"/>
    <col min="14100" max="14100" width="24.85546875" style="1" bestFit="1" customWidth="1"/>
    <col min="14101" max="14107" width="16" style="1" customWidth="1"/>
    <col min="14108" max="14350" width="9.140625" style="1"/>
    <col min="14351" max="14351" width="5.42578125" style="1" customWidth="1"/>
    <col min="14352" max="14352" width="10.42578125" style="1" customWidth="1"/>
    <col min="14353" max="14353" width="36.85546875" style="1" customWidth="1"/>
    <col min="14354" max="14354" width="17.28515625" style="1" customWidth="1"/>
    <col min="14355" max="14355" width="17.42578125" style="1" customWidth="1"/>
    <col min="14356" max="14356" width="24.85546875" style="1" bestFit="1" customWidth="1"/>
    <col min="14357" max="14363" width="16" style="1" customWidth="1"/>
    <col min="14364" max="14606" width="9.140625" style="1"/>
    <col min="14607" max="14607" width="5.42578125" style="1" customWidth="1"/>
    <col min="14608" max="14608" width="10.42578125" style="1" customWidth="1"/>
    <col min="14609" max="14609" width="36.85546875" style="1" customWidth="1"/>
    <col min="14610" max="14610" width="17.28515625" style="1" customWidth="1"/>
    <col min="14611" max="14611" width="17.42578125" style="1" customWidth="1"/>
    <col min="14612" max="14612" width="24.85546875" style="1" bestFit="1" customWidth="1"/>
    <col min="14613" max="14619" width="16" style="1" customWidth="1"/>
    <col min="14620" max="14862" width="9.140625" style="1"/>
    <col min="14863" max="14863" width="5.42578125" style="1" customWidth="1"/>
    <col min="14864" max="14864" width="10.42578125" style="1" customWidth="1"/>
    <col min="14865" max="14865" width="36.85546875" style="1" customWidth="1"/>
    <col min="14866" max="14866" width="17.28515625" style="1" customWidth="1"/>
    <col min="14867" max="14867" width="17.42578125" style="1" customWidth="1"/>
    <col min="14868" max="14868" width="24.85546875" style="1" bestFit="1" customWidth="1"/>
    <col min="14869" max="14875" width="16" style="1" customWidth="1"/>
    <col min="14876" max="15118" width="9.140625" style="1"/>
    <col min="15119" max="15119" width="5.42578125" style="1" customWidth="1"/>
    <col min="15120" max="15120" width="10.42578125" style="1" customWidth="1"/>
    <col min="15121" max="15121" width="36.85546875" style="1" customWidth="1"/>
    <col min="15122" max="15122" width="17.28515625" style="1" customWidth="1"/>
    <col min="15123" max="15123" width="17.42578125" style="1" customWidth="1"/>
    <col min="15124" max="15124" width="24.85546875" style="1" bestFit="1" customWidth="1"/>
    <col min="15125" max="15131" width="16" style="1" customWidth="1"/>
    <col min="15132" max="15374" width="9.140625" style="1"/>
    <col min="15375" max="15375" width="5.42578125" style="1" customWidth="1"/>
    <col min="15376" max="15376" width="10.42578125" style="1" customWidth="1"/>
    <col min="15377" max="15377" width="36.85546875" style="1" customWidth="1"/>
    <col min="15378" max="15378" width="17.28515625" style="1" customWidth="1"/>
    <col min="15379" max="15379" width="17.42578125" style="1" customWidth="1"/>
    <col min="15380" max="15380" width="24.85546875" style="1" bestFit="1" customWidth="1"/>
    <col min="15381" max="15387" width="16" style="1" customWidth="1"/>
    <col min="15388" max="15630" width="9.140625" style="1"/>
    <col min="15631" max="15631" width="5.42578125" style="1" customWidth="1"/>
    <col min="15632" max="15632" width="10.42578125" style="1" customWidth="1"/>
    <col min="15633" max="15633" width="36.85546875" style="1" customWidth="1"/>
    <col min="15634" max="15634" width="17.28515625" style="1" customWidth="1"/>
    <col min="15635" max="15635" width="17.42578125" style="1" customWidth="1"/>
    <col min="15636" max="15636" width="24.85546875" style="1" bestFit="1" customWidth="1"/>
    <col min="15637" max="15643" width="16" style="1" customWidth="1"/>
    <col min="15644" max="15886" width="9.140625" style="1"/>
    <col min="15887" max="15887" width="5.42578125" style="1" customWidth="1"/>
    <col min="15888" max="15888" width="10.42578125" style="1" customWidth="1"/>
    <col min="15889" max="15889" width="36.85546875" style="1" customWidth="1"/>
    <col min="15890" max="15890" width="17.28515625" style="1" customWidth="1"/>
    <col min="15891" max="15891" width="17.42578125" style="1" customWidth="1"/>
    <col min="15892" max="15892" width="24.85546875" style="1" bestFit="1" customWidth="1"/>
    <col min="15893" max="15899" width="16" style="1" customWidth="1"/>
    <col min="15900" max="16142" width="9.140625" style="1"/>
    <col min="16143" max="16143" width="5.42578125" style="1" customWidth="1"/>
    <col min="16144" max="16144" width="10.42578125" style="1" customWidth="1"/>
    <col min="16145" max="16145" width="36.85546875" style="1" customWidth="1"/>
    <col min="16146" max="16146" width="17.28515625" style="1" customWidth="1"/>
    <col min="16147" max="16147" width="17.42578125" style="1" customWidth="1"/>
    <col min="16148" max="16148" width="24.85546875" style="1" bestFit="1" customWidth="1"/>
    <col min="16149" max="16155" width="16" style="1" customWidth="1"/>
    <col min="16156" max="16384" width="9.140625" style="1"/>
  </cols>
  <sheetData>
    <row r="1" spans="1:30" ht="21" customHeight="1" x14ac:dyDescent="0.25">
      <c r="B1" s="32"/>
      <c r="C1" s="32"/>
      <c r="D1" s="32"/>
      <c r="E1" s="32"/>
      <c r="F1" s="32"/>
      <c r="G1" s="32"/>
      <c r="H1" s="32"/>
      <c r="I1" s="32"/>
      <c r="J1" s="32"/>
      <c r="K1" s="32"/>
      <c r="L1" s="37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</row>
    <row r="2" spans="1:30" ht="21" customHeight="1" x14ac:dyDescent="0.25">
      <c r="B2" s="32"/>
      <c r="C2" s="32"/>
      <c r="D2" s="32"/>
      <c r="E2" s="32"/>
      <c r="F2" s="32"/>
      <c r="G2" s="32"/>
      <c r="H2" s="32"/>
      <c r="I2" s="32"/>
      <c r="J2" s="32"/>
      <c r="K2" s="32"/>
      <c r="L2" s="3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</row>
    <row r="3" spans="1:30" s="3" customFormat="1" ht="60.75" thickBot="1" x14ac:dyDescent="0.3">
      <c r="B3" s="68" t="s">
        <v>0</v>
      </c>
      <c r="C3" s="4" t="s">
        <v>1</v>
      </c>
      <c r="D3" s="4" t="s">
        <v>2</v>
      </c>
      <c r="E3" s="82" t="s">
        <v>279</v>
      </c>
      <c r="F3" s="82" t="s">
        <v>270</v>
      </c>
      <c r="G3" s="82" t="s">
        <v>274</v>
      </c>
      <c r="H3" s="155" t="s">
        <v>272</v>
      </c>
      <c r="I3" s="82" t="s">
        <v>261</v>
      </c>
      <c r="J3" s="105" t="s">
        <v>266</v>
      </c>
      <c r="K3" s="39" t="s">
        <v>210</v>
      </c>
      <c r="L3" s="142" t="s">
        <v>278</v>
      </c>
      <c r="M3" s="154" t="s">
        <v>273</v>
      </c>
      <c r="N3" s="5" t="s">
        <v>3</v>
      </c>
      <c r="O3" s="5" t="s">
        <v>4</v>
      </c>
      <c r="P3" s="82" t="s">
        <v>259</v>
      </c>
      <c r="Q3" s="82" t="s">
        <v>256</v>
      </c>
      <c r="R3" s="82" t="s">
        <v>262</v>
      </c>
      <c r="S3" s="154" t="s">
        <v>275</v>
      </c>
      <c r="T3" s="82" t="s">
        <v>284</v>
      </c>
      <c r="U3" s="142" t="s">
        <v>285</v>
      </c>
      <c r="V3" s="142" t="s">
        <v>283</v>
      </c>
      <c r="W3" s="82" t="s">
        <v>257</v>
      </c>
      <c r="X3" s="82" t="s">
        <v>268</v>
      </c>
      <c r="Y3" s="82" t="s">
        <v>258</v>
      </c>
      <c r="Z3" s="154" t="s">
        <v>269</v>
      </c>
      <c r="AA3" s="142" t="s">
        <v>260</v>
      </c>
      <c r="AB3" s="142" t="s">
        <v>282</v>
      </c>
      <c r="AC3" s="142" t="s">
        <v>267</v>
      </c>
    </row>
    <row r="4" spans="1:30" s="6" customFormat="1" ht="64.5" thickTop="1" thickBot="1" x14ac:dyDescent="0.3">
      <c r="A4" s="6" t="str">
        <f t="shared" ref="A4:A30" si="0">IF(OR(M4&lt;&gt;0,F4&lt;&gt;0,O4&lt;&gt;0,S4&lt;&gt;0,T4&lt;&gt;0),"a","b")</f>
        <v>a</v>
      </c>
      <c r="B4" s="67" t="s">
        <v>5</v>
      </c>
      <c r="C4" s="7" t="s">
        <v>6</v>
      </c>
      <c r="D4" s="7">
        <f t="shared" ref="D4:G15" si="1">D16+D360+D708+D1260+D1272</f>
        <v>2785000</v>
      </c>
      <c r="E4" s="7">
        <f t="shared" si="1"/>
        <v>2784999.9999999995</v>
      </c>
      <c r="F4" s="143">
        <f t="shared" si="1"/>
        <v>2127473</v>
      </c>
      <c r="G4" s="156">
        <f t="shared" si="1"/>
        <v>2119370.0878299996</v>
      </c>
      <c r="H4" s="156">
        <f t="shared" ref="H4" si="2">H16+H360+H708+H1260+H1272</f>
        <v>1867354.7198700001</v>
      </c>
      <c r="I4" s="143">
        <f t="shared" ref="I4" si="3">I16+I360+I708+I1260+I1272</f>
        <v>1630244.7637200004</v>
      </c>
      <c r="J4" s="40">
        <f>J16+J360+J708+J1260+J1272</f>
        <v>1371138.2248</v>
      </c>
      <c r="K4" s="40">
        <f>K16+K360+K708+K1260+K1272</f>
        <v>1151973.2527300001</v>
      </c>
      <c r="L4" s="49">
        <f>IF(OR(F4="",F4=0),"",G4/F4)</f>
        <v>0.99619129729495959</v>
      </c>
      <c r="M4" s="7">
        <f t="shared" ref="M4:M15" si="4">M16+M360+M708+M1260+M1272</f>
        <v>3.4790000000000001E-2</v>
      </c>
      <c r="N4" s="7">
        <f t="shared" ref="N4" si="5">N16+N360+N708+N1260+N1272</f>
        <v>246234.39779999995</v>
      </c>
      <c r="O4" s="7">
        <f t="shared" ref="O4:O15" si="6">O16+O360+O708+O1260+O1272</f>
        <v>229326.01967000001</v>
      </c>
      <c r="P4" s="7">
        <f t="shared" ref="P4" si="7">P16+P360+P708+P1260+P1272</f>
        <v>219161.60186999995</v>
      </c>
      <c r="Q4" s="7">
        <f t="shared" ref="Q4" si="8">Q16+Q360+Q708+Q1260+Q1272</f>
        <v>240428.04298999999</v>
      </c>
      <c r="R4" s="7">
        <v>259109.90912000043</v>
      </c>
      <c r="S4" s="7">
        <f>G4-H4</f>
        <v>252015.36795999948</v>
      </c>
      <c r="T4" s="143">
        <f>IF(OR(C4="თანამდებობრივი სარგო",C4="პრემია",C4="დანამატი",C4="მ.შ. შტატგარეშეთა შრომის ანაზღაურება"),"",F4-G4)</f>
        <v>8102.9121700003743</v>
      </c>
      <c r="U4" s="49">
        <f>IF(OR(E4="",E4=0),"",G4/E4)</f>
        <v>0.76099464554039498</v>
      </c>
      <c r="V4" s="59">
        <f>IF(OR(C4="თანამდებობრივი სარგო",C4="პრემია",C4="დანამატი",C4="მ.შ. შტატგარეშეთა შრომის ანაზღაურება"),"",E4-G4)</f>
        <v>665629.91216999991</v>
      </c>
      <c r="W4" s="7">
        <f t="shared" ref="W4:Y4" si="9">W16+W360+W708+W1260+W1272</f>
        <v>763251.96506499988</v>
      </c>
      <c r="X4" s="129">
        <f t="shared" ref="X4" si="10">X16+X360+X708+X1260+X1272</f>
        <v>752124.6</v>
      </c>
      <c r="Y4" s="7">
        <f t="shared" si="9"/>
        <v>774102.73186519998</v>
      </c>
      <c r="Z4" s="7">
        <f t="shared" ref="Z4" si="11">Z16+Z360+Z708+Z1260+Z1272</f>
        <v>657527</v>
      </c>
      <c r="AA4" s="59">
        <f>G4+Y4</f>
        <v>2893472.8196951998</v>
      </c>
      <c r="AB4" s="49">
        <f>IF(OR(E4="",E4=0),"",(G4+Y4)/E4)</f>
        <v>1.0389489478259246</v>
      </c>
      <c r="AC4" s="59">
        <f>IF(OR(C4="თანამდებობრივი სარგო",C4="პრემია",C4="დანამატი",C4="მ.შ. შტატგარეშეთა შრომის ანაზღაურება"),"",E4-AA4)</f>
        <v>-108472.81969520031</v>
      </c>
      <c r="AD4" s="81"/>
    </row>
    <row r="5" spans="1:30" s="6" customFormat="1" ht="18.75" thickTop="1" x14ac:dyDescent="0.25">
      <c r="A5" s="6" t="str">
        <f t="shared" si="0"/>
        <v>a</v>
      </c>
      <c r="B5" s="69" t="s">
        <v>7</v>
      </c>
      <c r="C5" s="8" t="s">
        <v>8</v>
      </c>
      <c r="D5" s="9">
        <f t="shared" si="1"/>
        <v>2752735</v>
      </c>
      <c r="E5" s="9">
        <f t="shared" si="1"/>
        <v>2768720.2890000003</v>
      </c>
      <c r="F5" s="144">
        <f t="shared" si="1"/>
        <v>2120885.9890000001</v>
      </c>
      <c r="G5" s="157">
        <f t="shared" si="1"/>
        <v>2116373.3289800002</v>
      </c>
      <c r="H5" s="157">
        <f t="shared" ref="H5" si="12">H17+H361+H709+H1261+H1273</f>
        <v>1866146.6492300001</v>
      </c>
      <c r="I5" s="144">
        <f t="shared" ref="I5" si="13">I17+I361+I709+I1261+I1273</f>
        <v>1629381.4155800003</v>
      </c>
      <c r="J5" s="41">
        <f t="shared" ref="J5:J15" si="14">J17+J361+J709+J1261+J1273</f>
        <v>1370374.1750200002</v>
      </c>
      <c r="K5" s="41">
        <f t="shared" ref="K5" si="15">K17+K361+K709+K1261+K1273</f>
        <v>1151304.6544599999</v>
      </c>
      <c r="L5" s="50">
        <f t="shared" ref="L5:L68" si="16">IF(OR(F5="",F5=0),"",G5/F5)</f>
        <v>0.99787227600002792</v>
      </c>
      <c r="M5" s="9">
        <f t="shared" si="4"/>
        <v>3.4790000000000001E-2</v>
      </c>
      <c r="N5" s="9">
        <f t="shared" ref="N5" si="17">N17+N361+N709+N1261+N1273</f>
        <v>246214.4748</v>
      </c>
      <c r="O5" s="9">
        <f t="shared" si="6"/>
        <v>228990.37277000002</v>
      </c>
      <c r="P5" s="9">
        <f t="shared" ref="P5" si="18">P17+P361+P709+P1261+P1273</f>
        <v>219066.15035999997</v>
      </c>
      <c r="Q5" s="9">
        <f t="shared" ref="Q5" si="19">Q17+Q361+Q709+Q1261+Q1273</f>
        <v>233794.31619000001</v>
      </c>
      <c r="R5" s="9">
        <v>259010.61076000007</v>
      </c>
      <c r="S5" s="9">
        <f>G5-H5</f>
        <v>250226.67975000013</v>
      </c>
      <c r="T5" s="144">
        <f t="shared" ref="T5:T68" si="20">IF(OR(C5="თანამდებობრივი სარგო",C5="პრემია",C5="დანამატი",C5="მ.შ. შტატგარეშეთა შრომის ანაზღაურება"),"",F5-G5)</f>
        <v>4512.6600199998356</v>
      </c>
      <c r="U5" s="50">
        <f t="shared" ref="U5:U68" si="21">IF(OR(E5="",E5=0),"",G5/E5)</f>
        <v>0.76438683148610398</v>
      </c>
      <c r="V5" s="60">
        <f t="shared" ref="V5:V68" si="22">IF(OR(C5="თანამდებობრივი სარგო",C5="პრემია",C5="დანამატი",C5="მ.შ. შტატგარეშეთა შრომის ანაზღაურება"),"",E5-G5)</f>
        <v>652346.96002000012</v>
      </c>
      <c r="W5" s="9">
        <f t="shared" ref="W5:Y5" si="23">W17+W361+W709+W1261+W1273</f>
        <v>756088.95006499987</v>
      </c>
      <c r="X5" s="130">
        <f t="shared" ref="X5" si="24">X17+X361+X709+X1261+X1273</f>
        <v>745608.23</v>
      </c>
      <c r="Y5" s="9">
        <f t="shared" si="23"/>
        <v>767593.96186520008</v>
      </c>
      <c r="Z5" s="9">
        <f t="shared" ref="Z5" si="25">Z17+Z361+Z709+Z1261+Z1273</f>
        <v>647390.30000000005</v>
      </c>
      <c r="AA5" s="60">
        <f>G5+Y5</f>
        <v>2883967.2908452004</v>
      </c>
      <c r="AB5" s="50">
        <f t="shared" ref="AB5:AB68" si="26">IF(OR(E5="",E5=0),"",(G5+Y5)/E5)</f>
        <v>1.0416246459792531</v>
      </c>
      <c r="AC5" s="60">
        <f t="shared" ref="AC5:AC68" si="27">IF(OR(C5="თანამდებობრივი სარგო",C5="პრემია",C5="დანამატი",C5="მ.შ. შტატგარეშეთა შრომის ანაზღაურება"),"",E5-AA5)</f>
        <v>-115247.00184520008</v>
      </c>
      <c r="AD5" s="81"/>
    </row>
    <row r="6" spans="1:30" s="6" customFormat="1" ht="18" x14ac:dyDescent="0.25">
      <c r="A6" s="6" t="str">
        <f t="shared" si="0"/>
        <v>a</v>
      </c>
      <c r="B6" s="70" t="s">
        <v>7</v>
      </c>
      <c r="C6" s="10" t="s">
        <v>215</v>
      </c>
      <c r="D6" s="11">
        <f t="shared" si="1"/>
        <v>31912</v>
      </c>
      <c r="E6" s="11">
        <f t="shared" si="1"/>
        <v>31251.360000000001</v>
      </c>
      <c r="F6" s="145">
        <f t="shared" si="1"/>
        <v>22424.959999999995</v>
      </c>
      <c r="G6" s="83">
        <f t="shared" si="1"/>
        <v>21867.047390000003</v>
      </c>
      <c r="H6" s="83">
        <f t="shared" ref="H6" si="28">H18+H362+H710+H1262+H1274</f>
        <v>19569.985729999997</v>
      </c>
      <c r="I6" s="145">
        <f t="shared" ref="I6" si="29">I18+I362+I710+I1262+I1274</f>
        <v>17279.519339999999</v>
      </c>
      <c r="J6" s="42">
        <f t="shared" si="14"/>
        <v>14909.250689999999</v>
      </c>
      <c r="K6" s="42">
        <f t="shared" ref="K6" si="30">K18+K362+K710+K1262+K1274</f>
        <v>12658.497249999997</v>
      </c>
      <c r="L6" s="51">
        <f t="shared" si="16"/>
        <v>0.9751209094687352</v>
      </c>
      <c r="M6" s="11">
        <f t="shared" si="4"/>
        <v>0</v>
      </c>
      <c r="N6" s="11">
        <f t="shared" ref="N6" si="31">N18+N362+N710+N1262+N1274</f>
        <v>3301.8647100000003</v>
      </c>
      <c r="O6" s="11">
        <f t="shared" si="6"/>
        <v>2267.5010699999993</v>
      </c>
      <c r="P6" s="11">
        <f t="shared" ref="P6" si="32">P18+P362+P710+P1262+P1274</f>
        <v>2250.753439999999</v>
      </c>
      <c r="Q6" s="11">
        <f t="shared" ref="Q6" si="33">Q18+Q362+Q710+Q1262+Q1274</f>
        <v>2380.2800000000002</v>
      </c>
      <c r="R6" s="11">
        <v>2370.26865</v>
      </c>
      <c r="S6" s="11">
        <f t="shared" ref="S6:S68" si="34">G6-H6</f>
        <v>2297.0616600000067</v>
      </c>
      <c r="T6" s="144">
        <f t="shared" si="20"/>
        <v>557.91260999999213</v>
      </c>
      <c r="U6" s="51">
        <f t="shared" si="21"/>
        <v>0.69971506488037649</v>
      </c>
      <c r="V6" s="61">
        <f t="shared" si="22"/>
        <v>9384.3126099999972</v>
      </c>
      <c r="W6" s="11">
        <f t="shared" ref="W6:Y6" si="35">W18+W362+W710+W1262+W1274</f>
        <v>8231.34</v>
      </c>
      <c r="X6" s="139">
        <f t="shared" ref="X6" si="36">X18+X362+X710+X1262+X1274</f>
        <v>8451.5</v>
      </c>
      <c r="Y6" s="11">
        <f t="shared" si="35"/>
        <v>9408.24359</v>
      </c>
      <c r="Z6" s="11">
        <f t="shared" ref="Z6" si="37">Z18+Z362+Z710+Z1262+Z1274</f>
        <v>7821</v>
      </c>
      <c r="AA6" s="61">
        <f t="shared" ref="AA6:AA68" si="38">G6+Y6</f>
        <v>31275.290980000005</v>
      </c>
      <c r="AB6" s="51">
        <f t="shared" si="26"/>
        <v>1.0007657580342104</v>
      </c>
      <c r="AC6" s="61">
        <f t="shared" si="27"/>
        <v>-23.930980000004638</v>
      </c>
      <c r="AD6" s="81"/>
    </row>
    <row r="7" spans="1:30" s="6" customFormat="1" ht="18" x14ac:dyDescent="0.25">
      <c r="A7" s="6" t="str">
        <f t="shared" si="0"/>
        <v>a</v>
      </c>
      <c r="B7" s="70" t="s">
        <v>7</v>
      </c>
      <c r="C7" s="10" t="s">
        <v>221</v>
      </c>
      <c r="D7" s="11">
        <f t="shared" si="1"/>
        <v>65903</v>
      </c>
      <c r="E7" s="11">
        <f t="shared" si="1"/>
        <v>68404.305999999997</v>
      </c>
      <c r="F7" s="145">
        <f t="shared" si="1"/>
        <v>46165.695999999996</v>
      </c>
      <c r="G7" s="83">
        <f t="shared" si="1"/>
        <v>42615.142759999995</v>
      </c>
      <c r="H7" s="83">
        <f t="shared" ref="H7" si="39">H19+H363+H711+H1263+H1275</f>
        <v>38536.515760000002</v>
      </c>
      <c r="I7" s="145">
        <f t="shared" ref="I7" si="40">I19+I363+I711+I1263+I1275</f>
        <v>33807.934420000005</v>
      </c>
      <c r="J7" s="42">
        <f t="shared" si="14"/>
        <v>25190.795469999997</v>
      </c>
      <c r="K7" s="42">
        <f t="shared" ref="K7" si="41">K19+K363+K711+K1263+K1275</f>
        <v>21090.522040000003</v>
      </c>
      <c r="L7" s="51">
        <f t="shared" si="16"/>
        <v>0.92309109257228572</v>
      </c>
      <c r="M7" s="11">
        <f t="shared" si="4"/>
        <v>0</v>
      </c>
      <c r="N7" s="11">
        <f t="shared" ref="N7" si="42">N19+N363+N711+N1263+N1275</f>
        <v>4846.0806700000003</v>
      </c>
      <c r="O7" s="11">
        <f t="shared" si="6"/>
        <v>3612.5860899999998</v>
      </c>
      <c r="P7" s="11">
        <f t="shared" ref="P7" si="43">P19+P363+P711+P1263+P1275</f>
        <v>4100.2734299999984</v>
      </c>
      <c r="Q7" s="11">
        <f t="shared" ref="Q7" si="44">Q19+Q363+Q711+Q1263+Q1275</f>
        <v>5528.4816899999996</v>
      </c>
      <c r="R7" s="11">
        <v>8617.1389500000078</v>
      </c>
      <c r="S7" s="11">
        <f t="shared" si="34"/>
        <v>4078.6269999999931</v>
      </c>
      <c r="T7" s="144">
        <f t="shared" si="20"/>
        <v>3550.5532400000011</v>
      </c>
      <c r="U7" s="51">
        <f t="shared" si="21"/>
        <v>0.62298918375109302</v>
      </c>
      <c r="V7" s="61">
        <f t="shared" si="22"/>
        <v>25789.163240000002</v>
      </c>
      <c r="W7" s="11">
        <f t="shared" ref="W7:Y7" si="45">W19+W363+W711+W1263+W1275</f>
        <v>19690.440619999998</v>
      </c>
      <c r="X7" s="139">
        <f t="shared" ref="X7" si="46">X19+X363+X711+X1263+X1275</f>
        <v>20748.735000000001</v>
      </c>
      <c r="Y7" s="11">
        <f t="shared" si="45"/>
        <v>22070.379965200002</v>
      </c>
      <c r="Z7" s="11">
        <f t="shared" ref="Z7" si="47">Z19+Z363+Z711+Z1263+Z1275</f>
        <v>19890.965</v>
      </c>
      <c r="AA7" s="61">
        <f t="shared" si="38"/>
        <v>64685.522725199997</v>
      </c>
      <c r="AB7" s="51">
        <f t="shared" si="26"/>
        <v>0.94563524590396397</v>
      </c>
      <c r="AC7" s="61">
        <f t="shared" si="27"/>
        <v>3718.7832748000001</v>
      </c>
      <c r="AD7" s="81"/>
    </row>
    <row r="8" spans="1:30" s="6" customFormat="1" ht="18" customHeight="1" x14ac:dyDescent="0.25">
      <c r="A8" s="6" t="str">
        <f t="shared" si="0"/>
        <v>b</v>
      </c>
      <c r="B8" s="70" t="s">
        <v>7</v>
      </c>
      <c r="C8" s="10" t="s">
        <v>216</v>
      </c>
      <c r="D8" s="12">
        <f t="shared" si="1"/>
        <v>0</v>
      </c>
      <c r="E8" s="12">
        <f t="shared" si="1"/>
        <v>0</v>
      </c>
      <c r="F8" s="146">
        <f t="shared" si="1"/>
        <v>0</v>
      </c>
      <c r="G8" s="84">
        <f t="shared" si="1"/>
        <v>0</v>
      </c>
      <c r="H8" s="84">
        <f t="shared" ref="H8" si="48">H20+H364+H712+H1264+H1276</f>
        <v>0</v>
      </c>
      <c r="I8" s="146">
        <f t="shared" ref="I8" si="49">I20+I364+I712+I1264+I1276</f>
        <v>0</v>
      </c>
      <c r="J8" s="43">
        <f t="shared" si="14"/>
        <v>0</v>
      </c>
      <c r="K8" s="43">
        <f t="shared" ref="K8" si="50">K20+K364+K712+K1264+K1276</f>
        <v>0</v>
      </c>
      <c r="L8" s="52" t="str">
        <f t="shared" si="16"/>
        <v/>
      </c>
      <c r="M8" s="12">
        <f t="shared" si="4"/>
        <v>0</v>
      </c>
      <c r="N8" s="12">
        <f t="shared" ref="N8" si="51">N20+N364+N712+N1264+N1276</f>
        <v>0</v>
      </c>
      <c r="O8" s="12">
        <f t="shared" si="6"/>
        <v>0</v>
      </c>
      <c r="P8" s="12">
        <f t="shared" ref="P8" si="52">P20+P364+P712+P1264+P1276</f>
        <v>0</v>
      </c>
      <c r="Q8" s="12">
        <f t="shared" ref="Q8" si="53">Q20+Q364+Q712+Q1264+Q1276</f>
        <v>0</v>
      </c>
      <c r="R8" s="12">
        <v>0</v>
      </c>
      <c r="S8" s="12">
        <f t="shared" si="34"/>
        <v>0</v>
      </c>
      <c r="T8" s="144">
        <f t="shared" si="20"/>
        <v>0</v>
      </c>
      <c r="U8" s="52" t="str">
        <f t="shared" si="21"/>
        <v/>
      </c>
      <c r="V8" s="62">
        <f t="shared" si="22"/>
        <v>0</v>
      </c>
      <c r="W8" s="12">
        <f t="shared" ref="W8:Y8" si="54">W20+W364+W712+W1264+W1276</f>
        <v>0</v>
      </c>
      <c r="X8" s="131">
        <f t="shared" ref="X8" si="55">X20+X364+X712+X1264+X1276</f>
        <v>0</v>
      </c>
      <c r="Y8" s="12">
        <f t="shared" si="54"/>
        <v>0</v>
      </c>
      <c r="Z8" s="12">
        <f t="shared" ref="Z8" si="56">Z20+Z364+Z712+Z1264+Z1276</f>
        <v>0</v>
      </c>
      <c r="AA8" s="62">
        <f t="shared" si="38"/>
        <v>0</v>
      </c>
      <c r="AB8" s="52" t="str">
        <f t="shared" si="26"/>
        <v/>
      </c>
      <c r="AC8" s="62">
        <f t="shared" si="27"/>
        <v>0</v>
      </c>
      <c r="AD8" s="81"/>
    </row>
    <row r="9" spans="1:30" s="6" customFormat="1" ht="18" customHeight="1" x14ac:dyDescent="0.25">
      <c r="A9" s="6" t="str">
        <f t="shared" si="0"/>
        <v>b</v>
      </c>
      <c r="B9" s="70" t="s">
        <v>7</v>
      </c>
      <c r="C9" s="10" t="s">
        <v>217</v>
      </c>
      <c r="D9" s="12">
        <f t="shared" si="1"/>
        <v>0</v>
      </c>
      <c r="E9" s="12">
        <f t="shared" si="1"/>
        <v>0</v>
      </c>
      <c r="F9" s="146">
        <f t="shared" si="1"/>
        <v>0</v>
      </c>
      <c r="G9" s="84">
        <f t="shared" si="1"/>
        <v>0</v>
      </c>
      <c r="H9" s="84">
        <f t="shared" ref="H9" si="57">H21+H365+H713+H1265+H1277</f>
        <v>0</v>
      </c>
      <c r="I9" s="146">
        <f t="shared" ref="I9" si="58">I21+I365+I713+I1265+I1277</f>
        <v>0</v>
      </c>
      <c r="J9" s="43">
        <f t="shared" si="14"/>
        <v>0</v>
      </c>
      <c r="K9" s="43">
        <f t="shared" ref="K9" si="59">K21+K365+K713+K1265+K1277</f>
        <v>0</v>
      </c>
      <c r="L9" s="52" t="str">
        <f t="shared" si="16"/>
        <v/>
      </c>
      <c r="M9" s="12">
        <f t="shared" si="4"/>
        <v>0</v>
      </c>
      <c r="N9" s="12">
        <f t="shared" ref="N9" si="60">N21+N365+N713+N1265+N1277</f>
        <v>0</v>
      </c>
      <c r="O9" s="12">
        <f t="shared" si="6"/>
        <v>0</v>
      </c>
      <c r="P9" s="12">
        <f t="shared" ref="P9" si="61">P21+P365+P713+P1265+P1277</f>
        <v>0</v>
      </c>
      <c r="Q9" s="12">
        <f t="shared" ref="Q9" si="62">Q21+Q365+Q713+Q1265+Q1277</f>
        <v>0</v>
      </c>
      <c r="R9" s="12">
        <v>0</v>
      </c>
      <c r="S9" s="12">
        <f t="shared" si="34"/>
        <v>0</v>
      </c>
      <c r="T9" s="144">
        <f t="shared" si="20"/>
        <v>0</v>
      </c>
      <c r="U9" s="52" t="str">
        <f t="shared" si="21"/>
        <v/>
      </c>
      <c r="V9" s="62">
        <f t="shared" si="22"/>
        <v>0</v>
      </c>
      <c r="W9" s="12">
        <f t="shared" ref="W9:Y9" si="63">W21+W365+W713+W1265+W1277</f>
        <v>0</v>
      </c>
      <c r="X9" s="131">
        <f t="shared" ref="X9" si="64">X21+X365+X713+X1265+X1277</f>
        <v>0</v>
      </c>
      <c r="Y9" s="12">
        <f t="shared" si="63"/>
        <v>0</v>
      </c>
      <c r="Z9" s="12">
        <f t="shared" ref="Z9" si="65">Z21+Z365+Z713+Z1265+Z1277</f>
        <v>0</v>
      </c>
      <c r="AA9" s="62">
        <f t="shared" si="38"/>
        <v>0</v>
      </c>
      <c r="AB9" s="52" t="str">
        <f t="shared" si="26"/>
        <v/>
      </c>
      <c r="AC9" s="62">
        <f t="shared" si="27"/>
        <v>0</v>
      </c>
      <c r="AD9" s="81"/>
    </row>
    <row r="10" spans="1:30" s="6" customFormat="1" ht="18" x14ac:dyDescent="0.25">
      <c r="A10" s="6" t="str">
        <f t="shared" si="0"/>
        <v>a</v>
      </c>
      <c r="B10" s="70" t="s">
        <v>7</v>
      </c>
      <c r="C10" s="10" t="s">
        <v>218</v>
      </c>
      <c r="D10" s="11">
        <f t="shared" si="1"/>
        <v>2000</v>
      </c>
      <c r="E10" s="11">
        <f t="shared" si="1"/>
        <v>1752.5</v>
      </c>
      <c r="F10" s="145">
        <f t="shared" si="1"/>
        <v>1752.5</v>
      </c>
      <c r="G10" s="83">
        <f t="shared" si="1"/>
        <v>1704.76079</v>
      </c>
      <c r="H10" s="83">
        <f t="shared" ref="H10" si="66">H22+H366+H714+H1266+H1278</f>
        <v>1704.76079</v>
      </c>
      <c r="I10" s="145">
        <f t="shared" ref="I10" si="67">I22+I366+I714+I1266+I1278</f>
        <v>1704.76079</v>
      </c>
      <c r="J10" s="42">
        <f t="shared" si="14"/>
        <v>145.79911000000001</v>
      </c>
      <c r="K10" s="42">
        <f t="shared" ref="K10" si="68">K22+K366+K714+K1266+K1278</f>
        <v>140</v>
      </c>
      <c r="L10" s="51">
        <f t="shared" si="16"/>
        <v>0.97275936661911555</v>
      </c>
      <c r="M10" s="11">
        <f t="shared" si="4"/>
        <v>0</v>
      </c>
      <c r="N10" s="11">
        <f t="shared" ref="N10" si="69">N22+N366+N714+N1266+N1278</f>
        <v>0</v>
      </c>
      <c r="O10" s="11">
        <f t="shared" si="6"/>
        <v>140</v>
      </c>
      <c r="P10" s="11">
        <f t="shared" ref="P10" si="70">P22+P366+P714+P1266+P1278</f>
        <v>2.4289099999999997</v>
      </c>
      <c r="Q10" s="11">
        <f t="shared" ref="Q10" si="71">Q22+Q366+Q714+Q1266+Q1278</f>
        <v>1560</v>
      </c>
      <c r="R10" s="11">
        <v>1562.33188</v>
      </c>
      <c r="S10" s="11">
        <f t="shared" si="34"/>
        <v>0</v>
      </c>
      <c r="T10" s="144">
        <f t="shared" si="20"/>
        <v>47.739209999999957</v>
      </c>
      <c r="U10" s="51">
        <f t="shared" si="21"/>
        <v>0.97275936661911555</v>
      </c>
      <c r="V10" s="61">
        <f t="shared" si="22"/>
        <v>47.739209999999957</v>
      </c>
      <c r="W10" s="11">
        <f t="shared" ref="W10:Y10" si="72">W22+W366+W714+W1266+W1278</f>
        <v>1559</v>
      </c>
      <c r="X10" s="139">
        <f t="shared" ref="X10" si="73">X22+X366+X714+X1266+X1278</f>
        <v>50</v>
      </c>
      <c r="Y10" s="11">
        <f t="shared" si="72"/>
        <v>576.70000000000005</v>
      </c>
      <c r="Z10" s="11">
        <f t="shared" ref="Z10" si="74">Z22+Z366+Z714+Z1266+Z1278</f>
        <v>0</v>
      </c>
      <c r="AA10" s="61">
        <f t="shared" si="38"/>
        <v>2281.4607900000001</v>
      </c>
      <c r="AB10" s="51">
        <f t="shared" si="26"/>
        <v>1.3018321198288161</v>
      </c>
      <c r="AC10" s="61">
        <f t="shared" si="27"/>
        <v>-528.96079000000009</v>
      </c>
      <c r="AD10" s="81"/>
    </row>
    <row r="11" spans="1:30" s="6" customFormat="1" ht="18" x14ac:dyDescent="0.25">
      <c r="A11" s="6" t="str">
        <f t="shared" si="0"/>
        <v>a</v>
      </c>
      <c r="B11" s="70" t="s">
        <v>7</v>
      </c>
      <c r="C11" s="10" t="s">
        <v>219</v>
      </c>
      <c r="D11" s="11">
        <f t="shared" si="1"/>
        <v>2650697</v>
      </c>
      <c r="E11" s="11">
        <f t="shared" si="1"/>
        <v>2650831.8130000001</v>
      </c>
      <c r="F11" s="145">
        <f t="shared" si="1"/>
        <v>2035272.4509999999</v>
      </c>
      <c r="G11" s="83">
        <f t="shared" si="1"/>
        <v>2034993.0049099997</v>
      </c>
      <c r="H11" s="83">
        <f t="shared" ref="H11" si="75">H23+H367+H715+H1267+H1279</f>
        <v>1791418.2934699999</v>
      </c>
      <c r="I11" s="145">
        <f t="shared" ref="I11" si="76">I23+I367+I715+I1267+I1279</f>
        <v>1561845.6457300002</v>
      </c>
      <c r="J11" s="42">
        <f t="shared" si="14"/>
        <v>1322548.29419</v>
      </c>
      <c r="K11" s="42">
        <f t="shared" ref="K11" si="77">K23+K367+K715+K1267+K1279</f>
        <v>1110012.74392</v>
      </c>
      <c r="L11" s="51">
        <f t="shared" si="16"/>
        <v>0.99986269843633813</v>
      </c>
      <c r="M11" s="11">
        <f t="shared" si="4"/>
        <v>0</v>
      </c>
      <c r="N11" s="11">
        <f t="shared" ref="N11" si="78">N23+N367+N715+N1267+N1279</f>
        <v>238049.85683</v>
      </c>
      <c r="O11" s="11">
        <f t="shared" si="6"/>
        <v>222909.16954000003</v>
      </c>
      <c r="P11" s="11">
        <f t="shared" ref="P11" si="79">P23+P367+P715+P1267+P1279</f>
        <v>212535.55026999995</v>
      </c>
      <c r="Q11" s="11">
        <f t="shared" ref="Q11" si="80">Q23+Q367+Q715+Q1267+Q1279</f>
        <v>224043.80989999999</v>
      </c>
      <c r="R11" s="11">
        <v>239297.35154000018</v>
      </c>
      <c r="S11" s="11">
        <f t="shared" si="34"/>
        <v>243574.71143999975</v>
      </c>
      <c r="T11" s="144">
        <f t="shared" si="20"/>
        <v>279.44609000021592</v>
      </c>
      <c r="U11" s="51">
        <f t="shared" si="21"/>
        <v>0.76768091997770194</v>
      </c>
      <c r="V11" s="61">
        <f t="shared" si="22"/>
        <v>615838.80809000041</v>
      </c>
      <c r="W11" s="11">
        <f t="shared" ref="W11:Y11" si="81">W23+W367+W715+W1267+W1279</f>
        <v>719184.78001999983</v>
      </c>
      <c r="X11" s="139">
        <f t="shared" ref="X11" si="82">X23+X367+X715+X1267+X1279</f>
        <v>708602.73100000015</v>
      </c>
      <c r="Y11" s="11">
        <f t="shared" si="81"/>
        <v>735233.03079999995</v>
      </c>
      <c r="Z11" s="11">
        <f t="shared" ref="Z11" si="83">Z23+Z367+Z715+Z1267+Z1279</f>
        <v>619198.80700000003</v>
      </c>
      <c r="AA11" s="61">
        <f t="shared" si="38"/>
        <v>2770226.0357099995</v>
      </c>
      <c r="AB11" s="51">
        <f t="shared" si="26"/>
        <v>1.0450402858923284</v>
      </c>
      <c r="AC11" s="61">
        <f t="shared" si="27"/>
        <v>-119394.22270999942</v>
      </c>
      <c r="AD11" s="81"/>
    </row>
    <row r="12" spans="1:30" s="6" customFormat="1" ht="18" x14ac:dyDescent="0.25">
      <c r="A12" s="6" t="str">
        <f t="shared" si="0"/>
        <v>a</v>
      </c>
      <c r="B12" s="70" t="s">
        <v>7</v>
      </c>
      <c r="C12" s="10" t="s">
        <v>220</v>
      </c>
      <c r="D12" s="11">
        <f t="shared" si="1"/>
        <v>2223</v>
      </c>
      <c r="E12" s="11">
        <f t="shared" si="1"/>
        <v>16480.310000000001</v>
      </c>
      <c r="F12" s="145">
        <f t="shared" si="1"/>
        <v>15270.382</v>
      </c>
      <c r="G12" s="83">
        <f t="shared" si="1"/>
        <v>15193.37313</v>
      </c>
      <c r="H12" s="83">
        <f t="shared" ref="H12" si="84">H24+H368+H716+H1268+H1280</f>
        <v>14917.09348</v>
      </c>
      <c r="I12" s="145">
        <f t="shared" ref="I12" si="85">I24+I368+I716+I1268+I1280</f>
        <v>14743.5553</v>
      </c>
      <c r="J12" s="42">
        <f t="shared" si="14"/>
        <v>7580.0355600000003</v>
      </c>
      <c r="K12" s="42">
        <f t="shared" ref="K12" si="86">K24+K368+K716+K1268+K1280</f>
        <v>7402.8912499999997</v>
      </c>
      <c r="L12" s="51">
        <f t="shared" si="16"/>
        <v>0.99495697815549078</v>
      </c>
      <c r="M12" s="11">
        <f t="shared" si="4"/>
        <v>3.4790000000000001E-2</v>
      </c>
      <c r="N12" s="11">
        <f t="shared" ref="N12" si="87">N24+N368+N716+N1268+N1280</f>
        <v>16.67259</v>
      </c>
      <c r="O12" s="11">
        <f t="shared" si="6"/>
        <v>57.010800000000003</v>
      </c>
      <c r="P12" s="11">
        <f t="shared" ref="P12" si="88">P24+P368+P716+P1268+P1280</f>
        <v>177.14431000000036</v>
      </c>
      <c r="Q12" s="11">
        <f t="shared" ref="Q12" si="89">Q24+Q368+Q716+Q1268+Q1280</f>
        <v>281.74459999999999</v>
      </c>
      <c r="R12" s="11">
        <v>7163.5197399999997</v>
      </c>
      <c r="S12" s="11">
        <f t="shared" si="34"/>
        <v>276.2796500000004</v>
      </c>
      <c r="T12" s="144">
        <f t="shared" si="20"/>
        <v>77.008869999999661</v>
      </c>
      <c r="U12" s="51">
        <f t="shared" si="21"/>
        <v>0.92191063942365159</v>
      </c>
      <c r="V12" s="61">
        <f t="shared" si="22"/>
        <v>1286.9368700000014</v>
      </c>
      <c r="W12" s="11">
        <f t="shared" ref="W12:Y12" si="90">W24+W368+W716+W1268+W1280</f>
        <v>7423.3894250000003</v>
      </c>
      <c r="X12" s="139">
        <f t="shared" ref="X12" si="91">X24+X368+X716+X1268+X1280</f>
        <v>7755.2640000000001</v>
      </c>
      <c r="Y12" s="11">
        <f t="shared" si="90"/>
        <v>305.60750999999999</v>
      </c>
      <c r="Z12" s="11">
        <f t="shared" ref="Z12" si="92">Z24+Z368+Z716+Z1268+Z1280</f>
        <v>479.52800000000002</v>
      </c>
      <c r="AA12" s="61">
        <f t="shared" si="38"/>
        <v>15498.98064</v>
      </c>
      <c r="AB12" s="51">
        <f t="shared" si="26"/>
        <v>0.94045443562651421</v>
      </c>
      <c r="AC12" s="61">
        <f t="shared" si="27"/>
        <v>981.32936000000154</v>
      </c>
      <c r="AD12" s="81"/>
    </row>
    <row r="13" spans="1:30" s="6" customFormat="1" ht="36" x14ac:dyDescent="0.25">
      <c r="A13" s="6" t="str">
        <f t="shared" si="0"/>
        <v>a</v>
      </c>
      <c r="B13" s="69" t="s">
        <v>7</v>
      </c>
      <c r="C13" s="8" t="s">
        <v>14</v>
      </c>
      <c r="D13" s="9">
        <f t="shared" si="1"/>
        <v>32265</v>
      </c>
      <c r="E13" s="9">
        <f t="shared" si="1"/>
        <v>16115.242</v>
      </c>
      <c r="F13" s="144">
        <f t="shared" si="1"/>
        <v>6422.5420000000004</v>
      </c>
      <c r="G13" s="157">
        <f t="shared" si="1"/>
        <v>2832.4673900000003</v>
      </c>
      <c r="H13" s="157">
        <f t="shared" ref="H13" si="93">H25+H369+H717+H1269+H1281</f>
        <v>1043.77918</v>
      </c>
      <c r="I13" s="144">
        <f t="shared" ref="I13" si="94">I25+I369+I717+I1269+I1281</f>
        <v>699.05668000000003</v>
      </c>
      <c r="J13" s="41">
        <f t="shared" si="14"/>
        <v>599.75832000000003</v>
      </c>
      <c r="K13" s="41">
        <f t="shared" ref="K13" si="95">K25+K369+K717+K1269+K1281</f>
        <v>505.90181000000001</v>
      </c>
      <c r="L13" s="50">
        <f t="shared" si="16"/>
        <v>0.4410196756985007</v>
      </c>
      <c r="M13" s="9">
        <f t="shared" si="4"/>
        <v>0</v>
      </c>
      <c r="N13" s="9">
        <f t="shared" ref="N13" si="96">N25+N369+N717+N1269+N1281</f>
        <v>19.323</v>
      </c>
      <c r="O13" s="9">
        <f t="shared" si="6"/>
        <v>335.64690000000002</v>
      </c>
      <c r="P13" s="9">
        <f t="shared" ref="P13" si="97">P25+P369+P717+P1269+P1281</f>
        <v>93.856510000000014</v>
      </c>
      <c r="Q13" s="9">
        <f t="shared" ref="Q13" si="98">Q25+Q369+Q717+Q1269+Q1281</f>
        <v>6633.7268000000004</v>
      </c>
      <c r="R13" s="9">
        <v>99.298360000000002</v>
      </c>
      <c r="S13" s="9">
        <f t="shared" si="34"/>
        <v>1788.6882100000003</v>
      </c>
      <c r="T13" s="144">
        <f t="shared" si="20"/>
        <v>3590.0746100000001</v>
      </c>
      <c r="U13" s="50">
        <f t="shared" si="21"/>
        <v>0.17576325506002333</v>
      </c>
      <c r="V13" s="60">
        <f t="shared" si="22"/>
        <v>13282.77461</v>
      </c>
      <c r="W13" s="9">
        <f t="shared" ref="W13:Y13" si="99">W25+W369+W717+W1269+W1281</f>
        <v>7163.0150000000003</v>
      </c>
      <c r="X13" s="130">
        <f t="shared" ref="X13" si="100">X25+X369+X717+X1269+X1281</f>
        <v>6516.37</v>
      </c>
      <c r="Y13" s="9">
        <f t="shared" si="99"/>
        <v>6508.77</v>
      </c>
      <c r="Z13" s="9">
        <f t="shared" ref="Z13" si="101">Z25+Z369+Z717+Z1269+Z1281</f>
        <v>10136.700000000001</v>
      </c>
      <c r="AA13" s="60">
        <f t="shared" si="38"/>
        <v>9341.2373900000002</v>
      </c>
      <c r="AB13" s="50">
        <f t="shared" si="26"/>
        <v>0.57965231859378841</v>
      </c>
      <c r="AC13" s="60">
        <f t="shared" si="27"/>
        <v>6774.00461</v>
      </c>
      <c r="AD13" s="81"/>
    </row>
    <row r="14" spans="1:30" s="6" customFormat="1" ht="15.75" customHeight="1" x14ac:dyDescent="0.25">
      <c r="A14" s="6" t="str">
        <f t="shared" si="0"/>
        <v>b</v>
      </c>
      <c r="B14" s="69" t="s">
        <v>7</v>
      </c>
      <c r="C14" s="13" t="s">
        <v>15</v>
      </c>
      <c r="D14" s="14">
        <f t="shared" si="1"/>
        <v>0</v>
      </c>
      <c r="E14" s="14">
        <f t="shared" si="1"/>
        <v>0</v>
      </c>
      <c r="F14" s="147">
        <f t="shared" si="1"/>
        <v>0</v>
      </c>
      <c r="G14" s="158">
        <f t="shared" si="1"/>
        <v>0</v>
      </c>
      <c r="H14" s="158">
        <f t="shared" ref="H14" si="102">H26+H370+H718+H1270+H1282</f>
        <v>0</v>
      </c>
      <c r="I14" s="147">
        <f t="shared" ref="I14" si="103">I26+I370+I718+I1270+I1282</f>
        <v>0</v>
      </c>
      <c r="J14" s="44">
        <f t="shared" si="14"/>
        <v>0</v>
      </c>
      <c r="K14" s="44">
        <f t="shared" ref="K14" si="104">K26+K370+K718+K1270+K1282</f>
        <v>0</v>
      </c>
      <c r="L14" s="53" t="str">
        <f t="shared" si="16"/>
        <v/>
      </c>
      <c r="M14" s="14">
        <f t="shared" si="4"/>
        <v>0</v>
      </c>
      <c r="N14" s="14">
        <f t="shared" ref="N14" si="105">N26+N370+N718+N1270+N1282</f>
        <v>0</v>
      </c>
      <c r="O14" s="14">
        <f t="shared" si="6"/>
        <v>0</v>
      </c>
      <c r="P14" s="14">
        <f t="shared" ref="P14" si="106">P26+P370+P718+P1270+P1282</f>
        <v>0</v>
      </c>
      <c r="Q14" s="14">
        <f t="shared" ref="Q14" si="107">Q26+Q370+Q718+Q1270+Q1282</f>
        <v>0</v>
      </c>
      <c r="R14" s="14">
        <v>0</v>
      </c>
      <c r="S14" s="14">
        <f t="shared" si="34"/>
        <v>0</v>
      </c>
      <c r="T14" s="144">
        <f t="shared" si="20"/>
        <v>0</v>
      </c>
      <c r="U14" s="53" t="str">
        <f t="shared" si="21"/>
        <v/>
      </c>
      <c r="V14" s="63">
        <f t="shared" si="22"/>
        <v>0</v>
      </c>
      <c r="W14" s="14">
        <f t="shared" ref="W14:Y14" si="108">W26+W370+W718+W1270+W1282</f>
        <v>0</v>
      </c>
      <c r="X14" s="132">
        <f t="shared" ref="X14" si="109">X26+X370+X718+X1270+X1282</f>
        <v>0</v>
      </c>
      <c r="Y14" s="14">
        <f t="shared" si="108"/>
        <v>0</v>
      </c>
      <c r="Z14" s="14">
        <f t="shared" ref="Z14" si="110">Z26+Z370+Z718+Z1270+Z1282</f>
        <v>0</v>
      </c>
      <c r="AA14" s="63">
        <f t="shared" si="38"/>
        <v>0</v>
      </c>
      <c r="AB14" s="53" t="str">
        <f t="shared" si="26"/>
        <v/>
      </c>
      <c r="AC14" s="63">
        <f t="shared" si="27"/>
        <v>0</v>
      </c>
      <c r="AD14" s="81"/>
    </row>
    <row r="15" spans="1:30" s="6" customFormat="1" ht="18.75" thickBot="1" x14ac:dyDescent="0.3">
      <c r="A15" s="6" t="str">
        <f t="shared" si="0"/>
        <v>a</v>
      </c>
      <c r="B15" s="71" t="s">
        <v>7</v>
      </c>
      <c r="C15" s="15" t="s">
        <v>16</v>
      </c>
      <c r="D15" s="16">
        <f t="shared" si="1"/>
        <v>0</v>
      </c>
      <c r="E15" s="16">
        <f t="shared" si="1"/>
        <v>164.46899999999999</v>
      </c>
      <c r="F15" s="148">
        <f t="shared" si="1"/>
        <v>164.46899999999999</v>
      </c>
      <c r="G15" s="159">
        <f t="shared" si="1"/>
        <v>164.29146</v>
      </c>
      <c r="H15" s="159">
        <f t="shared" ref="H15" si="111">H27+H371+H719+H1271+H1283</f>
        <v>164.29146</v>
      </c>
      <c r="I15" s="148">
        <f t="shared" ref="I15" si="112">I27+I371+I719+I1271+I1283</f>
        <v>164.29146</v>
      </c>
      <c r="J15" s="45">
        <f t="shared" si="14"/>
        <v>164.29146</v>
      </c>
      <c r="K15" s="45">
        <f t="shared" ref="K15" si="113">K27+K371+K719+K1271+K1283</f>
        <v>162.69646</v>
      </c>
      <c r="L15" s="54">
        <f t="shared" si="16"/>
        <v>0.9989205260565821</v>
      </c>
      <c r="M15" s="16">
        <f t="shared" si="4"/>
        <v>0</v>
      </c>
      <c r="N15" s="16">
        <f t="shared" ref="N15" si="114">N27+N371+N719+N1271+N1283</f>
        <v>0.6</v>
      </c>
      <c r="O15" s="16">
        <f t="shared" si="6"/>
        <v>0</v>
      </c>
      <c r="P15" s="16">
        <f t="shared" ref="P15" si="115">P27+P371+P719+P1271+P1283</f>
        <v>1.5950000000000006</v>
      </c>
      <c r="Q15" s="16">
        <f t="shared" ref="Q15" si="116">Q27+Q371+Q719+Q1271+Q1283</f>
        <v>0</v>
      </c>
      <c r="R15" s="16">
        <v>0</v>
      </c>
      <c r="S15" s="16">
        <f t="shared" si="34"/>
        <v>0</v>
      </c>
      <c r="T15" s="144">
        <f t="shared" si="20"/>
        <v>0.17753999999999337</v>
      </c>
      <c r="U15" s="54">
        <f t="shared" si="21"/>
        <v>0.9989205260565821</v>
      </c>
      <c r="V15" s="64">
        <f t="shared" si="22"/>
        <v>0.17753999999999337</v>
      </c>
      <c r="W15" s="16">
        <f t="shared" ref="W15:Y15" si="117">W27+W371+W719+W1271+W1283</f>
        <v>0</v>
      </c>
      <c r="X15" s="140">
        <f t="shared" ref="X15" si="118">X27+X371+X719+X1271+X1283</f>
        <v>0</v>
      </c>
      <c r="Y15" s="16">
        <f t="shared" si="117"/>
        <v>0</v>
      </c>
      <c r="Z15" s="16">
        <f t="shared" ref="Z15" si="119">Z27+Z371+Z719+Z1271+Z1283</f>
        <v>0</v>
      </c>
      <c r="AA15" s="64">
        <f t="shared" si="38"/>
        <v>164.29146</v>
      </c>
      <c r="AB15" s="54">
        <f t="shared" si="26"/>
        <v>0.9989205260565821</v>
      </c>
      <c r="AC15" s="64">
        <f t="shared" si="27"/>
        <v>0.17753999999999337</v>
      </c>
      <c r="AD15" s="81"/>
    </row>
    <row r="16" spans="1:30" s="6" customFormat="1" ht="48.75" thickTop="1" thickBot="1" x14ac:dyDescent="0.3">
      <c r="A16" s="6" t="str">
        <f t="shared" si="0"/>
        <v>a</v>
      </c>
      <c r="B16" s="67" t="s">
        <v>17</v>
      </c>
      <c r="C16" s="7" t="s">
        <v>18</v>
      </c>
      <c r="D16" s="7">
        <f t="shared" ref="D16:J18" si="120">D28+D44+D96+D112+D304+D320+D332+D344</f>
        <v>52546</v>
      </c>
      <c r="E16" s="7">
        <f t="shared" si="120"/>
        <v>50479.780999999995</v>
      </c>
      <c r="F16" s="143">
        <f t="shared" si="120"/>
        <v>35730.795999999995</v>
      </c>
      <c r="G16" s="156">
        <f t="shared" si="120"/>
        <v>34471.725469999998</v>
      </c>
      <c r="H16" s="156">
        <f t="shared" ref="H16" si="121">H28+H44+H96+H112+H304+H320+H332+H344</f>
        <v>30994.841340000003</v>
      </c>
      <c r="I16" s="143">
        <f t="shared" ref="I16" si="122">I28+I44+I96+I112+I304+I320+I332+I344</f>
        <v>27201.501899999999</v>
      </c>
      <c r="J16" s="40">
        <f t="shared" si="120"/>
        <v>21890.961310000002</v>
      </c>
      <c r="K16" s="40">
        <f t="shared" ref="K16" si="123">K28+K44+K96+K112+K304+K320+K332+K344</f>
        <v>18472.36392</v>
      </c>
      <c r="L16" s="49">
        <f t="shared" si="16"/>
        <v>0.96476231511886845</v>
      </c>
      <c r="M16" s="7">
        <f t="shared" ref="M16:O18" si="124">M28+M44+M96+M112+M304+M320+M332+M344</f>
        <v>3.4790000000000001E-2</v>
      </c>
      <c r="N16" s="7">
        <f t="shared" ref="N16" si="125">N28+N44+N96+N112+N304+N320+N332+N344</f>
        <v>4772.9115499999998</v>
      </c>
      <c r="O16" s="7">
        <f t="shared" si="124"/>
        <v>3731.552459999999</v>
      </c>
      <c r="P16" s="7">
        <f t="shared" ref="P16" si="126">P28+P44+P96+P112+P304+P320+P332+P344</f>
        <v>3415.2271899999996</v>
      </c>
      <c r="Q16" s="7">
        <f t="shared" ref="Q16" si="127">Q28+Q44+Q96+Q112+Q304+Q320+Q332+Q344</f>
        <v>5218.1230100000002</v>
      </c>
      <c r="R16" s="7">
        <v>5313.9107899999981</v>
      </c>
      <c r="S16" s="7">
        <f t="shared" si="34"/>
        <v>3476.8841299999949</v>
      </c>
      <c r="T16" s="143">
        <f t="shared" si="20"/>
        <v>1259.0705299999972</v>
      </c>
      <c r="U16" s="49">
        <f t="shared" si="21"/>
        <v>0.68288183480827702</v>
      </c>
      <c r="V16" s="59">
        <f t="shared" si="22"/>
        <v>16008.055529999998</v>
      </c>
      <c r="W16" s="7">
        <f t="shared" ref="W16:Y16" si="128">W28+W44+W96+W112+W304+W320+W332+W344</f>
        <v>15243.500999999998</v>
      </c>
      <c r="X16" s="129">
        <f t="shared" ref="X16" si="129">X28+X44+X96+X112+X304+X320+X332+X344</f>
        <v>14015.5</v>
      </c>
      <c r="Y16" s="7">
        <f t="shared" si="128"/>
        <v>16621.202880000001</v>
      </c>
      <c r="Z16" s="7">
        <f t="shared" ref="Z16" si="130">Z28+Z44+Z96+Z112+Z304+Z320+Z332+Z344</f>
        <v>12440.205000000002</v>
      </c>
      <c r="AA16" s="59">
        <f t="shared" si="38"/>
        <v>51092.928350000002</v>
      </c>
      <c r="AB16" s="49">
        <f t="shared" si="26"/>
        <v>1.0121463948110236</v>
      </c>
      <c r="AC16" s="59">
        <f t="shared" si="27"/>
        <v>-613.14735000000655</v>
      </c>
      <c r="AD16" s="81"/>
    </row>
    <row r="17" spans="1:30" s="6" customFormat="1" ht="18.75" thickTop="1" x14ac:dyDescent="0.25">
      <c r="A17" s="6" t="str">
        <f t="shared" si="0"/>
        <v>a</v>
      </c>
      <c r="B17" s="69" t="s">
        <v>7</v>
      </c>
      <c r="C17" s="8" t="s">
        <v>8</v>
      </c>
      <c r="D17" s="9">
        <f t="shared" si="120"/>
        <v>51036</v>
      </c>
      <c r="E17" s="9">
        <f t="shared" si="120"/>
        <v>48510.305</v>
      </c>
      <c r="F17" s="144">
        <f t="shared" si="120"/>
        <v>34940.519999999997</v>
      </c>
      <c r="G17" s="157">
        <f t="shared" si="120"/>
        <v>33770.050299999995</v>
      </c>
      <c r="H17" s="157">
        <f t="shared" ref="H17" si="131">H29+H45+H97+H113+H305+H321+H333+H345</f>
        <v>30426.022300000004</v>
      </c>
      <c r="I17" s="144">
        <f t="shared" ref="I17" si="132">I29+I45+I97+I113+I305+I321+I333+I345</f>
        <v>26703.070360000002</v>
      </c>
      <c r="J17" s="41">
        <f t="shared" si="120"/>
        <v>21484.208130000006</v>
      </c>
      <c r="K17" s="41">
        <f t="shared" ref="K17" si="133">K29+K45+K97+K113+K305+K321+K333+K345</f>
        <v>18150.656220000001</v>
      </c>
      <c r="L17" s="50">
        <f t="shared" si="16"/>
        <v>0.96650107954890196</v>
      </c>
      <c r="M17" s="9">
        <f t="shared" si="124"/>
        <v>3.4790000000000001E-2</v>
      </c>
      <c r="N17" s="9">
        <f t="shared" ref="N17" si="134">N29+N45+N97+N113+N305+N321+N333+N345</f>
        <v>4755.1735499999995</v>
      </c>
      <c r="O17" s="9">
        <f t="shared" si="124"/>
        <v>3592.6263299999991</v>
      </c>
      <c r="P17" s="9">
        <f t="shared" ref="P17" si="135">P29+P45+P97+P113+P305+P321+P333+P345</f>
        <v>3330.1817099999989</v>
      </c>
      <c r="Q17" s="9">
        <f t="shared" ref="Q17" si="136">Q29+Q45+Q97+Q113+Q305+Q321+Q333+Q345</f>
        <v>5066.4962100000002</v>
      </c>
      <c r="R17" s="9">
        <v>5222.23243</v>
      </c>
      <c r="S17" s="9">
        <f t="shared" si="34"/>
        <v>3344.0279999999912</v>
      </c>
      <c r="T17" s="144">
        <f t="shared" si="20"/>
        <v>1170.4697000000015</v>
      </c>
      <c r="U17" s="50">
        <f t="shared" si="21"/>
        <v>0.69614178471976207</v>
      </c>
      <c r="V17" s="60">
        <f t="shared" si="22"/>
        <v>14740.254700000005</v>
      </c>
      <c r="W17" s="9">
        <f t="shared" ref="W17:Y17" si="137">W29+W45+W97+W113+W305+W321+W333+W345</f>
        <v>14524.085999999999</v>
      </c>
      <c r="X17" s="130">
        <f t="shared" ref="X17" si="138">X29+X45+X97+X113+X305+X321+X333+X345</f>
        <v>13208.1</v>
      </c>
      <c r="Y17" s="9">
        <f t="shared" si="137"/>
        <v>15373.48288</v>
      </c>
      <c r="Z17" s="9">
        <f t="shared" ref="Z17" si="139">Z29+Z45+Z97+Z113+Z305+Z321+Z333+Z345</f>
        <v>12135.205000000002</v>
      </c>
      <c r="AA17" s="60">
        <f t="shared" si="38"/>
        <v>49143.533179999999</v>
      </c>
      <c r="AB17" s="50">
        <f t="shared" si="26"/>
        <v>1.013053477606459</v>
      </c>
      <c r="AC17" s="60">
        <f t="shared" si="27"/>
        <v>-633.22817999999825</v>
      </c>
      <c r="AD17" s="81"/>
    </row>
    <row r="18" spans="1:30" s="6" customFormat="1" ht="18" x14ac:dyDescent="0.25">
      <c r="A18" s="6" t="str">
        <f t="shared" si="0"/>
        <v>a</v>
      </c>
      <c r="B18" s="70" t="s">
        <v>7</v>
      </c>
      <c r="C18" s="34" t="s">
        <v>9</v>
      </c>
      <c r="D18" s="11">
        <f t="shared" si="120"/>
        <v>31912</v>
      </c>
      <c r="E18" s="11">
        <f t="shared" si="120"/>
        <v>31251.360000000001</v>
      </c>
      <c r="F18" s="145">
        <f t="shared" si="120"/>
        <v>22424.959999999995</v>
      </c>
      <c r="G18" s="83">
        <f t="shared" si="120"/>
        <v>21867.047390000003</v>
      </c>
      <c r="H18" s="83">
        <f t="shared" ref="H18" si="140">H30+H46+H98+H114+H306+H322+H334+H346</f>
        <v>19569.985729999997</v>
      </c>
      <c r="I18" s="145">
        <f t="shared" ref="I18" si="141">I30+I46+I98+I114+I306+I322+I334+I346</f>
        <v>17279.519339999999</v>
      </c>
      <c r="J18" s="42">
        <f t="shared" si="120"/>
        <v>14909.250689999999</v>
      </c>
      <c r="K18" s="42">
        <f t="shared" ref="K18" si="142">K30+K46+K98+K114+K306+K322+K334+K346</f>
        <v>12658.497249999997</v>
      </c>
      <c r="L18" s="51">
        <f t="shared" si="16"/>
        <v>0.9751209094687352</v>
      </c>
      <c r="M18" s="11">
        <f t="shared" si="124"/>
        <v>0</v>
      </c>
      <c r="N18" s="11">
        <f t="shared" ref="N18" si="143">N30+N46+N98+N114+N306+N322+N334+N346</f>
        <v>3301.8647100000003</v>
      </c>
      <c r="O18" s="11">
        <f t="shared" si="124"/>
        <v>2267.5010699999993</v>
      </c>
      <c r="P18" s="11">
        <f t="shared" ref="P18" si="144">P30+P46+P98+P114+P306+P322+P334+P346</f>
        <v>2250.753439999999</v>
      </c>
      <c r="Q18" s="11">
        <f t="shared" ref="Q18" si="145">Q30+Q46+Q98+Q114+Q306+Q322+Q334+Q346</f>
        <v>2380.2800000000002</v>
      </c>
      <c r="R18" s="11">
        <v>2370.26865</v>
      </c>
      <c r="S18" s="11">
        <f t="shared" si="34"/>
        <v>2297.0616600000067</v>
      </c>
      <c r="T18" s="145">
        <f t="shared" si="20"/>
        <v>557.91260999999213</v>
      </c>
      <c r="U18" s="51">
        <f t="shared" si="21"/>
        <v>0.69971506488037649</v>
      </c>
      <c r="V18" s="61">
        <f t="shared" si="22"/>
        <v>9384.3126099999972</v>
      </c>
      <c r="W18" s="11">
        <f t="shared" ref="W18:Y18" si="146">W30+W46+W98+W114+W306+W322+W334+W346</f>
        <v>8231.34</v>
      </c>
      <c r="X18" s="139">
        <f t="shared" ref="X18" si="147">X30+X46+X98+X114+X306+X322+X334+X346</f>
        <v>8451.5</v>
      </c>
      <c r="Y18" s="11">
        <f t="shared" si="146"/>
        <v>9408.24359</v>
      </c>
      <c r="Z18" s="11">
        <f t="shared" ref="Z18" si="148">Z30+Z46+Z98+Z114+Z306+Z322+Z334+Z346</f>
        <v>7821</v>
      </c>
      <c r="AA18" s="61">
        <f t="shared" si="38"/>
        <v>31275.290980000005</v>
      </c>
      <c r="AB18" s="51">
        <f t="shared" si="26"/>
        <v>1.0007657580342104</v>
      </c>
      <c r="AC18" s="61">
        <f t="shared" si="27"/>
        <v>-23.930980000004638</v>
      </c>
      <c r="AD18" s="81"/>
    </row>
    <row r="19" spans="1:30" s="6" customFormat="1" ht="18" x14ac:dyDescent="0.25">
      <c r="A19" s="6" t="str">
        <f t="shared" si="0"/>
        <v>a</v>
      </c>
      <c r="B19" s="70" t="s">
        <v>7</v>
      </c>
      <c r="C19" s="34" t="s">
        <v>10</v>
      </c>
      <c r="D19" s="11">
        <f t="shared" ref="D19:K19" si="149">D34+D47+D102+D118+D310+D323+D335+D350</f>
        <v>16734</v>
      </c>
      <c r="E19" s="11">
        <f t="shared" si="149"/>
        <v>14833.226000000001</v>
      </c>
      <c r="F19" s="145">
        <f t="shared" si="149"/>
        <v>10188.880999999999</v>
      </c>
      <c r="G19" s="83">
        <f t="shared" si="149"/>
        <v>9654.9026299999987</v>
      </c>
      <c r="H19" s="83">
        <f t="shared" ref="H19" si="150">H34+H47+H102+H118+H310+H323+H335+H350</f>
        <v>8644.6179499999998</v>
      </c>
      <c r="I19" s="145">
        <f t="shared" ref="I19" si="151">I34+I47+I102+I118+I310+I323+I335+I350</f>
        <v>7251.8947399999997</v>
      </c>
      <c r="J19" s="42">
        <f t="shared" si="149"/>
        <v>5999.88742</v>
      </c>
      <c r="K19" s="42">
        <f t="shared" si="149"/>
        <v>4977.1189299999996</v>
      </c>
      <c r="L19" s="51">
        <f t="shared" si="16"/>
        <v>0.94759204960780274</v>
      </c>
      <c r="M19" s="11">
        <f>M34+M47+M102+M118+M310+M323+M335+M350</f>
        <v>0</v>
      </c>
      <c r="N19" s="11">
        <f>N34+N47+N102+N118+N310+N323+N335+N350</f>
        <v>1395.5938900000001</v>
      </c>
      <c r="O19" s="11">
        <f>O34+O47+O102+O118+O310+O323+O335+O350</f>
        <v>1145.8588900000002</v>
      </c>
      <c r="P19" s="11">
        <f>P34+P47+P102+P118+P310+P323+P335+P350</f>
        <v>1022.7684900000002</v>
      </c>
      <c r="Q19" s="11">
        <f>Q34+Q47+Q102+Q118+Q310+Q323+Q335+Q350</f>
        <v>1085.9757100000002</v>
      </c>
      <c r="R19" s="11">
        <v>1252.0073199999997</v>
      </c>
      <c r="S19" s="11">
        <f t="shared" si="34"/>
        <v>1010.2846799999988</v>
      </c>
      <c r="T19" s="145">
        <f t="shared" si="20"/>
        <v>533.97837000000072</v>
      </c>
      <c r="U19" s="51">
        <f t="shared" si="21"/>
        <v>0.65089702199642874</v>
      </c>
      <c r="V19" s="61">
        <f t="shared" si="22"/>
        <v>5178.3233700000019</v>
      </c>
      <c r="W19" s="11">
        <f>W34+W47+W102+W118+W310+W323+W335+W350</f>
        <v>4612.5</v>
      </c>
      <c r="X19" s="139">
        <f>X34+X47+X102+X118+X310+X323+X335+X350</f>
        <v>4598.1000000000004</v>
      </c>
      <c r="Y19" s="11">
        <f>Y34+Y47+Y102+Y118+Y310+Y323+Y335+Y350</f>
        <v>5271.7689</v>
      </c>
      <c r="Z19" s="11">
        <f>Z34+Z47+Z102+Z118+Z310+Z323+Z335+Z350</f>
        <v>4233.8649999999998</v>
      </c>
      <c r="AA19" s="61">
        <f t="shared" si="38"/>
        <v>14926.67153</v>
      </c>
      <c r="AB19" s="51">
        <f t="shared" si="26"/>
        <v>1.0062997442363515</v>
      </c>
      <c r="AC19" s="61">
        <f t="shared" si="27"/>
        <v>-93.445529999999053</v>
      </c>
      <c r="AD19" s="81"/>
    </row>
    <row r="20" spans="1:30" s="6" customFormat="1" ht="18" customHeight="1" x14ac:dyDescent="0.25">
      <c r="A20" s="6" t="str">
        <f t="shared" si="0"/>
        <v>b</v>
      </c>
      <c r="B20" s="70" t="s">
        <v>7</v>
      </c>
      <c r="C20" s="34" t="s">
        <v>222</v>
      </c>
      <c r="D20" s="12">
        <f t="shared" ref="D20:J27" si="152">D36+D48+D104+D120+D312+D324+D336+D352</f>
        <v>0</v>
      </c>
      <c r="E20" s="12">
        <f t="shared" si="152"/>
        <v>0</v>
      </c>
      <c r="F20" s="146">
        <f t="shared" si="152"/>
        <v>0</v>
      </c>
      <c r="G20" s="84">
        <f t="shared" si="152"/>
        <v>0</v>
      </c>
      <c r="H20" s="84">
        <f t="shared" ref="H20" si="153">H36+H48+H104+H120+H312+H324+H336+H352</f>
        <v>0</v>
      </c>
      <c r="I20" s="146">
        <f t="shared" ref="I20" si="154">I36+I48+I104+I120+I312+I324+I336+I352</f>
        <v>0</v>
      </c>
      <c r="J20" s="43">
        <f t="shared" si="152"/>
        <v>0</v>
      </c>
      <c r="K20" s="43">
        <f t="shared" ref="K20" si="155">K36+K48+K104+K120+K312+K324+K336+K352</f>
        <v>0</v>
      </c>
      <c r="L20" s="52" t="str">
        <f t="shared" si="16"/>
        <v/>
      </c>
      <c r="M20" s="12">
        <f t="shared" ref="M20:O27" si="156">M36+M48+M104+M120+M312+M324+M336+M352</f>
        <v>0</v>
      </c>
      <c r="N20" s="12">
        <f t="shared" ref="N20" si="157">N36+N48+N104+N120+N312+N324+N336+N352</f>
        <v>0</v>
      </c>
      <c r="O20" s="12">
        <f t="shared" si="156"/>
        <v>0</v>
      </c>
      <c r="P20" s="12">
        <f t="shared" ref="P20" si="158">P36+P48+P104+P120+P312+P324+P336+P352</f>
        <v>0</v>
      </c>
      <c r="Q20" s="12">
        <f t="shared" ref="Q20" si="159">Q36+Q48+Q104+Q120+Q312+Q324+Q336+Q352</f>
        <v>0</v>
      </c>
      <c r="R20" s="12">
        <v>0</v>
      </c>
      <c r="S20" s="12">
        <f t="shared" si="34"/>
        <v>0</v>
      </c>
      <c r="T20" s="146">
        <f t="shared" si="20"/>
        <v>0</v>
      </c>
      <c r="U20" s="52" t="str">
        <f t="shared" si="21"/>
        <v/>
      </c>
      <c r="V20" s="62">
        <f t="shared" si="22"/>
        <v>0</v>
      </c>
      <c r="W20" s="12">
        <f t="shared" ref="W20:Y20" si="160">W36+W48+W104+W120+W312+W324+W336+W352</f>
        <v>0</v>
      </c>
      <c r="X20" s="131">
        <f t="shared" ref="X20" si="161">X36+X48+X104+X120+X312+X324+X336+X352</f>
        <v>0</v>
      </c>
      <c r="Y20" s="12">
        <f t="shared" si="160"/>
        <v>0</v>
      </c>
      <c r="Z20" s="12">
        <f t="shared" ref="Z20" si="162">Z36+Z48+Z104+Z120+Z312+Z324+Z336+Z352</f>
        <v>0</v>
      </c>
      <c r="AA20" s="62">
        <f t="shared" si="38"/>
        <v>0</v>
      </c>
      <c r="AB20" s="52" t="str">
        <f t="shared" si="26"/>
        <v/>
      </c>
      <c r="AC20" s="62">
        <f t="shared" si="27"/>
        <v>0</v>
      </c>
      <c r="AD20" s="81"/>
    </row>
    <row r="21" spans="1:30" s="6" customFormat="1" ht="18" customHeight="1" x14ac:dyDescent="0.25">
      <c r="A21" s="6" t="str">
        <f t="shared" si="0"/>
        <v>b</v>
      </c>
      <c r="B21" s="70" t="s">
        <v>7</v>
      </c>
      <c r="C21" s="34" t="s">
        <v>223</v>
      </c>
      <c r="D21" s="12">
        <f t="shared" si="152"/>
        <v>0</v>
      </c>
      <c r="E21" s="12">
        <f t="shared" si="152"/>
        <v>0</v>
      </c>
      <c r="F21" s="146">
        <f t="shared" si="152"/>
        <v>0</v>
      </c>
      <c r="G21" s="84">
        <f t="shared" si="152"/>
        <v>0</v>
      </c>
      <c r="H21" s="84">
        <f t="shared" ref="H21" si="163">H37+H49+H105+H121+H313+H325+H337+H353</f>
        <v>0</v>
      </c>
      <c r="I21" s="146">
        <f t="shared" ref="I21" si="164">I37+I49+I105+I121+I313+I325+I337+I353</f>
        <v>0</v>
      </c>
      <c r="J21" s="43">
        <f t="shared" si="152"/>
        <v>0</v>
      </c>
      <c r="K21" s="43">
        <f t="shared" ref="K21" si="165">K37+K49+K105+K121+K313+K325+K337+K353</f>
        <v>0</v>
      </c>
      <c r="L21" s="52" t="str">
        <f t="shared" si="16"/>
        <v/>
      </c>
      <c r="M21" s="12">
        <f t="shared" si="156"/>
        <v>0</v>
      </c>
      <c r="N21" s="12">
        <f t="shared" ref="N21" si="166">N37+N49+N105+N121+N313+N325+N337+N353</f>
        <v>0</v>
      </c>
      <c r="O21" s="12">
        <f t="shared" si="156"/>
        <v>0</v>
      </c>
      <c r="P21" s="12">
        <f t="shared" ref="P21" si="167">P37+P49+P105+P121+P313+P325+P337+P353</f>
        <v>0</v>
      </c>
      <c r="Q21" s="12">
        <f t="shared" ref="Q21" si="168">Q37+Q49+Q105+Q121+Q313+Q325+Q337+Q353</f>
        <v>0</v>
      </c>
      <c r="R21" s="12">
        <v>0</v>
      </c>
      <c r="S21" s="12">
        <f t="shared" si="34"/>
        <v>0</v>
      </c>
      <c r="T21" s="146">
        <f t="shared" si="20"/>
        <v>0</v>
      </c>
      <c r="U21" s="52" t="str">
        <f t="shared" si="21"/>
        <v/>
      </c>
      <c r="V21" s="62">
        <f t="shared" si="22"/>
        <v>0</v>
      </c>
      <c r="W21" s="12">
        <f t="shared" ref="W21:Y21" si="169">W37+W49+W105+W121+W313+W325+W337+W353</f>
        <v>0</v>
      </c>
      <c r="X21" s="131">
        <f t="shared" ref="X21" si="170">X37+X49+X105+X121+X313+X325+X337+X353</f>
        <v>0</v>
      </c>
      <c r="Y21" s="12">
        <f t="shared" si="169"/>
        <v>0</v>
      </c>
      <c r="Z21" s="12">
        <f t="shared" ref="Z21" si="171">Z37+Z49+Z105+Z121+Z313+Z325+Z337+Z353</f>
        <v>0</v>
      </c>
      <c r="AA21" s="62">
        <f t="shared" si="38"/>
        <v>0</v>
      </c>
      <c r="AB21" s="52" t="str">
        <f t="shared" si="26"/>
        <v/>
      </c>
      <c r="AC21" s="62">
        <f t="shared" si="27"/>
        <v>0</v>
      </c>
      <c r="AD21" s="81"/>
    </row>
    <row r="22" spans="1:30" s="6" customFormat="1" ht="18" x14ac:dyDescent="0.25">
      <c r="A22" s="6" t="str">
        <f t="shared" si="0"/>
        <v>a</v>
      </c>
      <c r="B22" s="70" t="s">
        <v>7</v>
      </c>
      <c r="C22" s="34" t="s">
        <v>11</v>
      </c>
      <c r="D22" s="11">
        <f t="shared" si="152"/>
        <v>2000</v>
      </c>
      <c r="E22" s="11">
        <f t="shared" si="152"/>
        <v>1752.5</v>
      </c>
      <c r="F22" s="145">
        <f t="shared" si="152"/>
        <v>1752.5</v>
      </c>
      <c r="G22" s="83">
        <f t="shared" si="152"/>
        <v>1704.76079</v>
      </c>
      <c r="H22" s="83">
        <f t="shared" ref="H22" si="172">H38+H50+H106+H122+H314+H326+H338+H354</f>
        <v>1704.76079</v>
      </c>
      <c r="I22" s="145">
        <f t="shared" ref="I22" si="173">I38+I50+I106+I122+I314+I326+I338+I354</f>
        <v>1704.76079</v>
      </c>
      <c r="J22" s="42">
        <f t="shared" si="152"/>
        <v>145.79911000000001</v>
      </c>
      <c r="K22" s="42">
        <f t="shared" ref="K22" si="174">K38+K50+K106+K122+K314+K326+K338+K354</f>
        <v>140</v>
      </c>
      <c r="L22" s="51">
        <f t="shared" si="16"/>
        <v>0.97275936661911555</v>
      </c>
      <c r="M22" s="11">
        <f t="shared" si="156"/>
        <v>0</v>
      </c>
      <c r="N22" s="11">
        <f t="shared" ref="N22" si="175">N38+N50+N106+N122+N314+N326+N338+N354</f>
        <v>0</v>
      </c>
      <c r="O22" s="11">
        <f t="shared" si="156"/>
        <v>140</v>
      </c>
      <c r="P22" s="11">
        <f t="shared" ref="P22" si="176">P38+P50+P106+P122+P314+P326+P338+P354</f>
        <v>2.4289099999999997</v>
      </c>
      <c r="Q22" s="11">
        <f t="shared" ref="Q22" si="177">Q38+Q50+Q106+Q122+Q314+Q326+Q338+Q354</f>
        <v>1560</v>
      </c>
      <c r="R22" s="11">
        <v>1562.33188</v>
      </c>
      <c r="S22" s="11">
        <f t="shared" si="34"/>
        <v>0</v>
      </c>
      <c r="T22" s="145">
        <f t="shared" si="20"/>
        <v>47.739209999999957</v>
      </c>
      <c r="U22" s="51">
        <f t="shared" si="21"/>
        <v>0.97275936661911555</v>
      </c>
      <c r="V22" s="61">
        <f t="shared" si="22"/>
        <v>47.739209999999957</v>
      </c>
      <c r="W22" s="11">
        <f t="shared" ref="W22:Y22" si="178">W38+W50+W106+W122+W314+W326+W338+W354</f>
        <v>1559</v>
      </c>
      <c r="X22" s="139">
        <f t="shared" ref="X22" si="179">X38+X50+X106+X122+X314+X326+X338+X354</f>
        <v>50</v>
      </c>
      <c r="Y22" s="11">
        <f t="shared" si="178"/>
        <v>576.70000000000005</v>
      </c>
      <c r="Z22" s="11">
        <f t="shared" ref="Z22" si="180">Z38+Z50+Z106+Z122+Z314+Z326+Z338+Z354</f>
        <v>0</v>
      </c>
      <c r="AA22" s="61">
        <f t="shared" si="38"/>
        <v>2281.4607900000001</v>
      </c>
      <c r="AB22" s="51">
        <f t="shared" si="26"/>
        <v>1.3018321198288161</v>
      </c>
      <c r="AC22" s="61">
        <f t="shared" si="27"/>
        <v>-528.96079000000009</v>
      </c>
      <c r="AD22" s="81"/>
    </row>
    <row r="23" spans="1:30" s="6" customFormat="1" ht="18" x14ac:dyDescent="0.25">
      <c r="A23" s="6" t="str">
        <f t="shared" si="0"/>
        <v>a</v>
      </c>
      <c r="B23" s="70" t="s">
        <v>7</v>
      </c>
      <c r="C23" s="34" t="s">
        <v>12</v>
      </c>
      <c r="D23" s="11">
        <f t="shared" si="152"/>
        <v>265</v>
      </c>
      <c r="E23" s="11">
        <f t="shared" si="152"/>
        <v>537.1</v>
      </c>
      <c r="F23" s="145">
        <f t="shared" si="152"/>
        <v>479</v>
      </c>
      <c r="G23" s="83">
        <f t="shared" si="152"/>
        <v>459.82804999999996</v>
      </c>
      <c r="H23" s="83">
        <f t="shared" ref="H23" si="181">H39+H51+H107+H123+H315+H327+H339+H355</f>
        <v>434.02855</v>
      </c>
      <c r="I23" s="145">
        <f t="shared" ref="I23" si="182">I39+I51+I107+I123+I315+I327+I339+I355</f>
        <v>409.63601000000006</v>
      </c>
      <c r="J23" s="42">
        <f t="shared" si="152"/>
        <v>383.90236999999996</v>
      </c>
      <c r="K23" s="42">
        <f t="shared" ref="K23" si="183">K39+K51+K107+K123+K315+K327+K339+K355</f>
        <v>339.66702999999995</v>
      </c>
      <c r="L23" s="50">
        <f t="shared" si="16"/>
        <v>0.95997505219206669</v>
      </c>
      <c r="M23" s="11">
        <f t="shared" si="156"/>
        <v>0</v>
      </c>
      <c r="N23" s="11">
        <f t="shared" ref="N23" si="184">N39+N51+N107+N123+N315+N327+N339+N355</f>
        <v>49.861959999999996</v>
      </c>
      <c r="O23" s="11">
        <f t="shared" si="156"/>
        <v>28.137979999999988</v>
      </c>
      <c r="P23" s="11">
        <f t="shared" ref="P23" si="185">P39+P51+P107+P123+P315+P327+P339+P355</f>
        <v>44.235340000000029</v>
      </c>
      <c r="Q23" s="11">
        <f t="shared" ref="Q23" si="186">Q39+Q51+Q107+Q123+Q315+Q327+Q339+Q355</f>
        <v>25.5959</v>
      </c>
      <c r="R23" s="11">
        <v>25.733640000000094</v>
      </c>
      <c r="S23" s="11">
        <f t="shared" si="34"/>
        <v>25.799499999999966</v>
      </c>
      <c r="T23" s="145">
        <f t="shared" si="20"/>
        <v>19.171950000000038</v>
      </c>
      <c r="U23" s="50">
        <f t="shared" si="21"/>
        <v>0.85613116738037598</v>
      </c>
      <c r="V23" s="60">
        <f t="shared" si="22"/>
        <v>77.271950000000061</v>
      </c>
      <c r="W23" s="11">
        <f t="shared" ref="W23:Y23" si="187">W39+W51+W107+W123+W315+W327+W339+W355</f>
        <v>71.623999999999995</v>
      </c>
      <c r="X23" s="130">
        <f t="shared" ref="X23" si="188">X39+X51+X107+X123+X315+X327+X339+X355</f>
        <v>63.4</v>
      </c>
      <c r="Y23" s="11">
        <f t="shared" si="187"/>
        <v>70.633330000000001</v>
      </c>
      <c r="Z23" s="11">
        <f t="shared" ref="Z23" si="189">Z39+Z51+Z107+Z123+Z315+Z327+Z339+Z355</f>
        <v>57.1</v>
      </c>
      <c r="AA23" s="60">
        <f t="shared" si="38"/>
        <v>530.46137999999996</v>
      </c>
      <c r="AB23" s="50">
        <f t="shared" si="26"/>
        <v>0.98763988084155641</v>
      </c>
      <c r="AC23" s="60">
        <f t="shared" si="27"/>
        <v>6.6386200000000599</v>
      </c>
      <c r="AD23" s="81"/>
    </row>
    <row r="24" spans="1:30" s="6" customFormat="1" ht="18" x14ac:dyDescent="0.25">
      <c r="A24" s="6" t="str">
        <f t="shared" si="0"/>
        <v>a</v>
      </c>
      <c r="B24" s="70" t="s">
        <v>7</v>
      </c>
      <c r="C24" s="34" t="s">
        <v>13</v>
      </c>
      <c r="D24" s="11">
        <f t="shared" si="152"/>
        <v>125</v>
      </c>
      <c r="E24" s="11">
        <f t="shared" si="152"/>
        <v>136.119</v>
      </c>
      <c r="F24" s="145">
        <f t="shared" si="152"/>
        <v>95.179000000000002</v>
      </c>
      <c r="G24" s="83">
        <f t="shared" si="152"/>
        <v>83.511440000000007</v>
      </c>
      <c r="H24" s="83">
        <f t="shared" ref="H24" si="190">H40+H52+H108+H124+H316+H328+H340+H356</f>
        <v>72.629280000000008</v>
      </c>
      <c r="I24" s="145">
        <f t="shared" ref="I24" si="191">I40+I52+I108+I124+I316+I328+I340+I356</f>
        <v>57.259479999999996</v>
      </c>
      <c r="J24" s="42">
        <f t="shared" si="152"/>
        <v>45.368540000000003</v>
      </c>
      <c r="K24" s="42">
        <f t="shared" ref="K24" si="192">K40+K52+K108+K124+K316+K328+K340+K356</f>
        <v>35.373010000000001</v>
      </c>
      <c r="L24" s="51">
        <f t="shared" si="16"/>
        <v>0.87741455573183169</v>
      </c>
      <c r="M24" s="11">
        <f t="shared" si="156"/>
        <v>3.4790000000000001E-2</v>
      </c>
      <c r="N24" s="11">
        <f t="shared" ref="N24" si="193">N40+N52+N108+N124+N316+N328+N340+N356</f>
        <v>7.8529899999999992</v>
      </c>
      <c r="O24" s="11">
        <f t="shared" si="156"/>
        <v>7.0231200000000014</v>
      </c>
      <c r="P24" s="11">
        <f t="shared" ref="P24" si="194">P40+P52+P108+P124+P316+P328+P340+P356</f>
        <v>9.9955299999999969</v>
      </c>
      <c r="Q24" s="11">
        <f t="shared" ref="Q24" si="195">Q40+Q52+Q108+Q124+Q316+Q328+Q340+Q356</f>
        <v>14.644600000000001</v>
      </c>
      <c r="R24" s="11">
        <v>11.890939999999993</v>
      </c>
      <c r="S24" s="11">
        <f t="shared" si="34"/>
        <v>10.882159999999999</v>
      </c>
      <c r="T24" s="145">
        <f t="shared" si="20"/>
        <v>11.667559999999995</v>
      </c>
      <c r="U24" s="51">
        <f t="shared" si="21"/>
        <v>0.61351787773933109</v>
      </c>
      <c r="V24" s="61">
        <f t="shared" si="22"/>
        <v>52.607559999999992</v>
      </c>
      <c r="W24" s="11">
        <f t="shared" ref="W24:Y24" si="196">W40+W52+W108+W124+W316+W328+W340+W356</f>
        <v>49.622000000000007</v>
      </c>
      <c r="X24" s="139">
        <f t="shared" ref="X24" si="197">X40+X52+X108+X124+X316+X328+X340+X356</f>
        <v>45.1</v>
      </c>
      <c r="Y24" s="11">
        <f t="shared" si="196"/>
        <v>46.137059999999998</v>
      </c>
      <c r="Z24" s="11">
        <f t="shared" ref="Z24" si="198">Z40+Z52+Z108+Z124+Z316+Z328+Z340+Z356</f>
        <v>23.24</v>
      </c>
      <c r="AA24" s="61">
        <f t="shared" si="38"/>
        <v>129.64850000000001</v>
      </c>
      <c r="AB24" s="51">
        <f t="shared" si="26"/>
        <v>0.95246438777834108</v>
      </c>
      <c r="AC24" s="61">
        <f t="shared" si="27"/>
        <v>6.470499999999987</v>
      </c>
      <c r="AD24" s="81"/>
    </row>
    <row r="25" spans="1:30" s="6" customFormat="1" ht="36" x14ac:dyDescent="0.25">
      <c r="A25" s="6" t="str">
        <f t="shared" si="0"/>
        <v>a</v>
      </c>
      <c r="B25" s="69" t="s">
        <v>7</v>
      </c>
      <c r="C25" s="8" t="s">
        <v>14</v>
      </c>
      <c r="D25" s="9">
        <f t="shared" si="152"/>
        <v>1510</v>
      </c>
      <c r="E25" s="9">
        <f t="shared" si="152"/>
        <v>1922.1009999999999</v>
      </c>
      <c r="F25" s="144">
        <f t="shared" si="152"/>
        <v>742.90100000000007</v>
      </c>
      <c r="G25" s="157">
        <f t="shared" si="152"/>
        <v>654.45889000000011</v>
      </c>
      <c r="H25" s="157">
        <f t="shared" ref="H25" si="199">H41+H53+H109+H125+H317+H329+H341+H357</f>
        <v>521.60275999999999</v>
      </c>
      <c r="I25" s="144">
        <f t="shared" ref="I25" si="200">I41+I53+I109+I125+I317+I329+I341+I357</f>
        <v>451.21525999999994</v>
      </c>
      <c r="J25" s="41">
        <f t="shared" si="152"/>
        <v>359.5369</v>
      </c>
      <c r="K25" s="41">
        <f t="shared" ref="K25" si="201">K41+K53+K109+K125+K317+K329+K341+K357</f>
        <v>274.49142000000001</v>
      </c>
      <c r="L25" s="50">
        <f t="shared" si="16"/>
        <v>0.88095034197019528</v>
      </c>
      <c r="M25" s="9">
        <f t="shared" si="156"/>
        <v>0</v>
      </c>
      <c r="N25" s="9">
        <f t="shared" ref="N25" si="202">N41+N53+N109+N125+N317+N329+N341+N357</f>
        <v>17.738</v>
      </c>
      <c r="O25" s="9">
        <f t="shared" si="156"/>
        <v>138.92613</v>
      </c>
      <c r="P25" s="9">
        <f t="shared" ref="P25" si="203">P41+P53+P109+P125+P317+P329+P341+P357</f>
        <v>85.045479999999998</v>
      </c>
      <c r="Q25" s="9">
        <f t="shared" ref="Q25" si="204">Q41+Q53+Q109+Q125+Q317+Q329+Q341+Q357</f>
        <v>151.6268</v>
      </c>
      <c r="R25" s="9">
        <v>91.678359999999941</v>
      </c>
      <c r="S25" s="9">
        <f t="shared" si="34"/>
        <v>132.85613000000012</v>
      </c>
      <c r="T25" s="144">
        <f t="shared" si="20"/>
        <v>88.442109999999957</v>
      </c>
      <c r="U25" s="50">
        <f t="shared" si="21"/>
        <v>0.34049141538347888</v>
      </c>
      <c r="V25" s="60">
        <f t="shared" si="22"/>
        <v>1267.6421099999998</v>
      </c>
      <c r="W25" s="9">
        <f t="shared" ref="W25:Y25" si="205">W41+W53+W109+W125+W317+W329+W341+W357</f>
        <v>719.41499999999996</v>
      </c>
      <c r="X25" s="130">
        <f t="shared" ref="X25" si="206">X41+X53+X109+X125+X317+X329+X341+X357</f>
        <v>807.4</v>
      </c>
      <c r="Y25" s="9">
        <f t="shared" si="205"/>
        <v>1247.72</v>
      </c>
      <c r="Z25" s="9">
        <f t="shared" ref="Z25" si="207">Z41+Z53+Z109+Z125+Z317+Z329+Z341+Z357</f>
        <v>305</v>
      </c>
      <c r="AA25" s="60">
        <f t="shared" si="38"/>
        <v>1902.1788900000001</v>
      </c>
      <c r="AB25" s="50">
        <f t="shared" si="26"/>
        <v>0.98963524289306348</v>
      </c>
      <c r="AC25" s="60">
        <f t="shared" si="27"/>
        <v>19.922109999999748</v>
      </c>
      <c r="AD25" s="81"/>
    </row>
    <row r="26" spans="1:30" s="6" customFormat="1" ht="15" customHeight="1" x14ac:dyDescent="0.25">
      <c r="A26" s="6" t="str">
        <f t="shared" si="0"/>
        <v>b</v>
      </c>
      <c r="B26" s="69" t="s">
        <v>7</v>
      </c>
      <c r="C26" s="13" t="s">
        <v>15</v>
      </c>
      <c r="D26" s="14">
        <f t="shared" si="152"/>
        <v>0</v>
      </c>
      <c r="E26" s="14">
        <f t="shared" si="152"/>
        <v>0</v>
      </c>
      <c r="F26" s="147">
        <f t="shared" si="152"/>
        <v>0</v>
      </c>
      <c r="G26" s="158">
        <f t="shared" si="152"/>
        <v>0</v>
      </c>
      <c r="H26" s="158">
        <f t="shared" ref="H26" si="208">H42+H54+H110+H126+H318+H330+H342+H358</f>
        <v>0</v>
      </c>
      <c r="I26" s="147">
        <f t="shared" ref="I26" si="209">I42+I54+I110+I126+I318+I330+I342+I358</f>
        <v>0</v>
      </c>
      <c r="J26" s="44">
        <f t="shared" si="152"/>
        <v>0</v>
      </c>
      <c r="K26" s="44">
        <f t="shared" ref="K26" si="210">K42+K54+K110+K126+K318+K330+K342+K358</f>
        <v>0</v>
      </c>
      <c r="L26" s="53" t="str">
        <f t="shared" si="16"/>
        <v/>
      </c>
      <c r="M26" s="14">
        <f t="shared" si="156"/>
        <v>0</v>
      </c>
      <c r="N26" s="14">
        <f t="shared" ref="N26" si="211">N42+N54+N110+N126+N318+N330+N342+N358</f>
        <v>0</v>
      </c>
      <c r="O26" s="14">
        <f t="shared" si="156"/>
        <v>0</v>
      </c>
      <c r="P26" s="14">
        <f t="shared" ref="P26" si="212">P42+P54+P110+P126+P318+P330+P342+P358</f>
        <v>0</v>
      </c>
      <c r="Q26" s="14">
        <f t="shared" ref="Q26" si="213">Q42+Q54+Q110+Q126+Q318+Q330+Q342+Q358</f>
        <v>0</v>
      </c>
      <c r="R26" s="14">
        <v>0</v>
      </c>
      <c r="S26" s="14">
        <f t="shared" si="34"/>
        <v>0</v>
      </c>
      <c r="T26" s="147">
        <f t="shared" si="20"/>
        <v>0</v>
      </c>
      <c r="U26" s="53" t="str">
        <f t="shared" si="21"/>
        <v/>
      </c>
      <c r="V26" s="63">
        <f t="shared" si="22"/>
        <v>0</v>
      </c>
      <c r="W26" s="14">
        <f t="shared" ref="W26:Y26" si="214">W42+W54+W110+W126+W318+W330+W342+W358</f>
        <v>0</v>
      </c>
      <c r="X26" s="132">
        <f t="shared" ref="X26" si="215">X42+X54+X110+X126+X318+X330+X342+X358</f>
        <v>0</v>
      </c>
      <c r="Y26" s="14">
        <f t="shared" si="214"/>
        <v>0</v>
      </c>
      <c r="Z26" s="14">
        <f t="shared" ref="Z26" si="216">Z42+Z54+Z110+Z126+Z318+Z330+Z342+Z358</f>
        <v>0</v>
      </c>
      <c r="AA26" s="63">
        <f t="shared" si="38"/>
        <v>0</v>
      </c>
      <c r="AB26" s="53" t="str">
        <f t="shared" si="26"/>
        <v/>
      </c>
      <c r="AC26" s="63">
        <f t="shared" si="27"/>
        <v>0</v>
      </c>
      <c r="AD26" s="81"/>
    </row>
    <row r="27" spans="1:30" s="6" customFormat="1" ht="18.75" thickBot="1" x14ac:dyDescent="0.3">
      <c r="A27" s="6" t="str">
        <f t="shared" si="0"/>
        <v>a</v>
      </c>
      <c r="B27" s="71" t="s">
        <v>7</v>
      </c>
      <c r="C27" s="15" t="s">
        <v>16</v>
      </c>
      <c r="D27" s="16">
        <f t="shared" si="152"/>
        <v>0</v>
      </c>
      <c r="E27" s="16">
        <f t="shared" si="152"/>
        <v>47.375</v>
      </c>
      <c r="F27" s="148">
        <f t="shared" si="152"/>
        <v>47.375</v>
      </c>
      <c r="G27" s="159">
        <f t="shared" si="152"/>
        <v>47.216279999999998</v>
      </c>
      <c r="H27" s="159">
        <f t="shared" ref="H27" si="217">H43+H55+H111+H127+H319+H331+H343+H359</f>
        <v>47.216279999999998</v>
      </c>
      <c r="I27" s="148">
        <f t="shared" ref="I27" si="218">I43+I55+I111+I127+I319+I331+I343+I359</f>
        <v>47.216279999999998</v>
      </c>
      <c r="J27" s="45">
        <f t="shared" si="152"/>
        <v>47.216279999999998</v>
      </c>
      <c r="K27" s="45">
        <f t="shared" ref="K27" si="219">K43+K55+K111+K127+K319+K331+K343+K359</f>
        <v>47.216279999999998</v>
      </c>
      <c r="L27" s="54">
        <f t="shared" si="16"/>
        <v>0.99664970976253298</v>
      </c>
      <c r="M27" s="16">
        <f t="shared" si="156"/>
        <v>0</v>
      </c>
      <c r="N27" s="16">
        <f t="shared" ref="N27" si="220">N43+N55+N111+N127+N319+N331+N343+N359</f>
        <v>0</v>
      </c>
      <c r="O27" s="16">
        <f t="shared" si="156"/>
        <v>0</v>
      </c>
      <c r="P27" s="16">
        <f t="shared" ref="P27" si="221">P43+P55+P111+P127+P319+P331+P343+P359</f>
        <v>0</v>
      </c>
      <c r="Q27" s="16">
        <f t="shared" ref="Q27" si="222">Q43+Q55+Q111+Q127+Q319+Q331+Q343+Q359</f>
        <v>0</v>
      </c>
      <c r="R27" s="16">
        <v>0</v>
      </c>
      <c r="S27" s="16">
        <f t="shared" si="34"/>
        <v>0</v>
      </c>
      <c r="T27" s="148">
        <f t="shared" si="20"/>
        <v>0.15872000000000241</v>
      </c>
      <c r="U27" s="54">
        <f t="shared" si="21"/>
        <v>0.99664970976253298</v>
      </c>
      <c r="V27" s="64">
        <f t="shared" si="22"/>
        <v>0.15872000000000241</v>
      </c>
      <c r="W27" s="16">
        <f t="shared" ref="W27:Y27" si="223">W43+W55+W111+W127+W319+W331+W343+W359</f>
        <v>0</v>
      </c>
      <c r="X27" s="140">
        <f t="shared" ref="X27" si="224">X43+X55+X111+X127+X319+X331+X343+X359</f>
        <v>0</v>
      </c>
      <c r="Y27" s="16">
        <f t="shared" si="223"/>
        <v>0</v>
      </c>
      <c r="Z27" s="16">
        <f t="shared" ref="Z27" si="225">Z43+Z55+Z111+Z127+Z319+Z331+Z343+Z359</f>
        <v>0</v>
      </c>
      <c r="AA27" s="64">
        <f t="shared" si="38"/>
        <v>47.216279999999998</v>
      </c>
      <c r="AB27" s="54">
        <f t="shared" si="26"/>
        <v>0.99664970976253298</v>
      </c>
      <c r="AC27" s="64">
        <f t="shared" si="27"/>
        <v>0.15872000000000241</v>
      </c>
      <c r="AD27" s="81"/>
    </row>
    <row r="28" spans="1:30" s="6" customFormat="1" ht="64.5" thickTop="1" thickBot="1" x14ac:dyDescent="0.3">
      <c r="A28" s="6" t="str">
        <f t="shared" si="0"/>
        <v>a</v>
      </c>
      <c r="B28" s="67" t="s">
        <v>19</v>
      </c>
      <c r="C28" s="7" t="s">
        <v>20</v>
      </c>
      <c r="D28" s="7">
        <f t="shared" ref="D28:K28" si="226">D29+D41+D42+D43</f>
        <v>8870</v>
      </c>
      <c r="E28" s="7">
        <f t="shared" si="226"/>
        <v>9342.2610000000004</v>
      </c>
      <c r="F28" s="143">
        <f t="shared" si="226"/>
        <v>6998.7610000000004</v>
      </c>
      <c r="G28" s="156">
        <f t="shared" si="226"/>
        <v>6928.1499399999993</v>
      </c>
      <c r="H28" s="156">
        <f t="shared" ref="H28" si="227">H29+H41+H42+H43</f>
        <v>6316.4002799999998</v>
      </c>
      <c r="I28" s="143">
        <f t="shared" ref="I28" si="228">I29+I41+I42+I43</f>
        <v>5830.4696700000004</v>
      </c>
      <c r="J28" s="40">
        <f t="shared" si="226"/>
        <v>3639.4016099999999</v>
      </c>
      <c r="K28" s="40">
        <f t="shared" si="226"/>
        <v>3103.9040300000001</v>
      </c>
      <c r="L28" s="49">
        <f t="shared" si="16"/>
        <v>0.98991091994711622</v>
      </c>
      <c r="M28" s="7">
        <f>M29+M41+M42+M43</f>
        <v>0</v>
      </c>
      <c r="N28" s="7">
        <f>N29+N41+N42+N43</f>
        <v>839.28897000000018</v>
      </c>
      <c r="O28" s="7">
        <f>O29+O41+O42+O43</f>
        <v>724.70424999999989</v>
      </c>
      <c r="P28" s="7">
        <f>P29+P41+P42+P43</f>
        <v>535.49757999999963</v>
      </c>
      <c r="Q28" s="7">
        <f>Q29+Q41+Q42+Q43</f>
        <v>2112.4164900000001</v>
      </c>
      <c r="R28" s="7">
        <v>2191.0680600000005</v>
      </c>
      <c r="S28" s="7">
        <f t="shared" si="34"/>
        <v>611.74965999999949</v>
      </c>
      <c r="T28" s="143">
        <f t="shared" si="20"/>
        <v>70.611060000001089</v>
      </c>
      <c r="U28" s="49">
        <f t="shared" si="21"/>
        <v>0.74159241965087452</v>
      </c>
      <c r="V28" s="59">
        <f t="shared" si="22"/>
        <v>2414.1110600000011</v>
      </c>
      <c r="W28" s="7">
        <f>W29+W41+W42+W43</f>
        <v>3217.692</v>
      </c>
      <c r="X28" s="129">
        <f>X29+X41+X42+X43</f>
        <v>1759.9</v>
      </c>
      <c r="Y28" s="7">
        <f>Y29+Y41+Y42+Y43</f>
        <v>3143.3649999999998</v>
      </c>
      <c r="Z28" s="7">
        <f>Z29+Z41+Z42+Z43</f>
        <v>1860.3</v>
      </c>
      <c r="AA28" s="59">
        <f t="shared" si="38"/>
        <v>10071.514939999999</v>
      </c>
      <c r="AB28" s="49">
        <f t="shared" si="26"/>
        <v>1.0780596838388479</v>
      </c>
      <c r="AC28" s="59">
        <f t="shared" si="27"/>
        <v>-729.25393999999869</v>
      </c>
      <c r="AD28" s="81"/>
    </row>
    <row r="29" spans="1:30" s="6" customFormat="1" ht="18.75" thickTop="1" x14ac:dyDescent="0.25">
      <c r="A29" s="6" t="str">
        <f t="shared" si="0"/>
        <v>a</v>
      </c>
      <c r="B29" s="69" t="s">
        <v>7</v>
      </c>
      <c r="C29" s="8" t="s">
        <v>8</v>
      </c>
      <c r="D29" s="9">
        <f>SUM(D30:D40)</f>
        <v>8850</v>
      </c>
      <c r="E29" s="9">
        <f>SUM(E30:E40)</f>
        <v>8822.5779999999995</v>
      </c>
      <c r="F29" s="144">
        <f>SUM(F30:F40)</f>
        <v>6968.2780000000002</v>
      </c>
      <c r="G29" s="157">
        <f>G30+G34+G36+G37+G38+G39+G40</f>
        <v>6902.3937199999991</v>
      </c>
      <c r="H29" s="157">
        <f>H30+H34+H36+H37+H38+H39+H40</f>
        <v>6292.8230599999997</v>
      </c>
      <c r="I29" s="144">
        <f>I30+I34+I36+I37+I38+I39+I40</f>
        <v>5806.8924500000003</v>
      </c>
      <c r="J29" s="41">
        <f>J30+J34+J36+J37+J38+J39+J40</f>
        <v>3622.9223900000002</v>
      </c>
      <c r="K29" s="41">
        <f>K30+K34+K36+K37+K38+K39+K40</f>
        <v>3087.4248100000004</v>
      </c>
      <c r="L29" s="50">
        <f t="shared" si="16"/>
        <v>0.99054511315421101</v>
      </c>
      <c r="M29" s="9">
        <f>SUM(M30:M40)</f>
        <v>0</v>
      </c>
      <c r="N29" s="9">
        <f>SUM(N30:N40)</f>
        <v>839.28897000000018</v>
      </c>
      <c r="O29" s="9">
        <f>O30+O34+O36+O37+O38+O39+O40</f>
        <v>724.70424999999989</v>
      </c>
      <c r="P29" s="9">
        <f>P30+P34+P38+P39+P40</f>
        <v>535.49757999999963</v>
      </c>
      <c r="Q29" s="9">
        <f>Q30+Q34+Q38+Q39+Q40</f>
        <v>2106.5564899999999</v>
      </c>
      <c r="R29" s="9">
        <v>2183.9700600000001</v>
      </c>
      <c r="S29" s="9">
        <f t="shared" si="34"/>
        <v>609.57065999999941</v>
      </c>
      <c r="T29" s="144">
        <f t="shared" si="20"/>
        <v>65.884280000001127</v>
      </c>
      <c r="U29" s="50">
        <f t="shared" si="21"/>
        <v>0.78235564706823779</v>
      </c>
      <c r="V29" s="60">
        <f t="shared" si="22"/>
        <v>1920.1842800000004</v>
      </c>
      <c r="W29" s="9">
        <f>W30+W34+W38+W39+W40</f>
        <v>3207.9920000000002</v>
      </c>
      <c r="X29" s="130">
        <f>X30+X34+X38+X39+X40</f>
        <v>1751.4</v>
      </c>
      <c r="Y29" s="9">
        <f>Y30+Y34+Y36+Y37+Y38+Y39+Y40</f>
        <v>2651.4649999999997</v>
      </c>
      <c r="Z29" s="9">
        <f>Z30+Z34+Z36+Z37+Z38+Z39+Z40</f>
        <v>1855.3</v>
      </c>
      <c r="AA29" s="60">
        <f t="shared" si="38"/>
        <v>9553.8587199999984</v>
      </c>
      <c r="AB29" s="50">
        <f t="shared" si="26"/>
        <v>1.0828874190741071</v>
      </c>
      <c r="AC29" s="60">
        <f t="shared" si="27"/>
        <v>-731.28071999999884</v>
      </c>
      <c r="AD29" s="81"/>
    </row>
    <row r="30" spans="1:30" s="6" customFormat="1" ht="18" x14ac:dyDescent="0.25">
      <c r="A30" s="6" t="str">
        <f t="shared" si="0"/>
        <v>a</v>
      </c>
      <c r="B30" s="70" t="s">
        <v>7</v>
      </c>
      <c r="C30" s="29" t="s">
        <v>225</v>
      </c>
      <c r="D30" s="11">
        <v>4060</v>
      </c>
      <c r="E30" s="11">
        <v>4036</v>
      </c>
      <c r="F30" s="145">
        <v>3020.7</v>
      </c>
      <c r="G30" s="83">
        <f>SUM(G31:G33)</f>
        <v>3006.9969100000003</v>
      </c>
      <c r="H30" s="83">
        <v>2694.05863</v>
      </c>
      <c r="I30" s="145">
        <f>SUM(I31:I33)</f>
        <v>2367.1959699999998</v>
      </c>
      <c r="J30" s="42">
        <f>SUM(J31:J33)</f>
        <v>2051.8779</v>
      </c>
      <c r="K30" s="42">
        <f>SUM(K31:K33)</f>
        <v>1739.5983100000003</v>
      </c>
      <c r="L30" s="51">
        <f t="shared" si="16"/>
        <v>0.99546360446254201</v>
      </c>
      <c r="M30" s="11">
        <v>0</v>
      </c>
      <c r="N30" s="11">
        <v>431.7694800000001</v>
      </c>
      <c r="O30" s="11">
        <f>SUM(O31:O33)</f>
        <v>328.98773999999997</v>
      </c>
      <c r="P30" s="11">
        <f>P31+P32+P33</f>
        <v>312.27958999999976</v>
      </c>
      <c r="Q30" s="11">
        <f>Q31+Q32+Q33</f>
        <v>324.41999999999996</v>
      </c>
      <c r="R30" s="11">
        <v>315.31806999999981</v>
      </c>
      <c r="S30" s="11">
        <f t="shared" si="34"/>
        <v>312.9382800000003</v>
      </c>
      <c r="T30" s="145">
        <f t="shared" si="20"/>
        <v>13.70308999999952</v>
      </c>
      <c r="U30" s="51">
        <f t="shared" si="21"/>
        <v>0.74504383300297328</v>
      </c>
      <c r="V30" s="61">
        <f t="shared" si="22"/>
        <v>1029.0030899999997</v>
      </c>
      <c r="W30" s="11">
        <f>W31+W32+W33</f>
        <v>950</v>
      </c>
      <c r="X30" s="139">
        <v>954.9</v>
      </c>
      <c r="Y30" s="11">
        <f>SUM(Y31:Y33)</f>
        <v>1179.5999999999999</v>
      </c>
      <c r="Z30" s="11">
        <v>1015.3</v>
      </c>
      <c r="AA30" s="61">
        <f t="shared" si="38"/>
        <v>4186.5969100000002</v>
      </c>
      <c r="AB30" s="51">
        <f t="shared" si="26"/>
        <v>1.037313406838454</v>
      </c>
      <c r="AC30" s="61">
        <f t="shared" si="27"/>
        <v>-150.59691000000021</v>
      </c>
      <c r="AD30" s="81"/>
    </row>
    <row r="31" spans="1:30" s="6" customFormat="1" ht="18" x14ac:dyDescent="0.25">
      <c r="A31" s="6" t="s">
        <v>211</v>
      </c>
      <c r="B31" s="70"/>
      <c r="C31" s="33" t="s">
        <v>212</v>
      </c>
      <c r="D31" s="11"/>
      <c r="E31" s="11"/>
      <c r="F31" s="145"/>
      <c r="G31" s="83">
        <v>2041.92191</v>
      </c>
      <c r="H31" s="83"/>
      <c r="I31" s="145">
        <v>1588.52097</v>
      </c>
      <c r="J31" s="42">
        <v>1355.5528999999999</v>
      </c>
      <c r="K31" s="42">
        <v>1129.8283100000001</v>
      </c>
      <c r="L31" s="51" t="str">
        <f t="shared" si="16"/>
        <v/>
      </c>
      <c r="M31" s="11"/>
      <c r="N31" s="11"/>
      <c r="O31" s="11">
        <v>228.53774000000001</v>
      </c>
      <c r="P31" s="11">
        <v>225.72458999999981</v>
      </c>
      <c r="Q31" s="11">
        <v>230</v>
      </c>
      <c r="R31" s="11">
        <v>232.96807000000013</v>
      </c>
      <c r="S31" s="11">
        <f t="shared" si="34"/>
        <v>2041.92191</v>
      </c>
      <c r="T31" s="145" t="str">
        <f t="shared" si="20"/>
        <v/>
      </c>
      <c r="U31" s="51" t="str">
        <f t="shared" si="21"/>
        <v/>
      </c>
      <c r="V31" s="61" t="str">
        <f t="shared" si="22"/>
        <v/>
      </c>
      <c r="W31" s="11">
        <v>685</v>
      </c>
      <c r="X31" s="139"/>
      <c r="Y31" s="11">
        <v>681</v>
      </c>
      <c r="Z31" s="11"/>
      <c r="AA31" s="61">
        <f t="shared" si="38"/>
        <v>2722.92191</v>
      </c>
      <c r="AB31" s="51" t="str">
        <f t="shared" si="26"/>
        <v/>
      </c>
      <c r="AC31" s="61" t="str">
        <f t="shared" si="27"/>
        <v/>
      </c>
      <c r="AD31" s="81"/>
    </row>
    <row r="32" spans="1:30" s="6" customFormat="1" ht="18" x14ac:dyDescent="0.25">
      <c r="A32" s="6" t="s">
        <v>211</v>
      </c>
      <c r="B32" s="70"/>
      <c r="C32" s="33" t="s">
        <v>213</v>
      </c>
      <c r="D32" s="11"/>
      <c r="E32" s="11"/>
      <c r="F32" s="145"/>
      <c r="G32" s="83">
        <v>188.11</v>
      </c>
      <c r="H32" s="83"/>
      <c r="I32" s="145">
        <v>169.99</v>
      </c>
      <c r="J32" s="42">
        <v>169.29</v>
      </c>
      <c r="K32" s="42">
        <v>165.87</v>
      </c>
      <c r="L32" s="51" t="str">
        <f t="shared" si="16"/>
        <v/>
      </c>
      <c r="M32" s="11"/>
      <c r="N32" s="11"/>
      <c r="O32" s="11">
        <v>9.9000000000000057</v>
      </c>
      <c r="P32" s="11">
        <v>3.4199999999999875</v>
      </c>
      <c r="Q32" s="11">
        <v>3.42</v>
      </c>
      <c r="R32" s="11">
        <v>0.70000000000001705</v>
      </c>
      <c r="S32" s="11">
        <f t="shared" si="34"/>
        <v>188.11</v>
      </c>
      <c r="T32" s="145" t="str">
        <f t="shared" si="20"/>
        <v/>
      </c>
      <c r="U32" s="51" t="str">
        <f t="shared" si="21"/>
        <v/>
      </c>
      <c r="V32" s="61" t="str">
        <f t="shared" si="22"/>
        <v/>
      </c>
      <c r="W32" s="11">
        <v>10</v>
      </c>
      <c r="X32" s="139"/>
      <c r="Y32" s="11">
        <v>243.6</v>
      </c>
      <c r="Z32" s="11"/>
      <c r="AA32" s="61">
        <f t="shared" si="38"/>
        <v>431.71000000000004</v>
      </c>
      <c r="AB32" s="51" t="str">
        <f t="shared" si="26"/>
        <v/>
      </c>
      <c r="AC32" s="61" t="str">
        <f t="shared" si="27"/>
        <v/>
      </c>
      <c r="AD32" s="81"/>
    </row>
    <row r="33" spans="1:30" s="6" customFormat="1" ht="18" x14ac:dyDescent="0.25">
      <c r="A33" s="6" t="s">
        <v>211</v>
      </c>
      <c r="B33" s="70"/>
      <c r="C33" s="33" t="s">
        <v>214</v>
      </c>
      <c r="D33" s="11"/>
      <c r="E33" s="11"/>
      <c r="F33" s="145"/>
      <c r="G33" s="83">
        <v>776.96500000000003</v>
      </c>
      <c r="H33" s="83"/>
      <c r="I33" s="145">
        <v>608.68499999999995</v>
      </c>
      <c r="J33" s="42">
        <v>527.03499999999997</v>
      </c>
      <c r="K33" s="42">
        <v>443.9</v>
      </c>
      <c r="L33" s="51" t="str">
        <f t="shared" si="16"/>
        <v/>
      </c>
      <c r="M33" s="11"/>
      <c r="N33" s="11"/>
      <c r="O33" s="11">
        <v>90.549999999999955</v>
      </c>
      <c r="P33" s="11">
        <v>83.134999999999991</v>
      </c>
      <c r="Q33" s="11">
        <v>91</v>
      </c>
      <c r="R33" s="11">
        <v>81.649999999999977</v>
      </c>
      <c r="S33" s="11">
        <f t="shared" si="34"/>
        <v>776.96500000000003</v>
      </c>
      <c r="T33" s="145" t="str">
        <f t="shared" si="20"/>
        <v/>
      </c>
      <c r="U33" s="51" t="str">
        <f t="shared" si="21"/>
        <v/>
      </c>
      <c r="V33" s="61" t="str">
        <f t="shared" si="22"/>
        <v/>
      </c>
      <c r="W33" s="11">
        <v>255</v>
      </c>
      <c r="X33" s="139"/>
      <c r="Y33" s="11">
        <v>255</v>
      </c>
      <c r="Z33" s="11"/>
      <c r="AA33" s="61">
        <f t="shared" si="38"/>
        <v>1031.9650000000001</v>
      </c>
      <c r="AB33" s="51" t="str">
        <f t="shared" si="26"/>
        <v/>
      </c>
      <c r="AC33" s="61" t="str">
        <f t="shared" si="27"/>
        <v/>
      </c>
      <c r="AD33" s="81"/>
    </row>
    <row r="34" spans="1:30" s="6" customFormat="1" ht="18" x14ac:dyDescent="0.25">
      <c r="A34" s="6" t="str">
        <f>IF(OR(M34&lt;&gt;0,F34&lt;&gt;0,O34&lt;&gt;0,S34&lt;&gt;0,T34&lt;&gt;0),"a","b")</f>
        <v>a</v>
      </c>
      <c r="B34" s="70" t="s">
        <v>7</v>
      </c>
      <c r="C34" s="29" t="s">
        <v>146</v>
      </c>
      <c r="D34" s="11">
        <v>3000</v>
      </c>
      <c r="E34" s="11">
        <v>2955.078</v>
      </c>
      <c r="F34" s="145">
        <v>2134.078</v>
      </c>
      <c r="G34" s="83">
        <v>2085.4731699999998</v>
      </c>
      <c r="H34" s="83">
        <v>1798.7675099999999</v>
      </c>
      <c r="I34" s="145">
        <v>1645.6327900000001</v>
      </c>
      <c r="J34" s="42">
        <v>1348.4816499999999</v>
      </c>
      <c r="K34" s="42">
        <v>1141.24945</v>
      </c>
      <c r="L34" s="51">
        <f t="shared" si="16"/>
        <v>0.97722443603279718</v>
      </c>
      <c r="M34" s="11">
        <v>0</v>
      </c>
      <c r="N34" s="11">
        <v>388.49205000000006</v>
      </c>
      <c r="O34" s="11">
        <v>250.62433999999999</v>
      </c>
      <c r="P34" s="11">
        <v>207.23219999999992</v>
      </c>
      <c r="Q34" s="11">
        <v>209.93648999999999</v>
      </c>
      <c r="R34" s="11">
        <v>297.15114000000017</v>
      </c>
      <c r="S34" s="11">
        <f t="shared" si="34"/>
        <v>286.70565999999985</v>
      </c>
      <c r="T34" s="145">
        <f t="shared" si="20"/>
        <v>48.60483000000022</v>
      </c>
      <c r="U34" s="51">
        <f t="shared" si="21"/>
        <v>0.70572525327588642</v>
      </c>
      <c r="V34" s="61">
        <f t="shared" si="22"/>
        <v>869.60483000000022</v>
      </c>
      <c r="W34" s="11">
        <v>677.5</v>
      </c>
      <c r="X34" s="139">
        <v>776.5</v>
      </c>
      <c r="Y34" s="11">
        <v>873.1</v>
      </c>
      <c r="Z34" s="11">
        <v>817</v>
      </c>
      <c r="AA34" s="61">
        <f t="shared" si="38"/>
        <v>2958.5731699999997</v>
      </c>
      <c r="AB34" s="51">
        <f t="shared" si="26"/>
        <v>1.0011827674261051</v>
      </c>
      <c r="AC34" s="61">
        <f t="shared" si="27"/>
        <v>-3.495169999999689</v>
      </c>
      <c r="AD34" s="81"/>
    </row>
    <row r="35" spans="1:30" s="6" customFormat="1" ht="36" x14ac:dyDescent="0.25">
      <c r="A35" s="6" t="s">
        <v>211</v>
      </c>
      <c r="B35" s="70"/>
      <c r="C35" s="33" t="s">
        <v>224</v>
      </c>
      <c r="D35" s="11"/>
      <c r="E35" s="11"/>
      <c r="F35" s="145"/>
      <c r="G35" s="83">
        <v>791.22511999999995</v>
      </c>
      <c r="H35" s="83"/>
      <c r="I35" s="145">
        <v>625.63998000000004</v>
      </c>
      <c r="J35" s="42">
        <v>546.38614000000007</v>
      </c>
      <c r="K35" s="42">
        <v>468.60977000000003</v>
      </c>
      <c r="L35" s="51" t="str">
        <f t="shared" si="16"/>
        <v/>
      </c>
      <c r="M35" s="11"/>
      <c r="N35" s="11"/>
      <c r="O35" s="11">
        <v>80.167360000000031</v>
      </c>
      <c r="P35" s="11">
        <v>77.776370000000043</v>
      </c>
      <c r="Q35" s="11">
        <v>82</v>
      </c>
      <c r="R35" s="11">
        <v>79.253839999999968</v>
      </c>
      <c r="S35" s="11">
        <f t="shared" si="34"/>
        <v>791.22511999999995</v>
      </c>
      <c r="T35" s="145" t="str">
        <f t="shared" si="20"/>
        <v/>
      </c>
      <c r="U35" s="51" t="str">
        <f t="shared" si="21"/>
        <v/>
      </c>
      <c r="V35" s="61" t="str">
        <f t="shared" si="22"/>
        <v/>
      </c>
      <c r="W35" s="11">
        <v>261</v>
      </c>
      <c r="X35" s="139"/>
      <c r="Y35" s="11">
        <v>341.4</v>
      </c>
      <c r="Z35" s="11"/>
      <c r="AA35" s="61">
        <f t="shared" si="38"/>
        <v>1132.6251199999999</v>
      </c>
      <c r="AB35" s="51" t="str">
        <f t="shared" si="26"/>
        <v/>
      </c>
      <c r="AC35" s="61" t="str">
        <f t="shared" si="27"/>
        <v/>
      </c>
      <c r="AD35" s="81"/>
    </row>
    <row r="36" spans="1:30" s="6" customFormat="1" ht="18" customHeight="1" x14ac:dyDescent="0.25">
      <c r="A36" s="6" t="str">
        <f t="shared" ref="A36:A43" si="229">IF(OR(M36&lt;&gt;0,F36&lt;&gt;0,O36&lt;&gt;0,S36&lt;&gt;0,T36&lt;&gt;0),"a","b")</f>
        <v>b</v>
      </c>
      <c r="B36" s="70" t="s">
        <v>7</v>
      </c>
      <c r="C36" s="29" t="s">
        <v>226</v>
      </c>
      <c r="D36" s="12">
        <v>0</v>
      </c>
      <c r="E36" s="11">
        <v>0</v>
      </c>
      <c r="F36" s="145">
        <v>0</v>
      </c>
      <c r="G36" s="84">
        <v>0</v>
      </c>
      <c r="H36" s="84">
        <v>0</v>
      </c>
      <c r="I36" s="146">
        <v>0</v>
      </c>
      <c r="J36" s="43">
        <v>0</v>
      </c>
      <c r="K36" s="43">
        <v>0</v>
      </c>
      <c r="L36" s="52" t="str">
        <f t="shared" si="16"/>
        <v/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f t="shared" si="34"/>
        <v>0</v>
      </c>
      <c r="T36" s="146">
        <f t="shared" si="20"/>
        <v>0</v>
      </c>
      <c r="U36" s="52" t="str">
        <f t="shared" si="21"/>
        <v/>
      </c>
      <c r="V36" s="62">
        <f t="shared" si="22"/>
        <v>0</v>
      </c>
      <c r="W36" s="12"/>
      <c r="X36" s="131">
        <v>0</v>
      </c>
      <c r="Y36" s="12"/>
      <c r="Z36" s="12">
        <v>0</v>
      </c>
      <c r="AA36" s="62">
        <f t="shared" si="38"/>
        <v>0</v>
      </c>
      <c r="AB36" s="52" t="str">
        <f t="shared" si="26"/>
        <v/>
      </c>
      <c r="AC36" s="62">
        <f t="shared" si="27"/>
        <v>0</v>
      </c>
      <c r="AD36" s="81"/>
    </row>
    <row r="37" spans="1:30" s="6" customFormat="1" ht="18" customHeight="1" x14ac:dyDescent="0.25">
      <c r="A37" s="6" t="str">
        <f t="shared" si="229"/>
        <v>b</v>
      </c>
      <c r="B37" s="70" t="s">
        <v>7</v>
      </c>
      <c r="C37" s="29" t="s">
        <v>227</v>
      </c>
      <c r="D37" s="12">
        <v>0</v>
      </c>
      <c r="E37" s="11">
        <v>0</v>
      </c>
      <c r="F37" s="145">
        <v>0</v>
      </c>
      <c r="G37" s="84">
        <v>0</v>
      </c>
      <c r="H37" s="84">
        <v>0</v>
      </c>
      <c r="I37" s="146">
        <v>0</v>
      </c>
      <c r="J37" s="43">
        <v>0</v>
      </c>
      <c r="K37" s="43">
        <v>0</v>
      </c>
      <c r="L37" s="52" t="str">
        <f t="shared" si="16"/>
        <v/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f t="shared" si="34"/>
        <v>0</v>
      </c>
      <c r="T37" s="146">
        <f t="shared" si="20"/>
        <v>0</v>
      </c>
      <c r="U37" s="52" t="str">
        <f t="shared" si="21"/>
        <v/>
      </c>
      <c r="V37" s="62">
        <f t="shared" si="22"/>
        <v>0</v>
      </c>
      <c r="W37" s="12"/>
      <c r="X37" s="131">
        <v>0</v>
      </c>
      <c r="Y37" s="12"/>
      <c r="Z37" s="12">
        <v>0</v>
      </c>
      <c r="AA37" s="62">
        <f t="shared" si="38"/>
        <v>0</v>
      </c>
      <c r="AB37" s="52" t="str">
        <f t="shared" si="26"/>
        <v/>
      </c>
      <c r="AC37" s="62">
        <f t="shared" si="27"/>
        <v>0</v>
      </c>
      <c r="AD37" s="81"/>
    </row>
    <row r="38" spans="1:30" s="6" customFormat="1" ht="18" x14ac:dyDescent="0.25">
      <c r="A38" s="6" t="str">
        <f t="shared" si="229"/>
        <v>a</v>
      </c>
      <c r="B38" s="70" t="s">
        <v>7</v>
      </c>
      <c r="C38" s="29" t="s">
        <v>228</v>
      </c>
      <c r="D38" s="11">
        <v>1700</v>
      </c>
      <c r="E38" s="11">
        <v>1700</v>
      </c>
      <c r="F38" s="145">
        <v>1700</v>
      </c>
      <c r="G38" s="83">
        <v>1698.9616799999999</v>
      </c>
      <c r="H38" s="83">
        <v>1698.9616799999999</v>
      </c>
      <c r="I38" s="145">
        <v>1698.9616799999999</v>
      </c>
      <c r="J38" s="42">
        <v>140</v>
      </c>
      <c r="K38" s="42">
        <v>140</v>
      </c>
      <c r="L38" s="51">
        <f t="shared" si="16"/>
        <v>0.99938922352941173</v>
      </c>
      <c r="M38" s="11">
        <v>0</v>
      </c>
      <c r="N38" s="11">
        <v>0</v>
      </c>
      <c r="O38" s="11">
        <v>140</v>
      </c>
      <c r="P38" s="11">
        <v>0</v>
      </c>
      <c r="Q38" s="11">
        <v>1560</v>
      </c>
      <c r="R38" s="11">
        <v>1558.9616799999999</v>
      </c>
      <c r="S38" s="11">
        <f t="shared" si="34"/>
        <v>0</v>
      </c>
      <c r="T38" s="145">
        <f t="shared" si="20"/>
        <v>1.0383200000001125</v>
      </c>
      <c r="U38" s="51">
        <f t="shared" si="21"/>
        <v>0.99938922352941173</v>
      </c>
      <c r="V38" s="61">
        <f t="shared" si="22"/>
        <v>1.0383200000001125</v>
      </c>
      <c r="W38" s="11">
        <v>1559</v>
      </c>
      <c r="X38" s="139">
        <v>0</v>
      </c>
      <c r="Y38" s="11">
        <v>576.70000000000005</v>
      </c>
      <c r="Z38" s="11">
        <v>0</v>
      </c>
      <c r="AA38" s="61">
        <f t="shared" si="38"/>
        <v>2275.6616800000002</v>
      </c>
      <c r="AB38" s="51">
        <f t="shared" si="26"/>
        <v>1.3386245176470588</v>
      </c>
      <c r="AC38" s="61">
        <f t="shared" si="27"/>
        <v>-575.66168000000016</v>
      </c>
      <c r="AD38" s="81"/>
    </row>
    <row r="39" spans="1:30" s="6" customFormat="1" ht="18" x14ac:dyDescent="0.25">
      <c r="A39" s="6" t="str">
        <f t="shared" si="229"/>
        <v>a</v>
      </c>
      <c r="B39" s="70" t="s">
        <v>7</v>
      </c>
      <c r="C39" s="29" t="s">
        <v>229</v>
      </c>
      <c r="D39" s="11">
        <v>70</v>
      </c>
      <c r="E39" s="11">
        <v>107</v>
      </c>
      <c r="F39" s="145">
        <v>94</v>
      </c>
      <c r="G39" s="83">
        <v>92.650919999999999</v>
      </c>
      <c r="H39" s="83">
        <v>84.888080000000002</v>
      </c>
      <c r="I39" s="145">
        <v>81.118729999999999</v>
      </c>
      <c r="J39" s="42">
        <v>70.743440000000007</v>
      </c>
      <c r="K39" s="42">
        <v>56.921529999999997</v>
      </c>
      <c r="L39" s="51">
        <f t="shared" si="16"/>
        <v>0.98564808510638302</v>
      </c>
      <c r="M39" s="11">
        <v>0</v>
      </c>
      <c r="N39" s="11">
        <v>18.027439999999995</v>
      </c>
      <c r="O39" s="11">
        <v>2.928289999999997</v>
      </c>
      <c r="P39" s="11">
        <v>13.82191000000001</v>
      </c>
      <c r="Q39" s="11">
        <v>10</v>
      </c>
      <c r="R39" s="11">
        <v>10.375289999999993</v>
      </c>
      <c r="S39" s="11">
        <f t="shared" si="34"/>
        <v>7.7628399999999971</v>
      </c>
      <c r="T39" s="145">
        <f t="shared" si="20"/>
        <v>1.3490800000000007</v>
      </c>
      <c r="U39" s="51">
        <f t="shared" si="21"/>
        <v>0.86589644859813086</v>
      </c>
      <c r="V39" s="61">
        <f t="shared" si="22"/>
        <v>14.349080000000001</v>
      </c>
      <c r="W39" s="11">
        <v>15</v>
      </c>
      <c r="X39" s="139">
        <v>14</v>
      </c>
      <c r="Y39" s="11">
        <v>14.4</v>
      </c>
      <c r="Z39" s="11">
        <v>18</v>
      </c>
      <c r="AA39" s="61">
        <f t="shared" si="38"/>
        <v>107.05092</v>
      </c>
      <c r="AB39" s="51">
        <f t="shared" si="26"/>
        <v>1.0004758878504674</v>
      </c>
      <c r="AC39" s="61">
        <f t="shared" si="27"/>
        <v>-5.0920000000004961E-2</v>
      </c>
      <c r="AD39" s="81"/>
    </row>
    <row r="40" spans="1:30" s="6" customFormat="1" ht="18" x14ac:dyDescent="0.25">
      <c r="A40" s="6" t="str">
        <f t="shared" si="229"/>
        <v>a</v>
      </c>
      <c r="B40" s="70" t="s">
        <v>7</v>
      </c>
      <c r="C40" s="29" t="s">
        <v>230</v>
      </c>
      <c r="D40" s="11">
        <v>20</v>
      </c>
      <c r="E40" s="11">
        <v>24.5</v>
      </c>
      <c r="F40" s="145">
        <v>19.5</v>
      </c>
      <c r="G40" s="83">
        <v>18.311040000000002</v>
      </c>
      <c r="H40" s="83">
        <v>16.14716</v>
      </c>
      <c r="I40" s="145">
        <v>13.983280000000001</v>
      </c>
      <c r="J40" s="42">
        <v>11.8194</v>
      </c>
      <c r="K40" s="42">
        <v>9.655520000000001</v>
      </c>
      <c r="L40" s="51">
        <f t="shared" si="16"/>
        <v>0.93902769230769245</v>
      </c>
      <c r="M40" s="11">
        <v>0</v>
      </c>
      <c r="N40" s="11">
        <v>1</v>
      </c>
      <c r="O40" s="11">
        <v>2.1638800000000007</v>
      </c>
      <c r="P40" s="11">
        <v>2.1638799999999989</v>
      </c>
      <c r="Q40" s="11">
        <v>2.2000000000000002</v>
      </c>
      <c r="R40" s="11">
        <v>2.1638800000000007</v>
      </c>
      <c r="S40" s="11">
        <f t="shared" si="34"/>
        <v>2.1638800000000025</v>
      </c>
      <c r="T40" s="145">
        <f t="shared" si="20"/>
        <v>1.188959999999998</v>
      </c>
      <c r="U40" s="51">
        <f t="shared" si="21"/>
        <v>0.74738938775510211</v>
      </c>
      <c r="V40" s="61">
        <f t="shared" si="22"/>
        <v>6.188959999999998</v>
      </c>
      <c r="W40" s="11">
        <v>6.492</v>
      </c>
      <c r="X40" s="139">
        <v>6</v>
      </c>
      <c r="Y40" s="11">
        <v>7.665</v>
      </c>
      <c r="Z40" s="11">
        <v>5</v>
      </c>
      <c r="AA40" s="61">
        <f t="shared" si="38"/>
        <v>25.976040000000001</v>
      </c>
      <c r="AB40" s="51">
        <f t="shared" si="26"/>
        <v>1.0602465306122451</v>
      </c>
      <c r="AC40" s="61">
        <f t="shared" si="27"/>
        <v>-1.4760400000000011</v>
      </c>
      <c r="AD40" s="81"/>
    </row>
    <row r="41" spans="1:30" s="6" customFormat="1" ht="36" x14ac:dyDescent="0.25">
      <c r="A41" s="6" t="str">
        <f t="shared" si="229"/>
        <v>a</v>
      </c>
      <c r="B41" s="69" t="s">
        <v>7</v>
      </c>
      <c r="C41" s="8" t="s">
        <v>14</v>
      </c>
      <c r="D41" s="9">
        <v>20</v>
      </c>
      <c r="E41" s="9">
        <v>503.798</v>
      </c>
      <c r="F41" s="144">
        <v>14.598000000000001</v>
      </c>
      <c r="G41" s="157">
        <v>9.9169999999999998</v>
      </c>
      <c r="H41" s="157">
        <v>7.7380000000000004</v>
      </c>
      <c r="I41" s="144">
        <v>7.7380000000000004</v>
      </c>
      <c r="J41" s="41">
        <v>0.64</v>
      </c>
      <c r="K41" s="41">
        <v>0.64</v>
      </c>
      <c r="L41" s="50">
        <f t="shared" si="16"/>
        <v>0.67933963556651589</v>
      </c>
      <c r="M41" s="9">
        <v>0</v>
      </c>
      <c r="N41" s="9">
        <v>0</v>
      </c>
      <c r="O41" s="9">
        <v>0</v>
      </c>
      <c r="P41" s="9">
        <v>0</v>
      </c>
      <c r="Q41" s="9">
        <v>5.86</v>
      </c>
      <c r="R41" s="9">
        <v>7.0980000000000008</v>
      </c>
      <c r="S41" s="9">
        <f t="shared" si="34"/>
        <v>2.1789999999999994</v>
      </c>
      <c r="T41" s="144">
        <f t="shared" si="20"/>
        <v>4.6810000000000009</v>
      </c>
      <c r="U41" s="50">
        <f t="shared" si="21"/>
        <v>1.9684476714873819E-2</v>
      </c>
      <c r="V41" s="60">
        <f t="shared" si="22"/>
        <v>493.88100000000003</v>
      </c>
      <c r="W41" s="9">
        <v>9.6999999999999993</v>
      </c>
      <c r="X41" s="130">
        <v>8.5</v>
      </c>
      <c r="Y41" s="9">
        <v>491.9</v>
      </c>
      <c r="Z41" s="9">
        <v>5</v>
      </c>
      <c r="AA41" s="60">
        <f t="shared" si="38"/>
        <v>501.81699999999995</v>
      </c>
      <c r="AB41" s="50">
        <f t="shared" si="26"/>
        <v>0.99606786847109352</v>
      </c>
      <c r="AC41" s="60">
        <f t="shared" si="27"/>
        <v>1.9810000000000514</v>
      </c>
      <c r="AD41" s="81"/>
    </row>
    <row r="42" spans="1:30" s="6" customFormat="1" ht="15" customHeight="1" x14ac:dyDescent="0.25">
      <c r="A42" s="6" t="str">
        <f t="shared" si="229"/>
        <v>b</v>
      </c>
      <c r="B42" s="69" t="s">
        <v>7</v>
      </c>
      <c r="C42" s="13" t="s">
        <v>15</v>
      </c>
      <c r="D42" s="14">
        <v>0</v>
      </c>
      <c r="E42" s="14">
        <v>0</v>
      </c>
      <c r="F42" s="147">
        <v>0</v>
      </c>
      <c r="G42" s="158">
        <v>0</v>
      </c>
      <c r="H42" s="158">
        <v>0</v>
      </c>
      <c r="I42" s="147">
        <v>0</v>
      </c>
      <c r="J42" s="44">
        <v>0</v>
      </c>
      <c r="K42" s="44">
        <v>0</v>
      </c>
      <c r="L42" s="53" t="str">
        <f t="shared" si="16"/>
        <v/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f t="shared" si="34"/>
        <v>0</v>
      </c>
      <c r="T42" s="147">
        <f t="shared" si="20"/>
        <v>0</v>
      </c>
      <c r="U42" s="53" t="str">
        <f t="shared" si="21"/>
        <v/>
      </c>
      <c r="V42" s="63">
        <f t="shared" si="22"/>
        <v>0</v>
      </c>
      <c r="W42" s="14">
        <v>0</v>
      </c>
      <c r="X42" s="132">
        <v>0</v>
      </c>
      <c r="Y42" s="14">
        <v>0</v>
      </c>
      <c r="Z42" s="14">
        <v>0</v>
      </c>
      <c r="AA42" s="63">
        <f t="shared" si="38"/>
        <v>0</v>
      </c>
      <c r="AB42" s="53" t="str">
        <f t="shared" si="26"/>
        <v/>
      </c>
      <c r="AC42" s="63">
        <f t="shared" si="27"/>
        <v>0</v>
      </c>
      <c r="AD42" s="81"/>
    </row>
    <row r="43" spans="1:30" s="6" customFormat="1" ht="18.75" thickBot="1" x14ac:dyDescent="0.3">
      <c r="A43" s="6" t="str">
        <f t="shared" si="229"/>
        <v>a</v>
      </c>
      <c r="B43" s="71" t="s">
        <v>7</v>
      </c>
      <c r="C43" s="15" t="s">
        <v>16</v>
      </c>
      <c r="D43" s="16">
        <v>0</v>
      </c>
      <c r="E43" s="16">
        <v>15.885</v>
      </c>
      <c r="F43" s="148">
        <v>15.885</v>
      </c>
      <c r="G43" s="159">
        <v>15.839219999999999</v>
      </c>
      <c r="H43" s="159">
        <v>15.839219999999999</v>
      </c>
      <c r="I43" s="148">
        <v>15.839219999999999</v>
      </c>
      <c r="J43" s="45">
        <v>15.839219999999999</v>
      </c>
      <c r="K43" s="45">
        <v>15.839219999999999</v>
      </c>
      <c r="L43" s="54">
        <f t="shared" si="16"/>
        <v>0.99711803588290837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f t="shared" si="34"/>
        <v>0</v>
      </c>
      <c r="T43" s="148">
        <f t="shared" si="20"/>
        <v>4.5780000000000598E-2</v>
      </c>
      <c r="U43" s="54">
        <f t="shared" si="21"/>
        <v>0.99711803588290837</v>
      </c>
      <c r="V43" s="64">
        <f t="shared" si="22"/>
        <v>4.5780000000000598E-2</v>
      </c>
      <c r="W43" s="16">
        <v>0</v>
      </c>
      <c r="X43" s="140">
        <v>0</v>
      </c>
      <c r="Y43" s="16">
        <v>0</v>
      </c>
      <c r="Z43" s="16">
        <v>0</v>
      </c>
      <c r="AA43" s="64">
        <f t="shared" si="38"/>
        <v>15.839219999999999</v>
      </c>
      <c r="AB43" s="54">
        <f t="shared" si="26"/>
        <v>0.99711803588290837</v>
      </c>
      <c r="AC43" s="64">
        <f t="shared" si="27"/>
        <v>4.5780000000000598E-2</v>
      </c>
      <c r="AD43" s="81"/>
    </row>
    <row r="44" spans="1:30" s="6" customFormat="1" ht="32.25" customHeight="1" thickTop="1" thickBot="1" x14ac:dyDescent="0.3">
      <c r="A44" s="6" t="s">
        <v>231</v>
      </c>
      <c r="B44" s="67" t="s">
        <v>21</v>
      </c>
      <c r="C44" s="7" t="s">
        <v>22</v>
      </c>
      <c r="D44" s="7">
        <f t="shared" ref="D44:J46" si="230">D56+D72+D84</f>
        <v>3220</v>
      </c>
      <c r="E44" s="7">
        <f t="shared" si="230"/>
        <v>3247.462</v>
      </c>
      <c r="F44" s="143">
        <f t="shared" si="230"/>
        <v>2441.5619999999999</v>
      </c>
      <c r="G44" s="156">
        <f t="shared" si="230"/>
        <v>2235.1788400000005</v>
      </c>
      <c r="H44" s="156">
        <f t="shared" ref="H44" si="231">H56+H72+H84</f>
        <v>2009.7700900000002</v>
      </c>
      <c r="I44" s="143">
        <f t="shared" ref="I44" si="232">I56+I72+I84</f>
        <v>1764.5716199999999</v>
      </c>
      <c r="J44" s="40">
        <f t="shared" si="230"/>
        <v>1499.8312600000002</v>
      </c>
      <c r="K44" s="40">
        <f t="shared" ref="K44" si="233">K56+K72+K84</f>
        <v>1250.2148500000001</v>
      </c>
      <c r="L44" s="49">
        <f t="shared" si="16"/>
        <v>0.91547085021801644</v>
      </c>
      <c r="M44" s="7">
        <f t="shared" ref="M44:O46" si="234">M56+M72+M84</f>
        <v>0</v>
      </c>
      <c r="N44" s="7">
        <f t="shared" ref="N44" si="235">N56+N72+N84</f>
        <v>297.53584000000001</v>
      </c>
      <c r="O44" s="7">
        <f t="shared" si="234"/>
        <v>245.15839999999997</v>
      </c>
      <c r="P44" s="7">
        <f>P56+P72+P84</f>
        <v>249.61641000000003</v>
      </c>
      <c r="Q44" s="7">
        <f>Q56+Q72+Q84</f>
        <v>283.61099999999999</v>
      </c>
      <c r="R44" s="7">
        <v>264.74035999999978</v>
      </c>
      <c r="S44" s="7">
        <f t="shared" si="34"/>
        <v>225.40875000000028</v>
      </c>
      <c r="T44" s="143">
        <f t="shared" si="20"/>
        <v>206.38315999999941</v>
      </c>
      <c r="U44" s="49">
        <f t="shared" si="21"/>
        <v>0.68828483289411868</v>
      </c>
      <c r="V44" s="59">
        <f t="shared" si="22"/>
        <v>1012.2831599999995</v>
      </c>
      <c r="W44" s="7">
        <f t="shared" ref="W44:Y44" si="236">W56+W72+W84</f>
        <v>803.83900000000006</v>
      </c>
      <c r="X44" s="129">
        <f t="shared" ref="X44" si="237">X56+X72+X84</f>
        <v>827</v>
      </c>
      <c r="Y44" s="7">
        <f t="shared" si="236"/>
        <v>1104.8000000000002</v>
      </c>
      <c r="Z44" s="7">
        <f t="shared" ref="Z44" si="238">Z56+Z72+Z84</f>
        <v>816</v>
      </c>
      <c r="AA44" s="59">
        <f t="shared" si="38"/>
        <v>3339.9788400000007</v>
      </c>
      <c r="AB44" s="49">
        <f t="shared" si="26"/>
        <v>1.0284889676923088</v>
      </c>
      <c r="AC44" s="59">
        <f t="shared" si="27"/>
        <v>-92.516840000000684</v>
      </c>
      <c r="AD44" s="81"/>
    </row>
    <row r="45" spans="1:30" s="6" customFormat="1" ht="18.75" customHeight="1" thickTop="1" x14ac:dyDescent="0.25">
      <c r="A45" s="6" t="s">
        <v>231</v>
      </c>
      <c r="B45" s="69" t="s">
        <v>7</v>
      </c>
      <c r="C45" s="8" t="s">
        <v>8</v>
      </c>
      <c r="D45" s="9">
        <f t="shared" si="230"/>
        <v>3180</v>
      </c>
      <c r="E45" s="9">
        <f t="shared" si="230"/>
        <v>3203.2620000000002</v>
      </c>
      <c r="F45" s="144">
        <f t="shared" si="230"/>
        <v>2397.3620000000001</v>
      </c>
      <c r="G45" s="157">
        <f t="shared" si="230"/>
        <v>2192.2049900000002</v>
      </c>
      <c r="H45" s="157">
        <f t="shared" ref="H45" si="239">H57+H73+H85</f>
        <v>1966.7962400000001</v>
      </c>
      <c r="I45" s="144">
        <f t="shared" ref="I45" si="240">I57+I73+I85</f>
        <v>1721.5977700000001</v>
      </c>
      <c r="J45" s="41">
        <f t="shared" si="230"/>
        <v>1456.8574100000001</v>
      </c>
      <c r="K45" s="41">
        <f t="shared" ref="K45" si="241">K57+K73+K85</f>
        <v>1207.241</v>
      </c>
      <c r="L45" s="50">
        <f t="shared" si="16"/>
        <v>0.91442385004851168</v>
      </c>
      <c r="M45" s="9">
        <f t="shared" si="234"/>
        <v>0</v>
      </c>
      <c r="N45" s="9">
        <f t="shared" ref="N45" si="242">N57+N73+N85</f>
        <v>297.53584000000001</v>
      </c>
      <c r="O45" s="9">
        <f t="shared" si="234"/>
        <v>245.15839999999997</v>
      </c>
      <c r="P45" s="9">
        <f t="shared" ref="P45" si="243">P57+P73+P85</f>
        <v>249.61641000000003</v>
      </c>
      <c r="Q45" s="9">
        <f t="shared" ref="Q45" si="244">Q57+Q73+Q85</f>
        <v>283.61099999999999</v>
      </c>
      <c r="R45" s="9">
        <v>264.74036000000001</v>
      </c>
      <c r="S45" s="9">
        <f t="shared" si="34"/>
        <v>225.40875000000005</v>
      </c>
      <c r="T45" s="144">
        <f t="shared" si="20"/>
        <v>205.1570099999999</v>
      </c>
      <c r="U45" s="50">
        <f t="shared" si="21"/>
        <v>0.68436643334201197</v>
      </c>
      <c r="V45" s="60">
        <f t="shared" si="22"/>
        <v>1011.05701</v>
      </c>
      <c r="W45" s="9">
        <f t="shared" ref="W45:Y45" si="245">W57+W73+W85</f>
        <v>802.72400000000005</v>
      </c>
      <c r="X45" s="130">
        <f t="shared" ref="X45" si="246">X57+X73+X85</f>
        <v>827</v>
      </c>
      <c r="Y45" s="9">
        <f t="shared" si="245"/>
        <v>1103.7</v>
      </c>
      <c r="Z45" s="9">
        <f t="shared" ref="Z45" si="247">Z57+Z73+Z85</f>
        <v>816</v>
      </c>
      <c r="AA45" s="60">
        <f t="shared" si="38"/>
        <v>3295.90499</v>
      </c>
      <c r="AB45" s="50">
        <f t="shared" si="26"/>
        <v>1.0289214525692871</v>
      </c>
      <c r="AC45" s="60">
        <f t="shared" si="27"/>
        <v>-92.642989999999827</v>
      </c>
      <c r="AD45" s="81"/>
    </row>
    <row r="46" spans="1:30" s="6" customFormat="1" ht="18" customHeight="1" x14ac:dyDescent="0.25">
      <c r="A46" s="6" t="s">
        <v>231</v>
      </c>
      <c r="B46" s="70" t="s">
        <v>7</v>
      </c>
      <c r="C46" s="10" t="s">
        <v>215</v>
      </c>
      <c r="D46" s="11">
        <f t="shared" si="230"/>
        <v>2430</v>
      </c>
      <c r="E46" s="11">
        <f t="shared" si="230"/>
        <v>2416</v>
      </c>
      <c r="F46" s="146">
        <f t="shared" si="230"/>
        <v>1759</v>
      </c>
      <c r="G46" s="83">
        <f t="shared" si="230"/>
        <v>1690.63624</v>
      </c>
      <c r="H46" s="83">
        <f t="shared" ref="H46" si="248">H58+H74+H86</f>
        <v>1524.5467599999999</v>
      </c>
      <c r="I46" s="145">
        <f t="shared" ref="I46" si="249">I58+I74+I86</f>
        <v>1334.0257200000001</v>
      </c>
      <c r="J46" s="42">
        <f t="shared" si="230"/>
        <v>1143.8877199999999</v>
      </c>
      <c r="K46" s="42">
        <f t="shared" ref="K46" si="250">K58+K74+K86</f>
        <v>959.45992999999999</v>
      </c>
      <c r="L46" s="51">
        <f t="shared" si="16"/>
        <v>0.96113487208641279</v>
      </c>
      <c r="M46" s="11">
        <f t="shared" si="234"/>
        <v>0</v>
      </c>
      <c r="N46" s="11">
        <f t="shared" ref="N46" si="251">N58+N74+N86</f>
        <v>237.49151000000001</v>
      </c>
      <c r="O46" s="11">
        <f t="shared" si="234"/>
        <v>180.83682999999999</v>
      </c>
      <c r="P46" s="11">
        <f t="shared" ref="P46" si="252">P58+P74+P86</f>
        <v>184.42778999999999</v>
      </c>
      <c r="Q46" s="11">
        <f t="shared" ref="Q46" si="253">Q58+Q74+Q86</f>
        <v>186.2</v>
      </c>
      <c r="R46" s="11">
        <v>190.13800000000015</v>
      </c>
      <c r="S46" s="11">
        <f t="shared" si="34"/>
        <v>166.08948000000009</v>
      </c>
      <c r="T46" s="145">
        <f t="shared" si="20"/>
        <v>68.363759999999957</v>
      </c>
      <c r="U46" s="51">
        <f t="shared" si="21"/>
        <v>0.69976665562913909</v>
      </c>
      <c r="V46" s="61">
        <f t="shared" si="22"/>
        <v>725.36375999999996</v>
      </c>
      <c r="W46" s="11">
        <f t="shared" ref="W46:Y46" si="254">W58+W74+W86</f>
        <v>551.6</v>
      </c>
      <c r="X46" s="139">
        <f t="shared" ref="X46" si="255">X58+X74+X86</f>
        <v>600</v>
      </c>
      <c r="Y46" s="11">
        <f t="shared" si="254"/>
        <v>723.6</v>
      </c>
      <c r="Z46" s="11">
        <f t="shared" ref="Z46" si="256">Z58+Z74+Z86</f>
        <v>657</v>
      </c>
      <c r="AA46" s="61">
        <f t="shared" si="38"/>
        <v>2414.2362400000002</v>
      </c>
      <c r="AB46" s="51">
        <f t="shared" si="26"/>
        <v>0.99926996688741732</v>
      </c>
      <c r="AC46" s="61">
        <f t="shared" si="27"/>
        <v>1.7637599999998201</v>
      </c>
      <c r="AD46" s="81"/>
    </row>
    <row r="47" spans="1:30" s="6" customFormat="1" ht="18" customHeight="1" x14ac:dyDescent="0.25">
      <c r="A47" s="6" t="s">
        <v>231</v>
      </c>
      <c r="B47" s="70" t="s">
        <v>7</v>
      </c>
      <c r="C47" s="10" t="s">
        <v>221</v>
      </c>
      <c r="D47" s="11">
        <f t="shared" ref="D47:K47" si="257">D62+D75+D87</f>
        <v>720</v>
      </c>
      <c r="E47" s="11">
        <f t="shared" si="257"/>
        <v>743.26199999999994</v>
      </c>
      <c r="F47" s="146">
        <f t="shared" si="257"/>
        <v>598.36200000000008</v>
      </c>
      <c r="G47" s="83">
        <f t="shared" si="257"/>
        <v>462.18457000000006</v>
      </c>
      <c r="H47" s="83">
        <f t="shared" ref="H47" si="258">H62+H75+H87</f>
        <v>409.17877999999996</v>
      </c>
      <c r="I47" s="145">
        <f t="shared" ref="I47" si="259">I62+I75+I87</f>
        <v>363.17712</v>
      </c>
      <c r="J47" s="42">
        <f t="shared" si="257"/>
        <v>291.83362</v>
      </c>
      <c r="K47" s="42">
        <f t="shared" si="257"/>
        <v>230.63733999999999</v>
      </c>
      <c r="L47" s="51">
        <f t="shared" si="16"/>
        <v>0.77241631320170734</v>
      </c>
      <c r="M47" s="11">
        <f>M62+M75+M87</f>
        <v>0</v>
      </c>
      <c r="N47" s="11">
        <f>N62+N75+N87</f>
        <v>57.045949999999998</v>
      </c>
      <c r="O47" s="11">
        <f>O62+O75+O87</f>
        <v>58.45637</v>
      </c>
      <c r="P47" s="11">
        <f>P62+P75+P87</f>
        <v>61.19628000000003</v>
      </c>
      <c r="Q47" s="11">
        <f>Q62+Q75+Q87</f>
        <v>95.611000000000004</v>
      </c>
      <c r="R47" s="11">
        <v>71.343500000000006</v>
      </c>
      <c r="S47" s="11">
        <f t="shared" si="34"/>
        <v>53.005790000000104</v>
      </c>
      <c r="T47" s="145">
        <f t="shared" si="20"/>
        <v>136.17743000000002</v>
      </c>
      <c r="U47" s="51">
        <f t="shared" si="21"/>
        <v>0.62183263775088748</v>
      </c>
      <c r="V47" s="61">
        <f t="shared" si="22"/>
        <v>281.07742999999988</v>
      </c>
      <c r="W47" s="11">
        <f>W62+W75+W87</f>
        <v>237</v>
      </c>
      <c r="X47" s="139">
        <f>X62+X75+X87</f>
        <v>215</v>
      </c>
      <c r="Y47" s="11">
        <f>Y62+Y75+Y87</f>
        <v>377</v>
      </c>
      <c r="Z47" s="11">
        <f>Z62+Z75+Z87</f>
        <v>155</v>
      </c>
      <c r="AA47" s="61">
        <f t="shared" si="38"/>
        <v>839.18457000000012</v>
      </c>
      <c r="AB47" s="51">
        <f t="shared" si="26"/>
        <v>1.1290562009089664</v>
      </c>
      <c r="AC47" s="61">
        <f t="shared" si="27"/>
        <v>-95.922570000000178</v>
      </c>
      <c r="AD47" s="81"/>
    </row>
    <row r="48" spans="1:30" s="6" customFormat="1" ht="18" customHeight="1" x14ac:dyDescent="0.25">
      <c r="A48" s="6" t="str">
        <f>IF(OR(M48&lt;&gt;0,F48&lt;&gt;0,O48&lt;&gt;0,S48&lt;&gt;0,T48&lt;&gt;0),"a","b")</f>
        <v>b</v>
      </c>
      <c r="B48" s="70" t="s">
        <v>7</v>
      </c>
      <c r="C48" s="10" t="s">
        <v>216</v>
      </c>
      <c r="D48" s="12">
        <f t="shared" ref="D48:J50" si="260">D64+D76+D88</f>
        <v>0</v>
      </c>
      <c r="E48" s="12">
        <f t="shared" si="260"/>
        <v>0</v>
      </c>
      <c r="F48" s="146">
        <f t="shared" si="260"/>
        <v>0</v>
      </c>
      <c r="G48" s="84">
        <f t="shared" si="260"/>
        <v>0</v>
      </c>
      <c r="H48" s="84">
        <f t="shared" ref="H48" si="261">H64+H76+H88</f>
        <v>0</v>
      </c>
      <c r="I48" s="146">
        <f t="shared" ref="I48" si="262">I64+I76+I88</f>
        <v>0</v>
      </c>
      <c r="J48" s="43">
        <f t="shared" si="260"/>
        <v>0</v>
      </c>
      <c r="K48" s="43">
        <f t="shared" ref="K48" si="263">K64+K76+K88</f>
        <v>0</v>
      </c>
      <c r="L48" s="52" t="str">
        <f t="shared" si="16"/>
        <v/>
      </c>
      <c r="M48" s="12">
        <f t="shared" ref="M48:O55" si="264">M64+M76+M88</f>
        <v>0</v>
      </c>
      <c r="N48" s="12">
        <f t="shared" ref="N48" si="265">N64+N76+N88</f>
        <v>0</v>
      </c>
      <c r="O48" s="12">
        <f t="shared" si="264"/>
        <v>0</v>
      </c>
      <c r="P48" s="12">
        <f t="shared" ref="P48" si="266">P64+P76+P88</f>
        <v>0</v>
      </c>
      <c r="Q48" s="12">
        <f t="shared" ref="Q48" si="267">Q64+Q76+Q88</f>
        <v>0</v>
      </c>
      <c r="R48" s="12">
        <v>0</v>
      </c>
      <c r="S48" s="12">
        <f t="shared" si="34"/>
        <v>0</v>
      </c>
      <c r="T48" s="146">
        <f t="shared" si="20"/>
        <v>0</v>
      </c>
      <c r="U48" s="52" t="str">
        <f t="shared" si="21"/>
        <v/>
      </c>
      <c r="V48" s="62">
        <f t="shared" si="22"/>
        <v>0</v>
      </c>
      <c r="W48" s="12">
        <f t="shared" ref="W48:Y48" si="268">W64+W76+W88</f>
        <v>0</v>
      </c>
      <c r="X48" s="131">
        <f t="shared" ref="X48" si="269">X64+X76+X88</f>
        <v>0</v>
      </c>
      <c r="Y48" s="12">
        <f t="shared" si="268"/>
        <v>0</v>
      </c>
      <c r="Z48" s="12">
        <f t="shared" ref="Z48" si="270">Z64+Z76+Z88</f>
        <v>0</v>
      </c>
      <c r="AA48" s="62">
        <f t="shared" si="38"/>
        <v>0</v>
      </c>
      <c r="AB48" s="52" t="str">
        <f t="shared" si="26"/>
        <v/>
      </c>
      <c r="AC48" s="62">
        <f t="shared" si="27"/>
        <v>0</v>
      </c>
      <c r="AD48" s="81"/>
    </row>
    <row r="49" spans="1:32" s="6" customFormat="1" ht="18" customHeight="1" x14ac:dyDescent="0.25">
      <c r="A49" s="6" t="str">
        <f>IF(OR(M49&lt;&gt;0,F49&lt;&gt;0,O49&lt;&gt;0,S49&lt;&gt;0,T49&lt;&gt;0),"a","b")</f>
        <v>b</v>
      </c>
      <c r="B49" s="70" t="s">
        <v>7</v>
      </c>
      <c r="C49" s="10" t="s">
        <v>217</v>
      </c>
      <c r="D49" s="12">
        <f t="shared" si="260"/>
        <v>0</v>
      </c>
      <c r="E49" s="12">
        <f t="shared" si="260"/>
        <v>0</v>
      </c>
      <c r="F49" s="146">
        <f t="shared" si="260"/>
        <v>0</v>
      </c>
      <c r="G49" s="84">
        <f t="shared" si="260"/>
        <v>0</v>
      </c>
      <c r="H49" s="84">
        <f t="shared" ref="H49" si="271">H65+H77+H89</f>
        <v>0</v>
      </c>
      <c r="I49" s="146">
        <f t="shared" ref="I49" si="272">I65+I77+I89</f>
        <v>0</v>
      </c>
      <c r="J49" s="43">
        <f t="shared" si="260"/>
        <v>0</v>
      </c>
      <c r="K49" s="43">
        <f t="shared" ref="K49" si="273">K65+K77+K89</f>
        <v>0</v>
      </c>
      <c r="L49" s="52" t="str">
        <f t="shared" si="16"/>
        <v/>
      </c>
      <c r="M49" s="12">
        <f t="shared" si="264"/>
        <v>0</v>
      </c>
      <c r="N49" s="12">
        <f t="shared" ref="N49" si="274">N65+N77+N89</f>
        <v>0</v>
      </c>
      <c r="O49" s="12">
        <f t="shared" si="264"/>
        <v>0</v>
      </c>
      <c r="P49" s="12">
        <f t="shared" ref="P49" si="275">P65+P77+P89</f>
        <v>0</v>
      </c>
      <c r="Q49" s="12">
        <f t="shared" ref="Q49" si="276">Q65+Q77+Q89</f>
        <v>0</v>
      </c>
      <c r="R49" s="12">
        <v>0</v>
      </c>
      <c r="S49" s="12">
        <f t="shared" si="34"/>
        <v>0</v>
      </c>
      <c r="T49" s="146">
        <f t="shared" si="20"/>
        <v>0</v>
      </c>
      <c r="U49" s="52" t="str">
        <f t="shared" si="21"/>
        <v/>
      </c>
      <c r="V49" s="62">
        <f t="shared" si="22"/>
        <v>0</v>
      </c>
      <c r="W49" s="12">
        <f t="shared" ref="W49:Y49" si="277">W65+W77+W89</f>
        <v>0</v>
      </c>
      <c r="X49" s="131">
        <f t="shared" ref="X49" si="278">X65+X77+X89</f>
        <v>0</v>
      </c>
      <c r="Y49" s="12">
        <f t="shared" si="277"/>
        <v>0</v>
      </c>
      <c r="Z49" s="12">
        <f t="shared" ref="Z49" si="279">Z65+Z77+Z89</f>
        <v>0</v>
      </c>
      <c r="AA49" s="62">
        <f t="shared" si="38"/>
        <v>0</v>
      </c>
      <c r="AB49" s="52" t="str">
        <f t="shared" si="26"/>
        <v/>
      </c>
      <c r="AC49" s="62">
        <f t="shared" si="27"/>
        <v>0</v>
      </c>
      <c r="AD49" s="81"/>
    </row>
    <row r="50" spans="1:32" s="6" customFormat="1" ht="18" customHeight="1" x14ac:dyDescent="0.25">
      <c r="A50" s="6" t="str">
        <f>IF(OR(M50&lt;&gt;0,F50&lt;&gt;0,O50&lt;&gt;0,S50&lt;&gt;0,T50&lt;&gt;0),"a","b")</f>
        <v>b</v>
      </c>
      <c r="B50" s="70" t="s">
        <v>7</v>
      </c>
      <c r="C50" s="10" t="s">
        <v>218</v>
      </c>
      <c r="D50" s="12">
        <f t="shared" si="260"/>
        <v>0</v>
      </c>
      <c r="E50" s="12">
        <f t="shared" si="260"/>
        <v>0</v>
      </c>
      <c r="F50" s="146">
        <f t="shared" si="260"/>
        <v>0</v>
      </c>
      <c r="G50" s="84">
        <f t="shared" si="260"/>
        <v>0</v>
      </c>
      <c r="H50" s="84">
        <f t="shared" ref="H50" si="280">H66+H78+H90</f>
        <v>0</v>
      </c>
      <c r="I50" s="146">
        <f t="shared" ref="I50" si="281">I66+I78+I90</f>
        <v>0</v>
      </c>
      <c r="J50" s="43">
        <f t="shared" si="260"/>
        <v>0</v>
      </c>
      <c r="K50" s="43">
        <f t="shared" ref="K50" si="282">K66+K78+K90</f>
        <v>0</v>
      </c>
      <c r="L50" s="52" t="str">
        <f t="shared" si="16"/>
        <v/>
      </c>
      <c r="M50" s="12">
        <f t="shared" si="264"/>
        <v>0</v>
      </c>
      <c r="N50" s="12">
        <f t="shared" ref="N50" si="283">N66+N78+N90</f>
        <v>0</v>
      </c>
      <c r="O50" s="12">
        <f t="shared" si="264"/>
        <v>0</v>
      </c>
      <c r="P50" s="12">
        <f t="shared" ref="P50" si="284">P66+P78+P90</f>
        <v>0</v>
      </c>
      <c r="Q50" s="12">
        <f t="shared" ref="Q50" si="285">Q66+Q78+Q90</f>
        <v>0</v>
      </c>
      <c r="R50" s="12">
        <v>0</v>
      </c>
      <c r="S50" s="12">
        <f t="shared" si="34"/>
        <v>0</v>
      </c>
      <c r="T50" s="146">
        <f t="shared" si="20"/>
        <v>0</v>
      </c>
      <c r="U50" s="52" t="str">
        <f t="shared" si="21"/>
        <v/>
      </c>
      <c r="V50" s="62">
        <f t="shared" si="22"/>
        <v>0</v>
      </c>
      <c r="W50" s="12">
        <f t="shared" ref="W50:Y50" si="286">W66+W78+W90</f>
        <v>0</v>
      </c>
      <c r="X50" s="131">
        <f t="shared" ref="X50" si="287">X66+X78+X90</f>
        <v>0</v>
      </c>
      <c r="Y50" s="12">
        <f t="shared" si="286"/>
        <v>0</v>
      </c>
      <c r="Z50" s="12">
        <f t="shared" ref="Z50" si="288">Z66+Z78+Z90</f>
        <v>0</v>
      </c>
      <c r="AA50" s="62">
        <f t="shared" si="38"/>
        <v>0</v>
      </c>
      <c r="AB50" s="52" t="str">
        <f t="shared" si="26"/>
        <v/>
      </c>
      <c r="AC50" s="62">
        <f t="shared" si="27"/>
        <v>0</v>
      </c>
      <c r="AD50" s="81"/>
    </row>
    <row r="51" spans="1:32" s="6" customFormat="1" ht="18" customHeight="1" x14ac:dyDescent="0.25">
      <c r="A51" s="6" t="s">
        <v>231</v>
      </c>
      <c r="B51" s="70" t="s">
        <v>7</v>
      </c>
      <c r="C51" s="10" t="s">
        <v>219</v>
      </c>
      <c r="D51" s="11">
        <f t="shared" ref="D51:K55" si="289">D67+D79+D91</f>
        <v>15</v>
      </c>
      <c r="E51" s="11">
        <f t="shared" si="289"/>
        <v>29</v>
      </c>
      <c r="F51" s="145">
        <f t="shared" si="289"/>
        <v>28</v>
      </c>
      <c r="G51" s="83">
        <f t="shared" si="289"/>
        <v>27.869289999999999</v>
      </c>
      <c r="H51" s="83">
        <f t="shared" ref="H51" si="290">H67+H79+H91</f>
        <v>22.25581</v>
      </c>
      <c r="I51" s="145">
        <f t="shared" ref="I51" si="291">I67+I79+I91</f>
        <v>16.535040000000002</v>
      </c>
      <c r="J51" s="42">
        <f t="shared" si="289"/>
        <v>14.376139999999999</v>
      </c>
      <c r="K51" s="42">
        <f t="shared" si="289"/>
        <v>11.1838</v>
      </c>
      <c r="L51" s="51">
        <f t="shared" si="16"/>
        <v>0.99533178571428571</v>
      </c>
      <c r="M51" s="11">
        <f t="shared" si="264"/>
        <v>0</v>
      </c>
      <c r="N51" s="11">
        <f t="shared" ref="N51" si="292">N67+N79+N91</f>
        <v>1.7983800000000001</v>
      </c>
      <c r="O51" s="11">
        <f>AD61</f>
        <v>0</v>
      </c>
      <c r="P51" s="11">
        <f t="shared" ref="P51" si="293">P67+P79+P91</f>
        <v>3.1923399999999997</v>
      </c>
      <c r="Q51" s="11">
        <f t="shared" ref="Q51" si="294">Q67+Q79+Q91</f>
        <v>1</v>
      </c>
      <c r="R51" s="11">
        <v>2.1589000000000027</v>
      </c>
      <c r="S51" s="11">
        <f t="shared" si="34"/>
        <v>5.6134799999999991</v>
      </c>
      <c r="T51" s="145">
        <f t="shared" si="20"/>
        <v>0.13071000000000055</v>
      </c>
      <c r="U51" s="51">
        <f t="shared" si="21"/>
        <v>0.96101000000000003</v>
      </c>
      <c r="V51" s="61">
        <f t="shared" si="22"/>
        <v>1.1307100000000005</v>
      </c>
      <c r="W51" s="11">
        <f t="shared" ref="W51:Y51" si="295">W67+W79+W91</f>
        <v>9.6240000000000006</v>
      </c>
      <c r="X51" s="139">
        <f t="shared" ref="X51" si="296">X67+X79+X91</f>
        <v>9</v>
      </c>
      <c r="Y51" s="11">
        <f t="shared" si="295"/>
        <v>1.1000000000000001</v>
      </c>
      <c r="Z51" s="11">
        <f t="shared" ref="Z51" si="297">Z67+Z79+Z91</f>
        <v>1</v>
      </c>
      <c r="AA51" s="61">
        <f t="shared" si="38"/>
        <v>28.969290000000001</v>
      </c>
      <c r="AB51" s="51">
        <f t="shared" si="26"/>
        <v>0.99894103448275862</v>
      </c>
      <c r="AC51" s="61">
        <f t="shared" si="27"/>
        <v>3.0709999999999127E-2</v>
      </c>
      <c r="AD51" s="81"/>
    </row>
    <row r="52" spans="1:32" s="6" customFormat="1" ht="18" customHeight="1" x14ac:dyDescent="0.25">
      <c r="A52" s="6" t="s">
        <v>231</v>
      </c>
      <c r="B52" s="70" t="s">
        <v>7</v>
      </c>
      <c r="C52" s="10" t="s">
        <v>220</v>
      </c>
      <c r="D52" s="11">
        <f t="shared" si="289"/>
        <v>15</v>
      </c>
      <c r="E52" s="11">
        <f t="shared" si="289"/>
        <v>15</v>
      </c>
      <c r="F52" s="145">
        <f t="shared" si="289"/>
        <v>12</v>
      </c>
      <c r="G52" s="83">
        <f t="shared" ref="G52:K55" si="298">G68+G80+G92</f>
        <v>11.514889999999999</v>
      </c>
      <c r="H52" s="83">
        <f t="shared" ref="H52" si="299">H68+H80+H92</f>
        <v>10.81489</v>
      </c>
      <c r="I52" s="145">
        <f t="shared" ref="I52" si="300">I68+I80+I92</f>
        <v>7.85989</v>
      </c>
      <c r="J52" s="42">
        <f t="shared" si="298"/>
        <v>6.7599299999999998</v>
      </c>
      <c r="K52" s="42">
        <f t="shared" si="298"/>
        <v>5.9599299999999999</v>
      </c>
      <c r="L52" s="51">
        <f t="shared" si="16"/>
        <v>0.95957416666666662</v>
      </c>
      <c r="M52" s="11">
        <f t="shared" si="264"/>
        <v>0</v>
      </c>
      <c r="N52" s="11">
        <f t="shared" ref="N52" si="301">N68+N80+N92</f>
        <v>1.2</v>
      </c>
      <c r="O52" s="11">
        <f>O68+O80+O92</f>
        <v>1.75993</v>
      </c>
      <c r="P52" s="11">
        <f t="shared" ref="P52" si="302">P68+P80+P92</f>
        <v>0.79999999999999982</v>
      </c>
      <c r="Q52" s="11">
        <f t="shared" ref="Q52" si="303">Q68+Q80+Q92</f>
        <v>0.8</v>
      </c>
      <c r="R52" s="11">
        <v>1.0999600000000003</v>
      </c>
      <c r="S52" s="11">
        <f t="shared" si="34"/>
        <v>0.69999999999999929</v>
      </c>
      <c r="T52" s="145">
        <f t="shared" si="20"/>
        <v>0.4851100000000006</v>
      </c>
      <c r="U52" s="51">
        <f t="shared" si="21"/>
        <v>0.76765933333333325</v>
      </c>
      <c r="V52" s="61">
        <f t="shared" si="22"/>
        <v>3.4851100000000006</v>
      </c>
      <c r="W52" s="11">
        <f t="shared" ref="W52:Y52" si="304">W68+W80+W92</f>
        <v>4.5</v>
      </c>
      <c r="X52" s="139">
        <f t="shared" ref="X52" si="305">X68+X80+X92</f>
        <v>3</v>
      </c>
      <c r="Y52" s="11">
        <f t="shared" si="304"/>
        <v>2</v>
      </c>
      <c r="Z52" s="11">
        <f t="shared" ref="Z52" si="306">Z68+Z80+Z92</f>
        <v>3</v>
      </c>
      <c r="AA52" s="61">
        <f t="shared" si="38"/>
        <v>13.514889999999999</v>
      </c>
      <c r="AB52" s="51">
        <f t="shared" si="26"/>
        <v>0.90099266666666666</v>
      </c>
      <c r="AC52" s="61">
        <f t="shared" si="27"/>
        <v>1.4851100000000006</v>
      </c>
      <c r="AD52" s="81"/>
    </row>
    <row r="53" spans="1:32" s="6" customFormat="1" ht="36" customHeight="1" x14ac:dyDescent="0.25">
      <c r="A53" s="6" t="s">
        <v>231</v>
      </c>
      <c r="B53" s="69" t="s">
        <v>7</v>
      </c>
      <c r="C53" s="8" t="s">
        <v>14</v>
      </c>
      <c r="D53" s="9">
        <f t="shared" si="289"/>
        <v>40</v>
      </c>
      <c r="E53" s="9">
        <f t="shared" si="289"/>
        <v>40</v>
      </c>
      <c r="F53" s="144">
        <f t="shared" si="289"/>
        <v>40</v>
      </c>
      <c r="G53" s="157">
        <f t="shared" si="298"/>
        <v>38.884500000000003</v>
      </c>
      <c r="H53" s="157">
        <f t="shared" ref="H53" si="307">H69+H81+H93</f>
        <v>38.884500000000003</v>
      </c>
      <c r="I53" s="144">
        <f t="shared" ref="I53" si="308">I69+I81+I93</f>
        <v>38.884500000000003</v>
      </c>
      <c r="J53" s="41">
        <f t="shared" si="298"/>
        <v>38.884500000000003</v>
      </c>
      <c r="K53" s="41">
        <f t="shared" si="298"/>
        <v>38.884500000000003</v>
      </c>
      <c r="L53" s="50">
        <f t="shared" si="16"/>
        <v>0.97211250000000005</v>
      </c>
      <c r="M53" s="9">
        <f t="shared" si="264"/>
        <v>0</v>
      </c>
      <c r="N53" s="9">
        <f t="shared" ref="N53" si="309">N69+N81+N93</f>
        <v>0</v>
      </c>
      <c r="O53" s="9">
        <f>O69+O81+O93</f>
        <v>0</v>
      </c>
      <c r="P53" s="9">
        <f t="shared" ref="P53" si="310">P69+P81+P93</f>
        <v>0</v>
      </c>
      <c r="Q53" s="9">
        <f t="shared" ref="Q53" si="311">Q69+Q81+Q93</f>
        <v>0</v>
      </c>
      <c r="R53" s="9">
        <v>0</v>
      </c>
      <c r="S53" s="9">
        <f t="shared" si="34"/>
        <v>0</v>
      </c>
      <c r="T53" s="144">
        <f t="shared" si="20"/>
        <v>1.1154999999999973</v>
      </c>
      <c r="U53" s="50">
        <f t="shared" si="21"/>
        <v>0.97211250000000005</v>
      </c>
      <c r="V53" s="60">
        <f t="shared" si="22"/>
        <v>1.1154999999999973</v>
      </c>
      <c r="W53" s="9">
        <f t="shared" ref="W53:Y53" si="312">W69+W81+W93</f>
        <v>1.115</v>
      </c>
      <c r="X53" s="130">
        <f t="shared" ref="X53" si="313">X69+X81+X93</f>
        <v>0</v>
      </c>
      <c r="Y53" s="9">
        <f t="shared" si="312"/>
        <v>1.1000000000000001</v>
      </c>
      <c r="Z53" s="9">
        <f t="shared" ref="Z53" si="314">Z69+Z81+Z93</f>
        <v>0</v>
      </c>
      <c r="AA53" s="60">
        <f t="shared" si="38"/>
        <v>39.984500000000004</v>
      </c>
      <c r="AB53" s="50">
        <f t="shared" si="26"/>
        <v>0.99961250000000013</v>
      </c>
      <c r="AC53" s="60">
        <f t="shared" si="27"/>
        <v>1.549999999999585E-2</v>
      </c>
      <c r="AD53" s="81"/>
    </row>
    <row r="54" spans="1:32" s="6" customFormat="1" ht="15" customHeight="1" x14ac:dyDescent="0.25">
      <c r="A54" s="6" t="s">
        <v>231</v>
      </c>
      <c r="B54" s="69" t="s">
        <v>7</v>
      </c>
      <c r="C54" s="13" t="s">
        <v>15</v>
      </c>
      <c r="D54" s="14">
        <f t="shared" si="289"/>
        <v>0</v>
      </c>
      <c r="E54" s="14">
        <f t="shared" si="289"/>
        <v>0</v>
      </c>
      <c r="F54" s="147">
        <f t="shared" si="289"/>
        <v>0</v>
      </c>
      <c r="G54" s="158">
        <f t="shared" si="298"/>
        <v>0</v>
      </c>
      <c r="H54" s="158">
        <f t="shared" ref="H54" si="315">H70+H82+H94</f>
        <v>0</v>
      </c>
      <c r="I54" s="147">
        <f t="shared" ref="I54" si="316">I70+I82+I94</f>
        <v>0</v>
      </c>
      <c r="J54" s="44">
        <f t="shared" si="298"/>
        <v>0</v>
      </c>
      <c r="K54" s="44">
        <f t="shared" si="298"/>
        <v>0</v>
      </c>
      <c r="L54" s="53" t="str">
        <f t="shared" si="16"/>
        <v/>
      </c>
      <c r="M54" s="14">
        <f t="shared" si="264"/>
        <v>0</v>
      </c>
      <c r="N54" s="14">
        <f t="shared" ref="N54" si="317">N70+N82+N94</f>
        <v>0</v>
      </c>
      <c r="O54" s="14">
        <f>O70+O82+O94</f>
        <v>0</v>
      </c>
      <c r="P54" s="14">
        <f t="shared" ref="P54" si="318">P70+P82+P94</f>
        <v>0</v>
      </c>
      <c r="Q54" s="14">
        <f t="shared" ref="Q54" si="319">Q70+Q82+Q94</f>
        <v>0</v>
      </c>
      <c r="R54" s="14">
        <v>0</v>
      </c>
      <c r="S54" s="14">
        <f t="shared" si="34"/>
        <v>0</v>
      </c>
      <c r="T54" s="147">
        <f t="shared" si="20"/>
        <v>0</v>
      </c>
      <c r="U54" s="53" t="str">
        <f t="shared" si="21"/>
        <v/>
      </c>
      <c r="V54" s="63">
        <f t="shared" si="22"/>
        <v>0</v>
      </c>
      <c r="W54" s="14">
        <f t="shared" ref="W54:Y54" si="320">W70+W82+W94</f>
        <v>0</v>
      </c>
      <c r="X54" s="132">
        <f t="shared" ref="X54" si="321">X70+X82+X94</f>
        <v>0</v>
      </c>
      <c r="Y54" s="14">
        <f t="shared" si="320"/>
        <v>0</v>
      </c>
      <c r="Z54" s="14">
        <f t="shared" ref="Z54" si="322">Z70+Z82+Z94</f>
        <v>0</v>
      </c>
      <c r="AA54" s="63">
        <f t="shared" si="38"/>
        <v>0</v>
      </c>
      <c r="AB54" s="53" t="str">
        <f t="shared" si="26"/>
        <v/>
      </c>
      <c r="AC54" s="63">
        <f t="shared" si="27"/>
        <v>0</v>
      </c>
      <c r="AD54" s="81"/>
    </row>
    <row r="55" spans="1:32" s="6" customFormat="1" ht="18.75" customHeight="1" thickBot="1" x14ac:dyDescent="0.3">
      <c r="A55" s="6" t="s">
        <v>231</v>
      </c>
      <c r="B55" s="71" t="s">
        <v>7</v>
      </c>
      <c r="C55" s="15" t="s">
        <v>16</v>
      </c>
      <c r="D55" s="16">
        <f t="shared" si="289"/>
        <v>0</v>
      </c>
      <c r="E55" s="16">
        <f t="shared" si="289"/>
        <v>4.2</v>
      </c>
      <c r="F55" s="148">
        <f t="shared" si="289"/>
        <v>4.2</v>
      </c>
      <c r="G55" s="159">
        <f t="shared" si="298"/>
        <v>4.0893499999999996</v>
      </c>
      <c r="H55" s="159">
        <f t="shared" ref="H55" si="323">H71+H83+H95</f>
        <v>4.0893499999999996</v>
      </c>
      <c r="I55" s="148">
        <f t="shared" ref="I55" si="324">I71+I83+I95</f>
        <v>4.0893499999999996</v>
      </c>
      <c r="J55" s="45">
        <f t="shared" si="298"/>
        <v>4.0893499999999996</v>
      </c>
      <c r="K55" s="45">
        <f t="shared" si="298"/>
        <v>4.0893499999999996</v>
      </c>
      <c r="L55" s="54">
        <f t="shared" si="16"/>
        <v>0.97365476190476175</v>
      </c>
      <c r="M55" s="16">
        <f t="shared" si="264"/>
        <v>0</v>
      </c>
      <c r="N55" s="16">
        <f t="shared" ref="N55" si="325">N71+N83+N95</f>
        <v>0</v>
      </c>
      <c r="O55" s="16">
        <f>O71+O83+O95</f>
        <v>0</v>
      </c>
      <c r="P55" s="16">
        <f t="shared" ref="P55" si="326">P71+P83+P95</f>
        <v>0</v>
      </c>
      <c r="Q55" s="16">
        <f t="shared" ref="Q55" si="327">Q71+Q83+Q95</f>
        <v>0</v>
      </c>
      <c r="R55" s="16">
        <v>0</v>
      </c>
      <c r="S55" s="16">
        <f t="shared" si="34"/>
        <v>0</v>
      </c>
      <c r="T55" s="148">
        <f t="shared" si="20"/>
        <v>0.11065000000000058</v>
      </c>
      <c r="U55" s="54">
        <f t="shared" si="21"/>
        <v>0.97365476190476175</v>
      </c>
      <c r="V55" s="64">
        <f t="shared" si="22"/>
        <v>0.11065000000000058</v>
      </c>
      <c r="W55" s="16">
        <f t="shared" ref="W55:Y55" si="328">W71+W83+W95</f>
        <v>0</v>
      </c>
      <c r="X55" s="140">
        <f t="shared" ref="X55" si="329">X71+X83+X95</f>
        <v>0</v>
      </c>
      <c r="Y55" s="16">
        <f t="shared" si="328"/>
        <v>0</v>
      </c>
      <c r="Z55" s="16">
        <f t="shared" ref="Z55" si="330">Z71+Z83+Z95</f>
        <v>0</v>
      </c>
      <c r="AA55" s="64">
        <f t="shared" si="38"/>
        <v>4.0893499999999996</v>
      </c>
      <c r="AB55" s="54">
        <f t="shared" si="26"/>
        <v>0.97365476190476175</v>
      </c>
      <c r="AC55" s="64">
        <f t="shared" si="27"/>
        <v>0.11065000000000058</v>
      </c>
      <c r="AD55" s="81"/>
    </row>
    <row r="56" spans="1:32" s="6" customFormat="1" ht="33" thickTop="1" thickBot="1" x14ac:dyDescent="0.3">
      <c r="A56" s="6" t="str">
        <f>IF(OR(M56&lt;&gt;0,F56&lt;&gt;0,O56&lt;&gt;0,S56&lt;&gt;0,T56&lt;&gt;0),"a","b")</f>
        <v>a</v>
      </c>
      <c r="B56" s="67" t="s">
        <v>23</v>
      </c>
      <c r="C56" s="7" t="s">
        <v>24</v>
      </c>
      <c r="D56" s="7">
        <f t="shared" ref="D56:K56" si="331">D57+D69+D70+D71</f>
        <v>2970</v>
      </c>
      <c r="E56" s="7">
        <f t="shared" si="331"/>
        <v>2997.712</v>
      </c>
      <c r="F56" s="143">
        <f t="shared" si="331"/>
        <v>2268.8119999999999</v>
      </c>
      <c r="G56" s="156">
        <f t="shared" si="331"/>
        <v>2179.9998800000003</v>
      </c>
      <c r="H56" s="156">
        <f t="shared" ref="H56" si="332">H57+H69+H70+H71</f>
        <v>1960.6991300000002</v>
      </c>
      <c r="I56" s="143">
        <f t="shared" ref="I56" si="333">I57+I69+I70+I71</f>
        <v>1716.4806599999999</v>
      </c>
      <c r="J56" s="40">
        <f t="shared" si="331"/>
        <v>1462.2822600000002</v>
      </c>
      <c r="K56" s="40">
        <f t="shared" si="331"/>
        <v>1220.49585</v>
      </c>
      <c r="L56" s="49">
        <f t="shared" si="16"/>
        <v>0.96085523172479714</v>
      </c>
      <c r="M56" s="7">
        <f>M57+M69+M70+M71</f>
        <v>0</v>
      </c>
      <c r="N56" s="7">
        <f>N57+N69+N70+N71</f>
        <v>294.83384000000001</v>
      </c>
      <c r="O56" s="7">
        <f>O57+O69+O70+O71</f>
        <v>232.40839999999997</v>
      </c>
      <c r="P56" s="7">
        <f>P57+P69+P70+P71</f>
        <v>241.78641000000002</v>
      </c>
      <c r="Q56" s="7">
        <f>Q57+Q69+Q70+Q71</f>
        <v>263.18</v>
      </c>
      <c r="R56" s="7">
        <v>254.19839999999976</v>
      </c>
      <c r="S56" s="7">
        <f t="shared" si="34"/>
        <v>219.30075000000011</v>
      </c>
      <c r="T56" s="143">
        <f t="shared" si="20"/>
        <v>88.812119999999595</v>
      </c>
      <c r="U56" s="49">
        <f t="shared" si="21"/>
        <v>0.72722125407644245</v>
      </c>
      <c r="V56" s="59">
        <f t="shared" si="22"/>
        <v>817.71211999999969</v>
      </c>
      <c r="W56" s="7">
        <f>W57+W69+W70+W71</f>
        <v>724.83900000000006</v>
      </c>
      <c r="X56" s="122">
        <f>X57+X69+X70+X71</f>
        <v>740</v>
      </c>
      <c r="Y56" s="7">
        <f>Y57+Y69+Y70+Y71</f>
        <v>910.80000000000007</v>
      </c>
      <c r="Z56" s="7">
        <f>Z57+Z69+Z70+Z71</f>
        <v>739</v>
      </c>
      <c r="AA56" s="59">
        <f t="shared" si="38"/>
        <v>3090.7998800000005</v>
      </c>
      <c r="AB56" s="49">
        <f t="shared" si="26"/>
        <v>1.0310529764033372</v>
      </c>
      <c r="AC56" s="59">
        <f t="shared" si="27"/>
        <v>-93.087880000000496</v>
      </c>
      <c r="AD56" s="81"/>
      <c r="AE56" s="81"/>
      <c r="AF56" s="81"/>
    </row>
    <row r="57" spans="1:32" s="6" customFormat="1" ht="18.75" thickTop="1" x14ac:dyDescent="0.25">
      <c r="A57" s="6" t="str">
        <f>IF(OR(M57&lt;&gt;0,F57&lt;&gt;0,O57&lt;&gt;0,S57&lt;&gt;0,T57&lt;&gt;0),"a","b")</f>
        <v>a</v>
      </c>
      <c r="B57" s="69" t="s">
        <v>7</v>
      </c>
      <c r="C57" s="8" t="s">
        <v>8</v>
      </c>
      <c r="D57" s="9">
        <f t="shared" ref="D57:K57" si="334">D58+D62+D64+D65+D66+D67+D68</f>
        <v>2930</v>
      </c>
      <c r="E57" s="9">
        <f t="shared" si="334"/>
        <v>2953.5120000000002</v>
      </c>
      <c r="F57" s="144">
        <f t="shared" si="334"/>
        <v>2224.6120000000001</v>
      </c>
      <c r="G57" s="157">
        <f t="shared" si="334"/>
        <v>2137.02603</v>
      </c>
      <c r="H57" s="157">
        <f t="shared" ref="H57" si="335">H58+H62+H64+H65+H66+H67+H68</f>
        <v>1917.7252800000001</v>
      </c>
      <c r="I57" s="144">
        <f t="shared" ref="I57" si="336">I58+I62+I64+I65+I66+I67+I68</f>
        <v>1673.5068100000001</v>
      </c>
      <c r="J57" s="41">
        <f t="shared" si="334"/>
        <v>1419.3084100000001</v>
      </c>
      <c r="K57" s="41">
        <f t="shared" si="334"/>
        <v>1177.5219999999999</v>
      </c>
      <c r="L57" s="50">
        <f t="shared" si="16"/>
        <v>0.96062865344608406</v>
      </c>
      <c r="M57" s="9">
        <f>M58+M62+M64+M65+M66+M67+M68</f>
        <v>0</v>
      </c>
      <c r="N57" s="9">
        <f>N58+N62+N64+N65+N66+N67+N68</f>
        <v>294.83384000000001</v>
      </c>
      <c r="O57" s="9">
        <f>O58+O62+O64+O65+O66+O67+O68</f>
        <v>232.40839999999997</v>
      </c>
      <c r="P57" s="9">
        <f>P58+P62+P64+P65+P66+P67+P68</f>
        <v>241.78641000000002</v>
      </c>
      <c r="Q57" s="9">
        <f>Q58+Q62+Q64+Q65+Q66+Q67+Q68</f>
        <v>263.18</v>
      </c>
      <c r="R57" s="9">
        <v>254.19839999999999</v>
      </c>
      <c r="S57" s="9">
        <f t="shared" si="34"/>
        <v>219.30074999999988</v>
      </c>
      <c r="T57" s="144">
        <f t="shared" si="20"/>
        <v>87.585970000000088</v>
      </c>
      <c r="U57" s="50">
        <f t="shared" si="21"/>
        <v>0.723554205975801</v>
      </c>
      <c r="V57" s="60">
        <f t="shared" si="22"/>
        <v>816.48597000000018</v>
      </c>
      <c r="W57" s="9">
        <f>W58+W62+W64+W65+W66+W67+W68</f>
        <v>723.72400000000005</v>
      </c>
      <c r="X57" s="123">
        <f>X58+X62+X64+X65+X66+X67+X68</f>
        <v>740</v>
      </c>
      <c r="Y57" s="9">
        <f>Y58+Y62+Y64+Y65+Y66+Y67+Y68</f>
        <v>909.7</v>
      </c>
      <c r="Z57" s="9">
        <f>Z58+Z62+Z64+Z65+Z66+Z67+Z68</f>
        <v>739</v>
      </c>
      <c r="AA57" s="60">
        <f t="shared" si="38"/>
        <v>3046.7260299999998</v>
      </c>
      <c r="AB57" s="50">
        <f t="shared" si="26"/>
        <v>1.0315604033435448</v>
      </c>
      <c r="AC57" s="60">
        <f t="shared" si="27"/>
        <v>-93.214029999999639</v>
      </c>
      <c r="AD57" s="81"/>
      <c r="AE57" s="81"/>
      <c r="AF57" s="81"/>
    </row>
    <row r="58" spans="1:32" s="6" customFormat="1" ht="18" x14ac:dyDescent="0.25">
      <c r="A58" s="6" t="s">
        <v>211</v>
      </c>
      <c r="B58" s="70" t="s">
        <v>7</v>
      </c>
      <c r="C58" s="10" t="s">
        <v>215</v>
      </c>
      <c r="D58" s="11">
        <v>2430</v>
      </c>
      <c r="E58" s="11">
        <v>2416</v>
      </c>
      <c r="F58" s="145">
        <v>1759</v>
      </c>
      <c r="G58" s="83">
        <f>SUM(G59:G61)</f>
        <v>1690.63624</v>
      </c>
      <c r="H58" s="83">
        <v>1524.5467599999999</v>
      </c>
      <c r="I58" s="145">
        <f>SUM(I59:I61)</f>
        <v>1334.0257200000001</v>
      </c>
      <c r="J58" s="42">
        <f>SUM(J59:J61)</f>
        <v>1143.8877199999999</v>
      </c>
      <c r="K58" s="42">
        <f>SUM(K59:K61)</f>
        <v>959.45992999999999</v>
      </c>
      <c r="L58" s="51">
        <f t="shared" si="16"/>
        <v>0.96113487208641279</v>
      </c>
      <c r="M58" s="11">
        <v>0</v>
      </c>
      <c r="N58" s="11">
        <v>237.49151000000001</v>
      </c>
      <c r="O58" s="11">
        <f>SUM(O59:O61)</f>
        <v>180.83682999999999</v>
      </c>
      <c r="P58" s="11">
        <f>SUM(P59:P61)</f>
        <v>184.42778999999999</v>
      </c>
      <c r="Q58" s="11">
        <f>SUM(Q59:Q61)</f>
        <v>186.2</v>
      </c>
      <c r="R58" s="11">
        <v>190.13800000000015</v>
      </c>
      <c r="S58" s="11">
        <f t="shared" si="34"/>
        <v>166.08948000000009</v>
      </c>
      <c r="T58" s="145">
        <f t="shared" si="20"/>
        <v>68.363759999999957</v>
      </c>
      <c r="U58" s="51">
        <f t="shared" si="21"/>
        <v>0.69976665562913909</v>
      </c>
      <c r="V58" s="61">
        <f t="shared" si="22"/>
        <v>725.36375999999996</v>
      </c>
      <c r="W58" s="11">
        <f>SUM(W59:W61)</f>
        <v>551.6</v>
      </c>
      <c r="X58" s="124">
        <v>600</v>
      </c>
      <c r="Y58" s="11">
        <f>SUM(Y59:Y61)</f>
        <v>723.6</v>
      </c>
      <c r="Z58" s="11">
        <v>657</v>
      </c>
      <c r="AA58" s="61">
        <f t="shared" si="38"/>
        <v>2414.2362400000002</v>
      </c>
      <c r="AB58" s="51">
        <f t="shared" si="26"/>
        <v>0.99926996688741732</v>
      </c>
      <c r="AC58" s="61">
        <f t="shared" si="27"/>
        <v>1.7637599999998201</v>
      </c>
      <c r="AD58" s="81"/>
      <c r="AE58" s="81"/>
      <c r="AF58" s="81"/>
    </row>
    <row r="59" spans="1:32" s="6" customFormat="1" ht="18" x14ac:dyDescent="0.25">
      <c r="A59" s="6" t="s">
        <v>211</v>
      </c>
      <c r="B59" s="70"/>
      <c r="C59" s="36" t="s">
        <v>212</v>
      </c>
      <c r="D59" s="11"/>
      <c r="E59" s="11"/>
      <c r="F59" s="145"/>
      <c r="G59" s="83">
        <v>1458.85124</v>
      </c>
      <c r="H59" s="83"/>
      <c r="I59" s="145">
        <v>1155.4407200000001</v>
      </c>
      <c r="J59" s="42">
        <v>985.70272</v>
      </c>
      <c r="K59" s="42">
        <v>821.67493000000002</v>
      </c>
      <c r="L59" s="51" t="str">
        <f t="shared" si="16"/>
        <v/>
      </c>
      <c r="M59" s="11"/>
      <c r="N59" s="11"/>
      <c r="O59" s="11">
        <v>160.43682999999999</v>
      </c>
      <c r="P59" s="11">
        <v>164.02778999999998</v>
      </c>
      <c r="Q59" s="11">
        <v>165</v>
      </c>
      <c r="R59" s="11">
        <v>169.73800000000006</v>
      </c>
      <c r="S59" s="11">
        <f t="shared" si="34"/>
        <v>1458.85124</v>
      </c>
      <c r="T59" s="145" t="str">
        <f t="shared" si="20"/>
        <v/>
      </c>
      <c r="U59" s="51" t="str">
        <f t="shared" si="21"/>
        <v/>
      </c>
      <c r="V59" s="61" t="str">
        <f t="shared" si="22"/>
        <v/>
      </c>
      <c r="W59" s="11">
        <v>488</v>
      </c>
      <c r="X59" s="125"/>
      <c r="Y59" s="11">
        <v>495</v>
      </c>
      <c r="Z59" s="11"/>
      <c r="AA59" s="61">
        <f t="shared" si="38"/>
        <v>1953.85124</v>
      </c>
      <c r="AB59" s="51" t="str">
        <f t="shared" si="26"/>
        <v/>
      </c>
      <c r="AC59" s="61" t="str">
        <f t="shared" si="27"/>
        <v/>
      </c>
      <c r="AD59" s="81"/>
      <c r="AE59" s="81"/>
      <c r="AF59" s="81"/>
    </row>
    <row r="60" spans="1:32" s="6" customFormat="1" ht="18" x14ac:dyDescent="0.25">
      <c r="A60" s="6" t="s">
        <v>211</v>
      </c>
      <c r="B60" s="70"/>
      <c r="C60" s="36" t="s">
        <v>213</v>
      </c>
      <c r="D60" s="11"/>
      <c r="E60" s="11"/>
      <c r="F60" s="145"/>
      <c r="G60" s="83">
        <v>73.7</v>
      </c>
      <c r="H60" s="83"/>
      <c r="I60" s="145">
        <v>60</v>
      </c>
      <c r="J60" s="42">
        <v>60</v>
      </c>
      <c r="K60" s="42">
        <v>60</v>
      </c>
      <c r="L60" s="51" t="str">
        <f t="shared" si="16"/>
        <v/>
      </c>
      <c r="M60" s="11"/>
      <c r="N60" s="11"/>
      <c r="O60" s="11">
        <v>0</v>
      </c>
      <c r="P60" s="11">
        <v>0</v>
      </c>
      <c r="Q60" s="11">
        <v>0</v>
      </c>
      <c r="R60" s="11">
        <v>0</v>
      </c>
      <c r="S60" s="11">
        <f t="shared" si="34"/>
        <v>73.7</v>
      </c>
      <c r="T60" s="145" t="str">
        <f t="shared" si="20"/>
        <v/>
      </c>
      <c r="U60" s="51" t="str">
        <f t="shared" si="21"/>
        <v/>
      </c>
      <c r="V60" s="61" t="str">
        <f t="shared" si="22"/>
        <v/>
      </c>
      <c r="W60" s="11">
        <v>0</v>
      </c>
      <c r="X60" s="125"/>
      <c r="Y60" s="11">
        <v>165</v>
      </c>
      <c r="Z60" s="11"/>
      <c r="AA60" s="61">
        <f t="shared" si="38"/>
        <v>238.7</v>
      </c>
      <c r="AB60" s="51" t="str">
        <f t="shared" si="26"/>
        <v/>
      </c>
      <c r="AC60" s="61" t="str">
        <f t="shared" si="27"/>
        <v/>
      </c>
      <c r="AD60" s="81"/>
      <c r="AE60" s="81"/>
      <c r="AF60" s="81"/>
    </row>
    <row r="61" spans="1:32" s="6" customFormat="1" ht="18" x14ac:dyDescent="0.25">
      <c r="A61" s="6" t="s">
        <v>211</v>
      </c>
      <c r="B61" s="70"/>
      <c r="C61" s="36" t="s">
        <v>214</v>
      </c>
      <c r="D61" s="11"/>
      <c r="E61" s="11"/>
      <c r="F61" s="145"/>
      <c r="G61" s="83">
        <v>158.08500000000001</v>
      </c>
      <c r="H61" s="83"/>
      <c r="I61" s="145">
        <v>118.58499999999999</v>
      </c>
      <c r="J61" s="42">
        <v>98.185000000000002</v>
      </c>
      <c r="K61" s="42">
        <v>77.784999999999997</v>
      </c>
      <c r="L61" s="51" t="str">
        <f t="shared" si="16"/>
        <v/>
      </c>
      <c r="M61" s="11"/>
      <c r="N61" s="11"/>
      <c r="O61" s="11">
        <v>20.399999999999999</v>
      </c>
      <c r="P61" s="11">
        <v>20.400000000000006</v>
      </c>
      <c r="Q61" s="11">
        <v>21.2</v>
      </c>
      <c r="R61" s="11">
        <v>20.399999999999991</v>
      </c>
      <c r="S61" s="11">
        <f t="shared" si="34"/>
        <v>158.08500000000001</v>
      </c>
      <c r="T61" s="145" t="str">
        <f t="shared" si="20"/>
        <v/>
      </c>
      <c r="U61" s="51" t="str">
        <f t="shared" si="21"/>
        <v/>
      </c>
      <c r="V61" s="61" t="str">
        <f t="shared" si="22"/>
        <v/>
      </c>
      <c r="W61" s="11">
        <v>63.6</v>
      </c>
      <c r="X61" s="125"/>
      <c r="Y61" s="11">
        <v>63.6</v>
      </c>
      <c r="Z61" s="11"/>
      <c r="AA61" s="61">
        <f t="shared" si="38"/>
        <v>221.685</v>
      </c>
      <c r="AB61" s="51" t="str">
        <f t="shared" si="26"/>
        <v/>
      </c>
      <c r="AC61" s="61" t="str">
        <f t="shared" si="27"/>
        <v/>
      </c>
      <c r="AD61" s="81"/>
      <c r="AE61" s="81"/>
      <c r="AF61" s="81"/>
    </row>
    <row r="62" spans="1:32" s="6" customFormat="1" ht="18" x14ac:dyDescent="0.25">
      <c r="A62" s="6" t="s">
        <v>211</v>
      </c>
      <c r="B62" s="70" t="s">
        <v>7</v>
      </c>
      <c r="C62" s="10" t="s">
        <v>221</v>
      </c>
      <c r="D62" s="11">
        <v>480</v>
      </c>
      <c r="E62" s="11">
        <v>503.512</v>
      </c>
      <c r="F62" s="145">
        <v>433.61200000000002</v>
      </c>
      <c r="G62" s="83">
        <v>415.00557000000003</v>
      </c>
      <c r="H62" s="83">
        <v>367.40778</v>
      </c>
      <c r="I62" s="145">
        <v>322.18612000000002</v>
      </c>
      <c r="J62" s="42">
        <v>260.28462000000002</v>
      </c>
      <c r="K62" s="42">
        <v>206.11833999999999</v>
      </c>
      <c r="L62" s="51">
        <f t="shared" si="16"/>
        <v>0.95708967925241928</v>
      </c>
      <c r="M62" s="11">
        <v>0</v>
      </c>
      <c r="N62" s="11">
        <v>55.543949999999995</v>
      </c>
      <c r="O62" s="11">
        <v>46.70637</v>
      </c>
      <c r="P62" s="11">
        <v>54.166280000000029</v>
      </c>
      <c r="Q62" s="11">
        <v>75.98</v>
      </c>
      <c r="R62" s="11">
        <v>61.901499999999999</v>
      </c>
      <c r="S62" s="11">
        <f t="shared" si="34"/>
        <v>47.597790000000032</v>
      </c>
      <c r="T62" s="145">
        <f t="shared" si="20"/>
        <v>18.606429999999989</v>
      </c>
      <c r="U62" s="51">
        <f t="shared" si="21"/>
        <v>0.82422180603441431</v>
      </c>
      <c r="V62" s="61">
        <f t="shared" si="22"/>
        <v>88.506429999999966</v>
      </c>
      <c r="W62" s="11">
        <v>160</v>
      </c>
      <c r="X62" s="124">
        <v>130</v>
      </c>
      <c r="Y62" s="11">
        <v>185</v>
      </c>
      <c r="Z62" s="11">
        <v>80</v>
      </c>
      <c r="AA62" s="61">
        <f t="shared" si="38"/>
        <v>600.00557000000003</v>
      </c>
      <c r="AB62" s="51">
        <f t="shared" si="26"/>
        <v>1.1916410532420281</v>
      </c>
      <c r="AC62" s="61">
        <f t="shared" si="27"/>
        <v>-96.493570000000034</v>
      </c>
      <c r="AD62" s="81"/>
      <c r="AE62" s="81"/>
      <c r="AF62" s="81"/>
    </row>
    <row r="63" spans="1:32" s="6" customFormat="1" ht="36" x14ac:dyDescent="0.25">
      <c r="A63" s="6" t="s">
        <v>211</v>
      </c>
      <c r="B63" s="70"/>
      <c r="C63" s="33" t="s">
        <v>224</v>
      </c>
      <c r="D63" s="11"/>
      <c r="E63" s="11"/>
      <c r="F63" s="145"/>
      <c r="G63" s="83">
        <v>179.11207999999999</v>
      </c>
      <c r="H63" s="83"/>
      <c r="I63" s="145">
        <v>136.34913</v>
      </c>
      <c r="J63" s="42">
        <v>114.18322999999999</v>
      </c>
      <c r="K63" s="42">
        <v>94.352009999999993</v>
      </c>
      <c r="L63" s="51" t="str">
        <f t="shared" si="16"/>
        <v/>
      </c>
      <c r="M63" s="11"/>
      <c r="N63" s="11"/>
      <c r="O63" s="11">
        <v>18.921049999999987</v>
      </c>
      <c r="P63" s="11">
        <v>19.831220000000002</v>
      </c>
      <c r="Q63" s="11">
        <v>20</v>
      </c>
      <c r="R63" s="11">
        <v>22.165900000000008</v>
      </c>
      <c r="S63" s="11">
        <f t="shared" si="34"/>
        <v>179.11207999999999</v>
      </c>
      <c r="T63" s="145" t="str">
        <f t="shared" si="20"/>
        <v/>
      </c>
      <c r="U63" s="51" t="str">
        <f t="shared" si="21"/>
        <v/>
      </c>
      <c r="V63" s="61" t="str">
        <f t="shared" si="22"/>
        <v/>
      </c>
      <c r="W63" s="11">
        <v>65.099999999999994</v>
      </c>
      <c r="X63" s="126"/>
      <c r="Y63" s="11">
        <v>71</v>
      </c>
      <c r="Z63" s="11"/>
      <c r="AA63" s="61">
        <f t="shared" si="38"/>
        <v>250.11207999999999</v>
      </c>
      <c r="AB63" s="51" t="str">
        <f t="shared" si="26"/>
        <v/>
      </c>
      <c r="AC63" s="61" t="str">
        <f t="shared" si="27"/>
        <v/>
      </c>
      <c r="AD63" s="81"/>
      <c r="AE63" s="81"/>
      <c r="AF63" s="81"/>
    </row>
    <row r="64" spans="1:32" s="6" customFormat="1" ht="18" customHeight="1" x14ac:dyDescent="0.25">
      <c r="A64" s="6" t="str">
        <f>IF(OR(M64&lt;&gt;0,F64&lt;&gt;0,O64&lt;&gt;0,S64&lt;&gt;0,T64&lt;&gt;0),"a","b")</f>
        <v>b</v>
      </c>
      <c r="B64" s="70" t="s">
        <v>7</v>
      </c>
      <c r="C64" s="10" t="s">
        <v>216</v>
      </c>
      <c r="D64" s="12">
        <v>0</v>
      </c>
      <c r="E64" s="12">
        <v>0</v>
      </c>
      <c r="F64" s="146">
        <v>0</v>
      </c>
      <c r="G64" s="84">
        <v>0</v>
      </c>
      <c r="H64" s="84">
        <v>0</v>
      </c>
      <c r="I64" s="146">
        <v>0</v>
      </c>
      <c r="J64" s="43">
        <v>0</v>
      </c>
      <c r="K64" s="43">
        <v>0</v>
      </c>
      <c r="L64" s="52" t="str">
        <f t="shared" si="16"/>
        <v/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f t="shared" si="34"/>
        <v>0</v>
      </c>
      <c r="T64" s="146">
        <f t="shared" si="20"/>
        <v>0</v>
      </c>
      <c r="U64" s="52" t="str">
        <f t="shared" si="21"/>
        <v/>
      </c>
      <c r="V64" s="62">
        <f t="shared" si="22"/>
        <v>0</v>
      </c>
      <c r="W64" s="12"/>
      <c r="X64" s="124">
        <v>0</v>
      </c>
      <c r="Y64" s="12"/>
      <c r="Z64" s="12">
        <v>0</v>
      </c>
      <c r="AA64" s="62">
        <f t="shared" si="38"/>
        <v>0</v>
      </c>
      <c r="AB64" s="52" t="str">
        <f t="shared" si="26"/>
        <v/>
      </c>
      <c r="AC64" s="62">
        <f t="shared" si="27"/>
        <v>0</v>
      </c>
      <c r="AD64" s="81"/>
      <c r="AE64" s="81"/>
      <c r="AF64" s="81"/>
    </row>
    <row r="65" spans="1:32" s="6" customFormat="1" ht="18" customHeight="1" x14ac:dyDescent="0.25">
      <c r="A65" s="6" t="str">
        <f>IF(OR(M65&lt;&gt;0,F65&lt;&gt;0,O65&lt;&gt;0,S65&lt;&gt;0,T65&lt;&gt;0),"a","b")</f>
        <v>b</v>
      </c>
      <c r="B65" s="70" t="s">
        <v>7</v>
      </c>
      <c r="C65" s="10" t="s">
        <v>217</v>
      </c>
      <c r="D65" s="12">
        <v>0</v>
      </c>
      <c r="E65" s="12">
        <v>0</v>
      </c>
      <c r="F65" s="146">
        <v>0</v>
      </c>
      <c r="G65" s="84">
        <v>0</v>
      </c>
      <c r="H65" s="84">
        <v>0</v>
      </c>
      <c r="I65" s="146">
        <v>0</v>
      </c>
      <c r="J65" s="43">
        <v>0</v>
      </c>
      <c r="K65" s="43">
        <v>0</v>
      </c>
      <c r="L65" s="52" t="str">
        <f t="shared" si="16"/>
        <v/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f t="shared" si="34"/>
        <v>0</v>
      </c>
      <c r="T65" s="146">
        <f t="shared" si="20"/>
        <v>0</v>
      </c>
      <c r="U65" s="52" t="str">
        <f t="shared" si="21"/>
        <v/>
      </c>
      <c r="V65" s="62">
        <f t="shared" si="22"/>
        <v>0</v>
      </c>
      <c r="W65" s="12"/>
      <c r="X65" s="124">
        <v>0</v>
      </c>
      <c r="Y65" s="12"/>
      <c r="Z65" s="12">
        <v>0</v>
      </c>
      <c r="AA65" s="62">
        <f t="shared" si="38"/>
        <v>0</v>
      </c>
      <c r="AB65" s="52" t="str">
        <f t="shared" si="26"/>
        <v/>
      </c>
      <c r="AC65" s="62">
        <f t="shared" si="27"/>
        <v>0</v>
      </c>
      <c r="AD65" s="81"/>
      <c r="AE65" s="81"/>
      <c r="AF65" s="81"/>
    </row>
    <row r="66" spans="1:32" s="6" customFormat="1" ht="18" customHeight="1" x14ac:dyDescent="0.25">
      <c r="A66" s="6" t="str">
        <f>IF(OR(M66&lt;&gt;0,F66&lt;&gt;0,O66&lt;&gt;0,S66&lt;&gt;0,T66&lt;&gt;0),"a","b")</f>
        <v>b</v>
      </c>
      <c r="B66" s="70" t="s">
        <v>7</v>
      </c>
      <c r="C66" s="10" t="s">
        <v>218</v>
      </c>
      <c r="D66" s="12">
        <v>0</v>
      </c>
      <c r="E66" s="12">
        <v>0</v>
      </c>
      <c r="F66" s="146">
        <v>0</v>
      </c>
      <c r="G66" s="84">
        <v>0</v>
      </c>
      <c r="H66" s="84">
        <v>0</v>
      </c>
      <c r="I66" s="146">
        <v>0</v>
      </c>
      <c r="J66" s="43">
        <v>0</v>
      </c>
      <c r="K66" s="43">
        <v>0</v>
      </c>
      <c r="L66" s="52" t="str">
        <f t="shared" si="16"/>
        <v/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f t="shared" si="34"/>
        <v>0</v>
      </c>
      <c r="T66" s="146">
        <f t="shared" si="20"/>
        <v>0</v>
      </c>
      <c r="U66" s="52" t="str">
        <f t="shared" si="21"/>
        <v/>
      </c>
      <c r="V66" s="62">
        <f t="shared" si="22"/>
        <v>0</v>
      </c>
      <c r="W66" s="12"/>
      <c r="X66" s="124">
        <v>0</v>
      </c>
      <c r="Y66" s="12"/>
      <c r="Z66" s="12">
        <v>0</v>
      </c>
      <c r="AA66" s="62">
        <f t="shared" si="38"/>
        <v>0</v>
      </c>
      <c r="AB66" s="52" t="str">
        <f t="shared" si="26"/>
        <v/>
      </c>
      <c r="AC66" s="62">
        <f t="shared" si="27"/>
        <v>0</v>
      </c>
      <c r="AD66" s="81"/>
      <c r="AE66" s="81"/>
      <c r="AF66" s="81"/>
    </row>
    <row r="67" spans="1:32" s="6" customFormat="1" ht="18" x14ac:dyDescent="0.25">
      <c r="A67" s="6" t="s">
        <v>211</v>
      </c>
      <c r="B67" s="70" t="s">
        <v>7</v>
      </c>
      <c r="C67" s="10" t="s">
        <v>219</v>
      </c>
      <c r="D67" s="11">
        <v>15</v>
      </c>
      <c r="E67" s="11">
        <v>29</v>
      </c>
      <c r="F67" s="145">
        <v>28</v>
      </c>
      <c r="G67" s="83">
        <v>27.869289999999999</v>
      </c>
      <c r="H67" s="83">
        <v>22.25581</v>
      </c>
      <c r="I67" s="145">
        <v>16.535040000000002</v>
      </c>
      <c r="J67" s="42">
        <v>14.376139999999999</v>
      </c>
      <c r="K67" s="42">
        <v>11.1838</v>
      </c>
      <c r="L67" s="51">
        <f t="shared" si="16"/>
        <v>0.99533178571428571</v>
      </c>
      <c r="M67" s="11">
        <v>0</v>
      </c>
      <c r="N67" s="11">
        <v>1.7983800000000001</v>
      </c>
      <c r="O67" s="11">
        <v>4.10527</v>
      </c>
      <c r="P67" s="11">
        <v>3.1923399999999997</v>
      </c>
      <c r="Q67" s="11">
        <v>1</v>
      </c>
      <c r="R67" s="11">
        <v>2.1589000000000027</v>
      </c>
      <c r="S67" s="11">
        <f t="shared" si="34"/>
        <v>5.6134799999999991</v>
      </c>
      <c r="T67" s="145">
        <f t="shared" si="20"/>
        <v>0.13071000000000055</v>
      </c>
      <c r="U67" s="51">
        <f t="shared" si="21"/>
        <v>0.96101000000000003</v>
      </c>
      <c r="V67" s="61">
        <f t="shared" si="22"/>
        <v>1.1307100000000005</v>
      </c>
      <c r="W67" s="11">
        <v>9.6240000000000006</v>
      </c>
      <c r="X67" s="124">
        <v>9</v>
      </c>
      <c r="Y67" s="11">
        <v>1.1000000000000001</v>
      </c>
      <c r="Z67" s="11">
        <v>1</v>
      </c>
      <c r="AA67" s="61">
        <f t="shared" si="38"/>
        <v>28.969290000000001</v>
      </c>
      <c r="AB67" s="51">
        <f t="shared" si="26"/>
        <v>0.99894103448275862</v>
      </c>
      <c r="AC67" s="61">
        <f t="shared" si="27"/>
        <v>3.0709999999999127E-2</v>
      </c>
      <c r="AD67" s="81"/>
      <c r="AE67" s="81"/>
      <c r="AF67" s="81"/>
    </row>
    <row r="68" spans="1:32" s="6" customFormat="1" ht="18" x14ac:dyDescent="0.25">
      <c r="A68" s="6" t="s">
        <v>211</v>
      </c>
      <c r="B68" s="70" t="s">
        <v>7</v>
      </c>
      <c r="C68" s="10" t="s">
        <v>220</v>
      </c>
      <c r="D68" s="11">
        <v>5</v>
      </c>
      <c r="E68" s="11">
        <v>5</v>
      </c>
      <c r="F68" s="145">
        <v>4</v>
      </c>
      <c r="G68" s="83">
        <v>3.5149299999999997</v>
      </c>
      <c r="H68" s="83">
        <v>3.5149299999999997</v>
      </c>
      <c r="I68" s="145">
        <v>0.75992999999999999</v>
      </c>
      <c r="J68" s="42">
        <v>0.75992999999999999</v>
      </c>
      <c r="K68" s="42">
        <v>0.75992999999999999</v>
      </c>
      <c r="L68" s="51">
        <f t="shared" si="16"/>
        <v>0.87873249999999992</v>
      </c>
      <c r="M68" s="11">
        <v>0</v>
      </c>
      <c r="N68" s="11">
        <v>0</v>
      </c>
      <c r="O68" s="11">
        <v>0.75992999999999999</v>
      </c>
      <c r="P68" s="11">
        <v>0</v>
      </c>
      <c r="Q68" s="11">
        <v>0</v>
      </c>
      <c r="R68" s="11">
        <v>0</v>
      </c>
      <c r="S68" s="11">
        <f t="shared" si="34"/>
        <v>0</v>
      </c>
      <c r="T68" s="145">
        <f t="shared" si="20"/>
        <v>0.48507000000000033</v>
      </c>
      <c r="U68" s="51">
        <f t="shared" si="21"/>
        <v>0.70298599999999989</v>
      </c>
      <c r="V68" s="61">
        <f t="shared" si="22"/>
        <v>1.4850700000000003</v>
      </c>
      <c r="W68" s="11">
        <v>2.5</v>
      </c>
      <c r="X68" s="127">
        <v>1</v>
      </c>
      <c r="Y68" s="11">
        <v>0</v>
      </c>
      <c r="Z68" s="11">
        <v>1</v>
      </c>
      <c r="AA68" s="61">
        <f t="shared" si="38"/>
        <v>3.5149299999999997</v>
      </c>
      <c r="AB68" s="51">
        <f t="shared" si="26"/>
        <v>0.70298599999999989</v>
      </c>
      <c r="AC68" s="61">
        <f t="shared" si="27"/>
        <v>1.4850700000000003</v>
      </c>
      <c r="AD68" s="81"/>
      <c r="AE68" s="81"/>
      <c r="AF68" s="81"/>
    </row>
    <row r="69" spans="1:32" s="6" customFormat="1" ht="36" x14ac:dyDescent="0.25">
      <c r="A69" s="6" t="s">
        <v>211</v>
      </c>
      <c r="B69" s="69" t="s">
        <v>7</v>
      </c>
      <c r="C69" s="8" t="s">
        <v>14</v>
      </c>
      <c r="D69" s="9">
        <v>40</v>
      </c>
      <c r="E69" s="9">
        <v>40</v>
      </c>
      <c r="F69" s="144">
        <v>40</v>
      </c>
      <c r="G69" s="157">
        <v>38.884500000000003</v>
      </c>
      <c r="H69" s="157">
        <v>38.884500000000003</v>
      </c>
      <c r="I69" s="144">
        <v>38.884500000000003</v>
      </c>
      <c r="J69" s="41">
        <v>38.884500000000003</v>
      </c>
      <c r="K69" s="41">
        <v>38.884500000000003</v>
      </c>
      <c r="L69" s="50">
        <f t="shared" ref="L69:L132" si="337">IF(OR(F69="",F69=0),"",G69/F69)</f>
        <v>0.97211250000000005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f t="shared" ref="S69:S132" si="338">G69-H69</f>
        <v>0</v>
      </c>
      <c r="T69" s="144">
        <f t="shared" ref="T69:T132" si="339">IF(OR(C69="თანამდებობრივი სარგო",C69="პრემია",C69="დანამატი",C69="მ.შ. შტატგარეშეთა შრომის ანაზღაურება"),"",F69-G69)</f>
        <v>1.1154999999999973</v>
      </c>
      <c r="U69" s="50">
        <f t="shared" ref="U69:U132" si="340">IF(OR(E69="",E69=0),"",G69/E69)</f>
        <v>0.97211250000000005</v>
      </c>
      <c r="V69" s="60">
        <f t="shared" ref="V69:V132" si="341">IF(OR(C69="თანამდებობრივი სარგო",C69="პრემია",C69="დანამატი",C69="მ.შ. შტატგარეშეთა შრომის ანაზღაურება"),"",E69-G69)</f>
        <v>1.1154999999999973</v>
      </c>
      <c r="W69" s="9">
        <v>1.115</v>
      </c>
      <c r="X69" s="123">
        <v>0</v>
      </c>
      <c r="Y69" s="9">
        <v>1.1000000000000001</v>
      </c>
      <c r="Z69" s="9">
        <v>0</v>
      </c>
      <c r="AA69" s="60">
        <f t="shared" ref="AA69:AA127" si="342">G69+Y69</f>
        <v>39.984500000000004</v>
      </c>
      <c r="AB69" s="50">
        <f t="shared" ref="AB69:AB127" si="343">IF(OR(E69="",E69=0),"",(G69+Y69)/E69)</f>
        <v>0.99961250000000013</v>
      </c>
      <c r="AC69" s="60">
        <f t="shared" ref="AC69:AC127" si="344">IF(OR(C69="თანამდებობრივი სარგო",C69="პრემია",C69="დანამატი",C69="მ.შ. შტატგარეშეთა შრომის ანაზღაურება"),"",E69-AA69)</f>
        <v>1.549999999999585E-2</v>
      </c>
      <c r="AD69" s="81"/>
      <c r="AE69" s="81"/>
      <c r="AF69" s="81"/>
    </row>
    <row r="70" spans="1:32" s="6" customFormat="1" ht="15" customHeight="1" x14ac:dyDescent="0.25">
      <c r="A70" s="6" t="str">
        <f>IF(OR(M70&lt;&gt;0,F70&lt;&gt;0,O70&lt;&gt;0,S70&lt;&gt;0,T70&lt;&gt;0),"a","b")</f>
        <v>b</v>
      </c>
      <c r="B70" s="69" t="s">
        <v>7</v>
      </c>
      <c r="C70" s="13" t="s">
        <v>15</v>
      </c>
      <c r="D70" s="14">
        <v>0</v>
      </c>
      <c r="E70" s="14">
        <v>0</v>
      </c>
      <c r="F70" s="147">
        <v>0</v>
      </c>
      <c r="G70" s="158">
        <v>0</v>
      </c>
      <c r="H70" s="158">
        <v>0</v>
      </c>
      <c r="I70" s="147">
        <v>0</v>
      </c>
      <c r="J70" s="44">
        <v>0</v>
      </c>
      <c r="K70" s="44">
        <v>0</v>
      </c>
      <c r="L70" s="53" t="str">
        <f t="shared" si="337"/>
        <v/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f t="shared" si="338"/>
        <v>0</v>
      </c>
      <c r="T70" s="147">
        <f t="shared" si="339"/>
        <v>0</v>
      </c>
      <c r="U70" s="53" t="str">
        <f t="shared" si="340"/>
        <v/>
      </c>
      <c r="V70" s="63">
        <f t="shared" si="341"/>
        <v>0</v>
      </c>
      <c r="W70" s="14">
        <v>0</v>
      </c>
      <c r="X70" s="123">
        <v>0</v>
      </c>
      <c r="Y70" s="14"/>
      <c r="Z70" s="14">
        <v>0</v>
      </c>
      <c r="AA70" s="63">
        <f t="shared" si="342"/>
        <v>0</v>
      </c>
      <c r="AB70" s="53" t="str">
        <f t="shared" si="343"/>
        <v/>
      </c>
      <c r="AC70" s="63">
        <f t="shared" si="344"/>
        <v>0</v>
      </c>
      <c r="AD70" s="81"/>
      <c r="AE70" s="81"/>
      <c r="AF70" s="81"/>
    </row>
    <row r="71" spans="1:32" s="6" customFormat="1" ht="18.75" thickBot="1" x14ac:dyDescent="0.3">
      <c r="A71" s="6" t="s">
        <v>211</v>
      </c>
      <c r="B71" s="71"/>
      <c r="C71" s="15" t="s">
        <v>16</v>
      </c>
      <c r="D71" s="16">
        <v>0</v>
      </c>
      <c r="E71" s="16">
        <v>4.2</v>
      </c>
      <c r="F71" s="148">
        <v>4.2</v>
      </c>
      <c r="G71" s="159">
        <v>4.0893499999999996</v>
      </c>
      <c r="H71" s="159">
        <v>4.0893499999999996</v>
      </c>
      <c r="I71" s="148">
        <v>4.0893499999999996</v>
      </c>
      <c r="J71" s="45">
        <v>4.0893499999999996</v>
      </c>
      <c r="K71" s="45">
        <v>4.0893499999999996</v>
      </c>
      <c r="L71" s="54">
        <f t="shared" si="337"/>
        <v>0.97365476190476175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f t="shared" si="338"/>
        <v>0</v>
      </c>
      <c r="T71" s="148">
        <f t="shared" si="339"/>
        <v>0.11065000000000058</v>
      </c>
      <c r="U71" s="54">
        <f t="shared" si="340"/>
        <v>0.97365476190476175</v>
      </c>
      <c r="V71" s="64">
        <f t="shared" si="341"/>
        <v>0.11065000000000058</v>
      </c>
      <c r="W71" s="16">
        <v>0</v>
      </c>
      <c r="X71" s="128">
        <v>0</v>
      </c>
      <c r="Y71" s="16">
        <v>0</v>
      </c>
      <c r="Z71" s="16">
        <v>0</v>
      </c>
      <c r="AA71" s="64">
        <f t="shared" si="342"/>
        <v>4.0893499999999996</v>
      </c>
      <c r="AB71" s="54">
        <f t="shared" si="343"/>
        <v>0.97365476190476175</v>
      </c>
      <c r="AC71" s="64">
        <f t="shared" si="344"/>
        <v>0.11065000000000058</v>
      </c>
      <c r="AD71" s="81"/>
      <c r="AE71" s="81"/>
      <c r="AF71" s="81"/>
    </row>
    <row r="72" spans="1:32" s="6" customFormat="1" ht="33" thickTop="1" thickBot="1" x14ac:dyDescent="0.3">
      <c r="A72" s="6" t="str">
        <f>IF(OR(M72&lt;&gt;0,F72&lt;&gt;0,O72&lt;&gt;0,S72&lt;&gt;0,T72&lt;&gt;0),"a","b")</f>
        <v>a</v>
      </c>
      <c r="B72" s="67" t="s">
        <v>25</v>
      </c>
      <c r="C72" s="7" t="s">
        <v>26</v>
      </c>
      <c r="D72" s="7">
        <f t="shared" ref="D72:K72" si="345">D73+D81+D82+D83</f>
        <v>150</v>
      </c>
      <c r="E72" s="7">
        <f t="shared" si="345"/>
        <v>149.75</v>
      </c>
      <c r="F72" s="143">
        <f t="shared" si="345"/>
        <v>99.75</v>
      </c>
      <c r="G72" s="156">
        <f t="shared" si="345"/>
        <v>12.135999999999999</v>
      </c>
      <c r="H72" s="156">
        <f t="shared" ref="H72" si="346">H73+H81+H82+H83</f>
        <v>7.46</v>
      </c>
      <c r="I72" s="143">
        <f t="shared" ref="I72" si="347">I73+I81+I82+I83</f>
        <v>6.68</v>
      </c>
      <c r="J72" s="40">
        <f t="shared" si="345"/>
        <v>3</v>
      </c>
      <c r="K72" s="40">
        <f t="shared" si="345"/>
        <v>0</v>
      </c>
      <c r="L72" s="49">
        <f t="shared" si="337"/>
        <v>0.1216641604010025</v>
      </c>
      <c r="M72" s="7">
        <f>M73+M81+M82+M83</f>
        <v>0</v>
      </c>
      <c r="N72" s="7">
        <f>N73+N81+N82+N83</f>
        <v>0</v>
      </c>
      <c r="O72" s="7">
        <f>O73+O81+O82+O83</f>
        <v>0</v>
      </c>
      <c r="P72" s="7">
        <f>P73+P81+P82+P83</f>
        <v>3</v>
      </c>
      <c r="Q72" s="7">
        <f>Q73+Q81+Q82+Q83</f>
        <v>5</v>
      </c>
      <c r="R72" s="7">
        <v>3.6799999999999997</v>
      </c>
      <c r="S72" s="7">
        <f t="shared" si="338"/>
        <v>4.6759999999999993</v>
      </c>
      <c r="T72" s="143">
        <f t="shared" si="339"/>
        <v>87.614000000000004</v>
      </c>
      <c r="U72" s="49">
        <f t="shared" si="340"/>
        <v>8.1041736227045066E-2</v>
      </c>
      <c r="V72" s="59">
        <f t="shared" si="341"/>
        <v>137.614</v>
      </c>
      <c r="W72" s="7">
        <f>W73+W81+W82+W83</f>
        <v>47</v>
      </c>
      <c r="X72" s="129">
        <f>X73+X81+X82+X83</f>
        <v>60</v>
      </c>
      <c r="Y72" s="7">
        <f>Y73+Y81+Y82+Y83</f>
        <v>137</v>
      </c>
      <c r="Z72" s="7">
        <f>Z73+Z81+Z82+Z83</f>
        <v>50</v>
      </c>
      <c r="AA72" s="59">
        <f t="shared" si="342"/>
        <v>149.136</v>
      </c>
      <c r="AB72" s="49">
        <f t="shared" si="343"/>
        <v>0.99589983305509178</v>
      </c>
      <c r="AC72" s="59">
        <f t="shared" si="344"/>
        <v>0.61400000000000432</v>
      </c>
      <c r="AD72" s="81"/>
    </row>
    <row r="73" spans="1:32" s="6" customFormat="1" ht="18.75" customHeight="1" thickTop="1" x14ac:dyDescent="0.25">
      <c r="A73" s="6" t="s">
        <v>231</v>
      </c>
      <c r="B73" s="69" t="s">
        <v>7</v>
      </c>
      <c r="C73" s="8" t="s">
        <v>8</v>
      </c>
      <c r="D73" s="9">
        <f t="shared" ref="D73:K73" si="348">SUM(D74:D80)</f>
        <v>150</v>
      </c>
      <c r="E73" s="9">
        <f t="shared" si="348"/>
        <v>149.75</v>
      </c>
      <c r="F73" s="144">
        <f t="shared" si="348"/>
        <v>99.75</v>
      </c>
      <c r="G73" s="157">
        <f t="shared" si="348"/>
        <v>12.135999999999999</v>
      </c>
      <c r="H73" s="157">
        <f t="shared" ref="H73" si="349">SUM(H74:H80)</f>
        <v>7.46</v>
      </c>
      <c r="I73" s="144">
        <f t="shared" ref="I73" si="350">SUM(I74:I80)</f>
        <v>6.68</v>
      </c>
      <c r="J73" s="41">
        <f t="shared" si="348"/>
        <v>3</v>
      </c>
      <c r="K73" s="41">
        <f t="shared" si="348"/>
        <v>0</v>
      </c>
      <c r="L73" s="50">
        <f t="shared" si="337"/>
        <v>0.1216641604010025</v>
      </c>
      <c r="M73" s="9">
        <f>SUM(M74:M80)</f>
        <v>0</v>
      </c>
      <c r="N73" s="9">
        <f>SUM(N74:N80)</f>
        <v>0</v>
      </c>
      <c r="O73" s="9">
        <f>SUM(O74:O80)</f>
        <v>0</v>
      </c>
      <c r="P73" s="9">
        <f>SUM(P74:P80)</f>
        <v>3</v>
      </c>
      <c r="Q73" s="9">
        <f>SUM(Q74:Q80)</f>
        <v>5</v>
      </c>
      <c r="R73" s="9">
        <v>3.6799999999999997</v>
      </c>
      <c r="S73" s="9">
        <f t="shared" si="338"/>
        <v>4.6759999999999993</v>
      </c>
      <c r="T73" s="144">
        <f t="shared" si="339"/>
        <v>87.614000000000004</v>
      </c>
      <c r="U73" s="50">
        <f t="shared" si="340"/>
        <v>8.1041736227045066E-2</v>
      </c>
      <c r="V73" s="60">
        <f t="shared" si="341"/>
        <v>137.614</v>
      </c>
      <c r="W73" s="9">
        <f>SUM(W74:W80)</f>
        <v>47</v>
      </c>
      <c r="X73" s="130">
        <f>SUM(X74:X80)</f>
        <v>60</v>
      </c>
      <c r="Y73" s="9">
        <f>SUM(Y74:Y80)</f>
        <v>137</v>
      </c>
      <c r="Z73" s="9">
        <f>SUM(Z74:Z80)</f>
        <v>50</v>
      </c>
      <c r="AA73" s="60">
        <f t="shared" si="342"/>
        <v>149.136</v>
      </c>
      <c r="AB73" s="50">
        <f t="shared" si="343"/>
        <v>0.99589983305509178</v>
      </c>
      <c r="AC73" s="60">
        <f t="shared" si="344"/>
        <v>0.61400000000000432</v>
      </c>
      <c r="AD73" s="81"/>
    </row>
    <row r="74" spans="1:32" s="6" customFormat="1" ht="18" customHeight="1" x14ac:dyDescent="0.25">
      <c r="A74" s="6" t="s">
        <v>231</v>
      </c>
      <c r="B74" s="70" t="s">
        <v>7</v>
      </c>
      <c r="C74" s="10" t="s">
        <v>215</v>
      </c>
      <c r="D74" s="12">
        <v>0</v>
      </c>
      <c r="E74" s="12">
        <v>0</v>
      </c>
      <c r="F74" s="146">
        <v>0</v>
      </c>
      <c r="G74" s="84">
        <v>0</v>
      </c>
      <c r="H74" s="84">
        <v>0</v>
      </c>
      <c r="I74" s="146">
        <v>0</v>
      </c>
      <c r="J74" s="43">
        <v>0</v>
      </c>
      <c r="K74" s="43">
        <v>0</v>
      </c>
      <c r="L74" s="52" t="str">
        <f t="shared" si="337"/>
        <v/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f t="shared" si="338"/>
        <v>0</v>
      </c>
      <c r="T74" s="146">
        <f t="shared" si="339"/>
        <v>0</v>
      </c>
      <c r="U74" s="52" t="str">
        <f t="shared" si="340"/>
        <v/>
      </c>
      <c r="V74" s="62">
        <f t="shared" si="341"/>
        <v>0</v>
      </c>
      <c r="W74" s="12">
        <v>0</v>
      </c>
      <c r="X74" s="131"/>
      <c r="Y74" s="12">
        <v>0</v>
      </c>
      <c r="Z74" s="12">
        <v>0</v>
      </c>
      <c r="AA74" s="62">
        <f t="shared" si="342"/>
        <v>0</v>
      </c>
      <c r="AB74" s="52" t="str">
        <f t="shared" si="343"/>
        <v/>
      </c>
      <c r="AC74" s="62">
        <f t="shared" si="344"/>
        <v>0</v>
      </c>
      <c r="AD74" s="81"/>
    </row>
    <row r="75" spans="1:32" s="6" customFormat="1" ht="18" x14ac:dyDescent="0.25">
      <c r="A75" s="6" t="s">
        <v>211</v>
      </c>
      <c r="B75" s="70" t="s">
        <v>7</v>
      </c>
      <c r="C75" s="10" t="s">
        <v>221</v>
      </c>
      <c r="D75" s="11">
        <v>150</v>
      </c>
      <c r="E75" s="11">
        <v>149.75</v>
      </c>
      <c r="F75" s="145">
        <v>99.75</v>
      </c>
      <c r="G75" s="83">
        <v>12.135999999999999</v>
      </c>
      <c r="H75" s="83">
        <v>7.46</v>
      </c>
      <c r="I75" s="145">
        <v>6.68</v>
      </c>
      <c r="J75" s="42">
        <v>3</v>
      </c>
      <c r="K75" s="42">
        <v>0</v>
      </c>
      <c r="L75" s="51">
        <f t="shared" si="337"/>
        <v>0.1216641604010025</v>
      </c>
      <c r="M75" s="11">
        <v>0</v>
      </c>
      <c r="N75" s="11">
        <v>0</v>
      </c>
      <c r="O75" s="11">
        <v>0</v>
      </c>
      <c r="P75" s="11">
        <v>3</v>
      </c>
      <c r="Q75" s="11">
        <f>5000/1000</f>
        <v>5</v>
      </c>
      <c r="R75" s="11">
        <v>3.6799999999999997</v>
      </c>
      <c r="S75" s="11">
        <f t="shared" si="338"/>
        <v>4.6759999999999993</v>
      </c>
      <c r="T75" s="145">
        <f t="shared" si="339"/>
        <v>87.614000000000004</v>
      </c>
      <c r="U75" s="51">
        <f t="shared" si="340"/>
        <v>8.1041736227045066E-2</v>
      </c>
      <c r="V75" s="61">
        <f t="shared" si="341"/>
        <v>137.614</v>
      </c>
      <c r="W75" s="11">
        <f>27+20</f>
        <v>47</v>
      </c>
      <c r="X75" s="124">
        <v>60</v>
      </c>
      <c r="Y75" s="11">
        <v>137</v>
      </c>
      <c r="Z75" s="11">
        <v>50</v>
      </c>
      <c r="AA75" s="61">
        <f t="shared" si="342"/>
        <v>149.136</v>
      </c>
      <c r="AB75" s="51">
        <f t="shared" si="343"/>
        <v>0.99589983305509178</v>
      </c>
      <c r="AC75" s="61">
        <f t="shared" si="344"/>
        <v>0.61400000000000432</v>
      </c>
      <c r="AD75" s="81"/>
    </row>
    <row r="76" spans="1:32" s="6" customFormat="1" ht="18" customHeight="1" x14ac:dyDescent="0.25">
      <c r="A76" s="6" t="s">
        <v>231</v>
      </c>
      <c r="B76" s="70" t="s">
        <v>7</v>
      </c>
      <c r="C76" s="10" t="s">
        <v>216</v>
      </c>
      <c r="D76" s="12">
        <v>0</v>
      </c>
      <c r="E76" s="12">
        <v>0</v>
      </c>
      <c r="F76" s="146">
        <v>0</v>
      </c>
      <c r="G76" s="84">
        <v>0</v>
      </c>
      <c r="H76" s="84">
        <v>0</v>
      </c>
      <c r="I76" s="146">
        <v>0</v>
      </c>
      <c r="J76" s="43">
        <v>0</v>
      </c>
      <c r="K76" s="43">
        <v>0</v>
      </c>
      <c r="L76" s="52" t="str">
        <f t="shared" si="337"/>
        <v/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f t="shared" si="338"/>
        <v>0</v>
      </c>
      <c r="T76" s="146">
        <f t="shared" si="339"/>
        <v>0</v>
      </c>
      <c r="U76" s="52" t="str">
        <f t="shared" si="340"/>
        <v/>
      </c>
      <c r="V76" s="62">
        <f t="shared" si="341"/>
        <v>0</v>
      </c>
      <c r="W76" s="12">
        <v>0</v>
      </c>
      <c r="X76" s="131">
        <v>0</v>
      </c>
      <c r="Y76" s="12">
        <v>0</v>
      </c>
      <c r="Z76" s="12">
        <v>0</v>
      </c>
      <c r="AA76" s="62">
        <f t="shared" si="342"/>
        <v>0</v>
      </c>
      <c r="AB76" s="52" t="str">
        <f t="shared" si="343"/>
        <v/>
      </c>
      <c r="AC76" s="62">
        <f t="shared" si="344"/>
        <v>0</v>
      </c>
      <c r="AD76" s="81"/>
    </row>
    <row r="77" spans="1:32" s="6" customFormat="1" ht="18" customHeight="1" x14ac:dyDescent="0.25">
      <c r="A77" s="6" t="s">
        <v>231</v>
      </c>
      <c r="B77" s="70" t="s">
        <v>7</v>
      </c>
      <c r="C77" s="10" t="s">
        <v>217</v>
      </c>
      <c r="D77" s="12">
        <v>0</v>
      </c>
      <c r="E77" s="12">
        <v>0</v>
      </c>
      <c r="F77" s="146">
        <v>0</v>
      </c>
      <c r="G77" s="84">
        <v>0</v>
      </c>
      <c r="H77" s="84">
        <v>0</v>
      </c>
      <c r="I77" s="146">
        <v>0</v>
      </c>
      <c r="J77" s="43">
        <v>0</v>
      </c>
      <c r="K77" s="43">
        <v>0</v>
      </c>
      <c r="L77" s="52" t="str">
        <f t="shared" si="337"/>
        <v/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f t="shared" si="338"/>
        <v>0</v>
      </c>
      <c r="T77" s="146">
        <f t="shared" si="339"/>
        <v>0</v>
      </c>
      <c r="U77" s="52" t="str">
        <f t="shared" si="340"/>
        <v/>
      </c>
      <c r="V77" s="62">
        <f t="shared" si="341"/>
        <v>0</v>
      </c>
      <c r="W77" s="12">
        <v>0</v>
      </c>
      <c r="X77" s="131">
        <v>0</v>
      </c>
      <c r="Y77" s="12">
        <v>0</v>
      </c>
      <c r="Z77" s="12">
        <v>0</v>
      </c>
      <c r="AA77" s="62">
        <f t="shared" si="342"/>
        <v>0</v>
      </c>
      <c r="AB77" s="52" t="str">
        <f t="shared" si="343"/>
        <v/>
      </c>
      <c r="AC77" s="62">
        <f t="shared" si="344"/>
        <v>0</v>
      </c>
      <c r="AD77" s="81"/>
    </row>
    <row r="78" spans="1:32" s="6" customFormat="1" ht="18" customHeight="1" x14ac:dyDescent="0.25">
      <c r="A78" s="6" t="s">
        <v>231</v>
      </c>
      <c r="B78" s="70" t="s">
        <v>7</v>
      </c>
      <c r="C78" s="10" t="s">
        <v>218</v>
      </c>
      <c r="D78" s="12">
        <v>0</v>
      </c>
      <c r="E78" s="12">
        <v>0</v>
      </c>
      <c r="F78" s="146">
        <v>0</v>
      </c>
      <c r="G78" s="84">
        <v>0</v>
      </c>
      <c r="H78" s="84">
        <v>0</v>
      </c>
      <c r="I78" s="146">
        <v>0</v>
      </c>
      <c r="J78" s="43">
        <v>0</v>
      </c>
      <c r="K78" s="43">
        <v>0</v>
      </c>
      <c r="L78" s="52" t="str">
        <f t="shared" si="337"/>
        <v/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f t="shared" si="338"/>
        <v>0</v>
      </c>
      <c r="T78" s="146">
        <f t="shared" si="339"/>
        <v>0</v>
      </c>
      <c r="U78" s="52" t="str">
        <f t="shared" si="340"/>
        <v/>
      </c>
      <c r="V78" s="62">
        <f t="shared" si="341"/>
        <v>0</v>
      </c>
      <c r="W78" s="12">
        <v>0</v>
      </c>
      <c r="X78" s="131">
        <v>0</v>
      </c>
      <c r="Y78" s="12">
        <v>0</v>
      </c>
      <c r="Z78" s="12">
        <v>0</v>
      </c>
      <c r="AA78" s="62">
        <f t="shared" si="342"/>
        <v>0</v>
      </c>
      <c r="AB78" s="52" t="str">
        <f t="shared" si="343"/>
        <v/>
      </c>
      <c r="AC78" s="62">
        <f t="shared" si="344"/>
        <v>0</v>
      </c>
      <c r="AD78" s="81"/>
    </row>
    <row r="79" spans="1:32" s="6" customFormat="1" ht="18" customHeight="1" x14ac:dyDescent="0.25">
      <c r="A79" s="6" t="s">
        <v>231</v>
      </c>
      <c r="B79" s="70" t="s">
        <v>7</v>
      </c>
      <c r="C79" s="10" t="s">
        <v>219</v>
      </c>
      <c r="D79" s="12">
        <v>0</v>
      </c>
      <c r="E79" s="12">
        <v>0</v>
      </c>
      <c r="F79" s="146">
        <v>0</v>
      </c>
      <c r="G79" s="84">
        <v>0</v>
      </c>
      <c r="H79" s="84">
        <v>0</v>
      </c>
      <c r="I79" s="146">
        <v>0</v>
      </c>
      <c r="J79" s="43">
        <v>0</v>
      </c>
      <c r="K79" s="43">
        <v>0</v>
      </c>
      <c r="L79" s="52" t="str">
        <f t="shared" si="337"/>
        <v/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f t="shared" si="338"/>
        <v>0</v>
      </c>
      <c r="T79" s="146">
        <f t="shared" si="339"/>
        <v>0</v>
      </c>
      <c r="U79" s="52" t="str">
        <f t="shared" si="340"/>
        <v/>
      </c>
      <c r="V79" s="62">
        <f t="shared" si="341"/>
        <v>0</v>
      </c>
      <c r="W79" s="12">
        <v>0</v>
      </c>
      <c r="X79" s="131">
        <v>0</v>
      </c>
      <c r="Y79" s="12">
        <v>0</v>
      </c>
      <c r="Z79" s="12">
        <v>0</v>
      </c>
      <c r="AA79" s="62">
        <f t="shared" si="342"/>
        <v>0</v>
      </c>
      <c r="AB79" s="52" t="str">
        <f t="shared" si="343"/>
        <v/>
      </c>
      <c r="AC79" s="62">
        <f t="shared" si="344"/>
        <v>0</v>
      </c>
      <c r="AD79" s="81"/>
    </row>
    <row r="80" spans="1:32" s="6" customFormat="1" ht="18" customHeight="1" x14ac:dyDescent="0.25">
      <c r="A80" s="6" t="s">
        <v>231</v>
      </c>
      <c r="B80" s="70" t="s">
        <v>7</v>
      </c>
      <c r="C80" s="10" t="s">
        <v>220</v>
      </c>
      <c r="D80" s="12">
        <v>0</v>
      </c>
      <c r="E80" s="12">
        <v>0</v>
      </c>
      <c r="F80" s="146">
        <v>0</v>
      </c>
      <c r="G80" s="84">
        <v>0</v>
      </c>
      <c r="H80" s="84">
        <v>0</v>
      </c>
      <c r="I80" s="146">
        <v>0</v>
      </c>
      <c r="J80" s="43">
        <v>0</v>
      </c>
      <c r="K80" s="43">
        <v>0</v>
      </c>
      <c r="L80" s="52" t="str">
        <f t="shared" si="337"/>
        <v/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f t="shared" si="338"/>
        <v>0</v>
      </c>
      <c r="T80" s="146">
        <f t="shared" si="339"/>
        <v>0</v>
      </c>
      <c r="U80" s="52" t="str">
        <f t="shared" si="340"/>
        <v/>
      </c>
      <c r="V80" s="62">
        <f t="shared" si="341"/>
        <v>0</v>
      </c>
      <c r="W80" s="12">
        <v>0</v>
      </c>
      <c r="X80" s="131">
        <v>0</v>
      </c>
      <c r="Y80" s="12">
        <v>0</v>
      </c>
      <c r="Z80" s="12">
        <v>0</v>
      </c>
      <c r="AA80" s="62">
        <f t="shared" si="342"/>
        <v>0</v>
      </c>
      <c r="AB80" s="52" t="str">
        <f t="shared" si="343"/>
        <v/>
      </c>
      <c r="AC80" s="62">
        <f t="shared" si="344"/>
        <v>0</v>
      </c>
      <c r="AD80" s="81"/>
    </row>
    <row r="81" spans="1:30" s="6" customFormat="1" ht="30" customHeight="1" x14ac:dyDescent="0.25">
      <c r="A81" s="6" t="s">
        <v>231</v>
      </c>
      <c r="B81" s="69" t="s">
        <v>7</v>
      </c>
      <c r="C81" s="13" t="s">
        <v>14</v>
      </c>
      <c r="D81" s="14">
        <v>0</v>
      </c>
      <c r="E81" s="14">
        <v>0</v>
      </c>
      <c r="F81" s="147">
        <v>0</v>
      </c>
      <c r="G81" s="158">
        <v>0</v>
      </c>
      <c r="H81" s="158">
        <v>0</v>
      </c>
      <c r="I81" s="147">
        <v>0</v>
      </c>
      <c r="J81" s="44">
        <v>0</v>
      </c>
      <c r="K81" s="44">
        <v>0</v>
      </c>
      <c r="L81" s="53" t="str">
        <f t="shared" si="337"/>
        <v/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338"/>
        <v>0</v>
      </c>
      <c r="T81" s="147">
        <f t="shared" si="339"/>
        <v>0</v>
      </c>
      <c r="U81" s="53" t="str">
        <f t="shared" si="340"/>
        <v/>
      </c>
      <c r="V81" s="63">
        <f t="shared" si="341"/>
        <v>0</v>
      </c>
      <c r="W81" s="14">
        <v>0</v>
      </c>
      <c r="X81" s="132">
        <v>0</v>
      </c>
      <c r="Y81" s="14">
        <v>0</v>
      </c>
      <c r="Z81" s="14">
        <v>0</v>
      </c>
      <c r="AA81" s="63">
        <f t="shared" si="342"/>
        <v>0</v>
      </c>
      <c r="AB81" s="53" t="str">
        <f t="shared" si="343"/>
        <v/>
      </c>
      <c r="AC81" s="63">
        <f t="shared" si="344"/>
        <v>0</v>
      </c>
      <c r="AD81" s="81"/>
    </row>
    <row r="82" spans="1:30" s="6" customFormat="1" ht="15" customHeight="1" x14ac:dyDescent="0.25">
      <c r="A82" s="6" t="s">
        <v>231</v>
      </c>
      <c r="B82" s="69" t="s">
        <v>7</v>
      </c>
      <c r="C82" s="13" t="s">
        <v>15</v>
      </c>
      <c r="D82" s="14">
        <v>0</v>
      </c>
      <c r="E82" s="14">
        <v>0</v>
      </c>
      <c r="F82" s="147">
        <v>0</v>
      </c>
      <c r="G82" s="158">
        <v>0</v>
      </c>
      <c r="H82" s="158">
        <v>0</v>
      </c>
      <c r="I82" s="147">
        <v>0</v>
      </c>
      <c r="J82" s="44">
        <v>0</v>
      </c>
      <c r="K82" s="44">
        <v>0</v>
      </c>
      <c r="L82" s="53" t="str">
        <f t="shared" si="337"/>
        <v/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338"/>
        <v>0</v>
      </c>
      <c r="T82" s="147">
        <f t="shared" si="339"/>
        <v>0</v>
      </c>
      <c r="U82" s="53" t="str">
        <f t="shared" si="340"/>
        <v/>
      </c>
      <c r="V82" s="63">
        <f t="shared" si="341"/>
        <v>0</v>
      </c>
      <c r="W82" s="14">
        <v>0</v>
      </c>
      <c r="X82" s="132">
        <v>0</v>
      </c>
      <c r="Y82" s="14">
        <v>0</v>
      </c>
      <c r="Z82" s="14">
        <v>0</v>
      </c>
      <c r="AA82" s="63">
        <f t="shared" si="342"/>
        <v>0</v>
      </c>
      <c r="AB82" s="53" t="str">
        <f t="shared" si="343"/>
        <v/>
      </c>
      <c r="AC82" s="63">
        <f t="shared" si="344"/>
        <v>0</v>
      </c>
      <c r="AD82" s="81"/>
    </row>
    <row r="83" spans="1:30" s="6" customFormat="1" ht="15.75" customHeight="1" thickBot="1" x14ac:dyDescent="0.3">
      <c r="A83" s="6" t="str">
        <f>IF(OR(M83&lt;&gt;0,F83&lt;&gt;0,O83&lt;&gt;0,S83&lt;&gt;0,T83&lt;&gt;0),"a","b")</f>
        <v>b</v>
      </c>
      <c r="B83" s="71" t="s">
        <v>7</v>
      </c>
      <c r="C83" s="17" t="s">
        <v>16</v>
      </c>
      <c r="D83" s="18">
        <v>0</v>
      </c>
      <c r="E83" s="18">
        <v>0</v>
      </c>
      <c r="F83" s="149">
        <v>0</v>
      </c>
      <c r="G83" s="160">
        <v>0</v>
      </c>
      <c r="H83" s="160">
        <v>0</v>
      </c>
      <c r="I83" s="149">
        <v>0</v>
      </c>
      <c r="J83" s="46">
        <v>0</v>
      </c>
      <c r="K83" s="46">
        <v>0</v>
      </c>
      <c r="L83" s="55" t="str">
        <f t="shared" si="337"/>
        <v/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f t="shared" si="338"/>
        <v>0</v>
      </c>
      <c r="T83" s="149">
        <f t="shared" si="339"/>
        <v>0</v>
      </c>
      <c r="U83" s="55" t="str">
        <f t="shared" si="340"/>
        <v/>
      </c>
      <c r="V83" s="65">
        <f t="shared" si="341"/>
        <v>0</v>
      </c>
      <c r="W83" s="18">
        <v>0</v>
      </c>
      <c r="X83" s="133">
        <v>0</v>
      </c>
      <c r="Y83" s="18">
        <v>0</v>
      </c>
      <c r="Z83" s="18">
        <v>0</v>
      </c>
      <c r="AA83" s="65">
        <f t="shared" si="342"/>
        <v>0</v>
      </c>
      <c r="AB83" s="55" t="str">
        <f t="shared" si="343"/>
        <v/>
      </c>
      <c r="AC83" s="65">
        <f t="shared" si="344"/>
        <v>0</v>
      </c>
      <c r="AD83" s="81"/>
    </row>
    <row r="84" spans="1:30" s="6" customFormat="1" ht="48.75" thickTop="1" thickBot="1" x14ac:dyDescent="0.3">
      <c r="A84" s="6" t="str">
        <f>IF(OR(M84&lt;&gt;0,F84&lt;&gt;0,O84&lt;&gt;0,S84&lt;&gt;0,T84&lt;&gt;0),"a","b")</f>
        <v>a</v>
      </c>
      <c r="B84" s="67" t="s">
        <v>27</v>
      </c>
      <c r="C84" s="7" t="s">
        <v>28</v>
      </c>
      <c r="D84" s="7">
        <f t="shared" ref="D84:K84" si="351">D85+D93+D94+D95</f>
        <v>100</v>
      </c>
      <c r="E84" s="7">
        <f t="shared" si="351"/>
        <v>100</v>
      </c>
      <c r="F84" s="143">
        <f t="shared" si="351"/>
        <v>73</v>
      </c>
      <c r="G84" s="156">
        <f t="shared" si="351"/>
        <v>43.042960000000001</v>
      </c>
      <c r="H84" s="156">
        <f t="shared" ref="H84" si="352">H85+H93+H94+H95</f>
        <v>41.610959999999999</v>
      </c>
      <c r="I84" s="143">
        <f t="shared" ref="I84" si="353">I85+I93+I94+I95</f>
        <v>41.410960000000003</v>
      </c>
      <c r="J84" s="40">
        <f t="shared" si="351"/>
        <v>34.548999999999999</v>
      </c>
      <c r="K84" s="40">
        <f t="shared" si="351"/>
        <v>29.718999999999998</v>
      </c>
      <c r="L84" s="49">
        <f t="shared" si="337"/>
        <v>0.58962958904109586</v>
      </c>
      <c r="M84" s="7">
        <f>M85+M93+M94+M95</f>
        <v>0</v>
      </c>
      <c r="N84" s="7">
        <f>N85+N93+N94+N95</f>
        <v>2.702</v>
      </c>
      <c r="O84" s="7">
        <f>O85+O93+O94+O95</f>
        <v>12.749999999999998</v>
      </c>
      <c r="P84" s="7">
        <f>P85+P93+P94+P95</f>
        <v>4.830000000000001</v>
      </c>
      <c r="Q84" s="7">
        <f>Q85+Q93+Q94+Q95</f>
        <v>15.431000000000001</v>
      </c>
      <c r="R84" s="7">
        <v>6.8619600000000034</v>
      </c>
      <c r="S84" s="7">
        <f t="shared" si="338"/>
        <v>1.4320000000000022</v>
      </c>
      <c r="T84" s="143">
        <f t="shared" si="339"/>
        <v>29.957039999999999</v>
      </c>
      <c r="U84" s="49">
        <f t="shared" si="340"/>
        <v>0.43042960000000002</v>
      </c>
      <c r="V84" s="59">
        <f t="shared" si="341"/>
        <v>56.957039999999999</v>
      </c>
      <c r="W84" s="7">
        <f>W85+W93+W94+W95</f>
        <v>32</v>
      </c>
      <c r="X84" s="129">
        <f>X85+X93+X94+X95</f>
        <v>27</v>
      </c>
      <c r="Y84" s="7">
        <f>Y85+Y93+Y94+Y95</f>
        <v>57</v>
      </c>
      <c r="Z84" s="7">
        <f>Z85+Z93+Z94+Z95</f>
        <v>27</v>
      </c>
      <c r="AA84" s="59">
        <f t="shared" si="342"/>
        <v>100.04295999999999</v>
      </c>
      <c r="AB84" s="49">
        <f t="shared" si="343"/>
        <v>1.0004295999999999</v>
      </c>
      <c r="AC84" s="59">
        <f t="shared" si="344"/>
        <v>-4.295999999999367E-2</v>
      </c>
      <c r="AD84" s="81"/>
    </row>
    <row r="85" spans="1:30" s="6" customFormat="1" ht="18.75" customHeight="1" thickTop="1" x14ac:dyDescent="0.25">
      <c r="A85" s="6" t="s">
        <v>231</v>
      </c>
      <c r="B85" s="69" t="s">
        <v>7</v>
      </c>
      <c r="C85" s="8" t="s">
        <v>8</v>
      </c>
      <c r="D85" s="9">
        <f t="shared" ref="D85:K85" si="354">SUM(D86:D92)</f>
        <v>100</v>
      </c>
      <c r="E85" s="9">
        <f t="shared" si="354"/>
        <v>100</v>
      </c>
      <c r="F85" s="144">
        <f t="shared" si="354"/>
        <v>73</v>
      </c>
      <c r="G85" s="157">
        <f t="shared" si="354"/>
        <v>43.042960000000001</v>
      </c>
      <c r="H85" s="157">
        <f t="shared" ref="H85" si="355">SUM(H86:H92)</f>
        <v>41.610959999999999</v>
      </c>
      <c r="I85" s="144">
        <f t="shared" ref="I85" si="356">SUM(I86:I92)</f>
        <v>41.410960000000003</v>
      </c>
      <c r="J85" s="41">
        <f t="shared" si="354"/>
        <v>34.548999999999999</v>
      </c>
      <c r="K85" s="41">
        <f t="shared" si="354"/>
        <v>29.718999999999998</v>
      </c>
      <c r="L85" s="50">
        <f t="shared" si="337"/>
        <v>0.58962958904109586</v>
      </c>
      <c r="M85" s="9">
        <f>SUM(M86:M92)</f>
        <v>0</v>
      </c>
      <c r="N85" s="9">
        <f>SUM(N86:N92)</f>
        <v>2.702</v>
      </c>
      <c r="O85" s="9">
        <f>SUM(O86:O92)</f>
        <v>12.749999999999998</v>
      </c>
      <c r="P85" s="9">
        <f>SUM(P86:P92)</f>
        <v>4.830000000000001</v>
      </c>
      <c r="Q85" s="9">
        <f>SUM(Q86:Q92)</f>
        <v>15.431000000000001</v>
      </c>
      <c r="R85" s="9">
        <v>6.8619600000000034</v>
      </c>
      <c r="S85" s="9">
        <f t="shared" si="338"/>
        <v>1.4320000000000022</v>
      </c>
      <c r="T85" s="144">
        <f t="shared" si="339"/>
        <v>29.957039999999999</v>
      </c>
      <c r="U85" s="50">
        <f t="shared" si="340"/>
        <v>0.43042960000000002</v>
      </c>
      <c r="V85" s="60">
        <f t="shared" si="341"/>
        <v>56.957039999999999</v>
      </c>
      <c r="W85" s="9">
        <f>SUM(W86:W92)</f>
        <v>32</v>
      </c>
      <c r="X85" s="130">
        <f>SUM(X86:X92)</f>
        <v>27</v>
      </c>
      <c r="Y85" s="9">
        <f>SUM(Y86:Y92)</f>
        <v>57</v>
      </c>
      <c r="Z85" s="9">
        <f>SUM(Z86:Z92)</f>
        <v>27</v>
      </c>
      <c r="AA85" s="60">
        <f t="shared" si="342"/>
        <v>100.04295999999999</v>
      </c>
      <c r="AB85" s="50">
        <f t="shared" si="343"/>
        <v>1.0004295999999999</v>
      </c>
      <c r="AC85" s="60">
        <f t="shared" si="344"/>
        <v>-4.295999999999367E-2</v>
      </c>
      <c r="AD85" s="81"/>
    </row>
    <row r="86" spans="1:30" s="6" customFormat="1" ht="18" customHeight="1" x14ac:dyDescent="0.25">
      <c r="A86" s="6" t="s">
        <v>231</v>
      </c>
      <c r="B86" s="70" t="s">
        <v>7</v>
      </c>
      <c r="C86" s="10" t="s">
        <v>215</v>
      </c>
      <c r="D86" s="12">
        <v>0</v>
      </c>
      <c r="E86" s="12">
        <v>0</v>
      </c>
      <c r="F86" s="146">
        <v>0</v>
      </c>
      <c r="G86" s="84">
        <v>0</v>
      </c>
      <c r="H86" s="84">
        <v>0</v>
      </c>
      <c r="I86" s="146">
        <v>0</v>
      </c>
      <c r="J86" s="43">
        <v>0</v>
      </c>
      <c r="K86" s="43">
        <v>0</v>
      </c>
      <c r="L86" s="52" t="str">
        <f t="shared" si="337"/>
        <v/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f t="shared" si="338"/>
        <v>0</v>
      </c>
      <c r="T86" s="146">
        <f t="shared" si="339"/>
        <v>0</v>
      </c>
      <c r="U86" s="52" t="str">
        <f t="shared" si="340"/>
        <v/>
      </c>
      <c r="V86" s="62">
        <f t="shared" si="341"/>
        <v>0</v>
      </c>
      <c r="W86" s="12">
        <v>0</v>
      </c>
      <c r="X86" s="131">
        <v>0</v>
      </c>
      <c r="Y86" s="12">
        <v>0</v>
      </c>
      <c r="Z86" s="12">
        <v>0</v>
      </c>
      <c r="AA86" s="62">
        <f t="shared" si="342"/>
        <v>0</v>
      </c>
      <c r="AB86" s="52" t="str">
        <f t="shared" si="343"/>
        <v/>
      </c>
      <c r="AC86" s="62">
        <f t="shared" si="344"/>
        <v>0</v>
      </c>
      <c r="AD86" s="81"/>
    </row>
    <row r="87" spans="1:30" s="6" customFormat="1" ht="18" x14ac:dyDescent="0.25">
      <c r="A87" s="6" t="s">
        <v>211</v>
      </c>
      <c r="B87" s="70"/>
      <c r="C87" s="10" t="s">
        <v>10</v>
      </c>
      <c r="D87" s="11">
        <v>90</v>
      </c>
      <c r="E87" s="11">
        <v>90</v>
      </c>
      <c r="F87" s="145">
        <v>65</v>
      </c>
      <c r="G87" s="83">
        <v>35.042999999999999</v>
      </c>
      <c r="H87" s="83">
        <v>34.311</v>
      </c>
      <c r="I87" s="145">
        <v>34.311</v>
      </c>
      <c r="J87" s="42">
        <v>28.548999999999999</v>
      </c>
      <c r="K87" s="42">
        <v>24.518999999999998</v>
      </c>
      <c r="L87" s="51">
        <f t="shared" si="337"/>
        <v>0.53912307692307693</v>
      </c>
      <c r="M87" s="11">
        <v>0</v>
      </c>
      <c r="N87" s="11">
        <v>1.502</v>
      </c>
      <c r="O87" s="11">
        <v>11.749999999999998</v>
      </c>
      <c r="P87" s="12">
        <v>4.0300000000000011</v>
      </c>
      <c r="Q87" s="12">
        <v>14.631</v>
      </c>
      <c r="R87" s="12">
        <v>5.7620000000000005</v>
      </c>
      <c r="S87" s="12">
        <f t="shared" si="338"/>
        <v>0.73199999999999932</v>
      </c>
      <c r="T87" s="145">
        <f t="shared" si="339"/>
        <v>29.957000000000001</v>
      </c>
      <c r="U87" s="51">
        <f t="shared" si="340"/>
        <v>0.38936666666666664</v>
      </c>
      <c r="V87" s="61">
        <f t="shared" si="341"/>
        <v>54.957000000000001</v>
      </c>
      <c r="W87" s="12">
        <v>30</v>
      </c>
      <c r="X87" s="124">
        <v>25</v>
      </c>
      <c r="Y87" s="12">
        <v>55</v>
      </c>
      <c r="Z87" s="12">
        <v>25</v>
      </c>
      <c r="AA87" s="61">
        <f t="shared" si="342"/>
        <v>90.043000000000006</v>
      </c>
      <c r="AB87" s="51">
        <f t="shared" si="343"/>
        <v>1.0004777777777778</v>
      </c>
      <c r="AC87" s="61">
        <f t="shared" si="344"/>
        <v>-4.3000000000006366E-2</v>
      </c>
      <c r="AD87" s="81"/>
    </row>
    <row r="88" spans="1:30" s="6" customFormat="1" ht="18" customHeight="1" x14ac:dyDescent="0.25">
      <c r="A88" s="6" t="s">
        <v>231</v>
      </c>
      <c r="B88" s="70" t="s">
        <v>7</v>
      </c>
      <c r="C88" s="10" t="s">
        <v>216</v>
      </c>
      <c r="D88" s="12">
        <v>0</v>
      </c>
      <c r="E88" s="12">
        <v>0</v>
      </c>
      <c r="F88" s="146">
        <v>0</v>
      </c>
      <c r="G88" s="84">
        <v>0</v>
      </c>
      <c r="H88" s="84">
        <v>0</v>
      </c>
      <c r="I88" s="146">
        <v>0</v>
      </c>
      <c r="J88" s="43">
        <v>0</v>
      </c>
      <c r="K88" s="43">
        <v>0</v>
      </c>
      <c r="L88" s="52" t="str">
        <f t="shared" si="337"/>
        <v/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f t="shared" si="338"/>
        <v>0</v>
      </c>
      <c r="T88" s="146">
        <f t="shared" si="339"/>
        <v>0</v>
      </c>
      <c r="U88" s="52" t="str">
        <f t="shared" si="340"/>
        <v/>
      </c>
      <c r="V88" s="62">
        <f t="shared" si="341"/>
        <v>0</v>
      </c>
      <c r="W88" s="12">
        <v>0</v>
      </c>
      <c r="X88" s="131">
        <v>0</v>
      </c>
      <c r="Y88" s="12">
        <v>0</v>
      </c>
      <c r="Z88" s="12">
        <v>0</v>
      </c>
      <c r="AA88" s="62">
        <f t="shared" si="342"/>
        <v>0</v>
      </c>
      <c r="AB88" s="52" t="str">
        <f t="shared" si="343"/>
        <v/>
      </c>
      <c r="AC88" s="62">
        <f t="shared" si="344"/>
        <v>0</v>
      </c>
      <c r="AD88" s="81"/>
    </row>
    <row r="89" spans="1:30" s="6" customFormat="1" ht="18" customHeight="1" x14ac:dyDescent="0.25">
      <c r="A89" s="6" t="s">
        <v>231</v>
      </c>
      <c r="B89" s="70" t="s">
        <v>7</v>
      </c>
      <c r="C89" s="10" t="s">
        <v>217</v>
      </c>
      <c r="D89" s="12">
        <v>0</v>
      </c>
      <c r="E89" s="12">
        <v>0</v>
      </c>
      <c r="F89" s="146">
        <v>0</v>
      </c>
      <c r="G89" s="84">
        <v>0</v>
      </c>
      <c r="H89" s="84">
        <v>0</v>
      </c>
      <c r="I89" s="146">
        <v>0</v>
      </c>
      <c r="J89" s="43">
        <v>0</v>
      </c>
      <c r="K89" s="43">
        <v>0</v>
      </c>
      <c r="L89" s="52" t="str">
        <f t="shared" si="337"/>
        <v/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f t="shared" si="338"/>
        <v>0</v>
      </c>
      <c r="T89" s="146">
        <f t="shared" si="339"/>
        <v>0</v>
      </c>
      <c r="U89" s="52" t="str">
        <f t="shared" si="340"/>
        <v/>
      </c>
      <c r="V89" s="62">
        <f t="shared" si="341"/>
        <v>0</v>
      </c>
      <c r="W89" s="12">
        <v>0</v>
      </c>
      <c r="X89" s="131">
        <v>0</v>
      </c>
      <c r="Y89" s="12">
        <v>0</v>
      </c>
      <c r="Z89" s="12">
        <v>0</v>
      </c>
      <c r="AA89" s="62">
        <f t="shared" si="342"/>
        <v>0</v>
      </c>
      <c r="AB89" s="52" t="str">
        <f t="shared" si="343"/>
        <v/>
      </c>
      <c r="AC89" s="62">
        <f t="shared" si="344"/>
        <v>0</v>
      </c>
      <c r="AD89" s="81"/>
    </row>
    <row r="90" spans="1:30" s="6" customFormat="1" ht="18" customHeight="1" x14ac:dyDescent="0.25">
      <c r="A90" s="6" t="s">
        <v>231</v>
      </c>
      <c r="B90" s="70" t="s">
        <v>7</v>
      </c>
      <c r="C90" s="10" t="s">
        <v>218</v>
      </c>
      <c r="D90" s="12">
        <v>0</v>
      </c>
      <c r="E90" s="12">
        <v>0</v>
      </c>
      <c r="F90" s="146">
        <v>0</v>
      </c>
      <c r="G90" s="84">
        <v>0</v>
      </c>
      <c r="H90" s="84">
        <v>0</v>
      </c>
      <c r="I90" s="146">
        <v>0</v>
      </c>
      <c r="J90" s="43">
        <v>0</v>
      </c>
      <c r="K90" s="43">
        <v>0</v>
      </c>
      <c r="L90" s="52" t="str">
        <f t="shared" si="337"/>
        <v/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f t="shared" si="338"/>
        <v>0</v>
      </c>
      <c r="T90" s="146">
        <f t="shared" si="339"/>
        <v>0</v>
      </c>
      <c r="U90" s="52" t="str">
        <f t="shared" si="340"/>
        <v/>
      </c>
      <c r="V90" s="62">
        <f t="shared" si="341"/>
        <v>0</v>
      </c>
      <c r="W90" s="12">
        <v>0</v>
      </c>
      <c r="X90" s="131">
        <v>0</v>
      </c>
      <c r="Y90" s="12">
        <v>0</v>
      </c>
      <c r="Z90" s="12">
        <v>0</v>
      </c>
      <c r="AA90" s="62">
        <f t="shared" si="342"/>
        <v>0</v>
      </c>
      <c r="AB90" s="52" t="str">
        <f t="shared" si="343"/>
        <v/>
      </c>
      <c r="AC90" s="62">
        <f t="shared" si="344"/>
        <v>0</v>
      </c>
      <c r="AD90" s="81"/>
    </row>
    <row r="91" spans="1:30" s="6" customFormat="1" ht="18" customHeight="1" x14ac:dyDescent="0.25">
      <c r="A91" s="6" t="s">
        <v>231</v>
      </c>
      <c r="B91" s="70" t="s">
        <v>7</v>
      </c>
      <c r="C91" s="10" t="s">
        <v>219</v>
      </c>
      <c r="D91" s="12">
        <v>0</v>
      </c>
      <c r="E91" s="12">
        <v>0</v>
      </c>
      <c r="F91" s="146">
        <v>0</v>
      </c>
      <c r="G91" s="84">
        <v>0</v>
      </c>
      <c r="H91" s="84">
        <v>0</v>
      </c>
      <c r="I91" s="146">
        <v>0</v>
      </c>
      <c r="J91" s="43">
        <v>0</v>
      </c>
      <c r="K91" s="43">
        <v>0</v>
      </c>
      <c r="L91" s="52" t="str">
        <f t="shared" si="337"/>
        <v/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f t="shared" si="338"/>
        <v>0</v>
      </c>
      <c r="T91" s="146">
        <f t="shared" si="339"/>
        <v>0</v>
      </c>
      <c r="U91" s="52" t="str">
        <f t="shared" si="340"/>
        <v/>
      </c>
      <c r="V91" s="62">
        <f t="shared" si="341"/>
        <v>0</v>
      </c>
      <c r="W91" s="12">
        <v>0</v>
      </c>
      <c r="X91" s="131">
        <v>0</v>
      </c>
      <c r="Y91" s="12">
        <v>0</v>
      </c>
      <c r="Z91" s="12">
        <v>0</v>
      </c>
      <c r="AA91" s="62">
        <f t="shared" si="342"/>
        <v>0</v>
      </c>
      <c r="AB91" s="52" t="str">
        <f t="shared" si="343"/>
        <v/>
      </c>
      <c r="AC91" s="62">
        <f t="shared" si="344"/>
        <v>0</v>
      </c>
      <c r="AD91" s="81"/>
    </row>
    <row r="92" spans="1:30" s="6" customFormat="1" ht="18" x14ac:dyDescent="0.25">
      <c r="A92" s="6" t="s">
        <v>211</v>
      </c>
      <c r="B92" s="70" t="s">
        <v>7</v>
      </c>
      <c r="C92" s="10" t="s">
        <v>220</v>
      </c>
      <c r="D92" s="11">
        <v>10</v>
      </c>
      <c r="E92" s="11">
        <v>10</v>
      </c>
      <c r="F92" s="145">
        <v>8</v>
      </c>
      <c r="G92" s="83">
        <v>7.9999599999999997</v>
      </c>
      <c r="H92" s="83">
        <v>7.2999600000000004</v>
      </c>
      <c r="I92" s="145">
        <v>7.0999600000000003</v>
      </c>
      <c r="J92" s="42">
        <v>6</v>
      </c>
      <c r="K92" s="42">
        <v>5.2</v>
      </c>
      <c r="L92" s="51">
        <f t="shared" si="337"/>
        <v>0.99999499999999997</v>
      </c>
      <c r="M92" s="11">
        <v>0</v>
      </c>
      <c r="N92" s="11">
        <v>1.2</v>
      </c>
      <c r="O92" s="11">
        <v>1</v>
      </c>
      <c r="P92" s="12">
        <v>0.79999999999999982</v>
      </c>
      <c r="Q92" s="12">
        <v>0.8</v>
      </c>
      <c r="R92" s="12">
        <v>1.0999600000000003</v>
      </c>
      <c r="S92" s="12">
        <f t="shared" si="338"/>
        <v>0.69999999999999929</v>
      </c>
      <c r="T92" s="145">
        <f t="shared" si="339"/>
        <v>4.0000000000262048E-5</v>
      </c>
      <c r="U92" s="51">
        <f t="shared" si="340"/>
        <v>0.79999599999999993</v>
      </c>
      <c r="V92" s="61">
        <f t="shared" si="341"/>
        <v>2.0000400000000003</v>
      </c>
      <c r="W92" s="12">
        <v>2</v>
      </c>
      <c r="X92" s="124">
        <v>2</v>
      </c>
      <c r="Y92" s="12">
        <v>2</v>
      </c>
      <c r="Z92" s="12">
        <v>2</v>
      </c>
      <c r="AA92" s="61">
        <f t="shared" si="342"/>
        <v>9.9999599999999997</v>
      </c>
      <c r="AB92" s="51">
        <f t="shared" si="343"/>
        <v>0.999996</v>
      </c>
      <c r="AC92" s="61">
        <f t="shared" si="344"/>
        <v>4.0000000000262048E-5</v>
      </c>
      <c r="AD92" s="81"/>
    </row>
    <row r="93" spans="1:30" s="6" customFormat="1" ht="30" customHeight="1" x14ac:dyDescent="0.25">
      <c r="A93" s="6" t="s">
        <v>231</v>
      </c>
      <c r="B93" s="69" t="s">
        <v>7</v>
      </c>
      <c r="C93" s="13" t="s">
        <v>14</v>
      </c>
      <c r="D93" s="14">
        <v>0</v>
      </c>
      <c r="E93" s="14">
        <v>0</v>
      </c>
      <c r="F93" s="147">
        <v>0</v>
      </c>
      <c r="G93" s="158">
        <v>0</v>
      </c>
      <c r="H93" s="158">
        <v>0</v>
      </c>
      <c r="I93" s="147">
        <v>0</v>
      </c>
      <c r="J93" s="44">
        <v>0</v>
      </c>
      <c r="K93" s="44">
        <v>0</v>
      </c>
      <c r="L93" s="53" t="str">
        <f t="shared" si="337"/>
        <v/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f t="shared" si="338"/>
        <v>0</v>
      </c>
      <c r="T93" s="147">
        <f t="shared" si="339"/>
        <v>0</v>
      </c>
      <c r="U93" s="53" t="str">
        <f t="shared" si="340"/>
        <v/>
      </c>
      <c r="V93" s="63">
        <f t="shared" si="341"/>
        <v>0</v>
      </c>
      <c r="W93" s="14">
        <v>0</v>
      </c>
      <c r="X93" s="132">
        <v>0</v>
      </c>
      <c r="Y93" s="14">
        <v>0</v>
      </c>
      <c r="Z93" s="14">
        <v>0</v>
      </c>
      <c r="AA93" s="63">
        <f t="shared" si="342"/>
        <v>0</v>
      </c>
      <c r="AB93" s="53" t="str">
        <f t="shared" si="343"/>
        <v/>
      </c>
      <c r="AC93" s="63">
        <f t="shared" si="344"/>
        <v>0</v>
      </c>
      <c r="AD93" s="81"/>
    </row>
    <row r="94" spans="1:30" s="6" customFormat="1" ht="15" customHeight="1" x14ac:dyDescent="0.25">
      <c r="A94" s="6" t="s">
        <v>231</v>
      </c>
      <c r="B94" s="69" t="s">
        <v>7</v>
      </c>
      <c r="C94" s="13" t="s">
        <v>15</v>
      </c>
      <c r="D94" s="14">
        <v>0</v>
      </c>
      <c r="E94" s="14">
        <v>0</v>
      </c>
      <c r="F94" s="147">
        <v>0</v>
      </c>
      <c r="G94" s="158">
        <v>0</v>
      </c>
      <c r="H94" s="158">
        <v>0</v>
      </c>
      <c r="I94" s="147">
        <v>0</v>
      </c>
      <c r="J94" s="44">
        <v>0</v>
      </c>
      <c r="K94" s="44">
        <v>0</v>
      </c>
      <c r="L94" s="53" t="str">
        <f t="shared" si="337"/>
        <v/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f t="shared" si="338"/>
        <v>0</v>
      </c>
      <c r="T94" s="147">
        <f t="shared" si="339"/>
        <v>0</v>
      </c>
      <c r="U94" s="53" t="str">
        <f t="shared" si="340"/>
        <v/>
      </c>
      <c r="V94" s="63">
        <f t="shared" si="341"/>
        <v>0</v>
      </c>
      <c r="W94" s="14">
        <v>0</v>
      </c>
      <c r="X94" s="132">
        <v>0</v>
      </c>
      <c r="Y94" s="14">
        <v>0</v>
      </c>
      <c r="Z94" s="14">
        <v>0</v>
      </c>
      <c r="AA94" s="63">
        <f t="shared" si="342"/>
        <v>0</v>
      </c>
      <c r="AB94" s="53" t="str">
        <f t="shared" si="343"/>
        <v/>
      </c>
      <c r="AC94" s="63">
        <f t="shared" si="344"/>
        <v>0</v>
      </c>
      <c r="AD94" s="81"/>
    </row>
    <row r="95" spans="1:30" s="6" customFormat="1" ht="15.75" customHeight="1" thickBot="1" x14ac:dyDescent="0.3">
      <c r="A95" s="6" t="s">
        <v>231</v>
      </c>
      <c r="B95" s="71" t="s">
        <v>7</v>
      </c>
      <c r="C95" s="17" t="s">
        <v>16</v>
      </c>
      <c r="D95" s="18">
        <v>0</v>
      </c>
      <c r="E95" s="18">
        <v>0</v>
      </c>
      <c r="F95" s="149">
        <v>0</v>
      </c>
      <c r="G95" s="160">
        <v>0</v>
      </c>
      <c r="H95" s="160">
        <v>0</v>
      </c>
      <c r="I95" s="149">
        <v>0</v>
      </c>
      <c r="J95" s="46">
        <v>0</v>
      </c>
      <c r="K95" s="46">
        <v>0</v>
      </c>
      <c r="L95" s="55" t="str">
        <f t="shared" si="337"/>
        <v/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f t="shared" si="338"/>
        <v>0</v>
      </c>
      <c r="T95" s="149">
        <f t="shared" si="339"/>
        <v>0</v>
      </c>
      <c r="U95" s="55" t="str">
        <f t="shared" si="340"/>
        <v/>
      </c>
      <c r="V95" s="65">
        <f t="shared" si="341"/>
        <v>0</v>
      </c>
      <c r="W95" s="18">
        <v>0</v>
      </c>
      <c r="X95" s="133">
        <v>0</v>
      </c>
      <c r="Y95" s="18">
        <v>0</v>
      </c>
      <c r="Z95" s="18">
        <v>0</v>
      </c>
      <c r="AA95" s="65">
        <f t="shared" si="342"/>
        <v>0</v>
      </c>
      <c r="AB95" s="55" t="str">
        <f t="shared" si="343"/>
        <v/>
      </c>
      <c r="AC95" s="65">
        <f t="shared" si="344"/>
        <v>0</v>
      </c>
      <c r="AD95" s="81"/>
    </row>
    <row r="96" spans="1:30" s="6" customFormat="1" ht="64.5" thickTop="1" thickBot="1" x14ac:dyDescent="0.3">
      <c r="A96" s="6" t="str">
        <f>IF(OR(M96&lt;&gt;0,F96&lt;&gt;0,O96&lt;&gt;0,S96&lt;&gt;0,T96&lt;&gt;0),"a","b")</f>
        <v>a</v>
      </c>
      <c r="B96" s="67" t="s">
        <v>29</v>
      </c>
      <c r="C96" s="19" t="s">
        <v>30</v>
      </c>
      <c r="D96" s="7">
        <f t="shared" ref="D96:K96" si="357">D97+D109+D110+D111</f>
        <v>8366</v>
      </c>
      <c r="E96" s="7">
        <f t="shared" si="357"/>
        <v>7448.97</v>
      </c>
      <c r="F96" s="143">
        <f t="shared" si="357"/>
        <v>5539.47</v>
      </c>
      <c r="G96" s="156">
        <f t="shared" si="357"/>
        <v>5389.5912400000007</v>
      </c>
      <c r="H96" s="156">
        <f t="shared" ref="H96" si="358">H97+H109+H110+H111</f>
        <v>4882.2761399999999</v>
      </c>
      <c r="I96" s="143">
        <f t="shared" ref="I96" si="359">I97+I109+I110+I111</f>
        <v>3858.2902099999997</v>
      </c>
      <c r="J96" s="40">
        <f t="shared" si="357"/>
        <v>3106.7211000000002</v>
      </c>
      <c r="K96" s="40">
        <f t="shared" si="357"/>
        <v>2557.5499100000002</v>
      </c>
      <c r="L96" s="49">
        <f t="shared" si="337"/>
        <v>0.97294348376288708</v>
      </c>
      <c r="M96" s="7">
        <f>M97+M109+M110+M111</f>
        <v>0</v>
      </c>
      <c r="N96" s="7">
        <f>N97+N109+N110+N111</f>
        <v>619.81609000000014</v>
      </c>
      <c r="O96" s="7">
        <f>O97+O109+O110+O111</f>
        <v>569.58089000000007</v>
      </c>
      <c r="P96" s="7">
        <f>P97+P109+P110+P111</f>
        <v>545.80098999999984</v>
      </c>
      <c r="Q96" s="7">
        <f>Q97+Q109+Q110+Q111</f>
        <v>563.28</v>
      </c>
      <c r="R96" s="7">
        <v>754.9393099999993</v>
      </c>
      <c r="S96" s="7">
        <f t="shared" si="338"/>
        <v>507.31510000000071</v>
      </c>
      <c r="T96" s="143">
        <f t="shared" si="339"/>
        <v>149.8787599999996</v>
      </c>
      <c r="U96" s="49">
        <f t="shared" si="340"/>
        <v>0.7235350981410853</v>
      </c>
      <c r="V96" s="59">
        <f t="shared" si="341"/>
        <v>2059.3787599999996</v>
      </c>
      <c r="W96" s="7">
        <f>W97+W109+W110+W111</f>
        <v>2362.3000000000002</v>
      </c>
      <c r="X96" s="118">
        <f>X97+X109+X110+X111</f>
        <v>2262.0000000000005</v>
      </c>
      <c r="Y96" s="7">
        <f>Y97+Y109+Y110+Y111</f>
        <v>2027.6</v>
      </c>
      <c r="Z96" s="7">
        <f>Z97+Z109+Z110+Z111</f>
        <v>2084.5</v>
      </c>
      <c r="AA96" s="59">
        <f t="shared" si="342"/>
        <v>7417.1912400000001</v>
      </c>
      <c r="AB96" s="49">
        <f t="shared" si="343"/>
        <v>0.99573380480791307</v>
      </c>
      <c r="AC96" s="59">
        <f t="shared" si="344"/>
        <v>31.778760000000148</v>
      </c>
      <c r="AD96" s="81"/>
    </row>
    <row r="97" spans="1:30" s="6" customFormat="1" ht="18.75" thickTop="1" x14ac:dyDescent="0.25">
      <c r="A97" s="6" t="str">
        <f>IF(OR(M97&lt;&gt;0,F97&lt;&gt;0,O97&lt;&gt;0,S97&lt;&gt;0,T97&lt;&gt;0),"a","b")</f>
        <v>a</v>
      </c>
      <c r="B97" s="69" t="s">
        <v>7</v>
      </c>
      <c r="C97" s="8" t="s">
        <v>8</v>
      </c>
      <c r="D97" s="9">
        <f>SUM(D98:D108)</f>
        <v>8266</v>
      </c>
      <c r="E97" s="9">
        <f>SUM(E98:E108)</f>
        <v>7237.4059999999999</v>
      </c>
      <c r="F97" s="144">
        <f>SUM(F98:F108)</f>
        <v>5327.9059999999999</v>
      </c>
      <c r="G97" s="157">
        <f>G98+G102+G104+G105+G106+G107+G108</f>
        <v>5181.0334200000007</v>
      </c>
      <c r="H97" s="157">
        <f>H98+H102+H104+H105+H106+H107+H108</f>
        <v>4680.0398400000004</v>
      </c>
      <c r="I97" s="144">
        <f>I98+I102+I104+I105+I106+I107+I108</f>
        <v>3669.3289099999997</v>
      </c>
      <c r="J97" s="41">
        <f>J98+J102+J104+J105+J106+J107+J108</f>
        <v>2971.4891000000002</v>
      </c>
      <c r="K97" s="41">
        <f>K98+K102+K104+K105+K106+K107+K108</f>
        <v>2446.5539100000001</v>
      </c>
      <c r="L97" s="50">
        <f t="shared" si="337"/>
        <v>0.97243333872632154</v>
      </c>
      <c r="M97" s="9">
        <f>SUM(M98:M108)</f>
        <v>0</v>
      </c>
      <c r="N97" s="9">
        <f>SUM(N98:N108)</f>
        <v>619.81609000000014</v>
      </c>
      <c r="O97" s="9">
        <f>O98+O102+O104+O105+O106+O107+O108</f>
        <v>512.20789000000002</v>
      </c>
      <c r="P97" s="9">
        <f>P98+P102+P104+P105+P106+P107+P108</f>
        <v>521.56498999999985</v>
      </c>
      <c r="Q97" s="9">
        <f>Q98+Q102+Q104+Q105+Q106+Q107+Q108</f>
        <v>538.88</v>
      </c>
      <c r="R97" s="9">
        <v>701.21000999999933</v>
      </c>
      <c r="S97" s="9">
        <f t="shared" si="338"/>
        <v>500.99358000000029</v>
      </c>
      <c r="T97" s="144">
        <f t="shared" si="339"/>
        <v>146.87257999999929</v>
      </c>
      <c r="U97" s="50">
        <f t="shared" si="340"/>
        <v>0.71586883753654285</v>
      </c>
      <c r="V97" s="60">
        <f t="shared" si="341"/>
        <v>2056.3725799999993</v>
      </c>
      <c r="W97" s="9">
        <f>W98+W102+W104+W105+W106+W107+W108</f>
        <v>2323.8000000000002</v>
      </c>
      <c r="X97" s="113">
        <f>X98+X102+X104+X105+X106+X107+X108</f>
        <v>2185.1000000000004</v>
      </c>
      <c r="Y97" s="9">
        <f>Y98+Y102+Y104+Y105+Y106+Y107+Y108</f>
        <v>2021.6</v>
      </c>
      <c r="Z97" s="9">
        <f>Z98+Z102+Z104+Z105+Z106+Z107+Z108</f>
        <v>2084.5</v>
      </c>
      <c r="AA97" s="60">
        <f t="shared" si="342"/>
        <v>7202.6334200000001</v>
      </c>
      <c r="AB97" s="50">
        <f t="shared" si="343"/>
        <v>0.99519543604435068</v>
      </c>
      <c r="AC97" s="60">
        <f t="shared" si="344"/>
        <v>34.772579999999834</v>
      </c>
      <c r="AD97" s="81"/>
    </row>
    <row r="98" spans="1:30" s="6" customFormat="1" ht="18" x14ac:dyDescent="0.25">
      <c r="A98" s="6" t="str">
        <f>IF(OR(M98&lt;&gt;0,F98&lt;&gt;0,O98&lt;&gt;0,S98&lt;&gt;0,T98&lt;&gt;0),"a","b")</f>
        <v>a</v>
      </c>
      <c r="B98" s="70" t="s">
        <v>7</v>
      </c>
      <c r="C98" s="34" t="s">
        <v>9</v>
      </c>
      <c r="D98" s="11">
        <v>3080</v>
      </c>
      <c r="E98" s="11">
        <v>3305.5</v>
      </c>
      <c r="F98" s="145">
        <v>2477</v>
      </c>
      <c r="G98" s="83">
        <v>2390.3971800000004</v>
      </c>
      <c r="H98" s="83">
        <v>2140.5944500000001</v>
      </c>
      <c r="I98" s="145">
        <f>SUM(I99:I101)</f>
        <v>1891.7891999999999</v>
      </c>
      <c r="J98" s="42">
        <f>SUM(J99:J101)</f>
        <v>1628.71046</v>
      </c>
      <c r="K98" s="42">
        <f>SUM(K99:K101)</f>
        <v>1383.10681</v>
      </c>
      <c r="L98" s="51">
        <f t="shared" si="337"/>
        <v>0.96503721437222467</v>
      </c>
      <c r="M98" s="11">
        <v>0</v>
      </c>
      <c r="N98" s="11">
        <v>344.79243000000019</v>
      </c>
      <c r="O98" s="11">
        <f>SUM(O99:O101)</f>
        <v>271.94943999999992</v>
      </c>
      <c r="P98" s="11">
        <f>SUM(P99:P101)</f>
        <v>245.60365000000002</v>
      </c>
      <c r="Q98" s="11">
        <f>SUM(Q99:Q101)</f>
        <v>261.39999999999998</v>
      </c>
      <c r="R98" s="11">
        <v>263.07873999999993</v>
      </c>
      <c r="S98" s="11">
        <f t="shared" si="338"/>
        <v>249.80273000000034</v>
      </c>
      <c r="T98" s="145">
        <f t="shared" si="339"/>
        <v>86.60281999999961</v>
      </c>
      <c r="U98" s="51">
        <f t="shared" si="340"/>
        <v>0.72315751928603855</v>
      </c>
      <c r="V98" s="61">
        <f t="shared" si="341"/>
        <v>915.10281999999961</v>
      </c>
      <c r="W98" s="11">
        <f>SUM(W99:W101)</f>
        <v>862.3</v>
      </c>
      <c r="X98" s="134">
        <v>832.5</v>
      </c>
      <c r="Y98" s="11">
        <f>SUM(Y99:Y101)</f>
        <v>878.3</v>
      </c>
      <c r="Z98" s="11">
        <v>828.5</v>
      </c>
      <c r="AA98" s="61">
        <f t="shared" si="342"/>
        <v>3268.6971800000001</v>
      </c>
      <c r="AB98" s="51">
        <f t="shared" si="343"/>
        <v>0.98886618665859938</v>
      </c>
      <c r="AC98" s="61">
        <f t="shared" si="344"/>
        <v>36.802819999999883</v>
      </c>
      <c r="AD98" s="81"/>
    </row>
    <row r="99" spans="1:30" s="6" customFormat="1" ht="18" x14ac:dyDescent="0.25">
      <c r="A99" s="6" t="s">
        <v>211</v>
      </c>
      <c r="B99" s="70"/>
      <c r="C99" s="33" t="s">
        <v>212</v>
      </c>
      <c r="D99" s="11"/>
      <c r="E99" s="11"/>
      <c r="F99" s="145"/>
      <c r="G99" s="83">
        <v>2189.8491800000002</v>
      </c>
      <c r="H99" s="83"/>
      <c r="I99" s="145">
        <v>1691.9412</v>
      </c>
      <c r="J99" s="42">
        <v>1440.20246</v>
      </c>
      <c r="K99" s="42">
        <v>1194.59881</v>
      </c>
      <c r="L99" s="51" t="str">
        <f t="shared" si="337"/>
        <v/>
      </c>
      <c r="M99" s="11"/>
      <c r="N99" s="11"/>
      <c r="O99" s="11">
        <v>243.48943999999995</v>
      </c>
      <c r="P99" s="11">
        <v>245.60365000000002</v>
      </c>
      <c r="Q99" s="11">
        <v>257.39999999999998</v>
      </c>
      <c r="R99" s="11">
        <v>251.73874000000001</v>
      </c>
      <c r="S99" s="11">
        <f t="shared" si="338"/>
        <v>2189.8491800000002</v>
      </c>
      <c r="T99" s="145" t="str">
        <f t="shared" si="339"/>
        <v/>
      </c>
      <c r="U99" s="51" t="str">
        <f t="shared" si="340"/>
        <v/>
      </c>
      <c r="V99" s="61" t="str">
        <f t="shared" si="341"/>
        <v/>
      </c>
      <c r="W99" s="11">
        <v>772.3</v>
      </c>
      <c r="X99" s="135"/>
      <c r="Y99" s="11">
        <v>772.3</v>
      </c>
      <c r="Z99" s="11"/>
      <c r="AA99" s="61">
        <f t="shared" si="342"/>
        <v>2962.1491800000003</v>
      </c>
      <c r="AB99" s="51" t="str">
        <f t="shared" si="343"/>
        <v/>
      </c>
      <c r="AC99" s="61" t="str">
        <f t="shared" si="344"/>
        <v/>
      </c>
      <c r="AD99" s="81"/>
    </row>
    <row r="100" spans="1:30" s="6" customFormat="1" ht="18" x14ac:dyDescent="0.25">
      <c r="A100" s="6" t="s">
        <v>211</v>
      </c>
      <c r="B100" s="70"/>
      <c r="C100" s="33" t="s">
        <v>213</v>
      </c>
      <c r="D100" s="11"/>
      <c r="E100" s="11"/>
      <c r="F100" s="145"/>
      <c r="G100" s="83">
        <v>100.864</v>
      </c>
      <c r="H100" s="83"/>
      <c r="I100" s="145">
        <v>100.164</v>
      </c>
      <c r="J100" s="42">
        <v>100.164</v>
      </c>
      <c r="K100" s="42">
        <v>100.164</v>
      </c>
      <c r="L100" s="51" t="str">
        <f t="shared" si="337"/>
        <v/>
      </c>
      <c r="M100" s="11"/>
      <c r="N100" s="11"/>
      <c r="O100" s="11">
        <v>0</v>
      </c>
      <c r="P100" s="11">
        <v>0</v>
      </c>
      <c r="Q100" s="11">
        <v>0</v>
      </c>
      <c r="R100" s="11">
        <v>0</v>
      </c>
      <c r="S100" s="11">
        <f t="shared" si="338"/>
        <v>100.864</v>
      </c>
      <c r="T100" s="145" t="str">
        <f t="shared" si="339"/>
        <v/>
      </c>
      <c r="U100" s="51" t="str">
        <f t="shared" si="340"/>
        <v/>
      </c>
      <c r="V100" s="61" t="str">
        <f t="shared" si="341"/>
        <v/>
      </c>
      <c r="W100" s="11"/>
      <c r="X100" s="135"/>
      <c r="Y100" s="11">
        <v>106</v>
      </c>
      <c r="Z100" s="11"/>
      <c r="AA100" s="61">
        <f t="shared" si="342"/>
        <v>206.864</v>
      </c>
      <c r="AB100" s="51" t="str">
        <f t="shared" si="343"/>
        <v/>
      </c>
      <c r="AC100" s="61" t="str">
        <f t="shared" si="344"/>
        <v/>
      </c>
      <c r="AD100" s="81"/>
    </row>
    <row r="101" spans="1:30" s="6" customFormat="1" ht="18" x14ac:dyDescent="0.25">
      <c r="A101" s="6" t="s">
        <v>211</v>
      </c>
      <c r="B101" s="70"/>
      <c r="C101" s="33" t="s">
        <v>214</v>
      </c>
      <c r="D101" s="11"/>
      <c r="E101" s="11"/>
      <c r="F101" s="145"/>
      <c r="G101" s="83">
        <v>99.683999999999997</v>
      </c>
      <c r="H101" s="83"/>
      <c r="I101" s="145">
        <v>99.683999999999997</v>
      </c>
      <c r="J101" s="42">
        <v>88.343999999999994</v>
      </c>
      <c r="K101" s="42">
        <v>88.343999999999994</v>
      </c>
      <c r="L101" s="51" t="str">
        <f t="shared" si="337"/>
        <v/>
      </c>
      <c r="M101" s="11"/>
      <c r="N101" s="11"/>
      <c r="O101" s="11">
        <v>28.459999999999994</v>
      </c>
      <c r="P101" s="11">
        <v>0</v>
      </c>
      <c r="Q101" s="11">
        <v>4</v>
      </c>
      <c r="R101" s="11">
        <v>11.340000000000003</v>
      </c>
      <c r="S101" s="11">
        <f t="shared" si="338"/>
        <v>99.683999999999997</v>
      </c>
      <c r="T101" s="145" t="str">
        <f t="shared" si="339"/>
        <v/>
      </c>
      <c r="U101" s="51" t="str">
        <f t="shared" si="340"/>
        <v/>
      </c>
      <c r="V101" s="61" t="str">
        <f t="shared" si="341"/>
        <v/>
      </c>
      <c r="W101" s="11">
        <v>90</v>
      </c>
      <c r="X101" s="135"/>
      <c r="Y101" s="11"/>
      <c r="Z101" s="11"/>
      <c r="AA101" s="61">
        <f t="shared" si="342"/>
        <v>99.683999999999997</v>
      </c>
      <c r="AB101" s="51" t="str">
        <f t="shared" si="343"/>
        <v/>
      </c>
      <c r="AC101" s="61" t="str">
        <f t="shared" si="344"/>
        <v/>
      </c>
      <c r="AD101" s="81"/>
    </row>
    <row r="102" spans="1:30" s="6" customFormat="1" ht="18" x14ac:dyDescent="0.25">
      <c r="A102" s="6" t="str">
        <f>IF(OR(M102&lt;&gt;0,F102&lt;&gt;0,O102&lt;&gt;0,S102&lt;&gt;0,T102&lt;&gt;0),"a","b")</f>
        <v>a</v>
      </c>
      <c r="B102" s="70" t="s">
        <v>7</v>
      </c>
      <c r="C102" s="34" t="s">
        <v>10</v>
      </c>
      <c r="D102" s="11">
        <v>4841</v>
      </c>
      <c r="E102" s="11">
        <v>3831.6030000000001</v>
      </c>
      <c r="F102" s="145">
        <v>2763.1030000000001</v>
      </c>
      <c r="G102" s="83">
        <v>2760.5568699999999</v>
      </c>
      <c r="H102" s="83">
        <v>2513.5402000000004</v>
      </c>
      <c r="I102" s="145">
        <v>1753.6296499999999</v>
      </c>
      <c r="J102" s="42">
        <v>1322.3386</v>
      </c>
      <c r="K102" s="42">
        <v>1051.0018400000001</v>
      </c>
      <c r="L102" s="51">
        <f t="shared" si="337"/>
        <v>0.99907852512193707</v>
      </c>
      <c r="M102" s="11">
        <v>0</v>
      </c>
      <c r="N102" s="11">
        <v>271.81955000000005</v>
      </c>
      <c r="O102" s="11">
        <v>235.84446000000014</v>
      </c>
      <c r="P102" s="11">
        <v>271.33675999999991</v>
      </c>
      <c r="Q102" s="11">
        <v>271.8</v>
      </c>
      <c r="R102" s="11">
        <v>431.29104999999981</v>
      </c>
      <c r="S102" s="11">
        <f t="shared" si="338"/>
        <v>247.01666999999952</v>
      </c>
      <c r="T102" s="145">
        <f t="shared" si="339"/>
        <v>2.5461300000001756</v>
      </c>
      <c r="U102" s="51">
        <f t="shared" si="340"/>
        <v>0.72047048454654616</v>
      </c>
      <c r="V102" s="61">
        <f t="shared" si="341"/>
        <v>1071.0461300000002</v>
      </c>
      <c r="W102" s="11">
        <v>1448</v>
      </c>
      <c r="X102" s="134">
        <v>1280.4000000000001</v>
      </c>
      <c r="Y102" s="11">
        <v>1130</v>
      </c>
      <c r="Z102" s="11">
        <v>1248.5</v>
      </c>
      <c r="AA102" s="61">
        <f t="shared" si="342"/>
        <v>3890.5568699999999</v>
      </c>
      <c r="AB102" s="51">
        <f t="shared" si="343"/>
        <v>1.0153862156387288</v>
      </c>
      <c r="AC102" s="61">
        <f t="shared" si="344"/>
        <v>-58.953869999999824</v>
      </c>
      <c r="AD102" s="81"/>
    </row>
    <row r="103" spans="1:30" s="6" customFormat="1" ht="36" x14ac:dyDescent="0.25">
      <c r="A103" s="6" t="s">
        <v>211</v>
      </c>
      <c r="B103" s="70"/>
      <c r="C103" s="33" t="s">
        <v>224</v>
      </c>
      <c r="D103" s="11"/>
      <c r="E103" s="11"/>
      <c r="F103" s="145"/>
      <c r="G103" s="83">
        <v>327.62448999999998</v>
      </c>
      <c r="H103" s="83"/>
      <c r="I103" s="145">
        <v>261.55928</v>
      </c>
      <c r="J103" s="42">
        <v>227.07478</v>
      </c>
      <c r="K103" s="42">
        <v>192.17841000000001</v>
      </c>
      <c r="L103" s="51" t="str">
        <f t="shared" si="337"/>
        <v/>
      </c>
      <c r="M103" s="11"/>
      <c r="N103" s="11"/>
      <c r="O103" s="11">
        <v>34.56</v>
      </c>
      <c r="P103" s="11">
        <v>34.89636999999999</v>
      </c>
      <c r="Q103" s="11">
        <v>34.6</v>
      </c>
      <c r="R103" s="11">
        <v>34.484499999999997</v>
      </c>
      <c r="S103" s="11">
        <f t="shared" si="338"/>
        <v>327.62448999999998</v>
      </c>
      <c r="T103" s="145" t="str">
        <f t="shared" si="339"/>
        <v/>
      </c>
      <c r="U103" s="51" t="str">
        <f t="shared" si="340"/>
        <v/>
      </c>
      <c r="V103" s="61" t="str">
        <f t="shared" si="341"/>
        <v/>
      </c>
      <c r="W103" s="11">
        <v>103.7</v>
      </c>
      <c r="X103" s="135"/>
      <c r="Y103" s="11">
        <v>138.19999999999999</v>
      </c>
      <c r="Z103" s="11"/>
      <c r="AA103" s="61">
        <f t="shared" si="342"/>
        <v>465.82448999999997</v>
      </c>
      <c r="AB103" s="51" t="str">
        <f t="shared" si="343"/>
        <v/>
      </c>
      <c r="AC103" s="61" t="str">
        <f t="shared" si="344"/>
        <v/>
      </c>
      <c r="AD103" s="81"/>
    </row>
    <row r="104" spans="1:30" s="6" customFormat="1" ht="18" customHeight="1" x14ac:dyDescent="0.25">
      <c r="A104" s="6" t="str">
        <f>IF(OR(M104&lt;&gt;0,F104&lt;&gt;0,O104&lt;&gt;0,S104&lt;&gt;0,T104&lt;&gt;0),"a","b")</f>
        <v>b</v>
      </c>
      <c r="B104" s="70" t="s">
        <v>7</v>
      </c>
      <c r="C104" s="34" t="s">
        <v>222</v>
      </c>
      <c r="D104" s="12">
        <v>0</v>
      </c>
      <c r="E104" s="12">
        <v>0</v>
      </c>
      <c r="F104" s="146">
        <v>0</v>
      </c>
      <c r="G104" s="84">
        <v>0</v>
      </c>
      <c r="H104" s="84">
        <v>0</v>
      </c>
      <c r="I104" s="146">
        <v>0</v>
      </c>
      <c r="J104" s="43">
        <v>0</v>
      </c>
      <c r="K104" s="43">
        <v>0</v>
      </c>
      <c r="L104" s="52" t="str">
        <f t="shared" si="337"/>
        <v/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f t="shared" si="338"/>
        <v>0</v>
      </c>
      <c r="T104" s="146">
        <f t="shared" si="339"/>
        <v>0</v>
      </c>
      <c r="U104" s="52" t="str">
        <f t="shared" si="340"/>
        <v/>
      </c>
      <c r="V104" s="62">
        <f t="shared" si="341"/>
        <v>0</v>
      </c>
      <c r="W104" s="12"/>
      <c r="X104" s="134">
        <v>0</v>
      </c>
      <c r="Y104" s="12"/>
      <c r="Z104" s="12">
        <v>0</v>
      </c>
      <c r="AA104" s="62">
        <f t="shared" si="342"/>
        <v>0</v>
      </c>
      <c r="AB104" s="52" t="str">
        <f t="shared" si="343"/>
        <v/>
      </c>
      <c r="AC104" s="62">
        <f t="shared" si="344"/>
        <v>0</v>
      </c>
      <c r="AD104" s="81"/>
    </row>
    <row r="105" spans="1:30" s="6" customFormat="1" ht="18" customHeight="1" x14ac:dyDescent="0.25">
      <c r="A105" s="6" t="str">
        <f>IF(OR(M105&lt;&gt;0,F105&lt;&gt;0,O105&lt;&gt;0,S105&lt;&gt;0,T105&lt;&gt;0),"a","b")</f>
        <v>b</v>
      </c>
      <c r="B105" s="70" t="s">
        <v>7</v>
      </c>
      <c r="C105" s="34" t="s">
        <v>223</v>
      </c>
      <c r="D105" s="12">
        <v>0</v>
      </c>
      <c r="E105" s="12">
        <v>0</v>
      </c>
      <c r="F105" s="146">
        <v>0</v>
      </c>
      <c r="G105" s="84">
        <v>0</v>
      </c>
      <c r="H105" s="84">
        <v>0</v>
      </c>
      <c r="I105" s="146">
        <v>0</v>
      </c>
      <c r="J105" s="43">
        <v>0</v>
      </c>
      <c r="K105" s="43">
        <v>0</v>
      </c>
      <c r="L105" s="52" t="str">
        <f t="shared" si="337"/>
        <v/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f t="shared" si="338"/>
        <v>0</v>
      </c>
      <c r="T105" s="146">
        <f t="shared" si="339"/>
        <v>0</v>
      </c>
      <c r="U105" s="52" t="str">
        <f t="shared" si="340"/>
        <v/>
      </c>
      <c r="V105" s="62">
        <f t="shared" si="341"/>
        <v>0</v>
      </c>
      <c r="W105" s="12"/>
      <c r="X105" s="134">
        <v>0</v>
      </c>
      <c r="Y105" s="12"/>
      <c r="Z105" s="12">
        <v>0</v>
      </c>
      <c r="AA105" s="62">
        <f t="shared" si="342"/>
        <v>0</v>
      </c>
      <c r="AB105" s="52" t="str">
        <f t="shared" si="343"/>
        <v/>
      </c>
      <c r="AC105" s="62">
        <f t="shared" si="344"/>
        <v>0</v>
      </c>
      <c r="AD105" s="81"/>
    </row>
    <row r="106" spans="1:30" s="6" customFormat="1" ht="18" x14ac:dyDescent="0.25">
      <c r="A106" s="6" t="s">
        <v>211</v>
      </c>
      <c r="B106" s="70" t="s">
        <v>7</v>
      </c>
      <c r="C106" s="34" t="s">
        <v>11</v>
      </c>
      <c r="D106" s="11">
        <v>300</v>
      </c>
      <c r="E106" s="11">
        <v>50</v>
      </c>
      <c r="F106" s="145">
        <v>50</v>
      </c>
      <c r="G106" s="83">
        <v>3.3701999999999996</v>
      </c>
      <c r="H106" s="83">
        <v>3.3701999999999996</v>
      </c>
      <c r="I106" s="145">
        <v>3.3701999999999996</v>
      </c>
      <c r="J106" s="42">
        <v>3.3701999999999996</v>
      </c>
      <c r="K106" s="42">
        <v>0</v>
      </c>
      <c r="L106" s="51">
        <f t="shared" si="337"/>
        <v>6.7403999999999992E-2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3.3701999999999996</v>
      </c>
      <c r="S106" s="11">
        <f t="shared" si="338"/>
        <v>0</v>
      </c>
      <c r="T106" s="145">
        <f t="shared" si="339"/>
        <v>46.629800000000003</v>
      </c>
      <c r="U106" s="51">
        <f t="shared" si="340"/>
        <v>6.7403999999999992E-2</v>
      </c>
      <c r="V106" s="61">
        <f t="shared" si="341"/>
        <v>46.629800000000003</v>
      </c>
      <c r="W106" s="11"/>
      <c r="X106" s="134">
        <v>50</v>
      </c>
      <c r="Y106" s="11"/>
      <c r="Z106" s="11">
        <v>0</v>
      </c>
      <c r="AA106" s="61">
        <f t="shared" si="342"/>
        <v>3.3701999999999996</v>
      </c>
      <c r="AB106" s="51">
        <f t="shared" si="343"/>
        <v>6.7403999999999992E-2</v>
      </c>
      <c r="AC106" s="61">
        <f t="shared" si="344"/>
        <v>46.629800000000003</v>
      </c>
      <c r="AD106" s="81"/>
    </row>
    <row r="107" spans="1:30" s="6" customFormat="1" ht="18" x14ac:dyDescent="0.25">
      <c r="A107" s="6" t="str">
        <f t="shared" ref="A107:A114" si="360">IF(OR(M107&lt;&gt;0,F107&lt;&gt;0,O107&lt;&gt;0,S107&lt;&gt;0,T107&lt;&gt;0),"a","b")</f>
        <v>a</v>
      </c>
      <c r="B107" s="70" t="s">
        <v>7</v>
      </c>
      <c r="C107" s="34" t="s">
        <v>12</v>
      </c>
      <c r="D107" s="11">
        <v>30</v>
      </c>
      <c r="E107" s="11">
        <v>30</v>
      </c>
      <c r="F107" s="145">
        <v>22.5</v>
      </c>
      <c r="G107" s="83">
        <v>11.406169999999999</v>
      </c>
      <c r="H107" s="83">
        <v>10.4498</v>
      </c>
      <c r="I107" s="145">
        <v>10.22559</v>
      </c>
      <c r="J107" s="42">
        <v>10.13429</v>
      </c>
      <c r="K107" s="42">
        <v>9.4252099999999999</v>
      </c>
      <c r="L107" s="51">
        <f t="shared" si="337"/>
        <v>0.50694088888888889</v>
      </c>
      <c r="M107" s="11">
        <v>0</v>
      </c>
      <c r="N107" s="11">
        <v>1.7389399999999997</v>
      </c>
      <c r="O107" s="11">
        <v>3.9862700000000002</v>
      </c>
      <c r="P107" s="11">
        <v>0.70908000000000015</v>
      </c>
      <c r="Q107" s="11">
        <v>1.78</v>
      </c>
      <c r="R107" s="11">
        <v>9.1300000000000381E-2</v>
      </c>
      <c r="S107" s="11">
        <f t="shared" si="338"/>
        <v>0.95636999999999972</v>
      </c>
      <c r="T107" s="145">
        <f t="shared" si="339"/>
        <v>11.093830000000001</v>
      </c>
      <c r="U107" s="51">
        <f t="shared" si="340"/>
        <v>0.38020566666666666</v>
      </c>
      <c r="V107" s="61">
        <f t="shared" si="341"/>
        <v>18.593830000000001</v>
      </c>
      <c r="W107" s="11">
        <v>6.8</v>
      </c>
      <c r="X107" s="134">
        <v>11.3</v>
      </c>
      <c r="Y107" s="11">
        <v>12</v>
      </c>
      <c r="Z107" s="11">
        <v>7.5</v>
      </c>
      <c r="AA107" s="61">
        <f t="shared" si="342"/>
        <v>23.406169999999999</v>
      </c>
      <c r="AB107" s="51">
        <f t="shared" si="343"/>
        <v>0.78020566666666669</v>
      </c>
      <c r="AC107" s="61">
        <f t="shared" si="344"/>
        <v>6.5938300000000005</v>
      </c>
      <c r="AD107" s="81"/>
    </row>
    <row r="108" spans="1:30" s="6" customFormat="1" ht="18" x14ac:dyDescent="0.25">
      <c r="A108" s="6" t="str">
        <f t="shared" si="360"/>
        <v>a</v>
      </c>
      <c r="B108" s="70" t="s">
        <v>7</v>
      </c>
      <c r="C108" s="34" t="s">
        <v>13</v>
      </c>
      <c r="D108" s="11">
        <v>15</v>
      </c>
      <c r="E108" s="11">
        <v>20.303000000000001</v>
      </c>
      <c r="F108" s="145">
        <v>15.303000000000001</v>
      </c>
      <c r="G108" s="83">
        <v>15.303000000000001</v>
      </c>
      <c r="H108" s="83">
        <v>12.085190000000001</v>
      </c>
      <c r="I108" s="145">
        <v>10.31427</v>
      </c>
      <c r="J108" s="42">
        <v>6.9355500000000001</v>
      </c>
      <c r="K108" s="42">
        <v>3.0200500000000003</v>
      </c>
      <c r="L108" s="51">
        <f t="shared" si="337"/>
        <v>1</v>
      </c>
      <c r="M108" s="11">
        <v>0</v>
      </c>
      <c r="N108" s="11">
        <v>1.4651699999999999</v>
      </c>
      <c r="O108" s="11">
        <v>0.42772000000000032</v>
      </c>
      <c r="P108" s="11">
        <v>3.9154999999999998</v>
      </c>
      <c r="Q108" s="11">
        <v>3.9</v>
      </c>
      <c r="R108" s="11">
        <v>3.3787200000000004</v>
      </c>
      <c r="S108" s="11">
        <f t="shared" si="338"/>
        <v>3.2178100000000001</v>
      </c>
      <c r="T108" s="145">
        <f t="shared" si="339"/>
        <v>0</v>
      </c>
      <c r="U108" s="51">
        <f t="shared" si="340"/>
        <v>0.75373097571787417</v>
      </c>
      <c r="V108" s="61">
        <f t="shared" si="341"/>
        <v>5</v>
      </c>
      <c r="W108" s="11">
        <v>6.7</v>
      </c>
      <c r="X108" s="134">
        <v>10.9</v>
      </c>
      <c r="Y108" s="11">
        <v>1.3</v>
      </c>
      <c r="Z108" s="11">
        <v>0</v>
      </c>
      <c r="AA108" s="61">
        <f t="shared" si="342"/>
        <v>16.603000000000002</v>
      </c>
      <c r="AB108" s="51">
        <f t="shared" si="343"/>
        <v>0.81776092203122697</v>
      </c>
      <c r="AC108" s="61">
        <f t="shared" si="344"/>
        <v>3.6999999999999993</v>
      </c>
      <c r="AD108" s="81"/>
    </row>
    <row r="109" spans="1:30" s="6" customFormat="1" ht="36" x14ac:dyDescent="0.25">
      <c r="A109" s="6" t="str">
        <f t="shared" si="360"/>
        <v>a</v>
      </c>
      <c r="B109" s="69" t="s">
        <v>7</v>
      </c>
      <c r="C109" s="8" t="s">
        <v>14</v>
      </c>
      <c r="D109" s="9">
        <v>100</v>
      </c>
      <c r="E109" s="9">
        <v>211.56399999999999</v>
      </c>
      <c r="F109" s="144">
        <v>211.56399999999999</v>
      </c>
      <c r="G109" s="157">
        <v>208.55782000000002</v>
      </c>
      <c r="H109" s="157">
        <v>202.2363</v>
      </c>
      <c r="I109" s="144">
        <v>188.96129999999999</v>
      </c>
      <c r="J109" s="41">
        <v>135.232</v>
      </c>
      <c r="K109" s="41">
        <v>110.996</v>
      </c>
      <c r="L109" s="50">
        <f t="shared" si="337"/>
        <v>0.98579068272484938</v>
      </c>
      <c r="M109" s="9">
        <v>0</v>
      </c>
      <c r="N109" s="9">
        <v>0</v>
      </c>
      <c r="O109" s="9">
        <v>57.372999999999998</v>
      </c>
      <c r="P109" s="9">
        <v>24.236000000000004</v>
      </c>
      <c r="Q109" s="9">
        <v>24.4</v>
      </c>
      <c r="R109" s="9">
        <v>53.729299999999995</v>
      </c>
      <c r="S109" s="9">
        <f t="shared" si="338"/>
        <v>6.3215200000000209</v>
      </c>
      <c r="T109" s="144">
        <f t="shared" si="339"/>
        <v>3.0061799999999721</v>
      </c>
      <c r="U109" s="50">
        <f t="shared" si="340"/>
        <v>0.98579068272484938</v>
      </c>
      <c r="V109" s="60">
        <f t="shared" si="341"/>
        <v>3.0061799999999721</v>
      </c>
      <c r="W109" s="9">
        <v>38.5</v>
      </c>
      <c r="X109" s="113">
        <v>76.900000000000006</v>
      </c>
      <c r="Y109" s="9">
        <v>6</v>
      </c>
      <c r="Z109" s="9">
        <v>0</v>
      </c>
      <c r="AA109" s="60">
        <f t="shared" si="342"/>
        <v>214.55782000000002</v>
      </c>
      <c r="AB109" s="50">
        <f t="shared" si="343"/>
        <v>1.014150895237375</v>
      </c>
      <c r="AC109" s="60">
        <f t="shared" si="344"/>
        <v>-2.9938200000000279</v>
      </c>
      <c r="AD109" s="81"/>
    </row>
    <row r="110" spans="1:30" s="6" customFormat="1" ht="15" customHeight="1" x14ac:dyDescent="0.25">
      <c r="A110" s="6" t="str">
        <f t="shared" si="360"/>
        <v>b</v>
      </c>
      <c r="B110" s="69" t="s">
        <v>7</v>
      </c>
      <c r="C110" s="13" t="s">
        <v>15</v>
      </c>
      <c r="D110" s="14">
        <v>0</v>
      </c>
      <c r="E110" s="14">
        <v>0</v>
      </c>
      <c r="F110" s="147">
        <v>0</v>
      </c>
      <c r="G110" s="158">
        <v>0</v>
      </c>
      <c r="H110" s="158">
        <v>0</v>
      </c>
      <c r="I110" s="147">
        <v>0</v>
      </c>
      <c r="J110" s="44">
        <v>0</v>
      </c>
      <c r="K110" s="44">
        <v>0</v>
      </c>
      <c r="L110" s="53" t="str">
        <f t="shared" si="337"/>
        <v/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f t="shared" si="338"/>
        <v>0</v>
      </c>
      <c r="T110" s="147">
        <f t="shared" si="339"/>
        <v>0</v>
      </c>
      <c r="U110" s="53" t="str">
        <f t="shared" si="340"/>
        <v/>
      </c>
      <c r="V110" s="63">
        <f t="shared" si="341"/>
        <v>0</v>
      </c>
      <c r="W110" s="14"/>
      <c r="X110" s="107">
        <v>0</v>
      </c>
      <c r="Y110" s="14"/>
      <c r="Z110" s="14">
        <v>0</v>
      </c>
      <c r="AA110" s="63">
        <f t="shared" si="342"/>
        <v>0</v>
      </c>
      <c r="AB110" s="53" t="str">
        <f t="shared" si="343"/>
        <v/>
      </c>
      <c r="AC110" s="63">
        <f t="shared" si="344"/>
        <v>0</v>
      </c>
      <c r="AD110" s="81"/>
    </row>
    <row r="111" spans="1:30" s="6" customFormat="1" ht="15.75" customHeight="1" thickBot="1" x14ac:dyDescent="0.3">
      <c r="A111" s="6" t="str">
        <f t="shared" si="360"/>
        <v>b</v>
      </c>
      <c r="B111" s="71" t="s">
        <v>7</v>
      </c>
      <c r="C111" s="20" t="s">
        <v>16</v>
      </c>
      <c r="D111" s="18">
        <v>0</v>
      </c>
      <c r="E111" s="18">
        <v>0</v>
      </c>
      <c r="F111" s="149">
        <v>0</v>
      </c>
      <c r="G111" s="160">
        <v>0</v>
      </c>
      <c r="H111" s="160">
        <v>0</v>
      </c>
      <c r="I111" s="149">
        <v>0</v>
      </c>
      <c r="J111" s="46">
        <v>0</v>
      </c>
      <c r="K111" s="46">
        <v>0</v>
      </c>
      <c r="L111" s="55" t="str">
        <f t="shared" si="337"/>
        <v/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f t="shared" si="338"/>
        <v>0</v>
      </c>
      <c r="T111" s="149">
        <f t="shared" si="339"/>
        <v>0</v>
      </c>
      <c r="U111" s="55" t="str">
        <f t="shared" si="340"/>
        <v/>
      </c>
      <c r="V111" s="65">
        <f t="shared" si="341"/>
        <v>0</v>
      </c>
      <c r="W111" s="18"/>
      <c r="X111" s="109">
        <v>0</v>
      </c>
      <c r="Y111" s="18"/>
      <c r="Z111" s="18">
        <v>0</v>
      </c>
      <c r="AA111" s="65">
        <f t="shared" si="342"/>
        <v>0</v>
      </c>
      <c r="AB111" s="55" t="str">
        <f t="shared" si="343"/>
        <v/>
      </c>
      <c r="AC111" s="65">
        <f t="shared" si="344"/>
        <v>0</v>
      </c>
      <c r="AD111" s="81"/>
    </row>
    <row r="112" spans="1:30" s="6" customFormat="1" ht="48.75" thickTop="1" thickBot="1" x14ac:dyDescent="0.3">
      <c r="A112" s="6" t="str">
        <f t="shared" si="360"/>
        <v>a</v>
      </c>
      <c r="B112" s="67" t="s">
        <v>31</v>
      </c>
      <c r="C112" s="19" t="s">
        <v>32</v>
      </c>
      <c r="D112" s="7">
        <f t="shared" ref="D112:K112" si="361">D113+D125+D126+D127</f>
        <v>23010</v>
      </c>
      <c r="E112" s="7">
        <f t="shared" si="361"/>
        <v>22723.106000000003</v>
      </c>
      <c r="F112" s="143">
        <f t="shared" si="361"/>
        <v>14923.041000000001</v>
      </c>
      <c r="G112" s="156">
        <f t="shared" si="361"/>
        <v>14673.032769999998</v>
      </c>
      <c r="H112" s="156">
        <f t="shared" ref="H112" si="362">H113+H125+H126+H127</f>
        <v>13070.80042</v>
      </c>
      <c r="I112" s="143">
        <f t="shared" ref="I112" si="363">I113+I125+I126+I127</f>
        <v>11566.572789999998</v>
      </c>
      <c r="J112" s="40">
        <f t="shared" si="361"/>
        <v>9958.4412900000007</v>
      </c>
      <c r="K112" s="40">
        <f t="shared" si="361"/>
        <v>8448.7467299999989</v>
      </c>
      <c r="L112" s="49">
        <f t="shared" si="337"/>
        <v>0.98324683085706166</v>
      </c>
      <c r="M112" s="7">
        <f>M113+M125+M126+M127</f>
        <v>1.7189999999999997E-2</v>
      </c>
      <c r="N112" s="7">
        <f>N113+N125+N126+N127</f>
        <v>2149.0019799999995</v>
      </c>
      <c r="O112" s="7">
        <f>O113+O125+O126+O127</f>
        <v>1646.8380299999994</v>
      </c>
      <c r="P112" s="7">
        <f>P113+P125+P126+P127</f>
        <v>1509.6945599999999</v>
      </c>
      <c r="Q112" s="7">
        <f>Q113+Q125+Q126+Q127</f>
        <v>1676.2</v>
      </c>
      <c r="R112" s="7">
        <v>1608.1314999999977</v>
      </c>
      <c r="S112" s="7">
        <f t="shared" si="338"/>
        <v>1602.2323499999984</v>
      </c>
      <c r="T112" s="143">
        <f t="shared" si="339"/>
        <v>250.0082300000031</v>
      </c>
      <c r="U112" s="49">
        <f t="shared" si="340"/>
        <v>0.64573182777037597</v>
      </c>
      <c r="V112" s="59">
        <f t="shared" si="341"/>
        <v>8050.0732300000054</v>
      </c>
      <c r="W112" s="7">
        <f>W113+W125+W126+W127</f>
        <v>7073.4000000000005</v>
      </c>
      <c r="X112" s="129">
        <f>X113+X125+X126+X127</f>
        <v>7043.6</v>
      </c>
      <c r="Y112" s="7">
        <f>Y113+Y125+Y126+Y127</f>
        <v>8022</v>
      </c>
      <c r="Z112" s="7">
        <f>Z113+Z125+Z126+Z127</f>
        <v>5733.0650000000005</v>
      </c>
      <c r="AA112" s="59">
        <f t="shared" si="342"/>
        <v>22695.032769999998</v>
      </c>
      <c r="AB112" s="49">
        <f t="shared" si="343"/>
        <v>0.99876455137779119</v>
      </c>
      <c r="AC112" s="59">
        <f t="shared" si="344"/>
        <v>28.073230000005424</v>
      </c>
      <c r="AD112" s="81"/>
    </row>
    <row r="113" spans="1:30" s="6" customFormat="1" ht="18.75" thickTop="1" x14ac:dyDescent="0.25">
      <c r="A113" s="6" t="str">
        <f t="shared" si="360"/>
        <v>a</v>
      </c>
      <c r="B113" s="69" t="s">
        <v>7</v>
      </c>
      <c r="C113" s="8" t="s">
        <v>8</v>
      </c>
      <c r="D113" s="9">
        <f>D114+D118+D120+D121+D122+D123+D124</f>
        <v>22010</v>
      </c>
      <c r="E113" s="9">
        <f>E114+E118+E120+E121+E122+E123+E124</f>
        <v>21790.398000000005</v>
      </c>
      <c r="F113" s="144">
        <f>SUM(F114:F124)</f>
        <v>14670.333000000001</v>
      </c>
      <c r="G113" s="157">
        <f>G114+G118+G120+G121+G122+G123+G124</f>
        <v>14429.235949999998</v>
      </c>
      <c r="H113" s="157">
        <f>H114+H118+H120+H121+H122+H123+H124</f>
        <v>12915.089399999999</v>
      </c>
      <c r="I113" s="144">
        <f>I114+I118+I120+I121+I122+I123+I124</f>
        <v>11453.395279999999</v>
      </c>
      <c r="J113" s="41">
        <f>J114+J118+J120+J121+J122+J123+J124</f>
        <v>9864.1077800000003</v>
      </c>
      <c r="K113" s="41">
        <f>K114+K118+K120+K121+K122+K123+K124</f>
        <v>8382.1090499999991</v>
      </c>
      <c r="L113" s="50">
        <f t="shared" si="337"/>
        <v>0.98356567298097441</v>
      </c>
      <c r="M113" s="9">
        <f>SUM(M114:M124)</f>
        <v>1.7189999999999997E-2</v>
      </c>
      <c r="N113" s="9">
        <f>SUM(N114:N124)</f>
        <v>2149.0019799999995</v>
      </c>
      <c r="O113" s="9">
        <f>O114+O118+O120+O121+O122+O123+O124</f>
        <v>1582.6923499999994</v>
      </c>
      <c r="P113" s="9">
        <f>SUM(P114+P118+P120+P121+P122+P123+P124)</f>
        <v>1481.9987299999998</v>
      </c>
      <c r="Q113" s="9">
        <f>SUM(Q114+Q118+Q120+Q121+Q122+Q123+Q124)</f>
        <v>1611.2</v>
      </c>
      <c r="R113" s="9">
        <v>1589.2874999999985</v>
      </c>
      <c r="S113" s="9">
        <f t="shared" si="338"/>
        <v>1514.1465499999995</v>
      </c>
      <c r="T113" s="144">
        <f t="shared" si="339"/>
        <v>241.09705000000213</v>
      </c>
      <c r="U113" s="50">
        <f t="shared" si="340"/>
        <v>0.66218322171077348</v>
      </c>
      <c r="V113" s="60">
        <f t="shared" si="341"/>
        <v>7361.1620500000063</v>
      </c>
      <c r="W113" s="9">
        <f>W114+W118+W120+W121+W122+W123+W124</f>
        <v>6467.8</v>
      </c>
      <c r="X113" s="130">
        <f>X114+X118+X120+X121+X122+X123+X124</f>
        <v>6446.6</v>
      </c>
      <c r="Y113" s="9">
        <f>Y114+Y118+Y120+Y121+Y122+Y123+Y124</f>
        <v>7354</v>
      </c>
      <c r="Z113" s="9">
        <f>Z114+Z118+Z120+Z121+Z122+Z123+Z124</f>
        <v>5433.0650000000005</v>
      </c>
      <c r="AA113" s="60">
        <f t="shared" si="342"/>
        <v>21783.235949999998</v>
      </c>
      <c r="AB113" s="50">
        <f t="shared" si="343"/>
        <v>0.9996713208267235</v>
      </c>
      <c r="AC113" s="60">
        <f t="shared" si="344"/>
        <v>7.1620500000062748</v>
      </c>
      <c r="AD113" s="81"/>
    </row>
    <row r="114" spans="1:30" s="6" customFormat="1" ht="18" x14ac:dyDescent="0.25">
      <c r="A114" s="6" t="str">
        <f t="shared" si="360"/>
        <v>a</v>
      </c>
      <c r="B114" s="70" t="s">
        <v>7</v>
      </c>
      <c r="C114" s="10" t="s">
        <v>215</v>
      </c>
      <c r="D114" s="11">
        <f t="shared" ref="D114:K114" si="364">D130+D146+D162+D178+D194+D210+D226+D242+D258+D274+D290</f>
        <v>17000</v>
      </c>
      <c r="E114" s="11">
        <f t="shared" si="364"/>
        <v>16793.440000000002</v>
      </c>
      <c r="F114" s="145">
        <f t="shared" si="364"/>
        <v>11566.44</v>
      </c>
      <c r="G114" s="83">
        <f t="shared" si="364"/>
        <v>11520.981489999998</v>
      </c>
      <c r="H114" s="83">
        <f t="shared" ref="H114" si="365">H130+H146+H162+H178+H194+H210+H226+H242+H258+H274+H290</f>
        <v>10290.475139999999</v>
      </c>
      <c r="I114" s="145">
        <f t="shared" ref="I114" si="366">I130+I146+I162+I178+I194+I210+I226+I242+I258+I274+I290</f>
        <v>9101.2153999999991</v>
      </c>
      <c r="J114" s="42">
        <f t="shared" si="364"/>
        <v>7824.9323499999982</v>
      </c>
      <c r="K114" s="42">
        <f t="shared" si="364"/>
        <v>6654.5812199999991</v>
      </c>
      <c r="L114" s="51">
        <f t="shared" si="337"/>
        <v>0.99606979243397253</v>
      </c>
      <c r="M114" s="11">
        <f>M130+M146+M162+M178+M194+M210+M226+M242+M258+M274+M290</f>
        <v>0</v>
      </c>
      <c r="N114" s="11">
        <f>N130+N146+N162+N178+N194+N210+N226+N242+N258+N274+N290</f>
        <v>1785.4868899999997</v>
      </c>
      <c r="O114" s="11">
        <f>O130+O146+O162+O178+O194+O210+O226+O242+O258+O274+O290</f>
        <v>1151.8494599999995</v>
      </c>
      <c r="P114" s="83">
        <f>SUM(P115:P117)</f>
        <v>1170.3511299999993</v>
      </c>
      <c r="Q114" s="83">
        <f>SUM(Q115:Q117)</f>
        <v>1210</v>
      </c>
      <c r="R114" s="83">
        <v>1276.2830500000009</v>
      </c>
      <c r="S114" s="83">
        <f t="shared" si="338"/>
        <v>1230.5063499999997</v>
      </c>
      <c r="T114" s="145">
        <f t="shared" si="339"/>
        <v>45.458510000002207</v>
      </c>
      <c r="U114" s="51">
        <f t="shared" si="340"/>
        <v>0.68604059025428954</v>
      </c>
      <c r="V114" s="61">
        <f t="shared" si="341"/>
        <v>5272.458510000004</v>
      </c>
      <c r="W114" s="83">
        <f>W130+W146+W162+W178+W194+W210+W226+W242+W258+W274+W290</f>
        <v>4772</v>
      </c>
      <c r="X114" s="139">
        <f>X130+X146+X162+X178+X194+X210+X226+X242+X258+X274+X290</f>
        <v>4790</v>
      </c>
      <c r="Y114" s="83">
        <v>5270</v>
      </c>
      <c r="Z114" s="83">
        <f>Z130+Z146+Z162+Z178+Z194+Z210+Z226+Z242+Z258+Z274+Z290</f>
        <v>4177</v>
      </c>
      <c r="AA114" s="61">
        <f t="shared" si="342"/>
        <v>16790.981489999998</v>
      </c>
      <c r="AB114" s="51">
        <f t="shared" si="343"/>
        <v>0.99985360295448678</v>
      </c>
      <c r="AC114" s="61">
        <f t="shared" si="344"/>
        <v>2.4585100000040256</v>
      </c>
      <c r="AD114" s="81"/>
    </row>
    <row r="115" spans="1:30" s="6" customFormat="1" ht="18" x14ac:dyDescent="0.25">
      <c r="A115" s="6" t="s">
        <v>211</v>
      </c>
      <c r="B115" s="70"/>
      <c r="C115" s="33" t="s">
        <v>212</v>
      </c>
      <c r="D115" s="11"/>
      <c r="E115" s="11"/>
      <c r="F115" s="145"/>
      <c r="G115" s="83">
        <f t="shared" ref="G115:J127" si="367">G131+G147+G163+G179+G195+G211+G227+G243+G259+G275+G291</f>
        <v>9940.9664899999989</v>
      </c>
      <c r="H115" s="83">
        <f t="shared" ref="H115" si="368">H131+H147+H163+H179+H195+H211+H227+H243+H259+H275+H291</f>
        <v>681.48128999999983</v>
      </c>
      <c r="I115" s="145">
        <f t="shared" ref="I115" si="369">I131+I147+I163+I179+I195+I211+I227+I243+I259+I275+I291</f>
        <v>7793.540399999999</v>
      </c>
      <c r="J115" s="42">
        <f t="shared" si="367"/>
        <v>6627.257349999998</v>
      </c>
      <c r="K115" s="42">
        <f t="shared" ref="K115" si="370">K131+K147+K163+K179+K195+K211+K227+K243+K259+K275+K291</f>
        <v>5567.0212199999987</v>
      </c>
      <c r="L115" s="51" t="str">
        <f t="shared" si="337"/>
        <v/>
      </c>
      <c r="M115" s="11"/>
      <c r="N115" s="11"/>
      <c r="O115" s="11">
        <f t="shared" ref="O115:O127" si="371">O131+O147+O163+O179+O195+O211+O227+O243+O259+O275+O291</f>
        <v>1041.8594599999997</v>
      </c>
      <c r="P115" s="11">
        <v>1060.2361299999993</v>
      </c>
      <c r="Q115" s="11">
        <v>1100</v>
      </c>
      <c r="R115" s="11">
        <v>1166.2830500000009</v>
      </c>
      <c r="S115" s="11">
        <f t="shared" si="338"/>
        <v>9259.4851999999992</v>
      </c>
      <c r="T115" s="145" t="str">
        <f t="shared" si="339"/>
        <v/>
      </c>
      <c r="U115" s="51" t="str">
        <f t="shared" si="340"/>
        <v/>
      </c>
      <c r="V115" s="61" t="str">
        <f t="shared" si="341"/>
        <v/>
      </c>
      <c r="W115" s="11">
        <f t="shared" ref="W115:Y119" si="372">W131+W147+W163+W179+W195+W211+W227+W243+W259+W275+W291</f>
        <v>0</v>
      </c>
      <c r="X115" s="139">
        <f t="shared" ref="X115" si="373">X131+X147+X163+X179+X195+X211+X227+X243+X259+X275+X291</f>
        <v>0</v>
      </c>
      <c r="Y115" s="11">
        <f t="shared" si="372"/>
        <v>0</v>
      </c>
      <c r="Z115" s="11">
        <f t="shared" ref="Z115" si="374">Z131+Z147+Z163+Z179+Z195+Z211+Z227+Z243+Z259+Z275+Z291</f>
        <v>0</v>
      </c>
      <c r="AA115" s="61">
        <f t="shared" si="342"/>
        <v>9940.9664899999989</v>
      </c>
      <c r="AB115" s="51" t="str">
        <f t="shared" si="343"/>
        <v/>
      </c>
      <c r="AC115" s="61" t="str">
        <f t="shared" si="344"/>
        <v/>
      </c>
      <c r="AD115" s="81"/>
    </row>
    <row r="116" spans="1:30" s="6" customFormat="1" ht="18" x14ac:dyDescent="0.25">
      <c r="A116" s="6" t="str">
        <f>IF(OR(M116&lt;&gt;0,F116&lt;&gt;0,O116&lt;&gt;0,S116&lt;&gt;0,T116&lt;&gt;0),"a","b")</f>
        <v>a</v>
      </c>
      <c r="B116" s="70"/>
      <c r="C116" s="33" t="s">
        <v>213</v>
      </c>
      <c r="D116" s="11"/>
      <c r="E116" s="11"/>
      <c r="F116" s="145"/>
      <c r="G116" s="83">
        <f t="shared" ref="G116:I116" si="375">G132+G148+G164+G180+G196+G212+G228+G244+G260+G276+G292</f>
        <v>0</v>
      </c>
      <c r="H116" s="83">
        <f t="shared" ref="H116" si="376">H132+H148+H164+H180+H196+H212+H228+H244+H260+H276+H292</f>
        <v>0</v>
      </c>
      <c r="I116" s="145">
        <f t="shared" si="375"/>
        <v>0</v>
      </c>
      <c r="J116" s="42">
        <f t="shared" si="367"/>
        <v>0</v>
      </c>
      <c r="K116" s="42">
        <f t="shared" ref="K116" si="377">K132+K148+K164+K180+K196+K212+K228+K244+K260+K276+K292</f>
        <v>0</v>
      </c>
      <c r="L116" s="51" t="str">
        <f t="shared" si="337"/>
        <v/>
      </c>
      <c r="M116" s="11"/>
      <c r="N116" s="11"/>
      <c r="O116" s="11">
        <f t="shared" si="371"/>
        <v>0</v>
      </c>
      <c r="P116" s="11">
        <v>0</v>
      </c>
      <c r="Q116" s="11">
        <v>0</v>
      </c>
      <c r="R116" s="11">
        <v>0</v>
      </c>
      <c r="S116" s="11">
        <f t="shared" si="338"/>
        <v>0</v>
      </c>
      <c r="T116" s="145" t="str">
        <f t="shared" si="339"/>
        <v/>
      </c>
      <c r="U116" s="51" t="str">
        <f t="shared" si="340"/>
        <v/>
      </c>
      <c r="V116" s="61" t="str">
        <f t="shared" si="341"/>
        <v/>
      </c>
      <c r="W116" s="11">
        <f t="shared" si="372"/>
        <v>0</v>
      </c>
      <c r="X116" s="139">
        <f t="shared" ref="X116" si="378">X132+X148+X164+X180+X196+X212+X228+X244+X260+X276+X292</f>
        <v>0</v>
      </c>
      <c r="Y116" s="11">
        <f t="shared" si="372"/>
        <v>0</v>
      </c>
      <c r="Z116" s="11">
        <f t="shared" ref="Z116" si="379">Z132+Z148+Z164+Z180+Z196+Z212+Z228+Z244+Z260+Z276+Z292</f>
        <v>0</v>
      </c>
      <c r="AA116" s="61">
        <f t="shared" si="342"/>
        <v>0</v>
      </c>
      <c r="AB116" s="51" t="str">
        <f t="shared" si="343"/>
        <v/>
      </c>
      <c r="AC116" s="61" t="str">
        <f t="shared" si="344"/>
        <v/>
      </c>
      <c r="AD116" s="81"/>
    </row>
    <row r="117" spans="1:30" s="6" customFormat="1" ht="18" x14ac:dyDescent="0.25">
      <c r="A117" s="6" t="s">
        <v>211</v>
      </c>
      <c r="B117" s="70"/>
      <c r="C117" s="33" t="s">
        <v>214</v>
      </c>
      <c r="D117" s="11"/>
      <c r="E117" s="11"/>
      <c r="F117" s="145"/>
      <c r="G117" s="83">
        <f t="shared" ref="G117:I117" si="380">G133+G149+G165+G181+G197+G213+G229+G245+G261+G277+G293</f>
        <v>1580.0150000000001</v>
      </c>
      <c r="H117" s="83">
        <f t="shared" ref="H117" si="381">H133+H149+H165+H181+H197+H213+H229+H245+H261+H277+H293</f>
        <v>0</v>
      </c>
      <c r="I117" s="145">
        <f t="shared" si="380"/>
        <v>1307.675</v>
      </c>
      <c r="J117" s="42">
        <f t="shared" si="367"/>
        <v>1197.675</v>
      </c>
      <c r="K117" s="42">
        <f t="shared" ref="K117" si="382">K133+K149+K165+K181+K197+K213+K229+K245+K261+K277+K293</f>
        <v>1087.56</v>
      </c>
      <c r="L117" s="51" t="str">
        <f t="shared" si="337"/>
        <v/>
      </c>
      <c r="M117" s="11"/>
      <c r="N117" s="11"/>
      <c r="O117" s="11">
        <f t="shared" si="371"/>
        <v>109.9899999999999</v>
      </c>
      <c r="P117" s="11">
        <v>110.11500000000001</v>
      </c>
      <c r="Q117" s="11">
        <v>110</v>
      </c>
      <c r="R117" s="11">
        <v>110</v>
      </c>
      <c r="S117" s="11">
        <f t="shared" si="338"/>
        <v>1580.0150000000001</v>
      </c>
      <c r="T117" s="145" t="str">
        <f t="shared" si="339"/>
        <v/>
      </c>
      <c r="U117" s="51" t="str">
        <f t="shared" si="340"/>
        <v/>
      </c>
      <c r="V117" s="61" t="str">
        <f t="shared" si="341"/>
        <v/>
      </c>
      <c r="W117" s="11">
        <f t="shared" si="372"/>
        <v>0</v>
      </c>
      <c r="X117" s="139">
        <f t="shared" ref="X117" si="383">X133+X149+X165+X181+X197+X213+X229+X245+X261+X277+X293</f>
        <v>0</v>
      </c>
      <c r="Y117" s="11">
        <f t="shared" si="372"/>
        <v>0</v>
      </c>
      <c r="Z117" s="11">
        <f t="shared" ref="Z117" si="384">Z133+Z149+Z165+Z181+Z197+Z213+Z229+Z245+Z261+Z277+Z293</f>
        <v>0</v>
      </c>
      <c r="AA117" s="61">
        <f t="shared" si="342"/>
        <v>1580.0150000000001</v>
      </c>
      <c r="AB117" s="51" t="str">
        <f t="shared" si="343"/>
        <v/>
      </c>
      <c r="AC117" s="61" t="str">
        <f t="shared" si="344"/>
        <v/>
      </c>
      <c r="AD117" s="81"/>
    </row>
    <row r="118" spans="1:30" s="6" customFormat="1" ht="18" x14ac:dyDescent="0.25">
      <c r="A118" s="6" t="str">
        <f>IF(OR(M118&lt;&gt;0,F118&lt;&gt;0,O118&lt;&gt;0,S118&lt;&gt;0,T118&lt;&gt;0),"a","b")</f>
        <v>a</v>
      </c>
      <c r="B118" s="70"/>
      <c r="C118" s="10" t="s">
        <v>221</v>
      </c>
      <c r="D118" s="11">
        <f>D134+D150+D166+D182+D198+D214+D230+D246+D262+D278+D294</f>
        <v>4860</v>
      </c>
      <c r="E118" s="11">
        <f>E134+E150+E166+E182+E198+E214+E230+E246+E262+E278+E294</f>
        <v>4700.3790000000008</v>
      </c>
      <c r="F118" s="145">
        <f>F134+F150+F166+F182+F198+F214+F230+F246+F262+F278+F294</f>
        <v>2845.4140000000002</v>
      </c>
      <c r="G118" s="83">
        <f t="shared" ref="G118:I118" si="385">G134+G150+G166+G182+G198+G214+G230+G246+G262+G278+G294</f>
        <v>2658.5596399999995</v>
      </c>
      <c r="H118" s="83">
        <f t="shared" ref="H118" si="386">H134+H150+H166+H182+H198+H214+H230+H246+H262+H278+H294</f>
        <v>2385.6672600000002</v>
      </c>
      <c r="I118" s="145">
        <f t="shared" si="385"/>
        <v>2120.9416700000002</v>
      </c>
      <c r="J118" s="42">
        <f t="shared" si="367"/>
        <v>1820.9126100000001</v>
      </c>
      <c r="K118" s="42">
        <f t="shared" ref="K118" si="387">K134+K150+K166+K182+K198+K214+K230+K246+K262+K278+K294</f>
        <v>1535.5115999999998</v>
      </c>
      <c r="L118" s="51">
        <f t="shared" si="337"/>
        <v>0.93433139782119556</v>
      </c>
      <c r="M118" s="11">
        <f>M134+M150+M166+M182+M198+M214+M230+M246+M262+M278+M294</f>
        <v>0</v>
      </c>
      <c r="N118" s="11">
        <f>N134+N150+N166+N182+N198+N214+N230+N246+N262+N278+N294</f>
        <v>346.39167000000003</v>
      </c>
      <c r="O118" s="11">
        <f t="shared" si="371"/>
        <v>417.54008999999985</v>
      </c>
      <c r="P118" s="11">
        <v>285.40101000000027</v>
      </c>
      <c r="Q118" s="11">
        <v>391</v>
      </c>
      <c r="R118" s="11">
        <v>300.02906000000007</v>
      </c>
      <c r="S118" s="11">
        <f t="shared" si="338"/>
        <v>272.89237999999932</v>
      </c>
      <c r="T118" s="145">
        <f t="shared" si="339"/>
        <v>186.85436000000072</v>
      </c>
      <c r="U118" s="51">
        <f t="shared" si="340"/>
        <v>0.5656053777791108</v>
      </c>
      <c r="V118" s="61">
        <f t="shared" si="341"/>
        <v>2041.8193600000013</v>
      </c>
      <c r="W118" s="11">
        <f t="shared" si="372"/>
        <v>1656.1</v>
      </c>
      <c r="X118" s="139">
        <f t="shared" ref="X118" si="388">X134+X150+X166+X182+X198+X214+X230+X246+X262+X278+X294</f>
        <v>1627.0000000000002</v>
      </c>
      <c r="Y118" s="11">
        <v>2040</v>
      </c>
      <c r="Z118" s="11">
        <f t="shared" ref="Z118" si="389">Z134+Z150+Z166+Z182+Z198+Z214+Z230+Z246+Z262+Z278+Z294</f>
        <v>1224.9650000000001</v>
      </c>
      <c r="AA118" s="61">
        <f t="shared" si="342"/>
        <v>4698.5596399999995</v>
      </c>
      <c r="AB118" s="51">
        <f t="shared" si="343"/>
        <v>0.99961293334005596</v>
      </c>
      <c r="AC118" s="61">
        <f t="shared" si="344"/>
        <v>1.8193600000013248</v>
      </c>
      <c r="AD118" s="81"/>
    </row>
    <row r="119" spans="1:30" s="6" customFormat="1" ht="36" x14ac:dyDescent="0.25">
      <c r="A119" s="6" t="s">
        <v>211</v>
      </c>
      <c r="B119" s="70"/>
      <c r="C119" s="33" t="s">
        <v>224</v>
      </c>
      <c r="D119" s="11"/>
      <c r="E119" s="11"/>
      <c r="F119" s="145"/>
      <c r="G119" s="83">
        <f t="shared" ref="G119:I119" si="390">G135+G151+G167+G183+G199+G215+G231+G247+G263+G279+G295</f>
        <v>629.79859999999996</v>
      </c>
      <c r="H119" s="83">
        <f t="shared" ref="H119" si="391">H135+H151+H167+H183+H199+H215+H231+H247+H263+H279+H295</f>
        <v>0</v>
      </c>
      <c r="I119" s="145">
        <f t="shared" si="390"/>
        <v>489.36212999999998</v>
      </c>
      <c r="J119" s="42">
        <f t="shared" si="367"/>
        <v>418.78226999999998</v>
      </c>
      <c r="K119" s="42">
        <f t="shared" ref="K119" si="392">K135+K151+K167+K183+K199+K215+K231+K247+K263+K279+K295</f>
        <v>341.68563</v>
      </c>
      <c r="L119" s="51" t="str">
        <f t="shared" si="337"/>
        <v/>
      </c>
      <c r="M119" s="11"/>
      <c r="N119" s="11"/>
      <c r="O119" s="11">
        <f t="shared" si="371"/>
        <v>68.492979999999989</v>
      </c>
      <c r="P119" s="11">
        <v>77.096639999999979</v>
      </c>
      <c r="Q119" s="11">
        <v>101</v>
      </c>
      <c r="R119" s="11">
        <v>70.579859999999996</v>
      </c>
      <c r="S119" s="11">
        <f t="shared" si="338"/>
        <v>629.79859999999996</v>
      </c>
      <c r="T119" s="145" t="str">
        <f t="shared" si="339"/>
        <v/>
      </c>
      <c r="U119" s="51" t="str">
        <f t="shared" si="340"/>
        <v/>
      </c>
      <c r="V119" s="61" t="str">
        <f t="shared" si="341"/>
        <v/>
      </c>
      <c r="W119" s="11">
        <f t="shared" si="372"/>
        <v>0</v>
      </c>
      <c r="X119" s="139">
        <f t="shared" ref="X119" si="393">X135+X151+X167+X183+X199+X215+X231+X247+X263+X279+X295</f>
        <v>0</v>
      </c>
      <c r="Y119" s="11">
        <f t="shared" si="372"/>
        <v>0</v>
      </c>
      <c r="Z119" s="11">
        <f t="shared" ref="Z119" si="394">Z135+Z151+Z167+Z183+Z199+Z215+Z231+Z247+Z263+Z279+Z295</f>
        <v>0</v>
      </c>
      <c r="AA119" s="61">
        <f t="shared" si="342"/>
        <v>629.79859999999996</v>
      </c>
      <c r="AB119" s="51" t="str">
        <f t="shared" si="343"/>
        <v/>
      </c>
      <c r="AC119" s="61" t="str">
        <f t="shared" si="344"/>
        <v/>
      </c>
      <c r="AD119" s="81"/>
    </row>
    <row r="120" spans="1:30" s="6" customFormat="1" ht="18" customHeight="1" x14ac:dyDescent="0.25">
      <c r="A120" s="6" t="str">
        <f t="shared" ref="A120:A127" si="395">IF(OR(M120&lt;&gt;0,F120&lt;&gt;0,O120&lt;&gt;0,S120&lt;&gt;0,T120&lt;&gt;0),"a","b")</f>
        <v>b</v>
      </c>
      <c r="B120" s="70" t="s">
        <v>7</v>
      </c>
      <c r="C120" s="10" t="s">
        <v>216</v>
      </c>
      <c r="D120" s="12">
        <f t="shared" ref="D120:G127" si="396">D136+D152+D168+D184+D200+D216+D232+D248+D264+D280+D296</f>
        <v>0</v>
      </c>
      <c r="E120" s="12">
        <f t="shared" si="396"/>
        <v>0</v>
      </c>
      <c r="F120" s="146">
        <f t="shared" si="396"/>
        <v>0</v>
      </c>
      <c r="G120" s="84">
        <f t="shared" si="396"/>
        <v>0</v>
      </c>
      <c r="H120" s="84">
        <f t="shared" ref="H120" si="397">H136+H152+H168+H184+H200+H216+H232+H248+H264+H280+H296</f>
        <v>0</v>
      </c>
      <c r="I120" s="146">
        <f t="shared" ref="I120" si="398">I136+I152+I168+I184+I200+I216+I232+I248+I264+I280+I296</f>
        <v>0</v>
      </c>
      <c r="J120" s="43">
        <f t="shared" si="367"/>
        <v>0</v>
      </c>
      <c r="K120" s="43">
        <f t="shared" ref="K120" si="399">K136+K152+K168+K184+K200+K216+K232+K248+K264+K280+K296</f>
        <v>0</v>
      </c>
      <c r="L120" s="52" t="str">
        <f t="shared" si="337"/>
        <v/>
      </c>
      <c r="M120" s="12">
        <f t="shared" ref="M120:N127" si="400">M136+M152+M168+M184+M200+M216+M232+M248+M264+M280+M296</f>
        <v>0</v>
      </c>
      <c r="N120" s="12">
        <f t="shared" si="400"/>
        <v>0</v>
      </c>
      <c r="O120" s="12">
        <f t="shared" si="371"/>
        <v>0</v>
      </c>
      <c r="P120" s="12">
        <v>0</v>
      </c>
      <c r="Q120" s="12">
        <v>0</v>
      </c>
      <c r="R120" s="12">
        <v>0</v>
      </c>
      <c r="S120" s="12">
        <f t="shared" si="338"/>
        <v>0</v>
      </c>
      <c r="T120" s="146">
        <f t="shared" si="339"/>
        <v>0</v>
      </c>
      <c r="U120" s="52" t="str">
        <f t="shared" si="340"/>
        <v/>
      </c>
      <c r="V120" s="62">
        <f t="shared" si="341"/>
        <v>0</v>
      </c>
      <c r="W120" s="12">
        <f t="shared" ref="W120:Y120" si="401">W136+W152+W168+W184+W200+W216+W232+W248+W264+W280+W296</f>
        <v>0</v>
      </c>
      <c r="X120" s="131">
        <f t="shared" ref="X120" si="402">X136+X152+X168+X184+X200+X216+X232+X248+X264+X280+X296</f>
        <v>0</v>
      </c>
      <c r="Y120" s="12">
        <f t="shared" si="401"/>
        <v>0</v>
      </c>
      <c r="Z120" s="12">
        <f t="shared" ref="Z120" si="403">Z136+Z152+Z168+Z184+Z200+Z216+Z232+Z248+Z264+Z280+Z296</f>
        <v>0</v>
      </c>
      <c r="AA120" s="62">
        <f t="shared" si="342"/>
        <v>0</v>
      </c>
      <c r="AB120" s="52" t="str">
        <f t="shared" si="343"/>
        <v/>
      </c>
      <c r="AC120" s="62">
        <f t="shared" si="344"/>
        <v>0</v>
      </c>
      <c r="AD120" s="81"/>
    </row>
    <row r="121" spans="1:30" s="6" customFormat="1" ht="18" customHeight="1" x14ac:dyDescent="0.25">
      <c r="A121" s="6" t="str">
        <f t="shared" si="395"/>
        <v>b</v>
      </c>
      <c r="B121" s="70" t="s">
        <v>7</v>
      </c>
      <c r="C121" s="10" t="s">
        <v>217</v>
      </c>
      <c r="D121" s="12">
        <f t="shared" si="396"/>
        <v>0</v>
      </c>
      <c r="E121" s="12">
        <f t="shared" si="396"/>
        <v>0</v>
      </c>
      <c r="F121" s="146">
        <f t="shared" si="396"/>
        <v>0</v>
      </c>
      <c r="G121" s="84">
        <f t="shared" si="396"/>
        <v>0</v>
      </c>
      <c r="H121" s="84">
        <f t="shared" ref="H121" si="404">H137+H153+H169+H185+H201+H217+H233+H249+H265+H281+H297</f>
        <v>0</v>
      </c>
      <c r="I121" s="146">
        <f t="shared" ref="I121" si="405">I137+I153+I169+I185+I201+I217+I233+I249+I265+I281+I297</f>
        <v>0</v>
      </c>
      <c r="J121" s="43">
        <f t="shared" si="367"/>
        <v>0</v>
      </c>
      <c r="K121" s="43">
        <f t="shared" ref="K121" si="406">K137+K153+K169+K185+K201+K217+K233+K249+K265+K281+K297</f>
        <v>0</v>
      </c>
      <c r="L121" s="52" t="str">
        <f t="shared" si="337"/>
        <v/>
      </c>
      <c r="M121" s="12">
        <f t="shared" si="400"/>
        <v>0</v>
      </c>
      <c r="N121" s="12">
        <f t="shared" si="400"/>
        <v>0</v>
      </c>
      <c r="O121" s="12">
        <f t="shared" si="371"/>
        <v>0</v>
      </c>
      <c r="P121" s="12">
        <v>0</v>
      </c>
      <c r="Q121" s="12">
        <v>0</v>
      </c>
      <c r="R121" s="12">
        <v>0</v>
      </c>
      <c r="S121" s="12">
        <f t="shared" si="338"/>
        <v>0</v>
      </c>
      <c r="T121" s="146">
        <f t="shared" si="339"/>
        <v>0</v>
      </c>
      <c r="U121" s="52" t="str">
        <f t="shared" si="340"/>
        <v/>
      </c>
      <c r="V121" s="62">
        <f t="shared" si="341"/>
        <v>0</v>
      </c>
      <c r="W121" s="12">
        <f t="shared" ref="W121:Y121" si="407">W137+W153+W169+W185+W201+W217+W233+W249+W265+W281+W297</f>
        <v>0</v>
      </c>
      <c r="X121" s="131">
        <f t="shared" ref="X121" si="408">X137+X153+X169+X185+X201+X217+X233+X249+X265+X281+X297</f>
        <v>0</v>
      </c>
      <c r="Y121" s="12">
        <f t="shared" si="407"/>
        <v>0</v>
      </c>
      <c r="Z121" s="12">
        <f t="shared" ref="Z121" si="409">Z137+Z153+Z169+Z185+Z201+Z217+Z233+Z249+Z265+Z281+Z297</f>
        <v>0</v>
      </c>
      <c r="AA121" s="62">
        <f t="shared" si="342"/>
        <v>0</v>
      </c>
      <c r="AB121" s="52" t="str">
        <f t="shared" si="343"/>
        <v/>
      </c>
      <c r="AC121" s="62">
        <f t="shared" si="344"/>
        <v>0</v>
      </c>
      <c r="AD121" s="81"/>
    </row>
    <row r="122" spans="1:30" s="6" customFormat="1" ht="18" x14ac:dyDescent="0.25">
      <c r="A122" s="6" t="str">
        <f t="shared" si="395"/>
        <v>a</v>
      </c>
      <c r="B122" s="70" t="s">
        <v>7</v>
      </c>
      <c r="C122" s="10" t="s">
        <v>218</v>
      </c>
      <c r="D122" s="12">
        <f t="shared" si="396"/>
        <v>0</v>
      </c>
      <c r="E122" s="12">
        <f t="shared" si="396"/>
        <v>2.5</v>
      </c>
      <c r="F122" s="146">
        <f t="shared" si="396"/>
        <v>2.5</v>
      </c>
      <c r="G122" s="84">
        <f t="shared" si="396"/>
        <v>2.4289099999999997</v>
      </c>
      <c r="H122" s="84">
        <f t="shared" ref="H122" si="410">H138+H154+H170+H186+H202+H218+H234+H250+H266+H282+H298</f>
        <v>2.4289099999999997</v>
      </c>
      <c r="I122" s="146">
        <f t="shared" ref="I122" si="411">I138+I154+I170+I186+I202+I218+I234+I250+I266+I282+I298</f>
        <v>2.4289099999999997</v>
      </c>
      <c r="J122" s="43">
        <f t="shared" si="367"/>
        <v>2.4289099999999997</v>
      </c>
      <c r="K122" s="43">
        <f t="shared" ref="K122" si="412">K138+K154+K170+K186+K202+K218+K234+K250+K266+K282+K298</f>
        <v>0</v>
      </c>
      <c r="L122" s="52">
        <f t="shared" si="337"/>
        <v>0.97156399999999987</v>
      </c>
      <c r="M122" s="12">
        <f t="shared" si="400"/>
        <v>0</v>
      </c>
      <c r="N122" s="12">
        <f t="shared" si="400"/>
        <v>0</v>
      </c>
      <c r="O122" s="12">
        <f t="shared" si="371"/>
        <v>0</v>
      </c>
      <c r="P122" s="12">
        <v>2.4289099999999997</v>
      </c>
      <c r="Q122" s="12">
        <v>0</v>
      </c>
      <c r="R122" s="12">
        <v>0</v>
      </c>
      <c r="S122" s="12">
        <f t="shared" si="338"/>
        <v>0</v>
      </c>
      <c r="T122" s="146">
        <f t="shared" si="339"/>
        <v>7.109000000000032E-2</v>
      </c>
      <c r="U122" s="52">
        <f t="shared" si="340"/>
        <v>0.97156399999999987</v>
      </c>
      <c r="V122" s="62">
        <f t="shared" si="341"/>
        <v>7.109000000000032E-2</v>
      </c>
      <c r="W122" s="12">
        <f t="shared" ref="W122:Y122" si="413">W138+W154+W170+W186+W202+W218+W234+W250+W266+W282+W298</f>
        <v>0</v>
      </c>
      <c r="X122" s="131">
        <f t="shared" ref="X122" si="414">X138+X154+X170+X186+X202+X218+X234+X250+X266+X282+X298</f>
        <v>0</v>
      </c>
      <c r="Y122" s="12">
        <f t="shared" si="413"/>
        <v>0</v>
      </c>
      <c r="Z122" s="12">
        <f t="shared" ref="Z122" si="415">Z138+Z154+Z170+Z186+Z202+Z218+Z234+Z250+Z266+Z282+Z298</f>
        <v>0</v>
      </c>
      <c r="AA122" s="62">
        <f t="shared" si="342"/>
        <v>2.4289099999999997</v>
      </c>
      <c r="AB122" s="52">
        <f t="shared" si="343"/>
        <v>0.97156399999999987</v>
      </c>
      <c r="AC122" s="62">
        <f t="shared" si="344"/>
        <v>7.109000000000032E-2</v>
      </c>
      <c r="AD122" s="81"/>
    </row>
    <row r="123" spans="1:30" s="6" customFormat="1" ht="18" x14ac:dyDescent="0.25">
      <c r="A123" s="6" t="str">
        <f t="shared" si="395"/>
        <v>a</v>
      </c>
      <c r="B123" s="70" t="s">
        <v>7</v>
      </c>
      <c r="C123" s="10" t="s">
        <v>219</v>
      </c>
      <c r="D123" s="11">
        <f t="shared" si="396"/>
        <v>100</v>
      </c>
      <c r="E123" s="11">
        <f t="shared" si="396"/>
        <v>249</v>
      </c>
      <c r="F123" s="145">
        <f t="shared" si="396"/>
        <v>231.4</v>
      </c>
      <c r="G123" s="83">
        <f t="shared" si="396"/>
        <v>224.94570999999999</v>
      </c>
      <c r="H123" s="83">
        <f t="shared" ref="H123" si="416">H139+H155+H171+H187+H203+H219+H235+H251+H267+H283+H299</f>
        <v>218.44773999999998</v>
      </c>
      <c r="I123" s="145">
        <f t="shared" ref="I123" si="417">I139+I155+I171+I187+I203+I219+I235+I251+I267+I283+I299</f>
        <v>211.96458999999999</v>
      </c>
      <c r="J123" s="42">
        <f t="shared" si="367"/>
        <v>203.68962999999999</v>
      </c>
      <c r="K123" s="42">
        <f t="shared" ref="K123" si="418">K139+K155+K171+K187+K203+K219+K235+K251+K267+K283+K299</f>
        <v>181.65237999999997</v>
      </c>
      <c r="L123" s="51">
        <f t="shared" si="337"/>
        <v>0.97210764909248049</v>
      </c>
      <c r="M123" s="11">
        <v>0</v>
      </c>
      <c r="N123" s="11">
        <f t="shared" si="400"/>
        <v>14.059930000000007</v>
      </c>
      <c r="O123" s="11">
        <f t="shared" si="371"/>
        <v>11.111849999999977</v>
      </c>
      <c r="P123" s="11">
        <v>22.037250000000029</v>
      </c>
      <c r="Q123" s="11">
        <v>6.7</v>
      </c>
      <c r="R123" s="11">
        <v>8.274959999999993</v>
      </c>
      <c r="S123" s="11">
        <f t="shared" si="338"/>
        <v>6.4979700000000093</v>
      </c>
      <c r="T123" s="145">
        <f t="shared" si="339"/>
        <v>6.4542900000000145</v>
      </c>
      <c r="U123" s="51">
        <f t="shared" si="340"/>
        <v>0.9033964257028112</v>
      </c>
      <c r="V123" s="61">
        <f t="shared" si="341"/>
        <v>24.054290000000009</v>
      </c>
      <c r="W123" s="11">
        <f t="shared" ref="W123" si="419">W139+W155+W171+W187+W203+W219+W235+W251+W267+W283+W299</f>
        <v>22.2</v>
      </c>
      <c r="X123" s="139">
        <f t="shared" ref="X123" si="420">X139+X155+X171+X187+X203+X219+X235+X251+X267+X283+X299</f>
        <v>18.100000000000001</v>
      </c>
      <c r="Y123" s="11">
        <v>24</v>
      </c>
      <c r="Z123" s="11">
        <f t="shared" ref="Z123" si="421">Z139+Z155+Z171+Z187+Z203+Z219+Z235+Z251+Z267+Z283+Z299</f>
        <v>17.600000000000001</v>
      </c>
      <c r="AA123" s="61">
        <f t="shared" si="342"/>
        <v>248.94570999999999</v>
      </c>
      <c r="AB123" s="51">
        <f t="shared" si="343"/>
        <v>0.99978196787148588</v>
      </c>
      <c r="AC123" s="61">
        <f t="shared" si="344"/>
        <v>5.4290000000008831E-2</v>
      </c>
      <c r="AD123" s="81"/>
    </row>
    <row r="124" spans="1:30" s="6" customFormat="1" ht="18" x14ac:dyDescent="0.25">
      <c r="A124" s="6" t="str">
        <f t="shared" si="395"/>
        <v>a</v>
      </c>
      <c r="B124" s="70" t="s">
        <v>7</v>
      </c>
      <c r="C124" s="10" t="s">
        <v>220</v>
      </c>
      <c r="D124" s="11">
        <f t="shared" si="396"/>
        <v>50</v>
      </c>
      <c r="E124" s="11">
        <f t="shared" si="396"/>
        <v>45.079000000000008</v>
      </c>
      <c r="F124" s="145">
        <f t="shared" si="396"/>
        <v>24.579000000000001</v>
      </c>
      <c r="G124" s="83">
        <f t="shared" si="396"/>
        <v>22.320200000000007</v>
      </c>
      <c r="H124" s="83">
        <f t="shared" ref="H124" si="422">H140+H156+H172+H188+H204+H220+H236+H252+H268+H284+H300</f>
        <v>18.070350000000001</v>
      </c>
      <c r="I124" s="145">
        <f t="shared" ref="I124" si="423">I140+I156+I172+I188+I204+I220+I236+I252+I268+I284+I300</f>
        <v>16.844709999999999</v>
      </c>
      <c r="J124" s="42">
        <f t="shared" si="367"/>
        <v>12.14428</v>
      </c>
      <c r="K124" s="42">
        <f t="shared" ref="K124" si="424">K140+K156+K172+K188+K204+K220+K236+K252+K268+K284+K300</f>
        <v>10.363850000000001</v>
      </c>
      <c r="L124" s="51">
        <f t="shared" si="337"/>
        <v>0.90810041091989124</v>
      </c>
      <c r="M124" s="11">
        <f t="shared" si="400"/>
        <v>1.7189999999999997E-2</v>
      </c>
      <c r="N124" s="11">
        <f t="shared" si="400"/>
        <v>3.0634900000000003</v>
      </c>
      <c r="O124" s="11">
        <f t="shared" si="371"/>
        <v>2.1909500000000004</v>
      </c>
      <c r="P124" s="11">
        <v>1.7804299999999991</v>
      </c>
      <c r="Q124" s="11">
        <v>3.5</v>
      </c>
      <c r="R124" s="11">
        <v>4.700429999999999</v>
      </c>
      <c r="S124" s="11">
        <f t="shared" si="338"/>
        <v>4.2498500000000057</v>
      </c>
      <c r="T124" s="145">
        <f t="shared" si="339"/>
        <v>2.2587999999999937</v>
      </c>
      <c r="U124" s="51">
        <f t="shared" si="340"/>
        <v>0.49513520708090247</v>
      </c>
      <c r="V124" s="61">
        <f t="shared" si="341"/>
        <v>22.758800000000001</v>
      </c>
      <c r="W124" s="11">
        <f t="shared" ref="W124" si="425">W140+W156+W172+W188+W204+W220+W236+W252+W268+W284+W300</f>
        <v>17.500000000000004</v>
      </c>
      <c r="X124" s="139">
        <f t="shared" ref="X124" si="426">X140+X156+X172+X188+X204+X220+X236+X252+X268+X284+X300</f>
        <v>11.5</v>
      </c>
      <c r="Y124" s="11">
        <v>20</v>
      </c>
      <c r="Z124" s="11">
        <f t="shared" ref="Z124" si="427">Z140+Z156+Z172+Z188+Z204+Z220+Z236+Z252+Z268+Z284+Z300</f>
        <v>13.5</v>
      </c>
      <c r="AA124" s="61">
        <f t="shared" si="342"/>
        <v>42.320200000000007</v>
      </c>
      <c r="AB124" s="51">
        <f t="shared" si="343"/>
        <v>0.93880077197808287</v>
      </c>
      <c r="AC124" s="61">
        <f t="shared" si="344"/>
        <v>2.7588000000000008</v>
      </c>
      <c r="AD124" s="81"/>
    </row>
    <row r="125" spans="1:30" s="6" customFormat="1" ht="36" x14ac:dyDescent="0.25">
      <c r="A125" s="6" t="str">
        <f t="shared" si="395"/>
        <v>a</v>
      </c>
      <c r="B125" s="69" t="s">
        <v>7</v>
      </c>
      <c r="C125" s="8" t="s">
        <v>14</v>
      </c>
      <c r="D125" s="9">
        <f t="shared" si="396"/>
        <v>1000</v>
      </c>
      <c r="E125" s="9">
        <f t="shared" si="396"/>
        <v>932.70799999999997</v>
      </c>
      <c r="F125" s="144">
        <f t="shared" si="396"/>
        <v>252.708</v>
      </c>
      <c r="G125" s="157">
        <f t="shared" si="396"/>
        <v>243.79682</v>
      </c>
      <c r="H125" s="157">
        <f t="shared" ref="H125" si="428">H141+H157+H173+H189+H205+H221+H237+H253+H269+H285+H301</f>
        <v>155.71101999999999</v>
      </c>
      <c r="I125" s="144">
        <f t="shared" ref="I125" si="429">I141+I157+I173+I189+I205+I221+I237+I253+I269+I285+I301</f>
        <v>113.17751</v>
      </c>
      <c r="J125" s="41">
        <f t="shared" si="367"/>
        <v>94.33350999999999</v>
      </c>
      <c r="K125" s="41">
        <f t="shared" ref="K125" si="430">K141+K157+K173+K189+K205+K221+K237+K253+K269+K285+K301</f>
        <v>66.637679999999989</v>
      </c>
      <c r="L125" s="50">
        <f t="shared" si="337"/>
        <v>0.96473724614970635</v>
      </c>
      <c r="M125" s="9">
        <f t="shared" si="400"/>
        <v>0</v>
      </c>
      <c r="N125" s="9">
        <f t="shared" si="400"/>
        <v>0</v>
      </c>
      <c r="O125" s="9">
        <f t="shared" si="371"/>
        <v>64.145679999999984</v>
      </c>
      <c r="P125" s="9">
        <v>27.695830000000001</v>
      </c>
      <c r="Q125" s="9">
        <v>65</v>
      </c>
      <c r="R125" s="9">
        <v>18.844000000000008</v>
      </c>
      <c r="S125" s="9">
        <f t="shared" si="338"/>
        <v>88.085800000000006</v>
      </c>
      <c r="T125" s="144">
        <f t="shared" si="339"/>
        <v>8.9111800000000017</v>
      </c>
      <c r="U125" s="50">
        <f t="shared" si="340"/>
        <v>0.26138600719625005</v>
      </c>
      <c r="V125" s="60">
        <f t="shared" si="341"/>
        <v>688.91117999999994</v>
      </c>
      <c r="W125" s="9">
        <f t="shared" ref="W125" si="431">W141+W157+W173+W189+W205+W221+W237+W253+W269+W285+W301</f>
        <v>605.6</v>
      </c>
      <c r="X125" s="130">
        <f t="shared" ref="X125" si="432">X141+X157+X173+X189+X205+X221+X237+X253+X269+X285+X301</f>
        <v>597</v>
      </c>
      <c r="Y125" s="9">
        <v>668</v>
      </c>
      <c r="Z125" s="9">
        <f t="shared" ref="Z125" si="433">Z141+Z157+Z173+Z189+Z205+Z221+Z237+Z253+Z269+Z285+Z301</f>
        <v>300</v>
      </c>
      <c r="AA125" s="60">
        <f t="shared" si="342"/>
        <v>911.79682000000003</v>
      </c>
      <c r="AB125" s="50">
        <f t="shared" si="343"/>
        <v>0.97758014298151197</v>
      </c>
      <c r="AC125" s="60">
        <f t="shared" si="344"/>
        <v>20.911179999999945</v>
      </c>
      <c r="AD125" s="81"/>
    </row>
    <row r="126" spans="1:30" s="6" customFormat="1" ht="15" customHeight="1" x14ac:dyDescent="0.25">
      <c r="A126" s="6" t="str">
        <f t="shared" si="395"/>
        <v>b</v>
      </c>
      <c r="B126" s="69" t="s">
        <v>7</v>
      </c>
      <c r="C126" s="13" t="s">
        <v>15</v>
      </c>
      <c r="D126" s="14">
        <f t="shared" si="396"/>
        <v>0</v>
      </c>
      <c r="E126" s="14">
        <f t="shared" si="396"/>
        <v>0</v>
      </c>
      <c r="F126" s="147">
        <f t="shared" si="396"/>
        <v>0</v>
      </c>
      <c r="G126" s="158">
        <f t="shared" si="396"/>
        <v>0</v>
      </c>
      <c r="H126" s="158">
        <f t="shared" ref="H126" si="434">H142+H158+H174+H190+H206+H222+H238+H254+H270+H286+H302</f>
        <v>0</v>
      </c>
      <c r="I126" s="147">
        <f t="shared" ref="I126" si="435">I142+I158+I174+I190+I206+I222+I238+I254+I270+I286+I302</f>
        <v>0</v>
      </c>
      <c r="J126" s="44">
        <f t="shared" si="367"/>
        <v>0</v>
      </c>
      <c r="K126" s="44">
        <f t="shared" ref="K126" si="436">K142+K158+K174+K190+K206+K222+K238+K254+K270+K286+K302</f>
        <v>0</v>
      </c>
      <c r="L126" s="53" t="str">
        <f t="shared" si="337"/>
        <v/>
      </c>
      <c r="M126" s="14">
        <f t="shared" si="400"/>
        <v>0</v>
      </c>
      <c r="N126" s="14">
        <f t="shared" si="400"/>
        <v>0</v>
      </c>
      <c r="O126" s="14">
        <f t="shared" si="371"/>
        <v>0</v>
      </c>
      <c r="P126" s="14">
        <v>0</v>
      </c>
      <c r="Q126" s="14">
        <v>0</v>
      </c>
      <c r="R126" s="14">
        <v>0</v>
      </c>
      <c r="S126" s="14">
        <f t="shared" si="338"/>
        <v>0</v>
      </c>
      <c r="T126" s="147">
        <f t="shared" si="339"/>
        <v>0</v>
      </c>
      <c r="U126" s="53" t="str">
        <f t="shared" si="340"/>
        <v/>
      </c>
      <c r="V126" s="63">
        <f t="shared" si="341"/>
        <v>0</v>
      </c>
      <c r="W126" s="14">
        <f t="shared" ref="W126:Y126" si="437">W142+W158+W174+W190+W206+W222+W238+W254+W270+W286+W302</f>
        <v>0</v>
      </c>
      <c r="X126" s="132">
        <f t="shared" ref="X126" si="438">X142+X158+X174+X190+X206+X222+X238+X254+X270+X286+X302</f>
        <v>0</v>
      </c>
      <c r="Y126" s="14">
        <f t="shared" si="437"/>
        <v>0</v>
      </c>
      <c r="Z126" s="14">
        <f t="shared" ref="Z126" si="439">Z142+Z158+Z174+Z190+Z206+Z222+Z238+Z254+Z270+Z286+Z302</f>
        <v>0</v>
      </c>
      <c r="AA126" s="63">
        <f t="shared" si="342"/>
        <v>0</v>
      </c>
      <c r="AB126" s="53" t="str">
        <f t="shared" si="343"/>
        <v/>
      </c>
      <c r="AC126" s="63">
        <f t="shared" si="344"/>
        <v>0</v>
      </c>
      <c r="AD126" s="81"/>
    </row>
    <row r="127" spans="1:30" s="6" customFormat="1" ht="15.75" customHeight="1" thickBot="1" x14ac:dyDescent="0.3">
      <c r="A127" s="6" t="str">
        <f t="shared" si="395"/>
        <v>b</v>
      </c>
      <c r="B127" s="71" t="s">
        <v>7</v>
      </c>
      <c r="C127" s="17" t="s">
        <v>16</v>
      </c>
      <c r="D127" s="18">
        <f t="shared" si="396"/>
        <v>0</v>
      </c>
      <c r="E127" s="18">
        <f t="shared" si="396"/>
        <v>0</v>
      </c>
      <c r="F127" s="149">
        <f t="shared" si="396"/>
        <v>0</v>
      </c>
      <c r="G127" s="160">
        <f t="shared" si="396"/>
        <v>0</v>
      </c>
      <c r="H127" s="160">
        <f t="shared" ref="H127" si="440">H143+H159+H175+H191+H207+H223+H239+H255+H271+H287+H303</f>
        <v>0</v>
      </c>
      <c r="I127" s="149">
        <f t="shared" ref="I127" si="441">I143+I159+I175+I191+I207+I223+I239+I255+I271+I287+I303</f>
        <v>0</v>
      </c>
      <c r="J127" s="46">
        <f t="shared" si="367"/>
        <v>0</v>
      </c>
      <c r="K127" s="46">
        <f t="shared" ref="K127" si="442">K143+K159+K175+K191+K207+K223+K239+K255+K271+K287+K303</f>
        <v>0</v>
      </c>
      <c r="L127" s="55" t="str">
        <f t="shared" si="337"/>
        <v/>
      </c>
      <c r="M127" s="18">
        <f t="shared" si="400"/>
        <v>0</v>
      </c>
      <c r="N127" s="18">
        <f t="shared" si="400"/>
        <v>0</v>
      </c>
      <c r="O127" s="18">
        <f t="shared" si="371"/>
        <v>0</v>
      </c>
      <c r="P127" s="18">
        <v>0</v>
      </c>
      <c r="Q127" s="18">
        <v>0</v>
      </c>
      <c r="R127" s="18">
        <v>0</v>
      </c>
      <c r="S127" s="18">
        <f t="shared" si="338"/>
        <v>0</v>
      </c>
      <c r="T127" s="149">
        <f t="shared" si="339"/>
        <v>0</v>
      </c>
      <c r="U127" s="55" t="str">
        <f t="shared" si="340"/>
        <v/>
      </c>
      <c r="V127" s="65">
        <f t="shared" si="341"/>
        <v>0</v>
      </c>
      <c r="W127" s="18">
        <f t="shared" ref="W127:Y127" si="443">W143+W159+W175+W191+W207+W223+W239+W255+W271+W287+W303</f>
        <v>0</v>
      </c>
      <c r="X127" s="133">
        <f t="shared" ref="X127" si="444">X143+X159+X175+X191+X207+X223+X239+X255+X271+X287+X303</f>
        <v>0</v>
      </c>
      <c r="Y127" s="18">
        <f t="shared" si="443"/>
        <v>0</v>
      </c>
      <c r="Z127" s="18">
        <f t="shared" ref="Z127" si="445">Z143+Z159+Z175+Z191+Z207+Z223+Z239+Z255+Z271+Z287+Z303</f>
        <v>0</v>
      </c>
      <c r="AA127" s="65">
        <f t="shared" si="342"/>
        <v>0</v>
      </c>
      <c r="AB127" s="55" t="str">
        <f t="shared" si="343"/>
        <v/>
      </c>
      <c r="AC127" s="65">
        <f t="shared" si="344"/>
        <v>0</v>
      </c>
      <c r="AD127" s="81"/>
    </row>
    <row r="128" spans="1:30" s="6" customFormat="1" ht="46.5" customHeight="1" thickTop="1" thickBot="1" x14ac:dyDescent="0.3">
      <c r="A128" s="6" t="s">
        <v>231</v>
      </c>
      <c r="B128" s="67" t="s">
        <v>33</v>
      </c>
      <c r="C128" s="21" t="s">
        <v>34</v>
      </c>
      <c r="D128" s="22">
        <f t="shared" ref="D128:K128" si="446">D129+D141+D142+D143</f>
        <v>13730</v>
      </c>
      <c r="E128" s="23">
        <f t="shared" si="446"/>
        <v>21541.608999999997</v>
      </c>
      <c r="F128" s="150">
        <f t="shared" si="446"/>
        <v>13820.296</v>
      </c>
      <c r="G128" s="23">
        <f t="shared" si="446"/>
        <v>13649.753279999999</v>
      </c>
      <c r="H128" s="23">
        <f t="shared" ref="H128" si="447">H129+H141+H142+H143</f>
        <v>12078.944840000002</v>
      </c>
      <c r="I128" s="150">
        <f t="shared" ref="I128" si="448">I129+I141+I142+I143</f>
        <v>10594.51888</v>
      </c>
      <c r="J128" s="47">
        <f t="shared" si="446"/>
        <v>9005.2112799999995</v>
      </c>
      <c r="K128" s="47">
        <f t="shared" si="446"/>
        <v>7522.7693899999995</v>
      </c>
      <c r="L128" s="56">
        <f t="shared" si="337"/>
        <v>0.98765998065453875</v>
      </c>
      <c r="M128" s="22">
        <f>M129+M141+M142+M143</f>
        <v>0</v>
      </c>
      <c r="N128" s="22">
        <f>N129+N141+N142+N143</f>
        <v>2099.1291499999998</v>
      </c>
      <c r="O128" s="22">
        <f>O129+O141+O142+O143</f>
        <v>1610.8384299999993</v>
      </c>
      <c r="P128" s="22">
        <f>P129+P141+P142+P143</f>
        <v>7721.3130000000001</v>
      </c>
      <c r="Q128" s="22">
        <f>Q129+Q141+Q142+Q143</f>
        <v>0</v>
      </c>
      <c r="R128" s="22">
        <v>1589.3076000000001</v>
      </c>
      <c r="S128" s="22">
        <f t="shared" si="338"/>
        <v>1570.8084399999971</v>
      </c>
      <c r="T128" s="150">
        <f t="shared" si="339"/>
        <v>170.54272000000128</v>
      </c>
      <c r="U128" s="56">
        <f t="shared" si="340"/>
        <v>0.63364594910250205</v>
      </c>
      <c r="V128" s="66">
        <f t="shared" si="341"/>
        <v>7891.8557199999977</v>
      </c>
      <c r="W128" s="22">
        <f>W129+W141+W142+W143</f>
        <v>6938.8</v>
      </c>
      <c r="X128" s="141">
        <f>X129+X141+X142+X143</f>
        <v>6943.3600000000006</v>
      </c>
      <c r="Y128" s="22">
        <f>Y129+Y141+Y142+Y143</f>
        <v>0</v>
      </c>
      <c r="Z128" s="22">
        <f>Z129+Z141+Z142+Z143</f>
        <v>5654.3130000000001</v>
      </c>
      <c r="AA128" s="66"/>
      <c r="AB128" s="56"/>
      <c r="AC128" s="66"/>
      <c r="AD128" s="81"/>
    </row>
    <row r="129" spans="1:30" s="6" customFormat="1" ht="15.75" customHeight="1" thickTop="1" x14ac:dyDescent="0.25">
      <c r="A129" s="6" t="s">
        <v>231</v>
      </c>
      <c r="B129" s="69" t="s">
        <v>7</v>
      </c>
      <c r="C129" s="13" t="s">
        <v>8</v>
      </c>
      <c r="D129" s="14">
        <f t="shared" ref="D129:K129" si="449">D130+D134+D136+D137+D138+D139+D140</f>
        <v>12730</v>
      </c>
      <c r="E129" s="14">
        <f t="shared" si="449"/>
        <v>20608.900999999998</v>
      </c>
      <c r="F129" s="147">
        <f t="shared" si="449"/>
        <v>13567.588</v>
      </c>
      <c r="G129" s="158">
        <f t="shared" si="449"/>
        <v>13405.956459999999</v>
      </c>
      <c r="H129" s="158">
        <f t="shared" ref="H129" si="450">H130+H134+H136+H137+H138+H139+H140</f>
        <v>11923.233820000001</v>
      </c>
      <c r="I129" s="147">
        <f t="shared" ref="I129" si="451">I130+I134+I136+I137+I138+I139+I140</f>
        <v>10481.34137</v>
      </c>
      <c r="J129" s="44">
        <f t="shared" si="449"/>
        <v>8910.8777699999991</v>
      </c>
      <c r="K129" s="44">
        <f t="shared" si="449"/>
        <v>7456.1317099999997</v>
      </c>
      <c r="L129" s="53">
        <f t="shared" si="337"/>
        <v>0.98808693630732303</v>
      </c>
      <c r="M129" s="14">
        <f>M130+M134+M136+M137+M138+M139+M140</f>
        <v>0</v>
      </c>
      <c r="N129" s="14">
        <f>N130+N134+N136+N137+N138+N139+N140</f>
        <v>2099.1291499999998</v>
      </c>
      <c r="O129" s="14">
        <f>O130+O134+O136+O137+O138+O139+O140</f>
        <v>1546.6927499999993</v>
      </c>
      <c r="P129" s="14">
        <f>P130+P134+P136+P137+P138+P139+P140</f>
        <v>7041.3130000000001</v>
      </c>
      <c r="Q129" s="14">
        <f>Q130+Q134+Q136+Q137+Q138+Q139+Q140</f>
        <v>0</v>
      </c>
      <c r="R129" s="14">
        <v>1570.463600000001</v>
      </c>
      <c r="S129" s="14">
        <f t="shared" si="338"/>
        <v>1482.7226399999981</v>
      </c>
      <c r="T129" s="147">
        <f t="shared" si="339"/>
        <v>161.63154000000031</v>
      </c>
      <c r="U129" s="53">
        <f t="shared" si="340"/>
        <v>0.65049351539900169</v>
      </c>
      <c r="V129" s="63">
        <f t="shared" si="341"/>
        <v>7202.9445399999986</v>
      </c>
      <c r="W129" s="14">
        <f>W130+W134+W136+W137+W138+W139+W140</f>
        <v>6333.2</v>
      </c>
      <c r="X129" s="132">
        <f>X130+X134+X136+X137+X138+X139+X140</f>
        <v>6346.3600000000006</v>
      </c>
      <c r="Y129" s="14">
        <f>Y130+Y134+Y136+Y137+Y138+Y139+Y140</f>
        <v>0</v>
      </c>
      <c r="Z129" s="14">
        <f>Z130+Z134+Z136+Z137+Z138+Z139+Z140</f>
        <v>5354.3130000000001</v>
      </c>
      <c r="AA129" s="63"/>
      <c r="AB129" s="53"/>
      <c r="AC129" s="63"/>
      <c r="AD129" s="81"/>
    </row>
    <row r="130" spans="1:30" s="6" customFormat="1" ht="18" customHeight="1" x14ac:dyDescent="0.25">
      <c r="A130" s="6" t="s">
        <v>231</v>
      </c>
      <c r="B130" s="70" t="s">
        <v>7</v>
      </c>
      <c r="C130" s="10" t="s">
        <v>215</v>
      </c>
      <c r="D130" s="12">
        <v>8229</v>
      </c>
      <c r="E130" s="12">
        <v>16111.955</v>
      </c>
      <c r="F130" s="146">
        <v>10884.955</v>
      </c>
      <c r="G130" s="84">
        <f>SUM(G131:G133)</f>
        <v>10839.500199999999</v>
      </c>
      <c r="H130" s="84">
        <v>9608.9938499999989</v>
      </c>
      <c r="I130" s="146">
        <f>SUM(I131:I133)</f>
        <v>8419.7341099999994</v>
      </c>
      <c r="J130" s="43">
        <f>SUM(J131:J133)</f>
        <v>7143.4510599999994</v>
      </c>
      <c r="K130" s="43">
        <f>SUM(K131:K133)</f>
        <v>5973.0999300000003</v>
      </c>
      <c r="L130" s="52">
        <f t="shared" si="337"/>
        <v>0.99582407093093162</v>
      </c>
      <c r="M130" s="12">
        <v>0</v>
      </c>
      <c r="N130" s="12">
        <v>1785.4868899999997</v>
      </c>
      <c r="O130" s="12">
        <f>SUM(O131:O133)</f>
        <v>1151.8494599999995</v>
      </c>
      <c r="P130" s="12">
        <f>E130-F130</f>
        <v>5227</v>
      </c>
      <c r="Q130" s="12">
        <v>0</v>
      </c>
      <c r="R130" s="12">
        <v>1276.28305</v>
      </c>
      <c r="S130" s="12">
        <f t="shared" si="338"/>
        <v>1230.5063499999997</v>
      </c>
      <c r="T130" s="146">
        <f t="shared" si="339"/>
        <v>45.454800000001342</v>
      </c>
      <c r="U130" s="52">
        <f t="shared" si="340"/>
        <v>0.67276132536368172</v>
      </c>
      <c r="V130" s="62">
        <f t="shared" si="341"/>
        <v>5272.4548000000013</v>
      </c>
      <c r="W130" s="12">
        <v>4772</v>
      </c>
      <c r="X130" s="151">
        <v>4790</v>
      </c>
      <c r="Y130" s="12"/>
      <c r="Z130" s="12">
        <v>4177</v>
      </c>
      <c r="AA130" s="62"/>
      <c r="AB130" s="52"/>
      <c r="AC130" s="62"/>
      <c r="AD130" s="81"/>
    </row>
    <row r="131" spans="1:30" s="6" customFormat="1" ht="18" customHeight="1" x14ac:dyDescent="0.25">
      <c r="A131" s="6" t="s">
        <v>231</v>
      </c>
      <c r="B131" s="70"/>
      <c r="C131" s="33" t="s">
        <v>212</v>
      </c>
      <c r="D131" s="12"/>
      <c r="E131" s="12"/>
      <c r="F131" s="146"/>
      <c r="G131" s="84">
        <v>9259.4851999999992</v>
      </c>
      <c r="H131" s="84"/>
      <c r="I131" s="146">
        <v>7112.0591100000001</v>
      </c>
      <c r="J131" s="43">
        <v>5945.7760599999992</v>
      </c>
      <c r="K131" s="43">
        <v>4885.5399299999999</v>
      </c>
      <c r="L131" s="52" t="str">
        <f t="shared" si="337"/>
        <v/>
      </c>
      <c r="M131" s="12"/>
      <c r="N131" s="12"/>
      <c r="O131" s="12">
        <v>1041.8594599999997</v>
      </c>
      <c r="P131" s="12">
        <f t="shared" ref="P131:P143" si="452">E131-F131</f>
        <v>0</v>
      </c>
      <c r="Q131" s="12">
        <v>0</v>
      </c>
      <c r="R131" s="12">
        <v>1166.2830500000009</v>
      </c>
      <c r="S131" s="12">
        <f t="shared" si="338"/>
        <v>9259.4851999999992</v>
      </c>
      <c r="T131" s="146" t="str">
        <f t="shared" si="339"/>
        <v/>
      </c>
      <c r="U131" s="52" t="str">
        <f t="shared" si="340"/>
        <v/>
      </c>
      <c r="V131" s="62" t="str">
        <f t="shared" si="341"/>
        <v/>
      </c>
      <c r="W131" s="12"/>
      <c r="X131" s="151"/>
      <c r="Y131" s="12"/>
      <c r="Z131" s="12"/>
      <c r="AA131" s="62"/>
      <c r="AB131" s="52"/>
      <c r="AC131" s="62"/>
      <c r="AD131" s="81"/>
    </row>
    <row r="132" spans="1:30" s="6" customFormat="1" ht="18" customHeight="1" x14ac:dyDescent="0.25">
      <c r="A132" s="6" t="s">
        <v>231</v>
      </c>
      <c r="B132" s="70"/>
      <c r="C132" s="33" t="s">
        <v>213</v>
      </c>
      <c r="D132" s="12"/>
      <c r="E132" s="12"/>
      <c r="F132" s="146"/>
      <c r="G132" s="84">
        <v>0</v>
      </c>
      <c r="H132" s="84"/>
      <c r="I132" s="146">
        <v>0</v>
      </c>
      <c r="J132" s="43">
        <v>0</v>
      </c>
      <c r="K132" s="43">
        <v>0</v>
      </c>
      <c r="L132" s="52" t="str">
        <f t="shared" si="337"/>
        <v/>
      </c>
      <c r="M132" s="12"/>
      <c r="N132" s="12"/>
      <c r="O132" s="12">
        <v>0</v>
      </c>
      <c r="P132" s="12">
        <f t="shared" si="452"/>
        <v>0</v>
      </c>
      <c r="Q132" s="12">
        <v>0</v>
      </c>
      <c r="R132" s="12">
        <v>0</v>
      </c>
      <c r="S132" s="12">
        <f t="shared" si="338"/>
        <v>0</v>
      </c>
      <c r="T132" s="146" t="str">
        <f t="shared" si="339"/>
        <v/>
      </c>
      <c r="U132" s="52" t="str">
        <f t="shared" si="340"/>
        <v/>
      </c>
      <c r="V132" s="62" t="str">
        <f t="shared" si="341"/>
        <v/>
      </c>
      <c r="W132" s="12"/>
      <c r="X132" s="151"/>
      <c r="Y132" s="12"/>
      <c r="Z132" s="12"/>
      <c r="AA132" s="62"/>
      <c r="AB132" s="52"/>
      <c r="AC132" s="62"/>
      <c r="AD132" s="81"/>
    </row>
    <row r="133" spans="1:30" s="6" customFormat="1" ht="18" customHeight="1" x14ac:dyDescent="0.25">
      <c r="A133" s="6" t="s">
        <v>231</v>
      </c>
      <c r="B133" s="70"/>
      <c r="C133" s="33" t="s">
        <v>214</v>
      </c>
      <c r="D133" s="12"/>
      <c r="E133" s="12"/>
      <c r="F133" s="146"/>
      <c r="G133" s="84">
        <v>1580.0150000000001</v>
      </c>
      <c r="H133" s="84"/>
      <c r="I133" s="146">
        <v>1307.675</v>
      </c>
      <c r="J133" s="43">
        <v>1197.675</v>
      </c>
      <c r="K133" s="43">
        <v>1087.56</v>
      </c>
      <c r="L133" s="52" t="str">
        <f t="shared" ref="L133:L196" si="453">IF(OR(F133="",F133=0),"",G133/F133)</f>
        <v/>
      </c>
      <c r="M133" s="12"/>
      <c r="N133" s="12"/>
      <c r="O133" s="12">
        <v>109.9899999999999</v>
      </c>
      <c r="P133" s="12">
        <f t="shared" si="452"/>
        <v>0</v>
      </c>
      <c r="Q133" s="12">
        <v>0</v>
      </c>
      <c r="R133" s="12">
        <v>110</v>
      </c>
      <c r="S133" s="12">
        <f t="shared" ref="S133:S196" si="454">G133-H133</f>
        <v>1580.0150000000001</v>
      </c>
      <c r="T133" s="146" t="str">
        <f t="shared" ref="T133:T196" si="455">IF(OR(C133="თანამდებობრივი სარგო",C133="პრემია",C133="დანამატი",C133="მ.შ. შტატგარეშეთა შრომის ანაზღაურება"),"",F133-G133)</f>
        <v/>
      </c>
      <c r="U133" s="52" t="str">
        <f t="shared" ref="U133:U196" si="456">IF(OR(E133="",E133=0),"",G133/E133)</f>
        <v/>
      </c>
      <c r="V133" s="62" t="str">
        <f t="shared" ref="V133:V196" si="457">IF(OR(C133="თანამდებობრივი სარგო",C133="პრემია",C133="დანამატი",C133="მ.შ. შტატგარეშეთა შრომის ანაზღაურება"),"",E133-G133)</f>
        <v/>
      </c>
      <c r="W133" s="12"/>
      <c r="X133" s="151"/>
      <c r="Y133" s="12"/>
      <c r="Z133" s="12"/>
      <c r="AA133" s="62"/>
      <c r="AB133" s="52"/>
      <c r="AC133" s="62"/>
      <c r="AD133" s="81"/>
    </row>
    <row r="134" spans="1:30" s="6" customFormat="1" ht="18" customHeight="1" x14ac:dyDescent="0.25">
      <c r="A134" s="6" t="s">
        <v>231</v>
      </c>
      <c r="B134" s="70" t="s">
        <v>7</v>
      </c>
      <c r="C134" s="10" t="s">
        <v>221</v>
      </c>
      <c r="D134" s="12">
        <v>4397</v>
      </c>
      <c r="E134" s="12">
        <v>4259.4989999999998</v>
      </c>
      <c r="F134" s="146">
        <v>2477.7739999999999</v>
      </c>
      <c r="G134" s="84">
        <v>2363.0105099999996</v>
      </c>
      <c r="H134" s="84">
        <v>2117.6185</v>
      </c>
      <c r="I134" s="146">
        <v>1870.07492</v>
      </c>
      <c r="J134" s="43">
        <v>1584.47837</v>
      </c>
      <c r="K134" s="43">
        <v>1319.9756599999998</v>
      </c>
      <c r="L134" s="52">
        <f t="shared" si="453"/>
        <v>0.95368282579444286</v>
      </c>
      <c r="M134" s="12">
        <v>0</v>
      </c>
      <c r="N134" s="12">
        <v>302.19952000000001</v>
      </c>
      <c r="O134" s="12">
        <v>384.24448999999981</v>
      </c>
      <c r="P134" s="12">
        <f t="shared" si="452"/>
        <v>1781.7249999999999</v>
      </c>
      <c r="Q134" s="12">
        <v>0</v>
      </c>
      <c r="R134" s="12">
        <v>285.59654999999998</v>
      </c>
      <c r="S134" s="12">
        <f t="shared" si="454"/>
        <v>245.39200999999957</v>
      </c>
      <c r="T134" s="146">
        <f t="shared" si="455"/>
        <v>114.76349000000027</v>
      </c>
      <c r="U134" s="52">
        <f t="shared" si="456"/>
        <v>0.55476254601773578</v>
      </c>
      <c r="V134" s="62">
        <f t="shared" si="457"/>
        <v>1896.4884900000002</v>
      </c>
      <c r="W134" s="12">
        <v>1532.7</v>
      </c>
      <c r="X134" s="151">
        <v>1536.76</v>
      </c>
      <c r="Y134" s="12"/>
      <c r="Z134" s="12">
        <v>1151.7249999999999</v>
      </c>
      <c r="AA134" s="62"/>
      <c r="AB134" s="52"/>
      <c r="AC134" s="62"/>
      <c r="AD134" s="81"/>
    </row>
    <row r="135" spans="1:30" s="6" customFormat="1" ht="36" customHeight="1" x14ac:dyDescent="0.25">
      <c r="A135" s="6" t="s">
        <v>231</v>
      </c>
      <c r="B135" s="70"/>
      <c r="C135" s="33" t="s">
        <v>224</v>
      </c>
      <c r="D135" s="12"/>
      <c r="E135" s="12"/>
      <c r="F135" s="146"/>
      <c r="G135" s="84">
        <v>626.32859999999994</v>
      </c>
      <c r="H135" s="84"/>
      <c r="I135" s="146">
        <v>485.89213000000001</v>
      </c>
      <c r="J135" s="43">
        <v>415.31227000000001</v>
      </c>
      <c r="K135" s="43">
        <v>338.21563000000003</v>
      </c>
      <c r="L135" s="52" t="str">
        <f t="shared" si="453"/>
        <v/>
      </c>
      <c r="M135" s="12"/>
      <c r="N135" s="12"/>
      <c r="O135" s="12">
        <v>68.492979999999989</v>
      </c>
      <c r="P135" s="12">
        <f t="shared" si="452"/>
        <v>0</v>
      </c>
      <c r="Q135" s="12">
        <v>0</v>
      </c>
      <c r="R135" s="12">
        <v>70.579859999999996</v>
      </c>
      <c r="S135" s="12">
        <f t="shared" si="454"/>
        <v>626.32859999999994</v>
      </c>
      <c r="T135" s="146" t="str">
        <f t="shared" si="455"/>
        <v/>
      </c>
      <c r="U135" s="52" t="str">
        <f t="shared" si="456"/>
        <v/>
      </c>
      <c r="V135" s="62" t="str">
        <f t="shared" si="457"/>
        <v/>
      </c>
      <c r="W135" s="12"/>
      <c r="X135" s="151"/>
      <c r="Y135" s="12"/>
      <c r="Z135" s="12"/>
      <c r="AA135" s="62"/>
      <c r="AB135" s="52"/>
      <c r="AC135" s="62"/>
      <c r="AD135" s="81"/>
    </row>
    <row r="136" spans="1:30" s="6" customFormat="1" ht="18" customHeight="1" x14ac:dyDescent="0.25">
      <c r="A136" s="6" t="s">
        <v>231</v>
      </c>
      <c r="B136" s="70" t="s">
        <v>7</v>
      </c>
      <c r="C136" s="10" t="s">
        <v>216</v>
      </c>
      <c r="D136" s="12">
        <v>0</v>
      </c>
      <c r="E136" s="12">
        <v>0</v>
      </c>
      <c r="F136" s="146">
        <v>0</v>
      </c>
      <c r="G136" s="84">
        <v>0</v>
      </c>
      <c r="H136" s="84">
        <v>0</v>
      </c>
      <c r="I136" s="146">
        <v>0</v>
      </c>
      <c r="J136" s="43">
        <v>0</v>
      </c>
      <c r="K136" s="43">
        <v>0</v>
      </c>
      <c r="L136" s="52" t="str">
        <f t="shared" si="453"/>
        <v/>
      </c>
      <c r="M136" s="12">
        <v>0</v>
      </c>
      <c r="N136" s="12">
        <v>0</v>
      </c>
      <c r="O136" s="12">
        <v>0</v>
      </c>
      <c r="P136" s="12">
        <f t="shared" si="452"/>
        <v>0</v>
      </c>
      <c r="Q136" s="12">
        <v>0</v>
      </c>
      <c r="R136" s="12">
        <v>0</v>
      </c>
      <c r="S136" s="12">
        <f t="shared" si="454"/>
        <v>0</v>
      </c>
      <c r="T136" s="146">
        <f t="shared" si="455"/>
        <v>0</v>
      </c>
      <c r="U136" s="52" t="str">
        <f t="shared" si="456"/>
        <v/>
      </c>
      <c r="V136" s="62">
        <f t="shared" si="457"/>
        <v>0</v>
      </c>
      <c r="W136" s="12"/>
      <c r="X136" s="151">
        <v>0</v>
      </c>
      <c r="Y136" s="12"/>
      <c r="Z136" s="12">
        <v>0</v>
      </c>
      <c r="AA136" s="62"/>
      <c r="AB136" s="52"/>
      <c r="AC136" s="62"/>
      <c r="AD136" s="81"/>
    </row>
    <row r="137" spans="1:30" s="6" customFormat="1" ht="18" customHeight="1" x14ac:dyDescent="0.25">
      <c r="A137" s="6" t="s">
        <v>231</v>
      </c>
      <c r="B137" s="70" t="s">
        <v>7</v>
      </c>
      <c r="C137" s="10" t="s">
        <v>217</v>
      </c>
      <c r="D137" s="12">
        <v>0</v>
      </c>
      <c r="E137" s="12">
        <v>0</v>
      </c>
      <c r="F137" s="146">
        <v>0</v>
      </c>
      <c r="G137" s="84">
        <v>0</v>
      </c>
      <c r="H137" s="84">
        <v>0</v>
      </c>
      <c r="I137" s="146">
        <v>0</v>
      </c>
      <c r="J137" s="43">
        <v>0</v>
      </c>
      <c r="K137" s="43">
        <v>0</v>
      </c>
      <c r="L137" s="52" t="str">
        <f t="shared" si="453"/>
        <v/>
      </c>
      <c r="M137" s="12">
        <v>0</v>
      </c>
      <c r="N137" s="12">
        <v>0</v>
      </c>
      <c r="O137" s="12">
        <v>0</v>
      </c>
      <c r="P137" s="12">
        <f t="shared" si="452"/>
        <v>0</v>
      </c>
      <c r="Q137" s="12">
        <v>0</v>
      </c>
      <c r="R137" s="12">
        <v>0</v>
      </c>
      <c r="S137" s="12">
        <f t="shared" si="454"/>
        <v>0</v>
      </c>
      <c r="T137" s="146">
        <f t="shared" si="455"/>
        <v>0</v>
      </c>
      <c r="U137" s="52" t="str">
        <f t="shared" si="456"/>
        <v/>
      </c>
      <c r="V137" s="62">
        <f t="shared" si="457"/>
        <v>0</v>
      </c>
      <c r="W137" s="12"/>
      <c r="X137" s="151">
        <v>0</v>
      </c>
      <c r="Y137" s="12"/>
      <c r="Z137" s="12">
        <v>0</v>
      </c>
      <c r="AA137" s="62"/>
      <c r="AB137" s="52"/>
      <c r="AC137" s="62"/>
      <c r="AD137" s="81"/>
    </row>
    <row r="138" spans="1:30" s="6" customFormat="1" ht="18" customHeight="1" x14ac:dyDescent="0.25">
      <c r="A138" s="6" t="s">
        <v>231</v>
      </c>
      <c r="B138" s="70" t="s">
        <v>7</v>
      </c>
      <c r="C138" s="10" t="s">
        <v>218</v>
      </c>
      <c r="D138" s="12">
        <v>0</v>
      </c>
      <c r="E138" s="12">
        <v>2.5</v>
      </c>
      <c r="F138" s="146">
        <v>2.5</v>
      </c>
      <c r="G138" s="84">
        <v>2.4289099999999997</v>
      </c>
      <c r="H138" s="84">
        <v>2.4289099999999997</v>
      </c>
      <c r="I138" s="146">
        <v>2.4289099999999997</v>
      </c>
      <c r="J138" s="43">
        <v>2.4289099999999997</v>
      </c>
      <c r="K138" s="43">
        <v>0</v>
      </c>
      <c r="L138" s="52">
        <f t="shared" si="453"/>
        <v>0.97156399999999987</v>
      </c>
      <c r="M138" s="12">
        <v>0</v>
      </c>
      <c r="N138" s="12">
        <v>0</v>
      </c>
      <c r="O138" s="12">
        <v>0</v>
      </c>
      <c r="P138" s="12">
        <f t="shared" si="452"/>
        <v>0</v>
      </c>
      <c r="Q138" s="12">
        <v>0</v>
      </c>
      <c r="R138" s="12">
        <v>0</v>
      </c>
      <c r="S138" s="12">
        <f t="shared" si="454"/>
        <v>0</v>
      </c>
      <c r="T138" s="146">
        <f t="shared" si="455"/>
        <v>7.109000000000032E-2</v>
      </c>
      <c r="U138" s="52">
        <f t="shared" si="456"/>
        <v>0.97156399999999987</v>
      </c>
      <c r="V138" s="62">
        <f t="shared" si="457"/>
        <v>7.109000000000032E-2</v>
      </c>
      <c r="W138" s="12"/>
      <c r="X138" s="151">
        <v>0</v>
      </c>
      <c r="Y138" s="12"/>
      <c r="Z138" s="12">
        <v>0</v>
      </c>
      <c r="AA138" s="62"/>
      <c r="AB138" s="52"/>
      <c r="AC138" s="62"/>
      <c r="AD138" s="81"/>
    </row>
    <row r="139" spans="1:30" s="6" customFormat="1" ht="18" customHeight="1" x14ac:dyDescent="0.25">
      <c r="A139" s="6" t="s">
        <v>231</v>
      </c>
      <c r="B139" s="70" t="s">
        <v>7</v>
      </c>
      <c r="C139" s="10" t="s">
        <v>219</v>
      </c>
      <c r="D139" s="12">
        <v>59</v>
      </c>
      <c r="E139" s="12">
        <v>200</v>
      </c>
      <c r="F139" s="146">
        <v>186</v>
      </c>
      <c r="G139" s="84">
        <v>185.13235999999998</v>
      </c>
      <c r="H139" s="84">
        <v>181.83190999999999</v>
      </c>
      <c r="I139" s="146">
        <v>177.63691</v>
      </c>
      <c r="J139" s="43">
        <v>172.53042000000002</v>
      </c>
      <c r="K139" s="43">
        <v>155.95273999999998</v>
      </c>
      <c r="L139" s="52">
        <f t="shared" si="453"/>
        <v>0.99533526881720413</v>
      </c>
      <c r="M139" s="12">
        <v>0</v>
      </c>
      <c r="N139" s="12">
        <v>9.4665400000000073</v>
      </c>
      <c r="O139" s="12">
        <v>8.7500099999999748</v>
      </c>
      <c r="P139" s="12">
        <f t="shared" si="452"/>
        <v>14</v>
      </c>
      <c r="Q139" s="12">
        <v>0</v>
      </c>
      <c r="R139" s="12">
        <v>5.1064899999999795</v>
      </c>
      <c r="S139" s="12">
        <f t="shared" si="454"/>
        <v>3.3004499999999837</v>
      </c>
      <c r="T139" s="146">
        <f t="shared" si="455"/>
        <v>0.86764000000002284</v>
      </c>
      <c r="U139" s="52">
        <f t="shared" si="456"/>
        <v>0.92566179999999987</v>
      </c>
      <c r="V139" s="62">
        <f t="shared" si="457"/>
        <v>14.867640000000023</v>
      </c>
      <c r="W139" s="12">
        <v>14.5</v>
      </c>
      <c r="X139" s="151">
        <v>10</v>
      </c>
      <c r="Y139" s="12"/>
      <c r="Z139" s="12">
        <v>14</v>
      </c>
      <c r="AA139" s="62"/>
      <c r="AB139" s="52"/>
      <c r="AC139" s="62"/>
      <c r="AD139" s="81"/>
    </row>
    <row r="140" spans="1:30" s="6" customFormat="1" ht="18" customHeight="1" x14ac:dyDescent="0.25">
      <c r="A140" s="6" t="s">
        <v>231</v>
      </c>
      <c r="B140" s="70" t="s">
        <v>7</v>
      </c>
      <c r="C140" s="10" t="s">
        <v>220</v>
      </c>
      <c r="D140" s="12">
        <v>45</v>
      </c>
      <c r="E140" s="12">
        <v>34.947000000000003</v>
      </c>
      <c r="F140" s="146">
        <v>16.359000000000002</v>
      </c>
      <c r="G140" s="84">
        <v>15.88448</v>
      </c>
      <c r="H140" s="84">
        <v>12.36065</v>
      </c>
      <c r="I140" s="146">
        <v>11.466520000000001</v>
      </c>
      <c r="J140" s="43">
        <v>7.9890100000000004</v>
      </c>
      <c r="K140" s="43">
        <v>7.1033800000000005</v>
      </c>
      <c r="L140" s="52">
        <f t="shared" si="453"/>
        <v>0.97099333700103907</v>
      </c>
      <c r="M140" s="12">
        <v>0</v>
      </c>
      <c r="N140" s="12">
        <v>1.9762000000000002</v>
      </c>
      <c r="O140" s="12">
        <v>1.8487900000000002</v>
      </c>
      <c r="P140" s="12">
        <f t="shared" si="452"/>
        <v>18.588000000000001</v>
      </c>
      <c r="Q140" s="12">
        <v>0</v>
      </c>
      <c r="R140" s="12">
        <v>3.4775100000000005</v>
      </c>
      <c r="S140" s="12">
        <f t="shared" si="454"/>
        <v>3.5238300000000002</v>
      </c>
      <c r="T140" s="146">
        <f t="shared" si="455"/>
        <v>0.47452000000000183</v>
      </c>
      <c r="U140" s="52">
        <f t="shared" si="456"/>
        <v>0.45453057487051818</v>
      </c>
      <c r="V140" s="62">
        <f t="shared" si="457"/>
        <v>19.062520000000003</v>
      </c>
      <c r="W140" s="12">
        <v>14</v>
      </c>
      <c r="X140" s="151">
        <v>9.6</v>
      </c>
      <c r="Y140" s="12"/>
      <c r="Z140" s="12">
        <v>11.587999999999999</v>
      </c>
      <c r="AA140" s="62"/>
      <c r="AB140" s="52"/>
      <c r="AC140" s="62"/>
      <c r="AD140" s="81"/>
    </row>
    <row r="141" spans="1:30" s="6" customFormat="1" ht="30" customHeight="1" x14ac:dyDescent="0.25">
      <c r="A141" s="6" t="s">
        <v>231</v>
      </c>
      <c r="B141" s="69" t="s">
        <v>7</v>
      </c>
      <c r="C141" s="13" t="s">
        <v>14</v>
      </c>
      <c r="D141" s="14">
        <v>1000</v>
      </c>
      <c r="E141" s="14">
        <v>932.70799999999997</v>
      </c>
      <c r="F141" s="147">
        <v>252.708</v>
      </c>
      <c r="G141" s="158">
        <v>243.79682</v>
      </c>
      <c r="H141" s="158">
        <v>155.71101999999999</v>
      </c>
      <c r="I141" s="147">
        <v>113.17751</v>
      </c>
      <c r="J141" s="44">
        <v>94.33350999999999</v>
      </c>
      <c r="K141" s="44">
        <v>66.637679999999989</v>
      </c>
      <c r="L141" s="53">
        <f t="shared" si="453"/>
        <v>0.96473724614970635</v>
      </c>
      <c r="M141" s="14">
        <v>0</v>
      </c>
      <c r="N141" s="14">
        <v>0</v>
      </c>
      <c r="O141" s="14">
        <v>64.145679999999984</v>
      </c>
      <c r="P141" s="14">
        <f t="shared" si="452"/>
        <v>680</v>
      </c>
      <c r="Q141" s="14">
        <v>0</v>
      </c>
      <c r="R141" s="14">
        <v>18.844000000000008</v>
      </c>
      <c r="S141" s="14">
        <f t="shared" si="454"/>
        <v>88.085800000000006</v>
      </c>
      <c r="T141" s="147">
        <f t="shared" si="455"/>
        <v>8.9111800000000017</v>
      </c>
      <c r="U141" s="53">
        <f t="shared" si="456"/>
        <v>0.26138600719625005</v>
      </c>
      <c r="V141" s="63">
        <f t="shared" si="457"/>
        <v>688.91117999999994</v>
      </c>
      <c r="W141" s="14">
        <v>605.6</v>
      </c>
      <c r="X141" s="152">
        <v>597</v>
      </c>
      <c r="Y141" s="14"/>
      <c r="Z141" s="14">
        <v>300</v>
      </c>
      <c r="AA141" s="63"/>
      <c r="AB141" s="53"/>
      <c r="AC141" s="63"/>
      <c r="AD141" s="81"/>
    </row>
    <row r="142" spans="1:30" s="6" customFormat="1" ht="15" customHeight="1" x14ac:dyDescent="0.25">
      <c r="A142" s="6" t="s">
        <v>231</v>
      </c>
      <c r="B142" s="69" t="s">
        <v>7</v>
      </c>
      <c r="C142" s="13" t="s">
        <v>15</v>
      </c>
      <c r="D142" s="14">
        <v>0</v>
      </c>
      <c r="E142" s="14">
        <v>0</v>
      </c>
      <c r="F142" s="147">
        <v>0</v>
      </c>
      <c r="G142" s="158">
        <v>0</v>
      </c>
      <c r="H142" s="158">
        <v>0</v>
      </c>
      <c r="I142" s="147">
        <v>0</v>
      </c>
      <c r="J142" s="44">
        <v>0</v>
      </c>
      <c r="K142" s="44">
        <v>0</v>
      </c>
      <c r="L142" s="53" t="str">
        <f t="shared" si="453"/>
        <v/>
      </c>
      <c r="M142" s="14">
        <v>0</v>
      </c>
      <c r="N142" s="14">
        <v>0</v>
      </c>
      <c r="O142" s="14">
        <v>0</v>
      </c>
      <c r="P142" s="14">
        <f t="shared" si="452"/>
        <v>0</v>
      </c>
      <c r="Q142" s="14">
        <v>0</v>
      </c>
      <c r="R142" s="14">
        <v>0</v>
      </c>
      <c r="S142" s="14">
        <f t="shared" si="454"/>
        <v>0</v>
      </c>
      <c r="T142" s="147">
        <f t="shared" si="455"/>
        <v>0</v>
      </c>
      <c r="U142" s="53" t="str">
        <f t="shared" si="456"/>
        <v/>
      </c>
      <c r="V142" s="63">
        <f t="shared" si="457"/>
        <v>0</v>
      </c>
      <c r="W142" s="14"/>
      <c r="X142" s="152">
        <v>0</v>
      </c>
      <c r="Y142" s="14"/>
      <c r="Z142" s="14">
        <v>0</v>
      </c>
      <c r="AA142" s="63"/>
      <c r="AB142" s="53"/>
      <c r="AC142" s="63"/>
      <c r="AD142" s="81"/>
    </row>
    <row r="143" spans="1:30" s="6" customFormat="1" ht="15.75" customHeight="1" thickBot="1" x14ac:dyDescent="0.3">
      <c r="A143" s="6" t="s">
        <v>231</v>
      </c>
      <c r="B143" s="71" t="s">
        <v>7</v>
      </c>
      <c r="C143" s="17" t="s">
        <v>16</v>
      </c>
      <c r="D143" s="18">
        <v>0</v>
      </c>
      <c r="E143" s="18">
        <v>0</v>
      </c>
      <c r="F143" s="149">
        <v>0</v>
      </c>
      <c r="G143" s="160">
        <v>0</v>
      </c>
      <c r="H143" s="160">
        <v>0</v>
      </c>
      <c r="I143" s="149">
        <v>0</v>
      </c>
      <c r="J143" s="46">
        <v>0</v>
      </c>
      <c r="K143" s="46">
        <v>0</v>
      </c>
      <c r="L143" s="55" t="str">
        <f t="shared" si="453"/>
        <v/>
      </c>
      <c r="M143" s="18">
        <v>0</v>
      </c>
      <c r="N143" s="18">
        <v>0</v>
      </c>
      <c r="O143" s="18">
        <v>0</v>
      </c>
      <c r="P143" s="18">
        <f t="shared" si="452"/>
        <v>0</v>
      </c>
      <c r="Q143" s="18">
        <v>0</v>
      </c>
      <c r="R143" s="18">
        <v>0</v>
      </c>
      <c r="S143" s="18">
        <f t="shared" si="454"/>
        <v>0</v>
      </c>
      <c r="T143" s="149">
        <f t="shared" si="455"/>
        <v>0</v>
      </c>
      <c r="U143" s="55" t="str">
        <f t="shared" si="456"/>
        <v/>
      </c>
      <c r="V143" s="65">
        <f t="shared" si="457"/>
        <v>0</v>
      </c>
      <c r="W143" s="18"/>
      <c r="X143" s="153">
        <v>0</v>
      </c>
      <c r="Y143" s="18"/>
      <c r="Z143" s="18">
        <v>0</v>
      </c>
      <c r="AA143" s="65"/>
      <c r="AB143" s="55"/>
      <c r="AC143" s="65"/>
      <c r="AD143" s="81"/>
    </row>
    <row r="144" spans="1:30" s="6" customFormat="1" ht="46.5" customHeight="1" thickTop="1" thickBot="1" x14ac:dyDescent="0.3">
      <c r="A144" s="6" t="s">
        <v>231</v>
      </c>
      <c r="B144" s="67" t="s">
        <v>35</v>
      </c>
      <c r="C144" s="21" t="s">
        <v>36</v>
      </c>
      <c r="D144" s="22">
        <f t="shared" ref="D144:K144" si="458">D145+D157+D158+D159</f>
        <v>1687</v>
      </c>
      <c r="E144" s="22">
        <f t="shared" si="458"/>
        <v>215.184</v>
      </c>
      <c r="F144" s="150">
        <f t="shared" si="458"/>
        <v>201.59399999999999</v>
      </c>
      <c r="G144" s="23">
        <f t="shared" si="458"/>
        <v>196.12406999999999</v>
      </c>
      <c r="H144" s="23">
        <f t="shared" ref="H144" si="459">H145+H157+H158+H159</f>
        <v>188.60466999999997</v>
      </c>
      <c r="I144" s="150">
        <f t="shared" ref="I144" si="460">I145+I157+I158+I159</f>
        <v>183.82628</v>
      </c>
      <c r="J144" s="47">
        <f t="shared" si="458"/>
        <v>180.49033</v>
      </c>
      <c r="K144" s="47">
        <f t="shared" si="458"/>
        <v>174.37583000000001</v>
      </c>
      <c r="L144" s="56">
        <f t="shared" si="453"/>
        <v>0.97286660317271345</v>
      </c>
      <c r="M144" s="22">
        <f>M145+M157+M158+M159</f>
        <v>0</v>
      </c>
      <c r="N144" s="22">
        <f>N145+N157+N158+N159</f>
        <v>10.177649999999996</v>
      </c>
      <c r="O144" s="22">
        <f>O145+O157+O158+O159</f>
        <v>6.9054399999999987</v>
      </c>
      <c r="P144" s="22">
        <f>P145+P157+P158+P159</f>
        <v>6.1145000000000032</v>
      </c>
      <c r="Q144" s="22">
        <v>0</v>
      </c>
      <c r="R144" s="22">
        <v>3.3359499999999969</v>
      </c>
      <c r="S144" s="22">
        <f t="shared" si="454"/>
        <v>7.5194000000000187</v>
      </c>
      <c r="T144" s="150">
        <f t="shared" si="455"/>
        <v>5.4699300000000051</v>
      </c>
      <c r="U144" s="56">
        <f t="shared" si="456"/>
        <v>0.91142496654026317</v>
      </c>
      <c r="V144" s="66">
        <f t="shared" si="457"/>
        <v>19.059930000000008</v>
      </c>
      <c r="W144" s="22">
        <f>W145+W157+W158+W159</f>
        <v>20.7</v>
      </c>
      <c r="X144" s="106">
        <f>X145+X157+X158+X159</f>
        <v>19.09</v>
      </c>
      <c r="Y144" s="22">
        <f>Y145+Y157+Y158+Y159</f>
        <v>0</v>
      </c>
      <c r="Z144" s="22">
        <f>Z145+Z157+Z158+Z159</f>
        <v>13.59</v>
      </c>
      <c r="AA144" s="66"/>
      <c r="AB144" s="56"/>
      <c r="AC144" s="66"/>
      <c r="AD144" s="81"/>
    </row>
    <row r="145" spans="1:30" s="6" customFormat="1" ht="15.75" customHeight="1" thickTop="1" x14ac:dyDescent="0.25">
      <c r="A145" s="6" t="s">
        <v>231</v>
      </c>
      <c r="B145" s="69" t="s">
        <v>7</v>
      </c>
      <c r="C145" s="13" t="s">
        <v>8</v>
      </c>
      <c r="D145" s="14">
        <f>SUM(D146:D156)</f>
        <v>1687</v>
      </c>
      <c r="E145" s="14">
        <f t="shared" ref="E145:K145" si="461">E146+E150+E152+E153+E154+E155+E156</f>
        <v>215.184</v>
      </c>
      <c r="F145" s="147">
        <f t="shared" si="461"/>
        <v>201.59399999999999</v>
      </c>
      <c r="G145" s="158">
        <f t="shared" si="461"/>
        <v>196.12406999999999</v>
      </c>
      <c r="H145" s="158">
        <f t="shared" si="461"/>
        <v>188.60466999999997</v>
      </c>
      <c r="I145" s="147">
        <f t="shared" si="461"/>
        <v>183.82628</v>
      </c>
      <c r="J145" s="44">
        <f t="shared" si="461"/>
        <v>180.49033</v>
      </c>
      <c r="K145" s="44">
        <f t="shared" si="461"/>
        <v>174.37583000000001</v>
      </c>
      <c r="L145" s="53">
        <f t="shared" si="453"/>
        <v>0.97286660317271345</v>
      </c>
      <c r="M145" s="14">
        <f>M146+M150+M152+M153+M154+M155+M156</f>
        <v>0</v>
      </c>
      <c r="N145" s="14">
        <f>N146+N150+N152+N153+N154+N155+N156</f>
        <v>10.177649999999996</v>
      </c>
      <c r="O145" s="14">
        <f>O146+O150+O152+O153+O154+O155+O156</f>
        <v>6.9054399999999987</v>
      </c>
      <c r="P145" s="14">
        <f>P146+P150+P152+P153+P154+P155+P156</f>
        <v>6.1145000000000032</v>
      </c>
      <c r="Q145" s="14">
        <v>0</v>
      </c>
      <c r="R145" s="14">
        <v>3.3359499999999969</v>
      </c>
      <c r="S145" s="14">
        <f t="shared" si="454"/>
        <v>7.5194000000000187</v>
      </c>
      <c r="T145" s="147">
        <f t="shared" si="455"/>
        <v>5.4699300000000051</v>
      </c>
      <c r="U145" s="53">
        <f t="shared" si="456"/>
        <v>0.91142496654026317</v>
      </c>
      <c r="V145" s="63">
        <f t="shared" si="457"/>
        <v>19.059930000000008</v>
      </c>
      <c r="W145" s="14">
        <f>W146+W150+W152+W153+W154+W155+W156</f>
        <v>20.7</v>
      </c>
      <c r="X145" s="107">
        <f>X146+X150+X152+X153+X154+X155+X156</f>
        <v>19.09</v>
      </c>
      <c r="Y145" s="14">
        <f>Y146+Y150+Y152+Y153+Y154+Y155+Y156</f>
        <v>0</v>
      </c>
      <c r="Z145" s="14">
        <f>Z146+Z150+Z152+Z153+Z154+Z155+Z156</f>
        <v>13.59</v>
      </c>
      <c r="AA145" s="63"/>
      <c r="AB145" s="53"/>
      <c r="AC145" s="63"/>
      <c r="AD145" s="81"/>
    </row>
    <row r="146" spans="1:30" s="6" customFormat="1" ht="18" customHeight="1" x14ac:dyDescent="0.25">
      <c r="A146" s="6" t="s">
        <v>231</v>
      </c>
      <c r="B146" s="70" t="s">
        <v>7</v>
      </c>
      <c r="C146" s="10" t="s">
        <v>215</v>
      </c>
      <c r="D146" s="12">
        <v>1596</v>
      </c>
      <c r="E146" s="12">
        <v>125.17400000000001</v>
      </c>
      <c r="F146" s="146">
        <v>125.17400000000001</v>
      </c>
      <c r="G146" s="84">
        <f>SUM(G147:G149)</f>
        <v>125.17314999999999</v>
      </c>
      <c r="H146" s="84">
        <f>SUM(H147:H149)</f>
        <v>125.17314999999999</v>
      </c>
      <c r="I146" s="146">
        <f>SUM(I147:I149)</f>
        <v>125.17314999999999</v>
      </c>
      <c r="J146" s="43">
        <f>SUM(J147:J149)</f>
        <v>125.17314999999999</v>
      </c>
      <c r="K146" s="43">
        <f>SUM(K147:K149)</f>
        <v>125.17314999999999</v>
      </c>
      <c r="L146" s="52">
        <f t="shared" si="453"/>
        <v>0.99999320945244208</v>
      </c>
      <c r="M146" s="12">
        <v>0</v>
      </c>
      <c r="N146" s="12">
        <v>0</v>
      </c>
      <c r="O146" s="12">
        <f>SUM(O147:O149)</f>
        <v>0</v>
      </c>
      <c r="P146" s="12">
        <v>0</v>
      </c>
      <c r="Q146" s="12">
        <v>0</v>
      </c>
      <c r="R146" s="12">
        <v>0</v>
      </c>
      <c r="S146" s="12">
        <f t="shared" si="454"/>
        <v>0</v>
      </c>
      <c r="T146" s="146">
        <f t="shared" si="455"/>
        <v>8.5000000001400622E-4</v>
      </c>
      <c r="U146" s="52">
        <f t="shared" si="456"/>
        <v>0.99999320945244208</v>
      </c>
      <c r="V146" s="62">
        <f t="shared" si="457"/>
        <v>8.5000000001400622E-4</v>
      </c>
      <c r="W146" s="12">
        <f>SUM(W147:W149)</f>
        <v>0</v>
      </c>
      <c r="X146" s="111">
        <v>0</v>
      </c>
      <c r="Y146" s="12">
        <f>SUM(Y147:Y149)</f>
        <v>0</v>
      </c>
      <c r="Z146" s="12">
        <v>0</v>
      </c>
      <c r="AA146" s="62"/>
      <c r="AB146" s="52"/>
      <c r="AC146" s="62"/>
      <c r="AD146" s="81"/>
    </row>
    <row r="147" spans="1:30" s="6" customFormat="1" ht="18" customHeight="1" x14ac:dyDescent="0.25">
      <c r="A147" s="6" t="s">
        <v>231</v>
      </c>
      <c r="B147" s="70"/>
      <c r="C147" s="33" t="s">
        <v>212</v>
      </c>
      <c r="D147" s="12"/>
      <c r="E147" s="12"/>
      <c r="F147" s="146"/>
      <c r="G147" s="84">
        <v>125.17314999999999</v>
      </c>
      <c r="H147" s="84">
        <v>125.17314999999999</v>
      </c>
      <c r="I147" s="146">
        <v>125.17314999999999</v>
      </c>
      <c r="J147" s="43">
        <v>125.17314999999999</v>
      </c>
      <c r="K147" s="43">
        <v>125.17314999999999</v>
      </c>
      <c r="L147" s="52" t="str">
        <f t="shared" si="453"/>
        <v/>
      </c>
      <c r="M147" s="12"/>
      <c r="N147" s="12"/>
      <c r="O147" s="12">
        <v>0</v>
      </c>
      <c r="P147" s="12">
        <v>0</v>
      </c>
      <c r="Q147" s="12">
        <v>0</v>
      </c>
      <c r="R147" s="12">
        <v>0</v>
      </c>
      <c r="S147" s="12">
        <f t="shared" si="454"/>
        <v>0</v>
      </c>
      <c r="T147" s="146" t="str">
        <f t="shared" si="455"/>
        <v/>
      </c>
      <c r="U147" s="52" t="str">
        <f t="shared" si="456"/>
        <v/>
      </c>
      <c r="V147" s="62" t="str">
        <f t="shared" si="457"/>
        <v/>
      </c>
      <c r="W147" s="12"/>
      <c r="X147" s="111"/>
      <c r="Y147" s="12"/>
      <c r="Z147" s="12"/>
      <c r="AA147" s="62"/>
      <c r="AB147" s="52"/>
      <c r="AC147" s="62"/>
      <c r="AD147" s="81"/>
    </row>
    <row r="148" spans="1:30" s="6" customFormat="1" ht="18" customHeight="1" x14ac:dyDescent="0.25">
      <c r="A148" s="6" t="s">
        <v>231</v>
      </c>
      <c r="B148" s="70"/>
      <c r="C148" s="33" t="s">
        <v>213</v>
      </c>
      <c r="D148" s="12"/>
      <c r="E148" s="12"/>
      <c r="F148" s="146"/>
      <c r="G148" s="84"/>
      <c r="H148" s="84"/>
      <c r="I148" s="146">
        <v>0</v>
      </c>
      <c r="J148" s="43">
        <v>0</v>
      </c>
      <c r="K148" s="43">
        <v>0</v>
      </c>
      <c r="L148" s="52" t="str">
        <f t="shared" si="453"/>
        <v/>
      </c>
      <c r="M148" s="12"/>
      <c r="N148" s="12"/>
      <c r="O148" s="12">
        <v>0</v>
      </c>
      <c r="P148" s="12">
        <v>0</v>
      </c>
      <c r="Q148" s="12">
        <v>0</v>
      </c>
      <c r="R148" s="12">
        <v>0</v>
      </c>
      <c r="S148" s="12">
        <f t="shared" si="454"/>
        <v>0</v>
      </c>
      <c r="T148" s="146" t="str">
        <f t="shared" si="455"/>
        <v/>
      </c>
      <c r="U148" s="52" t="str">
        <f t="shared" si="456"/>
        <v/>
      </c>
      <c r="V148" s="62" t="str">
        <f t="shared" si="457"/>
        <v/>
      </c>
      <c r="W148" s="12"/>
      <c r="X148" s="111"/>
      <c r="Y148" s="12"/>
      <c r="Z148" s="12"/>
      <c r="AA148" s="62"/>
      <c r="AB148" s="52"/>
      <c r="AC148" s="62"/>
      <c r="AD148" s="81"/>
    </row>
    <row r="149" spans="1:30" s="6" customFormat="1" ht="18" customHeight="1" x14ac:dyDescent="0.25">
      <c r="A149" s="6" t="s">
        <v>231</v>
      </c>
      <c r="B149" s="70"/>
      <c r="C149" s="33" t="s">
        <v>214</v>
      </c>
      <c r="D149" s="12"/>
      <c r="E149" s="12"/>
      <c r="F149" s="146"/>
      <c r="G149" s="84"/>
      <c r="H149" s="84"/>
      <c r="I149" s="146">
        <v>0</v>
      </c>
      <c r="J149" s="43">
        <v>0</v>
      </c>
      <c r="K149" s="43">
        <v>0</v>
      </c>
      <c r="L149" s="52" t="str">
        <f t="shared" si="453"/>
        <v/>
      </c>
      <c r="M149" s="12"/>
      <c r="N149" s="12"/>
      <c r="O149" s="12">
        <v>0</v>
      </c>
      <c r="P149" s="12">
        <v>0</v>
      </c>
      <c r="Q149" s="12">
        <v>0</v>
      </c>
      <c r="R149" s="12">
        <v>0</v>
      </c>
      <c r="S149" s="12">
        <f t="shared" si="454"/>
        <v>0</v>
      </c>
      <c r="T149" s="146" t="str">
        <f t="shared" si="455"/>
        <v/>
      </c>
      <c r="U149" s="52" t="str">
        <f t="shared" si="456"/>
        <v/>
      </c>
      <c r="V149" s="62" t="str">
        <f t="shared" si="457"/>
        <v/>
      </c>
      <c r="W149" s="12"/>
      <c r="X149" s="111"/>
      <c r="Y149" s="12"/>
      <c r="Z149" s="12"/>
      <c r="AA149" s="62"/>
      <c r="AB149" s="52"/>
      <c r="AC149" s="62"/>
      <c r="AD149" s="81"/>
    </row>
    <row r="150" spans="1:30" s="6" customFormat="1" ht="18" customHeight="1" x14ac:dyDescent="0.25">
      <c r="A150" s="6" t="s">
        <v>231</v>
      </c>
      <c r="B150" s="70"/>
      <c r="C150" s="10" t="s">
        <v>221</v>
      </c>
      <c r="D150" s="12">
        <v>86</v>
      </c>
      <c r="E150" s="12">
        <v>83.75</v>
      </c>
      <c r="F150" s="146">
        <v>71</v>
      </c>
      <c r="G150" s="84">
        <v>65.883089999999996</v>
      </c>
      <c r="H150" s="84">
        <v>58.717709999999997</v>
      </c>
      <c r="I150" s="146">
        <v>54.184019999999997</v>
      </c>
      <c r="J150" s="43">
        <v>51.368110000000001</v>
      </c>
      <c r="K150" s="43">
        <v>45.829149999999998</v>
      </c>
      <c r="L150" s="52">
        <f t="shared" si="453"/>
        <v>0.92793084507042245</v>
      </c>
      <c r="M150" s="12">
        <v>0</v>
      </c>
      <c r="N150" s="12">
        <v>9.3338399999999968</v>
      </c>
      <c r="O150" s="12">
        <v>6.5636599999999987</v>
      </c>
      <c r="P150" s="12">
        <v>5.538960000000003</v>
      </c>
      <c r="Q150" s="12">
        <v>0</v>
      </c>
      <c r="R150" s="12">
        <v>2.8159099999999953</v>
      </c>
      <c r="S150" s="12">
        <f t="shared" si="454"/>
        <v>7.165379999999999</v>
      </c>
      <c r="T150" s="146">
        <f t="shared" si="455"/>
        <v>5.1169100000000043</v>
      </c>
      <c r="U150" s="52">
        <f t="shared" si="456"/>
        <v>0.78666376119402981</v>
      </c>
      <c r="V150" s="62">
        <f t="shared" si="457"/>
        <v>17.866910000000004</v>
      </c>
      <c r="W150" s="12">
        <v>19.399999999999999</v>
      </c>
      <c r="X150" s="111">
        <v>17.75</v>
      </c>
      <c r="Y150" s="12"/>
      <c r="Z150" s="12">
        <v>12.75</v>
      </c>
      <c r="AA150" s="62"/>
      <c r="AB150" s="52"/>
      <c r="AC150" s="62"/>
      <c r="AD150" s="81"/>
    </row>
    <row r="151" spans="1:30" s="6" customFormat="1" ht="36" customHeight="1" x14ac:dyDescent="0.25">
      <c r="A151" s="6" t="s">
        <v>231</v>
      </c>
      <c r="B151" s="70"/>
      <c r="C151" s="33" t="s">
        <v>224</v>
      </c>
      <c r="D151" s="12"/>
      <c r="E151" s="12"/>
      <c r="F151" s="146"/>
      <c r="G151" s="84">
        <v>0.75</v>
      </c>
      <c r="H151" s="84"/>
      <c r="I151" s="146">
        <v>0.75</v>
      </c>
      <c r="J151" s="43">
        <v>0.75</v>
      </c>
      <c r="K151" s="43">
        <v>0.75</v>
      </c>
      <c r="L151" s="52" t="str">
        <f t="shared" si="453"/>
        <v/>
      </c>
      <c r="M151" s="12"/>
      <c r="N151" s="12"/>
      <c r="O151" s="12">
        <v>0</v>
      </c>
      <c r="P151" s="12">
        <v>0</v>
      </c>
      <c r="Q151" s="12">
        <v>0</v>
      </c>
      <c r="R151" s="12">
        <v>0</v>
      </c>
      <c r="S151" s="12">
        <f t="shared" si="454"/>
        <v>0.75</v>
      </c>
      <c r="T151" s="146" t="str">
        <f t="shared" si="455"/>
        <v/>
      </c>
      <c r="U151" s="52" t="str">
        <f t="shared" si="456"/>
        <v/>
      </c>
      <c r="V151" s="62" t="str">
        <f t="shared" si="457"/>
        <v/>
      </c>
      <c r="W151" s="12"/>
      <c r="X151" s="111"/>
      <c r="Y151" s="12"/>
      <c r="Z151" s="12"/>
      <c r="AA151" s="62"/>
      <c r="AB151" s="52"/>
      <c r="AC151" s="62"/>
      <c r="AD151" s="81"/>
    </row>
    <row r="152" spans="1:30" s="6" customFormat="1" ht="18" customHeight="1" x14ac:dyDescent="0.25">
      <c r="A152" s="6" t="s">
        <v>231</v>
      </c>
      <c r="B152" s="70" t="s">
        <v>7</v>
      </c>
      <c r="C152" s="10" t="s">
        <v>216</v>
      </c>
      <c r="D152" s="12">
        <v>0</v>
      </c>
      <c r="E152" s="12">
        <v>0</v>
      </c>
      <c r="F152" s="146">
        <v>0</v>
      </c>
      <c r="G152" s="84">
        <v>0</v>
      </c>
      <c r="H152" s="84">
        <v>0</v>
      </c>
      <c r="I152" s="146">
        <v>0</v>
      </c>
      <c r="J152" s="43">
        <v>0</v>
      </c>
      <c r="K152" s="43">
        <v>0</v>
      </c>
      <c r="L152" s="52" t="str">
        <f t="shared" si="453"/>
        <v/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f t="shared" si="454"/>
        <v>0</v>
      </c>
      <c r="T152" s="146">
        <f t="shared" si="455"/>
        <v>0</v>
      </c>
      <c r="U152" s="52" t="str">
        <f t="shared" si="456"/>
        <v/>
      </c>
      <c r="V152" s="62">
        <f t="shared" si="457"/>
        <v>0</v>
      </c>
      <c r="W152" s="12"/>
      <c r="X152" s="111">
        <v>0</v>
      </c>
      <c r="Y152" s="12"/>
      <c r="Z152" s="12">
        <v>0</v>
      </c>
      <c r="AA152" s="62"/>
      <c r="AB152" s="52"/>
      <c r="AC152" s="62"/>
      <c r="AD152" s="81"/>
    </row>
    <row r="153" spans="1:30" s="6" customFormat="1" ht="18" customHeight="1" x14ac:dyDescent="0.25">
      <c r="A153" s="6" t="s">
        <v>231</v>
      </c>
      <c r="B153" s="70" t="s">
        <v>7</v>
      </c>
      <c r="C153" s="10" t="s">
        <v>217</v>
      </c>
      <c r="D153" s="12">
        <v>0</v>
      </c>
      <c r="E153" s="12">
        <v>0</v>
      </c>
      <c r="F153" s="146">
        <v>0</v>
      </c>
      <c r="G153" s="84">
        <v>0</v>
      </c>
      <c r="H153" s="84">
        <v>0</v>
      </c>
      <c r="I153" s="146">
        <v>0</v>
      </c>
      <c r="J153" s="43">
        <v>0</v>
      </c>
      <c r="K153" s="43">
        <v>0</v>
      </c>
      <c r="L153" s="52" t="str">
        <f t="shared" si="453"/>
        <v/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f t="shared" si="454"/>
        <v>0</v>
      </c>
      <c r="T153" s="146">
        <f t="shared" si="455"/>
        <v>0</v>
      </c>
      <c r="U153" s="52" t="str">
        <f t="shared" si="456"/>
        <v/>
      </c>
      <c r="V153" s="62">
        <f t="shared" si="457"/>
        <v>0</v>
      </c>
      <c r="W153" s="12"/>
      <c r="X153" s="111">
        <v>0</v>
      </c>
      <c r="Y153" s="12"/>
      <c r="Z153" s="12">
        <v>0</v>
      </c>
      <c r="AA153" s="62"/>
      <c r="AB153" s="52"/>
      <c r="AC153" s="62"/>
      <c r="AD153" s="81"/>
    </row>
    <row r="154" spans="1:30" s="6" customFormat="1" ht="18" customHeight="1" x14ac:dyDescent="0.25">
      <c r="A154" s="6" t="s">
        <v>231</v>
      </c>
      <c r="B154" s="70" t="s">
        <v>7</v>
      </c>
      <c r="C154" s="10" t="s">
        <v>218</v>
      </c>
      <c r="D154" s="12">
        <v>0</v>
      </c>
      <c r="E154" s="12">
        <v>0</v>
      </c>
      <c r="F154" s="146">
        <v>0</v>
      </c>
      <c r="G154" s="84">
        <v>0</v>
      </c>
      <c r="H154" s="84">
        <v>0</v>
      </c>
      <c r="I154" s="146">
        <v>0</v>
      </c>
      <c r="J154" s="43">
        <v>0</v>
      </c>
      <c r="K154" s="43">
        <v>0</v>
      </c>
      <c r="L154" s="52" t="str">
        <f t="shared" si="453"/>
        <v/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f t="shared" si="454"/>
        <v>0</v>
      </c>
      <c r="T154" s="146">
        <f t="shared" si="455"/>
        <v>0</v>
      </c>
      <c r="U154" s="52" t="str">
        <f t="shared" si="456"/>
        <v/>
      </c>
      <c r="V154" s="62">
        <f t="shared" si="457"/>
        <v>0</v>
      </c>
      <c r="W154" s="12"/>
      <c r="X154" s="111">
        <v>0</v>
      </c>
      <c r="Y154" s="12"/>
      <c r="Z154" s="12">
        <v>0</v>
      </c>
      <c r="AA154" s="62"/>
      <c r="AB154" s="52"/>
      <c r="AC154" s="62"/>
      <c r="AD154" s="81"/>
    </row>
    <row r="155" spans="1:30" s="6" customFormat="1" ht="18" customHeight="1" x14ac:dyDescent="0.25">
      <c r="A155" s="6" t="s">
        <v>231</v>
      </c>
      <c r="B155" s="70" t="s">
        <v>7</v>
      </c>
      <c r="C155" s="10" t="s">
        <v>219</v>
      </c>
      <c r="D155" s="12">
        <v>5</v>
      </c>
      <c r="E155" s="12">
        <v>5</v>
      </c>
      <c r="F155" s="146">
        <v>4.5</v>
      </c>
      <c r="G155" s="84">
        <v>4.1478299999999999</v>
      </c>
      <c r="H155" s="84">
        <v>3.9001000000000001</v>
      </c>
      <c r="I155" s="146">
        <v>3.7827100000000002</v>
      </c>
      <c r="J155" s="43">
        <v>3.3690700000000002</v>
      </c>
      <c r="K155" s="43">
        <v>2.92482</v>
      </c>
      <c r="L155" s="52">
        <f t="shared" si="453"/>
        <v>0.92174</v>
      </c>
      <c r="M155" s="12">
        <v>0</v>
      </c>
      <c r="N155" s="12">
        <v>0.76240999999999981</v>
      </c>
      <c r="O155" s="12">
        <v>0.23946999999999985</v>
      </c>
      <c r="P155" s="12">
        <v>0.44425000000000026</v>
      </c>
      <c r="Q155" s="12">
        <v>0</v>
      </c>
      <c r="R155" s="12">
        <v>0.41364000000000001</v>
      </c>
      <c r="S155" s="12">
        <f t="shared" si="454"/>
        <v>0.24772999999999978</v>
      </c>
      <c r="T155" s="146">
        <f t="shared" si="455"/>
        <v>0.35217000000000009</v>
      </c>
      <c r="U155" s="52">
        <f t="shared" si="456"/>
        <v>0.82956600000000003</v>
      </c>
      <c r="V155" s="62">
        <f t="shared" si="457"/>
        <v>0.85217000000000009</v>
      </c>
      <c r="W155" s="12">
        <v>1</v>
      </c>
      <c r="X155" s="111">
        <v>1</v>
      </c>
      <c r="Y155" s="12"/>
      <c r="Z155" s="12">
        <v>0.5</v>
      </c>
      <c r="AA155" s="62"/>
      <c r="AB155" s="52"/>
      <c r="AC155" s="62"/>
      <c r="AD155" s="81"/>
    </row>
    <row r="156" spans="1:30" s="6" customFormat="1" ht="18" customHeight="1" x14ac:dyDescent="0.25">
      <c r="A156" s="6" t="s">
        <v>231</v>
      </c>
      <c r="B156" s="70" t="s">
        <v>7</v>
      </c>
      <c r="C156" s="10" t="s">
        <v>220</v>
      </c>
      <c r="D156" s="12">
        <v>0</v>
      </c>
      <c r="E156" s="12">
        <v>1.26</v>
      </c>
      <c r="F156" s="146">
        <v>0.92</v>
      </c>
      <c r="G156" s="84">
        <v>0.92</v>
      </c>
      <c r="H156" s="84">
        <v>0.81371000000000004</v>
      </c>
      <c r="I156" s="146">
        <v>0.68640000000000001</v>
      </c>
      <c r="J156" s="43">
        <v>0.57999999999999996</v>
      </c>
      <c r="K156" s="43">
        <v>0.44871</v>
      </c>
      <c r="L156" s="52">
        <f t="shared" si="453"/>
        <v>1</v>
      </c>
      <c r="M156" s="12">
        <v>0</v>
      </c>
      <c r="N156" s="12">
        <v>8.1399999999999972E-2</v>
      </c>
      <c r="O156" s="12">
        <v>0.10231000000000001</v>
      </c>
      <c r="P156" s="12">
        <v>0.13128999999999996</v>
      </c>
      <c r="Q156" s="12">
        <v>0</v>
      </c>
      <c r="R156" s="12">
        <v>0.10640000000000005</v>
      </c>
      <c r="S156" s="12">
        <f t="shared" si="454"/>
        <v>0.10629</v>
      </c>
      <c r="T156" s="146">
        <f t="shared" si="455"/>
        <v>0</v>
      </c>
      <c r="U156" s="52">
        <f t="shared" si="456"/>
        <v>0.73015873015873023</v>
      </c>
      <c r="V156" s="62">
        <f t="shared" si="457"/>
        <v>0.33999999999999997</v>
      </c>
      <c r="W156" s="12">
        <v>0.3</v>
      </c>
      <c r="X156" s="111">
        <v>0.34</v>
      </c>
      <c r="Y156" s="12"/>
      <c r="Z156" s="12">
        <v>0.34</v>
      </c>
      <c r="AA156" s="62"/>
      <c r="AB156" s="52"/>
      <c r="AC156" s="62"/>
      <c r="AD156" s="81"/>
    </row>
    <row r="157" spans="1:30" s="6" customFormat="1" ht="30" customHeight="1" x14ac:dyDescent="0.25">
      <c r="A157" s="6" t="s">
        <v>231</v>
      </c>
      <c r="B157" s="69" t="s">
        <v>7</v>
      </c>
      <c r="C157" s="13" t="s">
        <v>14</v>
      </c>
      <c r="D157" s="14">
        <v>0</v>
      </c>
      <c r="E157" s="14">
        <v>0</v>
      </c>
      <c r="F157" s="147">
        <v>0</v>
      </c>
      <c r="G157" s="158">
        <v>0</v>
      </c>
      <c r="H157" s="158">
        <v>0</v>
      </c>
      <c r="I157" s="147">
        <v>0</v>
      </c>
      <c r="J157" s="44">
        <v>0</v>
      </c>
      <c r="K157" s="44">
        <v>0</v>
      </c>
      <c r="L157" s="53" t="str">
        <f t="shared" si="453"/>
        <v/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454"/>
        <v>0</v>
      </c>
      <c r="T157" s="147">
        <f t="shared" si="455"/>
        <v>0</v>
      </c>
      <c r="U157" s="53" t="str">
        <f t="shared" si="456"/>
        <v/>
      </c>
      <c r="V157" s="63">
        <f t="shared" si="457"/>
        <v>0</v>
      </c>
      <c r="W157" s="14"/>
      <c r="X157" s="110">
        <v>0</v>
      </c>
      <c r="Y157" s="14"/>
      <c r="Z157" s="14">
        <v>0</v>
      </c>
      <c r="AA157" s="63"/>
      <c r="AB157" s="53"/>
      <c r="AC157" s="63"/>
      <c r="AD157" s="81"/>
    </row>
    <row r="158" spans="1:30" s="6" customFormat="1" ht="15" customHeight="1" x14ac:dyDescent="0.25">
      <c r="A158" s="6" t="s">
        <v>231</v>
      </c>
      <c r="B158" s="69" t="s">
        <v>7</v>
      </c>
      <c r="C158" s="13" t="s">
        <v>15</v>
      </c>
      <c r="D158" s="14">
        <v>0</v>
      </c>
      <c r="E158" s="14">
        <v>0</v>
      </c>
      <c r="F158" s="147">
        <v>0</v>
      </c>
      <c r="G158" s="158">
        <v>0</v>
      </c>
      <c r="H158" s="158">
        <v>0</v>
      </c>
      <c r="I158" s="147">
        <v>0</v>
      </c>
      <c r="J158" s="44">
        <v>0</v>
      </c>
      <c r="K158" s="44">
        <v>0</v>
      </c>
      <c r="L158" s="53" t="str">
        <f t="shared" si="453"/>
        <v/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454"/>
        <v>0</v>
      </c>
      <c r="T158" s="147">
        <f t="shared" si="455"/>
        <v>0</v>
      </c>
      <c r="U158" s="53" t="str">
        <f t="shared" si="456"/>
        <v/>
      </c>
      <c r="V158" s="63">
        <f t="shared" si="457"/>
        <v>0</v>
      </c>
      <c r="W158" s="14"/>
      <c r="X158" s="110">
        <v>0</v>
      </c>
      <c r="Y158" s="14"/>
      <c r="Z158" s="14">
        <v>0</v>
      </c>
      <c r="AA158" s="63"/>
      <c r="AB158" s="53"/>
      <c r="AC158" s="63"/>
      <c r="AD158" s="81"/>
    </row>
    <row r="159" spans="1:30" s="6" customFormat="1" ht="15.75" customHeight="1" thickBot="1" x14ac:dyDescent="0.3">
      <c r="A159" s="6" t="s">
        <v>231</v>
      </c>
      <c r="B159" s="71" t="s">
        <v>7</v>
      </c>
      <c r="C159" s="17" t="s">
        <v>16</v>
      </c>
      <c r="D159" s="18">
        <v>0</v>
      </c>
      <c r="E159" s="18">
        <v>0</v>
      </c>
      <c r="F159" s="149">
        <v>0</v>
      </c>
      <c r="G159" s="160">
        <v>0</v>
      </c>
      <c r="H159" s="160">
        <v>0</v>
      </c>
      <c r="I159" s="149">
        <v>0</v>
      </c>
      <c r="J159" s="46">
        <v>0</v>
      </c>
      <c r="K159" s="46">
        <v>0</v>
      </c>
      <c r="L159" s="55" t="str">
        <f t="shared" si="453"/>
        <v/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f t="shared" si="454"/>
        <v>0</v>
      </c>
      <c r="T159" s="149">
        <f t="shared" si="455"/>
        <v>0</v>
      </c>
      <c r="U159" s="55" t="str">
        <f t="shared" si="456"/>
        <v/>
      </c>
      <c r="V159" s="65">
        <f t="shared" si="457"/>
        <v>0</v>
      </c>
      <c r="W159" s="18"/>
      <c r="X159" s="112">
        <v>0</v>
      </c>
      <c r="Y159" s="18"/>
      <c r="Z159" s="18">
        <v>0</v>
      </c>
      <c r="AA159" s="65"/>
      <c r="AB159" s="55"/>
      <c r="AC159" s="65"/>
      <c r="AD159" s="81"/>
    </row>
    <row r="160" spans="1:30" s="6" customFormat="1" ht="46.5" customHeight="1" thickTop="1" thickBot="1" x14ac:dyDescent="0.3">
      <c r="A160" s="6" t="s">
        <v>231</v>
      </c>
      <c r="B160" s="67" t="s">
        <v>37</v>
      </c>
      <c r="C160" s="21" t="s">
        <v>38</v>
      </c>
      <c r="D160" s="22">
        <f t="shared" ref="D160:K160" si="462">D161+D173+D174+D175</f>
        <v>1176</v>
      </c>
      <c r="E160" s="22">
        <f t="shared" si="462"/>
        <v>155.994</v>
      </c>
      <c r="F160" s="150">
        <f t="shared" si="462"/>
        <v>144.89400000000001</v>
      </c>
      <c r="G160" s="23">
        <f t="shared" si="462"/>
        <v>140.34732</v>
      </c>
      <c r="H160" s="23">
        <f t="shared" ref="H160" si="463">H161+H173+H174+H175</f>
        <v>136.36641999999998</v>
      </c>
      <c r="I160" s="150">
        <f t="shared" ref="I160" si="464">I161+I173+I174+I175</f>
        <v>133.49713</v>
      </c>
      <c r="J160" s="47">
        <f t="shared" si="462"/>
        <v>131.40101999999999</v>
      </c>
      <c r="K160" s="47">
        <f t="shared" si="462"/>
        <v>128.69033999999999</v>
      </c>
      <c r="L160" s="56">
        <f t="shared" si="453"/>
        <v>0.96862064681767357</v>
      </c>
      <c r="M160" s="22">
        <f>M161+M173+M174+M175</f>
        <v>0</v>
      </c>
      <c r="N160" s="22">
        <f>N161+N173+N174+N175</f>
        <v>9.0976200000000009</v>
      </c>
      <c r="O160" s="22">
        <f>O161+O173+O174+O175</f>
        <v>6.350499999999994</v>
      </c>
      <c r="P160" s="22">
        <f>P161+P173+P174+P175</f>
        <v>2.7106800000000035</v>
      </c>
      <c r="Q160" s="22">
        <v>0</v>
      </c>
      <c r="R160" s="22">
        <v>2.0961100000000101</v>
      </c>
      <c r="S160" s="22">
        <f t="shared" si="454"/>
        <v>3.9809000000000196</v>
      </c>
      <c r="T160" s="150">
        <f t="shared" si="455"/>
        <v>4.5466800000000092</v>
      </c>
      <c r="U160" s="56">
        <f t="shared" si="456"/>
        <v>0.89969691141967001</v>
      </c>
      <c r="V160" s="66">
        <f t="shared" si="457"/>
        <v>15.646680000000003</v>
      </c>
      <c r="W160" s="22">
        <f>W161+W173+W174+W175</f>
        <v>12.1</v>
      </c>
      <c r="X160" s="106">
        <f>X161+X173+X174+X175</f>
        <v>12.1</v>
      </c>
      <c r="Y160" s="22">
        <f>Y161+Y173+Y174+Y175</f>
        <v>0</v>
      </c>
      <c r="Z160" s="22">
        <f>Z161+Z173+Z174+Z175</f>
        <v>11.1</v>
      </c>
      <c r="AA160" s="66"/>
      <c r="AB160" s="56"/>
      <c r="AC160" s="66"/>
      <c r="AD160" s="81"/>
    </row>
    <row r="161" spans="1:30" s="6" customFormat="1" ht="15.75" customHeight="1" thickTop="1" x14ac:dyDescent="0.25">
      <c r="A161" s="6" t="s">
        <v>231</v>
      </c>
      <c r="B161" s="69" t="s">
        <v>7</v>
      </c>
      <c r="C161" s="13" t="s">
        <v>8</v>
      </c>
      <c r="D161" s="14">
        <f>SUM(D162:D172)</f>
        <v>1176</v>
      </c>
      <c r="E161" s="14">
        <f t="shared" ref="E161:K161" si="465">E162+E166+E168+E169+E170+E171+E172</f>
        <v>155.994</v>
      </c>
      <c r="F161" s="147">
        <f t="shared" si="465"/>
        <v>144.89400000000001</v>
      </c>
      <c r="G161" s="158">
        <f t="shared" si="465"/>
        <v>140.34732</v>
      </c>
      <c r="H161" s="158">
        <f t="shared" si="465"/>
        <v>136.36641999999998</v>
      </c>
      <c r="I161" s="147">
        <f t="shared" si="465"/>
        <v>133.49713</v>
      </c>
      <c r="J161" s="44">
        <f t="shared" si="465"/>
        <v>131.40101999999999</v>
      </c>
      <c r="K161" s="44">
        <f t="shared" si="465"/>
        <v>128.69033999999999</v>
      </c>
      <c r="L161" s="53">
        <f t="shared" si="453"/>
        <v>0.96862064681767357</v>
      </c>
      <c r="M161" s="14">
        <f>M162+M166+M168+M169+M170+M171+M172</f>
        <v>0</v>
      </c>
      <c r="N161" s="14">
        <f>N162+N166+N168+N169+N170+N171+N172</f>
        <v>9.0976200000000009</v>
      </c>
      <c r="O161" s="14">
        <f>O162+O166+O168+O169+O170+O171+O172</f>
        <v>6.350499999999994</v>
      </c>
      <c r="P161" s="14">
        <f>P162+P166+P168+P169+P170+P171+P172</f>
        <v>2.7106800000000035</v>
      </c>
      <c r="Q161" s="14">
        <v>0</v>
      </c>
      <c r="R161" s="14">
        <v>2.0961100000000101</v>
      </c>
      <c r="S161" s="14">
        <f t="shared" si="454"/>
        <v>3.9809000000000196</v>
      </c>
      <c r="T161" s="147">
        <f t="shared" si="455"/>
        <v>4.5466800000000092</v>
      </c>
      <c r="U161" s="53">
        <f t="shared" si="456"/>
        <v>0.89969691141967001</v>
      </c>
      <c r="V161" s="63">
        <f t="shared" si="457"/>
        <v>15.646680000000003</v>
      </c>
      <c r="W161" s="14">
        <f>W162+W166+W168+W169+W170+W171+W172</f>
        <v>12.1</v>
      </c>
      <c r="X161" s="107">
        <f>X162+X166+X168+X169+X170+X171+X172</f>
        <v>12.1</v>
      </c>
      <c r="Y161" s="14">
        <f>Y162+Y166+Y168+Y169+Y170+Y171+Y172</f>
        <v>0</v>
      </c>
      <c r="Z161" s="14">
        <f>Z162+Z166+Z168+Z169+Z170+Z171+Z172</f>
        <v>11.1</v>
      </c>
      <c r="AA161" s="63"/>
      <c r="AB161" s="53"/>
      <c r="AC161" s="63"/>
      <c r="AD161" s="81"/>
    </row>
    <row r="162" spans="1:30" s="6" customFormat="1" ht="18" customHeight="1" x14ac:dyDescent="0.25">
      <c r="A162" s="6" t="s">
        <v>231</v>
      </c>
      <c r="B162" s="70" t="s">
        <v>7</v>
      </c>
      <c r="C162" s="10" t="s">
        <v>215</v>
      </c>
      <c r="D162" s="12">
        <v>1094</v>
      </c>
      <c r="E162" s="12">
        <v>84.593999999999994</v>
      </c>
      <c r="F162" s="146">
        <v>84.593999999999994</v>
      </c>
      <c r="G162" s="84">
        <f>SUM(G163:G165)</f>
        <v>84.593229999999991</v>
      </c>
      <c r="H162" s="84">
        <f>SUM(H163:H165)</f>
        <v>84.593229999999991</v>
      </c>
      <c r="I162" s="146">
        <f>SUM(I163:I165)</f>
        <v>84.593229999999991</v>
      </c>
      <c r="J162" s="43">
        <f>SUM(J163:J165)</f>
        <v>84.593229999999991</v>
      </c>
      <c r="K162" s="43">
        <f>SUM(K163:K165)</f>
        <v>84.593229999999991</v>
      </c>
      <c r="L162" s="52">
        <f t="shared" si="453"/>
        <v>0.99999089769960037</v>
      </c>
      <c r="M162" s="12">
        <v>0</v>
      </c>
      <c r="N162" s="12">
        <v>0</v>
      </c>
      <c r="O162" s="12">
        <f>SUM(O163:O165)</f>
        <v>0</v>
      </c>
      <c r="P162" s="12">
        <v>0</v>
      </c>
      <c r="Q162" s="12">
        <v>0</v>
      </c>
      <c r="R162" s="12">
        <v>0</v>
      </c>
      <c r="S162" s="12">
        <f t="shared" si="454"/>
        <v>0</v>
      </c>
      <c r="T162" s="146">
        <f t="shared" si="455"/>
        <v>7.7000000000282398E-4</v>
      </c>
      <c r="U162" s="52">
        <f t="shared" si="456"/>
        <v>0.99999089769960037</v>
      </c>
      <c r="V162" s="62">
        <f t="shared" si="457"/>
        <v>7.7000000000282398E-4</v>
      </c>
      <c r="W162" s="12">
        <f>SUM(W163:W165)</f>
        <v>0</v>
      </c>
      <c r="X162" s="111">
        <v>0</v>
      </c>
      <c r="Y162" s="12">
        <f>SUM(Y163:Y165)</f>
        <v>0</v>
      </c>
      <c r="Z162" s="12">
        <v>0</v>
      </c>
      <c r="AA162" s="62"/>
      <c r="AB162" s="52"/>
      <c r="AC162" s="62"/>
      <c r="AD162" s="81"/>
    </row>
    <row r="163" spans="1:30" s="6" customFormat="1" ht="18" customHeight="1" x14ac:dyDescent="0.25">
      <c r="A163" s="6" t="s">
        <v>231</v>
      </c>
      <c r="B163" s="70"/>
      <c r="C163" s="33" t="s">
        <v>212</v>
      </c>
      <c r="D163" s="12"/>
      <c r="E163" s="12"/>
      <c r="F163" s="146"/>
      <c r="G163" s="84">
        <v>84.593229999999991</v>
      </c>
      <c r="H163" s="84">
        <v>84.593229999999991</v>
      </c>
      <c r="I163" s="146">
        <v>84.593229999999991</v>
      </c>
      <c r="J163" s="43">
        <v>84.593229999999991</v>
      </c>
      <c r="K163" s="43">
        <v>84.593229999999991</v>
      </c>
      <c r="L163" s="52" t="str">
        <f t="shared" si="453"/>
        <v/>
      </c>
      <c r="M163" s="12"/>
      <c r="N163" s="12"/>
      <c r="O163" s="12">
        <v>0</v>
      </c>
      <c r="P163" s="12">
        <v>0</v>
      </c>
      <c r="Q163" s="12">
        <v>0</v>
      </c>
      <c r="R163" s="12">
        <v>0</v>
      </c>
      <c r="S163" s="12">
        <f t="shared" si="454"/>
        <v>0</v>
      </c>
      <c r="T163" s="146" t="str">
        <f t="shared" si="455"/>
        <v/>
      </c>
      <c r="U163" s="52" t="str">
        <f t="shared" si="456"/>
        <v/>
      </c>
      <c r="V163" s="62" t="str">
        <f t="shared" si="457"/>
        <v/>
      </c>
      <c r="W163" s="12"/>
      <c r="X163" s="111"/>
      <c r="Y163" s="12"/>
      <c r="Z163" s="12"/>
      <c r="AA163" s="62"/>
      <c r="AB163" s="52"/>
      <c r="AC163" s="62"/>
      <c r="AD163" s="81"/>
    </row>
    <row r="164" spans="1:30" s="6" customFormat="1" ht="18" customHeight="1" x14ac:dyDescent="0.25">
      <c r="A164" s="6" t="s">
        <v>231</v>
      </c>
      <c r="B164" s="70"/>
      <c r="C164" s="33" t="s">
        <v>213</v>
      </c>
      <c r="D164" s="12"/>
      <c r="E164" s="12"/>
      <c r="F164" s="146"/>
      <c r="G164" s="84"/>
      <c r="H164" s="84"/>
      <c r="I164" s="146">
        <v>0</v>
      </c>
      <c r="J164" s="43">
        <v>0</v>
      </c>
      <c r="K164" s="43">
        <v>0</v>
      </c>
      <c r="L164" s="52" t="str">
        <f t="shared" si="453"/>
        <v/>
      </c>
      <c r="M164" s="12"/>
      <c r="N164" s="12"/>
      <c r="O164" s="12">
        <v>0</v>
      </c>
      <c r="P164" s="12">
        <v>0</v>
      </c>
      <c r="Q164" s="12">
        <v>0</v>
      </c>
      <c r="R164" s="12">
        <v>0</v>
      </c>
      <c r="S164" s="12">
        <f t="shared" si="454"/>
        <v>0</v>
      </c>
      <c r="T164" s="146" t="str">
        <f t="shared" si="455"/>
        <v/>
      </c>
      <c r="U164" s="52" t="str">
        <f t="shared" si="456"/>
        <v/>
      </c>
      <c r="V164" s="62" t="str">
        <f t="shared" si="457"/>
        <v/>
      </c>
      <c r="W164" s="12"/>
      <c r="X164" s="111"/>
      <c r="Y164" s="12"/>
      <c r="Z164" s="12"/>
      <c r="AA164" s="62"/>
      <c r="AB164" s="52"/>
      <c r="AC164" s="62"/>
      <c r="AD164" s="81"/>
    </row>
    <row r="165" spans="1:30" s="6" customFormat="1" ht="18" customHeight="1" x14ac:dyDescent="0.25">
      <c r="A165" s="6" t="s">
        <v>231</v>
      </c>
      <c r="B165" s="70"/>
      <c r="C165" s="33" t="s">
        <v>214</v>
      </c>
      <c r="D165" s="12"/>
      <c r="E165" s="12"/>
      <c r="F165" s="146"/>
      <c r="G165" s="84"/>
      <c r="H165" s="84"/>
      <c r="I165" s="146">
        <v>0</v>
      </c>
      <c r="J165" s="43">
        <v>0</v>
      </c>
      <c r="K165" s="43">
        <v>0</v>
      </c>
      <c r="L165" s="52" t="str">
        <f t="shared" si="453"/>
        <v/>
      </c>
      <c r="M165" s="12"/>
      <c r="N165" s="12"/>
      <c r="O165" s="12">
        <v>0</v>
      </c>
      <c r="P165" s="12">
        <v>0</v>
      </c>
      <c r="Q165" s="12">
        <v>0</v>
      </c>
      <c r="R165" s="12">
        <v>0</v>
      </c>
      <c r="S165" s="12">
        <f t="shared" si="454"/>
        <v>0</v>
      </c>
      <c r="T165" s="146" t="str">
        <f t="shared" si="455"/>
        <v/>
      </c>
      <c r="U165" s="52" t="str">
        <f t="shared" si="456"/>
        <v/>
      </c>
      <c r="V165" s="62" t="str">
        <f t="shared" si="457"/>
        <v/>
      </c>
      <c r="W165" s="12"/>
      <c r="X165" s="111"/>
      <c r="Y165" s="12"/>
      <c r="Z165" s="12"/>
      <c r="AA165" s="62"/>
      <c r="AB165" s="52"/>
      <c r="AC165" s="62"/>
      <c r="AD165" s="81"/>
    </row>
    <row r="166" spans="1:30" s="6" customFormat="1" ht="18" customHeight="1" x14ac:dyDescent="0.25">
      <c r="A166" s="6" t="s">
        <v>231</v>
      </c>
      <c r="B166" s="70"/>
      <c r="C166" s="10" t="s">
        <v>221</v>
      </c>
      <c r="D166" s="12">
        <v>76</v>
      </c>
      <c r="E166" s="12">
        <v>63.5</v>
      </c>
      <c r="F166" s="146">
        <v>53</v>
      </c>
      <c r="G166" s="84">
        <v>49.685499999999998</v>
      </c>
      <c r="H166" s="84">
        <v>45.765800000000006</v>
      </c>
      <c r="I166" s="146">
        <v>43.226510000000005</v>
      </c>
      <c r="J166" s="43">
        <v>41.274239999999999</v>
      </c>
      <c r="K166" s="43">
        <v>38.563559999999995</v>
      </c>
      <c r="L166" s="52">
        <f t="shared" si="453"/>
        <v>0.93746226415094336</v>
      </c>
      <c r="M166" s="12">
        <v>0</v>
      </c>
      <c r="N166" s="12">
        <v>8.2238100000000021</v>
      </c>
      <c r="O166" s="12">
        <v>5.6610199999999935</v>
      </c>
      <c r="P166" s="12">
        <v>2.7106800000000035</v>
      </c>
      <c r="Q166" s="12">
        <v>0</v>
      </c>
      <c r="R166" s="12">
        <v>1.9522700000000057</v>
      </c>
      <c r="S166" s="12">
        <f t="shared" si="454"/>
        <v>3.9196999999999917</v>
      </c>
      <c r="T166" s="146">
        <f t="shared" si="455"/>
        <v>3.3145000000000024</v>
      </c>
      <c r="U166" s="52">
        <f t="shared" si="456"/>
        <v>0.78244881889763773</v>
      </c>
      <c r="V166" s="62">
        <f t="shared" si="457"/>
        <v>13.814500000000002</v>
      </c>
      <c r="W166" s="12">
        <v>11.1</v>
      </c>
      <c r="X166" s="111">
        <v>11.5</v>
      </c>
      <c r="Y166" s="12"/>
      <c r="Z166" s="12">
        <v>10.5</v>
      </c>
      <c r="AA166" s="62"/>
      <c r="AB166" s="52"/>
      <c r="AC166" s="62"/>
      <c r="AD166" s="81"/>
    </row>
    <row r="167" spans="1:30" s="6" customFormat="1" ht="36" customHeight="1" x14ac:dyDescent="0.25">
      <c r="A167" s="6" t="s">
        <v>231</v>
      </c>
      <c r="B167" s="70"/>
      <c r="C167" s="33" t="s">
        <v>224</v>
      </c>
      <c r="D167" s="12"/>
      <c r="E167" s="12"/>
      <c r="F167" s="146"/>
      <c r="G167" s="84">
        <v>1.5</v>
      </c>
      <c r="H167" s="84"/>
      <c r="I167" s="146">
        <v>1.5</v>
      </c>
      <c r="J167" s="43">
        <v>1.5</v>
      </c>
      <c r="K167" s="43">
        <v>1.5</v>
      </c>
      <c r="L167" s="52" t="str">
        <f t="shared" si="453"/>
        <v/>
      </c>
      <c r="M167" s="12"/>
      <c r="N167" s="12"/>
      <c r="O167" s="12">
        <v>0</v>
      </c>
      <c r="P167" s="12">
        <v>0</v>
      </c>
      <c r="Q167" s="12">
        <v>0</v>
      </c>
      <c r="R167" s="12">
        <v>0</v>
      </c>
      <c r="S167" s="12">
        <f t="shared" si="454"/>
        <v>1.5</v>
      </c>
      <c r="T167" s="146" t="str">
        <f t="shared" si="455"/>
        <v/>
      </c>
      <c r="U167" s="52" t="str">
        <f t="shared" si="456"/>
        <v/>
      </c>
      <c r="V167" s="62" t="str">
        <f t="shared" si="457"/>
        <v/>
      </c>
      <c r="W167" s="12"/>
      <c r="X167" s="111"/>
      <c r="Y167" s="12"/>
      <c r="Z167" s="12"/>
      <c r="AA167" s="62"/>
      <c r="AB167" s="52"/>
      <c r="AC167" s="62"/>
      <c r="AD167" s="81"/>
    </row>
    <row r="168" spans="1:30" s="6" customFormat="1" ht="18" customHeight="1" x14ac:dyDescent="0.25">
      <c r="A168" s="6" t="s">
        <v>231</v>
      </c>
      <c r="B168" s="70" t="s">
        <v>7</v>
      </c>
      <c r="C168" s="10" t="s">
        <v>216</v>
      </c>
      <c r="D168" s="12">
        <v>0</v>
      </c>
      <c r="E168" s="12">
        <v>0</v>
      </c>
      <c r="F168" s="146">
        <v>0</v>
      </c>
      <c r="G168" s="84">
        <v>0</v>
      </c>
      <c r="H168" s="84">
        <v>0</v>
      </c>
      <c r="I168" s="146">
        <v>0</v>
      </c>
      <c r="J168" s="43">
        <v>0</v>
      </c>
      <c r="K168" s="43">
        <v>0</v>
      </c>
      <c r="L168" s="52" t="str">
        <f t="shared" si="453"/>
        <v/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f t="shared" si="454"/>
        <v>0</v>
      </c>
      <c r="T168" s="146">
        <f t="shared" si="455"/>
        <v>0</v>
      </c>
      <c r="U168" s="52" t="str">
        <f t="shared" si="456"/>
        <v/>
      </c>
      <c r="V168" s="62">
        <f t="shared" si="457"/>
        <v>0</v>
      </c>
      <c r="W168" s="12"/>
      <c r="X168" s="111">
        <v>0</v>
      </c>
      <c r="Y168" s="12"/>
      <c r="Z168" s="12">
        <v>0</v>
      </c>
      <c r="AA168" s="62"/>
      <c r="AB168" s="52"/>
      <c r="AC168" s="62"/>
      <c r="AD168" s="81"/>
    </row>
    <row r="169" spans="1:30" s="6" customFormat="1" ht="18" customHeight="1" x14ac:dyDescent="0.25">
      <c r="A169" s="6" t="s">
        <v>231</v>
      </c>
      <c r="B169" s="70" t="s">
        <v>7</v>
      </c>
      <c r="C169" s="10" t="s">
        <v>217</v>
      </c>
      <c r="D169" s="12">
        <v>0</v>
      </c>
      <c r="E169" s="12">
        <v>0</v>
      </c>
      <c r="F169" s="146">
        <v>0</v>
      </c>
      <c r="G169" s="84">
        <v>0</v>
      </c>
      <c r="H169" s="84">
        <v>0</v>
      </c>
      <c r="I169" s="146">
        <v>0</v>
      </c>
      <c r="J169" s="43">
        <v>0</v>
      </c>
      <c r="K169" s="43">
        <v>0</v>
      </c>
      <c r="L169" s="52" t="str">
        <f t="shared" si="453"/>
        <v/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f t="shared" si="454"/>
        <v>0</v>
      </c>
      <c r="T169" s="146">
        <f t="shared" si="455"/>
        <v>0</v>
      </c>
      <c r="U169" s="52" t="str">
        <f t="shared" si="456"/>
        <v/>
      </c>
      <c r="V169" s="62">
        <f t="shared" si="457"/>
        <v>0</v>
      </c>
      <c r="W169" s="12"/>
      <c r="X169" s="111">
        <v>0</v>
      </c>
      <c r="Y169" s="12"/>
      <c r="Z169" s="12">
        <v>0</v>
      </c>
      <c r="AA169" s="62"/>
      <c r="AB169" s="52"/>
      <c r="AC169" s="62"/>
      <c r="AD169" s="81"/>
    </row>
    <row r="170" spans="1:30" s="6" customFormat="1" ht="18" customHeight="1" x14ac:dyDescent="0.25">
      <c r="A170" s="6" t="s">
        <v>231</v>
      </c>
      <c r="B170" s="70" t="s">
        <v>7</v>
      </c>
      <c r="C170" s="10" t="s">
        <v>218</v>
      </c>
      <c r="D170" s="12">
        <v>0</v>
      </c>
      <c r="E170" s="12">
        <v>0</v>
      </c>
      <c r="F170" s="146">
        <v>0</v>
      </c>
      <c r="G170" s="84">
        <v>0</v>
      </c>
      <c r="H170" s="84">
        <v>0</v>
      </c>
      <c r="I170" s="146">
        <v>0</v>
      </c>
      <c r="J170" s="43">
        <v>0</v>
      </c>
      <c r="K170" s="43">
        <v>0</v>
      </c>
      <c r="L170" s="52" t="str">
        <f t="shared" si="453"/>
        <v/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f t="shared" si="454"/>
        <v>0</v>
      </c>
      <c r="T170" s="146">
        <f t="shared" si="455"/>
        <v>0</v>
      </c>
      <c r="U170" s="52" t="str">
        <f t="shared" si="456"/>
        <v/>
      </c>
      <c r="V170" s="62">
        <f t="shared" si="457"/>
        <v>0</v>
      </c>
      <c r="W170" s="12"/>
      <c r="X170" s="111">
        <v>0</v>
      </c>
      <c r="Y170" s="12"/>
      <c r="Z170" s="12">
        <v>0</v>
      </c>
      <c r="AA170" s="62"/>
      <c r="AB170" s="52"/>
      <c r="AC170" s="62"/>
      <c r="AD170" s="81"/>
    </row>
    <row r="171" spans="1:30" s="6" customFormat="1" ht="18" customHeight="1" x14ac:dyDescent="0.25">
      <c r="A171" s="6" t="s">
        <v>231</v>
      </c>
      <c r="B171" s="70" t="s">
        <v>7</v>
      </c>
      <c r="C171" s="10" t="s">
        <v>219</v>
      </c>
      <c r="D171" s="12">
        <v>6</v>
      </c>
      <c r="E171" s="84">
        <v>7.5</v>
      </c>
      <c r="F171" s="146">
        <v>7</v>
      </c>
      <c r="G171" s="84">
        <v>6.00739</v>
      </c>
      <c r="H171" s="84">
        <v>6.00739</v>
      </c>
      <c r="I171" s="146">
        <v>5.6773899999999999</v>
      </c>
      <c r="J171" s="43">
        <v>5.53355</v>
      </c>
      <c r="K171" s="43">
        <v>5.53355</v>
      </c>
      <c r="L171" s="52">
        <f t="shared" si="453"/>
        <v>0.85819857142857148</v>
      </c>
      <c r="M171" s="12">
        <v>0</v>
      </c>
      <c r="N171" s="12">
        <v>0.87380999999999953</v>
      </c>
      <c r="O171" s="12">
        <v>0.68948000000000054</v>
      </c>
      <c r="P171" s="12">
        <v>0</v>
      </c>
      <c r="Q171" s="12">
        <v>0</v>
      </c>
      <c r="R171" s="12">
        <v>0.14383999999999997</v>
      </c>
      <c r="S171" s="12">
        <f t="shared" si="454"/>
        <v>0</v>
      </c>
      <c r="T171" s="146">
        <f t="shared" si="455"/>
        <v>0.99260999999999999</v>
      </c>
      <c r="U171" s="52">
        <f t="shared" si="456"/>
        <v>0.80098533333333333</v>
      </c>
      <c r="V171" s="62">
        <f t="shared" si="457"/>
        <v>1.49261</v>
      </c>
      <c r="W171" s="12">
        <v>1</v>
      </c>
      <c r="X171" s="111">
        <v>0.5</v>
      </c>
      <c r="Y171" s="12"/>
      <c r="Z171" s="12">
        <v>0.5</v>
      </c>
      <c r="AA171" s="62"/>
      <c r="AB171" s="52"/>
      <c r="AC171" s="62"/>
      <c r="AD171" s="81"/>
    </row>
    <row r="172" spans="1:30" s="6" customFormat="1" ht="18" customHeight="1" x14ac:dyDescent="0.25">
      <c r="A172" s="6" t="s">
        <v>231</v>
      </c>
      <c r="B172" s="70" t="s">
        <v>7</v>
      </c>
      <c r="C172" s="10" t="s">
        <v>220</v>
      </c>
      <c r="D172" s="12">
        <v>0</v>
      </c>
      <c r="E172" s="12">
        <v>0.4</v>
      </c>
      <c r="F172" s="146">
        <v>0.3</v>
      </c>
      <c r="G172" s="84">
        <v>6.1200000000000004E-2</v>
      </c>
      <c r="H172" s="84">
        <v>0</v>
      </c>
      <c r="I172" s="146">
        <v>0</v>
      </c>
      <c r="J172" s="43">
        <v>0</v>
      </c>
      <c r="K172" s="43">
        <v>0</v>
      </c>
      <c r="L172" s="52">
        <f t="shared" si="453"/>
        <v>0.20400000000000001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f t="shared" si="454"/>
        <v>6.1200000000000004E-2</v>
      </c>
      <c r="T172" s="146">
        <f t="shared" si="455"/>
        <v>0.23879999999999998</v>
      </c>
      <c r="U172" s="52">
        <f t="shared" si="456"/>
        <v>0.153</v>
      </c>
      <c r="V172" s="62">
        <f t="shared" si="457"/>
        <v>0.33879999999999999</v>
      </c>
      <c r="W172" s="12"/>
      <c r="X172" s="111">
        <v>0.1</v>
      </c>
      <c r="Y172" s="12"/>
      <c r="Z172" s="12">
        <v>0.1</v>
      </c>
      <c r="AA172" s="62"/>
      <c r="AB172" s="52"/>
      <c r="AC172" s="62"/>
      <c r="AD172" s="81"/>
    </row>
    <row r="173" spans="1:30" s="6" customFormat="1" ht="30" customHeight="1" x14ac:dyDescent="0.25">
      <c r="A173" s="6" t="s">
        <v>231</v>
      </c>
      <c r="B173" s="69" t="s">
        <v>7</v>
      </c>
      <c r="C173" s="13" t="s">
        <v>14</v>
      </c>
      <c r="D173" s="14">
        <v>0</v>
      </c>
      <c r="E173" s="14">
        <v>0</v>
      </c>
      <c r="F173" s="147">
        <v>0</v>
      </c>
      <c r="G173" s="158">
        <v>0</v>
      </c>
      <c r="H173" s="158">
        <v>0</v>
      </c>
      <c r="I173" s="147">
        <v>0</v>
      </c>
      <c r="J173" s="44">
        <v>0</v>
      </c>
      <c r="K173" s="44">
        <v>0</v>
      </c>
      <c r="L173" s="53" t="str">
        <f t="shared" si="453"/>
        <v/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454"/>
        <v>0</v>
      </c>
      <c r="T173" s="147">
        <f t="shared" si="455"/>
        <v>0</v>
      </c>
      <c r="U173" s="53" t="str">
        <f t="shared" si="456"/>
        <v/>
      </c>
      <c r="V173" s="63">
        <f t="shared" si="457"/>
        <v>0</v>
      </c>
      <c r="W173" s="14"/>
      <c r="X173" s="110">
        <v>0</v>
      </c>
      <c r="Y173" s="14"/>
      <c r="Z173" s="14">
        <v>0</v>
      </c>
      <c r="AA173" s="63"/>
      <c r="AB173" s="53"/>
      <c r="AC173" s="63"/>
      <c r="AD173" s="81"/>
    </row>
    <row r="174" spans="1:30" s="6" customFormat="1" ht="15" customHeight="1" x14ac:dyDescent="0.25">
      <c r="A174" s="6" t="s">
        <v>231</v>
      </c>
      <c r="B174" s="69" t="s">
        <v>7</v>
      </c>
      <c r="C174" s="13" t="s">
        <v>15</v>
      </c>
      <c r="D174" s="14">
        <v>0</v>
      </c>
      <c r="E174" s="14">
        <v>0</v>
      </c>
      <c r="F174" s="147">
        <v>0</v>
      </c>
      <c r="G174" s="158">
        <v>0</v>
      </c>
      <c r="H174" s="158">
        <v>0</v>
      </c>
      <c r="I174" s="147">
        <v>0</v>
      </c>
      <c r="J174" s="44">
        <v>0</v>
      </c>
      <c r="K174" s="44">
        <v>0</v>
      </c>
      <c r="L174" s="53" t="str">
        <f t="shared" si="453"/>
        <v/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f t="shared" si="454"/>
        <v>0</v>
      </c>
      <c r="T174" s="147">
        <f t="shared" si="455"/>
        <v>0</v>
      </c>
      <c r="U174" s="53" t="str">
        <f t="shared" si="456"/>
        <v/>
      </c>
      <c r="V174" s="63">
        <f t="shared" si="457"/>
        <v>0</v>
      </c>
      <c r="W174" s="14"/>
      <c r="X174" s="110">
        <v>0</v>
      </c>
      <c r="Y174" s="14"/>
      <c r="Z174" s="14">
        <v>0</v>
      </c>
      <c r="AA174" s="63"/>
      <c r="AB174" s="53"/>
      <c r="AC174" s="63"/>
      <c r="AD174" s="81"/>
    </row>
    <row r="175" spans="1:30" s="6" customFormat="1" ht="15.75" customHeight="1" thickBot="1" x14ac:dyDescent="0.3">
      <c r="A175" s="6" t="s">
        <v>231</v>
      </c>
      <c r="B175" s="71" t="s">
        <v>7</v>
      </c>
      <c r="C175" s="17" t="s">
        <v>16</v>
      </c>
      <c r="D175" s="18">
        <v>0</v>
      </c>
      <c r="E175" s="18">
        <v>0</v>
      </c>
      <c r="F175" s="149">
        <v>0</v>
      </c>
      <c r="G175" s="160">
        <v>0</v>
      </c>
      <c r="H175" s="160">
        <v>0</v>
      </c>
      <c r="I175" s="149">
        <v>0</v>
      </c>
      <c r="J175" s="46">
        <v>0</v>
      </c>
      <c r="K175" s="46">
        <v>0</v>
      </c>
      <c r="L175" s="55" t="str">
        <f t="shared" si="453"/>
        <v/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f t="shared" si="454"/>
        <v>0</v>
      </c>
      <c r="T175" s="149">
        <f t="shared" si="455"/>
        <v>0</v>
      </c>
      <c r="U175" s="55" t="str">
        <f t="shared" si="456"/>
        <v/>
      </c>
      <c r="V175" s="65">
        <f t="shared" si="457"/>
        <v>0</v>
      </c>
      <c r="W175" s="18"/>
      <c r="X175" s="112">
        <v>0</v>
      </c>
      <c r="Y175" s="18"/>
      <c r="Z175" s="18">
        <v>0</v>
      </c>
      <c r="AA175" s="65"/>
      <c r="AB175" s="55"/>
      <c r="AC175" s="65"/>
      <c r="AD175" s="81"/>
    </row>
    <row r="176" spans="1:30" s="6" customFormat="1" ht="61.5" customHeight="1" thickTop="1" thickBot="1" x14ac:dyDescent="0.3">
      <c r="A176" s="6" t="s">
        <v>231</v>
      </c>
      <c r="B176" s="67" t="s">
        <v>39</v>
      </c>
      <c r="C176" s="21" t="s">
        <v>40</v>
      </c>
      <c r="D176" s="22">
        <f t="shared" ref="D176:K176" si="466">D177+D189+D190+D191</f>
        <v>1091</v>
      </c>
      <c r="E176" s="22">
        <f t="shared" si="466"/>
        <v>157.179</v>
      </c>
      <c r="F176" s="150">
        <f t="shared" si="466"/>
        <v>143.029</v>
      </c>
      <c r="G176" s="23">
        <f t="shared" si="466"/>
        <v>126.96897</v>
      </c>
      <c r="H176" s="23">
        <f t="shared" ref="H176" si="467">H177+H189+H190+H191</f>
        <v>124.05749</v>
      </c>
      <c r="I176" s="150">
        <f t="shared" ref="I176" si="468">I177+I189+I190+I191</f>
        <v>121.68884</v>
      </c>
      <c r="J176" s="47">
        <f t="shared" si="466"/>
        <v>119.25896</v>
      </c>
      <c r="K176" s="47">
        <f t="shared" si="466"/>
        <v>116.53569</v>
      </c>
      <c r="L176" s="56">
        <f t="shared" si="453"/>
        <v>0.8877148690125779</v>
      </c>
      <c r="M176" s="22">
        <f>M177+M189+M190+M191</f>
        <v>0</v>
      </c>
      <c r="N176" s="22">
        <f>N177+N189+N190+N191</f>
        <v>6.1536799999999978</v>
      </c>
      <c r="O176" s="22">
        <f>O177+O189+O190+O191</f>
        <v>4.8696299999999999</v>
      </c>
      <c r="P176" s="22">
        <f>P177+P189+P190+P191</f>
        <v>2.7232699999999976</v>
      </c>
      <c r="Q176" s="22">
        <v>0</v>
      </c>
      <c r="R176" s="22">
        <v>2.4298799999999972</v>
      </c>
      <c r="S176" s="22">
        <f t="shared" si="454"/>
        <v>2.9114799999999974</v>
      </c>
      <c r="T176" s="150">
        <f t="shared" si="455"/>
        <v>16.060029999999998</v>
      </c>
      <c r="U176" s="56">
        <f t="shared" si="456"/>
        <v>0.80779856087645296</v>
      </c>
      <c r="V176" s="66">
        <f t="shared" si="457"/>
        <v>30.210030000000003</v>
      </c>
      <c r="W176" s="22">
        <f>W177+W189+W190+W191</f>
        <v>18.400000000000002</v>
      </c>
      <c r="X176" s="106">
        <f>X177+X189+X190+X191</f>
        <v>14.15</v>
      </c>
      <c r="Y176" s="22">
        <f>Y177+Y189+Y190+Y191</f>
        <v>0</v>
      </c>
      <c r="Z176" s="22">
        <f>Z177+Z189+Z190+Z191</f>
        <v>14.15</v>
      </c>
      <c r="AA176" s="66"/>
      <c r="AB176" s="56"/>
      <c r="AC176" s="66"/>
      <c r="AD176" s="81"/>
    </row>
    <row r="177" spans="1:30" s="6" customFormat="1" ht="15.75" customHeight="1" thickTop="1" x14ac:dyDescent="0.25">
      <c r="A177" s="6" t="s">
        <v>231</v>
      </c>
      <c r="B177" s="69" t="s">
        <v>7</v>
      </c>
      <c r="C177" s="13" t="s">
        <v>8</v>
      </c>
      <c r="D177" s="14">
        <f>SUM(D178:D188)</f>
        <v>1091</v>
      </c>
      <c r="E177" s="14">
        <f t="shared" ref="E177:K177" si="469">E178+E182+E184+E185+E186+E187+E188</f>
        <v>157.179</v>
      </c>
      <c r="F177" s="147">
        <f t="shared" si="469"/>
        <v>143.029</v>
      </c>
      <c r="G177" s="158">
        <f t="shared" si="469"/>
        <v>126.96897</v>
      </c>
      <c r="H177" s="158">
        <f t="shared" si="469"/>
        <v>124.05749</v>
      </c>
      <c r="I177" s="147">
        <f t="shared" si="469"/>
        <v>121.68884</v>
      </c>
      <c r="J177" s="44">
        <f t="shared" si="469"/>
        <v>119.25896</v>
      </c>
      <c r="K177" s="44">
        <f t="shared" si="469"/>
        <v>116.53569</v>
      </c>
      <c r="L177" s="53">
        <f t="shared" si="453"/>
        <v>0.8877148690125779</v>
      </c>
      <c r="M177" s="14">
        <f>M178+M182+M184+M185+M186+M187+M188</f>
        <v>0</v>
      </c>
      <c r="N177" s="14">
        <f>N178+N182+N184+N185+N186+N187+N188</f>
        <v>6.1536799999999978</v>
      </c>
      <c r="O177" s="14">
        <f>O178+O182+O184+O185+O186+O187+O188</f>
        <v>4.8696299999999999</v>
      </c>
      <c r="P177" s="14">
        <f>P178+P182+P184+P185+P186+P187+P188</f>
        <v>2.7232699999999976</v>
      </c>
      <c r="Q177" s="14">
        <v>0</v>
      </c>
      <c r="R177" s="14">
        <v>2.4298799999999972</v>
      </c>
      <c r="S177" s="14">
        <f t="shared" si="454"/>
        <v>2.9114799999999974</v>
      </c>
      <c r="T177" s="147">
        <f t="shared" si="455"/>
        <v>16.060029999999998</v>
      </c>
      <c r="U177" s="53">
        <f t="shared" si="456"/>
        <v>0.80779856087645296</v>
      </c>
      <c r="V177" s="63">
        <f t="shared" si="457"/>
        <v>30.210030000000003</v>
      </c>
      <c r="W177" s="14">
        <f>W178+W182+W184+W185+W186+W187+W188</f>
        <v>18.400000000000002</v>
      </c>
      <c r="X177" s="107">
        <f>X178+X182+X184+X185+X186+X187+X188</f>
        <v>14.15</v>
      </c>
      <c r="Y177" s="14">
        <f>Y178+Y182+Y184+Y185+Y186+Y187+Y188</f>
        <v>0</v>
      </c>
      <c r="Z177" s="14">
        <f>Z178+Z182+Z184+Z185+Z186+Z187+Z188</f>
        <v>14.15</v>
      </c>
      <c r="AA177" s="63"/>
      <c r="AB177" s="53"/>
      <c r="AC177" s="63"/>
      <c r="AD177" s="81"/>
    </row>
    <row r="178" spans="1:30" s="6" customFormat="1" ht="18" customHeight="1" x14ac:dyDescent="0.25">
      <c r="A178" s="6" t="s">
        <v>231</v>
      </c>
      <c r="B178" s="70" t="s">
        <v>7</v>
      </c>
      <c r="C178" s="10" t="s">
        <v>215</v>
      </c>
      <c r="D178" s="12">
        <v>1015</v>
      </c>
      <c r="E178" s="12">
        <v>78.129000000000005</v>
      </c>
      <c r="F178" s="146">
        <v>78.129000000000005</v>
      </c>
      <c r="G178" s="84">
        <f>SUM(G179:G181)</f>
        <v>78.128889999999998</v>
      </c>
      <c r="H178" s="84">
        <f>SUM(H179:H181)</f>
        <v>78.128889999999998</v>
      </c>
      <c r="I178" s="146">
        <f>SUM(I179:I181)</f>
        <v>78.128889999999998</v>
      </c>
      <c r="J178" s="43">
        <f>SUM(J179:J181)</f>
        <v>78.128889999999998</v>
      </c>
      <c r="K178" s="43">
        <f>SUM(K179:K181)</f>
        <v>78.128889999999998</v>
      </c>
      <c r="L178" s="52">
        <f t="shared" si="453"/>
        <v>0.99999859207208586</v>
      </c>
      <c r="M178" s="12">
        <v>0</v>
      </c>
      <c r="N178" s="12">
        <v>0</v>
      </c>
      <c r="O178" s="12">
        <f>SUM(O179:O181)</f>
        <v>0</v>
      </c>
      <c r="P178" s="12">
        <v>0</v>
      </c>
      <c r="Q178" s="12">
        <v>0</v>
      </c>
      <c r="R178" s="12">
        <v>0</v>
      </c>
      <c r="S178" s="12">
        <f t="shared" si="454"/>
        <v>0</v>
      </c>
      <c r="T178" s="146">
        <f t="shared" si="455"/>
        <v>1.1000000000649379E-4</v>
      </c>
      <c r="U178" s="52">
        <f t="shared" si="456"/>
        <v>0.99999859207208586</v>
      </c>
      <c r="V178" s="62">
        <f t="shared" si="457"/>
        <v>1.1000000000649379E-4</v>
      </c>
      <c r="W178" s="12">
        <f>SUM(W179:W181)</f>
        <v>0</v>
      </c>
      <c r="X178" s="111">
        <v>0</v>
      </c>
      <c r="Y178" s="12">
        <f>SUM(Y179:Y181)</f>
        <v>0</v>
      </c>
      <c r="Z178" s="12">
        <v>0</v>
      </c>
      <c r="AA178" s="62"/>
      <c r="AB178" s="52"/>
      <c r="AC178" s="62"/>
      <c r="AD178" s="81"/>
    </row>
    <row r="179" spans="1:30" s="6" customFormat="1" ht="18" customHeight="1" x14ac:dyDescent="0.25">
      <c r="A179" s="6" t="s">
        <v>231</v>
      </c>
      <c r="B179" s="70"/>
      <c r="C179" s="33" t="s">
        <v>212</v>
      </c>
      <c r="D179" s="12"/>
      <c r="E179" s="12"/>
      <c r="F179" s="146"/>
      <c r="G179" s="84">
        <v>78.128889999999998</v>
      </c>
      <c r="H179" s="84">
        <v>78.128889999999998</v>
      </c>
      <c r="I179" s="146">
        <v>78.128889999999998</v>
      </c>
      <c r="J179" s="43">
        <v>78.128889999999998</v>
      </c>
      <c r="K179" s="43">
        <v>78.128889999999998</v>
      </c>
      <c r="L179" s="52" t="str">
        <f t="shared" si="453"/>
        <v/>
      </c>
      <c r="M179" s="12"/>
      <c r="N179" s="12"/>
      <c r="O179" s="12">
        <v>0</v>
      </c>
      <c r="P179" s="12">
        <v>0</v>
      </c>
      <c r="Q179" s="12">
        <v>0</v>
      </c>
      <c r="R179" s="12">
        <v>0</v>
      </c>
      <c r="S179" s="12">
        <f t="shared" si="454"/>
        <v>0</v>
      </c>
      <c r="T179" s="146" t="str">
        <f t="shared" si="455"/>
        <v/>
      </c>
      <c r="U179" s="52" t="str">
        <f t="shared" si="456"/>
        <v/>
      </c>
      <c r="V179" s="62" t="str">
        <f t="shared" si="457"/>
        <v/>
      </c>
      <c r="W179" s="12"/>
      <c r="X179" s="111"/>
      <c r="Y179" s="12"/>
      <c r="Z179" s="12"/>
      <c r="AA179" s="62"/>
      <c r="AB179" s="52"/>
      <c r="AC179" s="62"/>
      <c r="AD179" s="81"/>
    </row>
    <row r="180" spans="1:30" s="6" customFormat="1" ht="18" customHeight="1" x14ac:dyDescent="0.25">
      <c r="A180" s="6" t="s">
        <v>231</v>
      </c>
      <c r="B180" s="70"/>
      <c r="C180" s="33" t="s">
        <v>213</v>
      </c>
      <c r="D180" s="12"/>
      <c r="E180" s="12"/>
      <c r="F180" s="146"/>
      <c r="G180" s="84"/>
      <c r="H180" s="84"/>
      <c r="I180" s="146">
        <v>0</v>
      </c>
      <c r="J180" s="43">
        <v>0</v>
      </c>
      <c r="K180" s="43">
        <v>0</v>
      </c>
      <c r="L180" s="52" t="str">
        <f t="shared" si="453"/>
        <v/>
      </c>
      <c r="M180" s="12"/>
      <c r="N180" s="12"/>
      <c r="O180" s="12">
        <v>0</v>
      </c>
      <c r="P180" s="12">
        <v>0</v>
      </c>
      <c r="Q180" s="12">
        <v>0</v>
      </c>
      <c r="R180" s="12">
        <v>0</v>
      </c>
      <c r="S180" s="12">
        <f t="shared" si="454"/>
        <v>0</v>
      </c>
      <c r="T180" s="146" t="str">
        <f t="shared" si="455"/>
        <v/>
      </c>
      <c r="U180" s="52" t="str">
        <f t="shared" si="456"/>
        <v/>
      </c>
      <c r="V180" s="62" t="str">
        <f t="shared" si="457"/>
        <v/>
      </c>
      <c r="W180" s="12"/>
      <c r="X180" s="111"/>
      <c r="Y180" s="12"/>
      <c r="Z180" s="12"/>
      <c r="AA180" s="62"/>
      <c r="AB180" s="52"/>
      <c r="AC180" s="62"/>
      <c r="AD180" s="81"/>
    </row>
    <row r="181" spans="1:30" s="6" customFormat="1" ht="18" customHeight="1" x14ac:dyDescent="0.25">
      <c r="A181" s="6" t="s">
        <v>231</v>
      </c>
      <c r="B181" s="70"/>
      <c r="C181" s="33" t="s">
        <v>214</v>
      </c>
      <c r="D181" s="12"/>
      <c r="E181" s="12"/>
      <c r="F181" s="146"/>
      <c r="G181" s="84"/>
      <c r="H181" s="84"/>
      <c r="I181" s="146">
        <v>0</v>
      </c>
      <c r="J181" s="43">
        <v>0</v>
      </c>
      <c r="K181" s="43">
        <v>0</v>
      </c>
      <c r="L181" s="52" t="str">
        <f t="shared" si="453"/>
        <v/>
      </c>
      <c r="M181" s="12"/>
      <c r="N181" s="12"/>
      <c r="O181" s="12">
        <v>0</v>
      </c>
      <c r="P181" s="12">
        <v>0</v>
      </c>
      <c r="Q181" s="12">
        <v>0</v>
      </c>
      <c r="R181" s="12">
        <v>0</v>
      </c>
      <c r="S181" s="12">
        <f t="shared" si="454"/>
        <v>0</v>
      </c>
      <c r="T181" s="146" t="str">
        <f t="shared" si="455"/>
        <v/>
      </c>
      <c r="U181" s="52" t="str">
        <f t="shared" si="456"/>
        <v/>
      </c>
      <c r="V181" s="62" t="str">
        <f t="shared" si="457"/>
        <v/>
      </c>
      <c r="W181" s="12"/>
      <c r="X181" s="111"/>
      <c r="Y181" s="12"/>
      <c r="Z181" s="12"/>
      <c r="AA181" s="62"/>
      <c r="AB181" s="52"/>
      <c r="AC181" s="62"/>
      <c r="AD181" s="81"/>
    </row>
    <row r="182" spans="1:30" s="6" customFormat="1" ht="18" customHeight="1" x14ac:dyDescent="0.25">
      <c r="A182" s="6" t="s">
        <v>231</v>
      </c>
      <c r="B182" s="70"/>
      <c r="C182" s="10" t="s">
        <v>221</v>
      </c>
      <c r="D182" s="12">
        <v>70</v>
      </c>
      <c r="E182" s="12">
        <v>72.05</v>
      </c>
      <c r="F182" s="146">
        <v>58.4</v>
      </c>
      <c r="G182" s="84">
        <v>42.609949999999998</v>
      </c>
      <c r="H182" s="84">
        <v>39.69847</v>
      </c>
      <c r="I182" s="146">
        <v>37.329819999999998</v>
      </c>
      <c r="J182" s="43">
        <v>35.396819999999998</v>
      </c>
      <c r="K182" s="43">
        <v>33.01558</v>
      </c>
      <c r="L182" s="52">
        <f t="shared" si="453"/>
        <v>0.72962243150684924</v>
      </c>
      <c r="M182" s="12">
        <v>0</v>
      </c>
      <c r="N182" s="12">
        <v>5.5453499999999982</v>
      </c>
      <c r="O182" s="12">
        <v>4.0867399999999989</v>
      </c>
      <c r="P182" s="12">
        <v>2.3812399999999982</v>
      </c>
      <c r="Q182" s="12">
        <v>0</v>
      </c>
      <c r="R182" s="12">
        <v>1.9329999999999998</v>
      </c>
      <c r="S182" s="12">
        <f t="shared" si="454"/>
        <v>2.9114799999999974</v>
      </c>
      <c r="T182" s="146">
        <f t="shared" si="455"/>
        <v>15.790050000000001</v>
      </c>
      <c r="U182" s="52">
        <f t="shared" si="456"/>
        <v>0.5913941707147814</v>
      </c>
      <c r="V182" s="62">
        <f t="shared" si="457"/>
        <v>29.440049999999999</v>
      </c>
      <c r="W182" s="12">
        <v>18.100000000000001</v>
      </c>
      <c r="X182" s="111">
        <v>13.65</v>
      </c>
      <c r="Y182" s="12"/>
      <c r="Z182" s="12">
        <v>13.65</v>
      </c>
      <c r="AA182" s="62"/>
      <c r="AB182" s="52"/>
      <c r="AC182" s="62"/>
      <c r="AD182" s="81"/>
    </row>
    <row r="183" spans="1:30" s="6" customFormat="1" ht="36" customHeight="1" x14ac:dyDescent="0.25">
      <c r="A183" s="6" t="s">
        <v>231</v>
      </c>
      <c r="B183" s="70"/>
      <c r="C183" s="33" t="s">
        <v>224</v>
      </c>
      <c r="D183" s="12"/>
      <c r="E183" s="12"/>
      <c r="F183" s="146"/>
      <c r="G183" s="84">
        <v>0.45</v>
      </c>
      <c r="H183" s="84"/>
      <c r="I183" s="146">
        <v>0.45</v>
      </c>
      <c r="J183" s="43">
        <v>0.45</v>
      </c>
      <c r="K183" s="43">
        <v>0.45</v>
      </c>
      <c r="L183" s="52" t="str">
        <f t="shared" si="453"/>
        <v/>
      </c>
      <c r="M183" s="12"/>
      <c r="N183" s="12"/>
      <c r="O183" s="12">
        <v>0</v>
      </c>
      <c r="P183" s="12">
        <v>0</v>
      </c>
      <c r="Q183" s="12">
        <v>0</v>
      </c>
      <c r="R183" s="12">
        <v>0</v>
      </c>
      <c r="S183" s="12">
        <f t="shared" si="454"/>
        <v>0.45</v>
      </c>
      <c r="T183" s="146" t="str">
        <f t="shared" si="455"/>
        <v/>
      </c>
      <c r="U183" s="52" t="str">
        <f t="shared" si="456"/>
        <v/>
      </c>
      <c r="V183" s="62" t="str">
        <f t="shared" si="457"/>
        <v/>
      </c>
      <c r="W183" s="12"/>
      <c r="X183" s="111"/>
      <c r="Y183" s="12"/>
      <c r="Z183" s="12"/>
      <c r="AA183" s="62"/>
      <c r="AB183" s="52"/>
      <c r="AC183" s="62"/>
      <c r="AD183" s="81"/>
    </row>
    <row r="184" spans="1:30" s="6" customFormat="1" ht="18" customHeight="1" x14ac:dyDescent="0.25">
      <c r="A184" s="6" t="s">
        <v>231</v>
      </c>
      <c r="B184" s="70" t="s">
        <v>7</v>
      </c>
      <c r="C184" s="10" t="s">
        <v>216</v>
      </c>
      <c r="D184" s="12">
        <v>0</v>
      </c>
      <c r="E184" s="12">
        <v>0</v>
      </c>
      <c r="F184" s="146">
        <v>0</v>
      </c>
      <c r="G184" s="84">
        <v>0</v>
      </c>
      <c r="H184" s="84">
        <v>0</v>
      </c>
      <c r="I184" s="146">
        <v>0</v>
      </c>
      <c r="J184" s="43">
        <v>0</v>
      </c>
      <c r="K184" s="43">
        <v>0</v>
      </c>
      <c r="L184" s="52" t="str">
        <f t="shared" si="453"/>
        <v/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f t="shared" si="454"/>
        <v>0</v>
      </c>
      <c r="T184" s="146">
        <f t="shared" si="455"/>
        <v>0</v>
      </c>
      <c r="U184" s="52" t="str">
        <f t="shared" si="456"/>
        <v/>
      </c>
      <c r="V184" s="62">
        <f t="shared" si="457"/>
        <v>0</v>
      </c>
      <c r="W184" s="12"/>
      <c r="X184" s="111">
        <v>0</v>
      </c>
      <c r="Y184" s="12"/>
      <c r="Z184" s="12">
        <v>0</v>
      </c>
      <c r="AA184" s="62"/>
      <c r="AB184" s="52"/>
      <c r="AC184" s="62"/>
      <c r="AD184" s="81"/>
    </row>
    <row r="185" spans="1:30" s="6" customFormat="1" ht="18" customHeight="1" x14ac:dyDescent="0.25">
      <c r="A185" s="6" t="s">
        <v>231</v>
      </c>
      <c r="B185" s="70" t="s">
        <v>7</v>
      </c>
      <c r="C185" s="10" t="s">
        <v>217</v>
      </c>
      <c r="D185" s="12">
        <v>0</v>
      </c>
      <c r="E185" s="12">
        <v>0</v>
      </c>
      <c r="F185" s="146">
        <v>0</v>
      </c>
      <c r="G185" s="84">
        <v>0</v>
      </c>
      <c r="H185" s="84">
        <v>0</v>
      </c>
      <c r="I185" s="146">
        <v>0</v>
      </c>
      <c r="J185" s="43">
        <v>0</v>
      </c>
      <c r="K185" s="43">
        <v>0</v>
      </c>
      <c r="L185" s="52" t="str">
        <f t="shared" si="453"/>
        <v/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f t="shared" si="454"/>
        <v>0</v>
      </c>
      <c r="T185" s="146">
        <f t="shared" si="455"/>
        <v>0</v>
      </c>
      <c r="U185" s="52" t="str">
        <f t="shared" si="456"/>
        <v/>
      </c>
      <c r="V185" s="62">
        <f t="shared" si="457"/>
        <v>0</v>
      </c>
      <c r="W185" s="12"/>
      <c r="X185" s="111">
        <v>0</v>
      </c>
      <c r="Y185" s="12"/>
      <c r="Z185" s="12">
        <v>0</v>
      </c>
      <c r="AA185" s="62"/>
      <c r="AB185" s="52"/>
      <c r="AC185" s="62"/>
      <c r="AD185" s="81"/>
    </row>
    <row r="186" spans="1:30" s="6" customFormat="1" ht="18" customHeight="1" x14ac:dyDescent="0.25">
      <c r="A186" s="6" t="s">
        <v>231</v>
      </c>
      <c r="B186" s="70" t="s">
        <v>7</v>
      </c>
      <c r="C186" s="10" t="s">
        <v>218</v>
      </c>
      <c r="D186" s="12">
        <v>0</v>
      </c>
      <c r="E186" s="12">
        <v>0</v>
      </c>
      <c r="F186" s="146">
        <v>0</v>
      </c>
      <c r="G186" s="84">
        <v>0</v>
      </c>
      <c r="H186" s="84">
        <v>0</v>
      </c>
      <c r="I186" s="146">
        <v>0</v>
      </c>
      <c r="J186" s="43">
        <v>0</v>
      </c>
      <c r="K186" s="43">
        <v>0</v>
      </c>
      <c r="L186" s="52" t="str">
        <f t="shared" si="453"/>
        <v/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f t="shared" si="454"/>
        <v>0</v>
      </c>
      <c r="T186" s="146">
        <f t="shared" si="455"/>
        <v>0</v>
      </c>
      <c r="U186" s="52" t="str">
        <f t="shared" si="456"/>
        <v/>
      </c>
      <c r="V186" s="62">
        <f t="shared" si="457"/>
        <v>0</v>
      </c>
      <c r="W186" s="12"/>
      <c r="X186" s="111">
        <v>0</v>
      </c>
      <c r="Y186" s="12"/>
      <c r="Z186" s="12">
        <v>0</v>
      </c>
      <c r="AA186" s="62"/>
      <c r="AB186" s="52"/>
      <c r="AC186" s="62"/>
      <c r="AD186" s="81"/>
    </row>
    <row r="187" spans="1:30" s="6" customFormat="1" ht="18" customHeight="1" x14ac:dyDescent="0.25">
      <c r="A187" s="6" t="s">
        <v>231</v>
      </c>
      <c r="B187" s="70" t="s">
        <v>7</v>
      </c>
      <c r="C187" s="10" t="s">
        <v>219</v>
      </c>
      <c r="D187" s="12">
        <v>6</v>
      </c>
      <c r="E187" s="84">
        <v>7</v>
      </c>
      <c r="F187" s="146">
        <v>6.5</v>
      </c>
      <c r="G187" s="84">
        <v>6.2301299999999999</v>
      </c>
      <c r="H187" s="84">
        <v>6.2301299999999999</v>
      </c>
      <c r="I187" s="146">
        <v>6.2301299999999999</v>
      </c>
      <c r="J187" s="43">
        <v>5.73325</v>
      </c>
      <c r="K187" s="43">
        <v>5.3912200000000006</v>
      </c>
      <c r="L187" s="52">
        <f t="shared" si="453"/>
        <v>0.9584815384615385</v>
      </c>
      <c r="M187" s="12">
        <v>0</v>
      </c>
      <c r="N187" s="12">
        <v>0.60832999999999993</v>
      </c>
      <c r="O187" s="12">
        <v>0.78289000000000097</v>
      </c>
      <c r="P187" s="12">
        <v>0.34202999999999939</v>
      </c>
      <c r="Q187" s="12">
        <v>0</v>
      </c>
      <c r="R187" s="12">
        <v>0.49687999999999999</v>
      </c>
      <c r="S187" s="12">
        <f t="shared" si="454"/>
        <v>0</v>
      </c>
      <c r="T187" s="146">
        <f t="shared" si="455"/>
        <v>0.26987000000000005</v>
      </c>
      <c r="U187" s="52">
        <f t="shared" si="456"/>
        <v>0.89001857142857144</v>
      </c>
      <c r="V187" s="62">
        <f t="shared" si="457"/>
        <v>0.76987000000000005</v>
      </c>
      <c r="W187" s="12">
        <v>0.3</v>
      </c>
      <c r="X187" s="111">
        <v>0.5</v>
      </c>
      <c r="Y187" s="12"/>
      <c r="Z187" s="12">
        <v>0.5</v>
      </c>
      <c r="AA187" s="62"/>
      <c r="AB187" s="52"/>
      <c r="AC187" s="62"/>
      <c r="AD187" s="81"/>
    </row>
    <row r="188" spans="1:30" s="6" customFormat="1" ht="18" customHeight="1" x14ac:dyDescent="0.25">
      <c r="A188" s="6" t="s">
        <v>231</v>
      </c>
      <c r="B188" s="70" t="s">
        <v>7</v>
      </c>
      <c r="C188" s="10" t="s">
        <v>220</v>
      </c>
      <c r="D188" s="12">
        <v>0</v>
      </c>
      <c r="E188" s="12">
        <v>0</v>
      </c>
      <c r="F188" s="146">
        <v>0</v>
      </c>
      <c r="G188" s="84">
        <v>0</v>
      </c>
      <c r="H188" s="84">
        <v>0</v>
      </c>
      <c r="I188" s="146">
        <v>0</v>
      </c>
      <c r="J188" s="43">
        <v>0</v>
      </c>
      <c r="K188" s="43">
        <v>0</v>
      </c>
      <c r="L188" s="52" t="str">
        <f t="shared" si="453"/>
        <v/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f t="shared" si="454"/>
        <v>0</v>
      </c>
      <c r="T188" s="146">
        <f t="shared" si="455"/>
        <v>0</v>
      </c>
      <c r="U188" s="52" t="str">
        <f t="shared" si="456"/>
        <v/>
      </c>
      <c r="V188" s="62">
        <f t="shared" si="457"/>
        <v>0</v>
      </c>
      <c r="W188" s="12"/>
      <c r="X188" s="111">
        <v>0</v>
      </c>
      <c r="Y188" s="12"/>
      <c r="Z188" s="12">
        <v>0</v>
      </c>
      <c r="AA188" s="62"/>
      <c r="AB188" s="52"/>
      <c r="AC188" s="62"/>
      <c r="AD188" s="81"/>
    </row>
    <row r="189" spans="1:30" s="6" customFormat="1" ht="30" customHeight="1" x14ac:dyDescent="0.25">
      <c r="A189" s="6" t="s">
        <v>231</v>
      </c>
      <c r="B189" s="69" t="s">
        <v>7</v>
      </c>
      <c r="C189" s="13" t="s">
        <v>14</v>
      </c>
      <c r="D189" s="14">
        <v>0</v>
      </c>
      <c r="E189" s="14">
        <v>0</v>
      </c>
      <c r="F189" s="147">
        <v>0</v>
      </c>
      <c r="G189" s="158">
        <v>0</v>
      </c>
      <c r="H189" s="158">
        <v>0</v>
      </c>
      <c r="I189" s="147">
        <v>0</v>
      </c>
      <c r="J189" s="44">
        <v>0</v>
      </c>
      <c r="K189" s="44">
        <v>0</v>
      </c>
      <c r="L189" s="53" t="str">
        <f t="shared" si="453"/>
        <v/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454"/>
        <v>0</v>
      </c>
      <c r="T189" s="147">
        <f t="shared" si="455"/>
        <v>0</v>
      </c>
      <c r="U189" s="53" t="str">
        <f t="shared" si="456"/>
        <v/>
      </c>
      <c r="V189" s="63">
        <f t="shared" si="457"/>
        <v>0</v>
      </c>
      <c r="W189" s="14"/>
      <c r="X189" s="110">
        <v>0</v>
      </c>
      <c r="Y189" s="14"/>
      <c r="Z189" s="14">
        <v>0</v>
      </c>
      <c r="AA189" s="63"/>
      <c r="AB189" s="53"/>
      <c r="AC189" s="63"/>
      <c r="AD189" s="81"/>
    </row>
    <row r="190" spans="1:30" s="6" customFormat="1" ht="15" customHeight="1" x14ac:dyDescent="0.25">
      <c r="A190" s="6" t="s">
        <v>231</v>
      </c>
      <c r="B190" s="69" t="s">
        <v>7</v>
      </c>
      <c r="C190" s="13" t="s">
        <v>15</v>
      </c>
      <c r="D190" s="14">
        <v>0</v>
      </c>
      <c r="E190" s="14">
        <v>0</v>
      </c>
      <c r="F190" s="147">
        <v>0</v>
      </c>
      <c r="G190" s="158">
        <v>0</v>
      </c>
      <c r="H190" s="158">
        <v>0</v>
      </c>
      <c r="I190" s="147">
        <v>0</v>
      </c>
      <c r="J190" s="44">
        <v>0</v>
      </c>
      <c r="K190" s="44">
        <v>0</v>
      </c>
      <c r="L190" s="53" t="str">
        <f t="shared" si="453"/>
        <v/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f t="shared" si="454"/>
        <v>0</v>
      </c>
      <c r="T190" s="147">
        <f t="shared" si="455"/>
        <v>0</v>
      </c>
      <c r="U190" s="53" t="str">
        <f t="shared" si="456"/>
        <v/>
      </c>
      <c r="V190" s="63">
        <f t="shared" si="457"/>
        <v>0</v>
      </c>
      <c r="W190" s="14"/>
      <c r="X190" s="110">
        <v>0</v>
      </c>
      <c r="Y190" s="14"/>
      <c r="Z190" s="14">
        <v>0</v>
      </c>
      <c r="AA190" s="63"/>
      <c r="AB190" s="53"/>
      <c r="AC190" s="63"/>
      <c r="AD190" s="81"/>
    </row>
    <row r="191" spans="1:30" s="6" customFormat="1" ht="15.75" customHeight="1" thickBot="1" x14ac:dyDescent="0.3">
      <c r="A191" s="6" t="s">
        <v>231</v>
      </c>
      <c r="B191" s="71" t="s">
        <v>7</v>
      </c>
      <c r="C191" s="17" t="s">
        <v>16</v>
      </c>
      <c r="D191" s="18">
        <v>0</v>
      </c>
      <c r="E191" s="18">
        <v>0</v>
      </c>
      <c r="F191" s="149">
        <v>0</v>
      </c>
      <c r="G191" s="160">
        <v>0</v>
      </c>
      <c r="H191" s="160">
        <v>0</v>
      </c>
      <c r="I191" s="149">
        <v>0</v>
      </c>
      <c r="J191" s="46">
        <v>0</v>
      </c>
      <c r="K191" s="46">
        <v>0</v>
      </c>
      <c r="L191" s="55" t="str">
        <f t="shared" si="453"/>
        <v/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f t="shared" si="454"/>
        <v>0</v>
      </c>
      <c r="T191" s="149">
        <f t="shared" si="455"/>
        <v>0</v>
      </c>
      <c r="U191" s="55" t="str">
        <f t="shared" si="456"/>
        <v/>
      </c>
      <c r="V191" s="65">
        <f t="shared" si="457"/>
        <v>0</v>
      </c>
      <c r="W191" s="18"/>
      <c r="X191" s="112">
        <v>0</v>
      </c>
      <c r="Y191" s="18"/>
      <c r="Z191" s="18">
        <v>0</v>
      </c>
      <c r="AA191" s="65"/>
      <c r="AB191" s="55"/>
      <c r="AC191" s="65"/>
      <c r="AD191" s="81"/>
    </row>
    <row r="192" spans="1:30" s="6" customFormat="1" ht="61.5" customHeight="1" thickTop="1" thickBot="1" x14ac:dyDescent="0.3">
      <c r="A192" s="6" t="s">
        <v>231</v>
      </c>
      <c r="B192" s="67" t="s">
        <v>41</v>
      </c>
      <c r="C192" s="21" t="s">
        <v>42</v>
      </c>
      <c r="D192" s="22">
        <f t="shared" ref="D192:K192" si="470">D193+D205+D206+D207</f>
        <v>876</v>
      </c>
      <c r="E192" s="22">
        <f t="shared" si="470"/>
        <v>107.91799999999999</v>
      </c>
      <c r="F192" s="150">
        <f t="shared" si="470"/>
        <v>98.468000000000004</v>
      </c>
      <c r="G192" s="23">
        <f t="shared" si="470"/>
        <v>89.267629999999997</v>
      </c>
      <c r="H192" s="23">
        <f t="shared" ref="H192" si="471">H193+H205+H206+H207</f>
        <v>87.147390000000001</v>
      </c>
      <c r="I192" s="150">
        <f t="shared" ref="I192" si="472">I193+I205+I206+I207</f>
        <v>85.760229999999993</v>
      </c>
      <c r="J192" s="47">
        <f t="shared" si="470"/>
        <v>84.267660000000006</v>
      </c>
      <c r="K192" s="47">
        <f t="shared" si="470"/>
        <v>82.440120000000007</v>
      </c>
      <c r="L192" s="56">
        <f t="shared" si="453"/>
        <v>0.90656487386765239</v>
      </c>
      <c r="M192" s="22">
        <f>M193+M205+M206+M207</f>
        <v>0</v>
      </c>
      <c r="N192" s="22">
        <f>N193+N205+N206+N207</f>
        <v>5.5415399999999995</v>
      </c>
      <c r="O192" s="22">
        <f>O193+O205+O206+O207</f>
        <v>2.1099500000000018</v>
      </c>
      <c r="P192" s="22">
        <f>P193+P205+P206+P207</f>
        <v>1.8275399999999977</v>
      </c>
      <c r="Q192" s="22">
        <v>0</v>
      </c>
      <c r="R192" s="22">
        <v>1.4925699999999864</v>
      </c>
      <c r="S192" s="22">
        <f t="shared" si="454"/>
        <v>2.1202399999999955</v>
      </c>
      <c r="T192" s="150">
        <f t="shared" si="455"/>
        <v>9.2003700000000066</v>
      </c>
      <c r="U192" s="56">
        <f t="shared" si="456"/>
        <v>0.82718017383569009</v>
      </c>
      <c r="V192" s="66">
        <f t="shared" si="457"/>
        <v>18.650369999999995</v>
      </c>
      <c r="W192" s="22">
        <f>W193+W205+W206+W207</f>
        <v>14.1</v>
      </c>
      <c r="X192" s="106">
        <f>X193+X205+X206+X207</f>
        <v>9.4500000000000011</v>
      </c>
      <c r="Y192" s="22">
        <f>Y193+Y205+Y206+Y207</f>
        <v>0</v>
      </c>
      <c r="Z192" s="22">
        <f>Z193+Z205+Z206+Z207</f>
        <v>9.4500000000000011</v>
      </c>
      <c r="AA192" s="66"/>
      <c r="AB192" s="56"/>
      <c r="AC192" s="66"/>
      <c r="AD192" s="81"/>
    </row>
    <row r="193" spans="1:30" s="6" customFormat="1" ht="15.75" customHeight="1" thickTop="1" x14ac:dyDescent="0.25">
      <c r="A193" s="6" t="s">
        <v>231</v>
      </c>
      <c r="B193" s="69" t="s">
        <v>7</v>
      </c>
      <c r="C193" s="13" t="s">
        <v>8</v>
      </c>
      <c r="D193" s="14">
        <f>SUM(D194:D204)</f>
        <v>876</v>
      </c>
      <c r="E193" s="14">
        <f t="shared" ref="E193:K193" si="473">E194+E198+E200+E201+E202+E203+E204</f>
        <v>107.91799999999999</v>
      </c>
      <c r="F193" s="147">
        <f t="shared" si="473"/>
        <v>98.468000000000004</v>
      </c>
      <c r="G193" s="158">
        <f t="shared" si="473"/>
        <v>89.267629999999997</v>
      </c>
      <c r="H193" s="158">
        <f t="shared" si="473"/>
        <v>87.147390000000001</v>
      </c>
      <c r="I193" s="147">
        <f t="shared" si="473"/>
        <v>85.760229999999993</v>
      </c>
      <c r="J193" s="44">
        <f t="shared" si="473"/>
        <v>84.267660000000006</v>
      </c>
      <c r="K193" s="44">
        <f t="shared" si="473"/>
        <v>82.440120000000007</v>
      </c>
      <c r="L193" s="53">
        <f t="shared" si="453"/>
        <v>0.90656487386765239</v>
      </c>
      <c r="M193" s="14">
        <f>M194+M198+M200+M201+M202+M203+M204</f>
        <v>0</v>
      </c>
      <c r="N193" s="14">
        <f>N194+N198+N200+N201+N202+N203+N204</f>
        <v>5.5415399999999995</v>
      </c>
      <c r="O193" s="14">
        <f>O194+O198+O200+O201+O202+O203+O204</f>
        <v>2.1099500000000018</v>
      </c>
      <c r="P193" s="14">
        <f>P194+P198+P200+P201+P202+P203+P204</f>
        <v>1.8275399999999977</v>
      </c>
      <c r="Q193" s="14">
        <v>0</v>
      </c>
      <c r="R193" s="14">
        <v>1.4925699999999864</v>
      </c>
      <c r="S193" s="14">
        <f t="shared" si="454"/>
        <v>2.1202399999999955</v>
      </c>
      <c r="T193" s="147">
        <f t="shared" si="455"/>
        <v>9.2003700000000066</v>
      </c>
      <c r="U193" s="53">
        <f t="shared" si="456"/>
        <v>0.82718017383569009</v>
      </c>
      <c r="V193" s="63">
        <f t="shared" si="457"/>
        <v>18.650369999999995</v>
      </c>
      <c r="W193" s="14">
        <f>W194+W198+W200+W201+W202+W203+W204</f>
        <v>14.1</v>
      </c>
      <c r="X193" s="107">
        <f>X194+X198+X200+X201+X202+X203+X204</f>
        <v>9.4500000000000011</v>
      </c>
      <c r="Y193" s="14">
        <f>Y194+Y198+Y200+Y201+Y202+Y203+Y204</f>
        <v>0</v>
      </c>
      <c r="Z193" s="14">
        <f>Z194+Z198+Z200+Z201+Z202+Z203+Z204</f>
        <v>9.4500000000000011</v>
      </c>
      <c r="AA193" s="63"/>
      <c r="AB193" s="53"/>
      <c r="AC193" s="63"/>
      <c r="AD193" s="81"/>
    </row>
    <row r="194" spans="1:30" s="6" customFormat="1" ht="18" customHeight="1" x14ac:dyDescent="0.25">
      <c r="A194" s="6" t="s">
        <v>231</v>
      </c>
      <c r="B194" s="70"/>
      <c r="C194" s="10" t="s">
        <v>215</v>
      </c>
      <c r="D194" s="12">
        <v>825</v>
      </c>
      <c r="E194" s="12">
        <v>60.667999999999999</v>
      </c>
      <c r="F194" s="146">
        <v>60.667999999999999</v>
      </c>
      <c r="G194" s="84">
        <f>SUM(G195:G197)</f>
        <v>60.667459999999998</v>
      </c>
      <c r="H194" s="84">
        <f>SUM(H195:H197)</f>
        <v>60.667459999999998</v>
      </c>
      <c r="I194" s="146">
        <f>SUM(I195:I197)</f>
        <v>60.667459999999998</v>
      </c>
      <c r="J194" s="43">
        <f>SUM(J195:J197)</f>
        <v>60.667459999999998</v>
      </c>
      <c r="K194" s="43">
        <f>SUM(K195:K197)</f>
        <v>60.667459999999998</v>
      </c>
      <c r="L194" s="52">
        <f t="shared" si="453"/>
        <v>0.99999109909672312</v>
      </c>
      <c r="M194" s="12">
        <v>0</v>
      </c>
      <c r="N194" s="12">
        <v>0</v>
      </c>
      <c r="O194" s="12">
        <f>SUM(O195:O197)</f>
        <v>0</v>
      </c>
      <c r="P194" s="12">
        <v>0</v>
      </c>
      <c r="Q194" s="12">
        <v>0</v>
      </c>
      <c r="R194" s="12">
        <v>0</v>
      </c>
      <c r="S194" s="12">
        <f t="shared" si="454"/>
        <v>0</v>
      </c>
      <c r="T194" s="146">
        <f t="shared" si="455"/>
        <v>5.4000000000087311E-4</v>
      </c>
      <c r="U194" s="52">
        <f t="shared" si="456"/>
        <v>0.99999109909672312</v>
      </c>
      <c r="V194" s="62">
        <f t="shared" si="457"/>
        <v>5.4000000000087311E-4</v>
      </c>
      <c r="W194" s="12">
        <f>SUM(W195:W197)</f>
        <v>0</v>
      </c>
      <c r="X194" s="111">
        <v>0</v>
      </c>
      <c r="Y194" s="12">
        <f>SUM(Y195:Y197)</f>
        <v>0</v>
      </c>
      <c r="Z194" s="12">
        <v>0</v>
      </c>
      <c r="AA194" s="62"/>
      <c r="AB194" s="52"/>
      <c r="AC194" s="62"/>
      <c r="AD194" s="81"/>
    </row>
    <row r="195" spans="1:30" s="6" customFormat="1" ht="18" customHeight="1" x14ac:dyDescent="0.25">
      <c r="A195" s="6" t="s">
        <v>231</v>
      </c>
      <c r="B195" s="70"/>
      <c r="C195" s="33" t="s">
        <v>212</v>
      </c>
      <c r="D195" s="12"/>
      <c r="E195" s="12"/>
      <c r="F195" s="146"/>
      <c r="G195" s="84">
        <v>60.667459999999998</v>
      </c>
      <c r="H195" s="84">
        <v>60.667459999999998</v>
      </c>
      <c r="I195" s="146">
        <v>60.667459999999998</v>
      </c>
      <c r="J195" s="43">
        <v>60.667459999999998</v>
      </c>
      <c r="K195" s="43">
        <v>60.667459999999998</v>
      </c>
      <c r="L195" s="52" t="str">
        <f t="shared" si="453"/>
        <v/>
      </c>
      <c r="M195" s="12"/>
      <c r="N195" s="12"/>
      <c r="O195" s="12">
        <v>0</v>
      </c>
      <c r="P195" s="12">
        <v>0</v>
      </c>
      <c r="Q195" s="12">
        <v>0</v>
      </c>
      <c r="R195" s="12">
        <v>0</v>
      </c>
      <c r="S195" s="12">
        <f t="shared" si="454"/>
        <v>0</v>
      </c>
      <c r="T195" s="146" t="str">
        <f t="shared" si="455"/>
        <v/>
      </c>
      <c r="U195" s="52" t="str">
        <f t="shared" si="456"/>
        <v/>
      </c>
      <c r="V195" s="62" t="str">
        <f t="shared" si="457"/>
        <v/>
      </c>
      <c r="W195" s="12"/>
      <c r="X195" s="111"/>
      <c r="Y195" s="12"/>
      <c r="Z195" s="12"/>
      <c r="AA195" s="62"/>
      <c r="AB195" s="52"/>
      <c r="AC195" s="62"/>
      <c r="AD195" s="81"/>
    </row>
    <row r="196" spans="1:30" s="6" customFormat="1" ht="18" customHeight="1" x14ac:dyDescent="0.25">
      <c r="A196" s="6" t="s">
        <v>231</v>
      </c>
      <c r="B196" s="70"/>
      <c r="C196" s="33" t="s">
        <v>213</v>
      </c>
      <c r="D196" s="12"/>
      <c r="E196" s="12"/>
      <c r="F196" s="146"/>
      <c r="G196" s="84">
        <v>0</v>
      </c>
      <c r="H196" s="84">
        <v>0</v>
      </c>
      <c r="I196" s="146">
        <v>0</v>
      </c>
      <c r="J196" s="43">
        <v>0</v>
      </c>
      <c r="K196" s="43">
        <v>0</v>
      </c>
      <c r="L196" s="52" t="str">
        <f t="shared" si="453"/>
        <v/>
      </c>
      <c r="M196" s="12"/>
      <c r="N196" s="12"/>
      <c r="O196" s="12">
        <v>0</v>
      </c>
      <c r="P196" s="12">
        <v>0</v>
      </c>
      <c r="Q196" s="12">
        <v>0</v>
      </c>
      <c r="R196" s="12">
        <v>0</v>
      </c>
      <c r="S196" s="12">
        <f t="shared" si="454"/>
        <v>0</v>
      </c>
      <c r="T196" s="146" t="str">
        <f t="shared" si="455"/>
        <v/>
      </c>
      <c r="U196" s="52" t="str">
        <f t="shared" si="456"/>
        <v/>
      </c>
      <c r="V196" s="62" t="str">
        <f t="shared" si="457"/>
        <v/>
      </c>
      <c r="W196" s="12"/>
      <c r="X196" s="111"/>
      <c r="Y196" s="12"/>
      <c r="Z196" s="12"/>
      <c r="AA196" s="62"/>
      <c r="AB196" s="52"/>
      <c r="AC196" s="62"/>
      <c r="AD196" s="81"/>
    </row>
    <row r="197" spans="1:30" s="6" customFormat="1" ht="18" customHeight="1" x14ac:dyDescent="0.25">
      <c r="A197" s="6" t="s">
        <v>231</v>
      </c>
      <c r="B197" s="70"/>
      <c r="C197" s="33" t="s">
        <v>214</v>
      </c>
      <c r="D197" s="12"/>
      <c r="E197" s="12"/>
      <c r="F197" s="146"/>
      <c r="G197" s="84">
        <v>0</v>
      </c>
      <c r="H197" s="84">
        <v>0</v>
      </c>
      <c r="I197" s="146">
        <v>0</v>
      </c>
      <c r="J197" s="43">
        <v>0</v>
      </c>
      <c r="K197" s="43">
        <v>0</v>
      </c>
      <c r="L197" s="52" t="str">
        <f t="shared" ref="L197:L260" si="474">IF(OR(F197="",F197=0),"",G197/F197)</f>
        <v/>
      </c>
      <c r="M197" s="12"/>
      <c r="N197" s="12"/>
      <c r="O197" s="12">
        <v>0</v>
      </c>
      <c r="P197" s="12">
        <v>0</v>
      </c>
      <c r="Q197" s="12">
        <v>0</v>
      </c>
      <c r="R197" s="12">
        <v>0</v>
      </c>
      <c r="S197" s="12">
        <f t="shared" ref="S197:S260" si="475">G197-H197</f>
        <v>0</v>
      </c>
      <c r="T197" s="146" t="str">
        <f t="shared" ref="T197:T260" si="476">IF(OR(C197="თანამდებობრივი სარგო",C197="პრემია",C197="დანამატი",C197="მ.შ. შტატგარეშეთა შრომის ანაზღაურება"),"",F197-G197)</f>
        <v/>
      </c>
      <c r="U197" s="52" t="str">
        <f t="shared" ref="U197:U260" si="477">IF(OR(E197="",E197=0),"",G197/E197)</f>
        <v/>
      </c>
      <c r="V197" s="62" t="str">
        <f t="shared" ref="V197:V260" si="478">IF(OR(C197="თანამდებობრივი სარგო",C197="პრემია",C197="დანამატი",C197="მ.შ. შტატგარეშეთა შრომის ანაზღაურება"),"",E197-G197)</f>
        <v/>
      </c>
      <c r="W197" s="12"/>
      <c r="X197" s="111"/>
      <c r="Y197" s="12"/>
      <c r="Z197" s="12"/>
      <c r="AA197" s="62"/>
      <c r="AB197" s="52"/>
      <c r="AC197" s="62"/>
      <c r="AD197" s="81"/>
    </row>
    <row r="198" spans="1:30" s="6" customFormat="1" ht="18" customHeight="1" x14ac:dyDescent="0.25">
      <c r="A198" s="6" t="s">
        <v>231</v>
      </c>
      <c r="B198" s="70" t="s">
        <v>7</v>
      </c>
      <c r="C198" s="10" t="s">
        <v>221</v>
      </c>
      <c r="D198" s="12">
        <v>46</v>
      </c>
      <c r="E198" s="12">
        <v>41.05</v>
      </c>
      <c r="F198" s="146">
        <v>32.4</v>
      </c>
      <c r="G198" s="84">
        <v>25.03266</v>
      </c>
      <c r="H198" s="84">
        <v>22.999749999999999</v>
      </c>
      <c r="I198" s="146">
        <v>21.639919999999996</v>
      </c>
      <c r="J198" s="43">
        <v>20.20468</v>
      </c>
      <c r="K198" s="43">
        <v>18.606180000000002</v>
      </c>
      <c r="L198" s="52">
        <f t="shared" si="474"/>
        <v>0.772612962962963</v>
      </c>
      <c r="M198" s="12">
        <v>0</v>
      </c>
      <c r="N198" s="12">
        <v>4.752699999999999</v>
      </c>
      <c r="O198" s="12">
        <v>2.0179700000000018</v>
      </c>
      <c r="P198" s="12">
        <v>1.5984999999999978</v>
      </c>
      <c r="Q198" s="12">
        <v>0</v>
      </c>
      <c r="R198" s="12">
        <v>1.4352399999999967</v>
      </c>
      <c r="S198" s="12">
        <f t="shared" si="475"/>
        <v>2.0329100000000011</v>
      </c>
      <c r="T198" s="146">
        <f t="shared" si="476"/>
        <v>7.3673399999999987</v>
      </c>
      <c r="U198" s="52">
        <f t="shared" si="477"/>
        <v>0.60980901339829485</v>
      </c>
      <c r="V198" s="62">
        <f t="shared" si="478"/>
        <v>16.017339999999997</v>
      </c>
      <c r="W198" s="12">
        <v>12.1</v>
      </c>
      <c r="X198" s="111">
        <v>8.65</v>
      </c>
      <c r="Y198" s="12"/>
      <c r="Z198" s="12">
        <v>8.65</v>
      </c>
      <c r="AA198" s="62"/>
      <c r="AB198" s="52"/>
      <c r="AC198" s="62"/>
      <c r="AD198" s="81"/>
    </row>
    <row r="199" spans="1:30" s="6" customFormat="1" ht="36" customHeight="1" x14ac:dyDescent="0.25">
      <c r="A199" s="6" t="s">
        <v>231</v>
      </c>
      <c r="B199" s="70"/>
      <c r="C199" s="33" t="s">
        <v>224</v>
      </c>
      <c r="D199" s="12"/>
      <c r="E199" s="12"/>
      <c r="F199" s="146"/>
      <c r="G199" s="84"/>
      <c r="H199" s="84"/>
      <c r="I199" s="146">
        <v>0</v>
      </c>
      <c r="J199" s="43">
        <v>0</v>
      </c>
      <c r="K199" s="43">
        <v>0</v>
      </c>
      <c r="L199" s="52" t="str">
        <f t="shared" si="474"/>
        <v/>
      </c>
      <c r="M199" s="12"/>
      <c r="N199" s="12"/>
      <c r="O199" s="12">
        <v>0</v>
      </c>
      <c r="P199" s="12">
        <v>0</v>
      </c>
      <c r="Q199" s="12">
        <v>0</v>
      </c>
      <c r="R199" s="12">
        <v>0</v>
      </c>
      <c r="S199" s="12">
        <f t="shared" si="475"/>
        <v>0</v>
      </c>
      <c r="T199" s="146" t="str">
        <f t="shared" si="476"/>
        <v/>
      </c>
      <c r="U199" s="52" t="str">
        <f t="shared" si="477"/>
        <v/>
      </c>
      <c r="V199" s="62" t="str">
        <f t="shared" si="478"/>
        <v/>
      </c>
      <c r="W199" s="12"/>
      <c r="X199" s="111"/>
      <c r="Y199" s="12"/>
      <c r="Z199" s="12"/>
      <c r="AA199" s="62"/>
      <c r="AB199" s="52"/>
      <c r="AC199" s="62"/>
      <c r="AD199" s="81"/>
    </row>
    <row r="200" spans="1:30" s="6" customFormat="1" ht="18" customHeight="1" x14ac:dyDescent="0.25">
      <c r="A200" s="6" t="s">
        <v>231</v>
      </c>
      <c r="B200" s="70" t="s">
        <v>7</v>
      </c>
      <c r="C200" s="10" t="s">
        <v>216</v>
      </c>
      <c r="D200" s="12">
        <v>0</v>
      </c>
      <c r="E200" s="12">
        <v>0</v>
      </c>
      <c r="F200" s="146">
        <v>0</v>
      </c>
      <c r="G200" s="84">
        <v>0</v>
      </c>
      <c r="H200" s="84">
        <v>0</v>
      </c>
      <c r="I200" s="146">
        <v>0</v>
      </c>
      <c r="J200" s="43">
        <v>0</v>
      </c>
      <c r="K200" s="43">
        <v>0</v>
      </c>
      <c r="L200" s="52" t="str">
        <f t="shared" si="474"/>
        <v/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f t="shared" si="475"/>
        <v>0</v>
      </c>
      <c r="T200" s="146">
        <f t="shared" si="476"/>
        <v>0</v>
      </c>
      <c r="U200" s="52" t="str">
        <f t="shared" si="477"/>
        <v/>
      </c>
      <c r="V200" s="62">
        <f t="shared" si="478"/>
        <v>0</v>
      </c>
      <c r="W200" s="12"/>
      <c r="X200" s="111">
        <v>0</v>
      </c>
      <c r="Y200" s="12"/>
      <c r="Z200" s="12">
        <v>0</v>
      </c>
      <c r="AA200" s="62"/>
      <c r="AB200" s="52"/>
      <c r="AC200" s="62"/>
      <c r="AD200" s="81"/>
    </row>
    <row r="201" spans="1:30" s="6" customFormat="1" ht="18" customHeight="1" x14ac:dyDescent="0.25">
      <c r="A201" s="6" t="s">
        <v>231</v>
      </c>
      <c r="B201" s="70" t="s">
        <v>7</v>
      </c>
      <c r="C201" s="10" t="s">
        <v>217</v>
      </c>
      <c r="D201" s="12">
        <v>0</v>
      </c>
      <c r="E201" s="12">
        <v>0</v>
      </c>
      <c r="F201" s="146">
        <v>0</v>
      </c>
      <c r="G201" s="84">
        <v>0</v>
      </c>
      <c r="H201" s="84">
        <v>0</v>
      </c>
      <c r="I201" s="146">
        <v>0</v>
      </c>
      <c r="J201" s="43">
        <v>0</v>
      </c>
      <c r="K201" s="43">
        <v>0</v>
      </c>
      <c r="L201" s="52" t="str">
        <f t="shared" si="474"/>
        <v/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f t="shared" si="475"/>
        <v>0</v>
      </c>
      <c r="T201" s="146">
        <f t="shared" si="476"/>
        <v>0</v>
      </c>
      <c r="U201" s="52" t="str">
        <f t="shared" si="477"/>
        <v/>
      </c>
      <c r="V201" s="62">
        <f t="shared" si="478"/>
        <v>0</v>
      </c>
      <c r="W201" s="12"/>
      <c r="X201" s="111">
        <v>0</v>
      </c>
      <c r="Y201" s="12"/>
      <c r="Z201" s="12">
        <v>0</v>
      </c>
      <c r="AA201" s="62"/>
      <c r="AB201" s="52"/>
      <c r="AC201" s="62"/>
      <c r="AD201" s="81"/>
    </row>
    <row r="202" spans="1:30" s="6" customFormat="1" ht="18" customHeight="1" x14ac:dyDescent="0.25">
      <c r="A202" s="6" t="s">
        <v>231</v>
      </c>
      <c r="B202" s="70" t="s">
        <v>7</v>
      </c>
      <c r="C202" s="10" t="s">
        <v>218</v>
      </c>
      <c r="D202" s="12">
        <v>0</v>
      </c>
      <c r="E202" s="12">
        <v>0</v>
      </c>
      <c r="F202" s="146">
        <v>0</v>
      </c>
      <c r="G202" s="84">
        <v>0</v>
      </c>
      <c r="H202" s="84">
        <v>0</v>
      </c>
      <c r="I202" s="146">
        <v>0</v>
      </c>
      <c r="J202" s="43">
        <v>0</v>
      </c>
      <c r="K202" s="43">
        <v>0</v>
      </c>
      <c r="L202" s="52" t="str">
        <f t="shared" si="474"/>
        <v/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f t="shared" si="475"/>
        <v>0</v>
      </c>
      <c r="T202" s="146">
        <f t="shared" si="476"/>
        <v>0</v>
      </c>
      <c r="U202" s="52" t="str">
        <f t="shared" si="477"/>
        <v/>
      </c>
      <c r="V202" s="62">
        <f t="shared" si="478"/>
        <v>0</v>
      </c>
      <c r="W202" s="12"/>
      <c r="X202" s="111">
        <v>0</v>
      </c>
      <c r="Y202" s="12"/>
      <c r="Z202" s="12">
        <v>0</v>
      </c>
      <c r="AA202" s="62"/>
      <c r="AB202" s="52"/>
      <c r="AC202" s="62"/>
      <c r="AD202" s="81"/>
    </row>
    <row r="203" spans="1:30" s="6" customFormat="1" ht="18" customHeight="1" x14ac:dyDescent="0.25">
      <c r="A203" s="6" t="s">
        <v>231</v>
      </c>
      <c r="B203" s="70" t="s">
        <v>7</v>
      </c>
      <c r="C203" s="10" t="s">
        <v>219</v>
      </c>
      <c r="D203" s="12">
        <v>5</v>
      </c>
      <c r="E203" s="12">
        <v>5</v>
      </c>
      <c r="F203" s="146">
        <v>4.5</v>
      </c>
      <c r="G203" s="84">
        <v>2.8509600000000002</v>
      </c>
      <c r="H203" s="84">
        <v>2.8509600000000002</v>
      </c>
      <c r="I203" s="146">
        <v>2.8509600000000002</v>
      </c>
      <c r="J203" s="43">
        <v>2.8509600000000002</v>
      </c>
      <c r="K203" s="43">
        <v>2.6918600000000001</v>
      </c>
      <c r="L203" s="52">
        <f t="shared" si="474"/>
        <v>0.6335466666666667</v>
      </c>
      <c r="M203" s="12">
        <v>0</v>
      </c>
      <c r="N203" s="12">
        <v>0.69686000000000015</v>
      </c>
      <c r="O203" s="12">
        <v>0</v>
      </c>
      <c r="P203" s="12">
        <v>0.15910000000000002</v>
      </c>
      <c r="Q203" s="12">
        <v>0</v>
      </c>
      <c r="R203" s="12">
        <v>0</v>
      </c>
      <c r="S203" s="12">
        <f t="shared" si="475"/>
        <v>0</v>
      </c>
      <c r="T203" s="146">
        <f t="shared" si="476"/>
        <v>1.6490399999999998</v>
      </c>
      <c r="U203" s="52">
        <f t="shared" si="477"/>
        <v>0.57019200000000003</v>
      </c>
      <c r="V203" s="62">
        <f t="shared" si="478"/>
        <v>2.1490399999999998</v>
      </c>
      <c r="W203" s="12">
        <v>1.7</v>
      </c>
      <c r="X203" s="111">
        <v>0.5</v>
      </c>
      <c r="Y203" s="12"/>
      <c r="Z203" s="12">
        <v>0.5</v>
      </c>
      <c r="AA203" s="62"/>
      <c r="AB203" s="52"/>
      <c r="AC203" s="62"/>
      <c r="AD203" s="81"/>
    </row>
    <row r="204" spans="1:30" s="6" customFormat="1" ht="18" customHeight="1" x14ac:dyDescent="0.25">
      <c r="A204" s="6" t="s">
        <v>231</v>
      </c>
      <c r="B204" s="70" t="s">
        <v>7</v>
      </c>
      <c r="C204" s="10" t="s">
        <v>220</v>
      </c>
      <c r="D204" s="12">
        <v>0</v>
      </c>
      <c r="E204" s="12">
        <v>1.2</v>
      </c>
      <c r="F204" s="146">
        <v>0.9</v>
      </c>
      <c r="G204" s="84">
        <v>0.71654999999999991</v>
      </c>
      <c r="H204" s="84">
        <v>0.62922</v>
      </c>
      <c r="I204" s="146">
        <v>0.60189000000000004</v>
      </c>
      <c r="J204" s="43">
        <v>0.54455999999999993</v>
      </c>
      <c r="K204" s="43">
        <v>0.47461999999999999</v>
      </c>
      <c r="L204" s="52">
        <f t="shared" si="474"/>
        <v>0.79616666666666658</v>
      </c>
      <c r="M204" s="12">
        <v>0</v>
      </c>
      <c r="N204" s="12">
        <v>9.1979999999999965E-2</v>
      </c>
      <c r="O204" s="12">
        <v>9.1980000000000006E-2</v>
      </c>
      <c r="P204" s="12">
        <v>6.9939999999999947E-2</v>
      </c>
      <c r="Q204" s="12">
        <v>0</v>
      </c>
      <c r="R204" s="12">
        <v>5.7330000000000103E-2</v>
      </c>
      <c r="S204" s="12">
        <f t="shared" si="475"/>
        <v>8.7329999999999908E-2</v>
      </c>
      <c r="T204" s="146">
        <f t="shared" si="476"/>
        <v>0.18345000000000011</v>
      </c>
      <c r="U204" s="52">
        <f t="shared" si="477"/>
        <v>0.59712499999999991</v>
      </c>
      <c r="V204" s="62">
        <f t="shared" si="478"/>
        <v>0.48345000000000005</v>
      </c>
      <c r="W204" s="12">
        <v>0.3</v>
      </c>
      <c r="X204" s="111">
        <v>0.3</v>
      </c>
      <c r="Y204" s="12"/>
      <c r="Z204" s="12">
        <v>0.3</v>
      </c>
      <c r="AA204" s="62"/>
      <c r="AB204" s="52"/>
      <c r="AC204" s="62"/>
      <c r="AD204" s="81"/>
    </row>
    <row r="205" spans="1:30" s="6" customFormat="1" ht="30" customHeight="1" x14ac:dyDescent="0.25">
      <c r="A205" s="6" t="s">
        <v>231</v>
      </c>
      <c r="B205" s="69" t="s">
        <v>7</v>
      </c>
      <c r="C205" s="13" t="s">
        <v>14</v>
      </c>
      <c r="D205" s="14">
        <v>0</v>
      </c>
      <c r="E205" s="14">
        <v>0</v>
      </c>
      <c r="F205" s="147">
        <v>0</v>
      </c>
      <c r="G205" s="158">
        <v>0</v>
      </c>
      <c r="H205" s="158">
        <v>0</v>
      </c>
      <c r="I205" s="147">
        <v>0</v>
      </c>
      <c r="J205" s="44">
        <v>0</v>
      </c>
      <c r="K205" s="44">
        <v>0</v>
      </c>
      <c r="L205" s="53" t="str">
        <f t="shared" si="474"/>
        <v/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475"/>
        <v>0</v>
      </c>
      <c r="T205" s="147">
        <f t="shared" si="476"/>
        <v>0</v>
      </c>
      <c r="U205" s="53" t="str">
        <f t="shared" si="477"/>
        <v/>
      </c>
      <c r="V205" s="63">
        <f t="shared" si="478"/>
        <v>0</v>
      </c>
      <c r="W205" s="14"/>
      <c r="X205" s="110">
        <v>0</v>
      </c>
      <c r="Y205" s="14"/>
      <c r="Z205" s="14">
        <v>0</v>
      </c>
      <c r="AA205" s="63"/>
      <c r="AB205" s="53"/>
      <c r="AC205" s="63"/>
      <c r="AD205" s="81"/>
    </row>
    <row r="206" spans="1:30" s="6" customFormat="1" ht="15" customHeight="1" x14ac:dyDescent="0.25">
      <c r="A206" s="6" t="s">
        <v>231</v>
      </c>
      <c r="B206" s="69" t="s">
        <v>7</v>
      </c>
      <c r="C206" s="13" t="s">
        <v>15</v>
      </c>
      <c r="D206" s="14">
        <v>0</v>
      </c>
      <c r="E206" s="14">
        <v>0</v>
      </c>
      <c r="F206" s="147">
        <v>0</v>
      </c>
      <c r="G206" s="158">
        <v>0</v>
      </c>
      <c r="H206" s="158">
        <v>0</v>
      </c>
      <c r="I206" s="147">
        <v>0</v>
      </c>
      <c r="J206" s="44">
        <v>0</v>
      </c>
      <c r="K206" s="44">
        <v>0</v>
      </c>
      <c r="L206" s="53" t="str">
        <f t="shared" si="474"/>
        <v/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475"/>
        <v>0</v>
      </c>
      <c r="T206" s="147">
        <f t="shared" si="476"/>
        <v>0</v>
      </c>
      <c r="U206" s="53" t="str">
        <f t="shared" si="477"/>
        <v/>
      </c>
      <c r="V206" s="63">
        <f t="shared" si="478"/>
        <v>0</v>
      </c>
      <c r="W206" s="14"/>
      <c r="X206" s="110">
        <v>0</v>
      </c>
      <c r="Y206" s="14"/>
      <c r="Z206" s="14">
        <v>0</v>
      </c>
      <c r="AA206" s="63"/>
      <c r="AB206" s="53"/>
      <c r="AC206" s="63"/>
      <c r="AD206" s="81"/>
    </row>
    <row r="207" spans="1:30" s="6" customFormat="1" ht="15.75" customHeight="1" thickBot="1" x14ac:dyDescent="0.3">
      <c r="A207" s="6" t="s">
        <v>231</v>
      </c>
      <c r="B207" s="71" t="s">
        <v>7</v>
      </c>
      <c r="C207" s="17" t="s">
        <v>16</v>
      </c>
      <c r="D207" s="18">
        <v>0</v>
      </c>
      <c r="E207" s="18">
        <v>0</v>
      </c>
      <c r="F207" s="149">
        <v>0</v>
      </c>
      <c r="G207" s="160">
        <v>0</v>
      </c>
      <c r="H207" s="160">
        <v>0</v>
      </c>
      <c r="I207" s="149">
        <v>0</v>
      </c>
      <c r="J207" s="46">
        <v>0</v>
      </c>
      <c r="K207" s="46">
        <v>0</v>
      </c>
      <c r="L207" s="55" t="str">
        <f t="shared" si="474"/>
        <v/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f t="shared" si="475"/>
        <v>0</v>
      </c>
      <c r="T207" s="149">
        <f t="shared" si="476"/>
        <v>0</v>
      </c>
      <c r="U207" s="55" t="str">
        <f t="shared" si="477"/>
        <v/>
      </c>
      <c r="V207" s="65">
        <f t="shared" si="478"/>
        <v>0</v>
      </c>
      <c r="W207" s="18"/>
      <c r="X207" s="112">
        <v>0</v>
      </c>
      <c r="Y207" s="18"/>
      <c r="Z207" s="18">
        <v>0</v>
      </c>
      <c r="AA207" s="65"/>
      <c r="AB207" s="55"/>
      <c r="AC207" s="65"/>
      <c r="AD207" s="81"/>
    </row>
    <row r="208" spans="1:30" s="6" customFormat="1" ht="61.5" customHeight="1" thickTop="1" thickBot="1" x14ac:dyDescent="0.3">
      <c r="A208" s="6" t="s">
        <v>231</v>
      </c>
      <c r="B208" s="67" t="s">
        <v>43</v>
      </c>
      <c r="C208" s="21" t="s">
        <v>44</v>
      </c>
      <c r="D208" s="22">
        <f t="shared" ref="D208:K208" si="479">D209+D221+D222+D223</f>
        <v>1149</v>
      </c>
      <c r="E208" s="22">
        <f t="shared" si="479"/>
        <v>143.54000000000002</v>
      </c>
      <c r="F208" s="150">
        <f t="shared" si="479"/>
        <v>135.79000000000002</v>
      </c>
      <c r="G208" s="23">
        <f t="shared" si="479"/>
        <v>123.05432</v>
      </c>
      <c r="H208" s="23">
        <f t="shared" ref="H208" si="480">H209+H221+H222+H223</f>
        <v>118.06385</v>
      </c>
      <c r="I208" s="150">
        <f t="shared" ref="I208" si="481">I209+I221+I222+I223</f>
        <v>116.27863000000001</v>
      </c>
      <c r="J208" s="47">
        <f t="shared" si="479"/>
        <v>113.48407999999999</v>
      </c>
      <c r="K208" s="47">
        <f t="shared" si="479"/>
        <v>109.72671000000001</v>
      </c>
      <c r="L208" s="56">
        <f t="shared" si="474"/>
        <v>0.90621047205243377</v>
      </c>
      <c r="M208" s="22">
        <f>M209+M221+M222+M223</f>
        <v>0</v>
      </c>
      <c r="N208" s="22">
        <f>N209+N221+N222+N223</f>
        <v>5.58826</v>
      </c>
      <c r="O208" s="22">
        <f>O209+O221+O222+O223</f>
        <v>3.4464700000000015</v>
      </c>
      <c r="P208" s="22">
        <f>P209+P221+P222+P223</f>
        <v>3.7573699999999972</v>
      </c>
      <c r="Q208" s="22">
        <v>0</v>
      </c>
      <c r="R208" s="22">
        <v>2.7945500000000152</v>
      </c>
      <c r="S208" s="22">
        <f t="shared" si="475"/>
        <v>4.990470000000002</v>
      </c>
      <c r="T208" s="150">
        <f t="shared" si="476"/>
        <v>12.735680000000016</v>
      </c>
      <c r="U208" s="56">
        <f t="shared" si="477"/>
        <v>0.85728242998467319</v>
      </c>
      <c r="V208" s="66">
        <f t="shared" si="478"/>
        <v>20.485680000000016</v>
      </c>
      <c r="W208" s="22">
        <f>W209+W221+W222+W223</f>
        <v>19.600000000000001</v>
      </c>
      <c r="X208" s="106">
        <f>X209+X221+X222+X223</f>
        <v>7.75</v>
      </c>
      <c r="Y208" s="22">
        <f>Y209+Y221+Y222+Y223</f>
        <v>0</v>
      </c>
      <c r="Z208" s="22">
        <f>Z209+Z221+Z222+Z223</f>
        <v>7.75</v>
      </c>
      <c r="AA208" s="66"/>
      <c r="AB208" s="56"/>
      <c r="AC208" s="66"/>
      <c r="AD208" s="81"/>
    </row>
    <row r="209" spans="1:30" s="6" customFormat="1" ht="15.75" customHeight="1" thickTop="1" x14ac:dyDescent="0.25">
      <c r="A209" s="6" t="s">
        <v>231</v>
      </c>
      <c r="B209" s="69" t="s">
        <v>7</v>
      </c>
      <c r="C209" s="13" t="s">
        <v>8</v>
      </c>
      <c r="D209" s="14">
        <f>SUM(D210:D220)</f>
        <v>1149</v>
      </c>
      <c r="E209" s="14">
        <f t="shared" ref="E209:K209" si="482">E210+E214+E216+E217+E218+E219+E220</f>
        <v>143.54000000000002</v>
      </c>
      <c r="F209" s="147">
        <f t="shared" si="482"/>
        <v>135.79000000000002</v>
      </c>
      <c r="G209" s="158">
        <f t="shared" si="482"/>
        <v>123.05432</v>
      </c>
      <c r="H209" s="158">
        <f t="shared" si="482"/>
        <v>118.06385</v>
      </c>
      <c r="I209" s="147">
        <f t="shared" si="482"/>
        <v>116.27863000000001</v>
      </c>
      <c r="J209" s="44">
        <f t="shared" si="482"/>
        <v>113.48407999999999</v>
      </c>
      <c r="K209" s="44">
        <f t="shared" si="482"/>
        <v>109.72671000000001</v>
      </c>
      <c r="L209" s="53">
        <f t="shared" si="474"/>
        <v>0.90621047205243377</v>
      </c>
      <c r="M209" s="14">
        <f>M210+M214+M216+M217+M218+M219+M220</f>
        <v>0</v>
      </c>
      <c r="N209" s="14">
        <f>N210+N214+N216+N217+N218+N219+N220</f>
        <v>5.58826</v>
      </c>
      <c r="O209" s="14">
        <f>O210+O214+O216+O217+O218+O219+O220</f>
        <v>3.4464700000000015</v>
      </c>
      <c r="P209" s="14">
        <f>P210+P214+P216+P217+P218+P219+P220</f>
        <v>3.7573699999999972</v>
      </c>
      <c r="Q209" s="14">
        <v>0</v>
      </c>
      <c r="R209" s="14">
        <v>2.7945500000000152</v>
      </c>
      <c r="S209" s="14">
        <f t="shared" si="475"/>
        <v>4.990470000000002</v>
      </c>
      <c r="T209" s="147">
        <f t="shared" si="476"/>
        <v>12.735680000000016</v>
      </c>
      <c r="U209" s="53">
        <f t="shared" si="477"/>
        <v>0.85728242998467319</v>
      </c>
      <c r="V209" s="63">
        <f t="shared" si="478"/>
        <v>20.485680000000016</v>
      </c>
      <c r="W209" s="14">
        <f>W210+W214+W216+W217+W218+W219+W220</f>
        <v>19.600000000000001</v>
      </c>
      <c r="X209" s="107">
        <f>X210+X214+X216+X217+X218+X219+X220</f>
        <v>7.75</v>
      </c>
      <c r="Y209" s="14">
        <f>Y210+Y214+Y216+Y217+Y218+Y219+Y220</f>
        <v>0</v>
      </c>
      <c r="Z209" s="14">
        <f>Z210+Z214+Z216+Z217+Z218+Z219+Z220</f>
        <v>7.75</v>
      </c>
      <c r="AA209" s="63"/>
      <c r="AB209" s="53"/>
      <c r="AC209" s="63"/>
      <c r="AD209" s="81"/>
    </row>
    <row r="210" spans="1:30" s="6" customFormat="1" ht="18" customHeight="1" x14ac:dyDescent="0.25">
      <c r="A210" s="6" t="s">
        <v>231</v>
      </c>
      <c r="B210" s="70" t="s">
        <v>7</v>
      </c>
      <c r="C210" s="10" t="s">
        <v>215</v>
      </c>
      <c r="D210" s="12">
        <v>1095</v>
      </c>
      <c r="E210" s="12">
        <v>86.04</v>
      </c>
      <c r="F210" s="146">
        <v>86.04</v>
      </c>
      <c r="G210" s="84">
        <f>SUM(G211:G213)</f>
        <v>86.039760000000001</v>
      </c>
      <c r="H210" s="84">
        <f>SUM(H211:H213)</f>
        <v>86.039760000000001</v>
      </c>
      <c r="I210" s="146">
        <f>SUM(I211:I213)</f>
        <v>86.039760000000001</v>
      </c>
      <c r="J210" s="43">
        <f>SUM(J211:J213)</f>
        <v>86.039760000000001</v>
      </c>
      <c r="K210" s="43">
        <f>SUM(K211:K213)</f>
        <v>86.039760000000001</v>
      </c>
      <c r="L210" s="52">
        <f t="shared" si="474"/>
        <v>0.99999721059972102</v>
      </c>
      <c r="M210" s="12">
        <v>0</v>
      </c>
      <c r="N210" s="12">
        <v>0</v>
      </c>
      <c r="O210" s="12">
        <f>SUM(O211:O213)</f>
        <v>0</v>
      </c>
      <c r="P210" s="12">
        <v>0</v>
      </c>
      <c r="Q210" s="12">
        <v>0</v>
      </c>
      <c r="R210" s="12">
        <v>0</v>
      </c>
      <c r="S210" s="12">
        <f t="shared" si="475"/>
        <v>0</v>
      </c>
      <c r="T210" s="146">
        <f t="shared" si="476"/>
        <v>2.40000000005125E-4</v>
      </c>
      <c r="U210" s="52">
        <f t="shared" si="477"/>
        <v>0.99999721059972102</v>
      </c>
      <c r="V210" s="62">
        <f t="shared" si="478"/>
        <v>2.40000000005125E-4</v>
      </c>
      <c r="W210" s="12">
        <f>SUM(W211:W213)</f>
        <v>0</v>
      </c>
      <c r="X210" s="111">
        <v>0</v>
      </c>
      <c r="Y210" s="12">
        <f>SUM(Y211:Y213)</f>
        <v>0</v>
      </c>
      <c r="Z210" s="12">
        <v>0</v>
      </c>
      <c r="AA210" s="62"/>
      <c r="AB210" s="52"/>
      <c r="AC210" s="62"/>
      <c r="AD210" s="81"/>
    </row>
    <row r="211" spans="1:30" s="6" customFormat="1" ht="18" customHeight="1" x14ac:dyDescent="0.25">
      <c r="A211" s="6" t="s">
        <v>231</v>
      </c>
      <c r="B211" s="70"/>
      <c r="C211" s="33" t="s">
        <v>212</v>
      </c>
      <c r="D211" s="12"/>
      <c r="E211" s="12"/>
      <c r="F211" s="146"/>
      <c r="G211" s="84">
        <v>86.039760000000001</v>
      </c>
      <c r="H211" s="84">
        <v>86.039760000000001</v>
      </c>
      <c r="I211" s="146">
        <v>86.039760000000001</v>
      </c>
      <c r="J211" s="43">
        <v>86.039760000000001</v>
      </c>
      <c r="K211" s="43">
        <v>86.039760000000001</v>
      </c>
      <c r="L211" s="52" t="str">
        <f t="shared" si="474"/>
        <v/>
      </c>
      <c r="M211" s="12"/>
      <c r="N211" s="12"/>
      <c r="O211" s="12">
        <v>0</v>
      </c>
      <c r="P211" s="12">
        <v>0</v>
      </c>
      <c r="Q211" s="12">
        <v>0</v>
      </c>
      <c r="R211" s="12">
        <v>0</v>
      </c>
      <c r="S211" s="12">
        <f t="shared" si="475"/>
        <v>0</v>
      </c>
      <c r="T211" s="146" t="str">
        <f t="shared" si="476"/>
        <v/>
      </c>
      <c r="U211" s="52" t="str">
        <f t="shared" si="477"/>
        <v/>
      </c>
      <c r="V211" s="62" t="str">
        <f t="shared" si="478"/>
        <v/>
      </c>
      <c r="W211" s="12"/>
      <c r="X211" s="111"/>
      <c r="Y211" s="12"/>
      <c r="Z211" s="12"/>
      <c r="AA211" s="62"/>
      <c r="AB211" s="52"/>
      <c r="AC211" s="62"/>
      <c r="AD211" s="81"/>
    </row>
    <row r="212" spans="1:30" s="6" customFormat="1" ht="18" customHeight="1" x14ac:dyDescent="0.25">
      <c r="A212" s="6" t="s">
        <v>231</v>
      </c>
      <c r="B212" s="70"/>
      <c r="C212" s="33" t="s">
        <v>213</v>
      </c>
      <c r="D212" s="12"/>
      <c r="E212" s="12"/>
      <c r="F212" s="146"/>
      <c r="G212" s="84">
        <v>0</v>
      </c>
      <c r="H212" s="84">
        <v>0</v>
      </c>
      <c r="I212" s="146">
        <v>0</v>
      </c>
      <c r="J212" s="43">
        <v>0</v>
      </c>
      <c r="K212" s="43">
        <v>0</v>
      </c>
      <c r="L212" s="52" t="str">
        <f t="shared" si="474"/>
        <v/>
      </c>
      <c r="M212" s="12"/>
      <c r="N212" s="12"/>
      <c r="O212" s="12">
        <v>0</v>
      </c>
      <c r="P212" s="12">
        <v>0</v>
      </c>
      <c r="Q212" s="12">
        <v>0</v>
      </c>
      <c r="R212" s="12">
        <v>0</v>
      </c>
      <c r="S212" s="12">
        <f t="shared" si="475"/>
        <v>0</v>
      </c>
      <c r="T212" s="146" t="str">
        <f t="shared" si="476"/>
        <v/>
      </c>
      <c r="U212" s="52" t="str">
        <f t="shared" si="477"/>
        <v/>
      </c>
      <c r="V212" s="62" t="str">
        <f t="shared" si="478"/>
        <v/>
      </c>
      <c r="W212" s="12"/>
      <c r="X212" s="111"/>
      <c r="Y212" s="12"/>
      <c r="Z212" s="12"/>
      <c r="AA212" s="62"/>
      <c r="AB212" s="52"/>
      <c r="AC212" s="62"/>
      <c r="AD212" s="81"/>
    </row>
    <row r="213" spans="1:30" s="6" customFormat="1" ht="18" customHeight="1" x14ac:dyDescent="0.25">
      <c r="A213" s="6" t="s">
        <v>231</v>
      </c>
      <c r="B213" s="70"/>
      <c r="C213" s="33" t="s">
        <v>214</v>
      </c>
      <c r="D213" s="12"/>
      <c r="E213" s="12"/>
      <c r="F213" s="146"/>
      <c r="G213" s="84">
        <v>0</v>
      </c>
      <c r="H213" s="84">
        <v>0</v>
      </c>
      <c r="I213" s="146">
        <v>0</v>
      </c>
      <c r="J213" s="43">
        <v>0</v>
      </c>
      <c r="K213" s="43">
        <v>0</v>
      </c>
      <c r="L213" s="52" t="str">
        <f t="shared" si="474"/>
        <v/>
      </c>
      <c r="M213" s="12"/>
      <c r="N213" s="12"/>
      <c r="O213" s="12">
        <v>0</v>
      </c>
      <c r="P213" s="12">
        <v>0</v>
      </c>
      <c r="Q213" s="12">
        <v>0</v>
      </c>
      <c r="R213" s="12">
        <v>0</v>
      </c>
      <c r="S213" s="12">
        <f t="shared" si="475"/>
        <v>0</v>
      </c>
      <c r="T213" s="146" t="str">
        <f t="shared" si="476"/>
        <v/>
      </c>
      <c r="U213" s="52" t="str">
        <f t="shared" si="477"/>
        <v/>
      </c>
      <c r="V213" s="62" t="str">
        <f t="shared" si="478"/>
        <v/>
      </c>
      <c r="W213" s="12"/>
      <c r="X213" s="111"/>
      <c r="Y213" s="12"/>
      <c r="Z213" s="12"/>
      <c r="AA213" s="62"/>
      <c r="AB213" s="52"/>
      <c r="AC213" s="62"/>
      <c r="AD213" s="81"/>
    </row>
    <row r="214" spans="1:30" s="6" customFormat="1" ht="18" customHeight="1" x14ac:dyDescent="0.25">
      <c r="A214" s="6" t="s">
        <v>231</v>
      </c>
      <c r="B214" s="70" t="s">
        <v>7</v>
      </c>
      <c r="C214" s="10" t="s">
        <v>221</v>
      </c>
      <c r="D214" s="12">
        <v>45</v>
      </c>
      <c r="E214" s="12">
        <v>45</v>
      </c>
      <c r="F214" s="146">
        <v>38</v>
      </c>
      <c r="G214" s="84">
        <v>26.361360000000001</v>
      </c>
      <c r="H214" s="84">
        <v>23.564160000000001</v>
      </c>
      <c r="I214" s="146">
        <v>21.778939999999999</v>
      </c>
      <c r="J214" s="43">
        <v>20.163709999999998</v>
      </c>
      <c r="K214" s="43">
        <v>18.356570000000001</v>
      </c>
      <c r="L214" s="52">
        <f t="shared" si="474"/>
        <v>0.69372</v>
      </c>
      <c r="M214" s="12">
        <v>0</v>
      </c>
      <c r="N214" s="12">
        <v>3.8427399999999996</v>
      </c>
      <c r="O214" s="12">
        <v>2.7964700000000011</v>
      </c>
      <c r="P214" s="12">
        <v>1.8071399999999969</v>
      </c>
      <c r="Q214" s="12">
        <v>0</v>
      </c>
      <c r="R214" s="12">
        <v>1.6152300000000004</v>
      </c>
      <c r="S214" s="12">
        <f t="shared" si="475"/>
        <v>2.7972000000000001</v>
      </c>
      <c r="T214" s="146">
        <f t="shared" si="476"/>
        <v>11.638639999999999</v>
      </c>
      <c r="U214" s="52">
        <f t="shared" si="477"/>
        <v>0.585808</v>
      </c>
      <c r="V214" s="62">
        <f t="shared" si="478"/>
        <v>18.638639999999999</v>
      </c>
      <c r="W214" s="12">
        <v>17.3</v>
      </c>
      <c r="X214" s="111">
        <v>7</v>
      </c>
      <c r="Y214" s="12"/>
      <c r="Z214" s="12">
        <v>7</v>
      </c>
      <c r="AA214" s="62"/>
      <c r="AB214" s="52"/>
      <c r="AC214" s="62"/>
      <c r="AD214" s="81"/>
    </row>
    <row r="215" spans="1:30" s="6" customFormat="1" ht="36" customHeight="1" x14ac:dyDescent="0.25">
      <c r="A215" s="6" t="s">
        <v>231</v>
      </c>
      <c r="B215" s="70"/>
      <c r="C215" s="33" t="s">
        <v>224</v>
      </c>
      <c r="D215" s="12"/>
      <c r="E215" s="12"/>
      <c r="F215" s="146"/>
      <c r="G215" s="84"/>
      <c r="H215" s="84"/>
      <c r="I215" s="146">
        <v>0</v>
      </c>
      <c r="J215" s="43">
        <v>0</v>
      </c>
      <c r="K215" s="43">
        <v>0</v>
      </c>
      <c r="L215" s="52" t="str">
        <f t="shared" si="474"/>
        <v/>
      </c>
      <c r="M215" s="12"/>
      <c r="N215" s="12"/>
      <c r="O215" s="12">
        <v>0</v>
      </c>
      <c r="P215" s="12">
        <v>0</v>
      </c>
      <c r="Q215" s="12">
        <v>0</v>
      </c>
      <c r="R215" s="12">
        <v>0</v>
      </c>
      <c r="S215" s="12">
        <f t="shared" si="475"/>
        <v>0</v>
      </c>
      <c r="T215" s="146" t="str">
        <f t="shared" si="476"/>
        <v/>
      </c>
      <c r="U215" s="52" t="str">
        <f t="shared" si="477"/>
        <v/>
      </c>
      <c r="V215" s="62" t="str">
        <f t="shared" si="478"/>
        <v/>
      </c>
      <c r="W215" s="12"/>
      <c r="X215" s="111"/>
      <c r="Y215" s="12"/>
      <c r="Z215" s="12"/>
      <c r="AA215" s="62"/>
      <c r="AB215" s="52"/>
      <c r="AC215" s="62"/>
      <c r="AD215" s="81"/>
    </row>
    <row r="216" spans="1:30" s="6" customFormat="1" ht="18" customHeight="1" x14ac:dyDescent="0.25">
      <c r="A216" s="6" t="s">
        <v>231</v>
      </c>
      <c r="B216" s="70" t="s">
        <v>7</v>
      </c>
      <c r="C216" s="10" t="s">
        <v>216</v>
      </c>
      <c r="D216" s="12">
        <v>0</v>
      </c>
      <c r="E216" s="12">
        <v>0</v>
      </c>
      <c r="F216" s="146">
        <v>0</v>
      </c>
      <c r="G216" s="84">
        <v>0</v>
      </c>
      <c r="H216" s="84">
        <v>0</v>
      </c>
      <c r="I216" s="146">
        <v>0</v>
      </c>
      <c r="J216" s="43">
        <v>0</v>
      </c>
      <c r="K216" s="43">
        <v>0</v>
      </c>
      <c r="L216" s="52" t="str">
        <f t="shared" si="474"/>
        <v/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f t="shared" si="475"/>
        <v>0</v>
      </c>
      <c r="T216" s="146">
        <f t="shared" si="476"/>
        <v>0</v>
      </c>
      <c r="U216" s="52" t="str">
        <f t="shared" si="477"/>
        <v/>
      </c>
      <c r="V216" s="62">
        <f t="shared" si="478"/>
        <v>0</v>
      </c>
      <c r="W216" s="12"/>
      <c r="X216" s="111">
        <v>0</v>
      </c>
      <c r="Y216" s="12"/>
      <c r="Z216" s="12">
        <v>0</v>
      </c>
      <c r="AA216" s="62"/>
      <c r="AB216" s="52"/>
      <c r="AC216" s="62"/>
      <c r="AD216" s="81"/>
    </row>
    <row r="217" spans="1:30" s="6" customFormat="1" ht="18" customHeight="1" x14ac:dyDescent="0.25">
      <c r="A217" s="6" t="s">
        <v>231</v>
      </c>
      <c r="B217" s="70" t="s">
        <v>7</v>
      </c>
      <c r="C217" s="10" t="s">
        <v>217</v>
      </c>
      <c r="D217" s="12">
        <v>0</v>
      </c>
      <c r="E217" s="12">
        <v>0</v>
      </c>
      <c r="F217" s="146">
        <v>0</v>
      </c>
      <c r="G217" s="84">
        <v>0</v>
      </c>
      <c r="H217" s="84">
        <v>0</v>
      </c>
      <c r="I217" s="146">
        <v>0</v>
      </c>
      <c r="J217" s="43">
        <v>0</v>
      </c>
      <c r="K217" s="43">
        <v>0</v>
      </c>
      <c r="L217" s="52" t="str">
        <f t="shared" si="474"/>
        <v/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f t="shared" si="475"/>
        <v>0</v>
      </c>
      <c r="T217" s="146">
        <f t="shared" si="476"/>
        <v>0</v>
      </c>
      <c r="U217" s="52" t="str">
        <f t="shared" si="477"/>
        <v/>
      </c>
      <c r="V217" s="62">
        <f t="shared" si="478"/>
        <v>0</v>
      </c>
      <c r="W217" s="12"/>
      <c r="X217" s="111">
        <v>0</v>
      </c>
      <c r="Y217" s="12"/>
      <c r="Z217" s="12">
        <v>0</v>
      </c>
      <c r="AA217" s="62"/>
      <c r="AB217" s="52"/>
      <c r="AC217" s="62"/>
      <c r="AD217" s="81"/>
    </row>
    <row r="218" spans="1:30" s="6" customFormat="1" ht="18" customHeight="1" x14ac:dyDescent="0.25">
      <c r="A218" s="6" t="s">
        <v>231</v>
      </c>
      <c r="B218" s="70" t="s">
        <v>7</v>
      </c>
      <c r="C218" s="10" t="s">
        <v>218</v>
      </c>
      <c r="D218" s="12">
        <v>0</v>
      </c>
      <c r="E218" s="12">
        <v>0</v>
      </c>
      <c r="F218" s="146">
        <v>0</v>
      </c>
      <c r="G218" s="84">
        <v>0</v>
      </c>
      <c r="H218" s="84">
        <v>0</v>
      </c>
      <c r="I218" s="146">
        <v>0</v>
      </c>
      <c r="J218" s="43">
        <v>0</v>
      </c>
      <c r="K218" s="43">
        <v>0</v>
      </c>
      <c r="L218" s="52" t="str">
        <f t="shared" si="474"/>
        <v/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f t="shared" si="475"/>
        <v>0</v>
      </c>
      <c r="T218" s="146">
        <f t="shared" si="476"/>
        <v>0</v>
      </c>
      <c r="U218" s="52" t="str">
        <f t="shared" si="477"/>
        <v/>
      </c>
      <c r="V218" s="62">
        <f t="shared" si="478"/>
        <v>0</v>
      </c>
      <c r="W218" s="12"/>
      <c r="X218" s="111">
        <v>0</v>
      </c>
      <c r="Y218" s="12"/>
      <c r="Z218" s="12">
        <v>0</v>
      </c>
      <c r="AA218" s="62"/>
      <c r="AB218" s="52"/>
      <c r="AC218" s="62"/>
      <c r="AD218" s="81"/>
    </row>
    <row r="219" spans="1:30" s="6" customFormat="1" ht="18" customHeight="1" x14ac:dyDescent="0.25">
      <c r="A219" s="6" t="s">
        <v>231</v>
      </c>
      <c r="B219" s="70" t="s">
        <v>7</v>
      </c>
      <c r="C219" s="10" t="s">
        <v>219</v>
      </c>
      <c r="D219" s="12">
        <v>4</v>
      </c>
      <c r="E219" s="12">
        <v>7.5</v>
      </c>
      <c r="F219" s="146">
        <v>7.25</v>
      </c>
      <c r="G219" s="84">
        <v>7.0079200000000004</v>
      </c>
      <c r="H219" s="84">
        <v>5.0866499999999997</v>
      </c>
      <c r="I219" s="146">
        <v>5.0866499999999997</v>
      </c>
      <c r="J219" s="43">
        <v>4.86165</v>
      </c>
      <c r="K219" s="43">
        <v>3.3885800000000001</v>
      </c>
      <c r="L219" s="52">
        <f t="shared" si="474"/>
        <v>0.96660965517241382</v>
      </c>
      <c r="M219" s="12">
        <v>0</v>
      </c>
      <c r="N219" s="12">
        <v>0.8488</v>
      </c>
      <c r="O219" s="12">
        <v>0.65000000000000036</v>
      </c>
      <c r="P219" s="12">
        <v>1.4730699999999999</v>
      </c>
      <c r="Q219" s="12">
        <v>0</v>
      </c>
      <c r="R219" s="12">
        <v>0.22499999999999964</v>
      </c>
      <c r="S219" s="12">
        <f t="shared" si="475"/>
        <v>1.9212700000000007</v>
      </c>
      <c r="T219" s="146">
        <f t="shared" si="476"/>
        <v>0.24207999999999963</v>
      </c>
      <c r="U219" s="52">
        <f t="shared" si="477"/>
        <v>0.93438933333333341</v>
      </c>
      <c r="V219" s="62">
        <f t="shared" si="478"/>
        <v>0.49207999999999963</v>
      </c>
      <c r="W219" s="12">
        <v>0.3</v>
      </c>
      <c r="X219" s="111">
        <v>0.25</v>
      </c>
      <c r="Y219" s="12"/>
      <c r="Z219" s="12">
        <v>0.25</v>
      </c>
      <c r="AA219" s="62"/>
      <c r="AB219" s="52"/>
      <c r="AC219" s="62"/>
      <c r="AD219" s="81"/>
    </row>
    <row r="220" spans="1:30" s="6" customFormat="1" ht="18" customHeight="1" x14ac:dyDescent="0.25">
      <c r="A220" s="6" t="s">
        <v>231</v>
      </c>
      <c r="B220" s="70" t="s">
        <v>7</v>
      </c>
      <c r="C220" s="10" t="s">
        <v>220</v>
      </c>
      <c r="D220" s="12">
        <v>5</v>
      </c>
      <c r="E220" s="12">
        <v>5</v>
      </c>
      <c r="F220" s="146">
        <v>4.5</v>
      </c>
      <c r="G220" s="84">
        <v>3.6452800000000001</v>
      </c>
      <c r="H220" s="84">
        <v>3.3732800000000003</v>
      </c>
      <c r="I220" s="146">
        <v>3.3732800000000003</v>
      </c>
      <c r="J220" s="43">
        <v>2.4189600000000002</v>
      </c>
      <c r="K220" s="43">
        <v>1.9418</v>
      </c>
      <c r="L220" s="52">
        <f t="shared" si="474"/>
        <v>0.81006222222222224</v>
      </c>
      <c r="M220" s="12">
        <v>0</v>
      </c>
      <c r="N220" s="12">
        <v>0.89672000000000007</v>
      </c>
      <c r="O220" s="12">
        <v>0</v>
      </c>
      <c r="P220" s="12">
        <v>0.47716000000000025</v>
      </c>
      <c r="Q220" s="12">
        <v>0</v>
      </c>
      <c r="R220" s="12">
        <v>0.95432000000000006</v>
      </c>
      <c r="S220" s="12">
        <f t="shared" si="475"/>
        <v>0.2719999999999998</v>
      </c>
      <c r="T220" s="146">
        <f t="shared" si="476"/>
        <v>0.85471999999999992</v>
      </c>
      <c r="U220" s="52">
        <f t="shared" si="477"/>
        <v>0.72905600000000004</v>
      </c>
      <c r="V220" s="62">
        <f t="shared" si="478"/>
        <v>1.3547199999999999</v>
      </c>
      <c r="W220" s="12">
        <v>2</v>
      </c>
      <c r="X220" s="111">
        <v>0.5</v>
      </c>
      <c r="Y220" s="12"/>
      <c r="Z220" s="12">
        <v>0.5</v>
      </c>
      <c r="AA220" s="62"/>
      <c r="AB220" s="52"/>
      <c r="AC220" s="62"/>
      <c r="AD220" s="81"/>
    </row>
    <row r="221" spans="1:30" s="6" customFormat="1" ht="30" customHeight="1" x14ac:dyDescent="0.25">
      <c r="A221" s="6" t="s">
        <v>231</v>
      </c>
      <c r="B221" s="69" t="s">
        <v>7</v>
      </c>
      <c r="C221" s="13" t="s">
        <v>14</v>
      </c>
      <c r="D221" s="14">
        <v>0</v>
      </c>
      <c r="E221" s="14">
        <v>0</v>
      </c>
      <c r="F221" s="147">
        <v>0</v>
      </c>
      <c r="G221" s="158">
        <v>0</v>
      </c>
      <c r="H221" s="158">
        <v>0</v>
      </c>
      <c r="I221" s="147">
        <v>0</v>
      </c>
      <c r="J221" s="44">
        <v>0</v>
      </c>
      <c r="K221" s="44">
        <v>0</v>
      </c>
      <c r="L221" s="53" t="str">
        <f t="shared" si="474"/>
        <v/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475"/>
        <v>0</v>
      </c>
      <c r="T221" s="147">
        <f t="shared" si="476"/>
        <v>0</v>
      </c>
      <c r="U221" s="53" t="str">
        <f t="shared" si="477"/>
        <v/>
      </c>
      <c r="V221" s="63">
        <f t="shared" si="478"/>
        <v>0</v>
      </c>
      <c r="W221" s="14"/>
      <c r="X221" s="110">
        <v>0</v>
      </c>
      <c r="Y221" s="14"/>
      <c r="Z221" s="14">
        <v>0</v>
      </c>
      <c r="AA221" s="63"/>
      <c r="AB221" s="53"/>
      <c r="AC221" s="63"/>
      <c r="AD221" s="81"/>
    </row>
    <row r="222" spans="1:30" s="6" customFormat="1" ht="15" customHeight="1" x14ac:dyDescent="0.25">
      <c r="A222" s="6" t="s">
        <v>231</v>
      </c>
      <c r="B222" s="69" t="s">
        <v>7</v>
      </c>
      <c r="C222" s="13" t="s">
        <v>15</v>
      </c>
      <c r="D222" s="14">
        <v>0</v>
      </c>
      <c r="E222" s="14">
        <v>0</v>
      </c>
      <c r="F222" s="147">
        <v>0</v>
      </c>
      <c r="G222" s="158">
        <v>0</v>
      </c>
      <c r="H222" s="158">
        <v>0</v>
      </c>
      <c r="I222" s="147">
        <v>0</v>
      </c>
      <c r="J222" s="44">
        <v>0</v>
      </c>
      <c r="K222" s="44">
        <v>0</v>
      </c>
      <c r="L222" s="53" t="str">
        <f t="shared" si="474"/>
        <v/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475"/>
        <v>0</v>
      </c>
      <c r="T222" s="147">
        <f t="shared" si="476"/>
        <v>0</v>
      </c>
      <c r="U222" s="53" t="str">
        <f t="shared" si="477"/>
        <v/>
      </c>
      <c r="V222" s="63">
        <f t="shared" si="478"/>
        <v>0</v>
      </c>
      <c r="W222" s="14"/>
      <c r="X222" s="110">
        <v>0</v>
      </c>
      <c r="Y222" s="14"/>
      <c r="Z222" s="14">
        <v>0</v>
      </c>
      <c r="AA222" s="63"/>
      <c r="AB222" s="53"/>
      <c r="AC222" s="63"/>
      <c r="AD222" s="81"/>
    </row>
    <row r="223" spans="1:30" s="6" customFormat="1" ht="15.75" customHeight="1" thickBot="1" x14ac:dyDescent="0.3">
      <c r="A223" s="6" t="s">
        <v>231</v>
      </c>
      <c r="B223" s="71" t="s">
        <v>7</v>
      </c>
      <c r="C223" s="17" t="s">
        <v>16</v>
      </c>
      <c r="D223" s="18">
        <v>0</v>
      </c>
      <c r="E223" s="18">
        <v>0</v>
      </c>
      <c r="F223" s="149">
        <v>0</v>
      </c>
      <c r="G223" s="160">
        <v>0</v>
      </c>
      <c r="H223" s="160">
        <v>0</v>
      </c>
      <c r="I223" s="149">
        <v>0</v>
      </c>
      <c r="J223" s="46">
        <v>0</v>
      </c>
      <c r="K223" s="46">
        <v>0</v>
      </c>
      <c r="L223" s="55" t="str">
        <f t="shared" si="474"/>
        <v/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f t="shared" si="475"/>
        <v>0</v>
      </c>
      <c r="T223" s="149">
        <f t="shared" si="476"/>
        <v>0</v>
      </c>
      <c r="U223" s="55" t="str">
        <f t="shared" si="477"/>
        <v/>
      </c>
      <c r="V223" s="65">
        <f t="shared" si="478"/>
        <v>0</v>
      </c>
      <c r="W223" s="18"/>
      <c r="X223" s="112">
        <v>0</v>
      </c>
      <c r="Y223" s="18"/>
      <c r="Z223" s="18">
        <v>0</v>
      </c>
      <c r="AA223" s="65"/>
      <c r="AB223" s="55"/>
      <c r="AC223" s="65"/>
      <c r="AD223" s="81"/>
    </row>
    <row r="224" spans="1:30" s="6" customFormat="1" ht="61.5" customHeight="1" thickTop="1" thickBot="1" x14ac:dyDescent="0.3">
      <c r="A224" s="6" t="s">
        <v>231</v>
      </c>
      <c r="B224" s="67" t="s">
        <v>45</v>
      </c>
      <c r="C224" s="21" t="s">
        <v>46</v>
      </c>
      <c r="D224" s="22">
        <f t="shared" ref="D224:K224" si="483">D225+D237+D238+D239</f>
        <v>707</v>
      </c>
      <c r="E224" s="22">
        <f t="shared" si="483"/>
        <v>87.525000000000006</v>
      </c>
      <c r="F224" s="150">
        <f t="shared" si="483"/>
        <v>80.163000000000011</v>
      </c>
      <c r="G224" s="23">
        <f t="shared" si="483"/>
        <v>72.98742</v>
      </c>
      <c r="H224" s="23">
        <f t="shared" ref="H224" si="484">H225+H237+H238+H239</f>
        <v>71.023279999999986</v>
      </c>
      <c r="I224" s="150">
        <f t="shared" ref="I224" si="485">I225+I237+I238+I239</f>
        <v>70.018929999999983</v>
      </c>
      <c r="J224" s="47">
        <f t="shared" si="483"/>
        <v>68.609689999999986</v>
      </c>
      <c r="K224" s="47">
        <f t="shared" si="483"/>
        <v>66.718479999999985</v>
      </c>
      <c r="L224" s="56">
        <f t="shared" si="474"/>
        <v>0.9104876314509186</v>
      </c>
      <c r="M224" s="22">
        <f>M225+M237+M238+M239</f>
        <v>0</v>
      </c>
      <c r="N224" s="22">
        <f>N225+N237+N238+N239</f>
        <v>3.0878800000000006</v>
      </c>
      <c r="O224" s="22">
        <f>O225+O237+O238+O239</f>
        <v>2.6801300000000006</v>
      </c>
      <c r="P224" s="22">
        <f>P225+P237+P238+P239</f>
        <v>1.8912099999999996</v>
      </c>
      <c r="Q224" s="22">
        <v>0</v>
      </c>
      <c r="R224" s="22">
        <v>1.4092399999999969</v>
      </c>
      <c r="S224" s="22">
        <f t="shared" si="475"/>
        <v>1.9641400000000147</v>
      </c>
      <c r="T224" s="150">
        <f t="shared" si="476"/>
        <v>7.1755800000000107</v>
      </c>
      <c r="U224" s="56">
        <f t="shared" si="477"/>
        <v>0.8339036846615252</v>
      </c>
      <c r="V224" s="66">
        <f t="shared" si="478"/>
        <v>14.537580000000005</v>
      </c>
      <c r="W224" s="22">
        <f>W225+W237+W238+W239</f>
        <v>11.4</v>
      </c>
      <c r="X224" s="106">
        <f>X225+X237+X238+X239</f>
        <v>7.3699999999999992</v>
      </c>
      <c r="Y224" s="22">
        <f>Y225+Y237+Y238+Y239</f>
        <v>0</v>
      </c>
      <c r="Z224" s="22">
        <f>Z225+Z237+Z238+Z239</f>
        <v>7.3620000000000001</v>
      </c>
      <c r="AA224" s="66"/>
      <c r="AB224" s="56"/>
      <c r="AC224" s="66"/>
      <c r="AD224" s="81"/>
    </row>
    <row r="225" spans="1:30" s="6" customFormat="1" ht="15.75" customHeight="1" thickTop="1" x14ac:dyDescent="0.25">
      <c r="A225" s="6" t="s">
        <v>231</v>
      </c>
      <c r="B225" s="69" t="s">
        <v>7</v>
      </c>
      <c r="C225" s="13" t="s">
        <v>8</v>
      </c>
      <c r="D225" s="14">
        <f>SUM(D226:D236)</f>
        <v>707</v>
      </c>
      <c r="E225" s="14">
        <f t="shared" ref="E225:K225" si="486">E226+E230+E232+E233+E234+E235+E236</f>
        <v>87.525000000000006</v>
      </c>
      <c r="F225" s="147">
        <f t="shared" si="486"/>
        <v>80.163000000000011</v>
      </c>
      <c r="G225" s="158">
        <f t="shared" si="486"/>
        <v>72.98742</v>
      </c>
      <c r="H225" s="158">
        <f t="shared" si="486"/>
        <v>71.023279999999986</v>
      </c>
      <c r="I225" s="147">
        <f t="shared" si="486"/>
        <v>70.018929999999983</v>
      </c>
      <c r="J225" s="44">
        <f t="shared" si="486"/>
        <v>68.609689999999986</v>
      </c>
      <c r="K225" s="44">
        <f t="shared" si="486"/>
        <v>66.718479999999985</v>
      </c>
      <c r="L225" s="53">
        <f t="shared" si="474"/>
        <v>0.9104876314509186</v>
      </c>
      <c r="M225" s="14">
        <f>M226+M230+M232+M233+M234+M235+M236</f>
        <v>0</v>
      </c>
      <c r="N225" s="14">
        <f>N226+N230+N232+N233+N234+N235+N236</f>
        <v>3.0878800000000006</v>
      </c>
      <c r="O225" s="14">
        <f>O226+O230+O232+O233+O234+O235+O236</f>
        <v>2.6801300000000006</v>
      </c>
      <c r="P225" s="14">
        <f>P226+P230+P232+P233+P234+P235+P236</f>
        <v>1.8912099999999996</v>
      </c>
      <c r="Q225" s="14">
        <v>0</v>
      </c>
      <c r="R225" s="14">
        <v>1.4092399999999969</v>
      </c>
      <c r="S225" s="14">
        <f t="shared" si="475"/>
        <v>1.9641400000000147</v>
      </c>
      <c r="T225" s="147">
        <f t="shared" si="476"/>
        <v>7.1755800000000107</v>
      </c>
      <c r="U225" s="53">
        <f t="shared" si="477"/>
        <v>0.8339036846615252</v>
      </c>
      <c r="V225" s="63">
        <f t="shared" si="478"/>
        <v>14.537580000000005</v>
      </c>
      <c r="W225" s="14">
        <f>W226+W230+W232+W233+W234+W235+W236</f>
        <v>11.4</v>
      </c>
      <c r="X225" s="107">
        <f>X226+X230+X232+X233+X234+X235+X236</f>
        <v>7.3699999999999992</v>
      </c>
      <c r="Y225" s="14">
        <f>Y226+Y230+Y232+Y233+Y234+Y235+Y236</f>
        <v>0</v>
      </c>
      <c r="Z225" s="14">
        <f>Z226+Z230+Z232+Z233+Z234+Z235+Z236</f>
        <v>7.3620000000000001</v>
      </c>
      <c r="AA225" s="63"/>
      <c r="AB225" s="53"/>
      <c r="AC225" s="63"/>
      <c r="AD225" s="81"/>
    </row>
    <row r="226" spans="1:30" s="6" customFormat="1" ht="18" customHeight="1" x14ac:dyDescent="0.25">
      <c r="A226" s="6" t="s">
        <v>231</v>
      </c>
      <c r="B226" s="70"/>
      <c r="C226" s="10" t="s">
        <v>215</v>
      </c>
      <c r="D226" s="12">
        <v>672</v>
      </c>
      <c r="E226" s="12">
        <v>51.813000000000002</v>
      </c>
      <c r="F226" s="146">
        <v>51.813000000000002</v>
      </c>
      <c r="G226" s="84">
        <f>SUM(G227:G229)</f>
        <v>51.812589999999993</v>
      </c>
      <c r="H226" s="84">
        <f>SUM(H227:H229)</f>
        <v>51.812589999999993</v>
      </c>
      <c r="I226" s="146">
        <f>SUM(I227:I229)</f>
        <v>51.812589999999993</v>
      </c>
      <c r="J226" s="43">
        <f>SUM(J227:J229)</f>
        <v>51.812589999999993</v>
      </c>
      <c r="K226" s="43">
        <f>SUM(K227:K229)</f>
        <v>51.812589999999993</v>
      </c>
      <c r="L226" s="52">
        <f t="shared" si="474"/>
        <v>0.99999208692799091</v>
      </c>
      <c r="M226" s="12">
        <v>0</v>
      </c>
      <c r="N226" s="12">
        <v>0</v>
      </c>
      <c r="O226" s="12">
        <f>SUM(O227:O229)</f>
        <v>0</v>
      </c>
      <c r="P226" s="12">
        <v>0</v>
      </c>
      <c r="Q226" s="12">
        <v>0</v>
      </c>
      <c r="R226" s="12">
        <v>0</v>
      </c>
      <c r="S226" s="12">
        <f t="shared" si="475"/>
        <v>0</v>
      </c>
      <c r="T226" s="146">
        <f t="shared" si="476"/>
        <v>4.1000000000934733E-4</v>
      </c>
      <c r="U226" s="52">
        <f t="shared" si="477"/>
        <v>0.99999208692799091</v>
      </c>
      <c r="V226" s="62">
        <f t="shared" si="478"/>
        <v>4.1000000000934733E-4</v>
      </c>
      <c r="W226" s="12">
        <f>SUM(W227:W229)</f>
        <v>0</v>
      </c>
      <c r="X226" s="111">
        <v>0</v>
      </c>
      <c r="Y226" s="12">
        <f>SUM(Y227:Y229)</f>
        <v>0</v>
      </c>
      <c r="Z226" s="12">
        <v>0</v>
      </c>
      <c r="AA226" s="62"/>
      <c r="AB226" s="52"/>
      <c r="AC226" s="62"/>
      <c r="AD226" s="81"/>
    </row>
    <row r="227" spans="1:30" s="6" customFormat="1" ht="18" customHeight="1" x14ac:dyDescent="0.25">
      <c r="A227" s="6" t="s">
        <v>231</v>
      </c>
      <c r="B227" s="70"/>
      <c r="C227" s="33" t="s">
        <v>212</v>
      </c>
      <c r="D227" s="12"/>
      <c r="E227" s="12"/>
      <c r="F227" s="146"/>
      <c r="G227" s="84">
        <v>51.812589999999993</v>
      </c>
      <c r="H227" s="84">
        <v>51.812589999999993</v>
      </c>
      <c r="I227" s="146">
        <v>51.812589999999993</v>
      </c>
      <c r="J227" s="43">
        <v>51.812589999999993</v>
      </c>
      <c r="K227" s="43">
        <v>51.812589999999993</v>
      </c>
      <c r="L227" s="52" t="str">
        <f t="shared" si="474"/>
        <v/>
      </c>
      <c r="M227" s="12"/>
      <c r="N227" s="12"/>
      <c r="O227" s="12">
        <v>0</v>
      </c>
      <c r="P227" s="12">
        <v>0</v>
      </c>
      <c r="Q227" s="12">
        <v>0</v>
      </c>
      <c r="R227" s="12">
        <v>0</v>
      </c>
      <c r="S227" s="12">
        <f t="shared" si="475"/>
        <v>0</v>
      </c>
      <c r="T227" s="146" t="str">
        <f t="shared" si="476"/>
        <v/>
      </c>
      <c r="U227" s="52" t="str">
        <f t="shared" si="477"/>
        <v/>
      </c>
      <c r="V227" s="62" t="str">
        <f t="shared" si="478"/>
        <v/>
      </c>
      <c r="W227" s="12"/>
      <c r="X227" s="111"/>
      <c r="Y227" s="12"/>
      <c r="Z227" s="12"/>
      <c r="AA227" s="62"/>
      <c r="AB227" s="52"/>
      <c r="AC227" s="62"/>
      <c r="AD227" s="81"/>
    </row>
    <row r="228" spans="1:30" s="6" customFormat="1" ht="18" customHeight="1" x14ac:dyDescent="0.25">
      <c r="A228" s="6" t="s">
        <v>231</v>
      </c>
      <c r="B228" s="70"/>
      <c r="C228" s="33" t="s">
        <v>213</v>
      </c>
      <c r="D228" s="12"/>
      <c r="E228" s="12"/>
      <c r="F228" s="146"/>
      <c r="G228" s="84">
        <v>0</v>
      </c>
      <c r="H228" s="84">
        <v>0</v>
      </c>
      <c r="I228" s="146">
        <v>0</v>
      </c>
      <c r="J228" s="43">
        <v>0</v>
      </c>
      <c r="K228" s="43">
        <v>0</v>
      </c>
      <c r="L228" s="52" t="str">
        <f t="shared" si="474"/>
        <v/>
      </c>
      <c r="M228" s="12"/>
      <c r="N228" s="12"/>
      <c r="O228" s="12">
        <v>0</v>
      </c>
      <c r="P228" s="12">
        <v>0</v>
      </c>
      <c r="Q228" s="12">
        <v>0</v>
      </c>
      <c r="R228" s="12">
        <v>0</v>
      </c>
      <c r="S228" s="12">
        <f t="shared" si="475"/>
        <v>0</v>
      </c>
      <c r="T228" s="146" t="str">
        <f t="shared" si="476"/>
        <v/>
      </c>
      <c r="U228" s="52" t="str">
        <f t="shared" si="477"/>
        <v/>
      </c>
      <c r="V228" s="62" t="str">
        <f t="shared" si="478"/>
        <v/>
      </c>
      <c r="W228" s="12"/>
      <c r="X228" s="111"/>
      <c r="Y228" s="12"/>
      <c r="Z228" s="12"/>
      <c r="AA228" s="62"/>
      <c r="AB228" s="52"/>
      <c r="AC228" s="62"/>
      <c r="AD228" s="81"/>
    </row>
    <row r="229" spans="1:30" s="6" customFormat="1" ht="18" customHeight="1" x14ac:dyDescent="0.25">
      <c r="A229" s="6" t="s">
        <v>231</v>
      </c>
      <c r="B229" s="70"/>
      <c r="C229" s="33" t="s">
        <v>214</v>
      </c>
      <c r="D229" s="12"/>
      <c r="E229" s="12"/>
      <c r="F229" s="146"/>
      <c r="G229" s="84">
        <v>0</v>
      </c>
      <c r="H229" s="84">
        <v>0</v>
      </c>
      <c r="I229" s="146">
        <v>0</v>
      </c>
      <c r="J229" s="43">
        <v>0</v>
      </c>
      <c r="K229" s="43">
        <v>0</v>
      </c>
      <c r="L229" s="52" t="str">
        <f t="shared" si="474"/>
        <v/>
      </c>
      <c r="M229" s="12"/>
      <c r="N229" s="12"/>
      <c r="O229" s="12">
        <v>0</v>
      </c>
      <c r="P229" s="12">
        <v>0</v>
      </c>
      <c r="Q229" s="12">
        <v>0</v>
      </c>
      <c r="R229" s="12">
        <v>0</v>
      </c>
      <c r="S229" s="12">
        <f t="shared" si="475"/>
        <v>0</v>
      </c>
      <c r="T229" s="146" t="str">
        <f t="shared" si="476"/>
        <v/>
      </c>
      <c r="U229" s="52" t="str">
        <f t="shared" si="477"/>
        <v/>
      </c>
      <c r="V229" s="62" t="str">
        <f t="shared" si="478"/>
        <v/>
      </c>
      <c r="W229" s="12"/>
      <c r="X229" s="111"/>
      <c r="Y229" s="12"/>
      <c r="Z229" s="12"/>
      <c r="AA229" s="62"/>
      <c r="AB229" s="52"/>
      <c r="AC229" s="62"/>
      <c r="AD229" s="81"/>
    </row>
    <row r="230" spans="1:30" s="6" customFormat="1" ht="18" customHeight="1" x14ac:dyDescent="0.25">
      <c r="A230" s="6" t="s">
        <v>231</v>
      </c>
      <c r="B230" s="70" t="s">
        <v>7</v>
      </c>
      <c r="C230" s="29" t="s">
        <v>146</v>
      </c>
      <c r="D230" s="12">
        <v>34</v>
      </c>
      <c r="E230" s="12">
        <v>34</v>
      </c>
      <c r="F230" s="146">
        <v>27</v>
      </c>
      <c r="G230" s="84">
        <v>20.512270000000001</v>
      </c>
      <c r="H230" s="84">
        <v>18.63579</v>
      </c>
      <c r="I230" s="146">
        <v>17.8566</v>
      </c>
      <c r="J230" s="43">
        <v>16.535019999999999</v>
      </c>
      <c r="K230" s="43">
        <v>14.73147</v>
      </c>
      <c r="L230" s="52">
        <f t="shared" si="474"/>
        <v>0.75971370370370372</v>
      </c>
      <c r="M230" s="12">
        <v>0</v>
      </c>
      <c r="N230" s="12">
        <v>2.9721200000000008</v>
      </c>
      <c r="O230" s="12">
        <v>2.6214700000000004</v>
      </c>
      <c r="P230" s="12">
        <v>1.8035499999999995</v>
      </c>
      <c r="Q230" s="12">
        <v>0</v>
      </c>
      <c r="R230" s="12">
        <v>1.3215800000000009</v>
      </c>
      <c r="S230" s="12">
        <f t="shared" si="475"/>
        <v>1.8764800000000008</v>
      </c>
      <c r="T230" s="146">
        <f t="shared" si="476"/>
        <v>6.4877299999999991</v>
      </c>
      <c r="U230" s="52">
        <f t="shared" si="477"/>
        <v>0.60330205882352939</v>
      </c>
      <c r="V230" s="62">
        <f t="shared" si="478"/>
        <v>13.487729999999999</v>
      </c>
      <c r="W230" s="12">
        <v>10.4</v>
      </c>
      <c r="X230" s="111">
        <v>7</v>
      </c>
      <c r="Y230" s="12"/>
      <c r="Z230" s="12">
        <v>7</v>
      </c>
      <c r="AA230" s="62"/>
      <c r="AB230" s="52"/>
      <c r="AC230" s="62"/>
      <c r="AD230" s="81"/>
    </row>
    <row r="231" spans="1:30" s="6" customFormat="1" ht="36" customHeight="1" x14ac:dyDescent="0.25">
      <c r="A231" s="6" t="s">
        <v>231</v>
      </c>
      <c r="B231" s="70"/>
      <c r="C231" s="33" t="s">
        <v>224</v>
      </c>
      <c r="D231" s="12"/>
      <c r="E231" s="12"/>
      <c r="F231" s="146"/>
      <c r="G231" s="84"/>
      <c r="H231" s="84"/>
      <c r="I231" s="146">
        <v>0</v>
      </c>
      <c r="J231" s="43">
        <v>0</v>
      </c>
      <c r="K231" s="43">
        <v>0</v>
      </c>
      <c r="L231" s="52" t="str">
        <f t="shared" si="474"/>
        <v/>
      </c>
      <c r="M231" s="12"/>
      <c r="N231" s="12"/>
      <c r="O231" s="12">
        <v>0</v>
      </c>
      <c r="P231" s="12">
        <v>0</v>
      </c>
      <c r="Q231" s="12">
        <v>0</v>
      </c>
      <c r="R231" s="12">
        <v>0</v>
      </c>
      <c r="S231" s="12">
        <f t="shared" si="475"/>
        <v>0</v>
      </c>
      <c r="T231" s="146" t="str">
        <f t="shared" si="476"/>
        <v/>
      </c>
      <c r="U231" s="52" t="str">
        <f t="shared" si="477"/>
        <v/>
      </c>
      <c r="V231" s="62" t="str">
        <f t="shared" si="478"/>
        <v/>
      </c>
      <c r="W231" s="12"/>
      <c r="X231" s="111"/>
      <c r="Y231" s="12"/>
      <c r="Z231" s="12"/>
      <c r="AA231" s="62"/>
      <c r="AB231" s="52"/>
      <c r="AC231" s="62"/>
      <c r="AD231" s="81"/>
    </row>
    <row r="232" spans="1:30" s="6" customFormat="1" ht="18" customHeight="1" x14ac:dyDescent="0.25">
      <c r="A232" s="6" t="s">
        <v>231</v>
      </c>
      <c r="B232" s="70" t="s">
        <v>7</v>
      </c>
      <c r="C232" s="10" t="s">
        <v>216</v>
      </c>
      <c r="D232" s="12">
        <v>0</v>
      </c>
      <c r="E232" s="12">
        <v>0</v>
      </c>
      <c r="F232" s="146">
        <v>0</v>
      </c>
      <c r="G232" s="84">
        <v>0</v>
      </c>
      <c r="H232" s="84">
        <v>0</v>
      </c>
      <c r="I232" s="146">
        <v>0</v>
      </c>
      <c r="J232" s="43">
        <v>0</v>
      </c>
      <c r="K232" s="43">
        <v>0</v>
      </c>
      <c r="L232" s="52" t="str">
        <f t="shared" si="474"/>
        <v/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f t="shared" si="475"/>
        <v>0</v>
      </c>
      <c r="T232" s="146">
        <f t="shared" si="476"/>
        <v>0</v>
      </c>
      <c r="U232" s="52" t="str">
        <f t="shared" si="477"/>
        <v/>
      </c>
      <c r="V232" s="62">
        <f t="shared" si="478"/>
        <v>0</v>
      </c>
      <c r="W232" s="12"/>
      <c r="X232" s="111">
        <v>0</v>
      </c>
      <c r="Y232" s="12"/>
      <c r="Z232" s="12">
        <v>0</v>
      </c>
      <c r="AA232" s="62"/>
      <c r="AB232" s="52"/>
      <c r="AC232" s="62"/>
      <c r="AD232" s="81"/>
    </row>
    <row r="233" spans="1:30" s="6" customFormat="1" ht="18" customHeight="1" x14ac:dyDescent="0.25">
      <c r="A233" s="6" t="s">
        <v>231</v>
      </c>
      <c r="B233" s="70" t="s">
        <v>7</v>
      </c>
      <c r="C233" s="10" t="s">
        <v>217</v>
      </c>
      <c r="D233" s="12">
        <v>0</v>
      </c>
      <c r="E233" s="12">
        <v>0</v>
      </c>
      <c r="F233" s="146">
        <v>0</v>
      </c>
      <c r="G233" s="84">
        <v>0</v>
      </c>
      <c r="H233" s="84">
        <v>0</v>
      </c>
      <c r="I233" s="146">
        <v>0</v>
      </c>
      <c r="J233" s="43">
        <v>0</v>
      </c>
      <c r="K233" s="43">
        <v>0</v>
      </c>
      <c r="L233" s="52" t="str">
        <f t="shared" si="474"/>
        <v/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f t="shared" si="475"/>
        <v>0</v>
      </c>
      <c r="T233" s="146">
        <f t="shared" si="476"/>
        <v>0</v>
      </c>
      <c r="U233" s="52" t="str">
        <f t="shared" si="477"/>
        <v/>
      </c>
      <c r="V233" s="62">
        <f t="shared" si="478"/>
        <v>0</v>
      </c>
      <c r="W233" s="12"/>
      <c r="X233" s="111">
        <v>0</v>
      </c>
      <c r="Y233" s="12"/>
      <c r="Z233" s="12">
        <v>0</v>
      </c>
      <c r="AA233" s="62"/>
      <c r="AB233" s="52"/>
      <c r="AC233" s="62"/>
      <c r="AD233" s="81"/>
    </row>
    <row r="234" spans="1:30" s="6" customFormat="1" ht="18" customHeight="1" x14ac:dyDescent="0.25">
      <c r="A234" s="6" t="s">
        <v>231</v>
      </c>
      <c r="B234" s="70" t="s">
        <v>7</v>
      </c>
      <c r="C234" s="10" t="s">
        <v>218</v>
      </c>
      <c r="D234" s="12">
        <v>0</v>
      </c>
      <c r="E234" s="12">
        <v>0</v>
      </c>
      <c r="F234" s="146">
        <v>0</v>
      </c>
      <c r="G234" s="84">
        <v>0</v>
      </c>
      <c r="H234" s="84">
        <v>0</v>
      </c>
      <c r="I234" s="146">
        <v>0</v>
      </c>
      <c r="J234" s="43">
        <v>0</v>
      </c>
      <c r="K234" s="43">
        <v>0</v>
      </c>
      <c r="L234" s="52" t="str">
        <f t="shared" si="474"/>
        <v/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f t="shared" si="475"/>
        <v>0</v>
      </c>
      <c r="T234" s="146">
        <f t="shared" si="476"/>
        <v>0</v>
      </c>
      <c r="U234" s="52" t="str">
        <f t="shared" si="477"/>
        <v/>
      </c>
      <c r="V234" s="62">
        <f t="shared" si="478"/>
        <v>0</v>
      </c>
      <c r="W234" s="12"/>
      <c r="X234" s="111">
        <v>0</v>
      </c>
      <c r="Y234" s="12"/>
      <c r="Z234" s="12">
        <v>0</v>
      </c>
      <c r="AA234" s="62"/>
      <c r="AB234" s="52"/>
      <c r="AC234" s="62"/>
      <c r="AD234" s="81"/>
    </row>
    <row r="235" spans="1:30" s="6" customFormat="1" ht="18" customHeight="1" x14ac:dyDescent="0.25">
      <c r="A235" s="6" t="s">
        <v>231</v>
      </c>
      <c r="B235" s="70" t="s">
        <v>7</v>
      </c>
      <c r="C235" s="10" t="s">
        <v>219</v>
      </c>
      <c r="D235" s="12">
        <v>1</v>
      </c>
      <c r="E235" s="84">
        <v>1</v>
      </c>
      <c r="F235" s="146">
        <v>0.9</v>
      </c>
      <c r="G235" s="84">
        <v>0.25325999999999999</v>
      </c>
      <c r="H235" s="84">
        <v>0.25325999999999999</v>
      </c>
      <c r="I235" s="146">
        <v>0.11576</v>
      </c>
      <c r="J235" s="43">
        <v>0.11576</v>
      </c>
      <c r="K235" s="43">
        <v>0.11576</v>
      </c>
      <c r="L235" s="52">
        <f t="shared" si="474"/>
        <v>0.28139999999999998</v>
      </c>
      <c r="M235" s="12">
        <v>0</v>
      </c>
      <c r="N235" s="12">
        <v>0.11576</v>
      </c>
      <c r="O235" s="12">
        <v>0</v>
      </c>
      <c r="P235" s="12">
        <v>0</v>
      </c>
      <c r="Q235" s="12">
        <v>0</v>
      </c>
      <c r="R235" s="12">
        <v>0</v>
      </c>
      <c r="S235" s="12">
        <f t="shared" si="475"/>
        <v>0</v>
      </c>
      <c r="T235" s="146">
        <f t="shared" si="476"/>
        <v>0.64674000000000009</v>
      </c>
      <c r="U235" s="52">
        <f t="shared" si="477"/>
        <v>0.25325999999999999</v>
      </c>
      <c r="V235" s="62">
        <f t="shared" si="478"/>
        <v>0.74673999999999996</v>
      </c>
      <c r="W235" s="12">
        <v>0.7</v>
      </c>
      <c r="X235" s="111">
        <v>0.1</v>
      </c>
      <c r="Y235" s="12"/>
      <c r="Z235" s="12">
        <v>0.1</v>
      </c>
      <c r="AA235" s="62"/>
      <c r="AB235" s="52"/>
      <c r="AC235" s="62"/>
      <c r="AD235" s="81"/>
    </row>
    <row r="236" spans="1:30" s="6" customFormat="1" ht="18" customHeight="1" x14ac:dyDescent="0.25">
      <c r="A236" s="6" t="s">
        <v>231</v>
      </c>
      <c r="B236" s="70" t="s">
        <v>7</v>
      </c>
      <c r="C236" s="10" t="s">
        <v>220</v>
      </c>
      <c r="D236" s="12">
        <v>0</v>
      </c>
      <c r="E236" s="84">
        <v>0.71199999999999997</v>
      </c>
      <c r="F236" s="146">
        <v>0.45</v>
      </c>
      <c r="G236" s="84">
        <v>0.4093</v>
      </c>
      <c r="H236" s="84">
        <v>0.32163999999999998</v>
      </c>
      <c r="I236" s="146">
        <v>0.23397999999999999</v>
      </c>
      <c r="J236" s="43">
        <v>0.14632000000000001</v>
      </c>
      <c r="K236" s="43">
        <v>5.8659999999999997E-2</v>
      </c>
      <c r="L236" s="52">
        <f t="shared" si="474"/>
        <v>0.90955555555555556</v>
      </c>
      <c r="M236" s="12">
        <v>0</v>
      </c>
      <c r="N236" s="12">
        <v>0</v>
      </c>
      <c r="O236" s="12">
        <v>5.8659999999999997E-2</v>
      </c>
      <c r="P236" s="12">
        <v>8.7660000000000016E-2</v>
      </c>
      <c r="Q236" s="12">
        <v>0</v>
      </c>
      <c r="R236" s="12">
        <v>8.7659999999999988E-2</v>
      </c>
      <c r="S236" s="12">
        <f t="shared" si="475"/>
        <v>8.7660000000000016E-2</v>
      </c>
      <c r="T236" s="146">
        <f t="shared" si="476"/>
        <v>4.0700000000000014E-2</v>
      </c>
      <c r="U236" s="52">
        <f t="shared" si="477"/>
        <v>0.57485955056179783</v>
      </c>
      <c r="V236" s="62">
        <f t="shared" si="478"/>
        <v>0.30269999999999997</v>
      </c>
      <c r="W236" s="12">
        <v>0.3</v>
      </c>
      <c r="X236" s="111">
        <v>0.27</v>
      </c>
      <c r="Y236" s="12"/>
      <c r="Z236" s="12">
        <v>0.26200000000000001</v>
      </c>
      <c r="AA236" s="62"/>
      <c r="AB236" s="52"/>
      <c r="AC236" s="62"/>
      <c r="AD236" s="81"/>
    </row>
    <row r="237" spans="1:30" s="6" customFormat="1" ht="30" customHeight="1" x14ac:dyDescent="0.25">
      <c r="A237" s="6" t="s">
        <v>231</v>
      </c>
      <c r="B237" s="69" t="s">
        <v>7</v>
      </c>
      <c r="C237" s="13" t="s">
        <v>14</v>
      </c>
      <c r="D237" s="14">
        <v>0</v>
      </c>
      <c r="E237" s="14">
        <v>0</v>
      </c>
      <c r="F237" s="147">
        <v>0</v>
      </c>
      <c r="G237" s="158">
        <v>0</v>
      </c>
      <c r="H237" s="158">
        <v>0</v>
      </c>
      <c r="I237" s="147">
        <v>0</v>
      </c>
      <c r="J237" s="44">
        <v>0</v>
      </c>
      <c r="K237" s="44">
        <v>0</v>
      </c>
      <c r="L237" s="53" t="str">
        <f t="shared" si="474"/>
        <v/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f t="shared" si="475"/>
        <v>0</v>
      </c>
      <c r="T237" s="147">
        <f t="shared" si="476"/>
        <v>0</v>
      </c>
      <c r="U237" s="53" t="str">
        <f t="shared" si="477"/>
        <v/>
      </c>
      <c r="V237" s="63">
        <f t="shared" si="478"/>
        <v>0</v>
      </c>
      <c r="W237" s="14"/>
      <c r="X237" s="110">
        <v>0</v>
      </c>
      <c r="Y237" s="14"/>
      <c r="Z237" s="14">
        <v>0</v>
      </c>
      <c r="AA237" s="63"/>
      <c r="AB237" s="53"/>
      <c r="AC237" s="63"/>
      <c r="AD237" s="81"/>
    </row>
    <row r="238" spans="1:30" s="6" customFormat="1" ht="15" customHeight="1" x14ac:dyDescent="0.25">
      <c r="A238" s="6" t="s">
        <v>231</v>
      </c>
      <c r="B238" s="69" t="s">
        <v>7</v>
      </c>
      <c r="C238" s="13" t="s">
        <v>15</v>
      </c>
      <c r="D238" s="14">
        <v>0</v>
      </c>
      <c r="E238" s="14">
        <v>0</v>
      </c>
      <c r="F238" s="147">
        <v>0</v>
      </c>
      <c r="G238" s="158">
        <v>0</v>
      </c>
      <c r="H238" s="158">
        <v>0</v>
      </c>
      <c r="I238" s="147">
        <v>0</v>
      </c>
      <c r="J238" s="44">
        <v>0</v>
      </c>
      <c r="K238" s="44">
        <v>0</v>
      </c>
      <c r="L238" s="53" t="str">
        <f t="shared" si="474"/>
        <v/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475"/>
        <v>0</v>
      </c>
      <c r="T238" s="147">
        <f t="shared" si="476"/>
        <v>0</v>
      </c>
      <c r="U238" s="53" t="str">
        <f t="shared" si="477"/>
        <v/>
      </c>
      <c r="V238" s="63">
        <f t="shared" si="478"/>
        <v>0</v>
      </c>
      <c r="W238" s="14"/>
      <c r="X238" s="110">
        <v>0</v>
      </c>
      <c r="Y238" s="14"/>
      <c r="Z238" s="14">
        <v>0</v>
      </c>
      <c r="AA238" s="63"/>
      <c r="AB238" s="53"/>
      <c r="AC238" s="63"/>
      <c r="AD238" s="81"/>
    </row>
    <row r="239" spans="1:30" s="6" customFormat="1" ht="15.75" customHeight="1" thickBot="1" x14ac:dyDescent="0.3">
      <c r="A239" s="6" t="s">
        <v>231</v>
      </c>
      <c r="B239" s="71" t="s">
        <v>7</v>
      </c>
      <c r="C239" s="17" t="s">
        <v>16</v>
      </c>
      <c r="D239" s="18">
        <v>0</v>
      </c>
      <c r="E239" s="18">
        <v>0</v>
      </c>
      <c r="F239" s="149">
        <v>0</v>
      </c>
      <c r="G239" s="160">
        <v>0</v>
      </c>
      <c r="H239" s="160">
        <v>0</v>
      </c>
      <c r="I239" s="149">
        <v>0</v>
      </c>
      <c r="J239" s="46">
        <v>0</v>
      </c>
      <c r="K239" s="46">
        <v>0</v>
      </c>
      <c r="L239" s="55" t="str">
        <f t="shared" si="474"/>
        <v/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f t="shared" si="475"/>
        <v>0</v>
      </c>
      <c r="T239" s="149">
        <f t="shared" si="476"/>
        <v>0</v>
      </c>
      <c r="U239" s="55" t="str">
        <f t="shared" si="477"/>
        <v/>
      </c>
      <c r="V239" s="65">
        <f t="shared" si="478"/>
        <v>0</v>
      </c>
      <c r="W239" s="18"/>
      <c r="X239" s="112">
        <v>0</v>
      </c>
      <c r="Y239" s="18"/>
      <c r="Z239" s="18">
        <v>0</v>
      </c>
      <c r="AA239" s="65"/>
      <c r="AB239" s="55"/>
      <c r="AC239" s="65"/>
      <c r="AD239" s="81"/>
    </row>
    <row r="240" spans="1:30" s="6" customFormat="1" ht="61.5" customHeight="1" thickTop="1" thickBot="1" x14ac:dyDescent="0.3">
      <c r="A240" s="6" t="s">
        <v>231</v>
      </c>
      <c r="B240" s="67" t="s">
        <v>47</v>
      </c>
      <c r="C240" s="21" t="s">
        <v>48</v>
      </c>
      <c r="D240" s="22">
        <f t="shared" ref="D240:K240" si="487">D241+D253+D254+D255</f>
        <v>651</v>
      </c>
      <c r="E240" s="22">
        <f t="shared" si="487"/>
        <v>95.501000000000005</v>
      </c>
      <c r="F240" s="150">
        <f t="shared" si="487"/>
        <v>87.876000000000005</v>
      </c>
      <c r="G240" s="23">
        <f t="shared" si="487"/>
        <v>75.632229999999993</v>
      </c>
      <c r="H240" s="23">
        <f t="shared" ref="H240" si="488">H241+H253+H254+H255</f>
        <v>73.170729999999992</v>
      </c>
      <c r="I240" s="150">
        <f t="shared" ref="I240" si="489">I241+I253+I254+I255</f>
        <v>72.12512000000001</v>
      </c>
      <c r="J240" s="47">
        <f t="shared" si="487"/>
        <v>70.634859999999989</v>
      </c>
      <c r="K240" s="47">
        <f t="shared" si="487"/>
        <v>69.470649999999992</v>
      </c>
      <c r="L240" s="56">
        <f t="shared" si="474"/>
        <v>0.86066992125267405</v>
      </c>
      <c r="M240" s="22">
        <f>M241+M253+M254+M255</f>
        <v>1.7189999999999997E-2</v>
      </c>
      <c r="N240" s="22">
        <f>N241+N253+N254+N255</f>
        <v>3.88279</v>
      </c>
      <c r="O240" s="22">
        <f>O241+O253+O254+O255</f>
        <v>2.8626799999999988</v>
      </c>
      <c r="P240" s="22">
        <f>P241+P253+P254+P255</f>
        <v>1.164210000000002</v>
      </c>
      <c r="Q240" s="22">
        <v>0</v>
      </c>
      <c r="R240" s="22">
        <v>1.4902600000000206</v>
      </c>
      <c r="S240" s="22">
        <f t="shared" si="475"/>
        <v>2.4615000000000009</v>
      </c>
      <c r="T240" s="150">
        <f t="shared" si="476"/>
        <v>12.243770000000012</v>
      </c>
      <c r="U240" s="56">
        <f t="shared" si="477"/>
        <v>0.79195223086669242</v>
      </c>
      <c r="V240" s="66">
        <f t="shared" si="478"/>
        <v>19.868770000000012</v>
      </c>
      <c r="W240" s="22">
        <f>W241+W253+W254+W255</f>
        <v>16</v>
      </c>
      <c r="X240" s="106">
        <f>X241+X253+X254+X255</f>
        <v>10.625</v>
      </c>
      <c r="Y240" s="22">
        <f>Y241+Y253+Y254+Y255</f>
        <v>0</v>
      </c>
      <c r="Z240" s="22">
        <f>Z241+Z253+Z254+Z255</f>
        <v>7.625</v>
      </c>
      <c r="AA240" s="66"/>
      <c r="AB240" s="56"/>
      <c r="AC240" s="66"/>
      <c r="AD240" s="81"/>
    </row>
    <row r="241" spans="1:30" s="6" customFormat="1" ht="15.75" customHeight="1" thickTop="1" x14ac:dyDescent="0.25">
      <c r="A241" s="6" t="s">
        <v>231</v>
      </c>
      <c r="B241" s="69" t="s">
        <v>7</v>
      </c>
      <c r="C241" s="13" t="s">
        <v>8</v>
      </c>
      <c r="D241" s="14">
        <f>SUM(D242:D252)</f>
        <v>651</v>
      </c>
      <c r="E241" s="14">
        <f t="shared" ref="E241:K241" si="490">E242+E246+E248+E249+E250+E251+E252</f>
        <v>95.501000000000005</v>
      </c>
      <c r="F241" s="147">
        <f t="shared" si="490"/>
        <v>87.876000000000005</v>
      </c>
      <c r="G241" s="158">
        <f t="shared" si="490"/>
        <v>75.632229999999993</v>
      </c>
      <c r="H241" s="158">
        <f t="shared" si="490"/>
        <v>73.170729999999992</v>
      </c>
      <c r="I241" s="147">
        <f t="shared" si="490"/>
        <v>72.12512000000001</v>
      </c>
      <c r="J241" s="44">
        <f t="shared" si="490"/>
        <v>70.634859999999989</v>
      </c>
      <c r="K241" s="44">
        <f t="shared" si="490"/>
        <v>69.470649999999992</v>
      </c>
      <c r="L241" s="53">
        <f t="shared" si="474"/>
        <v>0.86066992125267405</v>
      </c>
      <c r="M241" s="14">
        <f>M242+M246+M248+M249+M250+M251+M252</f>
        <v>1.7189999999999997E-2</v>
      </c>
      <c r="N241" s="14">
        <f>N242+N246+N248+N249+N250+N251+N252</f>
        <v>3.88279</v>
      </c>
      <c r="O241" s="14">
        <f>O242+O246+O248+O249+O250+O251+O252</f>
        <v>2.8626799999999988</v>
      </c>
      <c r="P241" s="14">
        <f>P242+P246+P248+P249+P250+P251+P252</f>
        <v>1.164210000000002</v>
      </c>
      <c r="Q241" s="14">
        <v>0</v>
      </c>
      <c r="R241" s="14">
        <v>1.4902600000000206</v>
      </c>
      <c r="S241" s="14">
        <f t="shared" si="475"/>
        <v>2.4615000000000009</v>
      </c>
      <c r="T241" s="147">
        <f t="shared" si="476"/>
        <v>12.243770000000012</v>
      </c>
      <c r="U241" s="53">
        <f t="shared" si="477"/>
        <v>0.79195223086669242</v>
      </c>
      <c r="V241" s="63">
        <f t="shared" si="478"/>
        <v>19.868770000000012</v>
      </c>
      <c r="W241" s="14">
        <f>W242+W246+W248+W249+W250+W251+W252</f>
        <v>16</v>
      </c>
      <c r="X241" s="107">
        <f>X242+X246+X248+X249+X250+X251+X252</f>
        <v>10.625</v>
      </c>
      <c r="Y241" s="14">
        <f>Y242+Y246+Y248+Y249+Y250+Y251+Y252</f>
        <v>0</v>
      </c>
      <c r="Z241" s="14">
        <f>Z242+Z246+Z248+Z249+Z250+Z251+Z252</f>
        <v>7.625</v>
      </c>
      <c r="AA241" s="63"/>
      <c r="AB241" s="53"/>
      <c r="AC241" s="63"/>
      <c r="AD241" s="81"/>
    </row>
    <row r="242" spans="1:30" s="6" customFormat="1" ht="18" customHeight="1" x14ac:dyDescent="0.25">
      <c r="A242" s="6" t="s">
        <v>231</v>
      </c>
      <c r="B242" s="70" t="s">
        <v>7</v>
      </c>
      <c r="C242" s="10" t="s">
        <v>215</v>
      </c>
      <c r="D242" s="12">
        <v>608</v>
      </c>
      <c r="E242" s="12">
        <v>48.500999999999998</v>
      </c>
      <c r="F242" s="146">
        <v>48.500999999999998</v>
      </c>
      <c r="G242" s="84">
        <f>SUM(G243:G245)</f>
        <v>48.500769999999996</v>
      </c>
      <c r="H242" s="84">
        <f>SUM(H243:H245)</f>
        <v>48.500769999999996</v>
      </c>
      <c r="I242" s="146">
        <f>SUM(I243:I245)</f>
        <v>48.500769999999996</v>
      </c>
      <c r="J242" s="43">
        <f>SUM(J243:J245)</f>
        <v>48.500769999999996</v>
      </c>
      <c r="K242" s="43">
        <f>SUM(K243:K245)</f>
        <v>48.500769999999996</v>
      </c>
      <c r="L242" s="52">
        <f t="shared" si="474"/>
        <v>0.99999525782973542</v>
      </c>
      <c r="M242" s="12">
        <v>0</v>
      </c>
      <c r="N242" s="12">
        <v>0</v>
      </c>
      <c r="O242" s="12">
        <f>SUM(O243:O245)</f>
        <v>0</v>
      </c>
      <c r="P242" s="12">
        <v>0</v>
      </c>
      <c r="Q242" s="12">
        <v>0</v>
      </c>
      <c r="R242" s="12">
        <v>0</v>
      </c>
      <c r="S242" s="12">
        <f t="shared" si="475"/>
        <v>0</v>
      </c>
      <c r="T242" s="146">
        <f t="shared" si="476"/>
        <v>2.3000000000195087E-4</v>
      </c>
      <c r="U242" s="52">
        <f t="shared" si="477"/>
        <v>0.99999525782973542</v>
      </c>
      <c r="V242" s="62">
        <f t="shared" si="478"/>
        <v>2.3000000000195087E-4</v>
      </c>
      <c r="W242" s="12">
        <f>SUM(W243:W245)</f>
        <v>0</v>
      </c>
      <c r="X242" s="111">
        <v>0</v>
      </c>
      <c r="Y242" s="12">
        <f>SUM(Y243:Y245)</f>
        <v>0</v>
      </c>
      <c r="Z242" s="12">
        <v>0</v>
      </c>
      <c r="AA242" s="62"/>
      <c r="AB242" s="52"/>
      <c r="AC242" s="62"/>
      <c r="AD242" s="81"/>
    </row>
    <row r="243" spans="1:30" s="6" customFormat="1" ht="18" customHeight="1" x14ac:dyDescent="0.25">
      <c r="A243" s="6" t="s">
        <v>231</v>
      </c>
      <c r="B243" s="70"/>
      <c r="C243" s="33" t="s">
        <v>212</v>
      </c>
      <c r="D243" s="12"/>
      <c r="E243" s="12"/>
      <c r="F243" s="146"/>
      <c r="G243" s="84">
        <v>48.500769999999996</v>
      </c>
      <c r="H243" s="84">
        <v>48.500769999999996</v>
      </c>
      <c r="I243" s="146">
        <v>48.500769999999996</v>
      </c>
      <c r="J243" s="43">
        <v>48.500769999999996</v>
      </c>
      <c r="K243" s="43">
        <v>48.500769999999996</v>
      </c>
      <c r="L243" s="52" t="str">
        <f t="shared" si="474"/>
        <v/>
      </c>
      <c r="M243" s="12"/>
      <c r="N243" s="12"/>
      <c r="O243" s="12">
        <v>0</v>
      </c>
      <c r="P243" s="12">
        <v>0</v>
      </c>
      <c r="Q243" s="12">
        <v>0</v>
      </c>
      <c r="R243" s="12">
        <v>0</v>
      </c>
      <c r="S243" s="12">
        <f t="shared" si="475"/>
        <v>0</v>
      </c>
      <c r="T243" s="146" t="str">
        <f t="shared" si="476"/>
        <v/>
      </c>
      <c r="U243" s="52" t="str">
        <f t="shared" si="477"/>
        <v/>
      </c>
      <c r="V243" s="62" t="str">
        <f t="shared" si="478"/>
        <v/>
      </c>
      <c r="W243" s="12"/>
      <c r="X243" s="111"/>
      <c r="Y243" s="12"/>
      <c r="Z243" s="12"/>
      <c r="AA243" s="62"/>
      <c r="AB243" s="52"/>
      <c r="AC243" s="62"/>
      <c r="AD243" s="81"/>
    </row>
    <row r="244" spans="1:30" s="6" customFormat="1" ht="18" customHeight="1" x14ac:dyDescent="0.25">
      <c r="A244" s="6" t="s">
        <v>231</v>
      </c>
      <c r="B244" s="70"/>
      <c r="C244" s="33" t="s">
        <v>213</v>
      </c>
      <c r="D244" s="12"/>
      <c r="E244" s="12"/>
      <c r="F244" s="146"/>
      <c r="G244" s="84">
        <v>0</v>
      </c>
      <c r="H244" s="84">
        <v>0</v>
      </c>
      <c r="I244" s="146">
        <v>0</v>
      </c>
      <c r="J244" s="43">
        <v>0</v>
      </c>
      <c r="K244" s="43">
        <v>0</v>
      </c>
      <c r="L244" s="52" t="str">
        <f t="shared" si="474"/>
        <v/>
      </c>
      <c r="M244" s="12"/>
      <c r="N244" s="12"/>
      <c r="O244" s="12">
        <v>0</v>
      </c>
      <c r="P244" s="12">
        <v>0</v>
      </c>
      <c r="Q244" s="12">
        <v>0</v>
      </c>
      <c r="R244" s="12">
        <v>0</v>
      </c>
      <c r="S244" s="12">
        <f t="shared" si="475"/>
        <v>0</v>
      </c>
      <c r="T244" s="146" t="str">
        <f t="shared" si="476"/>
        <v/>
      </c>
      <c r="U244" s="52" t="str">
        <f t="shared" si="477"/>
        <v/>
      </c>
      <c r="V244" s="62" t="str">
        <f t="shared" si="478"/>
        <v/>
      </c>
      <c r="W244" s="12"/>
      <c r="X244" s="111"/>
      <c r="Y244" s="12"/>
      <c r="Z244" s="12"/>
      <c r="AA244" s="62"/>
      <c r="AB244" s="52"/>
      <c r="AC244" s="62"/>
      <c r="AD244" s="81"/>
    </row>
    <row r="245" spans="1:30" s="6" customFormat="1" ht="18" customHeight="1" x14ac:dyDescent="0.25">
      <c r="A245" s="6" t="s">
        <v>231</v>
      </c>
      <c r="B245" s="70"/>
      <c r="C245" s="33" t="s">
        <v>214</v>
      </c>
      <c r="D245" s="12"/>
      <c r="E245" s="12"/>
      <c r="F245" s="146"/>
      <c r="G245" s="84">
        <v>0</v>
      </c>
      <c r="H245" s="84">
        <v>0</v>
      </c>
      <c r="I245" s="146">
        <v>0</v>
      </c>
      <c r="J245" s="43">
        <v>0</v>
      </c>
      <c r="K245" s="43">
        <v>0</v>
      </c>
      <c r="L245" s="52" t="str">
        <f t="shared" si="474"/>
        <v/>
      </c>
      <c r="M245" s="12"/>
      <c r="N245" s="12"/>
      <c r="O245" s="12">
        <v>0</v>
      </c>
      <c r="P245" s="12">
        <v>0</v>
      </c>
      <c r="Q245" s="12">
        <v>0</v>
      </c>
      <c r="R245" s="12">
        <v>0</v>
      </c>
      <c r="S245" s="12">
        <f t="shared" si="475"/>
        <v>0</v>
      </c>
      <c r="T245" s="146" t="str">
        <f t="shared" si="476"/>
        <v/>
      </c>
      <c r="U245" s="52" t="str">
        <f t="shared" si="477"/>
        <v/>
      </c>
      <c r="V245" s="62" t="str">
        <f t="shared" si="478"/>
        <v/>
      </c>
      <c r="W245" s="12"/>
      <c r="X245" s="111"/>
      <c r="Y245" s="12"/>
      <c r="Z245" s="12"/>
      <c r="AA245" s="62"/>
      <c r="AB245" s="52"/>
      <c r="AC245" s="62"/>
      <c r="AD245" s="81"/>
    </row>
    <row r="246" spans="1:30" s="6" customFormat="1" ht="18" customHeight="1" x14ac:dyDescent="0.25">
      <c r="A246" s="6" t="s">
        <v>231</v>
      </c>
      <c r="B246" s="70"/>
      <c r="C246" s="29" t="s">
        <v>146</v>
      </c>
      <c r="D246" s="12">
        <v>37</v>
      </c>
      <c r="E246" s="12">
        <v>39.5</v>
      </c>
      <c r="F246" s="146">
        <v>32.5</v>
      </c>
      <c r="G246" s="84">
        <v>20.684740000000001</v>
      </c>
      <c r="H246" s="84">
        <v>19.251759999999997</v>
      </c>
      <c r="I246" s="146">
        <v>18.22336</v>
      </c>
      <c r="J246" s="43">
        <v>17.400310000000001</v>
      </c>
      <c r="K246" s="43">
        <v>16.253309999999999</v>
      </c>
      <c r="L246" s="52">
        <f t="shared" si="474"/>
        <v>0.63645353846153851</v>
      </c>
      <c r="M246" s="12">
        <v>0</v>
      </c>
      <c r="N246" s="12">
        <v>3.1781800000000002</v>
      </c>
      <c r="O246" s="12">
        <v>2.8454699999999988</v>
      </c>
      <c r="P246" s="12">
        <v>1.147000000000002</v>
      </c>
      <c r="Q246" s="12">
        <v>0</v>
      </c>
      <c r="R246" s="12">
        <v>0.82304999999999851</v>
      </c>
      <c r="S246" s="12">
        <f t="shared" si="475"/>
        <v>1.4329800000000041</v>
      </c>
      <c r="T246" s="146">
        <f t="shared" si="476"/>
        <v>11.815259999999999</v>
      </c>
      <c r="U246" s="52">
        <f t="shared" si="477"/>
        <v>0.52366430379746842</v>
      </c>
      <c r="V246" s="62">
        <f t="shared" si="478"/>
        <v>18.815259999999999</v>
      </c>
      <c r="W246" s="12">
        <v>15</v>
      </c>
      <c r="X246" s="111">
        <v>10</v>
      </c>
      <c r="Y246" s="12"/>
      <c r="Z246" s="12">
        <v>7</v>
      </c>
      <c r="AA246" s="62"/>
      <c r="AB246" s="52"/>
      <c r="AC246" s="62"/>
      <c r="AD246" s="81"/>
    </row>
    <row r="247" spans="1:30" s="6" customFormat="1" ht="36" customHeight="1" x14ac:dyDescent="0.25">
      <c r="A247" s="6" t="s">
        <v>231</v>
      </c>
      <c r="B247" s="70"/>
      <c r="C247" s="33" t="s">
        <v>224</v>
      </c>
      <c r="D247" s="12"/>
      <c r="E247" s="12"/>
      <c r="F247" s="146"/>
      <c r="G247" s="84"/>
      <c r="H247" s="84"/>
      <c r="I247" s="146">
        <v>0</v>
      </c>
      <c r="J247" s="43">
        <v>0</v>
      </c>
      <c r="K247" s="43">
        <v>0</v>
      </c>
      <c r="L247" s="52" t="str">
        <f t="shared" si="474"/>
        <v/>
      </c>
      <c r="M247" s="12"/>
      <c r="N247" s="12"/>
      <c r="O247" s="12">
        <v>0</v>
      </c>
      <c r="P247" s="12">
        <v>0</v>
      </c>
      <c r="Q247" s="12">
        <v>0</v>
      </c>
      <c r="R247" s="12">
        <v>0</v>
      </c>
      <c r="S247" s="12">
        <f t="shared" si="475"/>
        <v>0</v>
      </c>
      <c r="T247" s="146" t="str">
        <f t="shared" si="476"/>
        <v/>
      </c>
      <c r="U247" s="52" t="str">
        <f t="shared" si="477"/>
        <v/>
      </c>
      <c r="V247" s="62" t="str">
        <f t="shared" si="478"/>
        <v/>
      </c>
      <c r="W247" s="12"/>
      <c r="X247" s="111"/>
      <c r="Y247" s="12"/>
      <c r="Z247" s="12"/>
      <c r="AA247" s="62"/>
      <c r="AB247" s="52"/>
      <c r="AC247" s="62"/>
      <c r="AD247" s="81"/>
    </row>
    <row r="248" spans="1:30" s="6" customFormat="1" ht="18" customHeight="1" x14ac:dyDescent="0.25">
      <c r="A248" s="6" t="s">
        <v>231</v>
      </c>
      <c r="B248" s="70" t="s">
        <v>7</v>
      </c>
      <c r="C248" s="10" t="s">
        <v>216</v>
      </c>
      <c r="D248" s="12">
        <v>0</v>
      </c>
      <c r="E248" s="12">
        <v>0</v>
      </c>
      <c r="F248" s="146">
        <v>0</v>
      </c>
      <c r="G248" s="84">
        <v>0</v>
      </c>
      <c r="H248" s="84">
        <v>0</v>
      </c>
      <c r="I248" s="146">
        <v>0</v>
      </c>
      <c r="J248" s="43">
        <v>0</v>
      </c>
      <c r="K248" s="43">
        <v>0</v>
      </c>
      <c r="L248" s="52" t="str">
        <f t="shared" si="474"/>
        <v/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f t="shared" si="475"/>
        <v>0</v>
      </c>
      <c r="T248" s="146">
        <f t="shared" si="476"/>
        <v>0</v>
      </c>
      <c r="U248" s="52" t="str">
        <f t="shared" si="477"/>
        <v/>
      </c>
      <c r="V248" s="62">
        <f t="shared" si="478"/>
        <v>0</v>
      </c>
      <c r="W248" s="12"/>
      <c r="X248" s="111">
        <v>0</v>
      </c>
      <c r="Y248" s="12"/>
      <c r="Z248" s="12">
        <v>0</v>
      </c>
      <c r="AA248" s="62"/>
      <c r="AB248" s="52"/>
      <c r="AC248" s="62"/>
      <c r="AD248" s="81"/>
    </row>
    <row r="249" spans="1:30" s="6" customFormat="1" ht="18" customHeight="1" x14ac:dyDescent="0.25">
      <c r="A249" s="6" t="s">
        <v>231</v>
      </c>
      <c r="B249" s="70" t="s">
        <v>7</v>
      </c>
      <c r="C249" s="10" t="s">
        <v>217</v>
      </c>
      <c r="D249" s="12">
        <v>0</v>
      </c>
      <c r="E249" s="12">
        <v>0</v>
      </c>
      <c r="F249" s="146">
        <v>0</v>
      </c>
      <c r="G249" s="84">
        <v>0</v>
      </c>
      <c r="H249" s="84">
        <v>0</v>
      </c>
      <c r="I249" s="146">
        <v>0</v>
      </c>
      <c r="J249" s="43">
        <v>0</v>
      </c>
      <c r="K249" s="43">
        <v>0</v>
      </c>
      <c r="L249" s="52" t="str">
        <f t="shared" si="474"/>
        <v/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f t="shared" si="475"/>
        <v>0</v>
      </c>
      <c r="T249" s="146">
        <f t="shared" si="476"/>
        <v>0</v>
      </c>
      <c r="U249" s="52" t="str">
        <f t="shared" si="477"/>
        <v/>
      </c>
      <c r="V249" s="62">
        <f t="shared" si="478"/>
        <v>0</v>
      </c>
      <c r="W249" s="12"/>
      <c r="X249" s="111">
        <v>0</v>
      </c>
      <c r="Y249" s="12"/>
      <c r="Z249" s="12">
        <v>0</v>
      </c>
      <c r="AA249" s="62"/>
      <c r="AB249" s="52"/>
      <c r="AC249" s="62"/>
      <c r="AD249" s="81"/>
    </row>
    <row r="250" spans="1:30" s="6" customFormat="1" ht="18" customHeight="1" x14ac:dyDescent="0.25">
      <c r="A250" s="6" t="s">
        <v>231</v>
      </c>
      <c r="B250" s="70" t="s">
        <v>7</v>
      </c>
      <c r="C250" s="10" t="s">
        <v>218</v>
      </c>
      <c r="D250" s="12">
        <v>0</v>
      </c>
      <c r="E250" s="12">
        <v>0</v>
      </c>
      <c r="F250" s="146">
        <v>0</v>
      </c>
      <c r="G250" s="84">
        <v>0</v>
      </c>
      <c r="H250" s="84">
        <v>0</v>
      </c>
      <c r="I250" s="146">
        <v>0</v>
      </c>
      <c r="J250" s="43">
        <v>0</v>
      </c>
      <c r="K250" s="43">
        <v>0</v>
      </c>
      <c r="L250" s="52" t="str">
        <f t="shared" si="474"/>
        <v/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f t="shared" si="475"/>
        <v>0</v>
      </c>
      <c r="T250" s="146">
        <f t="shared" si="476"/>
        <v>0</v>
      </c>
      <c r="U250" s="52" t="str">
        <f t="shared" si="477"/>
        <v/>
      </c>
      <c r="V250" s="62">
        <f t="shared" si="478"/>
        <v>0</v>
      </c>
      <c r="W250" s="12"/>
      <c r="X250" s="111">
        <v>0</v>
      </c>
      <c r="Y250" s="12"/>
      <c r="Z250" s="12">
        <v>0</v>
      </c>
      <c r="AA250" s="62"/>
      <c r="AB250" s="52"/>
      <c r="AC250" s="62"/>
      <c r="AD250" s="81"/>
    </row>
    <row r="251" spans="1:30" s="6" customFormat="1" ht="18" customHeight="1" x14ac:dyDescent="0.25">
      <c r="A251" s="6" t="s">
        <v>231</v>
      </c>
      <c r="B251" s="70" t="s">
        <v>7</v>
      </c>
      <c r="C251" s="10" t="s">
        <v>219</v>
      </c>
      <c r="D251" s="12">
        <v>6</v>
      </c>
      <c r="E251" s="12">
        <v>7</v>
      </c>
      <c r="F251" s="146">
        <v>6.5</v>
      </c>
      <c r="G251" s="84">
        <v>6.3139500000000002</v>
      </c>
      <c r="H251" s="84">
        <v>5.2854299999999999</v>
      </c>
      <c r="I251" s="146">
        <v>5.2854299999999999</v>
      </c>
      <c r="J251" s="43">
        <v>4.6354300000000004</v>
      </c>
      <c r="K251" s="43">
        <v>4.6354300000000004</v>
      </c>
      <c r="L251" s="52">
        <f t="shared" si="474"/>
        <v>0.97137692307692314</v>
      </c>
      <c r="M251" s="12">
        <v>0</v>
      </c>
      <c r="N251" s="12">
        <v>0.68742000000000003</v>
      </c>
      <c r="O251" s="12">
        <v>0</v>
      </c>
      <c r="P251" s="12">
        <v>0</v>
      </c>
      <c r="Q251" s="12">
        <v>0</v>
      </c>
      <c r="R251" s="12">
        <v>0.64999999999999947</v>
      </c>
      <c r="S251" s="12">
        <f t="shared" si="475"/>
        <v>1.0285200000000003</v>
      </c>
      <c r="T251" s="146">
        <f t="shared" si="476"/>
        <v>0.18604999999999983</v>
      </c>
      <c r="U251" s="52">
        <f t="shared" si="477"/>
        <v>0.90199285714285715</v>
      </c>
      <c r="V251" s="62">
        <f t="shared" si="478"/>
        <v>0.68604999999999983</v>
      </c>
      <c r="W251" s="12">
        <v>0.8</v>
      </c>
      <c r="X251" s="111">
        <v>0.5</v>
      </c>
      <c r="Y251" s="12"/>
      <c r="Z251" s="12">
        <v>0.5</v>
      </c>
      <c r="AA251" s="62"/>
      <c r="AB251" s="52"/>
      <c r="AC251" s="62"/>
      <c r="AD251" s="81"/>
    </row>
    <row r="252" spans="1:30" s="6" customFormat="1" ht="18" customHeight="1" x14ac:dyDescent="0.25">
      <c r="A252" s="6" t="s">
        <v>231</v>
      </c>
      <c r="B252" s="70" t="s">
        <v>7</v>
      </c>
      <c r="C252" s="10" t="s">
        <v>220</v>
      </c>
      <c r="D252" s="12">
        <v>0</v>
      </c>
      <c r="E252" s="12">
        <v>0.5</v>
      </c>
      <c r="F252" s="146">
        <v>0.375</v>
      </c>
      <c r="G252" s="84">
        <v>0.13277</v>
      </c>
      <c r="H252" s="84">
        <v>0.13277</v>
      </c>
      <c r="I252" s="146">
        <v>0.11556</v>
      </c>
      <c r="J252" s="43">
        <v>9.8349999999999993E-2</v>
      </c>
      <c r="K252" s="43">
        <v>8.1140000000000004E-2</v>
      </c>
      <c r="L252" s="52">
        <f t="shared" si="474"/>
        <v>0.35405333333333333</v>
      </c>
      <c r="M252" s="12">
        <v>1.7189999999999997E-2</v>
      </c>
      <c r="N252" s="12">
        <v>1.7189999999999997E-2</v>
      </c>
      <c r="O252" s="12">
        <v>1.7210000000000003E-2</v>
      </c>
      <c r="P252" s="12">
        <v>1.7209999999999989E-2</v>
      </c>
      <c r="Q252" s="12">
        <v>0</v>
      </c>
      <c r="R252" s="12">
        <v>1.7210000000000003E-2</v>
      </c>
      <c r="S252" s="12">
        <f t="shared" si="475"/>
        <v>0</v>
      </c>
      <c r="T252" s="146">
        <f t="shared" si="476"/>
        <v>0.24223</v>
      </c>
      <c r="U252" s="52">
        <f t="shared" si="477"/>
        <v>0.26554</v>
      </c>
      <c r="V252" s="62">
        <f t="shared" si="478"/>
        <v>0.36723</v>
      </c>
      <c r="W252" s="12">
        <v>0.2</v>
      </c>
      <c r="X252" s="111">
        <v>0.125</v>
      </c>
      <c r="Y252" s="12"/>
      <c r="Z252" s="12">
        <v>0.125</v>
      </c>
      <c r="AA252" s="62"/>
      <c r="AB252" s="52"/>
      <c r="AC252" s="62"/>
      <c r="AD252" s="81"/>
    </row>
    <row r="253" spans="1:30" s="6" customFormat="1" ht="30" customHeight="1" x14ac:dyDescent="0.25">
      <c r="A253" s="6" t="s">
        <v>231</v>
      </c>
      <c r="B253" s="69" t="s">
        <v>7</v>
      </c>
      <c r="C253" s="13" t="s">
        <v>14</v>
      </c>
      <c r="D253" s="14">
        <v>0</v>
      </c>
      <c r="E253" s="14">
        <v>0</v>
      </c>
      <c r="F253" s="147">
        <v>0</v>
      </c>
      <c r="G253" s="158">
        <v>0</v>
      </c>
      <c r="H253" s="158">
        <v>0</v>
      </c>
      <c r="I253" s="147">
        <v>0</v>
      </c>
      <c r="J253" s="44">
        <v>0</v>
      </c>
      <c r="K253" s="44">
        <v>0</v>
      </c>
      <c r="L253" s="53" t="str">
        <f t="shared" si="474"/>
        <v/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 t="shared" si="475"/>
        <v>0</v>
      </c>
      <c r="T253" s="147">
        <f t="shared" si="476"/>
        <v>0</v>
      </c>
      <c r="U253" s="53" t="str">
        <f t="shared" si="477"/>
        <v/>
      </c>
      <c r="V253" s="63">
        <f t="shared" si="478"/>
        <v>0</v>
      </c>
      <c r="W253" s="14"/>
      <c r="X253" s="110">
        <v>0</v>
      </c>
      <c r="Y253" s="14"/>
      <c r="Z253" s="14">
        <v>0</v>
      </c>
      <c r="AA253" s="63"/>
      <c r="AB253" s="53"/>
      <c r="AC253" s="63"/>
      <c r="AD253" s="81"/>
    </row>
    <row r="254" spans="1:30" s="6" customFormat="1" ht="15" customHeight="1" x14ac:dyDescent="0.25">
      <c r="A254" s="6" t="s">
        <v>231</v>
      </c>
      <c r="B254" s="69" t="s">
        <v>7</v>
      </c>
      <c r="C254" s="13" t="s">
        <v>15</v>
      </c>
      <c r="D254" s="14">
        <v>0</v>
      </c>
      <c r="E254" s="14">
        <v>0</v>
      </c>
      <c r="F254" s="147">
        <v>0</v>
      </c>
      <c r="G254" s="158">
        <v>0</v>
      </c>
      <c r="H254" s="158">
        <v>0</v>
      </c>
      <c r="I254" s="147">
        <v>0</v>
      </c>
      <c r="J254" s="44">
        <v>0</v>
      </c>
      <c r="K254" s="44">
        <v>0</v>
      </c>
      <c r="L254" s="53" t="str">
        <f t="shared" si="474"/>
        <v/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475"/>
        <v>0</v>
      </c>
      <c r="T254" s="147">
        <f t="shared" si="476"/>
        <v>0</v>
      </c>
      <c r="U254" s="53" t="str">
        <f t="shared" si="477"/>
        <v/>
      </c>
      <c r="V254" s="63">
        <f t="shared" si="478"/>
        <v>0</v>
      </c>
      <c r="W254" s="14"/>
      <c r="X254" s="110">
        <v>0</v>
      </c>
      <c r="Y254" s="14"/>
      <c r="Z254" s="14">
        <v>0</v>
      </c>
      <c r="AA254" s="63"/>
      <c r="AB254" s="53"/>
      <c r="AC254" s="63"/>
      <c r="AD254" s="81"/>
    </row>
    <row r="255" spans="1:30" s="6" customFormat="1" ht="15.75" customHeight="1" thickBot="1" x14ac:dyDescent="0.3">
      <c r="A255" s="6" t="s">
        <v>231</v>
      </c>
      <c r="B255" s="71" t="s">
        <v>7</v>
      </c>
      <c r="C255" s="17" t="s">
        <v>16</v>
      </c>
      <c r="D255" s="18">
        <v>0</v>
      </c>
      <c r="E255" s="18">
        <v>0</v>
      </c>
      <c r="F255" s="149">
        <v>0</v>
      </c>
      <c r="G255" s="160">
        <v>0</v>
      </c>
      <c r="H255" s="160">
        <v>0</v>
      </c>
      <c r="I255" s="149">
        <v>0</v>
      </c>
      <c r="J255" s="46">
        <v>0</v>
      </c>
      <c r="K255" s="46">
        <v>0</v>
      </c>
      <c r="L255" s="55" t="str">
        <f t="shared" si="474"/>
        <v/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f t="shared" si="475"/>
        <v>0</v>
      </c>
      <c r="T255" s="149">
        <f t="shared" si="476"/>
        <v>0</v>
      </c>
      <c r="U255" s="55" t="str">
        <f t="shared" si="477"/>
        <v/>
      </c>
      <c r="V255" s="65">
        <f t="shared" si="478"/>
        <v>0</v>
      </c>
      <c r="W255" s="18"/>
      <c r="X255" s="112">
        <v>0</v>
      </c>
      <c r="Y255" s="18"/>
      <c r="Z255" s="18">
        <v>0</v>
      </c>
      <c r="AA255" s="65"/>
      <c r="AB255" s="55"/>
      <c r="AC255" s="65"/>
      <c r="AD255" s="81"/>
    </row>
    <row r="256" spans="1:30" s="6" customFormat="1" ht="46.5" customHeight="1" thickTop="1" thickBot="1" x14ac:dyDescent="0.3">
      <c r="A256" s="6" t="s">
        <v>231</v>
      </c>
      <c r="B256" s="67" t="s">
        <v>49</v>
      </c>
      <c r="C256" s="21" t="s">
        <v>50</v>
      </c>
      <c r="D256" s="22">
        <f t="shared" ref="D256:K256" si="491">D257+D269+D270+D271</f>
        <v>539</v>
      </c>
      <c r="E256" s="22">
        <f t="shared" si="491"/>
        <v>62.55</v>
      </c>
      <c r="F256" s="150">
        <f t="shared" si="491"/>
        <v>59.58</v>
      </c>
      <c r="G256" s="23">
        <f t="shared" si="491"/>
        <v>55.635770000000001</v>
      </c>
      <c r="H256" s="23">
        <f t="shared" ref="H256" si="492">H257+H269+H270+H271</f>
        <v>54.386129999999994</v>
      </c>
      <c r="I256" s="150">
        <f t="shared" ref="I256" si="493">I257+I269+I270+I271</f>
        <v>53.621949999999998</v>
      </c>
      <c r="J256" s="47">
        <f t="shared" si="491"/>
        <v>51.91100999999999</v>
      </c>
      <c r="K256" s="47">
        <f t="shared" si="491"/>
        <v>49.676049999999996</v>
      </c>
      <c r="L256" s="56">
        <f t="shared" si="474"/>
        <v>0.9337994293387043</v>
      </c>
      <c r="M256" s="22">
        <f>M257+M269+M270+M271</f>
        <v>0</v>
      </c>
      <c r="N256" s="22">
        <f>N257+N269+N270+N271</f>
        <v>1.5683700000000007</v>
      </c>
      <c r="O256" s="22">
        <f>O257+O269+O270+O271</f>
        <v>3.4143599999999985</v>
      </c>
      <c r="P256" s="22">
        <f>P257+P269+P270+P271</f>
        <v>2.2349600000000009</v>
      </c>
      <c r="Q256" s="22">
        <v>0</v>
      </c>
      <c r="R256" s="22">
        <v>1.7109400000000079</v>
      </c>
      <c r="S256" s="22">
        <f t="shared" si="475"/>
        <v>1.2496400000000065</v>
      </c>
      <c r="T256" s="150">
        <f t="shared" si="476"/>
        <v>3.9442299999999975</v>
      </c>
      <c r="U256" s="56">
        <f t="shared" si="477"/>
        <v>0.88946075139888092</v>
      </c>
      <c r="V256" s="66">
        <f t="shared" si="478"/>
        <v>6.9142299999999963</v>
      </c>
      <c r="W256" s="22">
        <f>W257+W269+W270+W271</f>
        <v>8.1</v>
      </c>
      <c r="X256" s="106">
        <f>X257+X269+X270+X271</f>
        <v>5.4700000000000006</v>
      </c>
      <c r="Y256" s="22">
        <f>Y257+Y269+Y270+Y271</f>
        <v>0</v>
      </c>
      <c r="Z256" s="22">
        <f>Z257+Z269+Z270+Z271</f>
        <v>2.97</v>
      </c>
      <c r="AA256" s="66"/>
      <c r="AB256" s="56"/>
      <c r="AC256" s="66"/>
      <c r="AD256" s="81"/>
    </row>
    <row r="257" spans="1:30" s="6" customFormat="1" ht="15.75" customHeight="1" thickTop="1" x14ac:dyDescent="0.25">
      <c r="A257" s="6" t="s">
        <v>231</v>
      </c>
      <c r="B257" s="69" t="s">
        <v>7</v>
      </c>
      <c r="C257" s="13" t="s">
        <v>8</v>
      </c>
      <c r="D257" s="14">
        <f>SUM(D258:D268)</f>
        <v>539</v>
      </c>
      <c r="E257" s="14">
        <f t="shared" ref="E257:K257" si="494">E258+E262+E264+E265+E266+E267+E268</f>
        <v>62.55</v>
      </c>
      <c r="F257" s="147">
        <f t="shared" si="494"/>
        <v>59.58</v>
      </c>
      <c r="G257" s="158">
        <f t="shared" si="494"/>
        <v>55.635770000000001</v>
      </c>
      <c r="H257" s="158">
        <f t="shared" si="494"/>
        <v>54.386129999999994</v>
      </c>
      <c r="I257" s="147">
        <f t="shared" si="494"/>
        <v>53.621949999999998</v>
      </c>
      <c r="J257" s="44">
        <f t="shared" si="494"/>
        <v>51.91100999999999</v>
      </c>
      <c r="K257" s="44">
        <f t="shared" si="494"/>
        <v>49.676049999999996</v>
      </c>
      <c r="L257" s="53">
        <f t="shared" si="474"/>
        <v>0.9337994293387043</v>
      </c>
      <c r="M257" s="14">
        <f>M258+M262+M264+M265+M266+M267+M268</f>
        <v>0</v>
      </c>
      <c r="N257" s="14">
        <f>N258+N262+N264+N265+N266+N267+N268</f>
        <v>1.5683700000000007</v>
      </c>
      <c r="O257" s="14">
        <f>O258+O262+O264+O265+O266+O267+O268</f>
        <v>3.4143599999999985</v>
      </c>
      <c r="P257" s="14">
        <f>P258+P262+P264+P265+P266+P267+P268</f>
        <v>2.2349600000000009</v>
      </c>
      <c r="Q257" s="14">
        <v>0</v>
      </c>
      <c r="R257" s="14">
        <v>1.7109400000000079</v>
      </c>
      <c r="S257" s="14">
        <f t="shared" si="475"/>
        <v>1.2496400000000065</v>
      </c>
      <c r="T257" s="147">
        <f t="shared" si="476"/>
        <v>3.9442299999999975</v>
      </c>
      <c r="U257" s="53">
        <f t="shared" si="477"/>
        <v>0.88946075139888092</v>
      </c>
      <c r="V257" s="63">
        <f t="shared" si="478"/>
        <v>6.9142299999999963</v>
      </c>
      <c r="W257" s="14">
        <f>W258+W262+W264+W265+W266+W267+W268</f>
        <v>8.1</v>
      </c>
      <c r="X257" s="107">
        <f>X258+X262+X264+X265+X266+X267+X268</f>
        <v>5.4700000000000006</v>
      </c>
      <c r="Y257" s="14">
        <f>Y258+Y262+Y264+Y265+Y266+Y267+Y268</f>
        <v>0</v>
      </c>
      <c r="Z257" s="14">
        <f>Z258+Z262+Z264+Z265+Z266+Z267+Z268</f>
        <v>2.97</v>
      </c>
      <c r="AA257" s="63"/>
      <c r="AB257" s="53"/>
      <c r="AC257" s="63"/>
      <c r="AD257" s="81"/>
    </row>
    <row r="258" spans="1:30" s="6" customFormat="1" ht="18" customHeight="1" x14ac:dyDescent="0.25">
      <c r="A258" s="6" t="s">
        <v>231</v>
      </c>
      <c r="B258" s="70" t="s">
        <v>7</v>
      </c>
      <c r="C258" s="10" t="s">
        <v>215</v>
      </c>
      <c r="D258" s="12">
        <v>515</v>
      </c>
      <c r="E258" s="12">
        <v>39.549999999999997</v>
      </c>
      <c r="F258" s="146">
        <v>39.549999999999997</v>
      </c>
      <c r="G258" s="84">
        <f>SUM(G259:G261)</f>
        <v>39.549999999999997</v>
      </c>
      <c r="H258" s="84">
        <f>SUM(H259:H261)</f>
        <v>39.549999999999997</v>
      </c>
      <c r="I258" s="146">
        <f>SUM(I259:I261)</f>
        <v>39.549999999999997</v>
      </c>
      <c r="J258" s="43">
        <f>SUM(J259:J261)</f>
        <v>39.549999999999997</v>
      </c>
      <c r="K258" s="43">
        <f>SUM(K259:K261)</f>
        <v>39.549999999999997</v>
      </c>
      <c r="L258" s="52">
        <f t="shared" si="474"/>
        <v>1</v>
      </c>
      <c r="M258" s="12">
        <v>0</v>
      </c>
      <c r="N258" s="12">
        <v>0</v>
      </c>
      <c r="O258" s="12">
        <f>SUM(O259:O261)</f>
        <v>0</v>
      </c>
      <c r="P258" s="12">
        <v>0</v>
      </c>
      <c r="Q258" s="12">
        <v>0</v>
      </c>
      <c r="R258" s="12">
        <v>0</v>
      </c>
      <c r="S258" s="12">
        <f t="shared" si="475"/>
        <v>0</v>
      </c>
      <c r="T258" s="146">
        <f t="shared" si="476"/>
        <v>0</v>
      </c>
      <c r="U258" s="52">
        <f t="shared" si="477"/>
        <v>1</v>
      </c>
      <c r="V258" s="62">
        <f t="shared" si="478"/>
        <v>0</v>
      </c>
      <c r="W258" s="12">
        <f>SUM(W259:W261)</f>
        <v>0</v>
      </c>
      <c r="X258" s="111">
        <v>0</v>
      </c>
      <c r="Y258" s="12">
        <f>SUM(Y259:Y261)</f>
        <v>0</v>
      </c>
      <c r="Z258" s="12">
        <v>0</v>
      </c>
      <c r="AA258" s="62"/>
      <c r="AB258" s="52"/>
      <c r="AC258" s="62"/>
      <c r="AD258" s="81"/>
    </row>
    <row r="259" spans="1:30" s="6" customFormat="1" ht="18" customHeight="1" x14ac:dyDescent="0.25">
      <c r="A259" s="6" t="s">
        <v>231</v>
      </c>
      <c r="B259" s="70"/>
      <c r="C259" s="33" t="s">
        <v>212</v>
      </c>
      <c r="D259" s="12"/>
      <c r="E259" s="12"/>
      <c r="F259" s="146"/>
      <c r="G259" s="84">
        <v>39.549999999999997</v>
      </c>
      <c r="H259" s="84">
        <v>39.549999999999997</v>
      </c>
      <c r="I259" s="146">
        <v>39.549999999999997</v>
      </c>
      <c r="J259" s="43">
        <v>39.549999999999997</v>
      </c>
      <c r="K259" s="43">
        <v>39.549999999999997</v>
      </c>
      <c r="L259" s="52" t="str">
        <f t="shared" si="474"/>
        <v/>
      </c>
      <c r="M259" s="12"/>
      <c r="N259" s="12"/>
      <c r="O259" s="12">
        <v>0</v>
      </c>
      <c r="P259" s="12">
        <v>0</v>
      </c>
      <c r="Q259" s="12">
        <v>0</v>
      </c>
      <c r="R259" s="12">
        <v>0</v>
      </c>
      <c r="S259" s="12">
        <f t="shared" si="475"/>
        <v>0</v>
      </c>
      <c r="T259" s="146" t="str">
        <f t="shared" si="476"/>
        <v/>
      </c>
      <c r="U259" s="52" t="str">
        <f t="shared" si="477"/>
        <v/>
      </c>
      <c r="V259" s="62" t="str">
        <f t="shared" si="478"/>
        <v/>
      </c>
      <c r="W259" s="12"/>
      <c r="X259" s="111"/>
      <c r="Y259" s="12"/>
      <c r="Z259" s="12"/>
      <c r="AA259" s="62"/>
      <c r="AB259" s="52"/>
      <c r="AC259" s="62"/>
      <c r="AD259" s="81"/>
    </row>
    <row r="260" spans="1:30" s="6" customFormat="1" ht="18" customHeight="1" x14ac:dyDescent="0.25">
      <c r="A260" s="6" t="s">
        <v>231</v>
      </c>
      <c r="B260" s="70"/>
      <c r="C260" s="33" t="s">
        <v>213</v>
      </c>
      <c r="D260" s="12"/>
      <c r="E260" s="12"/>
      <c r="F260" s="146"/>
      <c r="G260" s="84">
        <v>0</v>
      </c>
      <c r="H260" s="84">
        <v>0</v>
      </c>
      <c r="I260" s="146">
        <v>0</v>
      </c>
      <c r="J260" s="43">
        <v>0</v>
      </c>
      <c r="K260" s="43">
        <v>0</v>
      </c>
      <c r="L260" s="52" t="str">
        <f t="shared" si="474"/>
        <v/>
      </c>
      <c r="M260" s="12"/>
      <c r="N260" s="12"/>
      <c r="O260" s="12">
        <v>0</v>
      </c>
      <c r="P260" s="12">
        <v>0</v>
      </c>
      <c r="Q260" s="12">
        <v>0</v>
      </c>
      <c r="R260" s="12">
        <v>0</v>
      </c>
      <c r="S260" s="12">
        <f t="shared" si="475"/>
        <v>0</v>
      </c>
      <c r="T260" s="146" t="str">
        <f t="shared" si="476"/>
        <v/>
      </c>
      <c r="U260" s="52" t="str">
        <f t="shared" si="477"/>
        <v/>
      </c>
      <c r="V260" s="62" t="str">
        <f t="shared" si="478"/>
        <v/>
      </c>
      <c r="W260" s="12"/>
      <c r="X260" s="111"/>
      <c r="Y260" s="12"/>
      <c r="Z260" s="12"/>
      <c r="AA260" s="62"/>
      <c r="AB260" s="52"/>
      <c r="AC260" s="62"/>
      <c r="AD260" s="81"/>
    </row>
    <row r="261" spans="1:30" s="6" customFormat="1" ht="18" customHeight="1" x14ac:dyDescent="0.25">
      <c r="A261" s="6" t="s">
        <v>231</v>
      </c>
      <c r="B261" s="70"/>
      <c r="C261" s="33" t="s">
        <v>214</v>
      </c>
      <c r="D261" s="12"/>
      <c r="E261" s="12"/>
      <c r="F261" s="146"/>
      <c r="G261" s="84">
        <v>0</v>
      </c>
      <c r="H261" s="84">
        <v>0</v>
      </c>
      <c r="I261" s="146">
        <v>0</v>
      </c>
      <c r="J261" s="43">
        <v>0</v>
      </c>
      <c r="K261" s="43">
        <v>0</v>
      </c>
      <c r="L261" s="52" t="str">
        <f t="shared" ref="L261:L324" si="495">IF(OR(F261="",F261=0),"",G261/F261)</f>
        <v/>
      </c>
      <c r="M261" s="12"/>
      <c r="N261" s="12"/>
      <c r="O261" s="12">
        <v>0</v>
      </c>
      <c r="P261" s="12">
        <v>0</v>
      </c>
      <c r="Q261" s="12">
        <v>0</v>
      </c>
      <c r="R261" s="12">
        <v>0</v>
      </c>
      <c r="S261" s="12">
        <f t="shared" ref="S261:S324" si="496">G261-H261</f>
        <v>0</v>
      </c>
      <c r="T261" s="146" t="str">
        <f t="shared" ref="T261:T324" si="497">IF(OR(C261="თანამდებობრივი სარგო",C261="პრემია",C261="დანამატი",C261="მ.შ. შტატგარეშეთა შრომის ანაზღაურება"),"",F261-G261)</f>
        <v/>
      </c>
      <c r="U261" s="52" t="str">
        <f t="shared" ref="U261:U324" si="498">IF(OR(E261="",E261=0),"",G261/E261)</f>
        <v/>
      </c>
      <c r="V261" s="62" t="str">
        <f t="shared" ref="V261:V324" si="499">IF(OR(C261="თანამდებობრივი სარგო",C261="პრემია",C261="დანამატი",C261="მ.შ. შტატგარეშეთა შრომის ანაზღაურება"),"",E261-G261)</f>
        <v/>
      </c>
      <c r="W261" s="12"/>
      <c r="X261" s="111"/>
      <c r="Y261" s="12"/>
      <c r="Z261" s="12"/>
      <c r="AA261" s="62"/>
      <c r="AB261" s="52"/>
      <c r="AC261" s="62"/>
      <c r="AD261" s="81"/>
    </row>
    <row r="262" spans="1:30" s="6" customFormat="1" ht="18" customHeight="1" x14ac:dyDescent="0.25">
      <c r="A262" s="6" t="s">
        <v>231</v>
      </c>
      <c r="B262" s="70" t="s">
        <v>7</v>
      </c>
      <c r="C262" s="29" t="s">
        <v>146</v>
      </c>
      <c r="D262" s="12">
        <v>21</v>
      </c>
      <c r="E262" s="12">
        <v>19.68</v>
      </c>
      <c r="F262" s="146">
        <v>17.04</v>
      </c>
      <c r="G262" s="84">
        <v>13.35712</v>
      </c>
      <c r="H262" s="84">
        <v>12.107479999999999</v>
      </c>
      <c r="I262" s="146">
        <v>11.415299999999998</v>
      </c>
      <c r="J262" s="43">
        <v>10.59132</v>
      </c>
      <c r="K262" s="43">
        <v>9.4336299999999991</v>
      </c>
      <c r="L262" s="52">
        <f t="shared" si="495"/>
        <v>0.78386854460093902</v>
      </c>
      <c r="M262" s="12">
        <v>0</v>
      </c>
      <c r="N262" s="12">
        <v>1.5683700000000007</v>
      </c>
      <c r="O262" s="12">
        <v>3.3423599999999984</v>
      </c>
      <c r="P262" s="12">
        <v>1.1576900000000006</v>
      </c>
      <c r="Q262" s="12">
        <v>0</v>
      </c>
      <c r="R262" s="12">
        <v>0.82397999999999882</v>
      </c>
      <c r="S262" s="12">
        <f t="shared" si="496"/>
        <v>1.2496400000000012</v>
      </c>
      <c r="T262" s="146">
        <f t="shared" si="497"/>
        <v>3.682879999999999</v>
      </c>
      <c r="U262" s="52">
        <f t="shared" si="498"/>
        <v>0.67871544715447152</v>
      </c>
      <c r="V262" s="62">
        <f t="shared" si="499"/>
        <v>6.3228799999999996</v>
      </c>
      <c r="W262" s="12">
        <v>7.3</v>
      </c>
      <c r="X262" s="111">
        <v>3.64</v>
      </c>
      <c r="Y262" s="12"/>
      <c r="Z262" s="12">
        <v>2.64</v>
      </c>
      <c r="AA262" s="62"/>
      <c r="AB262" s="52"/>
      <c r="AC262" s="62"/>
      <c r="AD262" s="81"/>
    </row>
    <row r="263" spans="1:30" s="6" customFormat="1" ht="36" customHeight="1" x14ac:dyDescent="0.25">
      <c r="A263" s="6" t="s">
        <v>231</v>
      </c>
      <c r="B263" s="70"/>
      <c r="C263" s="33" t="s">
        <v>224</v>
      </c>
      <c r="D263" s="12"/>
      <c r="E263" s="12"/>
      <c r="F263" s="146"/>
      <c r="G263" s="84">
        <v>0.12</v>
      </c>
      <c r="H263" s="84"/>
      <c r="I263" s="146">
        <v>0.12</v>
      </c>
      <c r="J263" s="43">
        <v>0.12</v>
      </c>
      <c r="K263" s="43">
        <v>0.12</v>
      </c>
      <c r="L263" s="52" t="str">
        <f t="shared" si="495"/>
        <v/>
      </c>
      <c r="M263" s="12"/>
      <c r="N263" s="12"/>
      <c r="O263" s="12">
        <v>0</v>
      </c>
      <c r="P263" s="12">
        <v>0</v>
      </c>
      <c r="Q263" s="12">
        <v>0</v>
      </c>
      <c r="R263" s="12">
        <v>0</v>
      </c>
      <c r="S263" s="12">
        <f t="shared" si="496"/>
        <v>0.12</v>
      </c>
      <c r="T263" s="146" t="str">
        <f t="shared" si="497"/>
        <v/>
      </c>
      <c r="U263" s="52" t="str">
        <f t="shared" si="498"/>
        <v/>
      </c>
      <c r="V263" s="62" t="str">
        <f t="shared" si="499"/>
        <v/>
      </c>
      <c r="W263" s="12"/>
      <c r="X263" s="111"/>
      <c r="Y263" s="12"/>
      <c r="Z263" s="12"/>
      <c r="AA263" s="62"/>
      <c r="AB263" s="52"/>
      <c r="AC263" s="62"/>
      <c r="AD263" s="81"/>
    </row>
    <row r="264" spans="1:30" s="6" customFormat="1" ht="18" customHeight="1" x14ac:dyDescent="0.25">
      <c r="A264" s="6" t="s">
        <v>231</v>
      </c>
      <c r="B264" s="70" t="s">
        <v>7</v>
      </c>
      <c r="C264" s="10" t="s">
        <v>216</v>
      </c>
      <c r="D264" s="12">
        <v>0</v>
      </c>
      <c r="E264" s="12">
        <v>0</v>
      </c>
      <c r="F264" s="146">
        <v>0</v>
      </c>
      <c r="G264" s="84">
        <v>0</v>
      </c>
      <c r="H264" s="84">
        <v>0</v>
      </c>
      <c r="I264" s="146">
        <v>0</v>
      </c>
      <c r="J264" s="43">
        <v>0</v>
      </c>
      <c r="K264" s="43">
        <v>0</v>
      </c>
      <c r="L264" s="52" t="str">
        <f t="shared" si="495"/>
        <v/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f t="shared" si="496"/>
        <v>0</v>
      </c>
      <c r="T264" s="146">
        <f t="shared" si="497"/>
        <v>0</v>
      </c>
      <c r="U264" s="52" t="str">
        <f t="shared" si="498"/>
        <v/>
      </c>
      <c r="V264" s="62">
        <f t="shared" si="499"/>
        <v>0</v>
      </c>
      <c r="W264" s="12"/>
      <c r="X264" s="111">
        <v>0</v>
      </c>
      <c r="Y264" s="12"/>
      <c r="Z264" s="12">
        <v>0</v>
      </c>
      <c r="AA264" s="62"/>
      <c r="AB264" s="52"/>
      <c r="AC264" s="62"/>
      <c r="AD264" s="81"/>
    </row>
    <row r="265" spans="1:30" s="6" customFormat="1" ht="18" customHeight="1" x14ac:dyDescent="0.25">
      <c r="A265" s="6" t="s">
        <v>231</v>
      </c>
      <c r="B265" s="70" t="s">
        <v>7</v>
      </c>
      <c r="C265" s="10" t="s">
        <v>217</v>
      </c>
      <c r="D265" s="12">
        <v>0</v>
      </c>
      <c r="E265" s="12">
        <v>0</v>
      </c>
      <c r="F265" s="146">
        <v>0</v>
      </c>
      <c r="G265" s="84">
        <v>0</v>
      </c>
      <c r="H265" s="84">
        <v>0</v>
      </c>
      <c r="I265" s="146">
        <v>0</v>
      </c>
      <c r="J265" s="43">
        <v>0</v>
      </c>
      <c r="K265" s="43">
        <v>0</v>
      </c>
      <c r="L265" s="52" t="str">
        <f t="shared" si="495"/>
        <v/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f t="shared" si="496"/>
        <v>0</v>
      </c>
      <c r="T265" s="146">
        <f t="shared" si="497"/>
        <v>0</v>
      </c>
      <c r="U265" s="52" t="str">
        <f t="shared" si="498"/>
        <v/>
      </c>
      <c r="V265" s="62">
        <f t="shared" si="499"/>
        <v>0</v>
      </c>
      <c r="W265" s="12"/>
      <c r="X265" s="111">
        <v>0</v>
      </c>
      <c r="Y265" s="12"/>
      <c r="Z265" s="12">
        <v>0</v>
      </c>
      <c r="AA265" s="62"/>
      <c r="AB265" s="52"/>
      <c r="AC265" s="62"/>
      <c r="AD265" s="81"/>
    </row>
    <row r="266" spans="1:30" s="6" customFormat="1" ht="18" customHeight="1" x14ac:dyDescent="0.25">
      <c r="A266" s="6" t="s">
        <v>231</v>
      </c>
      <c r="B266" s="70" t="s">
        <v>7</v>
      </c>
      <c r="C266" s="10" t="s">
        <v>218</v>
      </c>
      <c r="D266" s="12">
        <v>0</v>
      </c>
      <c r="E266" s="12">
        <v>0</v>
      </c>
      <c r="F266" s="146">
        <v>0</v>
      </c>
      <c r="G266" s="84">
        <v>0</v>
      </c>
      <c r="H266" s="84">
        <v>0</v>
      </c>
      <c r="I266" s="146">
        <v>0</v>
      </c>
      <c r="J266" s="43">
        <v>0</v>
      </c>
      <c r="K266" s="43">
        <v>0</v>
      </c>
      <c r="L266" s="52" t="str">
        <f t="shared" si="495"/>
        <v/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f t="shared" si="496"/>
        <v>0</v>
      </c>
      <c r="T266" s="146">
        <f t="shared" si="497"/>
        <v>0</v>
      </c>
      <c r="U266" s="52" t="str">
        <f t="shared" si="498"/>
        <v/>
      </c>
      <c r="V266" s="62">
        <f t="shared" si="499"/>
        <v>0</v>
      </c>
      <c r="W266" s="12"/>
      <c r="X266" s="111">
        <v>0</v>
      </c>
      <c r="Y266" s="12"/>
      <c r="Z266" s="12">
        <v>0</v>
      </c>
      <c r="AA266" s="62"/>
      <c r="AB266" s="52"/>
      <c r="AC266" s="62"/>
      <c r="AD266" s="81"/>
    </row>
    <row r="267" spans="1:30" s="6" customFormat="1" ht="18" customHeight="1" x14ac:dyDescent="0.25">
      <c r="A267" s="6" t="s">
        <v>231</v>
      </c>
      <c r="B267" s="70" t="s">
        <v>7</v>
      </c>
      <c r="C267" s="10" t="s">
        <v>219</v>
      </c>
      <c r="D267" s="12">
        <v>3</v>
      </c>
      <c r="E267" s="12">
        <v>3</v>
      </c>
      <c r="F267" s="146">
        <v>2.75</v>
      </c>
      <c r="G267" s="84">
        <v>2.5126500000000003</v>
      </c>
      <c r="H267" s="84">
        <v>2.5126500000000003</v>
      </c>
      <c r="I267" s="146">
        <v>2.5126500000000003</v>
      </c>
      <c r="J267" s="43">
        <v>1.6256900000000001</v>
      </c>
      <c r="K267" s="43">
        <v>0.54841999999999991</v>
      </c>
      <c r="L267" s="52">
        <f t="shared" si="495"/>
        <v>0.91369090909090922</v>
      </c>
      <c r="M267" s="12">
        <v>0</v>
      </c>
      <c r="N267" s="12">
        <v>0</v>
      </c>
      <c r="O267" s="12">
        <v>0</v>
      </c>
      <c r="P267" s="12">
        <v>1.0772700000000002</v>
      </c>
      <c r="Q267" s="12">
        <v>0</v>
      </c>
      <c r="R267" s="12">
        <v>0.88696000000000019</v>
      </c>
      <c r="S267" s="12">
        <f t="shared" si="496"/>
        <v>0</v>
      </c>
      <c r="T267" s="146">
        <f t="shared" si="497"/>
        <v>0.23734999999999973</v>
      </c>
      <c r="U267" s="52">
        <f t="shared" si="498"/>
        <v>0.83755000000000013</v>
      </c>
      <c r="V267" s="62">
        <f t="shared" si="499"/>
        <v>0.48734999999999973</v>
      </c>
      <c r="W267" s="12">
        <v>0.7</v>
      </c>
      <c r="X267" s="111">
        <v>1.75</v>
      </c>
      <c r="Y267" s="12"/>
      <c r="Z267" s="12">
        <v>0.25</v>
      </c>
      <c r="AA267" s="62"/>
      <c r="AB267" s="52"/>
      <c r="AC267" s="62"/>
      <c r="AD267" s="81"/>
    </row>
    <row r="268" spans="1:30" s="6" customFormat="1" ht="18" customHeight="1" x14ac:dyDescent="0.25">
      <c r="A268" s="6" t="s">
        <v>231</v>
      </c>
      <c r="B268" s="70" t="s">
        <v>7</v>
      </c>
      <c r="C268" s="10" t="s">
        <v>220</v>
      </c>
      <c r="D268" s="12">
        <v>0</v>
      </c>
      <c r="E268" s="12">
        <v>0.32</v>
      </c>
      <c r="F268" s="146">
        <v>0.24</v>
      </c>
      <c r="G268" s="84">
        <v>0.216</v>
      </c>
      <c r="H268" s="84">
        <v>0.216</v>
      </c>
      <c r="I268" s="146">
        <v>0.14399999999999999</v>
      </c>
      <c r="J268" s="43">
        <v>0.14399999999999999</v>
      </c>
      <c r="K268" s="43">
        <v>0.14399999999999999</v>
      </c>
      <c r="L268" s="52">
        <f t="shared" si="495"/>
        <v>0.9</v>
      </c>
      <c r="M268" s="12">
        <v>0</v>
      </c>
      <c r="N268" s="12">
        <v>0</v>
      </c>
      <c r="O268" s="12">
        <v>7.1999999999999995E-2</v>
      </c>
      <c r="P268" s="12">
        <v>0</v>
      </c>
      <c r="Q268" s="12">
        <v>0</v>
      </c>
      <c r="R268" s="12">
        <v>0</v>
      </c>
      <c r="S268" s="12">
        <f t="shared" si="496"/>
        <v>0</v>
      </c>
      <c r="T268" s="146">
        <f t="shared" si="497"/>
        <v>2.3999999999999994E-2</v>
      </c>
      <c r="U268" s="52">
        <f t="shared" si="498"/>
        <v>0.67499999999999993</v>
      </c>
      <c r="V268" s="62">
        <f t="shared" si="499"/>
        <v>0.10400000000000001</v>
      </c>
      <c r="W268" s="12">
        <v>0.1</v>
      </c>
      <c r="X268" s="111">
        <v>0.08</v>
      </c>
      <c r="Y268" s="12"/>
      <c r="Z268" s="12">
        <v>0.08</v>
      </c>
      <c r="AA268" s="62"/>
      <c r="AB268" s="52"/>
      <c r="AC268" s="62"/>
      <c r="AD268" s="81"/>
    </row>
    <row r="269" spans="1:30" s="6" customFormat="1" ht="30" customHeight="1" x14ac:dyDescent="0.25">
      <c r="A269" s="6" t="s">
        <v>231</v>
      </c>
      <c r="B269" s="69" t="s">
        <v>7</v>
      </c>
      <c r="C269" s="13" t="s">
        <v>14</v>
      </c>
      <c r="D269" s="14">
        <v>0</v>
      </c>
      <c r="E269" s="14">
        <v>0</v>
      </c>
      <c r="F269" s="147">
        <v>0</v>
      </c>
      <c r="G269" s="158">
        <v>0</v>
      </c>
      <c r="H269" s="158">
        <v>0</v>
      </c>
      <c r="I269" s="147">
        <v>0</v>
      </c>
      <c r="J269" s="44">
        <v>0</v>
      </c>
      <c r="K269" s="44">
        <v>0</v>
      </c>
      <c r="L269" s="53" t="str">
        <f t="shared" si="495"/>
        <v/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496"/>
        <v>0</v>
      </c>
      <c r="T269" s="147">
        <f t="shared" si="497"/>
        <v>0</v>
      </c>
      <c r="U269" s="53" t="str">
        <f t="shared" si="498"/>
        <v/>
      </c>
      <c r="V269" s="63">
        <f t="shared" si="499"/>
        <v>0</v>
      </c>
      <c r="W269" s="14"/>
      <c r="X269" s="110">
        <v>0</v>
      </c>
      <c r="Y269" s="14"/>
      <c r="Z269" s="14">
        <v>0</v>
      </c>
      <c r="AA269" s="63"/>
      <c r="AB269" s="53"/>
      <c r="AC269" s="63"/>
      <c r="AD269" s="81"/>
    </row>
    <row r="270" spans="1:30" s="6" customFormat="1" ht="15" customHeight="1" x14ac:dyDescent="0.25">
      <c r="A270" s="6" t="s">
        <v>231</v>
      </c>
      <c r="B270" s="69" t="s">
        <v>7</v>
      </c>
      <c r="C270" s="13" t="s">
        <v>15</v>
      </c>
      <c r="D270" s="14">
        <v>0</v>
      </c>
      <c r="E270" s="14">
        <v>0</v>
      </c>
      <c r="F270" s="147">
        <v>0</v>
      </c>
      <c r="G270" s="158">
        <v>0</v>
      </c>
      <c r="H270" s="158">
        <v>0</v>
      </c>
      <c r="I270" s="147">
        <v>0</v>
      </c>
      <c r="J270" s="44">
        <v>0</v>
      </c>
      <c r="K270" s="44">
        <v>0</v>
      </c>
      <c r="L270" s="53" t="str">
        <f t="shared" si="495"/>
        <v/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496"/>
        <v>0</v>
      </c>
      <c r="T270" s="147">
        <f t="shared" si="497"/>
        <v>0</v>
      </c>
      <c r="U270" s="53" t="str">
        <f t="shared" si="498"/>
        <v/>
      </c>
      <c r="V270" s="63">
        <f t="shared" si="499"/>
        <v>0</v>
      </c>
      <c r="W270" s="14"/>
      <c r="X270" s="110">
        <v>0</v>
      </c>
      <c r="Y270" s="14"/>
      <c r="Z270" s="14">
        <v>0</v>
      </c>
      <c r="AA270" s="63"/>
      <c r="AB270" s="53"/>
      <c r="AC270" s="63"/>
      <c r="AD270" s="81"/>
    </row>
    <row r="271" spans="1:30" s="6" customFormat="1" ht="15.75" customHeight="1" thickBot="1" x14ac:dyDescent="0.3">
      <c r="A271" s="6" t="s">
        <v>231</v>
      </c>
      <c r="B271" s="71" t="s">
        <v>7</v>
      </c>
      <c r="C271" s="17" t="s">
        <v>16</v>
      </c>
      <c r="D271" s="18">
        <v>0</v>
      </c>
      <c r="E271" s="18">
        <v>0</v>
      </c>
      <c r="F271" s="149">
        <v>0</v>
      </c>
      <c r="G271" s="160">
        <v>0</v>
      </c>
      <c r="H271" s="160">
        <v>0</v>
      </c>
      <c r="I271" s="149">
        <v>0</v>
      </c>
      <c r="J271" s="46">
        <v>0</v>
      </c>
      <c r="K271" s="46">
        <v>0</v>
      </c>
      <c r="L271" s="55" t="str">
        <f t="shared" si="495"/>
        <v/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f t="shared" si="496"/>
        <v>0</v>
      </c>
      <c r="T271" s="149">
        <f t="shared" si="497"/>
        <v>0</v>
      </c>
      <c r="U271" s="55" t="str">
        <f t="shared" si="498"/>
        <v/>
      </c>
      <c r="V271" s="65">
        <f t="shared" si="499"/>
        <v>0</v>
      </c>
      <c r="W271" s="18"/>
      <c r="X271" s="112">
        <v>0</v>
      </c>
      <c r="Y271" s="18"/>
      <c r="Z271" s="18">
        <v>0</v>
      </c>
      <c r="AA271" s="65"/>
      <c r="AB271" s="55"/>
      <c r="AC271" s="65"/>
      <c r="AD271" s="81"/>
    </row>
    <row r="272" spans="1:30" s="6" customFormat="1" ht="61.5" customHeight="1" thickTop="1" thickBot="1" x14ac:dyDescent="0.3">
      <c r="A272" s="6" t="s">
        <v>231</v>
      </c>
      <c r="B272" s="67" t="s">
        <v>51</v>
      </c>
      <c r="C272" s="21" t="s">
        <v>52</v>
      </c>
      <c r="D272" s="22">
        <f t="shared" ref="D272:K272" si="500">D273+D285+D286+D287</f>
        <v>433</v>
      </c>
      <c r="E272" s="22">
        <f t="shared" si="500"/>
        <v>47.105000000000004</v>
      </c>
      <c r="F272" s="150">
        <f t="shared" si="500"/>
        <v>45.774999999999999</v>
      </c>
      <c r="G272" s="23">
        <f t="shared" si="500"/>
        <v>42.923940000000002</v>
      </c>
      <c r="H272" s="23">
        <f t="shared" ref="H272" si="501">H273+H285+H286+H287</f>
        <v>42.154649999999997</v>
      </c>
      <c r="I272" s="150">
        <f t="shared" ref="I272" si="502">I273+I285+I286+I287</f>
        <v>41.5015</v>
      </c>
      <c r="J272" s="47">
        <f t="shared" si="500"/>
        <v>40.785119999999999</v>
      </c>
      <c r="K272" s="47">
        <f t="shared" si="500"/>
        <v>39.698</v>
      </c>
      <c r="L272" s="56">
        <f t="shared" si="495"/>
        <v>0.93771578372474063</v>
      </c>
      <c r="M272" s="22">
        <f>M273+M285+M286+M287</f>
        <v>0</v>
      </c>
      <c r="N272" s="22">
        <f>N273+N285+N286+N287</f>
        <v>1.3764700000000003</v>
      </c>
      <c r="O272" s="22">
        <f>O273+O285+O286+O287</f>
        <v>1.0455399999999999</v>
      </c>
      <c r="P272" s="22">
        <f>P273+P285+P286+P287</f>
        <v>1.0871199999999999</v>
      </c>
      <c r="Q272" s="22">
        <v>0</v>
      </c>
      <c r="R272" s="22">
        <v>0.7163800000000009</v>
      </c>
      <c r="S272" s="22">
        <f t="shared" si="496"/>
        <v>0.76929000000000514</v>
      </c>
      <c r="T272" s="150">
        <f t="shared" si="497"/>
        <v>2.8510599999999968</v>
      </c>
      <c r="U272" s="56">
        <f t="shared" si="498"/>
        <v>0.91123957117078858</v>
      </c>
      <c r="V272" s="66">
        <f t="shared" si="499"/>
        <v>4.1810600000000022</v>
      </c>
      <c r="W272" s="22">
        <f>W273+W285+W286+W287</f>
        <v>3.6999999999999997</v>
      </c>
      <c r="X272" s="106">
        <f>X273+X285+X286+X287</f>
        <v>3.31</v>
      </c>
      <c r="Y272" s="22">
        <f>Y273+Y285+Y286+Y287</f>
        <v>0</v>
      </c>
      <c r="Z272" s="22">
        <f>Z273+Z285+Z286+Z287</f>
        <v>1.33</v>
      </c>
      <c r="AA272" s="66"/>
      <c r="AB272" s="56"/>
      <c r="AC272" s="66"/>
      <c r="AD272" s="81"/>
    </row>
    <row r="273" spans="1:30" s="6" customFormat="1" ht="15.75" customHeight="1" thickTop="1" x14ac:dyDescent="0.25">
      <c r="A273" s="6" t="s">
        <v>231</v>
      </c>
      <c r="B273" s="69" t="s">
        <v>7</v>
      </c>
      <c r="C273" s="13" t="s">
        <v>8</v>
      </c>
      <c r="D273" s="14">
        <f>SUM(D274:D284)</f>
        <v>433</v>
      </c>
      <c r="E273" s="14">
        <f t="shared" ref="E273:K273" si="503">E274+E278+E280+E281+E282+E283+E284</f>
        <v>47.105000000000004</v>
      </c>
      <c r="F273" s="147">
        <f t="shared" si="503"/>
        <v>45.774999999999999</v>
      </c>
      <c r="G273" s="158">
        <f t="shared" si="503"/>
        <v>42.923940000000002</v>
      </c>
      <c r="H273" s="158">
        <f t="shared" si="503"/>
        <v>42.154649999999997</v>
      </c>
      <c r="I273" s="147">
        <f t="shared" si="503"/>
        <v>41.5015</v>
      </c>
      <c r="J273" s="44">
        <f t="shared" si="503"/>
        <v>40.785119999999999</v>
      </c>
      <c r="K273" s="44">
        <f t="shared" si="503"/>
        <v>39.698</v>
      </c>
      <c r="L273" s="53">
        <f t="shared" si="495"/>
        <v>0.93771578372474063</v>
      </c>
      <c r="M273" s="14">
        <f>M274+M278+M280+M281+M282+M283+M284</f>
        <v>0</v>
      </c>
      <c r="N273" s="14">
        <f>N274+N278+N280+N281+N282+N283+N284</f>
        <v>1.3764700000000003</v>
      </c>
      <c r="O273" s="14">
        <f>O274+O278+O280+O281+O282+O283+O284</f>
        <v>1.0455399999999999</v>
      </c>
      <c r="P273" s="14">
        <f>P274+P278+P280+P281+P282+P283+P284</f>
        <v>1.0871199999999999</v>
      </c>
      <c r="Q273" s="14">
        <v>0</v>
      </c>
      <c r="R273" s="14">
        <v>0.7163800000000009</v>
      </c>
      <c r="S273" s="14">
        <f t="shared" si="496"/>
        <v>0.76929000000000514</v>
      </c>
      <c r="T273" s="147">
        <f t="shared" si="497"/>
        <v>2.8510599999999968</v>
      </c>
      <c r="U273" s="53">
        <f t="shared" si="498"/>
        <v>0.91123957117078858</v>
      </c>
      <c r="V273" s="63">
        <f t="shared" si="499"/>
        <v>4.1810600000000022</v>
      </c>
      <c r="W273" s="14">
        <f>W274+W278+W280+W281+W282+W283+W284</f>
        <v>3.6999999999999997</v>
      </c>
      <c r="X273" s="107">
        <f>X274+X278+X280+X281+X282+X283+X284</f>
        <v>3.31</v>
      </c>
      <c r="Y273" s="14">
        <f>Y274+Y278+Y280+Y281+Y282+Y283+Y284</f>
        <v>0</v>
      </c>
      <c r="Z273" s="14">
        <f>Z274+Z278+Z280+Z281+Z282+Z283+Z284</f>
        <v>1.33</v>
      </c>
      <c r="AA273" s="63"/>
      <c r="AB273" s="53"/>
      <c r="AC273" s="63"/>
      <c r="AD273" s="81"/>
    </row>
    <row r="274" spans="1:30" s="6" customFormat="1" ht="18" customHeight="1" x14ac:dyDescent="0.25">
      <c r="A274" s="6" t="s">
        <v>231</v>
      </c>
      <c r="B274" s="70" t="s">
        <v>7</v>
      </c>
      <c r="C274" s="10" t="s">
        <v>215</v>
      </c>
      <c r="D274" s="12">
        <v>418</v>
      </c>
      <c r="E274" s="12">
        <v>33.365000000000002</v>
      </c>
      <c r="F274" s="146">
        <v>33.365000000000002</v>
      </c>
      <c r="G274" s="84">
        <f>SUM(G275:G277)</f>
        <v>33.364440000000002</v>
      </c>
      <c r="H274" s="84">
        <f>SUM(H275:H277)</f>
        <v>33.364440000000002</v>
      </c>
      <c r="I274" s="146">
        <f>SUM(I275:I277)</f>
        <v>33.364440000000002</v>
      </c>
      <c r="J274" s="43">
        <f>SUM(J275:J277)</f>
        <v>33.364440000000002</v>
      </c>
      <c r="K274" s="43">
        <f>SUM(K275:K277)</f>
        <v>33.364440000000002</v>
      </c>
      <c r="L274" s="52">
        <f t="shared" si="495"/>
        <v>0.9999832159448524</v>
      </c>
      <c r="M274" s="12">
        <v>0</v>
      </c>
      <c r="N274" s="12">
        <v>0</v>
      </c>
      <c r="O274" s="12">
        <f>SUM(O275:O277)</f>
        <v>0</v>
      </c>
      <c r="P274" s="12">
        <v>0</v>
      </c>
      <c r="Q274" s="12">
        <v>0</v>
      </c>
      <c r="R274" s="12">
        <v>0</v>
      </c>
      <c r="S274" s="12">
        <f t="shared" si="496"/>
        <v>0</v>
      </c>
      <c r="T274" s="146">
        <f t="shared" si="497"/>
        <v>5.6000000000011596E-4</v>
      </c>
      <c r="U274" s="52">
        <f t="shared" si="498"/>
        <v>0.9999832159448524</v>
      </c>
      <c r="V274" s="62">
        <f t="shared" si="499"/>
        <v>5.6000000000011596E-4</v>
      </c>
      <c r="W274" s="12">
        <f>SUM(W275:W277)</f>
        <v>0</v>
      </c>
      <c r="X274" s="111">
        <v>0</v>
      </c>
      <c r="Y274" s="12">
        <f>SUM(Y275:Y277)</f>
        <v>0</v>
      </c>
      <c r="Z274" s="12">
        <v>0</v>
      </c>
      <c r="AA274" s="62"/>
      <c r="AB274" s="52"/>
      <c r="AC274" s="62"/>
      <c r="AD274" s="81"/>
    </row>
    <row r="275" spans="1:30" s="6" customFormat="1" ht="18" customHeight="1" x14ac:dyDescent="0.25">
      <c r="A275" s="6" t="s">
        <v>231</v>
      </c>
      <c r="B275" s="70"/>
      <c r="C275" s="33" t="s">
        <v>212</v>
      </c>
      <c r="D275" s="12"/>
      <c r="E275" s="12"/>
      <c r="F275" s="146"/>
      <c r="G275" s="84">
        <v>33.364440000000002</v>
      </c>
      <c r="H275" s="84">
        <v>33.364440000000002</v>
      </c>
      <c r="I275" s="146">
        <v>33.364440000000002</v>
      </c>
      <c r="J275" s="43">
        <v>33.364440000000002</v>
      </c>
      <c r="K275" s="43">
        <v>33.364440000000002</v>
      </c>
      <c r="L275" s="52" t="str">
        <f t="shared" si="495"/>
        <v/>
      </c>
      <c r="M275" s="12"/>
      <c r="N275" s="12"/>
      <c r="O275" s="12">
        <v>0</v>
      </c>
      <c r="P275" s="12">
        <v>0</v>
      </c>
      <c r="Q275" s="12">
        <v>0</v>
      </c>
      <c r="R275" s="12">
        <v>0</v>
      </c>
      <c r="S275" s="12">
        <f t="shared" si="496"/>
        <v>0</v>
      </c>
      <c r="T275" s="146" t="str">
        <f t="shared" si="497"/>
        <v/>
      </c>
      <c r="U275" s="52" t="str">
        <f t="shared" si="498"/>
        <v/>
      </c>
      <c r="V275" s="62" t="str">
        <f t="shared" si="499"/>
        <v/>
      </c>
      <c r="W275" s="12"/>
      <c r="X275" s="111"/>
      <c r="Y275" s="12"/>
      <c r="Z275" s="12"/>
      <c r="AA275" s="62"/>
      <c r="AB275" s="52"/>
      <c r="AC275" s="62"/>
      <c r="AD275" s="81"/>
    </row>
    <row r="276" spans="1:30" s="6" customFormat="1" ht="18" customHeight="1" x14ac:dyDescent="0.25">
      <c r="A276" s="6" t="s">
        <v>231</v>
      </c>
      <c r="B276" s="70"/>
      <c r="C276" s="33" t="s">
        <v>213</v>
      </c>
      <c r="D276" s="12"/>
      <c r="E276" s="12"/>
      <c r="F276" s="146"/>
      <c r="G276" s="84">
        <v>0</v>
      </c>
      <c r="H276" s="84">
        <v>0</v>
      </c>
      <c r="I276" s="146">
        <v>0</v>
      </c>
      <c r="J276" s="43">
        <v>0</v>
      </c>
      <c r="K276" s="43">
        <v>0</v>
      </c>
      <c r="L276" s="52" t="str">
        <f t="shared" si="495"/>
        <v/>
      </c>
      <c r="M276" s="12"/>
      <c r="N276" s="12"/>
      <c r="O276" s="12">
        <v>0</v>
      </c>
      <c r="P276" s="12">
        <v>0</v>
      </c>
      <c r="Q276" s="12">
        <v>0</v>
      </c>
      <c r="R276" s="12">
        <v>0</v>
      </c>
      <c r="S276" s="12">
        <f t="shared" si="496"/>
        <v>0</v>
      </c>
      <c r="T276" s="146" t="str">
        <f t="shared" si="497"/>
        <v/>
      </c>
      <c r="U276" s="52" t="str">
        <f t="shared" si="498"/>
        <v/>
      </c>
      <c r="V276" s="62" t="str">
        <f t="shared" si="499"/>
        <v/>
      </c>
      <c r="W276" s="12"/>
      <c r="X276" s="111"/>
      <c r="Y276" s="12"/>
      <c r="Z276" s="12"/>
      <c r="AA276" s="62"/>
      <c r="AB276" s="52"/>
      <c r="AC276" s="62"/>
      <c r="AD276" s="81"/>
    </row>
    <row r="277" spans="1:30" s="6" customFormat="1" ht="18" customHeight="1" x14ac:dyDescent="0.25">
      <c r="A277" s="6" t="s">
        <v>231</v>
      </c>
      <c r="B277" s="70"/>
      <c r="C277" s="33" t="s">
        <v>214</v>
      </c>
      <c r="D277" s="12"/>
      <c r="E277" s="12"/>
      <c r="F277" s="146"/>
      <c r="G277" s="84">
        <v>0</v>
      </c>
      <c r="H277" s="84">
        <v>0</v>
      </c>
      <c r="I277" s="146">
        <v>0</v>
      </c>
      <c r="J277" s="43">
        <v>0</v>
      </c>
      <c r="K277" s="43">
        <v>0</v>
      </c>
      <c r="L277" s="52" t="str">
        <f t="shared" si="495"/>
        <v/>
      </c>
      <c r="M277" s="12"/>
      <c r="N277" s="12"/>
      <c r="O277" s="12">
        <v>0</v>
      </c>
      <c r="P277" s="12">
        <v>0</v>
      </c>
      <c r="Q277" s="12">
        <v>0</v>
      </c>
      <c r="R277" s="12">
        <v>0</v>
      </c>
      <c r="S277" s="12">
        <f t="shared" si="496"/>
        <v>0</v>
      </c>
      <c r="T277" s="146" t="str">
        <f t="shared" si="497"/>
        <v/>
      </c>
      <c r="U277" s="52" t="str">
        <f t="shared" si="498"/>
        <v/>
      </c>
      <c r="V277" s="62" t="str">
        <f t="shared" si="499"/>
        <v/>
      </c>
      <c r="W277" s="12"/>
      <c r="X277" s="111"/>
      <c r="Y277" s="12"/>
      <c r="Z277" s="12"/>
      <c r="AA277" s="62"/>
      <c r="AB277" s="52"/>
      <c r="AC277" s="62"/>
      <c r="AD277" s="81"/>
    </row>
    <row r="278" spans="1:30" s="6" customFormat="1" ht="18" customHeight="1" x14ac:dyDescent="0.25">
      <c r="A278" s="6" t="s">
        <v>231</v>
      </c>
      <c r="B278" s="70"/>
      <c r="C278" s="29" t="s">
        <v>146</v>
      </c>
      <c r="D278" s="12">
        <v>13</v>
      </c>
      <c r="E278" s="12">
        <v>13</v>
      </c>
      <c r="F278" s="146">
        <v>12</v>
      </c>
      <c r="G278" s="84">
        <v>9.3322500000000002</v>
      </c>
      <c r="H278" s="84">
        <v>8.5629599999999986</v>
      </c>
      <c r="I278" s="146">
        <v>7.9098100000000002</v>
      </c>
      <c r="J278" s="43">
        <v>7.1934300000000002</v>
      </c>
      <c r="K278" s="43">
        <v>6.3335600000000003</v>
      </c>
      <c r="L278" s="52">
        <f t="shared" si="495"/>
        <v>0.77768749999999998</v>
      </c>
      <c r="M278" s="12">
        <v>0</v>
      </c>
      <c r="N278" s="12">
        <v>1.3764700000000003</v>
      </c>
      <c r="O278" s="12">
        <v>1.0455399999999999</v>
      </c>
      <c r="P278" s="12">
        <v>0.85986999999999991</v>
      </c>
      <c r="Q278" s="12">
        <v>0</v>
      </c>
      <c r="R278" s="12">
        <v>0.71638000000000002</v>
      </c>
      <c r="S278" s="12">
        <f t="shared" si="496"/>
        <v>0.76929000000000158</v>
      </c>
      <c r="T278" s="146">
        <f t="shared" si="497"/>
        <v>2.6677499999999998</v>
      </c>
      <c r="U278" s="52">
        <f t="shared" si="498"/>
        <v>0.71786538461538463</v>
      </c>
      <c r="V278" s="62">
        <f t="shared" si="499"/>
        <v>3.6677499999999998</v>
      </c>
      <c r="W278" s="12">
        <v>2.8</v>
      </c>
      <c r="X278" s="111">
        <v>3</v>
      </c>
      <c r="Y278" s="12"/>
      <c r="Z278" s="12">
        <v>1</v>
      </c>
      <c r="AA278" s="62"/>
      <c r="AB278" s="52"/>
      <c r="AC278" s="62"/>
      <c r="AD278" s="81"/>
    </row>
    <row r="279" spans="1:30" s="6" customFormat="1" ht="36" customHeight="1" x14ac:dyDescent="0.25">
      <c r="A279" s="6" t="s">
        <v>231</v>
      </c>
      <c r="B279" s="70"/>
      <c r="C279" s="33" t="s">
        <v>224</v>
      </c>
      <c r="D279" s="12"/>
      <c r="E279" s="12"/>
      <c r="F279" s="146"/>
      <c r="G279" s="84"/>
      <c r="H279" s="84"/>
      <c r="I279" s="146">
        <v>0</v>
      </c>
      <c r="J279" s="43">
        <v>0</v>
      </c>
      <c r="K279" s="43">
        <v>0</v>
      </c>
      <c r="L279" s="52" t="str">
        <f t="shared" si="495"/>
        <v/>
      </c>
      <c r="M279" s="12"/>
      <c r="N279" s="12"/>
      <c r="O279" s="12">
        <v>0</v>
      </c>
      <c r="P279" s="12">
        <v>0</v>
      </c>
      <c r="Q279" s="12">
        <v>0</v>
      </c>
      <c r="R279" s="12">
        <v>0</v>
      </c>
      <c r="S279" s="12">
        <f t="shared" si="496"/>
        <v>0</v>
      </c>
      <c r="T279" s="146" t="str">
        <f t="shared" si="497"/>
        <v/>
      </c>
      <c r="U279" s="52" t="str">
        <f t="shared" si="498"/>
        <v/>
      </c>
      <c r="V279" s="62" t="str">
        <f t="shared" si="499"/>
        <v/>
      </c>
      <c r="W279" s="12"/>
      <c r="X279" s="111"/>
      <c r="Y279" s="12"/>
      <c r="Z279" s="12"/>
      <c r="AA279" s="62"/>
      <c r="AB279" s="52"/>
      <c r="AC279" s="62"/>
      <c r="AD279" s="81"/>
    </row>
    <row r="280" spans="1:30" s="6" customFormat="1" ht="18" customHeight="1" x14ac:dyDescent="0.25">
      <c r="A280" s="6" t="s">
        <v>231</v>
      </c>
      <c r="B280" s="70" t="s">
        <v>7</v>
      </c>
      <c r="C280" s="10" t="s">
        <v>216</v>
      </c>
      <c r="D280" s="12">
        <v>0</v>
      </c>
      <c r="E280" s="12">
        <v>0</v>
      </c>
      <c r="F280" s="146">
        <v>0</v>
      </c>
      <c r="G280" s="84">
        <v>0</v>
      </c>
      <c r="H280" s="84">
        <v>0</v>
      </c>
      <c r="I280" s="146">
        <v>0</v>
      </c>
      <c r="J280" s="43">
        <v>0</v>
      </c>
      <c r="K280" s="43">
        <v>0</v>
      </c>
      <c r="L280" s="52" t="str">
        <f t="shared" si="495"/>
        <v/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f t="shared" si="496"/>
        <v>0</v>
      </c>
      <c r="T280" s="146">
        <f t="shared" si="497"/>
        <v>0</v>
      </c>
      <c r="U280" s="52" t="str">
        <f t="shared" si="498"/>
        <v/>
      </c>
      <c r="V280" s="62">
        <f t="shared" si="499"/>
        <v>0</v>
      </c>
      <c r="W280" s="12"/>
      <c r="X280" s="111">
        <v>0</v>
      </c>
      <c r="Y280" s="12"/>
      <c r="Z280" s="12">
        <v>0</v>
      </c>
      <c r="AA280" s="62"/>
      <c r="AB280" s="52"/>
      <c r="AC280" s="62"/>
      <c r="AD280" s="81"/>
    </row>
    <row r="281" spans="1:30" s="6" customFormat="1" ht="18" customHeight="1" x14ac:dyDescent="0.25">
      <c r="A281" s="6" t="s">
        <v>231</v>
      </c>
      <c r="B281" s="70" t="s">
        <v>7</v>
      </c>
      <c r="C281" s="10" t="s">
        <v>217</v>
      </c>
      <c r="D281" s="12">
        <v>0</v>
      </c>
      <c r="E281" s="12">
        <v>0</v>
      </c>
      <c r="F281" s="146">
        <v>0</v>
      </c>
      <c r="G281" s="84">
        <v>0</v>
      </c>
      <c r="H281" s="84">
        <v>0</v>
      </c>
      <c r="I281" s="146">
        <v>0</v>
      </c>
      <c r="J281" s="43">
        <v>0</v>
      </c>
      <c r="K281" s="43">
        <v>0</v>
      </c>
      <c r="L281" s="52" t="str">
        <f t="shared" si="495"/>
        <v/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f t="shared" si="496"/>
        <v>0</v>
      </c>
      <c r="T281" s="146">
        <f t="shared" si="497"/>
        <v>0</v>
      </c>
      <c r="U281" s="52" t="str">
        <f t="shared" si="498"/>
        <v/>
      </c>
      <c r="V281" s="62">
        <f t="shared" si="499"/>
        <v>0</v>
      </c>
      <c r="W281" s="12"/>
      <c r="X281" s="111">
        <v>0</v>
      </c>
      <c r="Y281" s="12"/>
      <c r="Z281" s="12">
        <v>0</v>
      </c>
      <c r="AA281" s="62"/>
      <c r="AB281" s="52"/>
      <c r="AC281" s="62"/>
      <c r="AD281" s="81"/>
    </row>
    <row r="282" spans="1:30" s="6" customFormat="1" ht="18" customHeight="1" x14ac:dyDescent="0.25">
      <c r="A282" s="6" t="s">
        <v>231</v>
      </c>
      <c r="B282" s="70" t="s">
        <v>7</v>
      </c>
      <c r="C282" s="10" t="s">
        <v>218</v>
      </c>
      <c r="D282" s="12">
        <v>0</v>
      </c>
      <c r="E282" s="12">
        <v>0</v>
      </c>
      <c r="F282" s="146">
        <v>0</v>
      </c>
      <c r="G282" s="84">
        <v>0</v>
      </c>
      <c r="H282" s="84">
        <v>0</v>
      </c>
      <c r="I282" s="146">
        <v>0</v>
      </c>
      <c r="J282" s="43">
        <v>0</v>
      </c>
      <c r="K282" s="43">
        <v>0</v>
      </c>
      <c r="L282" s="52" t="str">
        <f t="shared" si="495"/>
        <v/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f t="shared" si="496"/>
        <v>0</v>
      </c>
      <c r="T282" s="146">
        <f t="shared" si="497"/>
        <v>0</v>
      </c>
      <c r="U282" s="52" t="str">
        <f t="shared" si="498"/>
        <v/>
      </c>
      <c r="V282" s="62">
        <f t="shared" si="499"/>
        <v>0</v>
      </c>
      <c r="W282" s="12"/>
      <c r="X282" s="111">
        <v>0</v>
      </c>
      <c r="Y282" s="12"/>
      <c r="Z282" s="12">
        <v>0</v>
      </c>
      <c r="AA282" s="62"/>
      <c r="AB282" s="52"/>
      <c r="AC282" s="62"/>
      <c r="AD282" s="81"/>
    </row>
    <row r="283" spans="1:30" s="6" customFormat="1" ht="18" customHeight="1" x14ac:dyDescent="0.25">
      <c r="A283" s="6" t="s">
        <v>231</v>
      </c>
      <c r="B283" s="70" t="s">
        <v>7</v>
      </c>
      <c r="C283" s="10" t="s">
        <v>219</v>
      </c>
      <c r="D283" s="12">
        <v>2</v>
      </c>
      <c r="E283" s="12">
        <v>0.5</v>
      </c>
      <c r="F283" s="146">
        <v>0.25</v>
      </c>
      <c r="G283" s="84">
        <v>0.22725000000000001</v>
      </c>
      <c r="H283" s="84">
        <v>0.22725000000000001</v>
      </c>
      <c r="I283" s="146">
        <v>0.22725000000000001</v>
      </c>
      <c r="J283" s="43">
        <v>0.22725000000000001</v>
      </c>
      <c r="K283" s="43">
        <v>0</v>
      </c>
      <c r="L283" s="52">
        <f t="shared" si="495"/>
        <v>0.90900000000000003</v>
      </c>
      <c r="M283" s="12">
        <v>0</v>
      </c>
      <c r="N283" s="12">
        <v>0</v>
      </c>
      <c r="O283" s="12">
        <v>0</v>
      </c>
      <c r="P283" s="12">
        <v>0.22725000000000001</v>
      </c>
      <c r="Q283" s="12">
        <v>0</v>
      </c>
      <c r="R283" s="12">
        <v>0</v>
      </c>
      <c r="S283" s="12">
        <f t="shared" si="496"/>
        <v>0</v>
      </c>
      <c r="T283" s="146">
        <f t="shared" si="497"/>
        <v>2.2749999999999992E-2</v>
      </c>
      <c r="U283" s="52">
        <f t="shared" si="498"/>
        <v>0.45450000000000002</v>
      </c>
      <c r="V283" s="62">
        <f t="shared" si="499"/>
        <v>0.27274999999999999</v>
      </c>
      <c r="W283" s="12">
        <v>0.8</v>
      </c>
      <c r="X283" s="111">
        <v>0.25</v>
      </c>
      <c r="Y283" s="12"/>
      <c r="Z283" s="12">
        <v>0.25</v>
      </c>
      <c r="AA283" s="62"/>
      <c r="AB283" s="52"/>
      <c r="AC283" s="62"/>
      <c r="AD283" s="81"/>
    </row>
    <row r="284" spans="1:30" s="6" customFormat="1" ht="18" customHeight="1" x14ac:dyDescent="0.25">
      <c r="A284" s="6" t="s">
        <v>231</v>
      </c>
      <c r="B284" s="70" t="s">
        <v>7</v>
      </c>
      <c r="C284" s="10" t="s">
        <v>220</v>
      </c>
      <c r="D284" s="12">
        <v>0</v>
      </c>
      <c r="E284" s="12">
        <v>0.24</v>
      </c>
      <c r="F284" s="146">
        <v>0.16</v>
      </c>
      <c r="G284" s="84">
        <v>0</v>
      </c>
      <c r="H284" s="84">
        <v>0</v>
      </c>
      <c r="I284" s="146">
        <v>0</v>
      </c>
      <c r="J284" s="43">
        <v>0</v>
      </c>
      <c r="K284" s="43">
        <v>0</v>
      </c>
      <c r="L284" s="52">
        <f t="shared" si="495"/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f t="shared" si="496"/>
        <v>0</v>
      </c>
      <c r="T284" s="146">
        <f t="shared" si="497"/>
        <v>0.16</v>
      </c>
      <c r="U284" s="52">
        <f t="shared" si="498"/>
        <v>0</v>
      </c>
      <c r="V284" s="62">
        <f t="shared" si="499"/>
        <v>0.24</v>
      </c>
      <c r="W284" s="12">
        <v>0.1</v>
      </c>
      <c r="X284" s="111">
        <v>0.06</v>
      </c>
      <c r="Y284" s="12"/>
      <c r="Z284" s="12">
        <v>0.08</v>
      </c>
      <c r="AA284" s="62"/>
      <c r="AB284" s="52"/>
      <c r="AC284" s="62"/>
      <c r="AD284" s="81"/>
    </row>
    <row r="285" spans="1:30" s="6" customFormat="1" ht="30" customHeight="1" x14ac:dyDescent="0.25">
      <c r="A285" s="6" t="s">
        <v>231</v>
      </c>
      <c r="B285" s="69" t="s">
        <v>7</v>
      </c>
      <c r="C285" s="13" t="s">
        <v>14</v>
      </c>
      <c r="D285" s="14">
        <v>0</v>
      </c>
      <c r="E285" s="14">
        <v>0</v>
      </c>
      <c r="F285" s="147">
        <v>0</v>
      </c>
      <c r="G285" s="158">
        <v>0</v>
      </c>
      <c r="H285" s="158">
        <v>0</v>
      </c>
      <c r="I285" s="147">
        <v>0</v>
      </c>
      <c r="J285" s="44">
        <v>0</v>
      </c>
      <c r="K285" s="44">
        <v>0</v>
      </c>
      <c r="L285" s="53" t="str">
        <f t="shared" si="495"/>
        <v/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f t="shared" si="496"/>
        <v>0</v>
      </c>
      <c r="T285" s="147">
        <f t="shared" si="497"/>
        <v>0</v>
      </c>
      <c r="U285" s="53" t="str">
        <f t="shared" si="498"/>
        <v/>
      </c>
      <c r="V285" s="63">
        <f t="shared" si="499"/>
        <v>0</v>
      </c>
      <c r="W285" s="14"/>
      <c r="X285" s="110">
        <v>0</v>
      </c>
      <c r="Y285" s="14"/>
      <c r="Z285" s="14">
        <v>0</v>
      </c>
      <c r="AA285" s="63"/>
      <c r="AB285" s="53"/>
      <c r="AC285" s="63"/>
      <c r="AD285" s="81"/>
    </row>
    <row r="286" spans="1:30" s="6" customFormat="1" ht="15" customHeight="1" x14ac:dyDescent="0.25">
      <c r="A286" s="6" t="s">
        <v>231</v>
      </c>
      <c r="B286" s="69" t="s">
        <v>7</v>
      </c>
      <c r="C286" s="13" t="s">
        <v>15</v>
      </c>
      <c r="D286" s="14">
        <v>0</v>
      </c>
      <c r="E286" s="14">
        <v>0</v>
      </c>
      <c r="F286" s="147">
        <v>0</v>
      </c>
      <c r="G286" s="158">
        <v>0</v>
      </c>
      <c r="H286" s="158">
        <v>0</v>
      </c>
      <c r="I286" s="147">
        <v>0</v>
      </c>
      <c r="J286" s="44">
        <v>0</v>
      </c>
      <c r="K286" s="44">
        <v>0</v>
      </c>
      <c r="L286" s="53" t="str">
        <f t="shared" si="495"/>
        <v/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f t="shared" si="496"/>
        <v>0</v>
      </c>
      <c r="T286" s="147">
        <f t="shared" si="497"/>
        <v>0</v>
      </c>
      <c r="U286" s="53" t="str">
        <f t="shared" si="498"/>
        <v/>
      </c>
      <c r="V286" s="63">
        <f t="shared" si="499"/>
        <v>0</v>
      </c>
      <c r="W286" s="14"/>
      <c r="X286" s="110">
        <v>0</v>
      </c>
      <c r="Y286" s="14"/>
      <c r="Z286" s="14">
        <v>0</v>
      </c>
      <c r="AA286" s="63"/>
      <c r="AB286" s="53"/>
      <c r="AC286" s="63"/>
      <c r="AD286" s="81"/>
    </row>
    <row r="287" spans="1:30" s="6" customFormat="1" ht="15.75" customHeight="1" thickBot="1" x14ac:dyDescent="0.3">
      <c r="A287" s="6" t="s">
        <v>231</v>
      </c>
      <c r="B287" s="71" t="s">
        <v>7</v>
      </c>
      <c r="C287" s="17" t="s">
        <v>16</v>
      </c>
      <c r="D287" s="18">
        <v>0</v>
      </c>
      <c r="E287" s="18">
        <v>0</v>
      </c>
      <c r="F287" s="149">
        <v>0</v>
      </c>
      <c r="G287" s="160">
        <v>0</v>
      </c>
      <c r="H287" s="160">
        <v>0</v>
      </c>
      <c r="I287" s="149">
        <v>0</v>
      </c>
      <c r="J287" s="46">
        <v>0</v>
      </c>
      <c r="K287" s="46">
        <v>0</v>
      </c>
      <c r="L287" s="55" t="str">
        <f t="shared" si="495"/>
        <v/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f t="shared" si="496"/>
        <v>0</v>
      </c>
      <c r="T287" s="149">
        <f t="shared" si="497"/>
        <v>0</v>
      </c>
      <c r="U287" s="55" t="str">
        <f t="shared" si="498"/>
        <v/>
      </c>
      <c r="V287" s="65">
        <f t="shared" si="499"/>
        <v>0</v>
      </c>
      <c r="W287" s="18"/>
      <c r="X287" s="112">
        <v>0</v>
      </c>
      <c r="Y287" s="18"/>
      <c r="Z287" s="18">
        <v>0</v>
      </c>
      <c r="AA287" s="65"/>
      <c r="AB287" s="55"/>
      <c r="AC287" s="65"/>
      <c r="AD287" s="81"/>
    </row>
    <row r="288" spans="1:30" s="6" customFormat="1" ht="46.5" customHeight="1" thickTop="1" thickBot="1" x14ac:dyDescent="0.3">
      <c r="A288" s="6" t="s">
        <v>231</v>
      </c>
      <c r="B288" s="67" t="s">
        <v>53</v>
      </c>
      <c r="C288" s="21" t="s">
        <v>54</v>
      </c>
      <c r="D288" s="22">
        <f t="shared" ref="D288:K288" si="504">D289+D301+D302+D303</f>
        <v>971</v>
      </c>
      <c r="E288" s="22">
        <f t="shared" si="504"/>
        <v>109.001</v>
      </c>
      <c r="F288" s="150">
        <f t="shared" si="504"/>
        <v>105.57599999999999</v>
      </c>
      <c r="G288" s="23">
        <f t="shared" si="504"/>
        <v>100.33781999999999</v>
      </c>
      <c r="H288" s="23">
        <f t="shared" ref="H288" si="505">H289+H301+H302+H303</f>
        <v>96.880970000000005</v>
      </c>
      <c r="I288" s="150">
        <f t="shared" ref="I288" si="506">I289+I301+I302+I303</f>
        <v>93.735299999999995</v>
      </c>
      <c r="J288" s="47">
        <f t="shared" si="504"/>
        <v>92.38727999999999</v>
      </c>
      <c r="K288" s="47">
        <f t="shared" si="504"/>
        <v>88.645470000000003</v>
      </c>
      <c r="L288" s="56">
        <f t="shared" si="495"/>
        <v>0.95038474653330307</v>
      </c>
      <c r="M288" s="22">
        <f>M289+M301+M302+M303</f>
        <v>0</v>
      </c>
      <c r="N288" s="22">
        <f>N289+N301+N302+N303</f>
        <v>3.3985700000000016</v>
      </c>
      <c r="O288" s="22">
        <f>O289+O301+O302+O303</f>
        <v>2.3148999999999997</v>
      </c>
      <c r="P288" s="22">
        <f>P289+P301+P302+P303</f>
        <v>3.7418099999999987</v>
      </c>
      <c r="Q288" s="22">
        <v>0</v>
      </c>
      <c r="R288" s="22">
        <v>1.3480200000000053</v>
      </c>
      <c r="S288" s="22">
        <f t="shared" si="496"/>
        <v>3.4568499999999887</v>
      </c>
      <c r="T288" s="150">
        <f t="shared" si="497"/>
        <v>5.2381799999999998</v>
      </c>
      <c r="U288" s="56">
        <f t="shared" si="498"/>
        <v>0.92052201355950858</v>
      </c>
      <c r="V288" s="66">
        <f t="shared" si="499"/>
        <v>8.6631800000000112</v>
      </c>
      <c r="W288" s="22">
        <f>W289+W301+W302+W303</f>
        <v>10.5</v>
      </c>
      <c r="X288" s="106">
        <f>X289+X301+X302+X303</f>
        <v>10.925000000000001</v>
      </c>
      <c r="Y288" s="22">
        <f>Y289+Y301+Y302+Y303</f>
        <v>0</v>
      </c>
      <c r="Z288" s="22">
        <f>Z289+Z301+Z302+Z303</f>
        <v>3.4249999999999998</v>
      </c>
      <c r="AA288" s="66"/>
      <c r="AB288" s="56"/>
      <c r="AC288" s="66"/>
      <c r="AD288" s="81"/>
    </row>
    <row r="289" spans="1:30" s="6" customFormat="1" ht="15.75" customHeight="1" thickTop="1" x14ac:dyDescent="0.25">
      <c r="A289" s="6" t="s">
        <v>231</v>
      </c>
      <c r="B289" s="69" t="s">
        <v>7</v>
      </c>
      <c r="C289" s="13" t="s">
        <v>8</v>
      </c>
      <c r="D289" s="14">
        <f>SUM(D290:D300)</f>
        <v>971</v>
      </c>
      <c r="E289" s="14">
        <f t="shared" ref="E289:K289" si="507">E290+E294+E296+E297+E298+E299+E300</f>
        <v>109.001</v>
      </c>
      <c r="F289" s="147">
        <f t="shared" si="507"/>
        <v>105.57599999999999</v>
      </c>
      <c r="G289" s="158">
        <f t="shared" si="507"/>
        <v>100.33781999999999</v>
      </c>
      <c r="H289" s="158">
        <f t="shared" si="507"/>
        <v>96.880970000000005</v>
      </c>
      <c r="I289" s="147">
        <f t="shared" si="507"/>
        <v>93.735299999999995</v>
      </c>
      <c r="J289" s="44">
        <f t="shared" si="507"/>
        <v>92.38727999999999</v>
      </c>
      <c r="K289" s="44">
        <f t="shared" si="507"/>
        <v>88.645470000000003</v>
      </c>
      <c r="L289" s="53">
        <f t="shared" si="495"/>
        <v>0.95038474653330307</v>
      </c>
      <c r="M289" s="14">
        <f>M290+M294+M296+M297+M298+M299+M300</f>
        <v>0</v>
      </c>
      <c r="N289" s="14">
        <f>N290+N294+N296+N297+N298+N299+N300</f>
        <v>3.3985700000000016</v>
      </c>
      <c r="O289" s="14">
        <f>O290+O294+O296+O297+O298+O299+O300</f>
        <v>2.3148999999999997</v>
      </c>
      <c r="P289" s="14">
        <f>P290+P294+P296+P297+P298+P299+P300</f>
        <v>3.7418099999999987</v>
      </c>
      <c r="Q289" s="14">
        <v>0</v>
      </c>
      <c r="R289" s="14">
        <v>1.3480200000000053</v>
      </c>
      <c r="S289" s="14">
        <f t="shared" si="496"/>
        <v>3.4568499999999887</v>
      </c>
      <c r="T289" s="147">
        <f t="shared" si="497"/>
        <v>5.2381799999999998</v>
      </c>
      <c r="U289" s="53">
        <f t="shared" si="498"/>
        <v>0.92052201355950858</v>
      </c>
      <c r="V289" s="63">
        <f t="shared" si="499"/>
        <v>8.6631800000000112</v>
      </c>
      <c r="W289" s="14">
        <f>W290+W294+W296+W297+W298+W299+W300</f>
        <v>10.5</v>
      </c>
      <c r="X289" s="107">
        <f>X290+X294+X296+X297+X298+X299+X300</f>
        <v>10.925000000000001</v>
      </c>
      <c r="Y289" s="14">
        <f>Y290+Y294+Y296+Y297+Y298+Y299+Y300</f>
        <v>0</v>
      </c>
      <c r="Z289" s="14">
        <f>Z290+Z294+Z296+Z297+Z298+Z299+Z300</f>
        <v>3.4249999999999998</v>
      </c>
      <c r="AA289" s="63"/>
      <c r="AB289" s="53"/>
      <c r="AC289" s="63"/>
      <c r="AD289" s="81"/>
    </row>
    <row r="290" spans="1:30" s="6" customFormat="1" ht="18" customHeight="1" x14ac:dyDescent="0.25">
      <c r="A290" s="6" t="s">
        <v>231</v>
      </c>
      <c r="B290" s="70" t="s">
        <v>7</v>
      </c>
      <c r="C290" s="10" t="s">
        <v>215</v>
      </c>
      <c r="D290" s="12">
        <v>933</v>
      </c>
      <c r="E290" s="12">
        <v>73.650999999999996</v>
      </c>
      <c r="F290" s="146">
        <v>73.650999999999996</v>
      </c>
      <c r="G290" s="84">
        <f>SUM(G291:G293)</f>
        <v>73.650999999999996</v>
      </c>
      <c r="H290" s="84">
        <f>SUM(H291:H293)</f>
        <v>73.650999999999996</v>
      </c>
      <c r="I290" s="146">
        <f>SUM(I291:I293)</f>
        <v>73.650999999999996</v>
      </c>
      <c r="J290" s="43">
        <f>SUM(J291:J293)</f>
        <v>73.650999999999996</v>
      </c>
      <c r="K290" s="43">
        <f>SUM(K291:K293)</f>
        <v>73.650999999999996</v>
      </c>
      <c r="L290" s="52">
        <f t="shared" si="495"/>
        <v>1</v>
      </c>
      <c r="M290" s="12">
        <v>0</v>
      </c>
      <c r="N290" s="12">
        <v>0</v>
      </c>
      <c r="O290" s="12">
        <f>SUM(O291:O293)</f>
        <v>0</v>
      </c>
      <c r="P290" s="12">
        <v>0</v>
      </c>
      <c r="Q290" s="12">
        <v>0</v>
      </c>
      <c r="R290" s="12">
        <v>0</v>
      </c>
      <c r="S290" s="12">
        <f t="shared" si="496"/>
        <v>0</v>
      </c>
      <c r="T290" s="146">
        <f t="shared" si="497"/>
        <v>0</v>
      </c>
      <c r="U290" s="52">
        <f t="shared" si="498"/>
        <v>1</v>
      </c>
      <c r="V290" s="62">
        <f t="shared" si="499"/>
        <v>0</v>
      </c>
      <c r="W290" s="12">
        <f>SUM(W291:W293)</f>
        <v>0</v>
      </c>
      <c r="X290" s="111">
        <v>0</v>
      </c>
      <c r="Y290" s="12">
        <f>SUM(Y291:Y293)</f>
        <v>0</v>
      </c>
      <c r="Z290" s="12">
        <f t="shared" ref="Z290" si="508">W290/1000</f>
        <v>0</v>
      </c>
      <c r="AA290" s="62"/>
      <c r="AB290" s="52"/>
      <c r="AC290" s="62"/>
      <c r="AD290" s="81"/>
    </row>
    <row r="291" spans="1:30" s="6" customFormat="1" ht="18" customHeight="1" x14ac:dyDescent="0.25">
      <c r="A291" s="6" t="s">
        <v>231</v>
      </c>
      <c r="B291" s="70"/>
      <c r="C291" s="33" t="s">
        <v>212</v>
      </c>
      <c r="D291" s="12"/>
      <c r="E291" s="12"/>
      <c r="F291" s="146"/>
      <c r="G291" s="84">
        <v>73.650999999999996</v>
      </c>
      <c r="H291" s="84">
        <v>73.650999999999996</v>
      </c>
      <c r="I291" s="146">
        <v>73.650999999999996</v>
      </c>
      <c r="J291" s="43">
        <v>73.650999999999996</v>
      </c>
      <c r="K291" s="43">
        <v>73.650999999999996</v>
      </c>
      <c r="L291" s="52" t="str">
        <f t="shared" si="495"/>
        <v/>
      </c>
      <c r="M291" s="12"/>
      <c r="N291" s="12"/>
      <c r="O291" s="12">
        <v>0</v>
      </c>
      <c r="P291" s="12">
        <v>0</v>
      </c>
      <c r="Q291" s="12">
        <v>0</v>
      </c>
      <c r="R291" s="12">
        <v>0</v>
      </c>
      <c r="S291" s="12">
        <f t="shared" si="496"/>
        <v>0</v>
      </c>
      <c r="T291" s="146" t="str">
        <f t="shared" si="497"/>
        <v/>
      </c>
      <c r="U291" s="52" t="str">
        <f t="shared" si="498"/>
        <v/>
      </c>
      <c r="V291" s="62" t="str">
        <f t="shared" si="499"/>
        <v/>
      </c>
      <c r="W291" s="12"/>
      <c r="X291" s="111"/>
      <c r="Y291" s="12"/>
      <c r="Z291" s="12"/>
      <c r="AA291" s="62"/>
      <c r="AB291" s="52"/>
      <c r="AC291" s="62"/>
      <c r="AD291" s="81"/>
    </row>
    <row r="292" spans="1:30" s="6" customFormat="1" ht="18" customHeight="1" x14ac:dyDescent="0.25">
      <c r="A292" s="6" t="s">
        <v>231</v>
      </c>
      <c r="B292" s="70"/>
      <c r="C292" s="33" t="s">
        <v>213</v>
      </c>
      <c r="D292" s="12"/>
      <c r="E292" s="12"/>
      <c r="F292" s="146"/>
      <c r="G292" s="84">
        <v>0</v>
      </c>
      <c r="H292" s="84">
        <v>0</v>
      </c>
      <c r="I292" s="146">
        <v>0</v>
      </c>
      <c r="J292" s="43">
        <v>0</v>
      </c>
      <c r="K292" s="43">
        <v>0</v>
      </c>
      <c r="L292" s="52" t="str">
        <f t="shared" si="495"/>
        <v/>
      </c>
      <c r="M292" s="12"/>
      <c r="N292" s="12"/>
      <c r="O292" s="12">
        <v>0</v>
      </c>
      <c r="P292" s="12">
        <v>0</v>
      </c>
      <c r="Q292" s="12">
        <v>0</v>
      </c>
      <c r="R292" s="12">
        <v>0</v>
      </c>
      <c r="S292" s="12">
        <f t="shared" si="496"/>
        <v>0</v>
      </c>
      <c r="T292" s="146" t="str">
        <f t="shared" si="497"/>
        <v/>
      </c>
      <c r="U292" s="52" t="str">
        <f t="shared" si="498"/>
        <v/>
      </c>
      <c r="V292" s="62" t="str">
        <f t="shared" si="499"/>
        <v/>
      </c>
      <c r="W292" s="12"/>
      <c r="X292" s="111"/>
      <c r="Y292" s="12"/>
      <c r="Z292" s="12"/>
      <c r="AA292" s="62"/>
      <c r="AB292" s="52"/>
      <c r="AC292" s="62"/>
      <c r="AD292" s="81"/>
    </row>
    <row r="293" spans="1:30" s="6" customFormat="1" ht="18" customHeight="1" x14ac:dyDescent="0.25">
      <c r="A293" s="6" t="s">
        <v>231</v>
      </c>
      <c r="B293" s="70"/>
      <c r="C293" s="33" t="s">
        <v>214</v>
      </c>
      <c r="D293" s="12"/>
      <c r="E293" s="12"/>
      <c r="F293" s="146"/>
      <c r="G293" s="84">
        <v>0</v>
      </c>
      <c r="H293" s="84">
        <v>0</v>
      </c>
      <c r="I293" s="146">
        <v>0</v>
      </c>
      <c r="J293" s="43">
        <v>0</v>
      </c>
      <c r="K293" s="43">
        <v>0</v>
      </c>
      <c r="L293" s="52" t="str">
        <f t="shared" si="495"/>
        <v/>
      </c>
      <c r="M293" s="12"/>
      <c r="N293" s="12"/>
      <c r="O293" s="12">
        <v>0</v>
      </c>
      <c r="P293" s="12">
        <v>0</v>
      </c>
      <c r="Q293" s="12">
        <v>0</v>
      </c>
      <c r="R293" s="12">
        <v>0</v>
      </c>
      <c r="S293" s="12">
        <f t="shared" si="496"/>
        <v>0</v>
      </c>
      <c r="T293" s="146" t="str">
        <f t="shared" si="497"/>
        <v/>
      </c>
      <c r="U293" s="52" t="str">
        <f t="shared" si="498"/>
        <v/>
      </c>
      <c r="V293" s="62" t="str">
        <f t="shared" si="499"/>
        <v/>
      </c>
      <c r="W293" s="12"/>
      <c r="X293" s="111"/>
      <c r="Y293" s="12"/>
      <c r="Z293" s="12"/>
      <c r="AA293" s="62"/>
      <c r="AB293" s="52"/>
      <c r="AC293" s="62"/>
      <c r="AD293" s="81"/>
    </row>
    <row r="294" spans="1:30" s="6" customFormat="1" ht="18" customHeight="1" x14ac:dyDescent="0.25">
      <c r="A294" s="6" t="s">
        <v>231</v>
      </c>
      <c r="B294" s="70" t="s">
        <v>7</v>
      </c>
      <c r="C294" s="29" t="s">
        <v>146</v>
      </c>
      <c r="D294" s="12">
        <v>35</v>
      </c>
      <c r="E294" s="12">
        <v>29.35</v>
      </c>
      <c r="F294" s="146">
        <v>26.3</v>
      </c>
      <c r="G294" s="84">
        <v>22.09019</v>
      </c>
      <c r="H294" s="84">
        <v>18.744880000000002</v>
      </c>
      <c r="I294" s="146">
        <v>17.30247</v>
      </c>
      <c r="J294" s="43">
        <v>16.3066</v>
      </c>
      <c r="K294" s="43">
        <v>14.412930000000001</v>
      </c>
      <c r="L294" s="52">
        <f t="shared" si="495"/>
        <v>0.83993117870722434</v>
      </c>
      <c r="M294" s="12">
        <v>0</v>
      </c>
      <c r="N294" s="12">
        <v>3.3985700000000016</v>
      </c>
      <c r="O294" s="12">
        <v>2.3148999999999997</v>
      </c>
      <c r="P294" s="12">
        <v>1.8936699999999984</v>
      </c>
      <c r="Q294" s="12">
        <v>0</v>
      </c>
      <c r="R294" s="12">
        <v>0.99587000000000003</v>
      </c>
      <c r="S294" s="12">
        <f t="shared" si="496"/>
        <v>3.3453099999999978</v>
      </c>
      <c r="T294" s="146">
        <f t="shared" si="497"/>
        <v>4.2098100000000009</v>
      </c>
      <c r="U294" s="52">
        <f t="shared" si="498"/>
        <v>0.75264701873935258</v>
      </c>
      <c r="V294" s="62">
        <f t="shared" si="499"/>
        <v>7.2598100000000017</v>
      </c>
      <c r="W294" s="12">
        <v>9.9</v>
      </c>
      <c r="X294" s="111">
        <v>8.0500000000000007</v>
      </c>
      <c r="Y294" s="12"/>
      <c r="Z294" s="12">
        <v>3.05</v>
      </c>
      <c r="AA294" s="62"/>
      <c r="AB294" s="52"/>
      <c r="AC294" s="62"/>
      <c r="AD294" s="81"/>
    </row>
    <row r="295" spans="1:30" s="6" customFormat="1" ht="36" customHeight="1" x14ac:dyDescent="0.25">
      <c r="A295" s="6" t="s">
        <v>231</v>
      </c>
      <c r="B295" s="70"/>
      <c r="C295" s="33" t="s">
        <v>224</v>
      </c>
      <c r="D295" s="12"/>
      <c r="E295" s="12"/>
      <c r="F295" s="146"/>
      <c r="G295" s="84">
        <v>0.65</v>
      </c>
      <c r="H295" s="84"/>
      <c r="I295" s="146">
        <v>0.65</v>
      </c>
      <c r="J295" s="43">
        <v>0.65</v>
      </c>
      <c r="K295" s="43">
        <v>0.65</v>
      </c>
      <c r="L295" s="52" t="str">
        <f t="shared" si="495"/>
        <v/>
      </c>
      <c r="M295" s="12"/>
      <c r="N295" s="12"/>
      <c r="O295" s="12">
        <v>0</v>
      </c>
      <c r="P295" s="12">
        <v>0</v>
      </c>
      <c r="Q295" s="12">
        <v>0</v>
      </c>
      <c r="R295" s="12">
        <v>0</v>
      </c>
      <c r="S295" s="12">
        <f t="shared" si="496"/>
        <v>0.65</v>
      </c>
      <c r="T295" s="146" t="str">
        <f t="shared" si="497"/>
        <v/>
      </c>
      <c r="U295" s="52" t="str">
        <f t="shared" si="498"/>
        <v/>
      </c>
      <c r="V295" s="62" t="str">
        <f t="shared" si="499"/>
        <v/>
      </c>
      <c r="W295" s="12"/>
      <c r="X295" s="111"/>
      <c r="Y295" s="12"/>
      <c r="Z295" s="12"/>
      <c r="AA295" s="62"/>
      <c r="AB295" s="52"/>
      <c r="AC295" s="62"/>
      <c r="AD295" s="81"/>
    </row>
    <row r="296" spans="1:30" s="6" customFormat="1" ht="18" customHeight="1" x14ac:dyDescent="0.25">
      <c r="A296" s="6" t="s">
        <v>231</v>
      </c>
      <c r="B296" s="70" t="s">
        <v>7</v>
      </c>
      <c r="C296" s="10" t="s">
        <v>216</v>
      </c>
      <c r="D296" s="12">
        <v>0</v>
      </c>
      <c r="E296" s="12">
        <v>0</v>
      </c>
      <c r="F296" s="146">
        <v>0</v>
      </c>
      <c r="G296" s="84">
        <v>0</v>
      </c>
      <c r="H296" s="84">
        <v>0</v>
      </c>
      <c r="I296" s="146">
        <v>0</v>
      </c>
      <c r="J296" s="43">
        <v>0</v>
      </c>
      <c r="K296" s="43">
        <v>0</v>
      </c>
      <c r="L296" s="52" t="str">
        <f t="shared" si="495"/>
        <v/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f t="shared" si="496"/>
        <v>0</v>
      </c>
      <c r="T296" s="146">
        <f t="shared" si="497"/>
        <v>0</v>
      </c>
      <c r="U296" s="52" t="str">
        <f t="shared" si="498"/>
        <v/>
      </c>
      <c r="V296" s="62">
        <f t="shared" si="499"/>
        <v>0</v>
      </c>
      <c r="W296" s="12"/>
      <c r="X296" s="111">
        <v>0</v>
      </c>
      <c r="Y296" s="12"/>
      <c r="Z296" s="12">
        <v>0</v>
      </c>
      <c r="AA296" s="62"/>
      <c r="AB296" s="52"/>
      <c r="AC296" s="62"/>
      <c r="AD296" s="81"/>
    </row>
    <row r="297" spans="1:30" s="6" customFormat="1" ht="18" customHeight="1" x14ac:dyDescent="0.25">
      <c r="A297" s="6" t="s">
        <v>231</v>
      </c>
      <c r="B297" s="70" t="s">
        <v>7</v>
      </c>
      <c r="C297" s="10" t="s">
        <v>217</v>
      </c>
      <c r="D297" s="12">
        <v>0</v>
      </c>
      <c r="E297" s="12">
        <v>0</v>
      </c>
      <c r="F297" s="146">
        <v>0</v>
      </c>
      <c r="G297" s="84">
        <v>0</v>
      </c>
      <c r="H297" s="84">
        <v>0</v>
      </c>
      <c r="I297" s="146">
        <v>0</v>
      </c>
      <c r="J297" s="43">
        <v>0</v>
      </c>
      <c r="K297" s="43">
        <v>0</v>
      </c>
      <c r="L297" s="52" t="str">
        <f t="shared" si="495"/>
        <v/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f t="shared" si="496"/>
        <v>0</v>
      </c>
      <c r="T297" s="146">
        <f t="shared" si="497"/>
        <v>0</v>
      </c>
      <c r="U297" s="52" t="str">
        <f t="shared" si="498"/>
        <v/>
      </c>
      <c r="V297" s="62">
        <f t="shared" si="499"/>
        <v>0</v>
      </c>
      <c r="W297" s="12"/>
      <c r="X297" s="111">
        <v>0</v>
      </c>
      <c r="Y297" s="12"/>
      <c r="Z297" s="12">
        <v>0</v>
      </c>
      <c r="AA297" s="62"/>
      <c r="AB297" s="52"/>
      <c r="AC297" s="62"/>
      <c r="AD297" s="81"/>
    </row>
    <row r="298" spans="1:30" s="6" customFormat="1" ht="18" customHeight="1" x14ac:dyDescent="0.25">
      <c r="A298" s="6" t="s">
        <v>231</v>
      </c>
      <c r="B298" s="70" t="s">
        <v>7</v>
      </c>
      <c r="C298" s="10" t="s">
        <v>218</v>
      </c>
      <c r="D298" s="12">
        <v>0</v>
      </c>
      <c r="E298" s="12">
        <v>0</v>
      </c>
      <c r="F298" s="146">
        <v>0</v>
      </c>
      <c r="G298" s="84">
        <v>0</v>
      </c>
      <c r="H298" s="84">
        <v>0</v>
      </c>
      <c r="I298" s="146">
        <v>0</v>
      </c>
      <c r="J298" s="43">
        <v>0</v>
      </c>
      <c r="K298" s="43">
        <v>0</v>
      </c>
      <c r="L298" s="52" t="str">
        <f t="shared" si="495"/>
        <v/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f t="shared" si="496"/>
        <v>0</v>
      </c>
      <c r="T298" s="146">
        <f t="shared" si="497"/>
        <v>0</v>
      </c>
      <c r="U298" s="52" t="str">
        <f t="shared" si="498"/>
        <v/>
      </c>
      <c r="V298" s="62">
        <f t="shared" si="499"/>
        <v>0</v>
      </c>
      <c r="W298" s="12"/>
      <c r="X298" s="111">
        <v>0</v>
      </c>
      <c r="Y298" s="12"/>
      <c r="Z298" s="12">
        <v>0</v>
      </c>
      <c r="AA298" s="62"/>
      <c r="AB298" s="52"/>
      <c r="AC298" s="62"/>
      <c r="AD298" s="81"/>
    </row>
    <row r="299" spans="1:30" s="6" customFormat="1" ht="18" customHeight="1" x14ac:dyDescent="0.25">
      <c r="A299" s="6" t="s">
        <v>231</v>
      </c>
      <c r="B299" s="70" t="s">
        <v>7</v>
      </c>
      <c r="C299" s="10" t="s">
        <v>219</v>
      </c>
      <c r="D299" s="12">
        <v>3</v>
      </c>
      <c r="E299" s="12">
        <v>5.5</v>
      </c>
      <c r="F299" s="146">
        <v>5.25</v>
      </c>
      <c r="G299" s="84">
        <v>4.2620100000000001</v>
      </c>
      <c r="H299" s="84">
        <v>4.2620100000000001</v>
      </c>
      <c r="I299" s="146">
        <v>2.5587499999999999</v>
      </c>
      <c r="J299" s="43">
        <v>2.2065999999999999</v>
      </c>
      <c r="K299" s="43">
        <v>0.47</v>
      </c>
      <c r="L299" s="52">
        <f t="shared" si="495"/>
        <v>0.81181142857142863</v>
      </c>
      <c r="M299" s="12">
        <v>0</v>
      </c>
      <c r="N299" s="12">
        <v>0</v>
      </c>
      <c r="O299" s="12">
        <v>0</v>
      </c>
      <c r="P299" s="12">
        <v>1.7365999999999999</v>
      </c>
      <c r="Q299" s="12">
        <v>0</v>
      </c>
      <c r="R299" s="12">
        <v>0.35214999999999996</v>
      </c>
      <c r="S299" s="12">
        <f t="shared" si="496"/>
        <v>0</v>
      </c>
      <c r="T299" s="146">
        <f t="shared" si="497"/>
        <v>0.98798999999999992</v>
      </c>
      <c r="U299" s="52">
        <f t="shared" si="498"/>
        <v>0.77491090909090909</v>
      </c>
      <c r="V299" s="62">
        <f t="shared" si="499"/>
        <v>1.2379899999999999</v>
      </c>
      <c r="W299" s="12">
        <v>0.4</v>
      </c>
      <c r="X299" s="111">
        <v>2.75</v>
      </c>
      <c r="Y299" s="12"/>
      <c r="Z299" s="12">
        <v>0.25</v>
      </c>
      <c r="AA299" s="62"/>
      <c r="AB299" s="52"/>
      <c r="AC299" s="62"/>
      <c r="AD299" s="81"/>
    </row>
    <row r="300" spans="1:30" s="6" customFormat="1" ht="18" customHeight="1" x14ac:dyDescent="0.25">
      <c r="A300" s="6" t="s">
        <v>231</v>
      </c>
      <c r="B300" s="70" t="s">
        <v>7</v>
      </c>
      <c r="C300" s="10" t="s">
        <v>220</v>
      </c>
      <c r="D300" s="12">
        <v>0</v>
      </c>
      <c r="E300" s="12">
        <v>0.5</v>
      </c>
      <c r="F300" s="146">
        <v>0.375</v>
      </c>
      <c r="G300" s="84">
        <v>0.33462000000000003</v>
      </c>
      <c r="H300" s="84">
        <v>0.22308</v>
      </c>
      <c r="I300" s="146">
        <v>0.22308</v>
      </c>
      <c r="J300" s="43">
        <v>0.22308</v>
      </c>
      <c r="K300" s="43">
        <v>0.11154</v>
      </c>
      <c r="L300" s="52">
        <f t="shared" si="495"/>
        <v>0.89232000000000011</v>
      </c>
      <c r="M300" s="12">
        <v>0</v>
      </c>
      <c r="N300" s="12">
        <v>0</v>
      </c>
      <c r="O300" s="12">
        <v>0</v>
      </c>
      <c r="P300" s="12">
        <v>0.11154</v>
      </c>
      <c r="Q300" s="12">
        <v>0</v>
      </c>
      <c r="R300" s="12">
        <v>0</v>
      </c>
      <c r="S300" s="12">
        <f t="shared" si="496"/>
        <v>0.11154000000000003</v>
      </c>
      <c r="T300" s="146">
        <f t="shared" si="497"/>
        <v>4.0379999999999971E-2</v>
      </c>
      <c r="U300" s="52">
        <f t="shared" si="498"/>
        <v>0.66924000000000006</v>
      </c>
      <c r="V300" s="62">
        <f t="shared" si="499"/>
        <v>0.16537999999999997</v>
      </c>
      <c r="W300" s="12">
        <v>0.2</v>
      </c>
      <c r="X300" s="111">
        <v>0.125</v>
      </c>
      <c r="Y300" s="12"/>
      <c r="Z300" s="12">
        <v>0.125</v>
      </c>
      <c r="AA300" s="62"/>
      <c r="AB300" s="52"/>
      <c r="AC300" s="62"/>
      <c r="AD300" s="81"/>
    </row>
    <row r="301" spans="1:30" s="6" customFormat="1" ht="30" customHeight="1" x14ac:dyDescent="0.25">
      <c r="A301" s="6" t="s">
        <v>231</v>
      </c>
      <c r="B301" s="69" t="s">
        <v>7</v>
      </c>
      <c r="C301" s="13" t="s">
        <v>14</v>
      </c>
      <c r="D301" s="14">
        <v>0</v>
      </c>
      <c r="E301" s="14">
        <v>0</v>
      </c>
      <c r="F301" s="147">
        <v>0</v>
      </c>
      <c r="G301" s="158">
        <v>0</v>
      </c>
      <c r="H301" s="158">
        <v>0</v>
      </c>
      <c r="I301" s="147">
        <v>0</v>
      </c>
      <c r="J301" s="44">
        <v>0</v>
      </c>
      <c r="K301" s="44">
        <v>0</v>
      </c>
      <c r="L301" s="53" t="str">
        <f t="shared" si="495"/>
        <v/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f t="shared" si="496"/>
        <v>0</v>
      </c>
      <c r="T301" s="147">
        <f t="shared" si="497"/>
        <v>0</v>
      </c>
      <c r="U301" s="53" t="str">
        <f t="shared" si="498"/>
        <v/>
      </c>
      <c r="V301" s="63">
        <f t="shared" si="499"/>
        <v>0</v>
      </c>
      <c r="W301" s="14"/>
      <c r="X301" s="110">
        <v>0</v>
      </c>
      <c r="Y301" s="14"/>
      <c r="Z301" s="14">
        <v>0</v>
      </c>
      <c r="AA301" s="63"/>
      <c r="AB301" s="53"/>
      <c r="AC301" s="63"/>
      <c r="AD301" s="81"/>
    </row>
    <row r="302" spans="1:30" s="6" customFormat="1" ht="15" customHeight="1" x14ac:dyDescent="0.25">
      <c r="A302" s="6" t="s">
        <v>231</v>
      </c>
      <c r="B302" s="69" t="s">
        <v>7</v>
      </c>
      <c r="C302" s="13" t="s">
        <v>15</v>
      </c>
      <c r="D302" s="14">
        <v>0</v>
      </c>
      <c r="E302" s="14">
        <v>0</v>
      </c>
      <c r="F302" s="147">
        <v>0</v>
      </c>
      <c r="G302" s="158">
        <v>0</v>
      </c>
      <c r="H302" s="158">
        <v>0</v>
      </c>
      <c r="I302" s="147">
        <v>0</v>
      </c>
      <c r="J302" s="44">
        <v>0</v>
      </c>
      <c r="K302" s="44">
        <v>0</v>
      </c>
      <c r="L302" s="53" t="str">
        <f t="shared" si="495"/>
        <v/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f t="shared" si="496"/>
        <v>0</v>
      </c>
      <c r="T302" s="147">
        <f t="shared" si="497"/>
        <v>0</v>
      </c>
      <c r="U302" s="53" t="str">
        <f t="shared" si="498"/>
        <v/>
      </c>
      <c r="V302" s="63">
        <f t="shared" si="499"/>
        <v>0</v>
      </c>
      <c r="W302" s="14"/>
      <c r="X302" s="110">
        <v>0</v>
      </c>
      <c r="Y302" s="14"/>
      <c r="Z302" s="14">
        <v>0</v>
      </c>
      <c r="AA302" s="63"/>
      <c r="AB302" s="53"/>
      <c r="AC302" s="63"/>
      <c r="AD302" s="81"/>
    </row>
    <row r="303" spans="1:30" s="6" customFormat="1" ht="15.75" customHeight="1" thickBot="1" x14ac:dyDescent="0.3">
      <c r="A303" s="6" t="s">
        <v>231</v>
      </c>
      <c r="B303" s="71" t="s">
        <v>7</v>
      </c>
      <c r="C303" s="17" t="s">
        <v>16</v>
      </c>
      <c r="D303" s="18">
        <v>0</v>
      </c>
      <c r="E303" s="18">
        <v>0</v>
      </c>
      <c r="F303" s="149">
        <v>0</v>
      </c>
      <c r="G303" s="160">
        <v>0</v>
      </c>
      <c r="H303" s="160">
        <v>0</v>
      </c>
      <c r="I303" s="149">
        <v>0</v>
      </c>
      <c r="J303" s="46">
        <v>0</v>
      </c>
      <c r="K303" s="46">
        <v>0</v>
      </c>
      <c r="L303" s="55" t="str">
        <f t="shared" si="495"/>
        <v/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0</v>
      </c>
      <c r="S303" s="18">
        <f t="shared" si="496"/>
        <v>0</v>
      </c>
      <c r="T303" s="149">
        <f t="shared" si="497"/>
        <v>0</v>
      </c>
      <c r="U303" s="55" t="str">
        <f t="shared" si="498"/>
        <v/>
      </c>
      <c r="V303" s="65">
        <f t="shared" si="499"/>
        <v>0</v>
      </c>
      <c r="W303" s="18"/>
      <c r="X303" s="110">
        <v>0</v>
      </c>
      <c r="Y303" s="18"/>
      <c r="Z303" s="18">
        <v>0</v>
      </c>
      <c r="AA303" s="65"/>
      <c r="AB303" s="55"/>
      <c r="AC303" s="65"/>
      <c r="AD303" s="81"/>
    </row>
    <row r="304" spans="1:30" s="6" customFormat="1" ht="80.25" thickTop="1" thickBot="1" x14ac:dyDescent="0.3">
      <c r="A304" s="6" t="str">
        <f>IF(OR(M304&lt;&gt;0,F304&lt;&gt;0,O304&lt;&gt;0,S304&lt;&gt;0,T304&lt;&gt;0),"a","b")</f>
        <v>a</v>
      </c>
      <c r="B304" s="67" t="s">
        <v>55</v>
      </c>
      <c r="C304" s="19" t="s">
        <v>56</v>
      </c>
      <c r="D304" s="7">
        <f t="shared" ref="D304:K304" si="509">D305+D317+D318+D319</f>
        <v>6600</v>
      </c>
      <c r="E304" s="7">
        <f t="shared" si="509"/>
        <v>6261.7120000000004</v>
      </c>
      <c r="F304" s="143">
        <f t="shared" si="509"/>
        <v>4755.9120000000003</v>
      </c>
      <c r="G304" s="156">
        <f t="shared" si="509"/>
        <v>4300.3717399999996</v>
      </c>
      <c r="H304" s="156">
        <f t="shared" ref="H304" si="510">H305+H317+H318+H319</f>
        <v>3850.9525800000001</v>
      </c>
      <c r="I304" s="143">
        <f t="shared" ref="I304" si="511">I305+I317+I318+I319</f>
        <v>3404.0317599999998</v>
      </c>
      <c r="J304" s="40">
        <f t="shared" si="509"/>
        <v>2990.5568900000003</v>
      </c>
      <c r="K304" s="40">
        <f t="shared" si="509"/>
        <v>2507.0352599999997</v>
      </c>
      <c r="L304" s="49">
        <f t="shared" si="495"/>
        <v>0.9042160031556512</v>
      </c>
      <c r="M304" s="7">
        <f>M305+M317+M318+M319</f>
        <v>0</v>
      </c>
      <c r="N304" s="7">
        <f>N305+N317+N318+N319</f>
        <v>700.29772999999977</v>
      </c>
      <c r="O304" s="7">
        <f>O305+O317+O318+O319</f>
        <v>465.90888999999987</v>
      </c>
      <c r="P304" s="7">
        <f>P305+P317+P318+P319</f>
        <v>483.52163000000019</v>
      </c>
      <c r="Q304" s="7">
        <f>Q305+Q317+Q318+Q319</f>
        <v>457.06551999999999</v>
      </c>
      <c r="R304" s="7">
        <v>413.47486999999956</v>
      </c>
      <c r="S304" s="7">
        <f t="shared" si="496"/>
        <v>449.41915999999947</v>
      </c>
      <c r="T304" s="143">
        <f t="shared" si="497"/>
        <v>455.54026000000067</v>
      </c>
      <c r="U304" s="49">
        <f t="shared" si="498"/>
        <v>0.68677252163625524</v>
      </c>
      <c r="V304" s="59">
        <f t="shared" si="499"/>
        <v>1961.3402600000009</v>
      </c>
      <c r="W304" s="7">
        <f>W305+W317+W318+W319</f>
        <v>1479.3</v>
      </c>
      <c r="X304" s="118">
        <f>X305+X317+X318+X319</f>
        <v>1682.7</v>
      </c>
      <c r="Y304" s="7">
        <f>Y305+Y317+Y318+Y319</f>
        <v>1905.1899999999998</v>
      </c>
      <c r="Z304" s="7">
        <f>Z305+Z317+Z318+Z319</f>
        <v>1505.8</v>
      </c>
      <c r="AA304" s="59">
        <f t="shared" ref="AA304:AA324" si="512">G304+Y304</f>
        <v>6205.5617399999992</v>
      </c>
      <c r="AB304" s="49">
        <f t="shared" ref="AB304:AB324" si="513">IF(OR(E304="",E304=0),"",(G304+Y304)/E304)</f>
        <v>0.9910327622860966</v>
      </c>
      <c r="AC304" s="59">
        <f t="shared" ref="AC304:AC324" si="514">IF(OR(C304="თანამდებობრივი სარგო",C304="პრემია",C304="დანამატი",C304="მ.შ. შტატგარეშეთა შრომის ანაზღაურება"),"",E304-AA304)</f>
        <v>56.150260000001254</v>
      </c>
      <c r="AD304" s="81"/>
    </row>
    <row r="305" spans="1:30" s="6" customFormat="1" ht="18.75" thickTop="1" x14ac:dyDescent="0.25">
      <c r="A305" s="6" t="str">
        <f>IF(OR(M305&lt;&gt;0,F305&lt;&gt;0,O305&lt;&gt;0,S305&lt;&gt;0,T305&lt;&gt;0),"a","b")</f>
        <v>a</v>
      </c>
      <c r="B305" s="69" t="s">
        <v>7</v>
      </c>
      <c r="C305" s="8" t="s">
        <v>8</v>
      </c>
      <c r="D305" s="9">
        <f t="shared" ref="D305:K305" si="515">D306+D310+D312+D313+D314+D315+D316</f>
        <v>6250</v>
      </c>
      <c r="E305" s="9">
        <f t="shared" si="515"/>
        <v>6010.9890000000005</v>
      </c>
      <c r="F305" s="144">
        <f t="shared" si="515"/>
        <v>4505.1890000000003</v>
      </c>
      <c r="G305" s="157">
        <f t="shared" si="515"/>
        <v>4120.3792800000001</v>
      </c>
      <c r="H305" s="157">
        <f t="shared" ref="H305" si="516">H306+H310+H312+H313+H314+H315+H316</f>
        <v>3707.22993</v>
      </c>
      <c r="I305" s="144">
        <f t="shared" ref="I305" si="517">I306+I310+I312+I313+I314+I315+I316</f>
        <v>3274.8880999999997</v>
      </c>
      <c r="J305" s="41">
        <f t="shared" si="515"/>
        <v>2873.42029</v>
      </c>
      <c r="K305" s="41">
        <f t="shared" si="515"/>
        <v>2423.0123099999996</v>
      </c>
      <c r="L305" s="50">
        <f t="shared" si="495"/>
        <v>0.91458522161889322</v>
      </c>
      <c r="M305" s="9">
        <f>M306+M310+M312+M313+M314+M315+M316</f>
        <v>0</v>
      </c>
      <c r="N305" s="9">
        <f>N306+N310+N312+N313+N314+N315+N316</f>
        <v>682.55972999999983</v>
      </c>
      <c r="O305" s="9">
        <f>O306+O310+O312+O313+O314+O315+O316</f>
        <v>448.50143999999989</v>
      </c>
      <c r="P305" s="9">
        <f>P306+P310+P312+P313+P314+P315+P316</f>
        <v>450.40798000000018</v>
      </c>
      <c r="Q305" s="9">
        <f>Q306+Q310+Q312+Q313+Q314+Q315+Q316</f>
        <v>400.69871999999998</v>
      </c>
      <c r="R305" s="9">
        <v>401.46780999999964</v>
      </c>
      <c r="S305" s="9">
        <f t="shared" si="496"/>
        <v>413.14935000000014</v>
      </c>
      <c r="T305" s="144">
        <f t="shared" si="497"/>
        <v>384.8097200000002</v>
      </c>
      <c r="U305" s="50">
        <f t="shared" si="498"/>
        <v>0.68547443357490756</v>
      </c>
      <c r="V305" s="60">
        <f t="shared" si="499"/>
        <v>1890.6097200000004</v>
      </c>
      <c r="W305" s="9">
        <f>W306+W310+W312+W313+W314+W315+W316</f>
        <v>1414.8</v>
      </c>
      <c r="X305" s="113">
        <f>X306+X310+X312+X313+X314+X315+X316</f>
        <v>1557.7</v>
      </c>
      <c r="Y305" s="9">
        <f>Y306+Y310+Y312+Y313+Y314+Y315+Y316</f>
        <v>1834.4699999999998</v>
      </c>
      <c r="Z305" s="9">
        <f>Z306+Z310+Z312+Z313+Z314+Z315+Z316</f>
        <v>1505.8</v>
      </c>
      <c r="AA305" s="60">
        <f t="shared" si="512"/>
        <v>5954.8492800000004</v>
      </c>
      <c r="AB305" s="50">
        <f t="shared" si="513"/>
        <v>0.99066048532113438</v>
      </c>
      <c r="AC305" s="60">
        <f t="shared" si="514"/>
        <v>56.139720000000125</v>
      </c>
      <c r="AD305" s="81"/>
    </row>
    <row r="306" spans="1:30" s="6" customFormat="1" ht="18" x14ac:dyDescent="0.25">
      <c r="A306" s="6" t="str">
        <f>IF(OR(M306&lt;&gt;0,F306&lt;&gt;0,O306&lt;&gt;0,S306&lt;&gt;0,T306&lt;&gt;0),"a","b")</f>
        <v>a</v>
      </c>
      <c r="B306" s="70" t="s">
        <v>7</v>
      </c>
      <c r="C306" s="10" t="s">
        <v>215</v>
      </c>
      <c r="D306" s="11">
        <v>3580</v>
      </c>
      <c r="E306" s="11">
        <v>3514.4</v>
      </c>
      <c r="F306" s="145">
        <v>2686.6</v>
      </c>
      <c r="G306" s="83">
        <f>SUM(G307:G309)</f>
        <v>2420.9776400000001</v>
      </c>
      <c r="H306" s="83">
        <v>2151.2782699999998</v>
      </c>
      <c r="I306" s="145">
        <f>SUM(I307:I309)</f>
        <v>1893.1850999999999</v>
      </c>
      <c r="J306" s="42">
        <f>SUM(J307:J309)</f>
        <v>1643.8678399999999</v>
      </c>
      <c r="K306" s="42">
        <f>SUM(K307:K309)</f>
        <v>1391.5563899999997</v>
      </c>
      <c r="L306" s="51">
        <f t="shared" si="495"/>
        <v>0.90113066329189317</v>
      </c>
      <c r="M306" s="11">
        <v>0</v>
      </c>
      <c r="N306" s="11">
        <v>360.22985</v>
      </c>
      <c r="O306" s="11">
        <f>SUM(O307:O309)</f>
        <v>258.06919999999991</v>
      </c>
      <c r="P306" s="11">
        <f>SUM(P307:P309)</f>
        <v>252.31145000000015</v>
      </c>
      <c r="Q306" s="11">
        <f>SUM(Q307:Q309)</f>
        <v>284.61</v>
      </c>
      <c r="R306" s="11">
        <v>249.31726000000003</v>
      </c>
      <c r="S306" s="11">
        <f t="shared" si="496"/>
        <v>269.69937000000027</v>
      </c>
      <c r="T306" s="145">
        <f t="shared" si="497"/>
        <v>265.62235999999984</v>
      </c>
      <c r="U306" s="51">
        <f t="shared" si="498"/>
        <v>0.68887367402686095</v>
      </c>
      <c r="V306" s="61">
        <f t="shared" si="499"/>
        <v>1093.42236</v>
      </c>
      <c r="W306" s="11">
        <f>SUM(W307:W309)</f>
        <v>830.4</v>
      </c>
      <c r="X306" s="114">
        <v>958.7</v>
      </c>
      <c r="Y306" s="11">
        <f>SUM(Y307:Y309)</f>
        <v>1093.3</v>
      </c>
      <c r="Z306" s="11">
        <v>827.8</v>
      </c>
      <c r="AA306" s="61">
        <f t="shared" si="512"/>
        <v>3514.2776400000002</v>
      </c>
      <c r="AB306" s="51">
        <f t="shared" si="513"/>
        <v>0.99996518324607331</v>
      </c>
      <c r="AC306" s="61">
        <f t="shared" si="514"/>
        <v>0.12235999999984415</v>
      </c>
      <c r="AD306" s="81"/>
    </row>
    <row r="307" spans="1:30" s="6" customFormat="1" ht="18" x14ac:dyDescent="0.25">
      <c r="A307" s="6" t="s">
        <v>211</v>
      </c>
      <c r="B307" s="70"/>
      <c r="C307" s="33" t="s">
        <v>212</v>
      </c>
      <c r="D307" s="11"/>
      <c r="E307" s="11"/>
      <c r="F307" s="145"/>
      <c r="G307" s="83">
        <v>2178.7326400000002</v>
      </c>
      <c r="H307" s="83"/>
      <c r="I307" s="145">
        <v>1690.2651000000001</v>
      </c>
      <c r="J307" s="42">
        <v>1460.94784</v>
      </c>
      <c r="K307" s="42">
        <v>1228.6363899999999</v>
      </c>
      <c r="L307" s="51" t="str">
        <f t="shared" si="495"/>
        <v/>
      </c>
      <c r="M307" s="11"/>
      <c r="N307" s="11"/>
      <c r="O307" s="11">
        <v>238.06919999999991</v>
      </c>
      <c r="P307" s="11">
        <v>232.31145000000015</v>
      </c>
      <c r="Q307" s="11">
        <v>264.61</v>
      </c>
      <c r="R307" s="11">
        <v>229.31726000000003</v>
      </c>
      <c r="S307" s="11">
        <f t="shared" si="496"/>
        <v>2178.7326400000002</v>
      </c>
      <c r="T307" s="145" t="str">
        <f t="shared" si="497"/>
        <v/>
      </c>
      <c r="U307" s="51" t="str">
        <f t="shared" si="498"/>
        <v/>
      </c>
      <c r="V307" s="61" t="str">
        <f t="shared" si="499"/>
        <v/>
      </c>
      <c r="W307" s="11">
        <v>770.4</v>
      </c>
      <c r="X307" s="114"/>
      <c r="Y307" s="11">
        <v>810.6</v>
      </c>
      <c r="Z307" s="11"/>
      <c r="AA307" s="61">
        <f t="shared" si="512"/>
        <v>2989.3326400000001</v>
      </c>
      <c r="AB307" s="51" t="str">
        <f t="shared" si="513"/>
        <v/>
      </c>
      <c r="AC307" s="61" t="str">
        <f t="shared" si="514"/>
        <v/>
      </c>
      <c r="AD307" s="81"/>
    </row>
    <row r="308" spans="1:30" s="6" customFormat="1" ht="18" x14ac:dyDescent="0.25">
      <c r="A308" s="6" t="s">
        <v>211</v>
      </c>
      <c r="B308" s="70"/>
      <c r="C308" s="33" t="s">
        <v>213</v>
      </c>
      <c r="D308" s="11"/>
      <c r="E308" s="11"/>
      <c r="F308" s="145"/>
      <c r="G308" s="83">
        <v>113.485</v>
      </c>
      <c r="H308" s="83"/>
      <c r="I308" s="145">
        <v>113.485</v>
      </c>
      <c r="J308" s="42">
        <v>113.485</v>
      </c>
      <c r="K308" s="42">
        <v>113.485</v>
      </c>
      <c r="L308" s="51" t="str">
        <f t="shared" si="495"/>
        <v/>
      </c>
      <c r="M308" s="11"/>
      <c r="N308" s="11"/>
      <c r="O308" s="11">
        <v>0</v>
      </c>
      <c r="P308" s="11">
        <v>0</v>
      </c>
      <c r="Q308" s="11">
        <v>0</v>
      </c>
      <c r="R308" s="11">
        <v>0</v>
      </c>
      <c r="S308" s="11">
        <f t="shared" si="496"/>
        <v>113.485</v>
      </c>
      <c r="T308" s="145" t="str">
        <f t="shared" si="497"/>
        <v/>
      </c>
      <c r="U308" s="51" t="str">
        <f t="shared" si="498"/>
        <v/>
      </c>
      <c r="V308" s="61" t="str">
        <f t="shared" si="499"/>
        <v/>
      </c>
      <c r="W308" s="11"/>
      <c r="X308" s="114"/>
      <c r="Y308" s="11">
        <v>222.7</v>
      </c>
      <c r="Z308" s="11"/>
      <c r="AA308" s="61">
        <f t="shared" si="512"/>
        <v>336.185</v>
      </c>
      <c r="AB308" s="51" t="str">
        <f t="shared" si="513"/>
        <v/>
      </c>
      <c r="AC308" s="61" t="str">
        <f t="shared" si="514"/>
        <v/>
      </c>
      <c r="AD308" s="81"/>
    </row>
    <row r="309" spans="1:30" s="6" customFormat="1" ht="18" x14ac:dyDescent="0.25">
      <c r="A309" s="6" t="s">
        <v>211</v>
      </c>
      <c r="B309" s="70"/>
      <c r="C309" s="33" t="s">
        <v>214</v>
      </c>
      <c r="D309" s="11"/>
      <c r="E309" s="11"/>
      <c r="F309" s="145"/>
      <c r="G309" s="83">
        <v>128.76</v>
      </c>
      <c r="H309" s="83"/>
      <c r="I309" s="145">
        <v>89.435000000000002</v>
      </c>
      <c r="J309" s="42">
        <v>69.435000000000002</v>
      </c>
      <c r="K309" s="42">
        <v>49.435000000000002</v>
      </c>
      <c r="L309" s="51" t="str">
        <f t="shared" si="495"/>
        <v/>
      </c>
      <c r="M309" s="11"/>
      <c r="N309" s="11"/>
      <c r="O309" s="11">
        <v>20.000000000000004</v>
      </c>
      <c r="P309" s="11">
        <v>20</v>
      </c>
      <c r="Q309" s="11">
        <v>20</v>
      </c>
      <c r="R309" s="11">
        <v>20</v>
      </c>
      <c r="S309" s="11">
        <f t="shared" si="496"/>
        <v>128.76</v>
      </c>
      <c r="T309" s="145" t="str">
        <f t="shared" si="497"/>
        <v/>
      </c>
      <c r="U309" s="51" t="str">
        <f t="shared" si="498"/>
        <v/>
      </c>
      <c r="V309" s="61" t="str">
        <f t="shared" si="499"/>
        <v/>
      </c>
      <c r="W309" s="11">
        <v>60</v>
      </c>
      <c r="X309" s="114"/>
      <c r="Y309" s="11">
        <v>60</v>
      </c>
      <c r="Z309" s="11"/>
      <c r="AA309" s="61">
        <f t="shared" si="512"/>
        <v>188.76</v>
      </c>
      <c r="AB309" s="51" t="str">
        <f t="shared" si="513"/>
        <v/>
      </c>
      <c r="AC309" s="61" t="str">
        <f t="shared" si="514"/>
        <v/>
      </c>
      <c r="AD309" s="81"/>
    </row>
    <row r="310" spans="1:30" s="6" customFormat="1" ht="18" x14ac:dyDescent="0.25">
      <c r="A310" s="6" t="str">
        <f>IF(OR(M310&lt;&gt;0,F310&lt;&gt;0,O310&lt;&gt;0,S310&lt;&gt;0,T310&lt;&gt;0),"a","b")</f>
        <v>a</v>
      </c>
      <c r="B310" s="70"/>
      <c r="C310" s="10" t="s">
        <v>221</v>
      </c>
      <c r="D310" s="11">
        <v>2600</v>
      </c>
      <c r="E310" s="11">
        <v>2358.7919999999999</v>
      </c>
      <c r="F310" s="145">
        <v>1694.7919999999999</v>
      </c>
      <c r="G310" s="83">
        <v>1582.7879599999999</v>
      </c>
      <c r="H310" s="83">
        <v>1444.4721200000001</v>
      </c>
      <c r="I310" s="145">
        <v>1285.28756</v>
      </c>
      <c r="J310" s="42">
        <v>1137.67832</v>
      </c>
      <c r="K310" s="42">
        <v>945.00694999999996</v>
      </c>
      <c r="L310" s="51">
        <f t="shared" si="495"/>
        <v>0.93391281053958242</v>
      </c>
      <c r="M310" s="11">
        <v>0</v>
      </c>
      <c r="N310" s="11">
        <v>306.98587999999995</v>
      </c>
      <c r="O310" s="83">
        <v>180.21362999999999</v>
      </c>
      <c r="P310" s="11">
        <v>192.67137000000002</v>
      </c>
      <c r="Q310" s="11">
        <v>112.72821999999999</v>
      </c>
      <c r="R310" s="11">
        <v>147.60924</v>
      </c>
      <c r="S310" s="11">
        <f t="shared" si="496"/>
        <v>138.31583999999975</v>
      </c>
      <c r="T310" s="145">
        <f t="shared" si="497"/>
        <v>112.00404000000003</v>
      </c>
      <c r="U310" s="51">
        <f t="shared" si="498"/>
        <v>0.67101633378441161</v>
      </c>
      <c r="V310" s="61">
        <f t="shared" si="499"/>
        <v>776.00404000000003</v>
      </c>
      <c r="W310" s="11">
        <v>557.1</v>
      </c>
      <c r="X310" s="114">
        <v>575</v>
      </c>
      <c r="Y310" s="11">
        <v>720</v>
      </c>
      <c r="Z310" s="11">
        <v>664</v>
      </c>
      <c r="AA310" s="61">
        <f t="shared" si="512"/>
        <v>2302.7879599999997</v>
      </c>
      <c r="AB310" s="51">
        <f t="shared" si="513"/>
        <v>0.97625732154424794</v>
      </c>
      <c r="AC310" s="61">
        <f t="shared" si="514"/>
        <v>56.004040000000259</v>
      </c>
      <c r="AD310" s="81"/>
    </row>
    <row r="311" spans="1:30" s="6" customFormat="1" ht="36" x14ac:dyDescent="0.25">
      <c r="A311" s="6" t="s">
        <v>211</v>
      </c>
      <c r="B311" s="70"/>
      <c r="C311" s="33" t="s">
        <v>224</v>
      </c>
      <c r="D311" s="11"/>
      <c r="E311" s="11"/>
      <c r="F311" s="145"/>
      <c r="G311" s="83">
        <v>43.27</v>
      </c>
      <c r="H311" s="83"/>
      <c r="I311" s="145">
        <v>43.27</v>
      </c>
      <c r="J311" s="42">
        <v>36.659999999999997</v>
      </c>
      <c r="K311" s="42">
        <v>30.05</v>
      </c>
      <c r="L311" s="51" t="str">
        <f t="shared" si="495"/>
        <v/>
      </c>
      <c r="M311" s="11"/>
      <c r="N311" s="11"/>
      <c r="O311" s="11">
        <v>6.6099999999999994</v>
      </c>
      <c r="P311" s="11">
        <v>6.6099999999999959</v>
      </c>
      <c r="Q311" s="11">
        <v>6.61</v>
      </c>
      <c r="R311" s="11">
        <v>6.6100000000000065</v>
      </c>
      <c r="S311" s="11">
        <f t="shared" si="496"/>
        <v>43.27</v>
      </c>
      <c r="T311" s="145" t="str">
        <f t="shared" si="497"/>
        <v/>
      </c>
      <c r="U311" s="51" t="str">
        <f t="shared" si="498"/>
        <v/>
      </c>
      <c r="V311" s="61" t="str">
        <f t="shared" si="499"/>
        <v/>
      </c>
      <c r="W311" s="11">
        <v>19.8</v>
      </c>
      <c r="X311" s="114"/>
      <c r="Y311" s="11"/>
      <c r="Z311" s="11"/>
      <c r="AA311" s="61">
        <f t="shared" si="512"/>
        <v>43.27</v>
      </c>
      <c r="AB311" s="51" t="str">
        <f t="shared" si="513"/>
        <v/>
      </c>
      <c r="AC311" s="61" t="str">
        <f t="shared" si="514"/>
        <v/>
      </c>
      <c r="AD311" s="81"/>
    </row>
    <row r="312" spans="1:30" s="6" customFormat="1" ht="18" customHeight="1" x14ac:dyDescent="0.25">
      <c r="A312" s="6" t="str">
        <f t="shared" ref="A312:A344" si="518">IF(OR(M312&lt;&gt;0,F312&lt;&gt;0,O312&lt;&gt;0,S312&lt;&gt;0,T312&lt;&gt;0),"a","b")</f>
        <v>b</v>
      </c>
      <c r="B312" s="70" t="s">
        <v>7</v>
      </c>
      <c r="C312" s="10" t="s">
        <v>216</v>
      </c>
      <c r="D312" s="12">
        <v>0</v>
      </c>
      <c r="E312" s="12">
        <v>0</v>
      </c>
      <c r="F312" s="146">
        <v>0</v>
      </c>
      <c r="G312" s="84">
        <v>0</v>
      </c>
      <c r="H312" s="84">
        <v>0</v>
      </c>
      <c r="I312" s="146">
        <v>0</v>
      </c>
      <c r="J312" s="43">
        <v>0</v>
      </c>
      <c r="K312" s="43">
        <v>0</v>
      </c>
      <c r="L312" s="52" t="str">
        <f t="shared" si="495"/>
        <v/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f t="shared" si="496"/>
        <v>0</v>
      </c>
      <c r="T312" s="146">
        <f t="shared" si="497"/>
        <v>0</v>
      </c>
      <c r="U312" s="52" t="str">
        <f t="shared" si="498"/>
        <v/>
      </c>
      <c r="V312" s="62">
        <f t="shared" si="499"/>
        <v>0</v>
      </c>
      <c r="W312" s="12"/>
      <c r="X312" s="108">
        <v>0</v>
      </c>
      <c r="Y312" s="12"/>
      <c r="Z312" s="12">
        <v>0</v>
      </c>
      <c r="AA312" s="62">
        <f t="shared" si="512"/>
        <v>0</v>
      </c>
      <c r="AB312" s="52" t="str">
        <f t="shared" si="513"/>
        <v/>
      </c>
      <c r="AC312" s="62">
        <f t="shared" si="514"/>
        <v>0</v>
      </c>
      <c r="AD312" s="81"/>
    </row>
    <row r="313" spans="1:30" s="6" customFormat="1" ht="18" customHeight="1" x14ac:dyDescent="0.25">
      <c r="A313" s="6" t="str">
        <f t="shared" si="518"/>
        <v>b</v>
      </c>
      <c r="B313" s="70" t="s">
        <v>7</v>
      </c>
      <c r="C313" s="10" t="s">
        <v>217</v>
      </c>
      <c r="D313" s="12">
        <v>0</v>
      </c>
      <c r="E313" s="12">
        <v>0</v>
      </c>
      <c r="F313" s="146">
        <v>0</v>
      </c>
      <c r="G313" s="84">
        <v>0</v>
      </c>
      <c r="H313" s="84">
        <v>0</v>
      </c>
      <c r="I313" s="146">
        <v>0</v>
      </c>
      <c r="J313" s="43">
        <v>0</v>
      </c>
      <c r="K313" s="43">
        <v>0</v>
      </c>
      <c r="L313" s="52" t="str">
        <f t="shared" si="495"/>
        <v/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f t="shared" si="496"/>
        <v>0</v>
      </c>
      <c r="T313" s="146">
        <f t="shared" si="497"/>
        <v>0</v>
      </c>
      <c r="U313" s="52" t="str">
        <f t="shared" si="498"/>
        <v/>
      </c>
      <c r="V313" s="62">
        <f t="shared" si="499"/>
        <v>0</v>
      </c>
      <c r="W313" s="12"/>
      <c r="X313" s="108">
        <v>0</v>
      </c>
      <c r="Y313" s="12"/>
      <c r="Z313" s="12">
        <v>0</v>
      </c>
      <c r="AA313" s="62">
        <f t="shared" si="512"/>
        <v>0</v>
      </c>
      <c r="AB313" s="52" t="str">
        <f t="shared" si="513"/>
        <v/>
      </c>
      <c r="AC313" s="62">
        <f t="shared" si="514"/>
        <v>0</v>
      </c>
      <c r="AD313" s="81"/>
    </row>
    <row r="314" spans="1:30" s="6" customFormat="1" ht="18" customHeight="1" x14ac:dyDescent="0.25">
      <c r="A314" s="6" t="str">
        <f t="shared" si="518"/>
        <v>b</v>
      </c>
      <c r="B314" s="70" t="s">
        <v>7</v>
      </c>
      <c r="C314" s="10" t="s">
        <v>218</v>
      </c>
      <c r="D314" s="12">
        <v>0</v>
      </c>
      <c r="E314" s="12">
        <v>0</v>
      </c>
      <c r="F314" s="146">
        <v>0</v>
      </c>
      <c r="G314" s="84">
        <v>0</v>
      </c>
      <c r="H314" s="84">
        <v>0</v>
      </c>
      <c r="I314" s="146">
        <v>0</v>
      </c>
      <c r="J314" s="43">
        <v>0</v>
      </c>
      <c r="K314" s="43">
        <v>0</v>
      </c>
      <c r="L314" s="52" t="str">
        <f t="shared" si="495"/>
        <v/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f t="shared" si="496"/>
        <v>0</v>
      </c>
      <c r="T314" s="146">
        <f t="shared" si="497"/>
        <v>0</v>
      </c>
      <c r="U314" s="52" t="str">
        <f t="shared" si="498"/>
        <v/>
      </c>
      <c r="V314" s="62">
        <f t="shared" si="499"/>
        <v>0</v>
      </c>
      <c r="W314" s="12"/>
      <c r="X314" s="108">
        <v>0</v>
      </c>
      <c r="Y314" s="12"/>
      <c r="Z314" s="12">
        <v>0</v>
      </c>
      <c r="AA314" s="62">
        <f t="shared" si="512"/>
        <v>0</v>
      </c>
      <c r="AB314" s="52" t="str">
        <f t="shared" si="513"/>
        <v/>
      </c>
      <c r="AC314" s="62">
        <f t="shared" si="514"/>
        <v>0</v>
      </c>
      <c r="AD314" s="81"/>
    </row>
    <row r="315" spans="1:30" s="6" customFormat="1" ht="18" x14ac:dyDescent="0.25">
      <c r="A315" s="6" t="str">
        <f t="shared" si="518"/>
        <v>a</v>
      </c>
      <c r="B315" s="70" t="s">
        <v>7</v>
      </c>
      <c r="C315" s="10" t="s">
        <v>219</v>
      </c>
      <c r="D315" s="11">
        <v>50</v>
      </c>
      <c r="E315" s="11">
        <v>115.6</v>
      </c>
      <c r="F315" s="145">
        <v>102.6</v>
      </c>
      <c r="G315" s="83">
        <v>102.48929</v>
      </c>
      <c r="H315" s="83">
        <v>97.520449999999997</v>
      </c>
      <c r="I315" s="145">
        <v>89.325389999999999</v>
      </c>
      <c r="J315" s="42">
        <v>84.95886999999999</v>
      </c>
      <c r="K315" s="42">
        <v>80.484110000000001</v>
      </c>
      <c r="L315" s="51">
        <f t="shared" si="495"/>
        <v>0.99892095516569201</v>
      </c>
      <c r="M315" s="11">
        <v>0</v>
      </c>
      <c r="N315" s="11">
        <v>14.237269999999997</v>
      </c>
      <c r="O315" s="11">
        <v>10.111570000000015</v>
      </c>
      <c r="P315" s="11">
        <v>4.4747599999999892</v>
      </c>
      <c r="Q315" s="11">
        <v>1.1158999999999999</v>
      </c>
      <c r="R315" s="11">
        <v>4.3665200000000084</v>
      </c>
      <c r="S315" s="11">
        <f t="shared" si="496"/>
        <v>4.9688400000000001</v>
      </c>
      <c r="T315" s="145">
        <f t="shared" si="497"/>
        <v>0.11070999999999742</v>
      </c>
      <c r="U315" s="51">
        <f t="shared" si="498"/>
        <v>0.886585553633218</v>
      </c>
      <c r="V315" s="61">
        <f t="shared" si="499"/>
        <v>13.110709999999997</v>
      </c>
      <c r="W315" s="11">
        <v>14</v>
      </c>
      <c r="X315" s="114">
        <v>11</v>
      </c>
      <c r="Y315" s="11">
        <v>13.1</v>
      </c>
      <c r="Z315" s="11">
        <v>13</v>
      </c>
      <c r="AA315" s="61">
        <f t="shared" si="512"/>
        <v>115.58928999999999</v>
      </c>
      <c r="AB315" s="51">
        <f t="shared" si="513"/>
        <v>0.9999073529411765</v>
      </c>
      <c r="AC315" s="61">
        <f t="shared" si="514"/>
        <v>1.0710000000003106E-2</v>
      </c>
      <c r="AD315" s="81"/>
    </row>
    <row r="316" spans="1:30" s="6" customFormat="1" ht="18" x14ac:dyDescent="0.25">
      <c r="A316" s="6" t="str">
        <f t="shared" si="518"/>
        <v>a</v>
      </c>
      <c r="B316" s="70" t="s">
        <v>7</v>
      </c>
      <c r="C316" s="10" t="s">
        <v>220</v>
      </c>
      <c r="D316" s="11">
        <v>20</v>
      </c>
      <c r="E316" s="11">
        <v>22.196999999999999</v>
      </c>
      <c r="F316" s="145">
        <v>21.196999999999999</v>
      </c>
      <c r="G316" s="83">
        <v>14.12439</v>
      </c>
      <c r="H316" s="83">
        <v>13.95909</v>
      </c>
      <c r="I316" s="145">
        <v>7.0900499999999997</v>
      </c>
      <c r="J316" s="42">
        <v>6.91526</v>
      </c>
      <c r="K316" s="42">
        <v>5.9648599999999998</v>
      </c>
      <c r="L316" s="51">
        <f t="shared" si="495"/>
        <v>0.66633910459027224</v>
      </c>
      <c r="M316" s="11">
        <v>0</v>
      </c>
      <c r="N316" s="11">
        <v>1.1067299999999995</v>
      </c>
      <c r="O316" s="11">
        <v>0.10704000000000047</v>
      </c>
      <c r="P316" s="11">
        <v>0.95040000000000013</v>
      </c>
      <c r="Q316" s="11">
        <v>2.2446000000000002</v>
      </c>
      <c r="R316" s="11">
        <v>0.17478999999999978</v>
      </c>
      <c r="S316" s="11">
        <f t="shared" si="496"/>
        <v>0.16530000000000022</v>
      </c>
      <c r="T316" s="145">
        <f t="shared" si="497"/>
        <v>7.0726099999999992</v>
      </c>
      <c r="U316" s="51">
        <f t="shared" si="498"/>
        <v>0.63631977294228947</v>
      </c>
      <c r="V316" s="61">
        <f t="shared" si="499"/>
        <v>8.0726099999999992</v>
      </c>
      <c r="W316" s="11">
        <v>13.3</v>
      </c>
      <c r="X316" s="114">
        <v>13</v>
      </c>
      <c r="Y316" s="11">
        <v>8.07</v>
      </c>
      <c r="Z316" s="11">
        <v>1</v>
      </c>
      <c r="AA316" s="61">
        <f t="shared" si="512"/>
        <v>22.194389999999999</v>
      </c>
      <c r="AB316" s="51">
        <f t="shared" si="513"/>
        <v>0.99988241654277599</v>
      </c>
      <c r="AC316" s="61">
        <f t="shared" si="514"/>
        <v>2.6100000000006673E-3</v>
      </c>
      <c r="AD316" s="81"/>
    </row>
    <row r="317" spans="1:30" s="6" customFormat="1" ht="36" x14ac:dyDescent="0.25">
      <c r="A317" s="6" t="str">
        <f t="shared" si="518"/>
        <v>a</v>
      </c>
      <c r="B317" s="69" t="s">
        <v>7</v>
      </c>
      <c r="C317" s="8" t="s">
        <v>14</v>
      </c>
      <c r="D317" s="9">
        <v>350</v>
      </c>
      <c r="E317" s="9">
        <v>224.03100000000001</v>
      </c>
      <c r="F317" s="144">
        <v>224.03100000000001</v>
      </c>
      <c r="G317" s="157">
        <v>153.30275</v>
      </c>
      <c r="H317" s="157">
        <v>117.03294</v>
      </c>
      <c r="I317" s="144">
        <v>102.45394999999999</v>
      </c>
      <c r="J317" s="41">
        <v>90.446889999999996</v>
      </c>
      <c r="K317" s="41">
        <v>57.333239999999996</v>
      </c>
      <c r="L317" s="50">
        <f t="shared" si="495"/>
        <v>0.68429257558105794</v>
      </c>
      <c r="M317" s="9">
        <v>0</v>
      </c>
      <c r="N317" s="9">
        <v>17.738</v>
      </c>
      <c r="O317" s="9">
        <v>17.407449999999997</v>
      </c>
      <c r="P317" s="9">
        <v>33.11365</v>
      </c>
      <c r="Q317" s="9">
        <v>56.366799999999998</v>
      </c>
      <c r="R317" s="9">
        <v>12.007059999999996</v>
      </c>
      <c r="S317" s="9">
        <f t="shared" si="496"/>
        <v>36.269810000000007</v>
      </c>
      <c r="T317" s="144">
        <f t="shared" si="497"/>
        <v>70.728250000000003</v>
      </c>
      <c r="U317" s="50">
        <f t="shared" si="498"/>
        <v>0.68429257558105794</v>
      </c>
      <c r="V317" s="60">
        <f t="shared" si="499"/>
        <v>70.728250000000003</v>
      </c>
      <c r="W317" s="9">
        <v>64.5</v>
      </c>
      <c r="X317" s="114">
        <v>125</v>
      </c>
      <c r="Y317" s="9">
        <v>70.72</v>
      </c>
      <c r="Z317" s="9">
        <v>0</v>
      </c>
      <c r="AA317" s="60">
        <f t="shared" si="512"/>
        <v>224.02275</v>
      </c>
      <c r="AB317" s="50">
        <f t="shared" si="513"/>
        <v>0.99996317473921015</v>
      </c>
      <c r="AC317" s="60">
        <f t="shared" si="514"/>
        <v>8.2500000000038654E-3</v>
      </c>
      <c r="AD317" s="81"/>
    </row>
    <row r="318" spans="1:30" s="6" customFormat="1" ht="15.75" customHeight="1" x14ac:dyDescent="0.25">
      <c r="A318" s="6" t="str">
        <f t="shared" si="518"/>
        <v>b</v>
      </c>
      <c r="B318" s="69" t="s">
        <v>7</v>
      </c>
      <c r="C318" s="13" t="s">
        <v>15</v>
      </c>
      <c r="D318" s="14">
        <v>0</v>
      </c>
      <c r="E318" s="14">
        <v>0</v>
      </c>
      <c r="F318" s="147">
        <v>0</v>
      </c>
      <c r="G318" s="158">
        <v>0</v>
      </c>
      <c r="H318" s="158">
        <v>0</v>
      </c>
      <c r="I318" s="147">
        <v>0</v>
      </c>
      <c r="J318" s="44">
        <v>0</v>
      </c>
      <c r="K318" s="44">
        <v>0</v>
      </c>
      <c r="L318" s="53" t="str">
        <f t="shared" si="495"/>
        <v/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f t="shared" si="496"/>
        <v>0</v>
      </c>
      <c r="T318" s="147">
        <f t="shared" si="497"/>
        <v>0</v>
      </c>
      <c r="U318" s="53" t="str">
        <f t="shared" si="498"/>
        <v/>
      </c>
      <c r="V318" s="63">
        <f t="shared" si="499"/>
        <v>0</v>
      </c>
      <c r="W318" s="14"/>
      <c r="X318" s="114">
        <v>0</v>
      </c>
      <c r="Y318" s="14"/>
      <c r="Z318" s="14">
        <v>0</v>
      </c>
      <c r="AA318" s="63">
        <f t="shared" si="512"/>
        <v>0</v>
      </c>
      <c r="AB318" s="53" t="str">
        <f t="shared" si="513"/>
        <v/>
      </c>
      <c r="AC318" s="63">
        <f t="shared" si="514"/>
        <v>0</v>
      </c>
      <c r="AD318" s="81"/>
    </row>
    <row r="319" spans="1:30" s="6" customFormat="1" ht="18.75" thickBot="1" x14ac:dyDescent="0.3">
      <c r="A319" s="6" t="str">
        <f t="shared" si="518"/>
        <v>a</v>
      </c>
      <c r="B319" s="71" t="s">
        <v>7</v>
      </c>
      <c r="C319" s="15" t="s">
        <v>16</v>
      </c>
      <c r="D319" s="16">
        <v>0</v>
      </c>
      <c r="E319" s="16">
        <v>26.692</v>
      </c>
      <c r="F319" s="148">
        <v>26.692</v>
      </c>
      <c r="G319" s="159">
        <v>26.689709999999998</v>
      </c>
      <c r="H319" s="159">
        <v>26.689709999999998</v>
      </c>
      <c r="I319" s="148">
        <v>26.689709999999998</v>
      </c>
      <c r="J319" s="45">
        <v>26.689709999999998</v>
      </c>
      <c r="K319" s="45">
        <v>26.689709999999998</v>
      </c>
      <c r="L319" s="54">
        <f t="shared" si="495"/>
        <v>0.99991420650382135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f t="shared" si="496"/>
        <v>0</v>
      </c>
      <c r="T319" s="148">
        <f t="shared" si="497"/>
        <v>2.2900000000021237E-3</v>
      </c>
      <c r="U319" s="54">
        <f t="shared" si="498"/>
        <v>0.99991420650382135</v>
      </c>
      <c r="V319" s="64">
        <f t="shared" si="499"/>
        <v>2.2900000000021237E-3</v>
      </c>
      <c r="W319" s="16"/>
      <c r="X319" s="137">
        <v>0</v>
      </c>
      <c r="Y319" s="16"/>
      <c r="Z319" s="16">
        <v>0</v>
      </c>
      <c r="AA319" s="64">
        <f t="shared" si="512"/>
        <v>26.689709999999998</v>
      </c>
      <c r="AB319" s="54">
        <f t="shared" si="513"/>
        <v>0.99991420650382135</v>
      </c>
      <c r="AC319" s="64">
        <f t="shared" si="514"/>
        <v>2.2900000000021237E-3</v>
      </c>
      <c r="AD319" s="81"/>
    </row>
    <row r="320" spans="1:30" s="6" customFormat="1" ht="51" customHeight="1" thickTop="1" thickBot="1" x14ac:dyDescent="0.3">
      <c r="A320" s="6" t="str">
        <f t="shared" si="518"/>
        <v>a</v>
      </c>
      <c r="B320" s="67" t="s">
        <v>57</v>
      </c>
      <c r="C320" s="19" t="s">
        <v>58</v>
      </c>
      <c r="D320" s="7">
        <f t="shared" ref="D320:K320" si="519">D321+D329+D330+D331</f>
        <v>430</v>
      </c>
      <c r="E320" s="7">
        <f t="shared" si="519"/>
        <v>215.4</v>
      </c>
      <c r="F320" s="143">
        <f t="shared" si="519"/>
        <v>215.4</v>
      </c>
      <c r="G320" s="156">
        <f t="shared" si="519"/>
        <v>175.8629</v>
      </c>
      <c r="H320" s="156">
        <f t="shared" ref="H320" si="520">H321+H329+H330+H331</f>
        <v>175.8629</v>
      </c>
      <c r="I320" s="143">
        <f t="shared" ref="I320" si="521">I321+I329+I330+I331</f>
        <v>175.8629</v>
      </c>
      <c r="J320" s="40">
        <f t="shared" si="519"/>
        <v>175.8629</v>
      </c>
      <c r="K320" s="40">
        <f t="shared" si="519"/>
        <v>175.8629</v>
      </c>
      <c r="L320" s="49">
        <f t="shared" si="495"/>
        <v>0.81644800371402038</v>
      </c>
      <c r="M320" s="7">
        <f>M321+M329+M330+M331</f>
        <v>0</v>
      </c>
      <c r="N320" s="7">
        <f>N321+N329+N330+N331</f>
        <v>71.409819999999996</v>
      </c>
      <c r="O320" s="7">
        <f>O321+O329+O330+O331</f>
        <v>0</v>
      </c>
      <c r="P320" s="7">
        <f>P321+P329+P330+P331</f>
        <v>0</v>
      </c>
      <c r="Q320" s="7">
        <f>Q321+Q329+Q330+Q331</f>
        <v>0</v>
      </c>
      <c r="R320" s="7">
        <v>0</v>
      </c>
      <c r="S320" s="7">
        <f t="shared" si="496"/>
        <v>0</v>
      </c>
      <c r="T320" s="143">
        <f t="shared" si="497"/>
        <v>39.537100000000009</v>
      </c>
      <c r="U320" s="49">
        <f t="shared" si="498"/>
        <v>0.81644800371402038</v>
      </c>
      <c r="V320" s="59">
        <f t="shared" si="499"/>
        <v>39.537100000000009</v>
      </c>
      <c r="W320" s="7">
        <f>W321+W329+W330+W331</f>
        <v>0</v>
      </c>
      <c r="X320" s="129">
        <f>X321+X329+X330+X331</f>
        <v>0</v>
      </c>
      <c r="Y320" s="7">
        <f>Y321+Y329+Y330+Y331</f>
        <v>0</v>
      </c>
      <c r="Z320" s="7">
        <f>Z321+Z329+Z330+Z331</f>
        <v>0</v>
      </c>
      <c r="AA320" s="59">
        <f t="shared" si="512"/>
        <v>175.8629</v>
      </c>
      <c r="AB320" s="49">
        <f t="shared" si="513"/>
        <v>0.81644800371402038</v>
      </c>
      <c r="AC320" s="59">
        <f t="shared" si="514"/>
        <v>39.537100000000009</v>
      </c>
      <c r="AD320" s="81"/>
    </row>
    <row r="321" spans="1:30" s="6" customFormat="1" ht="18.75" thickTop="1" x14ac:dyDescent="0.25">
      <c r="A321" s="6" t="str">
        <f t="shared" si="518"/>
        <v>a</v>
      </c>
      <c r="B321" s="69" t="s">
        <v>7</v>
      </c>
      <c r="C321" s="8" t="s">
        <v>8</v>
      </c>
      <c r="D321" s="9">
        <f t="shared" ref="D321:K321" si="522">D322+D323+D324+D325+D326+D327+D328</f>
        <v>430</v>
      </c>
      <c r="E321" s="9">
        <f t="shared" si="522"/>
        <v>215.4</v>
      </c>
      <c r="F321" s="144">
        <f t="shared" si="522"/>
        <v>215.4</v>
      </c>
      <c r="G321" s="157">
        <f t="shared" si="522"/>
        <v>175.8629</v>
      </c>
      <c r="H321" s="157">
        <f t="shared" ref="H321" si="523">H322+H323+H324+H325+H326+H327+H328</f>
        <v>175.8629</v>
      </c>
      <c r="I321" s="144">
        <f t="shared" ref="I321" si="524">I322+I323+I324+I325+I326+I327+I328</f>
        <v>175.8629</v>
      </c>
      <c r="J321" s="41">
        <f t="shared" si="522"/>
        <v>175.8629</v>
      </c>
      <c r="K321" s="41">
        <f t="shared" si="522"/>
        <v>175.8629</v>
      </c>
      <c r="L321" s="50">
        <f t="shared" si="495"/>
        <v>0.81644800371402038</v>
      </c>
      <c r="M321" s="9">
        <f>M322+M323+M324+M325+M326+M327+M328</f>
        <v>0</v>
      </c>
      <c r="N321" s="9">
        <f>N322+N323+N324+N325+N326+N327+N328</f>
        <v>71.409819999999996</v>
      </c>
      <c r="O321" s="9">
        <f>O322+O323+O324+O325+O326+O327+O328</f>
        <v>0</v>
      </c>
      <c r="P321" s="9">
        <f>P322+P323+P324+P325+P326+P327+P328</f>
        <v>0</v>
      </c>
      <c r="Q321" s="9">
        <f>Q322+Q323+Q324+Q325+Q326+Q327+Q328</f>
        <v>0</v>
      </c>
      <c r="R321" s="9">
        <v>0</v>
      </c>
      <c r="S321" s="9">
        <f t="shared" si="496"/>
        <v>0</v>
      </c>
      <c r="T321" s="144">
        <f t="shared" si="497"/>
        <v>39.537100000000009</v>
      </c>
      <c r="U321" s="50">
        <f t="shared" si="498"/>
        <v>0.81644800371402038</v>
      </c>
      <c r="V321" s="60">
        <f t="shared" si="499"/>
        <v>39.537100000000009</v>
      </c>
      <c r="W321" s="9">
        <f>W322+W323+W324+W325+W326+W327+W328</f>
        <v>0</v>
      </c>
      <c r="X321" s="130">
        <f>X322+X323+X324+X325+X326+X327+X328</f>
        <v>0</v>
      </c>
      <c r="Y321" s="9">
        <f>Y322+Y323+Y324+Y325+Y326+Y327+Y328</f>
        <v>0</v>
      </c>
      <c r="Z321" s="9">
        <f>Z322+Z323+Z324+Z325+Z326+Z327+Z328</f>
        <v>0</v>
      </c>
      <c r="AA321" s="60">
        <f t="shared" si="512"/>
        <v>175.8629</v>
      </c>
      <c r="AB321" s="50">
        <f t="shared" si="513"/>
        <v>0.81644800371402038</v>
      </c>
      <c r="AC321" s="60">
        <f t="shared" si="514"/>
        <v>39.537100000000009</v>
      </c>
      <c r="AD321" s="81"/>
    </row>
    <row r="322" spans="1:30" s="6" customFormat="1" ht="18" x14ac:dyDescent="0.25">
      <c r="A322" s="6" t="str">
        <f t="shared" si="518"/>
        <v>a</v>
      </c>
      <c r="B322" s="70" t="s">
        <v>7</v>
      </c>
      <c r="C322" s="10" t="s">
        <v>215</v>
      </c>
      <c r="D322" s="11">
        <v>329</v>
      </c>
      <c r="E322" s="11">
        <v>164.5</v>
      </c>
      <c r="F322" s="145">
        <v>164.5</v>
      </c>
      <c r="G322" s="83">
        <v>131.99045999999998</v>
      </c>
      <c r="H322" s="83">
        <v>131.99045999999998</v>
      </c>
      <c r="I322" s="145">
        <v>131.99045999999998</v>
      </c>
      <c r="J322" s="42">
        <v>131.99045999999998</v>
      </c>
      <c r="K322" s="42">
        <v>131.99045999999998</v>
      </c>
      <c r="L322" s="51">
        <f t="shared" si="495"/>
        <v>0.80237361702127652</v>
      </c>
      <c r="M322" s="11">
        <v>0</v>
      </c>
      <c r="N322" s="11">
        <v>52.999979999999994</v>
      </c>
      <c r="O322" s="11">
        <v>0</v>
      </c>
      <c r="P322" s="11">
        <v>0</v>
      </c>
      <c r="Q322" s="11"/>
      <c r="R322" s="11">
        <v>0</v>
      </c>
      <c r="S322" s="11">
        <f t="shared" si="496"/>
        <v>0</v>
      </c>
      <c r="T322" s="145">
        <f t="shared" si="497"/>
        <v>32.509540000000015</v>
      </c>
      <c r="U322" s="51">
        <f t="shared" si="498"/>
        <v>0.80237361702127652</v>
      </c>
      <c r="V322" s="61">
        <f t="shared" si="499"/>
        <v>32.509540000000015</v>
      </c>
      <c r="W322" s="11">
        <v>0</v>
      </c>
      <c r="X322" s="139">
        <v>0</v>
      </c>
      <c r="Y322" s="11">
        <v>0</v>
      </c>
      <c r="Z322" s="11"/>
      <c r="AA322" s="61">
        <f t="shared" si="512"/>
        <v>131.99045999999998</v>
      </c>
      <c r="AB322" s="51">
        <f t="shared" si="513"/>
        <v>0.80237361702127652</v>
      </c>
      <c r="AC322" s="61">
        <f t="shared" si="514"/>
        <v>32.509540000000015</v>
      </c>
      <c r="AD322" s="81"/>
    </row>
    <row r="323" spans="1:30" s="6" customFormat="1" ht="18" x14ac:dyDescent="0.25">
      <c r="A323" s="6" t="str">
        <f t="shared" si="518"/>
        <v>a</v>
      </c>
      <c r="B323" s="70" t="s">
        <v>7</v>
      </c>
      <c r="C323" s="10" t="s">
        <v>221</v>
      </c>
      <c r="D323" s="11">
        <v>101</v>
      </c>
      <c r="E323" s="11">
        <v>50.9</v>
      </c>
      <c r="F323" s="145">
        <v>50.9</v>
      </c>
      <c r="G323" s="83">
        <v>43.872440000000005</v>
      </c>
      <c r="H323" s="83">
        <v>43.872440000000005</v>
      </c>
      <c r="I323" s="145">
        <v>43.872440000000005</v>
      </c>
      <c r="J323" s="42">
        <v>43.872440000000005</v>
      </c>
      <c r="K323" s="42">
        <v>43.872440000000005</v>
      </c>
      <c r="L323" s="51">
        <f t="shared" si="495"/>
        <v>0.86193398821218081</v>
      </c>
      <c r="M323" s="11">
        <v>0</v>
      </c>
      <c r="N323" s="11">
        <v>18.409840000000003</v>
      </c>
      <c r="O323" s="11">
        <v>0</v>
      </c>
      <c r="P323" s="11">
        <v>0</v>
      </c>
      <c r="Q323" s="11"/>
      <c r="R323" s="11">
        <v>0</v>
      </c>
      <c r="S323" s="11">
        <f t="shared" si="496"/>
        <v>0</v>
      </c>
      <c r="T323" s="145">
        <f t="shared" si="497"/>
        <v>7.027559999999994</v>
      </c>
      <c r="U323" s="51">
        <f t="shared" si="498"/>
        <v>0.86193398821218081</v>
      </c>
      <c r="V323" s="61">
        <f t="shared" si="499"/>
        <v>7.027559999999994</v>
      </c>
      <c r="W323" s="11">
        <v>0</v>
      </c>
      <c r="X323" s="139">
        <v>0</v>
      </c>
      <c r="Y323" s="11">
        <v>0</v>
      </c>
      <c r="Z323" s="11"/>
      <c r="AA323" s="61">
        <f t="shared" si="512"/>
        <v>43.872440000000005</v>
      </c>
      <c r="AB323" s="51">
        <f t="shared" si="513"/>
        <v>0.86193398821218081</v>
      </c>
      <c r="AC323" s="61">
        <f t="shared" si="514"/>
        <v>7.027559999999994</v>
      </c>
      <c r="AD323" s="81"/>
    </row>
    <row r="324" spans="1:30" s="6" customFormat="1" ht="18" customHeight="1" x14ac:dyDescent="0.25">
      <c r="A324" s="6" t="str">
        <f t="shared" si="518"/>
        <v>b</v>
      </c>
      <c r="B324" s="70" t="s">
        <v>7</v>
      </c>
      <c r="C324" s="10" t="s">
        <v>216</v>
      </c>
      <c r="D324" s="12">
        <v>0</v>
      </c>
      <c r="E324" s="12">
        <v>0</v>
      </c>
      <c r="F324" s="146">
        <v>0</v>
      </c>
      <c r="G324" s="84">
        <v>0</v>
      </c>
      <c r="H324" s="84">
        <v>0</v>
      </c>
      <c r="I324" s="146">
        <v>0</v>
      </c>
      <c r="J324" s="43">
        <v>0</v>
      </c>
      <c r="K324" s="43">
        <v>0</v>
      </c>
      <c r="L324" s="52" t="str">
        <f t="shared" si="495"/>
        <v/>
      </c>
      <c r="M324" s="12">
        <v>0</v>
      </c>
      <c r="N324" s="12">
        <v>0</v>
      </c>
      <c r="O324" s="12">
        <v>0</v>
      </c>
      <c r="P324" s="12">
        <v>0</v>
      </c>
      <c r="Q324" s="12"/>
      <c r="R324" s="12">
        <v>0</v>
      </c>
      <c r="S324" s="12">
        <f t="shared" si="496"/>
        <v>0</v>
      </c>
      <c r="T324" s="146">
        <f t="shared" si="497"/>
        <v>0</v>
      </c>
      <c r="U324" s="52" t="str">
        <f t="shared" si="498"/>
        <v/>
      </c>
      <c r="V324" s="62">
        <f t="shared" si="499"/>
        <v>0</v>
      </c>
      <c r="W324" s="12">
        <v>0</v>
      </c>
      <c r="X324" s="139">
        <v>0</v>
      </c>
      <c r="Y324" s="12">
        <v>0</v>
      </c>
      <c r="Z324" s="12"/>
      <c r="AA324" s="62">
        <f t="shared" si="512"/>
        <v>0</v>
      </c>
      <c r="AB324" s="52" t="str">
        <f t="shared" si="513"/>
        <v/>
      </c>
      <c r="AC324" s="62">
        <f t="shared" si="514"/>
        <v>0</v>
      </c>
      <c r="AD324" s="81"/>
    </row>
    <row r="325" spans="1:30" s="6" customFormat="1" ht="18" customHeight="1" x14ac:dyDescent="0.25">
      <c r="A325" s="6" t="str">
        <f t="shared" si="518"/>
        <v>b</v>
      </c>
      <c r="B325" s="70" t="s">
        <v>7</v>
      </c>
      <c r="C325" s="10" t="s">
        <v>217</v>
      </c>
      <c r="D325" s="12">
        <v>0</v>
      </c>
      <c r="E325" s="12">
        <v>0</v>
      </c>
      <c r="F325" s="146">
        <v>0</v>
      </c>
      <c r="G325" s="84">
        <v>0</v>
      </c>
      <c r="H325" s="84">
        <v>0</v>
      </c>
      <c r="I325" s="146">
        <v>0</v>
      </c>
      <c r="J325" s="43">
        <v>0</v>
      </c>
      <c r="K325" s="43">
        <v>0</v>
      </c>
      <c r="L325" s="52" t="str">
        <f t="shared" ref="L325:L388" si="525">IF(OR(F325="",F325=0),"",G325/F325)</f>
        <v/>
      </c>
      <c r="M325" s="12">
        <v>0</v>
      </c>
      <c r="N325" s="12">
        <v>0</v>
      </c>
      <c r="O325" s="12">
        <v>0</v>
      </c>
      <c r="P325" s="12">
        <v>0</v>
      </c>
      <c r="Q325" s="12"/>
      <c r="R325" s="12">
        <v>0</v>
      </c>
      <c r="S325" s="12">
        <f t="shared" ref="S325:S388" si="526">G325-H325</f>
        <v>0</v>
      </c>
      <c r="T325" s="146">
        <f t="shared" ref="T325:T388" si="527">IF(OR(C325="თანამდებობრივი სარგო",C325="პრემია",C325="დანამატი",C325="მ.შ. შტატგარეშეთა შრომის ანაზღაურება"),"",F325-G325)</f>
        <v>0</v>
      </c>
      <c r="U325" s="52" t="str">
        <f t="shared" ref="U325:U388" si="528">IF(OR(E325="",E325=0),"",G325/E325)</f>
        <v/>
      </c>
      <c r="V325" s="62">
        <f t="shared" ref="V325:V388" si="529">IF(OR(C325="თანამდებობრივი სარგო",C325="პრემია",C325="დანამატი",C325="მ.შ. შტატგარეშეთა შრომის ანაზღაურება"),"",E325-G325)</f>
        <v>0</v>
      </c>
      <c r="W325" s="12">
        <v>0</v>
      </c>
      <c r="X325" s="139">
        <v>0</v>
      </c>
      <c r="Y325" s="12">
        <v>0</v>
      </c>
      <c r="Z325" s="12"/>
      <c r="AA325" s="62">
        <f t="shared" ref="AA325:AA388" si="530">G325+Y325</f>
        <v>0</v>
      </c>
      <c r="AB325" s="52" t="str">
        <f t="shared" ref="AB325:AB388" si="531">IF(OR(E325="",E325=0),"",(G325+Y325)/E325)</f>
        <v/>
      </c>
      <c r="AC325" s="62">
        <f t="shared" ref="AC325:AC388" si="532">IF(OR(C325="თანამდებობრივი სარგო",C325="პრემია",C325="დანამატი",C325="მ.შ. შტატგარეშეთა შრომის ანაზღაურება"),"",E325-AA325)</f>
        <v>0</v>
      </c>
      <c r="AD325" s="81"/>
    </row>
    <row r="326" spans="1:30" s="6" customFormat="1" ht="18" customHeight="1" x14ac:dyDescent="0.25">
      <c r="A326" s="6" t="str">
        <f t="shared" si="518"/>
        <v>b</v>
      </c>
      <c r="B326" s="70" t="s">
        <v>7</v>
      </c>
      <c r="C326" s="10" t="s">
        <v>218</v>
      </c>
      <c r="D326" s="12">
        <v>0</v>
      </c>
      <c r="E326" s="12">
        <v>0</v>
      </c>
      <c r="F326" s="146">
        <v>0</v>
      </c>
      <c r="G326" s="84">
        <v>0</v>
      </c>
      <c r="H326" s="84">
        <v>0</v>
      </c>
      <c r="I326" s="146">
        <v>0</v>
      </c>
      <c r="J326" s="43">
        <v>0</v>
      </c>
      <c r="K326" s="43">
        <v>0</v>
      </c>
      <c r="L326" s="52" t="str">
        <f t="shared" si="525"/>
        <v/>
      </c>
      <c r="M326" s="12">
        <v>0</v>
      </c>
      <c r="N326" s="12">
        <v>0</v>
      </c>
      <c r="O326" s="12">
        <v>0</v>
      </c>
      <c r="P326" s="12">
        <v>0</v>
      </c>
      <c r="Q326" s="12"/>
      <c r="R326" s="12">
        <v>0</v>
      </c>
      <c r="S326" s="12">
        <f t="shared" si="526"/>
        <v>0</v>
      </c>
      <c r="T326" s="146">
        <f t="shared" si="527"/>
        <v>0</v>
      </c>
      <c r="U326" s="52" t="str">
        <f t="shared" si="528"/>
        <v/>
      </c>
      <c r="V326" s="62">
        <f t="shared" si="529"/>
        <v>0</v>
      </c>
      <c r="W326" s="12">
        <v>0</v>
      </c>
      <c r="X326" s="139">
        <v>0</v>
      </c>
      <c r="Y326" s="12">
        <v>0</v>
      </c>
      <c r="Z326" s="12"/>
      <c r="AA326" s="62">
        <f t="shared" si="530"/>
        <v>0</v>
      </c>
      <c r="AB326" s="52" t="str">
        <f t="shared" si="531"/>
        <v/>
      </c>
      <c r="AC326" s="62">
        <f t="shared" si="532"/>
        <v>0</v>
      </c>
      <c r="AD326" s="81"/>
    </row>
    <row r="327" spans="1:30" s="6" customFormat="1" ht="18" customHeight="1" x14ac:dyDescent="0.25">
      <c r="A327" s="6" t="str">
        <f t="shared" si="518"/>
        <v>b</v>
      </c>
      <c r="B327" s="70" t="s">
        <v>7</v>
      </c>
      <c r="C327" s="10" t="s">
        <v>219</v>
      </c>
      <c r="D327" s="12">
        <v>0</v>
      </c>
      <c r="E327" s="12">
        <v>0</v>
      </c>
      <c r="F327" s="146">
        <v>0</v>
      </c>
      <c r="G327" s="84">
        <v>0</v>
      </c>
      <c r="H327" s="84">
        <v>0</v>
      </c>
      <c r="I327" s="146">
        <v>0</v>
      </c>
      <c r="J327" s="43">
        <v>0</v>
      </c>
      <c r="K327" s="43">
        <v>0</v>
      </c>
      <c r="L327" s="52" t="str">
        <f t="shared" si="525"/>
        <v/>
      </c>
      <c r="M327" s="12">
        <v>0</v>
      </c>
      <c r="N327" s="12">
        <v>0</v>
      </c>
      <c r="O327" s="12">
        <v>0</v>
      </c>
      <c r="P327" s="12">
        <v>0</v>
      </c>
      <c r="Q327" s="12"/>
      <c r="R327" s="12">
        <v>0</v>
      </c>
      <c r="S327" s="12">
        <f t="shared" si="526"/>
        <v>0</v>
      </c>
      <c r="T327" s="146">
        <f t="shared" si="527"/>
        <v>0</v>
      </c>
      <c r="U327" s="52" t="str">
        <f t="shared" si="528"/>
        <v/>
      </c>
      <c r="V327" s="62">
        <f t="shared" si="529"/>
        <v>0</v>
      </c>
      <c r="W327" s="12">
        <v>0</v>
      </c>
      <c r="X327" s="139">
        <v>0</v>
      </c>
      <c r="Y327" s="12">
        <v>0</v>
      </c>
      <c r="Z327" s="12"/>
      <c r="AA327" s="62">
        <f t="shared" si="530"/>
        <v>0</v>
      </c>
      <c r="AB327" s="52" t="str">
        <f t="shared" si="531"/>
        <v/>
      </c>
      <c r="AC327" s="62">
        <f t="shared" si="532"/>
        <v>0</v>
      </c>
      <c r="AD327" s="81"/>
    </row>
    <row r="328" spans="1:30" s="6" customFormat="1" ht="18" customHeight="1" x14ac:dyDescent="0.25">
      <c r="A328" s="6" t="str">
        <f t="shared" si="518"/>
        <v>b</v>
      </c>
      <c r="B328" s="70" t="s">
        <v>7</v>
      </c>
      <c r="C328" s="10" t="s">
        <v>220</v>
      </c>
      <c r="D328" s="12">
        <v>0</v>
      </c>
      <c r="E328" s="12">
        <v>0</v>
      </c>
      <c r="F328" s="146">
        <v>0</v>
      </c>
      <c r="G328" s="84">
        <v>0</v>
      </c>
      <c r="H328" s="84">
        <v>0</v>
      </c>
      <c r="I328" s="146">
        <v>0</v>
      </c>
      <c r="J328" s="43">
        <v>0</v>
      </c>
      <c r="K328" s="43">
        <v>0</v>
      </c>
      <c r="L328" s="52" t="str">
        <f t="shared" si="525"/>
        <v/>
      </c>
      <c r="M328" s="12">
        <v>0</v>
      </c>
      <c r="N328" s="12">
        <v>0</v>
      </c>
      <c r="O328" s="12">
        <v>0</v>
      </c>
      <c r="P328" s="12">
        <v>0</v>
      </c>
      <c r="Q328" s="12"/>
      <c r="R328" s="12">
        <v>0</v>
      </c>
      <c r="S328" s="12">
        <f t="shared" si="526"/>
        <v>0</v>
      </c>
      <c r="T328" s="146">
        <f t="shared" si="527"/>
        <v>0</v>
      </c>
      <c r="U328" s="52" t="str">
        <f t="shared" si="528"/>
        <v/>
      </c>
      <c r="V328" s="62">
        <f t="shared" si="529"/>
        <v>0</v>
      </c>
      <c r="W328" s="12">
        <v>0</v>
      </c>
      <c r="X328" s="139">
        <v>0</v>
      </c>
      <c r="Y328" s="12">
        <v>0</v>
      </c>
      <c r="Z328" s="12"/>
      <c r="AA328" s="62">
        <f t="shared" si="530"/>
        <v>0</v>
      </c>
      <c r="AB328" s="52" t="str">
        <f t="shared" si="531"/>
        <v/>
      </c>
      <c r="AC328" s="62">
        <f t="shared" si="532"/>
        <v>0</v>
      </c>
      <c r="AD328" s="81"/>
    </row>
    <row r="329" spans="1:30" s="6" customFormat="1" ht="30" customHeight="1" x14ac:dyDescent="0.25">
      <c r="A329" s="6" t="str">
        <f t="shared" si="518"/>
        <v>b</v>
      </c>
      <c r="B329" s="69" t="s">
        <v>7</v>
      </c>
      <c r="C329" s="13" t="s">
        <v>14</v>
      </c>
      <c r="D329" s="14">
        <v>0</v>
      </c>
      <c r="E329" s="14">
        <v>0</v>
      </c>
      <c r="F329" s="147">
        <v>0</v>
      </c>
      <c r="G329" s="158">
        <v>0</v>
      </c>
      <c r="H329" s="158">
        <v>0</v>
      </c>
      <c r="I329" s="147">
        <v>0</v>
      </c>
      <c r="J329" s="44">
        <v>0</v>
      </c>
      <c r="K329" s="44">
        <v>0</v>
      </c>
      <c r="L329" s="53" t="str">
        <f t="shared" si="525"/>
        <v/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f t="shared" si="526"/>
        <v>0</v>
      </c>
      <c r="T329" s="147">
        <f t="shared" si="527"/>
        <v>0</v>
      </c>
      <c r="U329" s="53" t="str">
        <f t="shared" si="528"/>
        <v/>
      </c>
      <c r="V329" s="63">
        <f t="shared" si="529"/>
        <v>0</v>
      </c>
      <c r="W329" s="14">
        <v>0</v>
      </c>
      <c r="X329" s="139">
        <v>0</v>
      </c>
      <c r="Y329" s="14">
        <v>0</v>
      </c>
      <c r="Z329" s="14"/>
      <c r="AA329" s="63">
        <f t="shared" si="530"/>
        <v>0</v>
      </c>
      <c r="AB329" s="53" t="str">
        <f t="shared" si="531"/>
        <v/>
      </c>
      <c r="AC329" s="63">
        <f t="shared" si="532"/>
        <v>0</v>
      </c>
      <c r="AD329" s="81"/>
    </row>
    <row r="330" spans="1:30" s="6" customFormat="1" ht="15.75" customHeight="1" x14ac:dyDescent="0.25">
      <c r="A330" s="6" t="str">
        <f t="shared" si="518"/>
        <v>b</v>
      </c>
      <c r="B330" s="69" t="s">
        <v>7</v>
      </c>
      <c r="C330" s="13" t="s">
        <v>15</v>
      </c>
      <c r="D330" s="14">
        <v>0</v>
      </c>
      <c r="E330" s="14">
        <v>0</v>
      </c>
      <c r="F330" s="147">
        <v>0</v>
      </c>
      <c r="G330" s="158">
        <v>0</v>
      </c>
      <c r="H330" s="158">
        <v>0</v>
      </c>
      <c r="I330" s="147">
        <v>0</v>
      </c>
      <c r="J330" s="44">
        <v>0</v>
      </c>
      <c r="K330" s="44">
        <v>0</v>
      </c>
      <c r="L330" s="53" t="str">
        <f t="shared" si="525"/>
        <v/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f t="shared" si="526"/>
        <v>0</v>
      </c>
      <c r="T330" s="147">
        <f t="shared" si="527"/>
        <v>0</v>
      </c>
      <c r="U330" s="53" t="str">
        <f t="shared" si="528"/>
        <v/>
      </c>
      <c r="V330" s="63">
        <f t="shared" si="529"/>
        <v>0</v>
      </c>
      <c r="W330" s="14">
        <v>0</v>
      </c>
      <c r="X330" s="139">
        <v>0</v>
      </c>
      <c r="Y330" s="14">
        <v>0</v>
      </c>
      <c r="Z330" s="14"/>
      <c r="AA330" s="63">
        <f t="shared" si="530"/>
        <v>0</v>
      </c>
      <c r="AB330" s="53" t="str">
        <f t="shared" si="531"/>
        <v/>
      </c>
      <c r="AC330" s="63">
        <f t="shared" si="532"/>
        <v>0</v>
      </c>
      <c r="AD330" s="81"/>
    </row>
    <row r="331" spans="1:30" s="6" customFormat="1" ht="16.5" customHeight="1" thickBot="1" x14ac:dyDescent="0.3">
      <c r="A331" s="6" t="str">
        <f t="shared" si="518"/>
        <v>b</v>
      </c>
      <c r="B331" s="71" t="s">
        <v>7</v>
      </c>
      <c r="C331" s="17" t="s">
        <v>16</v>
      </c>
      <c r="D331" s="18">
        <v>0</v>
      </c>
      <c r="E331" s="18">
        <v>0</v>
      </c>
      <c r="F331" s="149">
        <v>0</v>
      </c>
      <c r="G331" s="160">
        <v>0</v>
      </c>
      <c r="H331" s="160">
        <v>0</v>
      </c>
      <c r="I331" s="149">
        <v>0</v>
      </c>
      <c r="J331" s="46">
        <v>0</v>
      </c>
      <c r="K331" s="46">
        <v>0</v>
      </c>
      <c r="L331" s="55" t="str">
        <f t="shared" si="525"/>
        <v/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f t="shared" si="526"/>
        <v>0</v>
      </c>
      <c r="T331" s="149">
        <f t="shared" si="527"/>
        <v>0</v>
      </c>
      <c r="U331" s="55" t="str">
        <f t="shared" si="528"/>
        <v/>
      </c>
      <c r="V331" s="65">
        <f t="shared" si="529"/>
        <v>0</v>
      </c>
      <c r="W331" s="18">
        <v>0</v>
      </c>
      <c r="X331" s="139">
        <v>0</v>
      </c>
      <c r="Y331" s="18">
        <v>0</v>
      </c>
      <c r="Z331" s="18"/>
      <c r="AA331" s="65">
        <f t="shared" si="530"/>
        <v>0</v>
      </c>
      <c r="AB331" s="55" t="str">
        <f t="shared" si="531"/>
        <v/>
      </c>
      <c r="AC331" s="65">
        <f t="shared" si="532"/>
        <v>0</v>
      </c>
      <c r="AD331" s="81"/>
    </row>
    <row r="332" spans="1:30" s="6" customFormat="1" ht="82.5" customHeight="1" thickTop="1" thickBot="1" x14ac:dyDescent="0.3">
      <c r="A332" s="6" t="str">
        <f t="shared" si="518"/>
        <v>a</v>
      </c>
      <c r="B332" s="67" t="s">
        <v>59</v>
      </c>
      <c r="C332" s="19" t="s">
        <v>60</v>
      </c>
      <c r="D332" s="7">
        <f t="shared" ref="D332:K332" si="533">D333+D341+D342+D343</f>
        <v>300</v>
      </c>
      <c r="E332" s="7">
        <f t="shared" si="533"/>
        <v>31.200000000000003</v>
      </c>
      <c r="F332" s="143">
        <f t="shared" si="533"/>
        <v>31.200000000000003</v>
      </c>
      <c r="G332" s="156">
        <f t="shared" si="533"/>
        <v>31.116010000000003</v>
      </c>
      <c r="H332" s="156">
        <f t="shared" ref="H332" si="534">H333+H341+H342+H343</f>
        <v>31.116010000000003</v>
      </c>
      <c r="I332" s="143">
        <f t="shared" ref="I332" si="535">I333+I341+I342+I343</f>
        <v>31.116010000000003</v>
      </c>
      <c r="J332" s="40">
        <f t="shared" si="533"/>
        <v>31.116010000000003</v>
      </c>
      <c r="K332" s="40">
        <f t="shared" si="533"/>
        <v>31.116010000000003</v>
      </c>
      <c r="L332" s="49">
        <f t="shared" si="525"/>
        <v>0.99730801282051285</v>
      </c>
      <c r="M332" s="7">
        <f>M333+M341+M342+M343</f>
        <v>0</v>
      </c>
      <c r="N332" s="7">
        <f>N333+N341+N342+N343</f>
        <v>0</v>
      </c>
      <c r="O332" s="7">
        <f>O333+O341+O342+O343</f>
        <v>0</v>
      </c>
      <c r="P332" s="7">
        <f>P333+P341+P342+P343</f>
        <v>0</v>
      </c>
      <c r="Q332" s="7">
        <f>Q333+Q341+Q342+Q343</f>
        <v>0</v>
      </c>
      <c r="R332" s="7">
        <v>0</v>
      </c>
      <c r="S332" s="7">
        <f t="shared" si="526"/>
        <v>0</v>
      </c>
      <c r="T332" s="143">
        <f t="shared" si="527"/>
        <v>8.3990000000000009E-2</v>
      </c>
      <c r="U332" s="49">
        <f t="shared" si="528"/>
        <v>0.99730801282051285</v>
      </c>
      <c r="V332" s="59">
        <f t="shared" si="529"/>
        <v>8.3990000000000009E-2</v>
      </c>
      <c r="W332" s="7">
        <f>W333+W341+W342+W343</f>
        <v>0</v>
      </c>
      <c r="X332" s="129">
        <f>X333+X341+X342+X343</f>
        <v>0</v>
      </c>
      <c r="Y332" s="7">
        <f>Y333+Y341+Y342+Y343</f>
        <v>0</v>
      </c>
      <c r="Z332" s="7">
        <f>Z333+Z341+Z342+Z343</f>
        <v>0</v>
      </c>
      <c r="AA332" s="59">
        <f t="shared" si="530"/>
        <v>31.116010000000003</v>
      </c>
      <c r="AB332" s="49">
        <f t="shared" si="531"/>
        <v>0.99730801282051285</v>
      </c>
      <c r="AC332" s="59">
        <f t="shared" si="532"/>
        <v>8.3990000000000009E-2</v>
      </c>
      <c r="AD332" s="81"/>
    </row>
    <row r="333" spans="1:30" s="6" customFormat="1" ht="18.75" thickTop="1" x14ac:dyDescent="0.25">
      <c r="A333" s="6" t="str">
        <f t="shared" si="518"/>
        <v>a</v>
      </c>
      <c r="B333" s="69" t="s">
        <v>7</v>
      </c>
      <c r="C333" s="8" t="s">
        <v>8</v>
      </c>
      <c r="D333" s="9">
        <f t="shared" ref="D333:K333" si="536">D334+D335+D336+D337+D338+D339+D340</f>
        <v>300</v>
      </c>
      <c r="E333" s="9">
        <f t="shared" si="536"/>
        <v>31.200000000000003</v>
      </c>
      <c r="F333" s="144">
        <f t="shared" si="536"/>
        <v>31.200000000000003</v>
      </c>
      <c r="G333" s="157">
        <f t="shared" si="536"/>
        <v>31.116010000000003</v>
      </c>
      <c r="H333" s="157">
        <f t="shared" ref="H333" si="537">H334+H335+H336+H337+H338+H339+H340</f>
        <v>31.116010000000003</v>
      </c>
      <c r="I333" s="144">
        <f t="shared" ref="I333" si="538">I334+I335+I336+I337+I338+I339+I340</f>
        <v>31.116010000000003</v>
      </c>
      <c r="J333" s="41">
        <f t="shared" si="536"/>
        <v>31.116010000000003</v>
      </c>
      <c r="K333" s="41">
        <f t="shared" si="536"/>
        <v>31.116010000000003</v>
      </c>
      <c r="L333" s="50">
        <f t="shared" si="525"/>
        <v>0.99730801282051285</v>
      </c>
      <c r="M333" s="9">
        <f>M334+M335+M336+M337+M338+M339+M340</f>
        <v>0</v>
      </c>
      <c r="N333" s="9">
        <f>N334+N335+N336+N337+N338+N339+N340</f>
        <v>0</v>
      </c>
      <c r="O333" s="9">
        <f>O334+O335+O336+O337+O338+O339+O340</f>
        <v>0</v>
      </c>
      <c r="P333" s="9">
        <f>P334+P335+P336+P337+P338+P339+P340</f>
        <v>0</v>
      </c>
      <c r="Q333" s="9">
        <f>Q334+Q335+Q336+Q337+Q338+Q339+Q340</f>
        <v>0</v>
      </c>
      <c r="R333" s="9">
        <v>0</v>
      </c>
      <c r="S333" s="9">
        <f t="shared" si="526"/>
        <v>0</v>
      </c>
      <c r="T333" s="144">
        <f t="shared" si="527"/>
        <v>8.3990000000000009E-2</v>
      </c>
      <c r="U333" s="50">
        <f t="shared" si="528"/>
        <v>0.99730801282051285</v>
      </c>
      <c r="V333" s="60">
        <f t="shared" si="529"/>
        <v>8.3990000000000009E-2</v>
      </c>
      <c r="W333" s="9">
        <f>W334+W335+W336+W337+W338+W339+W340</f>
        <v>0</v>
      </c>
      <c r="X333" s="130">
        <f>X334+X335+X336+X337+X338+X339+X340</f>
        <v>0</v>
      </c>
      <c r="Y333" s="9">
        <f>Y334+Y335+Y336+Y337+Y338+Y339+Y340</f>
        <v>0</v>
      </c>
      <c r="Z333" s="9">
        <f>Z334+Z335+Z336+Z337+Z338+Z339+Z340</f>
        <v>0</v>
      </c>
      <c r="AA333" s="60">
        <f t="shared" si="530"/>
        <v>31.116010000000003</v>
      </c>
      <c r="AB333" s="50">
        <f t="shared" si="531"/>
        <v>0.99730801282051285</v>
      </c>
      <c r="AC333" s="60">
        <f t="shared" si="532"/>
        <v>8.3990000000000009E-2</v>
      </c>
      <c r="AD333" s="81"/>
    </row>
    <row r="334" spans="1:30" s="6" customFormat="1" ht="18" x14ac:dyDescent="0.25">
      <c r="A334" s="6" t="str">
        <f t="shared" si="518"/>
        <v>a</v>
      </c>
      <c r="B334" s="70" t="s">
        <v>7</v>
      </c>
      <c r="C334" s="10" t="s">
        <v>215</v>
      </c>
      <c r="D334" s="11">
        <v>185</v>
      </c>
      <c r="E334" s="11">
        <v>19.920000000000002</v>
      </c>
      <c r="F334" s="145">
        <v>19.920000000000002</v>
      </c>
      <c r="G334" s="83">
        <v>19.911110000000001</v>
      </c>
      <c r="H334" s="83">
        <v>19.911110000000001</v>
      </c>
      <c r="I334" s="145">
        <v>19.911110000000001</v>
      </c>
      <c r="J334" s="42">
        <v>19.911110000000001</v>
      </c>
      <c r="K334" s="42">
        <v>19.911110000000001</v>
      </c>
      <c r="L334" s="51">
        <f t="shared" si="525"/>
        <v>0.99955371485943767</v>
      </c>
      <c r="M334" s="11">
        <v>0</v>
      </c>
      <c r="N334" s="11">
        <v>0</v>
      </c>
      <c r="O334" s="11">
        <v>0</v>
      </c>
      <c r="P334" s="11">
        <v>0</v>
      </c>
      <c r="Q334" s="11"/>
      <c r="R334" s="11">
        <v>0</v>
      </c>
      <c r="S334" s="11">
        <f t="shared" si="526"/>
        <v>0</v>
      </c>
      <c r="T334" s="145">
        <f t="shared" si="527"/>
        <v>8.8900000000009527E-3</v>
      </c>
      <c r="U334" s="51">
        <f t="shared" si="528"/>
        <v>0.99955371485943767</v>
      </c>
      <c r="V334" s="61">
        <f t="shared" si="529"/>
        <v>8.8900000000009527E-3</v>
      </c>
      <c r="W334" s="11">
        <v>0</v>
      </c>
      <c r="X334" s="139">
        <v>0</v>
      </c>
      <c r="Y334" s="11">
        <v>0</v>
      </c>
      <c r="Z334" s="11"/>
      <c r="AA334" s="61">
        <f t="shared" si="530"/>
        <v>19.911110000000001</v>
      </c>
      <c r="AB334" s="51">
        <f t="shared" si="531"/>
        <v>0.99955371485943767</v>
      </c>
      <c r="AC334" s="61">
        <f t="shared" si="532"/>
        <v>8.8900000000009527E-3</v>
      </c>
      <c r="AD334" s="81"/>
    </row>
    <row r="335" spans="1:30" s="6" customFormat="1" ht="18" x14ac:dyDescent="0.25">
      <c r="A335" s="6" t="str">
        <f t="shared" si="518"/>
        <v>a</v>
      </c>
      <c r="B335" s="70" t="s">
        <v>7</v>
      </c>
      <c r="C335" s="10" t="s">
        <v>221</v>
      </c>
      <c r="D335" s="11">
        <v>115</v>
      </c>
      <c r="E335" s="11">
        <v>11.28</v>
      </c>
      <c r="F335" s="145">
        <v>11.28</v>
      </c>
      <c r="G335" s="83">
        <v>11.2049</v>
      </c>
      <c r="H335" s="83">
        <v>11.2049</v>
      </c>
      <c r="I335" s="145">
        <v>11.2049</v>
      </c>
      <c r="J335" s="42">
        <v>11.2049</v>
      </c>
      <c r="K335" s="42">
        <v>11.2049</v>
      </c>
      <c r="L335" s="51">
        <f t="shared" si="525"/>
        <v>0.99334219858156036</v>
      </c>
      <c r="M335" s="11">
        <v>0</v>
      </c>
      <c r="N335" s="11">
        <v>0</v>
      </c>
      <c r="O335" s="11">
        <v>0</v>
      </c>
      <c r="P335" s="11">
        <v>0</v>
      </c>
      <c r="Q335" s="11"/>
      <c r="R335" s="11">
        <v>0</v>
      </c>
      <c r="S335" s="11">
        <f t="shared" si="526"/>
        <v>0</v>
      </c>
      <c r="T335" s="145">
        <f t="shared" si="527"/>
        <v>7.5099999999999056E-2</v>
      </c>
      <c r="U335" s="51">
        <f t="shared" si="528"/>
        <v>0.99334219858156036</v>
      </c>
      <c r="V335" s="61">
        <f t="shared" si="529"/>
        <v>7.5099999999999056E-2</v>
      </c>
      <c r="W335" s="11">
        <v>0</v>
      </c>
      <c r="X335" s="139">
        <v>0</v>
      </c>
      <c r="Y335" s="11">
        <v>0</v>
      </c>
      <c r="Z335" s="11"/>
      <c r="AA335" s="61">
        <f t="shared" si="530"/>
        <v>11.2049</v>
      </c>
      <c r="AB335" s="51">
        <f t="shared" si="531"/>
        <v>0.99334219858156036</v>
      </c>
      <c r="AC335" s="61">
        <f t="shared" si="532"/>
        <v>7.5099999999999056E-2</v>
      </c>
      <c r="AD335" s="81"/>
    </row>
    <row r="336" spans="1:30" s="6" customFormat="1" ht="18" customHeight="1" x14ac:dyDescent="0.25">
      <c r="A336" s="6" t="str">
        <f t="shared" si="518"/>
        <v>b</v>
      </c>
      <c r="B336" s="70" t="s">
        <v>7</v>
      </c>
      <c r="C336" s="10" t="s">
        <v>216</v>
      </c>
      <c r="D336" s="12">
        <v>0</v>
      </c>
      <c r="E336" s="12">
        <v>0</v>
      </c>
      <c r="F336" s="146">
        <v>0</v>
      </c>
      <c r="G336" s="84">
        <v>0</v>
      </c>
      <c r="H336" s="84">
        <v>0</v>
      </c>
      <c r="I336" s="146">
        <v>0</v>
      </c>
      <c r="J336" s="43">
        <v>0</v>
      </c>
      <c r="K336" s="43">
        <v>0</v>
      </c>
      <c r="L336" s="52" t="str">
        <f t="shared" si="525"/>
        <v/>
      </c>
      <c r="M336" s="12">
        <v>0</v>
      </c>
      <c r="N336" s="12">
        <v>0</v>
      </c>
      <c r="O336" s="12">
        <v>0</v>
      </c>
      <c r="P336" s="12">
        <v>0</v>
      </c>
      <c r="Q336" s="12"/>
      <c r="R336" s="12">
        <v>0</v>
      </c>
      <c r="S336" s="12">
        <f t="shared" si="526"/>
        <v>0</v>
      </c>
      <c r="T336" s="146">
        <f t="shared" si="527"/>
        <v>0</v>
      </c>
      <c r="U336" s="52" t="str">
        <f t="shared" si="528"/>
        <v/>
      </c>
      <c r="V336" s="62">
        <f t="shared" si="529"/>
        <v>0</v>
      </c>
      <c r="W336" s="12">
        <v>0</v>
      </c>
      <c r="X336" s="139">
        <v>0</v>
      </c>
      <c r="Y336" s="12">
        <v>0</v>
      </c>
      <c r="Z336" s="12"/>
      <c r="AA336" s="62">
        <f t="shared" si="530"/>
        <v>0</v>
      </c>
      <c r="AB336" s="52" t="str">
        <f t="shared" si="531"/>
        <v/>
      </c>
      <c r="AC336" s="62">
        <f t="shared" si="532"/>
        <v>0</v>
      </c>
      <c r="AD336" s="81"/>
    </row>
    <row r="337" spans="1:30" s="6" customFormat="1" ht="18" customHeight="1" x14ac:dyDescent="0.25">
      <c r="A337" s="6" t="str">
        <f t="shared" si="518"/>
        <v>b</v>
      </c>
      <c r="B337" s="70" t="s">
        <v>7</v>
      </c>
      <c r="C337" s="10" t="s">
        <v>217</v>
      </c>
      <c r="D337" s="12">
        <v>0</v>
      </c>
      <c r="E337" s="12">
        <v>0</v>
      </c>
      <c r="F337" s="146">
        <v>0</v>
      </c>
      <c r="G337" s="84">
        <v>0</v>
      </c>
      <c r="H337" s="84">
        <v>0</v>
      </c>
      <c r="I337" s="146">
        <v>0</v>
      </c>
      <c r="J337" s="43">
        <v>0</v>
      </c>
      <c r="K337" s="43">
        <v>0</v>
      </c>
      <c r="L337" s="52" t="str">
        <f t="shared" si="525"/>
        <v/>
      </c>
      <c r="M337" s="12">
        <v>0</v>
      </c>
      <c r="N337" s="12">
        <v>0</v>
      </c>
      <c r="O337" s="12">
        <v>0</v>
      </c>
      <c r="P337" s="12">
        <v>0</v>
      </c>
      <c r="Q337" s="12"/>
      <c r="R337" s="12">
        <v>0</v>
      </c>
      <c r="S337" s="12">
        <f t="shared" si="526"/>
        <v>0</v>
      </c>
      <c r="T337" s="146">
        <f t="shared" si="527"/>
        <v>0</v>
      </c>
      <c r="U337" s="52" t="str">
        <f t="shared" si="528"/>
        <v/>
      </c>
      <c r="V337" s="62">
        <f t="shared" si="529"/>
        <v>0</v>
      </c>
      <c r="W337" s="12">
        <v>0</v>
      </c>
      <c r="X337" s="139">
        <v>0</v>
      </c>
      <c r="Y337" s="12">
        <v>0</v>
      </c>
      <c r="Z337" s="12"/>
      <c r="AA337" s="62">
        <f t="shared" si="530"/>
        <v>0</v>
      </c>
      <c r="AB337" s="52" t="str">
        <f t="shared" si="531"/>
        <v/>
      </c>
      <c r="AC337" s="62">
        <f t="shared" si="532"/>
        <v>0</v>
      </c>
      <c r="AD337" s="81"/>
    </row>
    <row r="338" spans="1:30" s="6" customFormat="1" ht="18" customHeight="1" x14ac:dyDescent="0.25">
      <c r="A338" s="6" t="str">
        <f t="shared" si="518"/>
        <v>b</v>
      </c>
      <c r="B338" s="70" t="s">
        <v>7</v>
      </c>
      <c r="C338" s="10" t="s">
        <v>218</v>
      </c>
      <c r="D338" s="12">
        <v>0</v>
      </c>
      <c r="E338" s="12">
        <v>0</v>
      </c>
      <c r="F338" s="146">
        <v>0</v>
      </c>
      <c r="G338" s="84">
        <v>0</v>
      </c>
      <c r="H338" s="84">
        <v>0</v>
      </c>
      <c r="I338" s="146">
        <v>0</v>
      </c>
      <c r="J338" s="43">
        <v>0</v>
      </c>
      <c r="K338" s="43">
        <v>0</v>
      </c>
      <c r="L338" s="52" t="str">
        <f t="shared" si="525"/>
        <v/>
      </c>
      <c r="M338" s="12">
        <v>0</v>
      </c>
      <c r="N338" s="12">
        <v>0</v>
      </c>
      <c r="O338" s="12">
        <v>0</v>
      </c>
      <c r="P338" s="12">
        <v>0</v>
      </c>
      <c r="Q338" s="12"/>
      <c r="R338" s="12">
        <v>0</v>
      </c>
      <c r="S338" s="12">
        <f t="shared" si="526"/>
        <v>0</v>
      </c>
      <c r="T338" s="146">
        <f t="shared" si="527"/>
        <v>0</v>
      </c>
      <c r="U338" s="52" t="str">
        <f t="shared" si="528"/>
        <v/>
      </c>
      <c r="V338" s="62">
        <f t="shared" si="529"/>
        <v>0</v>
      </c>
      <c r="W338" s="12">
        <v>0</v>
      </c>
      <c r="X338" s="139">
        <v>0</v>
      </c>
      <c r="Y338" s="12">
        <v>0</v>
      </c>
      <c r="Z338" s="12"/>
      <c r="AA338" s="62">
        <f t="shared" si="530"/>
        <v>0</v>
      </c>
      <c r="AB338" s="52" t="str">
        <f t="shared" si="531"/>
        <v/>
      </c>
      <c r="AC338" s="62">
        <f t="shared" si="532"/>
        <v>0</v>
      </c>
      <c r="AD338" s="81"/>
    </row>
    <row r="339" spans="1:30" s="6" customFormat="1" ht="18" customHeight="1" x14ac:dyDescent="0.25">
      <c r="A339" s="6" t="str">
        <f t="shared" si="518"/>
        <v>b</v>
      </c>
      <c r="B339" s="70" t="s">
        <v>7</v>
      </c>
      <c r="C339" s="10" t="s">
        <v>219</v>
      </c>
      <c r="D339" s="12">
        <v>0</v>
      </c>
      <c r="E339" s="12">
        <v>0</v>
      </c>
      <c r="F339" s="146">
        <v>0</v>
      </c>
      <c r="G339" s="84">
        <v>0</v>
      </c>
      <c r="H339" s="84">
        <v>0</v>
      </c>
      <c r="I339" s="146">
        <v>0</v>
      </c>
      <c r="J339" s="43">
        <v>0</v>
      </c>
      <c r="K339" s="43">
        <v>0</v>
      </c>
      <c r="L339" s="52" t="str">
        <f t="shared" si="525"/>
        <v/>
      </c>
      <c r="M339" s="12">
        <v>0</v>
      </c>
      <c r="N339" s="12">
        <v>0</v>
      </c>
      <c r="O339" s="12">
        <v>0</v>
      </c>
      <c r="P339" s="12">
        <v>0</v>
      </c>
      <c r="Q339" s="12"/>
      <c r="R339" s="12">
        <v>0</v>
      </c>
      <c r="S339" s="12">
        <f t="shared" si="526"/>
        <v>0</v>
      </c>
      <c r="T339" s="146">
        <f t="shared" si="527"/>
        <v>0</v>
      </c>
      <c r="U339" s="52" t="str">
        <f t="shared" si="528"/>
        <v/>
      </c>
      <c r="V339" s="62">
        <f t="shared" si="529"/>
        <v>0</v>
      </c>
      <c r="W339" s="12">
        <v>0</v>
      </c>
      <c r="X339" s="139">
        <v>0</v>
      </c>
      <c r="Y339" s="12">
        <v>0</v>
      </c>
      <c r="Z339" s="12"/>
      <c r="AA339" s="62">
        <f t="shared" si="530"/>
        <v>0</v>
      </c>
      <c r="AB339" s="52" t="str">
        <f t="shared" si="531"/>
        <v/>
      </c>
      <c r="AC339" s="62">
        <f t="shared" si="532"/>
        <v>0</v>
      </c>
      <c r="AD339" s="81"/>
    </row>
    <row r="340" spans="1:30" s="6" customFormat="1" ht="18" customHeight="1" x14ac:dyDescent="0.25">
      <c r="A340" s="6" t="str">
        <f t="shared" si="518"/>
        <v>b</v>
      </c>
      <c r="B340" s="70" t="s">
        <v>7</v>
      </c>
      <c r="C340" s="10" t="s">
        <v>220</v>
      </c>
      <c r="D340" s="12">
        <v>0</v>
      </c>
      <c r="E340" s="12">
        <v>0</v>
      </c>
      <c r="F340" s="146">
        <v>0</v>
      </c>
      <c r="G340" s="84">
        <v>0</v>
      </c>
      <c r="H340" s="84">
        <v>0</v>
      </c>
      <c r="I340" s="146">
        <v>0</v>
      </c>
      <c r="J340" s="43">
        <v>0</v>
      </c>
      <c r="K340" s="43">
        <v>0</v>
      </c>
      <c r="L340" s="52" t="str">
        <f t="shared" si="525"/>
        <v/>
      </c>
      <c r="M340" s="12">
        <v>0</v>
      </c>
      <c r="N340" s="12">
        <v>0</v>
      </c>
      <c r="O340" s="12">
        <v>0</v>
      </c>
      <c r="P340" s="12">
        <v>0</v>
      </c>
      <c r="Q340" s="12"/>
      <c r="R340" s="12">
        <v>0</v>
      </c>
      <c r="S340" s="12">
        <f t="shared" si="526"/>
        <v>0</v>
      </c>
      <c r="T340" s="146">
        <f t="shared" si="527"/>
        <v>0</v>
      </c>
      <c r="U340" s="52" t="str">
        <f t="shared" si="528"/>
        <v/>
      </c>
      <c r="V340" s="62">
        <f t="shared" si="529"/>
        <v>0</v>
      </c>
      <c r="W340" s="12">
        <v>0</v>
      </c>
      <c r="X340" s="139">
        <v>0</v>
      </c>
      <c r="Y340" s="12">
        <v>0</v>
      </c>
      <c r="Z340" s="12"/>
      <c r="AA340" s="62">
        <f t="shared" si="530"/>
        <v>0</v>
      </c>
      <c r="AB340" s="52" t="str">
        <f t="shared" si="531"/>
        <v/>
      </c>
      <c r="AC340" s="62">
        <f t="shared" si="532"/>
        <v>0</v>
      </c>
      <c r="AD340" s="81"/>
    </row>
    <row r="341" spans="1:30" s="6" customFormat="1" ht="30" customHeight="1" x14ac:dyDescent="0.25">
      <c r="A341" s="6" t="str">
        <f t="shared" si="518"/>
        <v>b</v>
      </c>
      <c r="B341" s="69" t="s">
        <v>7</v>
      </c>
      <c r="C341" s="13" t="s">
        <v>14</v>
      </c>
      <c r="D341" s="14">
        <v>0</v>
      </c>
      <c r="E341" s="14">
        <v>0</v>
      </c>
      <c r="F341" s="147">
        <v>0</v>
      </c>
      <c r="G341" s="158">
        <v>0</v>
      </c>
      <c r="H341" s="158">
        <v>0</v>
      </c>
      <c r="I341" s="147">
        <v>0</v>
      </c>
      <c r="J341" s="44">
        <v>0</v>
      </c>
      <c r="K341" s="44">
        <v>0</v>
      </c>
      <c r="L341" s="53" t="str">
        <f t="shared" si="525"/>
        <v/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f t="shared" si="526"/>
        <v>0</v>
      </c>
      <c r="T341" s="147">
        <f t="shared" si="527"/>
        <v>0</v>
      </c>
      <c r="U341" s="53" t="str">
        <f t="shared" si="528"/>
        <v/>
      </c>
      <c r="V341" s="63">
        <f t="shared" si="529"/>
        <v>0</v>
      </c>
      <c r="W341" s="14">
        <v>0</v>
      </c>
      <c r="X341" s="139">
        <v>0</v>
      </c>
      <c r="Y341" s="14">
        <v>0</v>
      </c>
      <c r="Z341" s="14"/>
      <c r="AA341" s="63">
        <f t="shared" si="530"/>
        <v>0</v>
      </c>
      <c r="AB341" s="53" t="str">
        <f t="shared" si="531"/>
        <v/>
      </c>
      <c r="AC341" s="63">
        <f t="shared" si="532"/>
        <v>0</v>
      </c>
      <c r="AD341" s="81"/>
    </row>
    <row r="342" spans="1:30" s="6" customFormat="1" ht="15.75" customHeight="1" x14ac:dyDescent="0.25">
      <c r="A342" s="6" t="str">
        <f t="shared" si="518"/>
        <v>b</v>
      </c>
      <c r="B342" s="69" t="s">
        <v>7</v>
      </c>
      <c r="C342" s="13" t="s">
        <v>15</v>
      </c>
      <c r="D342" s="14">
        <v>0</v>
      </c>
      <c r="E342" s="14">
        <v>0</v>
      </c>
      <c r="F342" s="147">
        <v>0</v>
      </c>
      <c r="G342" s="158">
        <v>0</v>
      </c>
      <c r="H342" s="158">
        <v>0</v>
      </c>
      <c r="I342" s="147">
        <v>0</v>
      </c>
      <c r="J342" s="44">
        <v>0</v>
      </c>
      <c r="K342" s="44">
        <v>0</v>
      </c>
      <c r="L342" s="53" t="str">
        <f t="shared" si="525"/>
        <v/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f t="shared" si="526"/>
        <v>0</v>
      </c>
      <c r="T342" s="147">
        <f t="shared" si="527"/>
        <v>0</v>
      </c>
      <c r="U342" s="53" t="str">
        <f t="shared" si="528"/>
        <v/>
      </c>
      <c r="V342" s="63">
        <f t="shared" si="529"/>
        <v>0</v>
      </c>
      <c r="W342" s="14">
        <v>0</v>
      </c>
      <c r="X342" s="139">
        <v>0</v>
      </c>
      <c r="Y342" s="14">
        <v>0</v>
      </c>
      <c r="Z342" s="14"/>
      <c r="AA342" s="63">
        <f t="shared" si="530"/>
        <v>0</v>
      </c>
      <c r="AB342" s="53" t="str">
        <f t="shared" si="531"/>
        <v/>
      </c>
      <c r="AC342" s="63">
        <f t="shared" si="532"/>
        <v>0</v>
      </c>
      <c r="AD342" s="81"/>
    </row>
    <row r="343" spans="1:30" s="6" customFormat="1" ht="16.5" customHeight="1" thickBot="1" x14ac:dyDescent="0.3">
      <c r="A343" s="6" t="str">
        <f t="shared" si="518"/>
        <v>b</v>
      </c>
      <c r="B343" s="71" t="s">
        <v>7</v>
      </c>
      <c r="C343" s="17" t="s">
        <v>16</v>
      </c>
      <c r="D343" s="18">
        <v>0</v>
      </c>
      <c r="E343" s="18">
        <v>0</v>
      </c>
      <c r="F343" s="149">
        <v>0</v>
      </c>
      <c r="G343" s="160">
        <v>0</v>
      </c>
      <c r="H343" s="160">
        <v>0</v>
      </c>
      <c r="I343" s="149">
        <v>0</v>
      </c>
      <c r="J343" s="46">
        <v>0</v>
      </c>
      <c r="K343" s="46">
        <v>0</v>
      </c>
      <c r="L343" s="55" t="str">
        <f t="shared" si="525"/>
        <v/>
      </c>
      <c r="M343" s="18">
        <v>0</v>
      </c>
      <c r="N343" s="18">
        <v>0</v>
      </c>
      <c r="O343" s="18">
        <v>0</v>
      </c>
      <c r="P343" s="18">
        <v>0</v>
      </c>
      <c r="Q343" s="18">
        <v>0</v>
      </c>
      <c r="R343" s="18">
        <v>0</v>
      </c>
      <c r="S343" s="18">
        <f t="shared" si="526"/>
        <v>0</v>
      </c>
      <c r="T343" s="149">
        <f t="shared" si="527"/>
        <v>0</v>
      </c>
      <c r="U343" s="55" t="str">
        <f t="shared" si="528"/>
        <v/>
      </c>
      <c r="V343" s="65">
        <f t="shared" si="529"/>
        <v>0</v>
      </c>
      <c r="W343" s="18">
        <v>0</v>
      </c>
      <c r="X343" s="139">
        <v>0</v>
      </c>
      <c r="Y343" s="18">
        <v>0</v>
      </c>
      <c r="Z343" s="18"/>
      <c r="AA343" s="65">
        <f t="shared" si="530"/>
        <v>0</v>
      </c>
      <c r="AB343" s="55" t="str">
        <f t="shared" si="531"/>
        <v/>
      </c>
      <c r="AC343" s="65">
        <f t="shared" si="532"/>
        <v>0</v>
      </c>
      <c r="AD343" s="81"/>
    </row>
    <row r="344" spans="1:30" s="6" customFormat="1" ht="48.75" customHeight="1" thickTop="1" thickBot="1" x14ac:dyDescent="0.3">
      <c r="A344" s="6" t="str">
        <f t="shared" si="518"/>
        <v>a</v>
      </c>
      <c r="B344" s="67" t="s">
        <v>61</v>
      </c>
      <c r="C344" s="19" t="s">
        <v>62</v>
      </c>
      <c r="D344" s="7">
        <f t="shared" ref="D344:K344" si="539">D345+D357+D358+D359</f>
        <v>1750</v>
      </c>
      <c r="E344" s="7">
        <f t="shared" si="539"/>
        <v>1209.6699999999998</v>
      </c>
      <c r="F344" s="143">
        <f t="shared" si="539"/>
        <v>825.44999999999993</v>
      </c>
      <c r="G344" s="156">
        <f t="shared" si="539"/>
        <v>738.42202999999984</v>
      </c>
      <c r="H344" s="156">
        <f t="shared" ref="H344" si="540">H345+H357+H358+H359</f>
        <v>657.66291999999999</v>
      </c>
      <c r="I344" s="143">
        <f t="shared" ref="I344" si="541">I345+I357+I358+I359</f>
        <v>570.58694000000003</v>
      </c>
      <c r="J344" s="40">
        <f t="shared" si="539"/>
        <v>489.03024999999997</v>
      </c>
      <c r="K344" s="40">
        <f t="shared" si="539"/>
        <v>397.93423000000001</v>
      </c>
      <c r="L344" s="49">
        <f t="shared" si="525"/>
        <v>0.89456905930098718</v>
      </c>
      <c r="M344" s="7">
        <f>M345+M357+M358+M359</f>
        <v>1.7600000000000001E-2</v>
      </c>
      <c r="N344" s="7">
        <f>N345+N357+N358+N359</f>
        <v>95.561120000000003</v>
      </c>
      <c r="O344" s="7">
        <f>O345+O357+O358+O359</f>
        <v>79.362000000000009</v>
      </c>
      <c r="P344" s="7">
        <f>P345+P357+P358+P359</f>
        <v>91.096019999999953</v>
      </c>
      <c r="Q344" s="7">
        <f>Q345+Q357+Q358+Q359</f>
        <v>125.55</v>
      </c>
      <c r="R344" s="7">
        <v>81.55669000000006</v>
      </c>
      <c r="S344" s="7">
        <f t="shared" si="526"/>
        <v>80.759109999999851</v>
      </c>
      <c r="T344" s="143">
        <f t="shared" si="527"/>
        <v>87.027970000000096</v>
      </c>
      <c r="U344" s="49">
        <f t="shared" si="528"/>
        <v>0.61043262212008231</v>
      </c>
      <c r="V344" s="59">
        <f t="shared" si="529"/>
        <v>471.24797000000001</v>
      </c>
      <c r="W344" s="7">
        <f>W345+W357+W358+W359</f>
        <v>306.96999999999997</v>
      </c>
      <c r="X344" s="118">
        <f>X345+X357+X358+X359</f>
        <v>440.29999999999995</v>
      </c>
      <c r="Y344" s="7">
        <f>Y345+Y357+Y358+Y359</f>
        <v>418.24787999999995</v>
      </c>
      <c r="Z344" s="7">
        <f>Z345+Z357+Z358+Z359</f>
        <v>440.53999999999996</v>
      </c>
      <c r="AA344" s="59">
        <f t="shared" si="530"/>
        <v>1156.6699099999998</v>
      </c>
      <c r="AB344" s="49">
        <f t="shared" si="531"/>
        <v>0.95618632354278443</v>
      </c>
      <c r="AC344" s="59">
        <f t="shared" si="532"/>
        <v>53.00009</v>
      </c>
      <c r="AD344" s="81"/>
    </row>
    <row r="345" spans="1:30" s="6" customFormat="1" ht="19.5" customHeight="1" thickTop="1" x14ac:dyDescent="0.25">
      <c r="A345" s="6" t="s">
        <v>211</v>
      </c>
      <c r="B345" s="69" t="s">
        <v>7</v>
      </c>
      <c r="C345" s="8" t="s">
        <v>8</v>
      </c>
      <c r="D345" s="9">
        <f t="shared" ref="D345:K345" si="542">D346+D350+D352+D353+D354+D355+D356</f>
        <v>1750</v>
      </c>
      <c r="E345" s="9">
        <f t="shared" si="542"/>
        <v>1199.0719999999999</v>
      </c>
      <c r="F345" s="144">
        <f t="shared" si="542"/>
        <v>824.85199999999998</v>
      </c>
      <c r="G345" s="157">
        <f t="shared" si="542"/>
        <v>737.82402999999988</v>
      </c>
      <c r="H345" s="157">
        <f t="shared" ref="H345" si="543">H346+H350+H352+H353+H354+H355+H356</f>
        <v>657.06492000000003</v>
      </c>
      <c r="I345" s="144">
        <f t="shared" ref="I345" si="544">I346+I350+I352+I353+I354+I355+I356</f>
        <v>569.98894000000007</v>
      </c>
      <c r="J345" s="41">
        <f t="shared" si="542"/>
        <v>488.43224999999995</v>
      </c>
      <c r="K345" s="41">
        <f t="shared" si="542"/>
        <v>397.33623</v>
      </c>
      <c r="L345" s="50">
        <f t="shared" si="525"/>
        <v>0.89449262413135922</v>
      </c>
      <c r="M345" s="9">
        <f>M346+M350+M352+M353+M354+M355+M356</f>
        <v>1.7600000000000001E-2</v>
      </c>
      <c r="N345" s="9">
        <f>N346+N350+N352+N353+N354+N355+N356</f>
        <v>95.561120000000003</v>
      </c>
      <c r="O345" s="9">
        <f>O346+O350+O352+O353+O354+O355+O356</f>
        <v>79.362000000000009</v>
      </c>
      <c r="P345" s="9">
        <f>P346+P350+P352+P353+P354+P355+P356</f>
        <v>91.096019999999953</v>
      </c>
      <c r="Q345" s="9">
        <f>Q346+Q350+Q352+Q353+Q354+Q355+Q356</f>
        <v>125.55</v>
      </c>
      <c r="R345" s="9">
        <v>81.556690000000117</v>
      </c>
      <c r="S345" s="9">
        <f t="shared" si="526"/>
        <v>80.759109999999851</v>
      </c>
      <c r="T345" s="144">
        <f t="shared" si="527"/>
        <v>87.027970000000096</v>
      </c>
      <c r="U345" s="50">
        <f t="shared" si="528"/>
        <v>0.61532921292466169</v>
      </c>
      <c r="V345" s="60">
        <f t="shared" si="529"/>
        <v>461.24797000000001</v>
      </c>
      <c r="W345" s="9">
        <f>W346+W350+W352+W353+W354+W355+W356</f>
        <v>306.96999999999997</v>
      </c>
      <c r="X345" s="113">
        <f>X346+X350+X352+X353+X354+X355+X356</f>
        <v>440.29999999999995</v>
      </c>
      <c r="Y345" s="9">
        <f>Y346+Y350+Y352+Y353+Y354+Y355+Y356</f>
        <v>408.24787999999995</v>
      </c>
      <c r="Z345" s="9">
        <f>Z346+Z350+Z352+Z353+Z354+Z355+Z356</f>
        <v>440.53999999999996</v>
      </c>
      <c r="AA345" s="60">
        <f t="shared" si="530"/>
        <v>1146.0719099999999</v>
      </c>
      <c r="AB345" s="50">
        <f t="shared" si="531"/>
        <v>0.95579907628566085</v>
      </c>
      <c r="AC345" s="60">
        <f t="shared" si="532"/>
        <v>53.00009</v>
      </c>
      <c r="AD345" s="81"/>
    </row>
    <row r="346" spans="1:30" s="6" customFormat="1" ht="18" x14ac:dyDescent="0.25">
      <c r="A346" s="6" t="str">
        <f>IF(OR(M346&lt;&gt;0,F346&lt;&gt;0,O346&lt;&gt;0,S346&lt;&gt;0,T346&lt;&gt;0),"a","b")</f>
        <v>a</v>
      </c>
      <c r="B346" s="70" t="s">
        <v>7</v>
      </c>
      <c r="C346" s="10" t="s">
        <v>215</v>
      </c>
      <c r="D346" s="11">
        <v>1248</v>
      </c>
      <c r="E346" s="11">
        <v>1001.6</v>
      </c>
      <c r="F346" s="145">
        <v>730.8</v>
      </c>
      <c r="G346" s="83">
        <f>SUM(G347:G348)</f>
        <v>685.15635999999995</v>
      </c>
      <c r="H346" s="83">
        <v>617.13091000000009</v>
      </c>
      <c r="I346" s="145">
        <f>SUM(I347:I348)</f>
        <v>540.20638000000008</v>
      </c>
      <c r="J346" s="42">
        <f>SUM(J347:J348)</f>
        <v>464.07284999999996</v>
      </c>
      <c r="K346" s="42">
        <f>SUM(K347:K348)</f>
        <v>378.29302000000001</v>
      </c>
      <c r="L346" s="51">
        <f t="shared" si="525"/>
        <v>0.93754291187739458</v>
      </c>
      <c r="M346" s="11">
        <v>0</v>
      </c>
      <c r="N346" s="11">
        <v>89.094570000000004</v>
      </c>
      <c r="O346" s="11">
        <f>SUM(O347:O348)</f>
        <v>75.808400000000006</v>
      </c>
      <c r="P346" s="11">
        <f>SUM(P347:P349)</f>
        <v>85.779829999999961</v>
      </c>
      <c r="Q346" s="11">
        <f>SUM(Q347:Q349)</f>
        <v>113.64999999999999</v>
      </c>
      <c r="R346" s="11">
        <v>76.133530000000121</v>
      </c>
      <c r="S346" s="11">
        <f t="shared" si="526"/>
        <v>68.025449999999864</v>
      </c>
      <c r="T346" s="145">
        <f t="shared" si="527"/>
        <v>45.643640000000005</v>
      </c>
      <c r="U346" s="51">
        <f t="shared" si="528"/>
        <v>0.6840618610223641</v>
      </c>
      <c r="V346" s="61">
        <f t="shared" si="529"/>
        <v>316.44364000000007</v>
      </c>
      <c r="W346" s="11">
        <f>SUM(W347:W349)</f>
        <v>265.03999999999996</v>
      </c>
      <c r="X346" s="114">
        <v>315.39999999999998</v>
      </c>
      <c r="Y346" s="11">
        <f>SUM(Y347:Y348)</f>
        <v>263.44358999999997</v>
      </c>
      <c r="Z346" s="11">
        <v>315.39999999999998</v>
      </c>
      <c r="AA346" s="61">
        <f t="shared" si="530"/>
        <v>948.59994999999992</v>
      </c>
      <c r="AB346" s="51">
        <f t="shared" si="531"/>
        <v>0.94708461461661331</v>
      </c>
      <c r="AC346" s="61">
        <f t="shared" si="532"/>
        <v>53.000050000000101</v>
      </c>
      <c r="AD346" s="81"/>
    </row>
    <row r="347" spans="1:30" s="6" customFormat="1" ht="18" x14ac:dyDescent="0.25">
      <c r="A347" s="6" t="s">
        <v>211</v>
      </c>
      <c r="B347" s="70"/>
      <c r="C347" s="33" t="s">
        <v>212</v>
      </c>
      <c r="D347" s="11"/>
      <c r="E347" s="11"/>
      <c r="F347" s="145"/>
      <c r="G347" s="83">
        <v>645.90635999999995</v>
      </c>
      <c r="H347" s="83"/>
      <c r="I347" s="145">
        <v>500.95638000000002</v>
      </c>
      <c r="J347" s="42">
        <v>424.82284999999996</v>
      </c>
      <c r="K347" s="42">
        <v>352.74302</v>
      </c>
      <c r="L347" s="51" t="str">
        <f t="shared" si="525"/>
        <v/>
      </c>
      <c r="M347" s="11"/>
      <c r="N347" s="11"/>
      <c r="O347" s="83">
        <v>75.808400000000006</v>
      </c>
      <c r="P347" s="11">
        <v>72.079829999999959</v>
      </c>
      <c r="Q347" s="11">
        <v>98.1</v>
      </c>
      <c r="R347" s="11">
        <v>76.133530000000064</v>
      </c>
      <c r="S347" s="11">
        <f t="shared" si="526"/>
        <v>645.90635999999995</v>
      </c>
      <c r="T347" s="145" t="str">
        <f t="shared" si="527"/>
        <v/>
      </c>
      <c r="U347" s="51" t="str">
        <f t="shared" si="528"/>
        <v/>
      </c>
      <c r="V347" s="61" t="str">
        <f t="shared" si="529"/>
        <v/>
      </c>
      <c r="W347" s="11">
        <v>237.64</v>
      </c>
      <c r="X347" s="114"/>
      <c r="Y347" s="11">
        <v>263.44358999999997</v>
      </c>
      <c r="Z347" s="11"/>
      <c r="AA347" s="61">
        <f t="shared" si="530"/>
        <v>909.34994999999992</v>
      </c>
      <c r="AB347" s="51" t="str">
        <f t="shared" si="531"/>
        <v/>
      </c>
      <c r="AC347" s="61" t="str">
        <f t="shared" si="532"/>
        <v/>
      </c>
      <c r="AD347" s="81"/>
    </row>
    <row r="348" spans="1:30" s="6" customFormat="1" ht="18" x14ac:dyDescent="0.25">
      <c r="A348" s="6" t="s">
        <v>211</v>
      </c>
      <c r="B348" s="70"/>
      <c r="C348" s="33" t="s">
        <v>213</v>
      </c>
      <c r="D348" s="11"/>
      <c r="E348" s="11"/>
      <c r="F348" s="145"/>
      <c r="G348" s="83">
        <v>39.25</v>
      </c>
      <c r="H348" s="83"/>
      <c r="I348" s="145">
        <v>39.25</v>
      </c>
      <c r="J348" s="42">
        <v>39.25</v>
      </c>
      <c r="K348" s="42">
        <v>25.55</v>
      </c>
      <c r="L348" s="51" t="str">
        <f t="shared" si="525"/>
        <v/>
      </c>
      <c r="M348" s="11"/>
      <c r="N348" s="11"/>
      <c r="O348" s="83">
        <v>0</v>
      </c>
      <c r="P348" s="11">
        <v>13.7</v>
      </c>
      <c r="Q348" s="11">
        <v>15.55</v>
      </c>
      <c r="R348" s="11">
        <v>0</v>
      </c>
      <c r="S348" s="11">
        <f t="shared" si="526"/>
        <v>39.25</v>
      </c>
      <c r="T348" s="145" t="str">
        <f t="shared" si="527"/>
        <v/>
      </c>
      <c r="U348" s="51" t="str">
        <f t="shared" si="528"/>
        <v/>
      </c>
      <c r="V348" s="61" t="str">
        <f t="shared" si="529"/>
        <v/>
      </c>
      <c r="W348" s="11">
        <v>27.4</v>
      </c>
      <c r="X348" s="114"/>
      <c r="Y348" s="11">
        <v>0</v>
      </c>
      <c r="Z348" s="11"/>
      <c r="AA348" s="61">
        <f t="shared" si="530"/>
        <v>39.25</v>
      </c>
      <c r="AB348" s="51" t="str">
        <f t="shared" si="531"/>
        <v/>
      </c>
      <c r="AC348" s="61" t="str">
        <f t="shared" si="532"/>
        <v/>
      </c>
      <c r="AD348" s="81"/>
    </row>
    <row r="349" spans="1:30" s="6" customFormat="1" ht="18" customHeight="1" x14ac:dyDescent="0.25">
      <c r="A349" s="6" t="s">
        <v>231</v>
      </c>
      <c r="B349" s="70"/>
      <c r="C349" s="33" t="s">
        <v>214</v>
      </c>
      <c r="D349" s="11"/>
      <c r="E349" s="11"/>
      <c r="F349" s="145"/>
      <c r="G349" s="83"/>
      <c r="H349" s="83"/>
      <c r="I349" s="145">
        <v>0</v>
      </c>
      <c r="J349" s="42">
        <v>0</v>
      </c>
      <c r="K349" s="42">
        <v>0</v>
      </c>
      <c r="L349" s="51" t="str">
        <f t="shared" si="525"/>
        <v/>
      </c>
      <c r="M349" s="11"/>
      <c r="N349" s="11"/>
      <c r="O349" s="83">
        <v>0</v>
      </c>
      <c r="P349" s="11">
        <v>0</v>
      </c>
      <c r="Q349" s="11">
        <v>0</v>
      </c>
      <c r="R349" s="11">
        <v>0</v>
      </c>
      <c r="S349" s="11">
        <f t="shared" si="526"/>
        <v>0</v>
      </c>
      <c r="T349" s="145" t="str">
        <f t="shared" si="527"/>
        <v/>
      </c>
      <c r="U349" s="51" t="str">
        <f t="shared" si="528"/>
        <v/>
      </c>
      <c r="V349" s="61" t="str">
        <f t="shared" si="529"/>
        <v/>
      </c>
      <c r="W349" s="11">
        <v>0</v>
      </c>
      <c r="X349" s="114"/>
      <c r="Y349" s="11">
        <v>0</v>
      </c>
      <c r="Z349" s="11"/>
      <c r="AA349" s="61">
        <f t="shared" si="530"/>
        <v>0</v>
      </c>
      <c r="AB349" s="51" t="str">
        <f t="shared" si="531"/>
        <v/>
      </c>
      <c r="AC349" s="61" t="str">
        <f t="shared" si="532"/>
        <v/>
      </c>
      <c r="AD349" s="81"/>
    </row>
    <row r="350" spans="1:30" s="6" customFormat="1" ht="18" x14ac:dyDescent="0.25">
      <c r="A350" s="6" t="str">
        <f>IF(OR(M350&lt;&gt;0,F350&lt;&gt;0,O350&lt;&gt;0,S350&lt;&gt;0,T350&lt;&gt;0),"a","b")</f>
        <v>a</v>
      </c>
      <c r="B350" s="70"/>
      <c r="C350" s="10" t="s">
        <v>221</v>
      </c>
      <c r="D350" s="11">
        <v>497</v>
      </c>
      <c r="E350" s="11">
        <v>181.93199999999999</v>
      </c>
      <c r="F350" s="145">
        <v>90.951999999999998</v>
      </c>
      <c r="G350" s="83">
        <v>50.263080000000002</v>
      </c>
      <c r="H350" s="83">
        <v>37.914739999999995</v>
      </c>
      <c r="I350" s="145">
        <v>28.148610000000001</v>
      </c>
      <c r="J350" s="42">
        <v>23.565279999999998</v>
      </c>
      <c r="K350" s="42">
        <v>18.634409999999999</v>
      </c>
      <c r="L350" s="51">
        <f t="shared" si="525"/>
        <v>0.55263303720643864</v>
      </c>
      <c r="M350" s="11">
        <v>0</v>
      </c>
      <c r="N350" s="11">
        <v>6.4489500000000008</v>
      </c>
      <c r="O350" s="83">
        <v>3.18</v>
      </c>
      <c r="P350" s="11">
        <v>4.9308699999999988</v>
      </c>
      <c r="Q350" s="11">
        <v>4.9000000000000004</v>
      </c>
      <c r="R350" s="11">
        <v>4.5833300000000037</v>
      </c>
      <c r="S350" s="11">
        <f t="shared" si="526"/>
        <v>12.348340000000007</v>
      </c>
      <c r="T350" s="145">
        <f t="shared" si="527"/>
        <v>40.688919999999996</v>
      </c>
      <c r="U350" s="51">
        <f t="shared" si="528"/>
        <v>0.27627399248070711</v>
      </c>
      <c r="V350" s="61">
        <f t="shared" si="529"/>
        <v>131.66891999999999</v>
      </c>
      <c r="W350" s="11">
        <v>36.799999999999997</v>
      </c>
      <c r="X350" s="114">
        <v>124.2</v>
      </c>
      <c r="Y350" s="11">
        <v>131.66890000000001</v>
      </c>
      <c r="Z350" s="11">
        <v>124.4</v>
      </c>
      <c r="AA350" s="61">
        <f t="shared" si="530"/>
        <v>181.93198000000001</v>
      </c>
      <c r="AB350" s="51">
        <f t="shared" si="531"/>
        <v>0.99999989006881707</v>
      </c>
      <c r="AC350" s="61">
        <f t="shared" si="532"/>
        <v>1.9999999977926564E-5</v>
      </c>
      <c r="AD350" s="81"/>
    </row>
    <row r="351" spans="1:30" s="6" customFormat="1" ht="36" customHeight="1" x14ac:dyDescent="0.25">
      <c r="A351" s="6" t="s">
        <v>231</v>
      </c>
      <c r="B351" s="70"/>
      <c r="C351" s="33" t="s">
        <v>224</v>
      </c>
      <c r="D351" s="11"/>
      <c r="E351" s="11"/>
      <c r="F351" s="145"/>
      <c r="G351" s="83"/>
      <c r="H351" s="83"/>
      <c r="I351" s="145">
        <v>0</v>
      </c>
      <c r="J351" s="42">
        <v>0</v>
      </c>
      <c r="K351" s="42">
        <v>0</v>
      </c>
      <c r="L351" s="51" t="str">
        <f t="shared" si="525"/>
        <v/>
      </c>
      <c r="M351" s="11"/>
      <c r="N351" s="11"/>
      <c r="O351" s="11">
        <v>0</v>
      </c>
      <c r="P351" s="11">
        <v>0</v>
      </c>
      <c r="Q351" s="11">
        <v>0</v>
      </c>
      <c r="R351" s="11">
        <v>0</v>
      </c>
      <c r="S351" s="11">
        <f t="shared" si="526"/>
        <v>0</v>
      </c>
      <c r="T351" s="145" t="str">
        <f t="shared" si="527"/>
        <v/>
      </c>
      <c r="U351" s="51" t="str">
        <f t="shared" si="528"/>
        <v/>
      </c>
      <c r="V351" s="61" t="str">
        <f t="shared" si="529"/>
        <v/>
      </c>
      <c r="W351" s="11">
        <v>0</v>
      </c>
      <c r="X351" s="114"/>
      <c r="Y351" s="11">
        <v>0</v>
      </c>
      <c r="Z351" s="11"/>
      <c r="AA351" s="61">
        <f t="shared" si="530"/>
        <v>0</v>
      </c>
      <c r="AB351" s="51" t="str">
        <f t="shared" si="531"/>
        <v/>
      </c>
      <c r="AC351" s="61" t="str">
        <f t="shared" si="532"/>
        <v/>
      </c>
      <c r="AD351" s="81"/>
    </row>
    <row r="352" spans="1:30" s="6" customFormat="1" ht="18" customHeight="1" x14ac:dyDescent="0.25">
      <c r="A352" s="6" t="str">
        <f t="shared" ref="A352:A359" si="545">IF(OR(M352&lt;&gt;0,F352&lt;&gt;0,O352&lt;&gt;0,S352&lt;&gt;0,T352&lt;&gt;0),"a","b")</f>
        <v>b</v>
      </c>
      <c r="B352" s="70" t="s">
        <v>7</v>
      </c>
      <c r="C352" s="10" t="s">
        <v>216</v>
      </c>
      <c r="D352" s="12">
        <v>0</v>
      </c>
      <c r="E352" s="12">
        <v>0</v>
      </c>
      <c r="F352" s="146">
        <v>0</v>
      </c>
      <c r="G352" s="84">
        <v>0</v>
      </c>
      <c r="H352" s="84">
        <v>0</v>
      </c>
      <c r="I352" s="146">
        <v>0</v>
      </c>
      <c r="J352" s="43">
        <v>0</v>
      </c>
      <c r="K352" s="43">
        <v>0</v>
      </c>
      <c r="L352" s="52" t="str">
        <f t="shared" si="525"/>
        <v/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f t="shared" si="526"/>
        <v>0</v>
      </c>
      <c r="T352" s="146">
        <f t="shared" si="527"/>
        <v>0</v>
      </c>
      <c r="U352" s="52" t="str">
        <f t="shared" si="528"/>
        <v/>
      </c>
      <c r="V352" s="62">
        <f t="shared" si="529"/>
        <v>0</v>
      </c>
      <c r="W352" s="12">
        <v>0</v>
      </c>
      <c r="X352" s="108">
        <v>0</v>
      </c>
      <c r="Y352" s="12">
        <v>0</v>
      </c>
      <c r="Z352" s="12">
        <v>0</v>
      </c>
      <c r="AA352" s="62">
        <f t="shared" si="530"/>
        <v>0</v>
      </c>
      <c r="AB352" s="52" t="str">
        <f t="shared" si="531"/>
        <v/>
      </c>
      <c r="AC352" s="62">
        <f t="shared" si="532"/>
        <v>0</v>
      </c>
      <c r="AD352" s="81"/>
    </row>
    <row r="353" spans="1:31" s="6" customFormat="1" ht="18" customHeight="1" x14ac:dyDescent="0.25">
      <c r="A353" s="6" t="str">
        <f t="shared" si="545"/>
        <v>b</v>
      </c>
      <c r="B353" s="70" t="s">
        <v>7</v>
      </c>
      <c r="C353" s="10" t="s">
        <v>217</v>
      </c>
      <c r="D353" s="12">
        <v>0</v>
      </c>
      <c r="E353" s="12">
        <v>0</v>
      </c>
      <c r="F353" s="146">
        <v>0</v>
      </c>
      <c r="G353" s="84">
        <v>0</v>
      </c>
      <c r="H353" s="84">
        <v>0</v>
      </c>
      <c r="I353" s="146">
        <v>0</v>
      </c>
      <c r="J353" s="43">
        <v>0</v>
      </c>
      <c r="K353" s="43">
        <v>0</v>
      </c>
      <c r="L353" s="52" t="str">
        <f t="shared" si="525"/>
        <v/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f t="shared" si="526"/>
        <v>0</v>
      </c>
      <c r="T353" s="146">
        <f t="shared" si="527"/>
        <v>0</v>
      </c>
      <c r="U353" s="52" t="str">
        <f t="shared" si="528"/>
        <v/>
      </c>
      <c r="V353" s="62">
        <f t="shared" si="529"/>
        <v>0</v>
      </c>
      <c r="W353" s="12">
        <v>0</v>
      </c>
      <c r="X353" s="108">
        <v>0</v>
      </c>
      <c r="Y353" s="12">
        <v>0</v>
      </c>
      <c r="Z353" s="12">
        <v>0</v>
      </c>
      <c r="AA353" s="62">
        <f t="shared" si="530"/>
        <v>0</v>
      </c>
      <c r="AB353" s="52" t="str">
        <f t="shared" si="531"/>
        <v/>
      </c>
      <c r="AC353" s="62">
        <f t="shared" si="532"/>
        <v>0</v>
      </c>
      <c r="AD353" s="81"/>
    </row>
    <row r="354" spans="1:31" s="6" customFormat="1" ht="18" customHeight="1" x14ac:dyDescent="0.25">
      <c r="A354" s="6" t="str">
        <f t="shared" si="545"/>
        <v>b</v>
      </c>
      <c r="B354" s="70" t="s">
        <v>7</v>
      </c>
      <c r="C354" s="10" t="s">
        <v>218</v>
      </c>
      <c r="D354" s="12">
        <v>0</v>
      </c>
      <c r="E354" s="12">
        <v>0</v>
      </c>
      <c r="F354" s="146">
        <v>0</v>
      </c>
      <c r="G354" s="84">
        <v>0</v>
      </c>
      <c r="H354" s="84">
        <v>0</v>
      </c>
      <c r="I354" s="146">
        <v>0</v>
      </c>
      <c r="J354" s="43">
        <v>0</v>
      </c>
      <c r="K354" s="43">
        <v>0</v>
      </c>
      <c r="L354" s="52" t="str">
        <f t="shared" si="525"/>
        <v/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f t="shared" si="526"/>
        <v>0</v>
      </c>
      <c r="T354" s="146">
        <f t="shared" si="527"/>
        <v>0</v>
      </c>
      <c r="U354" s="52" t="str">
        <f t="shared" si="528"/>
        <v/>
      </c>
      <c r="V354" s="62">
        <f t="shared" si="529"/>
        <v>0</v>
      </c>
      <c r="W354" s="12">
        <v>0</v>
      </c>
      <c r="X354" s="108">
        <v>0</v>
      </c>
      <c r="Y354" s="12">
        <v>0</v>
      </c>
      <c r="Z354" s="12">
        <v>0</v>
      </c>
      <c r="AA354" s="62">
        <f t="shared" si="530"/>
        <v>0</v>
      </c>
      <c r="AB354" s="52" t="str">
        <f t="shared" si="531"/>
        <v/>
      </c>
      <c r="AC354" s="62">
        <f t="shared" si="532"/>
        <v>0</v>
      </c>
      <c r="AD354" s="81"/>
    </row>
    <row r="355" spans="1:31" s="6" customFormat="1" ht="18" x14ac:dyDescent="0.25">
      <c r="A355" s="6" t="str">
        <f t="shared" si="545"/>
        <v>a</v>
      </c>
      <c r="B355" s="70" t="s">
        <v>7</v>
      </c>
      <c r="C355" s="10" t="s">
        <v>219</v>
      </c>
      <c r="D355" s="11">
        <v>0</v>
      </c>
      <c r="E355" s="11">
        <v>6.5</v>
      </c>
      <c r="F355" s="145">
        <v>0.5</v>
      </c>
      <c r="G355" s="83">
        <v>0.46667000000000003</v>
      </c>
      <c r="H355" s="83">
        <v>0.46667000000000003</v>
      </c>
      <c r="I355" s="145">
        <v>0.46667000000000003</v>
      </c>
      <c r="J355" s="42">
        <v>0</v>
      </c>
      <c r="K355" s="42">
        <v>0</v>
      </c>
      <c r="L355" s="51">
        <f t="shared" si="525"/>
        <v>0.93334000000000006</v>
      </c>
      <c r="M355" s="11">
        <v>0</v>
      </c>
      <c r="N355" s="11">
        <v>0</v>
      </c>
      <c r="O355" s="11">
        <v>0</v>
      </c>
      <c r="P355" s="11">
        <v>0</v>
      </c>
      <c r="Q355" s="11">
        <v>5</v>
      </c>
      <c r="R355" s="11">
        <v>0.46667000000000003</v>
      </c>
      <c r="S355" s="11">
        <f t="shared" si="526"/>
        <v>0</v>
      </c>
      <c r="T355" s="145">
        <f t="shared" si="527"/>
        <v>3.3329999999999971E-2</v>
      </c>
      <c r="U355" s="51">
        <f t="shared" si="528"/>
        <v>7.1795384615384622E-2</v>
      </c>
      <c r="V355" s="61">
        <f t="shared" si="529"/>
        <v>6.0333300000000003</v>
      </c>
      <c r="W355" s="11">
        <v>4</v>
      </c>
      <c r="X355" s="114">
        <v>0</v>
      </c>
      <c r="Y355" s="11">
        <v>6.0333300000000003</v>
      </c>
      <c r="Z355" s="11">
        <v>0</v>
      </c>
      <c r="AA355" s="61">
        <f t="shared" si="530"/>
        <v>6.5</v>
      </c>
      <c r="AB355" s="51">
        <f t="shared" si="531"/>
        <v>1</v>
      </c>
      <c r="AC355" s="61">
        <f t="shared" si="532"/>
        <v>0</v>
      </c>
      <c r="AD355" s="81"/>
    </row>
    <row r="356" spans="1:31" s="6" customFormat="1" ht="18" x14ac:dyDescent="0.25">
      <c r="A356" s="6" t="str">
        <f t="shared" si="545"/>
        <v>a</v>
      </c>
      <c r="B356" s="70" t="s">
        <v>7</v>
      </c>
      <c r="C356" s="10" t="s">
        <v>220</v>
      </c>
      <c r="D356" s="11">
        <v>5</v>
      </c>
      <c r="E356" s="11">
        <v>9.0399999999999991</v>
      </c>
      <c r="F356" s="145">
        <v>2.6</v>
      </c>
      <c r="G356" s="83">
        <v>1.9379200000000001</v>
      </c>
      <c r="H356" s="83">
        <v>1.5526</v>
      </c>
      <c r="I356" s="145">
        <v>1.1672799999999999</v>
      </c>
      <c r="J356" s="42">
        <v>0.79412000000000005</v>
      </c>
      <c r="K356" s="42">
        <v>0.4088</v>
      </c>
      <c r="L356" s="51">
        <f t="shared" si="525"/>
        <v>0.74535384615384614</v>
      </c>
      <c r="M356" s="11">
        <v>1.7600000000000001E-2</v>
      </c>
      <c r="N356" s="11">
        <v>1.7600000000000001E-2</v>
      </c>
      <c r="O356" s="11">
        <v>0.37359999999999999</v>
      </c>
      <c r="P356" s="11">
        <v>0.38532000000000005</v>
      </c>
      <c r="Q356" s="11">
        <v>2</v>
      </c>
      <c r="R356" s="11">
        <v>0.37315999999999983</v>
      </c>
      <c r="S356" s="11">
        <f t="shared" si="526"/>
        <v>0.38532000000000011</v>
      </c>
      <c r="T356" s="145">
        <f t="shared" si="527"/>
        <v>0.66208</v>
      </c>
      <c r="U356" s="51">
        <f t="shared" si="528"/>
        <v>0.21437168141592924</v>
      </c>
      <c r="V356" s="61">
        <f t="shared" si="529"/>
        <v>7.1020799999999991</v>
      </c>
      <c r="W356" s="11">
        <v>1.1299999999999999</v>
      </c>
      <c r="X356" s="114">
        <v>0.7</v>
      </c>
      <c r="Y356" s="11">
        <v>7.1020599999999998</v>
      </c>
      <c r="Z356" s="11">
        <v>0.74</v>
      </c>
      <c r="AA356" s="61">
        <f t="shared" si="530"/>
        <v>9.0399799999999999</v>
      </c>
      <c r="AB356" s="51">
        <f t="shared" si="531"/>
        <v>0.99999778761061953</v>
      </c>
      <c r="AC356" s="61">
        <f t="shared" si="532"/>
        <v>1.9999999999242846E-5</v>
      </c>
      <c r="AD356" s="81"/>
    </row>
    <row r="357" spans="1:31" s="6" customFormat="1" ht="30" customHeight="1" x14ac:dyDescent="0.25">
      <c r="A357" s="6" t="str">
        <f t="shared" si="545"/>
        <v>b</v>
      </c>
      <c r="B357" s="69" t="s">
        <v>7</v>
      </c>
      <c r="C357" s="13" t="s">
        <v>14</v>
      </c>
      <c r="D357" s="14">
        <v>0</v>
      </c>
      <c r="E357" s="14">
        <v>10</v>
      </c>
      <c r="F357" s="147">
        <v>0</v>
      </c>
      <c r="G357" s="158">
        <v>0</v>
      </c>
      <c r="H357" s="158">
        <v>0</v>
      </c>
      <c r="I357" s="147">
        <v>0</v>
      </c>
      <c r="J357" s="44">
        <v>0</v>
      </c>
      <c r="K357" s="44">
        <v>0</v>
      </c>
      <c r="L357" s="53" t="str">
        <f t="shared" si="525"/>
        <v/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f t="shared" si="526"/>
        <v>0</v>
      </c>
      <c r="T357" s="147">
        <f t="shared" si="527"/>
        <v>0</v>
      </c>
      <c r="U357" s="53">
        <f t="shared" si="528"/>
        <v>0</v>
      </c>
      <c r="V357" s="63">
        <f t="shared" si="529"/>
        <v>10</v>
      </c>
      <c r="W357" s="14">
        <v>0</v>
      </c>
      <c r="X357" s="107">
        <v>0</v>
      </c>
      <c r="Y357" s="14">
        <v>10</v>
      </c>
      <c r="Z357" s="14">
        <v>0</v>
      </c>
      <c r="AA357" s="63">
        <f t="shared" si="530"/>
        <v>10</v>
      </c>
      <c r="AB357" s="53">
        <f t="shared" si="531"/>
        <v>1</v>
      </c>
      <c r="AC357" s="63">
        <f t="shared" si="532"/>
        <v>0</v>
      </c>
      <c r="AD357" s="81"/>
    </row>
    <row r="358" spans="1:31" s="6" customFormat="1" ht="15" customHeight="1" x14ac:dyDescent="0.25">
      <c r="A358" s="6" t="str">
        <f t="shared" si="545"/>
        <v>b</v>
      </c>
      <c r="B358" s="69" t="s">
        <v>7</v>
      </c>
      <c r="C358" s="13" t="s">
        <v>15</v>
      </c>
      <c r="D358" s="14">
        <v>0</v>
      </c>
      <c r="E358" s="14">
        <v>0</v>
      </c>
      <c r="F358" s="147">
        <v>0</v>
      </c>
      <c r="G358" s="158">
        <v>0</v>
      </c>
      <c r="H358" s="158">
        <v>0</v>
      </c>
      <c r="I358" s="147">
        <v>0</v>
      </c>
      <c r="J358" s="44">
        <v>0</v>
      </c>
      <c r="K358" s="44">
        <v>0</v>
      </c>
      <c r="L358" s="53" t="str">
        <f t="shared" si="525"/>
        <v/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f t="shared" si="526"/>
        <v>0</v>
      </c>
      <c r="T358" s="147">
        <f t="shared" si="527"/>
        <v>0</v>
      </c>
      <c r="U358" s="53" t="str">
        <f t="shared" si="528"/>
        <v/>
      </c>
      <c r="V358" s="63">
        <f t="shared" si="529"/>
        <v>0</v>
      </c>
      <c r="W358" s="14">
        <v>0</v>
      </c>
      <c r="X358" s="107">
        <v>0</v>
      </c>
      <c r="Y358" s="14">
        <v>0</v>
      </c>
      <c r="Z358" s="14">
        <v>0</v>
      </c>
      <c r="AA358" s="63">
        <f t="shared" si="530"/>
        <v>0</v>
      </c>
      <c r="AB358" s="53" t="str">
        <f t="shared" si="531"/>
        <v/>
      </c>
      <c r="AC358" s="63">
        <f t="shared" si="532"/>
        <v>0</v>
      </c>
      <c r="AD358" s="81"/>
    </row>
    <row r="359" spans="1:31" s="6" customFormat="1" ht="18.75" thickBot="1" x14ac:dyDescent="0.3">
      <c r="A359" s="6" t="str">
        <f t="shared" si="545"/>
        <v>a</v>
      </c>
      <c r="B359" s="71" t="s">
        <v>7</v>
      </c>
      <c r="C359" s="15" t="s">
        <v>16</v>
      </c>
      <c r="D359" s="16">
        <v>0</v>
      </c>
      <c r="E359" s="16">
        <v>0.59799999999999998</v>
      </c>
      <c r="F359" s="148">
        <v>0.59799999999999998</v>
      </c>
      <c r="G359" s="159">
        <v>0.59799999999999998</v>
      </c>
      <c r="H359" s="159">
        <v>0.59799999999999998</v>
      </c>
      <c r="I359" s="148">
        <v>0.59799999999999998</v>
      </c>
      <c r="J359" s="45">
        <v>0.59799999999999998</v>
      </c>
      <c r="K359" s="45">
        <v>0.59799999999999998</v>
      </c>
      <c r="L359" s="54">
        <f t="shared" si="525"/>
        <v>1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f t="shared" si="526"/>
        <v>0</v>
      </c>
      <c r="T359" s="148">
        <f t="shared" si="527"/>
        <v>0</v>
      </c>
      <c r="U359" s="54">
        <f t="shared" si="528"/>
        <v>1</v>
      </c>
      <c r="V359" s="64">
        <f t="shared" si="529"/>
        <v>0</v>
      </c>
      <c r="W359" s="16">
        <v>0</v>
      </c>
      <c r="X359" s="115">
        <v>0</v>
      </c>
      <c r="Y359" s="16">
        <v>0</v>
      </c>
      <c r="Z359" s="16">
        <v>0</v>
      </c>
      <c r="AA359" s="64">
        <f t="shared" si="530"/>
        <v>0.59799999999999998</v>
      </c>
      <c r="AB359" s="54">
        <f t="shared" si="531"/>
        <v>1</v>
      </c>
      <c r="AC359" s="64">
        <f t="shared" si="532"/>
        <v>0</v>
      </c>
      <c r="AD359" s="81"/>
    </row>
    <row r="360" spans="1:31" s="24" customFormat="1" ht="33" customHeight="1" thickTop="1" thickBot="1" x14ac:dyDescent="0.3">
      <c r="A360" s="6" t="s">
        <v>231</v>
      </c>
      <c r="B360" s="67" t="s">
        <v>63</v>
      </c>
      <c r="C360" s="19" t="s">
        <v>64</v>
      </c>
      <c r="D360" s="7">
        <f t="shared" ref="D360:J371" si="546">D372+D384+D528</f>
        <v>2041000</v>
      </c>
      <c r="E360" s="7">
        <f t="shared" si="546"/>
        <v>2041000</v>
      </c>
      <c r="F360" s="143">
        <f t="shared" ref="F360" si="547">F372+F384+F528</f>
        <v>1501372.1</v>
      </c>
      <c r="G360" s="156">
        <f t="shared" si="546"/>
        <v>1501343.7095100002</v>
      </c>
      <c r="H360" s="156">
        <f t="shared" ref="H360" si="548">H372+H384+H528</f>
        <v>1325636.1679800001</v>
      </c>
      <c r="I360" s="143">
        <f t="shared" ref="I360" si="549">I372+I384+I528</f>
        <v>1159926.5184300002</v>
      </c>
      <c r="J360" s="40">
        <f t="shared" si="546"/>
        <v>983827.23323000013</v>
      </c>
      <c r="K360" s="40">
        <f t="shared" ref="K360" si="550">K372+K384+K528</f>
        <v>831947.12928999995</v>
      </c>
      <c r="L360" s="49">
        <f t="shared" si="525"/>
        <v>0.99998109030399596</v>
      </c>
      <c r="M360" s="7">
        <f t="shared" ref="M360:O371" si="551">M372+M384+M528</f>
        <v>0</v>
      </c>
      <c r="N360" s="7">
        <f t="shared" ref="N360" si="552">N372+N384+N528</f>
        <v>168454.17260999998</v>
      </c>
      <c r="O360" s="7">
        <f t="shared" si="551"/>
        <v>167535.28852</v>
      </c>
      <c r="P360" s="7">
        <f t="shared" ref="P360" si="553">P372+P384+P528</f>
        <v>151880.10393999997</v>
      </c>
      <c r="Q360" s="7">
        <f t="shared" ref="Q360" si="554">Q372+Q384+Q528</f>
        <v>167205</v>
      </c>
      <c r="R360" s="7">
        <v>176099.28520000004</v>
      </c>
      <c r="S360" s="7">
        <f t="shared" si="526"/>
        <v>175707.54153000005</v>
      </c>
      <c r="T360" s="143">
        <f t="shared" si="527"/>
        <v>28.390489999903366</v>
      </c>
      <c r="U360" s="49">
        <f t="shared" si="528"/>
        <v>0.73559221436060762</v>
      </c>
      <c r="V360" s="59">
        <f t="shared" si="529"/>
        <v>539656.29048999981</v>
      </c>
      <c r="W360" s="7">
        <f t="shared" ref="W360:Y360" si="555">W372+W384+W528</f>
        <v>530395.69999999995</v>
      </c>
      <c r="X360" s="129">
        <f t="shared" ref="X360" si="556">X372+X384+X528</f>
        <v>530380.30000000005</v>
      </c>
      <c r="Y360" s="7">
        <f t="shared" si="555"/>
        <v>536508.1</v>
      </c>
      <c r="Z360" s="7">
        <f t="shared" ref="Z360" si="557">Z372+Z384+Z528</f>
        <v>526744.4</v>
      </c>
      <c r="AA360" s="59">
        <f t="shared" si="530"/>
        <v>2037851.8095100001</v>
      </c>
      <c r="AB360" s="49">
        <f t="shared" si="531"/>
        <v>0.99845752548260658</v>
      </c>
      <c r="AC360" s="59">
        <f t="shared" si="532"/>
        <v>3148.1904899999499</v>
      </c>
      <c r="AD360" s="81"/>
      <c r="AE360" s="162"/>
    </row>
    <row r="361" spans="1:31" s="24" customFormat="1" ht="18.75" customHeight="1" thickTop="1" x14ac:dyDescent="0.25">
      <c r="A361" s="6" t="s">
        <v>231</v>
      </c>
      <c r="B361" s="69" t="s">
        <v>7</v>
      </c>
      <c r="C361" s="8" t="s">
        <v>8</v>
      </c>
      <c r="D361" s="9">
        <f t="shared" si="546"/>
        <v>2041000</v>
      </c>
      <c r="E361" s="9">
        <f t="shared" si="546"/>
        <v>2040994.308</v>
      </c>
      <c r="F361" s="144">
        <f t="shared" ref="F361" si="558">F373+F385+F529</f>
        <v>1501366.4080000001</v>
      </c>
      <c r="G361" s="157">
        <f t="shared" si="546"/>
        <v>1501338.01829</v>
      </c>
      <c r="H361" s="157">
        <f t="shared" ref="H361" si="559">H373+H385+H529</f>
        <v>1325630.47676</v>
      </c>
      <c r="I361" s="144">
        <f t="shared" ref="I361" si="560">I373+I385+I529</f>
        <v>1159920.8272100003</v>
      </c>
      <c r="J361" s="41">
        <f t="shared" si="546"/>
        <v>983821.54201000009</v>
      </c>
      <c r="K361" s="41">
        <f t="shared" ref="K361" si="561">K373+K385+K529</f>
        <v>831943.03307</v>
      </c>
      <c r="L361" s="50">
        <f t="shared" si="525"/>
        <v>0.99998109075183195</v>
      </c>
      <c r="M361" s="9">
        <f t="shared" si="551"/>
        <v>0</v>
      </c>
      <c r="N361" s="9">
        <f t="shared" ref="N361" si="562">N373+N385+N529</f>
        <v>168453.57261</v>
      </c>
      <c r="O361" s="9">
        <f t="shared" si="551"/>
        <v>167535.28852</v>
      </c>
      <c r="P361" s="9">
        <f t="shared" ref="P361" si="563">P373+P385+P529</f>
        <v>151878.50893999997</v>
      </c>
      <c r="Q361" s="9">
        <f t="shared" ref="Q361" si="564">Q373+Q385+Q529</f>
        <v>167205</v>
      </c>
      <c r="R361" s="9">
        <v>176099.28520000016</v>
      </c>
      <c r="S361" s="9">
        <f t="shared" si="526"/>
        <v>175707.54153000005</v>
      </c>
      <c r="T361" s="144">
        <f t="shared" si="527"/>
        <v>28.389710000017658</v>
      </c>
      <c r="U361" s="50">
        <f t="shared" si="528"/>
        <v>0.73559147735261599</v>
      </c>
      <c r="V361" s="60">
        <f t="shared" si="529"/>
        <v>539656.28970999992</v>
      </c>
      <c r="W361" s="9">
        <f t="shared" ref="W361:Y361" si="565">W373+W385+W529</f>
        <v>530395.69999999995</v>
      </c>
      <c r="X361" s="130">
        <f t="shared" ref="X361" si="566">X373+X385+X529</f>
        <v>530380.30000000005</v>
      </c>
      <c r="Y361" s="9">
        <f t="shared" si="565"/>
        <v>536508.1</v>
      </c>
      <c r="Z361" s="9">
        <f t="shared" ref="Z361" si="567">Z373+Z385+Z529</f>
        <v>526744.4</v>
      </c>
      <c r="AA361" s="60">
        <f t="shared" si="530"/>
        <v>2037846.1182900001</v>
      </c>
      <c r="AB361" s="50">
        <f t="shared" si="531"/>
        <v>0.99845752156306367</v>
      </c>
      <c r="AC361" s="60">
        <f t="shared" si="532"/>
        <v>3148.1897099998314</v>
      </c>
      <c r="AD361" s="81"/>
      <c r="AE361" s="162"/>
    </row>
    <row r="362" spans="1:31" s="24" customFormat="1" ht="18" customHeight="1" x14ac:dyDescent="0.25">
      <c r="A362" s="6" t="str">
        <f>IF(OR(M362&lt;&gt;0,F362&lt;&gt;0,O362&lt;&gt;0,S362&lt;&gt;0,T362&lt;&gt;0),"a","b")</f>
        <v>b</v>
      </c>
      <c r="B362" s="70" t="s">
        <v>7</v>
      </c>
      <c r="C362" s="10" t="s">
        <v>215</v>
      </c>
      <c r="D362" s="12">
        <f t="shared" si="546"/>
        <v>0</v>
      </c>
      <c r="E362" s="12">
        <f t="shared" ref="E362:F362" si="568">E374+E386+E530</f>
        <v>0</v>
      </c>
      <c r="F362" s="146">
        <f t="shared" si="568"/>
        <v>0</v>
      </c>
      <c r="G362" s="84">
        <f t="shared" si="546"/>
        <v>0</v>
      </c>
      <c r="H362" s="84">
        <f t="shared" ref="H362" si="569">H374+H386+H530</f>
        <v>0</v>
      </c>
      <c r="I362" s="146">
        <f t="shared" ref="I362" si="570">I374+I386+I530</f>
        <v>0</v>
      </c>
      <c r="J362" s="43">
        <f t="shared" si="546"/>
        <v>0</v>
      </c>
      <c r="K362" s="43">
        <f t="shared" ref="K362" si="571">K374+K386+K530</f>
        <v>0</v>
      </c>
      <c r="L362" s="52" t="str">
        <f t="shared" si="525"/>
        <v/>
      </c>
      <c r="M362" s="12">
        <f t="shared" si="551"/>
        <v>0</v>
      </c>
      <c r="N362" s="12">
        <f t="shared" ref="N362" si="572">N374+N386+N530</f>
        <v>0</v>
      </c>
      <c r="O362" s="12">
        <f t="shared" si="551"/>
        <v>0</v>
      </c>
      <c r="P362" s="12">
        <f t="shared" ref="P362" si="573">P374+P386+P530</f>
        <v>0</v>
      </c>
      <c r="Q362" s="12">
        <f t="shared" ref="Q362" si="574">Q374+Q386+Q530</f>
        <v>0</v>
      </c>
      <c r="R362" s="12">
        <v>0</v>
      </c>
      <c r="S362" s="12">
        <f t="shared" si="526"/>
        <v>0</v>
      </c>
      <c r="T362" s="146">
        <f t="shared" si="527"/>
        <v>0</v>
      </c>
      <c r="U362" s="52" t="str">
        <f t="shared" si="528"/>
        <v/>
      </c>
      <c r="V362" s="62">
        <f t="shared" si="529"/>
        <v>0</v>
      </c>
      <c r="W362" s="12">
        <f t="shared" ref="W362:Y362" si="575">W374+W386+W530</f>
        <v>0</v>
      </c>
      <c r="X362" s="131">
        <f t="shared" ref="X362" si="576">X374+X386+X530</f>
        <v>0</v>
      </c>
      <c r="Y362" s="12">
        <f t="shared" si="575"/>
        <v>0</v>
      </c>
      <c r="Z362" s="12">
        <f t="shared" ref="Z362" si="577">Z374+Z386+Z530</f>
        <v>0</v>
      </c>
      <c r="AA362" s="62">
        <f t="shared" si="530"/>
        <v>0</v>
      </c>
      <c r="AB362" s="52" t="str">
        <f t="shared" si="531"/>
        <v/>
      </c>
      <c r="AC362" s="62">
        <f t="shared" si="532"/>
        <v>0</v>
      </c>
      <c r="AD362" s="81"/>
      <c r="AE362" s="162"/>
    </row>
    <row r="363" spans="1:31" s="24" customFormat="1" ht="18" customHeight="1" x14ac:dyDescent="0.25">
      <c r="A363" s="6" t="s">
        <v>231</v>
      </c>
      <c r="B363" s="70" t="s">
        <v>7</v>
      </c>
      <c r="C363" s="10" t="s">
        <v>221</v>
      </c>
      <c r="D363" s="11">
        <f t="shared" si="546"/>
        <v>6200</v>
      </c>
      <c r="E363" s="11">
        <f t="shared" ref="E363:F363" si="578">E375+E387+E531</f>
        <v>5153.1000000000004</v>
      </c>
      <c r="F363" s="145">
        <f t="shared" si="578"/>
        <v>2426.6</v>
      </c>
      <c r="G363" s="83">
        <f t="shared" si="546"/>
        <v>2409.2438000000002</v>
      </c>
      <c r="H363" s="83">
        <f t="shared" ref="H363" si="579">H375+H387+H531</f>
        <v>2037.32485</v>
      </c>
      <c r="I363" s="145">
        <f t="shared" ref="I363" si="580">I375+I387+I531</f>
        <v>1683.2979399999999</v>
      </c>
      <c r="J363" s="42">
        <f t="shared" si="546"/>
        <v>1360.0675100000001</v>
      </c>
      <c r="K363" s="42">
        <f t="shared" ref="K363" si="581">K375+K387+K531</f>
        <v>1127.50476</v>
      </c>
      <c r="L363" s="51">
        <f t="shared" si="525"/>
        <v>0.99284752328360681</v>
      </c>
      <c r="M363" s="11">
        <f t="shared" si="551"/>
        <v>0</v>
      </c>
      <c r="N363" s="11">
        <f t="shared" ref="N363" si="582">N375+N387+N531</f>
        <v>301.09099999999995</v>
      </c>
      <c r="O363" s="11">
        <f t="shared" si="551"/>
        <v>167.92229999999998</v>
      </c>
      <c r="P363" s="11">
        <f t="shared" ref="P363" si="583">P375+P387+P531</f>
        <v>232.56275000000005</v>
      </c>
      <c r="Q363" s="11">
        <f t="shared" ref="Q363" si="584">Q375+Q387+Q531</f>
        <v>226</v>
      </c>
      <c r="R363" s="11">
        <v>323.23042999999984</v>
      </c>
      <c r="S363" s="11">
        <f t="shared" si="526"/>
        <v>371.91895000000022</v>
      </c>
      <c r="T363" s="145">
        <f t="shared" si="527"/>
        <v>17.356199999999717</v>
      </c>
      <c r="U363" s="51">
        <f t="shared" si="528"/>
        <v>0.46753290252469387</v>
      </c>
      <c r="V363" s="61">
        <f t="shared" si="529"/>
        <v>2743.8562000000002</v>
      </c>
      <c r="W363" s="11">
        <f t="shared" ref="W363:Y363" si="585">W375+W387+W531</f>
        <v>1517.6</v>
      </c>
      <c r="X363" s="139">
        <f t="shared" ref="X363" si="586">X375+X387+X531</f>
        <v>1540</v>
      </c>
      <c r="Y363" s="11">
        <f t="shared" si="585"/>
        <v>1350</v>
      </c>
      <c r="Z363" s="11">
        <f t="shared" ref="Z363" si="587">Z375+Z387+Z531</f>
        <v>2443.5</v>
      </c>
      <c r="AA363" s="61">
        <f t="shared" si="530"/>
        <v>3759.2438000000002</v>
      </c>
      <c r="AB363" s="51">
        <f t="shared" si="531"/>
        <v>0.72951112922318606</v>
      </c>
      <c r="AC363" s="61">
        <f t="shared" si="532"/>
        <v>1393.8562000000002</v>
      </c>
      <c r="AD363" s="81"/>
      <c r="AE363" s="162"/>
    </row>
    <row r="364" spans="1:31" s="24" customFormat="1" ht="18" customHeight="1" x14ac:dyDescent="0.25">
      <c r="A364" s="6" t="str">
        <f>IF(OR(M364&lt;&gt;0,F364&lt;&gt;0,O364&lt;&gt;0,S364&lt;&gt;0,T364&lt;&gt;0),"a","b")</f>
        <v>b</v>
      </c>
      <c r="B364" s="70" t="s">
        <v>7</v>
      </c>
      <c r="C364" s="10" t="s">
        <v>216</v>
      </c>
      <c r="D364" s="12">
        <f t="shared" si="546"/>
        <v>0</v>
      </c>
      <c r="E364" s="12">
        <f t="shared" ref="E364:F364" si="588">E376+E388+E532</f>
        <v>0</v>
      </c>
      <c r="F364" s="146">
        <f t="shared" si="588"/>
        <v>0</v>
      </c>
      <c r="G364" s="84">
        <f t="shared" si="546"/>
        <v>0</v>
      </c>
      <c r="H364" s="84">
        <f t="shared" ref="H364" si="589">H376+H388+H532</f>
        <v>0</v>
      </c>
      <c r="I364" s="146">
        <f t="shared" ref="I364" si="590">I376+I388+I532</f>
        <v>0</v>
      </c>
      <c r="J364" s="43">
        <f t="shared" si="546"/>
        <v>0</v>
      </c>
      <c r="K364" s="43">
        <f t="shared" ref="K364" si="591">K376+K388+K532</f>
        <v>0</v>
      </c>
      <c r="L364" s="52" t="str">
        <f t="shared" si="525"/>
        <v/>
      </c>
      <c r="M364" s="12">
        <f t="shared" si="551"/>
        <v>0</v>
      </c>
      <c r="N364" s="12">
        <f t="shared" ref="N364" si="592">N376+N388+N532</f>
        <v>0</v>
      </c>
      <c r="O364" s="12">
        <f t="shared" si="551"/>
        <v>0</v>
      </c>
      <c r="P364" s="12">
        <f t="shared" ref="P364" si="593">P376+P388+P532</f>
        <v>0</v>
      </c>
      <c r="Q364" s="12">
        <f t="shared" ref="Q364" si="594">Q376+Q388+Q532</f>
        <v>0</v>
      </c>
      <c r="R364" s="12">
        <v>0</v>
      </c>
      <c r="S364" s="12">
        <f t="shared" si="526"/>
        <v>0</v>
      </c>
      <c r="T364" s="146">
        <f t="shared" si="527"/>
        <v>0</v>
      </c>
      <c r="U364" s="52" t="str">
        <f t="shared" si="528"/>
        <v/>
      </c>
      <c r="V364" s="62">
        <f t="shared" si="529"/>
        <v>0</v>
      </c>
      <c r="W364" s="12">
        <f t="shared" ref="W364:Y364" si="595">W376+W388+W532</f>
        <v>0</v>
      </c>
      <c r="X364" s="131">
        <f t="shared" ref="X364" si="596">X376+X388+X532</f>
        <v>0</v>
      </c>
      <c r="Y364" s="12">
        <f t="shared" si="595"/>
        <v>0</v>
      </c>
      <c r="Z364" s="12">
        <f t="shared" ref="Z364" si="597">Z376+Z388+Z532</f>
        <v>0</v>
      </c>
      <c r="AA364" s="62">
        <f t="shared" si="530"/>
        <v>0</v>
      </c>
      <c r="AB364" s="52" t="str">
        <f t="shared" si="531"/>
        <v/>
      </c>
      <c r="AC364" s="62">
        <f t="shared" si="532"/>
        <v>0</v>
      </c>
      <c r="AD364" s="81"/>
      <c r="AE364" s="162"/>
    </row>
    <row r="365" spans="1:31" s="24" customFormat="1" ht="18" customHeight="1" x14ac:dyDescent="0.25">
      <c r="A365" s="6" t="str">
        <f>IF(OR(M365&lt;&gt;0,F365&lt;&gt;0,O365&lt;&gt;0,S365&lt;&gt;0,T365&lt;&gt;0),"a","b")</f>
        <v>b</v>
      </c>
      <c r="B365" s="70" t="s">
        <v>7</v>
      </c>
      <c r="C365" s="10" t="s">
        <v>217</v>
      </c>
      <c r="D365" s="12">
        <f t="shared" si="546"/>
        <v>0</v>
      </c>
      <c r="E365" s="12">
        <f t="shared" ref="E365:F365" si="598">E377+E389+E533</f>
        <v>0</v>
      </c>
      <c r="F365" s="146">
        <f t="shared" si="598"/>
        <v>0</v>
      </c>
      <c r="G365" s="84">
        <f t="shared" si="546"/>
        <v>0</v>
      </c>
      <c r="H365" s="84">
        <f t="shared" ref="H365" si="599">H377+H389+H533</f>
        <v>0</v>
      </c>
      <c r="I365" s="146">
        <f t="shared" ref="I365" si="600">I377+I389+I533</f>
        <v>0</v>
      </c>
      <c r="J365" s="43">
        <f t="shared" si="546"/>
        <v>0</v>
      </c>
      <c r="K365" s="43">
        <f t="shared" ref="K365" si="601">K377+K389+K533</f>
        <v>0</v>
      </c>
      <c r="L365" s="52" t="str">
        <f t="shared" si="525"/>
        <v/>
      </c>
      <c r="M365" s="12">
        <f t="shared" si="551"/>
        <v>0</v>
      </c>
      <c r="N365" s="12">
        <f t="shared" ref="N365" si="602">N377+N389+N533</f>
        <v>0</v>
      </c>
      <c r="O365" s="12">
        <f t="shared" si="551"/>
        <v>0</v>
      </c>
      <c r="P365" s="12">
        <f t="shared" ref="P365" si="603">P377+P389+P533</f>
        <v>0</v>
      </c>
      <c r="Q365" s="12">
        <f t="shared" ref="Q365" si="604">Q377+Q389+Q533</f>
        <v>0</v>
      </c>
      <c r="R365" s="12">
        <v>0</v>
      </c>
      <c r="S365" s="12">
        <f t="shared" si="526"/>
        <v>0</v>
      </c>
      <c r="T365" s="146">
        <f t="shared" si="527"/>
        <v>0</v>
      </c>
      <c r="U365" s="52" t="str">
        <f t="shared" si="528"/>
        <v/>
      </c>
      <c r="V365" s="62">
        <f t="shared" si="529"/>
        <v>0</v>
      </c>
      <c r="W365" s="12">
        <f t="shared" ref="W365:Y365" si="605">W377+W389+W533</f>
        <v>0</v>
      </c>
      <c r="X365" s="131">
        <f t="shared" ref="X365" si="606">X377+X389+X533</f>
        <v>0</v>
      </c>
      <c r="Y365" s="12">
        <f t="shared" si="605"/>
        <v>0</v>
      </c>
      <c r="Z365" s="12">
        <f t="shared" ref="Z365" si="607">Z377+Z389+Z533</f>
        <v>0</v>
      </c>
      <c r="AA365" s="62">
        <f t="shared" si="530"/>
        <v>0</v>
      </c>
      <c r="AB365" s="52" t="str">
        <f t="shared" si="531"/>
        <v/>
      </c>
      <c r="AC365" s="62">
        <f t="shared" si="532"/>
        <v>0</v>
      </c>
      <c r="AD365" s="81"/>
      <c r="AE365" s="162"/>
    </row>
    <row r="366" spans="1:31" s="24" customFormat="1" ht="18" customHeight="1" x14ac:dyDescent="0.25">
      <c r="A366" s="6" t="str">
        <f>IF(OR(M366&lt;&gt;0,F366&lt;&gt;0,O366&lt;&gt;0,S366&lt;&gt;0,T366&lt;&gt;0),"a","b")</f>
        <v>b</v>
      </c>
      <c r="B366" s="70" t="s">
        <v>7</v>
      </c>
      <c r="C366" s="10" t="s">
        <v>218</v>
      </c>
      <c r="D366" s="12">
        <f t="shared" si="546"/>
        <v>0</v>
      </c>
      <c r="E366" s="12">
        <f t="shared" ref="E366:F366" si="608">E378+E390+E534</f>
        <v>0</v>
      </c>
      <c r="F366" s="146">
        <f t="shared" si="608"/>
        <v>0</v>
      </c>
      <c r="G366" s="84">
        <f t="shared" si="546"/>
        <v>0</v>
      </c>
      <c r="H366" s="84">
        <f t="shared" ref="H366" si="609">H378+H390+H534</f>
        <v>0</v>
      </c>
      <c r="I366" s="146">
        <f t="shared" ref="I366" si="610">I378+I390+I534</f>
        <v>0</v>
      </c>
      <c r="J366" s="43">
        <f t="shared" si="546"/>
        <v>0</v>
      </c>
      <c r="K366" s="43">
        <f t="shared" ref="K366" si="611">K378+K390+K534</f>
        <v>0</v>
      </c>
      <c r="L366" s="52" t="str">
        <f t="shared" si="525"/>
        <v/>
      </c>
      <c r="M366" s="12">
        <f t="shared" si="551"/>
        <v>0</v>
      </c>
      <c r="N366" s="12">
        <f t="shared" ref="N366" si="612">N378+N390+N534</f>
        <v>0</v>
      </c>
      <c r="O366" s="12">
        <f t="shared" si="551"/>
        <v>0</v>
      </c>
      <c r="P366" s="12">
        <f t="shared" ref="P366" si="613">P378+P390+P534</f>
        <v>0</v>
      </c>
      <c r="Q366" s="12">
        <f t="shared" ref="Q366" si="614">Q378+Q390+Q534</f>
        <v>0</v>
      </c>
      <c r="R366" s="12">
        <v>0</v>
      </c>
      <c r="S366" s="12">
        <f t="shared" si="526"/>
        <v>0</v>
      </c>
      <c r="T366" s="146">
        <f t="shared" si="527"/>
        <v>0</v>
      </c>
      <c r="U366" s="52" t="str">
        <f t="shared" si="528"/>
        <v/>
      </c>
      <c r="V366" s="62">
        <f t="shared" si="529"/>
        <v>0</v>
      </c>
      <c r="W366" s="12">
        <f t="shared" ref="W366:Y366" si="615">W378+W390+W534</f>
        <v>0</v>
      </c>
      <c r="X366" s="131">
        <f t="shared" ref="X366" si="616">X378+X390+X534</f>
        <v>0</v>
      </c>
      <c r="Y366" s="12">
        <f t="shared" si="615"/>
        <v>0</v>
      </c>
      <c r="Z366" s="12">
        <f t="shared" ref="Z366" si="617">Z378+Z390+Z534</f>
        <v>0</v>
      </c>
      <c r="AA366" s="62">
        <f t="shared" si="530"/>
        <v>0</v>
      </c>
      <c r="AB366" s="52" t="str">
        <f t="shared" si="531"/>
        <v/>
      </c>
      <c r="AC366" s="62">
        <f t="shared" si="532"/>
        <v>0</v>
      </c>
      <c r="AD366" s="81"/>
      <c r="AE366" s="162"/>
    </row>
    <row r="367" spans="1:31" s="24" customFormat="1" ht="18" customHeight="1" x14ac:dyDescent="0.25">
      <c r="A367" s="6" t="s">
        <v>231</v>
      </c>
      <c r="B367" s="70" t="s">
        <v>7</v>
      </c>
      <c r="C367" s="10" t="s">
        <v>219</v>
      </c>
      <c r="D367" s="11">
        <f t="shared" si="546"/>
        <v>2033800</v>
      </c>
      <c r="E367" s="83">
        <f t="shared" ref="E367:F367" si="618">E379+E391+E535</f>
        <v>2034536.7549999999</v>
      </c>
      <c r="F367" s="145">
        <f t="shared" si="618"/>
        <v>1498584.355</v>
      </c>
      <c r="G367" s="83">
        <f t="shared" si="546"/>
        <v>1498574.26929</v>
      </c>
      <c r="H367" s="83">
        <f t="shared" ref="H367" si="619">H379+H391+H535</f>
        <v>1323437.5056</v>
      </c>
      <c r="I367" s="145">
        <f t="shared" ref="I367" si="620">I379+I391+I535</f>
        <v>1158166.9597600002</v>
      </c>
      <c r="J367" s="42">
        <f t="shared" si="546"/>
        <v>982414.20838999993</v>
      </c>
      <c r="K367" s="42">
        <f t="shared" ref="K367" si="621">K379+K391+K535</f>
        <v>830785.27300000004</v>
      </c>
      <c r="L367" s="51">
        <f t="shared" si="525"/>
        <v>0.99999326984165671</v>
      </c>
      <c r="M367" s="11">
        <f t="shared" si="551"/>
        <v>0</v>
      </c>
      <c r="N367" s="11">
        <f t="shared" ref="N367" si="622">N379+N391+N535</f>
        <v>168143.66201</v>
      </c>
      <c r="O367" s="11">
        <f t="shared" si="551"/>
        <v>167346.20147</v>
      </c>
      <c r="P367" s="11">
        <f t="shared" ref="P367" si="623">P379+P391+P535</f>
        <v>151628.93538999994</v>
      </c>
      <c r="Q367" s="11">
        <f t="shared" ref="Q367" si="624">Q379+Q391+Q535</f>
        <v>166962</v>
      </c>
      <c r="R367" s="11">
        <v>175752.7513700003</v>
      </c>
      <c r="S367" s="11">
        <f t="shared" si="526"/>
        <v>175136.76368999993</v>
      </c>
      <c r="T367" s="145">
        <f t="shared" si="527"/>
        <v>10.085710000013933</v>
      </c>
      <c r="U367" s="51">
        <f t="shared" si="528"/>
        <v>0.73656780375540576</v>
      </c>
      <c r="V367" s="61">
        <f t="shared" si="529"/>
        <v>535962.48570999992</v>
      </c>
      <c r="W367" s="11">
        <f t="shared" ref="W367:Y367" si="625">W379+W391+W535</f>
        <v>528812.29999999993</v>
      </c>
      <c r="X367" s="139">
        <f t="shared" ref="X367" si="626">X379+X391+X535</f>
        <v>528462.28600000008</v>
      </c>
      <c r="Y367" s="11">
        <f t="shared" si="625"/>
        <v>535158.1</v>
      </c>
      <c r="Z367" s="11">
        <f t="shared" ref="Z367" si="627">Z379+Z391+Z535</f>
        <v>524064.60000000003</v>
      </c>
      <c r="AA367" s="61">
        <f t="shared" si="530"/>
        <v>2033732.3692899998</v>
      </c>
      <c r="AB367" s="51">
        <f t="shared" si="531"/>
        <v>0.99960463446628667</v>
      </c>
      <c r="AC367" s="61">
        <f t="shared" si="532"/>
        <v>804.3857100000605</v>
      </c>
      <c r="AD367" s="81"/>
      <c r="AE367" s="162"/>
    </row>
    <row r="368" spans="1:31" s="24" customFormat="1" ht="18" customHeight="1" x14ac:dyDescent="0.25">
      <c r="A368" s="6" t="s">
        <v>231</v>
      </c>
      <c r="B368" s="70" t="s">
        <v>7</v>
      </c>
      <c r="C368" s="10" t="s">
        <v>220</v>
      </c>
      <c r="D368" s="11">
        <f t="shared" si="546"/>
        <v>1000</v>
      </c>
      <c r="E368" s="83">
        <f t="shared" ref="E368:F368" si="628">E380+E392+E536</f>
        <v>1304.453</v>
      </c>
      <c r="F368" s="145">
        <f t="shared" si="628"/>
        <v>355.45299999999997</v>
      </c>
      <c r="G368" s="83">
        <f t="shared" si="546"/>
        <v>354.5052</v>
      </c>
      <c r="H368" s="83">
        <f t="shared" ref="H368" si="629">H380+H392+H536</f>
        <v>155.64631</v>
      </c>
      <c r="I368" s="145">
        <f t="shared" ref="I368" si="630">I380+I392+I536</f>
        <v>70.569510000000008</v>
      </c>
      <c r="J368" s="42">
        <f t="shared" si="546"/>
        <v>47.266109999999998</v>
      </c>
      <c r="K368" s="42">
        <f t="shared" ref="K368" si="631">K380+K392+K536</f>
        <v>30.255310000000001</v>
      </c>
      <c r="L368" s="51">
        <f t="shared" si="525"/>
        <v>0.99733354339392277</v>
      </c>
      <c r="M368" s="11">
        <f t="shared" si="551"/>
        <v>0</v>
      </c>
      <c r="N368" s="11">
        <f t="shared" ref="N368" si="632">N380+N392+N536</f>
        <v>8.8196000000000012</v>
      </c>
      <c r="O368" s="11">
        <f t="shared" si="551"/>
        <v>21.164749999999998</v>
      </c>
      <c r="P368" s="11">
        <f t="shared" ref="P368" si="633">P380+P392+P536</f>
        <v>17.010799999999996</v>
      </c>
      <c r="Q368" s="11">
        <f t="shared" ref="Q368" si="634">Q380+Q392+Q536</f>
        <v>17</v>
      </c>
      <c r="R368" s="11">
        <v>23.303400000000011</v>
      </c>
      <c r="S368" s="11">
        <f t="shared" si="526"/>
        <v>198.85889</v>
      </c>
      <c r="T368" s="145">
        <f t="shared" si="527"/>
        <v>0.94779999999997244</v>
      </c>
      <c r="U368" s="51">
        <f t="shared" si="528"/>
        <v>0.27176540664937721</v>
      </c>
      <c r="V368" s="61">
        <f t="shared" si="529"/>
        <v>949.94779999999992</v>
      </c>
      <c r="W368" s="11">
        <f t="shared" ref="W368:Y368" si="635">W380+W392+W536</f>
        <v>65.8</v>
      </c>
      <c r="X368" s="139">
        <f t="shared" ref="X368" si="636">X380+X392+X536</f>
        <v>378.01400000000001</v>
      </c>
      <c r="Y368" s="11">
        <f t="shared" si="635"/>
        <v>0</v>
      </c>
      <c r="Z368" s="11">
        <f t="shared" ref="Z368" si="637">Z380+Z392+Z536</f>
        <v>236.3</v>
      </c>
      <c r="AA368" s="61">
        <f t="shared" si="530"/>
        <v>354.5052</v>
      </c>
      <c r="AB368" s="51">
        <f t="shared" si="531"/>
        <v>0.27176540664937721</v>
      </c>
      <c r="AC368" s="61">
        <f t="shared" si="532"/>
        <v>949.94779999999992</v>
      </c>
      <c r="AD368" s="81"/>
      <c r="AE368" s="162"/>
    </row>
    <row r="369" spans="1:31" s="24" customFormat="1" ht="30" customHeight="1" x14ac:dyDescent="0.25">
      <c r="A369" s="6" t="s">
        <v>231</v>
      </c>
      <c r="B369" s="69" t="s">
        <v>7</v>
      </c>
      <c r="C369" s="13" t="s">
        <v>14</v>
      </c>
      <c r="D369" s="14">
        <f t="shared" si="546"/>
        <v>0</v>
      </c>
      <c r="E369" s="14">
        <f t="shared" ref="E369:F369" si="638">E381+E393+E537</f>
        <v>0</v>
      </c>
      <c r="F369" s="147">
        <f t="shared" si="638"/>
        <v>0</v>
      </c>
      <c r="G369" s="158">
        <f t="shared" si="546"/>
        <v>0</v>
      </c>
      <c r="H369" s="158">
        <f t="shared" ref="H369" si="639">H381+H393+H537</f>
        <v>0</v>
      </c>
      <c r="I369" s="147">
        <f t="shared" ref="I369" si="640">I381+I393+I537</f>
        <v>0</v>
      </c>
      <c r="J369" s="44">
        <f t="shared" si="546"/>
        <v>0</v>
      </c>
      <c r="K369" s="44">
        <f t="shared" ref="K369" si="641">K381+K393+K537</f>
        <v>0</v>
      </c>
      <c r="L369" s="53" t="str">
        <f t="shared" si="525"/>
        <v/>
      </c>
      <c r="M369" s="14">
        <f t="shared" si="551"/>
        <v>0</v>
      </c>
      <c r="N369" s="14">
        <f t="shared" ref="N369" si="642">N381+N393+N537</f>
        <v>0</v>
      </c>
      <c r="O369" s="14">
        <f t="shared" si="551"/>
        <v>0</v>
      </c>
      <c r="P369" s="14">
        <f t="shared" ref="P369" si="643">P381+P393+P537</f>
        <v>0</v>
      </c>
      <c r="Q369" s="14">
        <f t="shared" ref="Q369" si="644">Q381+Q393+Q537</f>
        <v>0</v>
      </c>
      <c r="R369" s="14">
        <v>0</v>
      </c>
      <c r="S369" s="14">
        <f t="shared" si="526"/>
        <v>0</v>
      </c>
      <c r="T369" s="147">
        <f t="shared" si="527"/>
        <v>0</v>
      </c>
      <c r="U369" s="53" t="str">
        <f t="shared" si="528"/>
        <v/>
      </c>
      <c r="V369" s="63">
        <f t="shared" si="529"/>
        <v>0</v>
      </c>
      <c r="W369" s="14">
        <f t="shared" ref="W369:Y369" si="645">W381+W393+W537</f>
        <v>0</v>
      </c>
      <c r="X369" s="132">
        <f t="shared" ref="X369" si="646">X381+X393+X537</f>
        <v>0</v>
      </c>
      <c r="Y369" s="14">
        <f t="shared" si="645"/>
        <v>0</v>
      </c>
      <c r="Z369" s="14">
        <f t="shared" ref="Z369" si="647">Z381+Z393+Z537</f>
        <v>0</v>
      </c>
      <c r="AA369" s="63">
        <f t="shared" si="530"/>
        <v>0</v>
      </c>
      <c r="AB369" s="53" t="str">
        <f t="shared" si="531"/>
        <v/>
      </c>
      <c r="AC369" s="63">
        <f t="shared" si="532"/>
        <v>0</v>
      </c>
      <c r="AD369" s="81"/>
      <c r="AE369" s="162"/>
    </row>
    <row r="370" spans="1:31" s="24" customFormat="1" ht="15" customHeight="1" x14ac:dyDescent="0.25">
      <c r="A370" s="6" t="s">
        <v>231</v>
      </c>
      <c r="B370" s="69" t="s">
        <v>7</v>
      </c>
      <c r="C370" s="13" t="s">
        <v>15</v>
      </c>
      <c r="D370" s="14">
        <f t="shared" si="546"/>
        <v>0</v>
      </c>
      <c r="E370" s="14">
        <f t="shared" ref="E370:F370" si="648">E382+E394+E538</f>
        <v>0</v>
      </c>
      <c r="F370" s="147">
        <f t="shared" si="648"/>
        <v>0</v>
      </c>
      <c r="G370" s="158">
        <f t="shared" si="546"/>
        <v>0</v>
      </c>
      <c r="H370" s="158">
        <f t="shared" ref="H370" si="649">H382+H394+H538</f>
        <v>0</v>
      </c>
      <c r="I370" s="147">
        <f t="shared" ref="I370" si="650">I382+I394+I538</f>
        <v>0</v>
      </c>
      <c r="J370" s="44">
        <f t="shared" si="546"/>
        <v>0</v>
      </c>
      <c r="K370" s="44">
        <f t="shared" ref="K370" si="651">K382+K394+K538</f>
        <v>0</v>
      </c>
      <c r="L370" s="53" t="str">
        <f t="shared" si="525"/>
        <v/>
      </c>
      <c r="M370" s="14">
        <f t="shared" si="551"/>
        <v>0</v>
      </c>
      <c r="N370" s="14">
        <f t="shared" ref="N370" si="652">N382+N394+N538</f>
        <v>0</v>
      </c>
      <c r="O370" s="14">
        <f t="shared" si="551"/>
        <v>0</v>
      </c>
      <c r="P370" s="14">
        <f t="shared" ref="P370" si="653">P382+P394+P538</f>
        <v>0</v>
      </c>
      <c r="Q370" s="14">
        <f t="shared" ref="Q370" si="654">Q382+Q394+Q538</f>
        <v>0</v>
      </c>
      <c r="R370" s="14">
        <v>0</v>
      </c>
      <c r="S370" s="14">
        <f t="shared" si="526"/>
        <v>0</v>
      </c>
      <c r="T370" s="147">
        <f t="shared" si="527"/>
        <v>0</v>
      </c>
      <c r="U370" s="53" t="str">
        <f t="shared" si="528"/>
        <v/>
      </c>
      <c r="V370" s="63">
        <f t="shared" si="529"/>
        <v>0</v>
      </c>
      <c r="W370" s="14">
        <f t="shared" ref="W370:Y370" si="655">W382+W394+W538</f>
        <v>0</v>
      </c>
      <c r="X370" s="132">
        <f t="shared" ref="X370" si="656">X382+X394+X538</f>
        <v>0</v>
      </c>
      <c r="Y370" s="14">
        <f t="shared" si="655"/>
        <v>0</v>
      </c>
      <c r="Z370" s="14">
        <f t="shared" ref="Z370" si="657">Z382+Z394+Z538</f>
        <v>0</v>
      </c>
      <c r="AA370" s="63">
        <f t="shared" si="530"/>
        <v>0</v>
      </c>
      <c r="AB370" s="53" t="str">
        <f t="shared" si="531"/>
        <v/>
      </c>
      <c r="AC370" s="63">
        <f t="shared" si="532"/>
        <v>0</v>
      </c>
      <c r="AD370" s="81"/>
      <c r="AE370" s="162"/>
    </row>
    <row r="371" spans="1:31" s="24" customFormat="1" ht="18.75" customHeight="1" thickBot="1" x14ac:dyDescent="0.3">
      <c r="A371" s="6" t="s">
        <v>231</v>
      </c>
      <c r="B371" s="71" t="s">
        <v>7</v>
      </c>
      <c r="C371" s="15" t="s">
        <v>16</v>
      </c>
      <c r="D371" s="16">
        <f t="shared" si="546"/>
        <v>0</v>
      </c>
      <c r="E371" s="16">
        <v>5.6920000000000002</v>
      </c>
      <c r="F371" s="148">
        <v>5.6920000000000002</v>
      </c>
      <c r="G371" s="159">
        <f t="shared" si="546"/>
        <v>5.6912200000000004</v>
      </c>
      <c r="H371" s="159">
        <f t="shared" ref="H371" si="658">H383+H395+H539</f>
        <v>5.6912200000000004</v>
      </c>
      <c r="I371" s="148">
        <f t="shared" ref="I371" si="659">I383+I395+I539</f>
        <v>5.6912200000000004</v>
      </c>
      <c r="J371" s="45">
        <f t="shared" si="546"/>
        <v>5.6912200000000004</v>
      </c>
      <c r="K371" s="45">
        <f t="shared" ref="K371" si="660">K383+K395+K539</f>
        <v>4.0962199999999998</v>
      </c>
      <c r="L371" s="54">
        <f t="shared" si="525"/>
        <v>0.99986296556570631</v>
      </c>
      <c r="M371" s="16">
        <f t="shared" si="551"/>
        <v>0</v>
      </c>
      <c r="N371" s="16">
        <f t="shared" ref="N371" si="661">N383+N395+N539</f>
        <v>0.6</v>
      </c>
      <c r="O371" s="16">
        <f t="shared" si="551"/>
        <v>0</v>
      </c>
      <c r="P371" s="16">
        <f t="shared" ref="P371" si="662">P383+P395+P539</f>
        <v>1.5950000000000006</v>
      </c>
      <c r="Q371" s="16">
        <f t="shared" ref="Q371" si="663">Q383+Q395+Q539</f>
        <v>0</v>
      </c>
      <c r="R371" s="16">
        <v>0</v>
      </c>
      <c r="S371" s="16">
        <f t="shared" si="526"/>
        <v>0</v>
      </c>
      <c r="T371" s="148">
        <f t="shared" si="527"/>
        <v>7.7999999999978087E-4</v>
      </c>
      <c r="U371" s="54">
        <f t="shared" si="528"/>
        <v>0.99986296556570631</v>
      </c>
      <c r="V371" s="64">
        <f t="shared" si="529"/>
        <v>7.7999999999978087E-4</v>
      </c>
      <c r="W371" s="16">
        <f t="shared" ref="W371:Y371" si="664">W383+W395+W539</f>
        <v>0</v>
      </c>
      <c r="X371" s="140">
        <f t="shared" ref="X371" si="665">X383+X395+X539</f>
        <v>0</v>
      </c>
      <c r="Y371" s="16">
        <f t="shared" si="664"/>
        <v>0</v>
      </c>
      <c r="Z371" s="16">
        <f t="shared" ref="Z371" si="666">Z383+Z395+Z539</f>
        <v>0</v>
      </c>
      <c r="AA371" s="64">
        <f t="shared" si="530"/>
        <v>5.6912200000000004</v>
      </c>
      <c r="AB371" s="54">
        <f t="shared" si="531"/>
        <v>0.99986296556570631</v>
      </c>
      <c r="AC371" s="64">
        <f t="shared" si="532"/>
        <v>7.7999999999978087E-4</v>
      </c>
      <c r="AD371" s="81"/>
      <c r="AE371" s="162"/>
    </row>
    <row r="372" spans="1:31" s="6" customFormat="1" ht="17.25" thickTop="1" thickBot="1" x14ac:dyDescent="0.3">
      <c r="A372" s="6" t="str">
        <f>IF(OR(M372&lt;&gt;0,F372&lt;&gt;0,O372&lt;&gt;0,S372&lt;&gt;0,T372&lt;&gt;0),"a","b")</f>
        <v>a</v>
      </c>
      <c r="B372" s="67" t="s">
        <v>65</v>
      </c>
      <c r="C372" s="19" t="s">
        <v>66</v>
      </c>
      <c r="D372" s="7">
        <f t="shared" ref="D372:K372" si="667">D373+D381+D382+D383</f>
        <v>1390000</v>
      </c>
      <c r="E372" s="7">
        <f t="shared" si="667"/>
        <v>1390000</v>
      </c>
      <c r="F372" s="143">
        <f t="shared" ref="F372" si="668">F373+F381+F382+F383</f>
        <v>1032023.1000000001</v>
      </c>
      <c r="G372" s="156">
        <f t="shared" si="667"/>
        <v>1032018.39931</v>
      </c>
      <c r="H372" s="156">
        <f t="shared" ref="H372" si="669">H373+H381+H382+H383</f>
        <v>910178.08317999996</v>
      </c>
      <c r="I372" s="143">
        <f t="shared" ref="I372" si="670">I373+I381+I382+I383</f>
        <v>795564.52753000008</v>
      </c>
      <c r="J372" s="40">
        <f t="shared" si="667"/>
        <v>681351.90090000001</v>
      </c>
      <c r="K372" s="40">
        <f t="shared" si="667"/>
        <v>567451.91347000003</v>
      </c>
      <c r="L372" s="49">
        <f t="shared" si="525"/>
        <v>0.99999544516978345</v>
      </c>
      <c r="M372" s="7">
        <f>M373+M381+M382+M383</f>
        <v>0</v>
      </c>
      <c r="N372" s="7">
        <f>N373+N381+N382+N383</f>
        <v>113685.50956000001</v>
      </c>
      <c r="O372" s="7">
        <f>O373+O381+O382+O383</f>
        <v>113730.48749000003</v>
      </c>
      <c r="P372" s="7">
        <f>P373+P381+P382+P383</f>
        <v>113899.98742999992</v>
      </c>
      <c r="Q372" s="7">
        <f>Q373+Q381+Q382+Q383</f>
        <v>114000</v>
      </c>
      <c r="R372" s="7">
        <v>114212.62663000007</v>
      </c>
      <c r="S372" s="7">
        <f t="shared" si="526"/>
        <v>121840.31613000005</v>
      </c>
      <c r="T372" s="143">
        <f t="shared" si="527"/>
        <v>4.7006900000851601</v>
      </c>
      <c r="U372" s="49">
        <f t="shared" si="528"/>
        <v>0.74245928007913664</v>
      </c>
      <c r="V372" s="59">
        <f t="shared" si="529"/>
        <v>357981.60068999999</v>
      </c>
      <c r="W372" s="7">
        <f>W373+W381+W382+W383</f>
        <v>351532.6</v>
      </c>
      <c r="X372" s="129">
        <f>X373+X381+X382+X383</f>
        <v>351825.30000000005</v>
      </c>
      <c r="Y372" s="7">
        <f>Y373+Y381+Y382+Y383</f>
        <v>367618.6</v>
      </c>
      <c r="Z372" s="7">
        <f>Z373+Z381+Z382+Z383</f>
        <v>356821.9</v>
      </c>
      <c r="AA372" s="59">
        <f t="shared" si="530"/>
        <v>1399636.9993099999</v>
      </c>
      <c r="AB372" s="49">
        <f t="shared" si="531"/>
        <v>1.006933093028777</v>
      </c>
      <c r="AC372" s="59">
        <f t="shared" si="532"/>
        <v>-9636.9993099998683</v>
      </c>
      <c r="AD372" s="81"/>
      <c r="AE372" s="162"/>
    </row>
    <row r="373" spans="1:31" s="6" customFormat="1" ht="18.75" customHeight="1" thickTop="1" x14ac:dyDescent="0.25">
      <c r="A373" s="6" t="s">
        <v>231</v>
      </c>
      <c r="B373" s="69" t="s">
        <v>7</v>
      </c>
      <c r="C373" s="8" t="s">
        <v>8</v>
      </c>
      <c r="D373" s="9">
        <f t="shared" ref="D373:K373" si="671">D374+D375+D376+D377+D378+D379+D380</f>
        <v>1390000</v>
      </c>
      <c r="E373" s="9">
        <f t="shared" si="671"/>
        <v>1389994.943</v>
      </c>
      <c r="F373" s="144">
        <f t="shared" ref="F373" si="672">F374+F375+F376+F377+F378+F379+F380</f>
        <v>1032018.0430000001</v>
      </c>
      <c r="G373" s="157">
        <f t="shared" si="671"/>
        <v>1032013.34309</v>
      </c>
      <c r="H373" s="157">
        <f t="shared" ref="H373" si="673">H374+H375+H376+H377+H378+H379+H380</f>
        <v>910173.02695999993</v>
      </c>
      <c r="I373" s="144">
        <f t="shared" ref="I373" si="674">I374+I375+I376+I377+I378+I379+I380</f>
        <v>795559.47131000005</v>
      </c>
      <c r="J373" s="41">
        <f t="shared" si="671"/>
        <v>681346.84467999998</v>
      </c>
      <c r="K373" s="41">
        <f t="shared" si="671"/>
        <v>567448.45224999997</v>
      </c>
      <c r="L373" s="50">
        <f t="shared" si="525"/>
        <v>0.99999544590326506</v>
      </c>
      <c r="M373" s="9">
        <f>M374+M375+M376+M377+M378+M379+M380</f>
        <v>0</v>
      </c>
      <c r="N373" s="9">
        <f>N374+N375+N376+N377+N378+N379+N380</f>
        <v>113685.50956000001</v>
      </c>
      <c r="O373" s="9">
        <f>O374+O375+O376+O377+O378+O379+O380</f>
        <v>113730.48749000003</v>
      </c>
      <c r="P373" s="9">
        <f>P374+P375+P376+P377+P378+P379+P380</f>
        <v>113898.39242999992</v>
      </c>
      <c r="Q373" s="9">
        <f>Q374+Q375+Q376+Q377+Q378+Q379+Q380</f>
        <v>114000</v>
      </c>
      <c r="R373" s="9">
        <v>114212.62663000007</v>
      </c>
      <c r="S373" s="9">
        <f t="shared" si="526"/>
        <v>121840.31613000005</v>
      </c>
      <c r="T373" s="144">
        <f t="shared" si="527"/>
        <v>4.6999100000830367</v>
      </c>
      <c r="U373" s="50">
        <f t="shared" si="528"/>
        <v>0.74245834367039132</v>
      </c>
      <c r="V373" s="60">
        <f t="shared" si="529"/>
        <v>357981.59990999999</v>
      </c>
      <c r="W373" s="9">
        <f>W374+W375+W376+W377+W378+W379+W380</f>
        <v>351532.6</v>
      </c>
      <c r="X373" s="113">
        <f>X374+X375+X376+X377+X378+X379+X380</f>
        <v>351825.30000000005</v>
      </c>
      <c r="Y373" s="9">
        <f>Y374+Y375+Y376+Y377+Y378+Y379+Y380</f>
        <v>367618.6</v>
      </c>
      <c r="Z373" s="9">
        <f>Z374+Z375+Z376+Z377+Z378+Z379+Z380</f>
        <v>356821.9</v>
      </c>
      <c r="AA373" s="60">
        <f t="shared" si="530"/>
        <v>1399631.94309</v>
      </c>
      <c r="AB373" s="50">
        <f t="shared" si="531"/>
        <v>1.006933118813512</v>
      </c>
      <c r="AC373" s="60">
        <f t="shared" si="532"/>
        <v>-9637.0000899999868</v>
      </c>
      <c r="AD373" s="81"/>
      <c r="AE373" s="162"/>
    </row>
    <row r="374" spans="1:31" s="6" customFormat="1" ht="18" customHeight="1" x14ac:dyDescent="0.25">
      <c r="A374" s="6" t="s">
        <v>231</v>
      </c>
      <c r="B374" s="70" t="s">
        <v>7</v>
      </c>
      <c r="C374" s="10" t="s">
        <v>215</v>
      </c>
      <c r="D374" s="12">
        <v>0</v>
      </c>
      <c r="E374" s="12">
        <v>0</v>
      </c>
      <c r="F374" s="146">
        <v>0</v>
      </c>
      <c r="G374" s="84">
        <v>0</v>
      </c>
      <c r="H374" s="84">
        <v>0</v>
      </c>
      <c r="I374" s="146">
        <v>0</v>
      </c>
      <c r="J374" s="43">
        <v>0</v>
      </c>
      <c r="K374" s="43">
        <v>0</v>
      </c>
      <c r="L374" s="52" t="str">
        <f t="shared" si="525"/>
        <v/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f t="shared" si="526"/>
        <v>0</v>
      </c>
      <c r="T374" s="146">
        <f t="shared" si="527"/>
        <v>0</v>
      </c>
      <c r="U374" s="52" t="str">
        <f t="shared" si="528"/>
        <v/>
      </c>
      <c r="V374" s="62">
        <f t="shared" si="529"/>
        <v>0</v>
      </c>
      <c r="W374" s="12"/>
      <c r="X374" s="111">
        <v>0</v>
      </c>
      <c r="Y374" s="12"/>
      <c r="Z374" s="12">
        <v>0</v>
      </c>
      <c r="AA374" s="62">
        <f t="shared" si="530"/>
        <v>0</v>
      </c>
      <c r="AB374" s="52" t="str">
        <f t="shared" si="531"/>
        <v/>
      </c>
      <c r="AC374" s="62">
        <f t="shared" si="532"/>
        <v>0</v>
      </c>
      <c r="AD374" s="81"/>
      <c r="AE374" s="162"/>
    </row>
    <row r="375" spans="1:31" s="6" customFormat="1" ht="18" customHeight="1" x14ac:dyDescent="0.25">
      <c r="A375" s="6" t="s">
        <v>231</v>
      </c>
      <c r="B375" s="70" t="s">
        <v>7</v>
      </c>
      <c r="C375" s="10" t="s">
        <v>221</v>
      </c>
      <c r="D375" s="12">
        <v>0</v>
      </c>
      <c r="E375" s="12">
        <v>0</v>
      </c>
      <c r="F375" s="146">
        <v>0</v>
      </c>
      <c r="G375" s="84">
        <v>0</v>
      </c>
      <c r="H375" s="84">
        <v>0</v>
      </c>
      <c r="I375" s="146">
        <v>0</v>
      </c>
      <c r="J375" s="43">
        <v>0</v>
      </c>
      <c r="K375" s="43">
        <v>0</v>
      </c>
      <c r="L375" s="52" t="str">
        <f t="shared" si="525"/>
        <v/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f t="shared" si="526"/>
        <v>0</v>
      </c>
      <c r="T375" s="146">
        <f t="shared" si="527"/>
        <v>0</v>
      </c>
      <c r="U375" s="52" t="str">
        <f t="shared" si="528"/>
        <v/>
      </c>
      <c r="V375" s="62">
        <f t="shared" si="529"/>
        <v>0</v>
      </c>
      <c r="W375" s="12"/>
      <c r="X375" s="111">
        <v>0</v>
      </c>
      <c r="Y375" s="12"/>
      <c r="Z375" s="12">
        <v>0</v>
      </c>
      <c r="AA375" s="62">
        <f t="shared" si="530"/>
        <v>0</v>
      </c>
      <c r="AB375" s="52" t="str">
        <f t="shared" si="531"/>
        <v/>
      </c>
      <c r="AC375" s="62">
        <f t="shared" si="532"/>
        <v>0</v>
      </c>
      <c r="AD375" s="81"/>
      <c r="AE375" s="162"/>
    </row>
    <row r="376" spans="1:31" s="6" customFormat="1" ht="18" customHeight="1" x14ac:dyDescent="0.25">
      <c r="A376" s="6" t="s">
        <v>231</v>
      </c>
      <c r="B376" s="70" t="s">
        <v>7</v>
      </c>
      <c r="C376" s="10" t="s">
        <v>216</v>
      </c>
      <c r="D376" s="12">
        <v>0</v>
      </c>
      <c r="E376" s="12">
        <v>0</v>
      </c>
      <c r="F376" s="146">
        <v>0</v>
      </c>
      <c r="G376" s="84">
        <v>0</v>
      </c>
      <c r="H376" s="84">
        <v>0</v>
      </c>
      <c r="I376" s="146">
        <v>0</v>
      </c>
      <c r="J376" s="43">
        <v>0</v>
      </c>
      <c r="K376" s="43">
        <v>0</v>
      </c>
      <c r="L376" s="52" t="str">
        <f t="shared" si="525"/>
        <v/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f t="shared" si="526"/>
        <v>0</v>
      </c>
      <c r="T376" s="146">
        <f t="shared" si="527"/>
        <v>0</v>
      </c>
      <c r="U376" s="52" t="str">
        <f t="shared" si="528"/>
        <v/>
      </c>
      <c r="V376" s="62">
        <f t="shared" si="529"/>
        <v>0</v>
      </c>
      <c r="W376" s="12"/>
      <c r="X376" s="111">
        <v>0</v>
      </c>
      <c r="Y376" s="12"/>
      <c r="Z376" s="12">
        <v>0</v>
      </c>
      <c r="AA376" s="62">
        <f t="shared" si="530"/>
        <v>0</v>
      </c>
      <c r="AB376" s="52" t="str">
        <f t="shared" si="531"/>
        <v/>
      </c>
      <c r="AC376" s="62">
        <f t="shared" si="532"/>
        <v>0</v>
      </c>
      <c r="AD376" s="81"/>
      <c r="AE376" s="162"/>
    </row>
    <row r="377" spans="1:31" s="6" customFormat="1" ht="18" customHeight="1" x14ac:dyDescent="0.25">
      <c r="A377" s="6" t="s">
        <v>231</v>
      </c>
      <c r="B377" s="70" t="s">
        <v>7</v>
      </c>
      <c r="C377" s="10" t="s">
        <v>217</v>
      </c>
      <c r="D377" s="12">
        <v>0</v>
      </c>
      <c r="E377" s="12">
        <v>0</v>
      </c>
      <c r="F377" s="146">
        <v>0</v>
      </c>
      <c r="G377" s="84">
        <v>0</v>
      </c>
      <c r="H377" s="84">
        <v>0</v>
      </c>
      <c r="I377" s="146">
        <v>0</v>
      </c>
      <c r="J377" s="43">
        <v>0</v>
      </c>
      <c r="K377" s="43">
        <v>0</v>
      </c>
      <c r="L377" s="52" t="str">
        <f t="shared" si="525"/>
        <v/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f t="shared" si="526"/>
        <v>0</v>
      </c>
      <c r="T377" s="146">
        <f t="shared" si="527"/>
        <v>0</v>
      </c>
      <c r="U377" s="52" t="str">
        <f t="shared" si="528"/>
        <v/>
      </c>
      <c r="V377" s="62">
        <f t="shared" si="529"/>
        <v>0</v>
      </c>
      <c r="W377" s="12"/>
      <c r="X377" s="111">
        <v>0</v>
      </c>
      <c r="Y377" s="12"/>
      <c r="Z377" s="12">
        <v>0</v>
      </c>
      <c r="AA377" s="62">
        <f t="shared" si="530"/>
        <v>0</v>
      </c>
      <c r="AB377" s="52" t="str">
        <f t="shared" si="531"/>
        <v/>
      </c>
      <c r="AC377" s="62">
        <f t="shared" si="532"/>
        <v>0</v>
      </c>
      <c r="AD377" s="81"/>
      <c r="AE377" s="162"/>
    </row>
    <row r="378" spans="1:31" s="6" customFormat="1" ht="18" customHeight="1" x14ac:dyDescent="0.25">
      <c r="A378" s="6" t="s">
        <v>231</v>
      </c>
      <c r="B378" s="70" t="s">
        <v>7</v>
      </c>
      <c r="C378" s="10" t="s">
        <v>218</v>
      </c>
      <c r="D378" s="12">
        <v>0</v>
      </c>
      <c r="E378" s="12">
        <v>0</v>
      </c>
      <c r="F378" s="146">
        <v>0</v>
      </c>
      <c r="G378" s="84">
        <v>0</v>
      </c>
      <c r="H378" s="84">
        <v>0</v>
      </c>
      <c r="I378" s="146">
        <v>0</v>
      </c>
      <c r="J378" s="43">
        <v>0</v>
      </c>
      <c r="K378" s="43">
        <v>0</v>
      </c>
      <c r="L378" s="52" t="str">
        <f t="shared" si="525"/>
        <v/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f t="shared" si="526"/>
        <v>0</v>
      </c>
      <c r="T378" s="146">
        <f t="shared" si="527"/>
        <v>0</v>
      </c>
      <c r="U378" s="52" t="str">
        <f t="shared" si="528"/>
        <v/>
      </c>
      <c r="V378" s="62">
        <f t="shared" si="529"/>
        <v>0</v>
      </c>
      <c r="W378" s="12"/>
      <c r="X378" s="111">
        <v>0</v>
      </c>
      <c r="Y378" s="12"/>
      <c r="Z378" s="12">
        <v>0</v>
      </c>
      <c r="AA378" s="62">
        <f t="shared" si="530"/>
        <v>0</v>
      </c>
      <c r="AB378" s="52" t="str">
        <f t="shared" si="531"/>
        <v/>
      </c>
      <c r="AC378" s="62">
        <f t="shared" si="532"/>
        <v>0</v>
      </c>
      <c r="AD378" s="81"/>
      <c r="AE378" s="162"/>
    </row>
    <row r="379" spans="1:31" s="6" customFormat="1" ht="18" customHeight="1" x14ac:dyDescent="0.25">
      <c r="A379" s="6" t="s">
        <v>231</v>
      </c>
      <c r="B379" s="70" t="s">
        <v>7</v>
      </c>
      <c r="C379" s="10" t="s">
        <v>219</v>
      </c>
      <c r="D379" s="11">
        <v>1390000</v>
      </c>
      <c r="E379" s="83">
        <v>1389969.08</v>
      </c>
      <c r="F379" s="145">
        <v>1031992.18</v>
      </c>
      <c r="G379" s="83">
        <v>1031987.48089</v>
      </c>
      <c r="H379" s="83">
        <v>910148.68784999999</v>
      </c>
      <c r="I379" s="145">
        <v>795543.63420000009</v>
      </c>
      <c r="J379" s="42">
        <v>681339.81976999994</v>
      </c>
      <c r="K379" s="42">
        <v>567442.77734000003</v>
      </c>
      <c r="L379" s="51">
        <f t="shared" si="525"/>
        <v>0.99999544656433337</v>
      </c>
      <c r="M379" s="11">
        <v>0</v>
      </c>
      <c r="N379" s="11">
        <v>113685.50956000001</v>
      </c>
      <c r="O379" s="11">
        <v>113725.08354000002</v>
      </c>
      <c r="P379" s="11">
        <v>113897.04242999991</v>
      </c>
      <c r="Q379" s="11">
        <v>114000</v>
      </c>
      <c r="R379" s="11">
        <v>114203.81443000014</v>
      </c>
      <c r="S379" s="11">
        <f t="shared" si="526"/>
        <v>121838.79304000002</v>
      </c>
      <c r="T379" s="145">
        <f t="shared" si="527"/>
        <v>4.6991100000450388</v>
      </c>
      <c r="U379" s="51">
        <f t="shared" si="528"/>
        <v>0.74245355219700282</v>
      </c>
      <c r="V379" s="61">
        <f t="shared" si="529"/>
        <v>357981.59911000007</v>
      </c>
      <c r="W379" s="11">
        <v>351532.6</v>
      </c>
      <c r="X379" s="116">
        <v>351807.28600000002</v>
      </c>
      <c r="Y379" s="11">
        <v>367618.6</v>
      </c>
      <c r="Z379" s="11">
        <v>356821.9</v>
      </c>
      <c r="AA379" s="61">
        <f t="shared" si="530"/>
        <v>1399606.0808899999</v>
      </c>
      <c r="AB379" s="51">
        <f t="shared" si="531"/>
        <v>1.0069332483928346</v>
      </c>
      <c r="AC379" s="61">
        <f t="shared" si="532"/>
        <v>-9637.000889999792</v>
      </c>
      <c r="AD379" s="81"/>
      <c r="AE379" s="162"/>
    </row>
    <row r="380" spans="1:31" s="6" customFormat="1" ht="18" customHeight="1" x14ac:dyDescent="0.25">
      <c r="A380" s="6" t="s">
        <v>231</v>
      </c>
      <c r="B380" s="70" t="s">
        <v>7</v>
      </c>
      <c r="C380" s="10" t="s">
        <v>220</v>
      </c>
      <c r="D380" s="11">
        <v>0</v>
      </c>
      <c r="E380" s="83">
        <v>25.863</v>
      </c>
      <c r="F380" s="145">
        <v>25.863</v>
      </c>
      <c r="G380" s="83">
        <v>25.862200000000001</v>
      </c>
      <c r="H380" s="83">
        <v>24.339110000000002</v>
      </c>
      <c r="I380" s="145">
        <v>15.837110000000001</v>
      </c>
      <c r="J380" s="42">
        <v>7.0249100000000002</v>
      </c>
      <c r="K380" s="42">
        <v>5.6749099999999997</v>
      </c>
      <c r="L380" s="51">
        <f t="shared" si="525"/>
        <v>0.99996906778022665</v>
      </c>
      <c r="M380" s="11">
        <v>0</v>
      </c>
      <c r="N380" s="11">
        <v>0</v>
      </c>
      <c r="O380" s="11">
        <v>5.40395</v>
      </c>
      <c r="P380" s="11">
        <v>1.3500000000000005</v>
      </c>
      <c r="Q380" s="11">
        <v>0</v>
      </c>
      <c r="R380" s="11">
        <v>8.8122000000000007</v>
      </c>
      <c r="S380" s="11">
        <f t="shared" si="526"/>
        <v>1.5230899999999998</v>
      </c>
      <c r="T380" s="145">
        <f t="shared" si="527"/>
        <v>7.9999999999813554E-4</v>
      </c>
      <c r="U380" s="51">
        <f t="shared" si="528"/>
        <v>0.99996906778022665</v>
      </c>
      <c r="V380" s="61">
        <f t="shared" si="529"/>
        <v>7.9999999999813554E-4</v>
      </c>
      <c r="W380" s="11"/>
      <c r="X380" s="116">
        <v>18.013999999999999</v>
      </c>
      <c r="Y380" s="11"/>
      <c r="Z380" s="11">
        <v>0</v>
      </c>
      <c r="AA380" s="61">
        <f t="shared" si="530"/>
        <v>25.862200000000001</v>
      </c>
      <c r="AB380" s="51">
        <f t="shared" si="531"/>
        <v>0.99996906778022665</v>
      </c>
      <c r="AC380" s="61">
        <f t="shared" si="532"/>
        <v>7.9999999999813554E-4</v>
      </c>
      <c r="AD380" s="81"/>
      <c r="AE380" s="162"/>
    </row>
    <row r="381" spans="1:31" s="6" customFormat="1" ht="30" customHeight="1" x14ac:dyDescent="0.25">
      <c r="A381" s="6" t="s">
        <v>231</v>
      </c>
      <c r="B381" s="69" t="s">
        <v>7</v>
      </c>
      <c r="C381" s="13" t="s">
        <v>14</v>
      </c>
      <c r="D381" s="14">
        <v>0</v>
      </c>
      <c r="E381" s="14">
        <v>0</v>
      </c>
      <c r="F381" s="147">
        <v>0</v>
      </c>
      <c r="G381" s="158">
        <v>0</v>
      </c>
      <c r="H381" s="158">
        <v>0</v>
      </c>
      <c r="I381" s="147">
        <v>0</v>
      </c>
      <c r="J381" s="44">
        <v>0</v>
      </c>
      <c r="K381" s="44">
        <v>0</v>
      </c>
      <c r="L381" s="53" t="str">
        <f t="shared" si="525"/>
        <v/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f t="shared" si="526"/>
        <v>0</v>
      </c>
      <c r="T381" s="147">
        <f t="shared" si="527"/>
        <v>0</v>
      </c>
      <c r="U381" s="53" t="str">
        <f t="shared" si="528"/>
        <v/>
      </c>
      <c r="V381" s="63">
        <f t="shared" si="529"/>
        <v>0</v>
      </c>
      <c r="W381" s="14"/>
      <c r="X381" s="110">
        <v>0</v>
      </c>
      <c r="Y381" s="14"/>
      <c r="Z381" s="14">
        <v>0</v>
      </c>
      <c r="AA381" s="63">
        <f t="shared" si="530"/>
        <v>0</v>
      </c>
      <c r="AB381" s="53" t="str">
        <f t="shared" si="531"/>
        <v/>
      </c>
      <c r="AC381" s="63">
        <f t="shared" si="532"/>
        <v>0</v>
      </c>
      <c r="AD381" s="81"/>
      <c r="AE381" s="162"/>
    </row>
    <row r="382" spans="1:31" s="6" customFormat="1" ht="15" customHeight="1" x14ac:dyDescent="0.25">
      <c r="A382" s="6" t="str">
        <f>IF(OR(M382&lt;&gt;0,F382&lt;&gt;0,O382&lt;&gt;0,S382&lt;&gt;0,T382&lt;&gt;0),"a","b")</f>
        <v>b</v>
      </c>
      <c r="B382" s="69" t="s">
        <v>7</v>
      </c>
      <c r="C382" s="13" t="s">
        <v>15</v>
      </c>
      <c r="D382" s="14">
        <v>0</v>
      </c>
      <c r="E382" s="14">
        <v>0</v>
      </c>
      <c r="F382" s="147">
        <v>0</v>
      </c>
      <c r="G382" s="158">
        <v>0</v>
      </c>
      <c r="H382" s="158">
        <v>0</v>
      </c>
      <c r="I382" s="147">
        <v>0</v>
      </c>
      <c r="J382" s="44">
        <v>0</v>
      </c>
      <c r="K382" s="44">
        <v>0</v>
      </c>
      <c r="L382" s="53" t="str">
        <f t="shared" si="525"/>
        <v/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f t="shared" si="526"/>
        <v>0</v>
      </c>
      <c r="T382" s="147">
        <f t="shared" si="527"/>
        <v>0</v>
      </c>
      <c r="U382" s="53" t="str">
        <f t="shared" si="528"/>
        <v/>
      </c>
      <c r="V382" s="63">
        <f t="shared" si="529"/>
        <v>0</v>
      </c>
      <c r="W382" s="14"/>
      <c r="X382" s="110">
        <v>0</v>
      </c>
      <c r="Y382" s="14"/>
      <c r="Z382" s="14">
        <v>0</v>
      </c>
      <c r="AA382" s="63">
        <f t="shared" si="530"/>
        <v>0</v>
      </c>
      <c r="AB382" s="53" t="str">
        <f t="shared" si="531"/>
        <v/>
      </c>
      <c r="AC382" s="63">
        <f t="shared" si="532"/>
        <v>0</v>
      </c>
      <c r="AD382" s="81"/>
      <c r="AE382" s="162"/>
    </row>
    <row r="383" spans="1:31" s="6" customFormat="1" ht="18.75" customHeight="1" thickBot="1" x14ac:dyDescent="0.3">
      <c r="A383" s="6" t="s">
        <v>231</v>
      </c>
      <c r="B383" s="71" t="s">
        <v>7</v>
      </c>
      <c r="C383" s="15" t="s">
        <v>16</v>
      </c>
      <c r="D383" s="16">
        <v>0</v>
      </c>
      <c r="E383" s="16">
        <v>5.0570000000000004</v>
      </c>
      <c r="F383" s="148">
        <v>5.0570000000000004</v>
      </c>
      <c r="G383" s="159">
        <v>5.0562200000000006</v>
      </c>
      <c r="H383" s="159">
        <v>5.0562200000000006</v>
      </c>
      <c r="I383" s="148">
        <v>5.0562200000000006</v>
      </c>
      <c r="J383" s="45">
        <v>5.0562200000000006</v>
      </c>
      <c r="K383" s="45">
        <v>3.46122</v>
      </c>
      <c r="L383" s="54">
        <f t="shared" si="525"/>
        <v>0.99984575835475586</v>
      </c>
      <c r="M383" s="16">
        <v>0</v>
      </c>
      <c r="N383" s="16">
        <v>0</v>
      </c>
      <c r="O383" s="16">
        <v>0</v>
      </c>
      <c r="P383" s="16">
        <v>1.5950000000000006</v>
      </c>
      <c r="Q383" s="16">
        <v>0</v>
      </c>
      <c r="R383" s="16">
        <v>0</v>
      </c>
      <c r="S383" s="16">
        <f t="shared" si="526"/>
        <v>0</v>
      </c>
      <c r="T383" s="148">
        <f t="shared" si="527"/>
        <v>7.7999999999978087E-4</v>
      </c>
      <c r="U383" s="54">
        <f t="shared" si="528"/>
        <v>0.99984575835475586</v>
      </c>
      <c r="V383" s="64">
        <f t="shared" si="529"/>
        <v>7.7999999999978087E-4</v>
      </c>
      <c r="W383" s="16"/>
      <c r="X383" s="117">
        <v>0</v>
      </c>
      <c r="Y383" s="16"/>
      <c r="Z383" s="16">
        <v>0</v>
      </c>
      <c r="AA383" s="64">
        <f t="shared" si="530"/>
        <v>5.0562200000000006</v>
      </c>
      <c r="AB383" s="54">
        <f t="shared" si="531"/>
        <v>0.99984575835475586</v>
      </c>
      <c r="AC383" s="64">
        <f t="shared" si="532"/>
        <v>7.7999999999978087E-4</v>
      </c>
      <c r="AD383" s="81"/>
      <c r="AE383" s="162"/>
    </row>
    <row r="384" spans="1:31" s="6" customFormat="1" ht="17.25" thickTop="1" thickBot="1" x14ac:dyDescent="0.3">
      <c r="A384" s="6" t="str">
        <f>IF(OR(M384&lt;&gt;0,F384&lt;&gt;0,O384&lt;&gt;0,S384&lt;&gt;0,T384&lt;&gt;0),"a","b")</f>
        <v>a</v>
      </c>
      <c r="B384" s="67" t="s">
        <v>67</v>
      </c>
      <c r="C384" s="19" t="s">
        <v>68</v>
      </c>
      <c r="D384" s="7">
        <f t="shared" ref="D384:J395" si="675">D396</f>
        <v>631000</v>
      </c>
      <c r="E384" s="7">
        <f t="shared" si="675"/>
        <v>631000</v>
      </c>
      <c r="F384" s="143">
        <f t="shared" ref="F384" si="676">F396</f>
        <v>455545.00000000006</v>
      </c>
      <c r="G384" s="156">
        <f t="shared" si="675"/>
        <v>455528.21552000003</v>
      </c>
      <c r="H384" s="156">
        <f t="shared" ref="H384" si="677">H396</f>
        <v>403303.76740000007</v>
      </c>
      <c r="I384" s="143">
        <f t="shared" ref="I384" si="678">I396</f>
        <v>353820.96570000006</v>
      </c>
      <c r="J384" s="40">
        <f t="shared" si="675"/>
        <v>293682.49151000008</v>
      </c>
      <c r="K384" s="40">
        <f t="shared" ref="K384" si="679">K396</f>
        <v>257324.44647999998</v>
      </c>
      <c r="L384" s="49">
        <f t="shared" si="525"/>
        <v>0.99996315516579037</v>
      </c>
      <c r="M384" s="7">
        <f t="shared" ref="M384:O395" si="680">M396</f>
        <v>0</v>
      </c>
      <c r="N384" s="7">
        <f t="shared" ref="N384" si="681">N396</f>
        <v>53302.283359999979</v>
      </c>
      <c r="O384" s="7">
        <f t="shared" si="680"/>
        <v>52296.19812999999</v>
      </c>
      <c r="P384" s="7">
        <f t="shared" ref="P384" si="682">P396</f>
        <v>36358.045030000038</v>
      </c>
      <c r="Q384" s="7">
        <f t="shared" ref="Q384" si="683">Q396</f>
        <v>51581</v>
      </c>
      <c r="R384" s="7">
        <v>60138.474189999979</v>
      </c>
      <c r="S384" s="7">
        <f t="shared" si="526"/>
        <v>52224.448119999957</v>
      </c>
      <c r="T384" s="143">
        <f t="shared" si="527"/>
        <v>16.784480000031181</v>
      </c>
      <c r="U384" s="49">
        <f t="shared" si="528"/>
        <v>0.72191476310618075</v>
      </c>
      <c r="V384" s="59">
        <f t="shared" si="529"/>
        <v>175471.78447999997</v>
      </c>
      <c r="W384" s="7">
        <f t="shared" ref="W384:Y384" si="684">W396</f>
        <v>173750.39999999999</v>
      </c>
      <c r="X384" s="129">
        <f t="shared" ref="X384" si="685">X396</f>
        <v>172893</v>
      </c>
      <c r="Y384" s="7">
        <f t="shared" si="684"/>
        <v>162700.6</v>
      </c>
      <c r="Z384" s="7">
        <f t="shared" ref="Z384" si="686">Z396</f>
        <v>164407</v>
      </c>
      <c r="AA384" s="59">
        <f t="shared" si="530"/>
        <v>618228.81552000006</v>
      </c>
      <c r="AB384" s="49">
        <f t="shared" si="531"/>
        <v>0.97976040494453254</v>
      </c>
      <c r="AC384" s="59">
        <f t="shared" si="532"/>
        <v>12771.184479999938</v>
      </c>
      <c r="AD384" s="81"/>
      <c r="AE384" s="162"/>
    </row>
    <row r="385" spans="1:31" s="6" customFormat="1" ht="18.75" customHeight="1" thickTop="1" x14ac:dyDescent="0.25">
      <c r="A385" s="6" t="s">
        <v>231</v>
      </c>
      <c r="B385" s="69" t="s">
        <v>7</v>
      </c>
      <c r="C385" s="8" t="s">
        <v>8</v>
      </c>
      <c r="D385" s="9">
        <f t="shared" si="675"/>
        <v>631000</v>
      </c>
      <c r="E385" s="9">
        <f t="shared" si="675"/>
        <v>630999.36499999999</v>
      </c>
      <c r="F385" s="144">
        <f t="shared" ref="F385" si="687">F397</f>
        <v>455544.36500000005</v>
      </c>
      <c r="G385" s="157">
        <f t="shared" si="675"/>
        <v>455527.58052000002</v>
      </c>
      <c r="H385" s="157">
        <f t="shared" ref="H385" si="688">H397</f>
        <v>403303.13240000006</v>
      </c>
      <c r="I385" s="144">
        <f t="shared" ref="I385" si="689">I397</f>
        <v>353820.33070000005</v>
      </c>
      <c r="J385" s="41">
        <f t="shared" si="675"/>
        <v>293681.85651000007</v>
      </c>
      <c r="K385" s="41">
        <f t="shared" ref="K385" si="690">K397</f>
        <v>257323.81147999997</v>
      </c>
      <c r="L385" s="50">
        <f t="shared" si="525"/>
        <v>0.99996315511443101</v>
      </c>
      <c r="M385" s="9">
        <f t="shared" si="680"/>
        <v>0</v>
      </c>
      <c r="N385" s="9">
        <f t="shared" ref="N385" si="691">N397</f>
        <v>53301.683359999981</v>
      </c>
      <c r="O385" s="9">
        <f t="shared" si="680"/>
        <v>52296.19812999999</v>
      </c>
      <c r="P385" s="9">
        <f t="shared" ref="P385" si="692">P397</f>
        <v>36358.045030000038</v>
      </c>
      <c r="Q385" s="9">
        <f t="shared" ref="Q385" si="693">Q397</f>
        <v>51581</v>
      </c>
      <c r="R385" s="9">
        <v>60138.474189999979</v>
      </c>
      <c r="S385" s="9">
        <f t="shared" si="526"/>
        <v>52224.448119999957</v>
      </c>
      <c r="T385" s="144">
        <f t="shared" si="527"/>
        <v>16.784480000031181</v>
      </c>
      <c r="U385" s="50">
        <f t="shared" si="528"/>
        <v>0.7219144832578398</v>
      </c>
      <c r="V385" s="60">
        <f t="shared" si="529"/>
        <v>175471.78447999997</v>
      </c>
      <c r="W385" s="9">
        <f t="shared" ref="W385:Y385" si="694">W397</f>
        <v>173750.39999999999</v>
      </c>
      <c r="X385" s="130">
        <f t="shared" ref="X385" si="695">X397</f>
        <v>172893</v>
      </c>
      <c r="Y385" s="9">
        <f t="shared" si="694"/>
        <v>162700.6</v>
      </c>
      <c r="Z385" s="9">
        <f t="shared" ref="Z385" si="696">Z397</f>
        <v>164407</v>
      </c>
      <c r="AA385" s="60">
        <f t="shared" si="530"/>
        <v>618228.18052000005</v>
      </c>
      <c r="AB385" s="50">
        <f t="shared" si="531"/>
        <v>0.9797603845766153</v>
      </c>
      <c r="AC385" s="60">
        <f t="shared" si="532"/>
        <v>12771.184479999938</v>
      </c>
      <c r="AD385" s="81"/>
      <c r="AE385" s="162"/>
    </row>
    <row r="386" spans="1:31" s="6" customFormat="1" ht="18" customHeight="1" x14ac:dyDescent="0.25">
      <c r="A386" s="6" t="str">
        <f>IF(OR(M386&lt;&gt;0,F386&lt;&gt;0,O386&lt;&gt;0,S386&lt;&gt;0,T386&lt;&gt;0),"a","b")</f>
        <v>b</v>
      </c>
      <c r="B386" s="70" t="s">
        <v>7</v>
      </c>
      <c r="C386" s="10" t="s">
        <v>215</v>
      </c>
      <c r="D386" s="12">
        <f t="shared" si="675"/>
        <v>0</v>
      </c>
      <c r="E386" s="12">
        <f t="shared" ref="E386:F386" si="697">E398</f>
        <v>0</v>
      </c>
      <c r="F386" s="146">
        <f t="shared" si="697"/>
        <v>0</v>
      </c>
      <c r="G386" s="84">
        <f t="shared" si="675"/>
        <v>0</v>
      </c>
      <c r="H386" s="84">
        <f t="shared" ref="H386" si="698">H398</f>
        <v>0</v>
      </c>
      <c r="I386" s="146">
        <f t="shared" ref="I386" si="699">I398</f>
        <v>0</v>
      </c>
      <c r="J386" s="43">
        <f t="shared" si="675"/>
        <v>0</v>
      </c>
      <c r="K386" s="43">
        <f t="shared" ref="K386" si="700">K398</f>
        <v>0</v>
      </c>
      <c r="L386" s="52" t="str">
        <f t="shared" si="525"/>
        <v/>
      </c>
      <c r="M386" s="12">
        <f t="shared" si="680"/>
        <v>0</v>
      </c>
      <c r="N386" s="12">
        <f t="shared" ref="N386" si="701">N398</f>
        <v>0</v>
      </c>
      <c r="O386" s="12">
        <f t="shared" si="680"/>
        <v>0</v>
      </c>
      <c r="P386" s="12">
        <f t="shared" ref="P386" si="702">P398</f>
        <v>0</v>
      </c>
      <c r="Q386" s="12">
        <f t="shared" ref="Q386" si="703">Q398</f>
        <v>0</v>
      </c>
      <c r="R386" s="12">
        <v>0</v>
      </c>
      <c r="S386" s="12">
        <f t="shared" si="526"/>
        <v>0</v>
      </c>
      <c r="T386" s="146">
        <f t="shared" si="527"/>
        <v>0</v>
      </c>
      <c r="U386" s="52" t="str">
        <f t="shared" si="528"/>
        <v/>
      </c>
      <c r="V386" s="62">
        <f t="shared" si="529"/>
        <v>0</v>
      </c>
      <c r="W386" s="12">
        <f t="shared" ref="W386:Y386" si="704">W398</f>
        <v>0</v>
      </c>
      <c r="X386" s="131">
        <f t="shared" ref="X386" si="705">X398</f>
        <v>0</v>
      </c>
      <c r="Y386" s="12">
        <f t="shared" si="704"/>
        <v>0</v>
      </c>
      <c r="Z386" s="12">
        <v>0</v>
      </c>
      <c r="AA386" s="62">
        <f t="shared" si="530"/>
        <v>0</v>
      </c>
      <c r="AB386" s="52" t="str">
        <f t="shared" si="531"/>
        <v/>
      </c>
      <c r="AC386" s="62">
        <f t="shared" si="532"/>
        <v>0</v>
      </c>
      <c r="AD386" s="81"/>
      <c r="AE386" s="162"/>
    </row>
    <row r="387" spans="1:31" s="6" customFormat="1" ht="18" customHeight="1" x14ac:dyDescent="0.25">
      <c r="A387" s="6" t="s">
        <v>231</v>
      </c>
      <c r="B387" s="70" t="s">
        <v>7</v>
      </c>
      <c r="C387" s="10" t="s">
        <v>221</v>
      </c>
      <c r="D387" s="11">
        <f t="shared" si="675"/>
        <v>5400</v>
      </c>
      <c r="E387" s="11">
        <f t="shared" ref="E387:F387" si="706">E399</f>
        <v>4633</v>
      </c>
      <c r="F387" s="145">
        <f t="shared" si="706"/>
        <v>2043</v>
      </c>
      <c r="G387" s="83">
        <f t="shared" si="675"/>
        <v>2026.2178000000001</v>
      </c>
      <c r="H387" s="83">
        <f t="shared" ref="H387" si="707">H399</f>
        <v>1703.6758500000001</v>
      </c>
      <c r="I387" s="145">
        <f t="shared" ref="I387" si="708">I399</f>
        <v>1394.80394</v>
      </c>
      <c r="J387" s="42">
        <f t="shared" si="675"/>
        <v>1115.4915100000001</v>
      </c>
      <c r="K387" s="42">
        <f t="shared" ref="K387" si="709">K399</f>
        <v>926.16976</v>
      </c>
      <c r="L387" s="51">
        <f t="shared" si="525"/>
        <v>0.99178551150269223</v>
      </c>
      <c r="M387" s="11">
        <f t="shared" si="680"/>
        <v>0</v>
      </c>
      <c r="N387" s="11">
        <f t="shared" ref="N387" si="710">N399</f>
        <v>261.30399999999997</v>
      </c>
      <c r="O387" s="11">
        <f t="shared" si="680"/>
        <v>125.64229999999998</v>
      </c>
      <c r="P387" s="11">
        <f t="shared" ref="P387" si="711">P399</f>
        <v>189.32175000000007</v>
      </c>
      <c r="Q387" s="11">
        <f t="shared" ref="Q387" si="712">Q399</f>
        <v>181</v>
      </c>
      <c r="R387" s="11">
        <v>279.31242999999995</v>
      </c>
      <c r="S387" s="11">
        <f t="shared" si="526"/>
        <v>322.54195000000004</v>
      </c>
      <c r="T387" s="145">
        <f t="shared" si="527"/>
        <v>16.782199999999875</v>
      </c>
      <c r="U387" s="51">
        <f t="shared" si="528"/>
        <v>0.4373446578890568</v>
      </c>
      <c r="V387" s="61">
        <f t="shared" si="529"/>
        <v>2606.7821999999996</v>
      </c>
      <c r="W387" s="11">
        <f t="shared" ref="W387:Y387" si="713">W399</f>
        <v>1367.6</v>
      </c>
      <c r="X387" s="139">
        <f t="shared" ref="X387" si="714">X399</f>
        <v>1350</v>
      </c>
      <c r="Y387" s="11">
        <f t="shared" si="713"/>
        <v>1200</v>
      </c>
      <c r="Z387" s="11">
        <v>2150</v>
      </c>
      <c r="AA387" s="61">
        <f t="shared" si="530"/>
        <v>3226.2178000000004</v>
      </c>
      <c r="AB387" s="51">
        <f t="shared" si="531"/>
        <v>0.69635609756097572</v>
      </c>
      <c r="AC387" s="61">
        <f t="shared" si="532"/>
        <v>1406.7821999999996</v>
      </c>
      <c r="AD387" s="81"/>
      <c r="AE387" s="162"/>
    </row>
    <row r="388" spans="1:31" s="6" customFormat="1" ht="18" customHeight="1" x14ac:dyDescent="0.25">
      <c r="A388" s="6" t="str">
        <f>IF(OR(M388&lt;&gt;0,F388&lt;&gt;0,O388&lt;&gt;0,S388&lt;&gt;0,T388&lt;&gt;0),"a","b")</f>
        <v>b</v>
      </c>
      <c r="B388" s="70" t="s">
        <v>7</v>
      </c>
      <c r="C388" s="10" t="s">
        <v>216</v>
      </c>
      <c r="D388" s="12">
        <f t="shared" si="675"/>
        <v>0</v>
      </c>
      <c r="E388" s="12">
        <f t="shared" ref="E388:F388" si="715">E400</f>
        <v>0</v>
      </c>
      <c r="F388" s="146">
        <f t="shared" si="715"/>
        <v>0</v>
      </c>
      <c r="G388" s="84">
        <f t="shared" si="675"/>
        <v>0</v>
      </c>
      <c r="H388" s="84">
        <f t="shared" ref="H388" si="716">H400</f>
        <v>0</v>
      </c>
      <c r="I388" s="146">
        <f t="shared" ref="I388" si="717">I400</f>
        <v>0</v>
      </c>
      <c r="J388" s="43">
        <f t="shared" si="675"/>
        <v>0</v>
      </c>
      <c r="K388" s="43">
        <f t="shared" ref="K388" si="718">K400</f>
        <v>0</v>
      </c>
      <c r="L388" s="52" t="str">
        <f t="shared" si="525"/>
        <v/>
      </c>
      <c r="M388" s="12">
        <f t="shared" si="680"/>
        <v>0</v>
      </c>
      <c r="N388" s="12">
        <f t="shared" ref="N388" si="719">N400</f>
        <v>0</v>
      </c>
      <c r="O388" s="12">
        <f t="shared" si="680"/>
        <v>0</v>
      </c>
      <c r="P388" s="12">
        <f t="shared" ref="P388" si="720">P400</f>
        <v>0</v>
      </c>
      <c r="Q388" s="12">
        <f t="shared" ref="Q388" si="721">Q400</f>
        <v>0</v>
      </c>
      <c r="R388" s="12">
        <v>0</v>
      </c>
      <c r="S388" s="12">
        <f t="shared" si="526"/>
        <v>0</v>
      </c>
      <c r="T388" s="146">
        <f t="shared" si="527"/>
        <v>0</v>
      </c>
      <c r="U388" s="52" t="str">
        <f t="shared" si="528"/>
        <v/>
      </c>
      <c r="V388" s="62">
        <f t="shared" si="529"/>
        <v>0</v>
      </c>
      <c r="W388" s="12">
        <f t="shared" ref="W388:Y388" si="722">W400</f>
        <v>0</v>
      </c>
      <c r="X388" s="131">
        <f t="shared" ref="X388" si="723">X400</f>
        <v>0</v>
      </c>
      <c r="Y388" s="12">
        <f t="shared" si="722"/>
        <v>0</v>
      </c>
      <c r="Z388" s="12">
        <v>0</v>
      </c>
      <c r="AA388" s="62">
        <f t="shared" si="530"/>
        <v>0</v>
      </c>
      <c r="AB388" s="52" t="str">
        <f t="shared" si="531"/>
        <v/>
      </c>
      <c r="AC388" s="62">
        <f t="shared" si="532"/>
        <v>0</v>
      </c>
      <c r="AD388" s="81"/>
      <c r="AE388" s="162"/>
    </row>
    <row r="389" spans="1:31" s="6" customFormat="1" ht="18" customHeight="1" x14ac:dyDescent="0.25">
      <c r="A389" s="6" t="str">
        <f>IF(OR(M389&lt;&gt;0,F389&lt;&gt;0,O389&lt;&gt;0,S389&lt;&gt;0,T389&lt;&gt;0),"a","b")</f>
        <v>b</v>
      </c>
      <c r="B389" s="70" t="s">
        <v>7</v>
      </c>
      <c r="C389" s="10" t="s">
        <v>217</v>
      </c>
      <c r="D389" s="12">
        <f t="shared" si="675"/>
        <v>0</v>
      </c>
      <c r="E389" s="12">
        <f t="shared" ref="E389:F389" si="724">E401</f>
        <v>0</v>
      </c>
      <c r="F389" s="146">
        <f t="shared" si="724"/>
        <v>0</v>
      </c>
      <c r="G389" s="84">
        <f t="shared" si="675"/>
        <v>0</v>
      </c>
      <c r="H389" s="84">
        <f t="shared" ref="H389" si="725">H401</f>
        <v>0</v>
      </c>
      <c r="I389" s="146">
        <f t="shared" ref="I389" si="726">I401</f>
        <v>0</v>
      </c>
      <c r="J389" s="43">
        <f t="shared" si="675"/>
        <v>0</v>
      </c>
      <c r="K389" s="43">
        <f t="shared" ref="K389" si="727">K401</f>
        <v>0</v>
      </c>
      <c r="L389" s="52" t="str">
        <f t="shared" ref="L389:L452" si="728">IF(OR(F389="",F389=0),"",G389/F389)</f>
        <v/>
      </c>
      <c r="M389" s="12">
        <f t="shared" si="680"/>
        <v>0</v>
      </c>
      <c r="N389" s="12">
        <f t="shared" ref="N389" si="729">N401</f>
        <v>0</v>
      </c>
      <c r="O389" s="12">
        <f t="shared" si="680"/>
        <v>0</v>
      </c>
      <c r="P389" s="12">
        <f t="shared" ref="P389" si="730">P401</f>
        <v>0</v>
      </c>
      <c r="Q389" s="12">
        <f t="shared" ref="Q389" si="731">Q401</f>
        <v>0</v>
      </c>
      <c r="R389" s="12">
        <v>0</v>
      </c>
      <c r="S389" s="12">
        <f t="shared" ref="S389:S452" si="732">G389-H389</f>
        <v>0</v>
      </c>
      <c r="T389" s="146">
        <f t="shared" ref="T389:T452" si="733">IF(OR(C389="თანამდებობრივი სარგო",C389="პრემია",C389="დანამატი",C389="მ.შ. შტატგარეშეთა შრომის ანაზღაურება"),"",F389-G389)</f>
        <v>0</v>
      </c>
      <c r="U389" s="52" t="str">
        <f t="shared" ref="U389:U452" si="734">IF(OR(E389="",E389=0),"",G389/E389)</f>
        <v/>
      </c>
      <c r="V389" s="62">
        <f t="shared" ref="V389:V452" si="735">IF(OR(C389="თანამდებობრივი სარგო",C389="პრემია",C389="დანამატი",C389="მ.შ. შტატგარეშეთა შრომის ანაზღაურება"),"",E389-G389)</f>
        <v>0</v>
      </c>
      <c r="W389" s="12">
        <f t="shared" ref="W389:Y389" si="736">W401</f>
        <v>0</v>
      </c>
      <c r="X389" s="131">
        <f t="shared" ref="X389" si="737">X401</f>
        <v>0</v>
      </c>
      <c r="Y389" s="12">
        <f t="shared" si="736"/>
        <v>0</v>
      </c>
      <c r="Z389" s="12">
        <v>0</v>
      </c>
      <c r="AA389" s="62">
        <f t="shared" ref="AA389:AA452" si="738">G389+Y389</f>
        <v>0</v>
      </c>
      <c r="AB389" s="52" t="str">
        <f t="shared" ref="AB389:AB452" si="739">IF(OR(E389="",E389=0),"",(G389+Y389)/E389)</f>
        <v/>
      </c>
      <c r="AC389" s="62">
        <f t="shared" ref="AC389:AC452" si="740">IF(OR(C389="თანამდებობრივი სარგო",C389="პრემია",C389="დანამატი",C389="მ.შ. შტატგარეშეთა შრომის ანაზღაურება"),"",E389-AA389)</f>
        <v>0</v>
      </c>
      <c r="AD389" s="81"/>
      <c r="AE389" s="162"/>
    </row>
    <row r="390" spans="1:31" s="6" customFormat="1" ht="18" customHeight="1" x14ac:dyDescent="0.25">
      <c r="A390" s="6" t="str">
        <f>IF(OR(M390&lt;&gt;0,F390&lt;&gt;0,O390&lt;&gt;0,S390&lt;&gt;0,T390&lt;&gt;0),"a","b")</f>
        <v>b</v>
      </c>
      <c r="B390" s="70" t="s">
        <v>7</v>
      </c>
      <c r="C390" s="10" t="s">
        <v>218</v>
      </c>
      <c r="D390" s="12">
        <f t="shared" si="675"/>
        <v>0</v>
      </c>
      <c r="E390" s="12">
        <f t="shared" ref="E390:F390" si="741">E402</f>
        <v>0</v>
      </c>
      <c r="F390" s="146">
        <f t="shared" si="741"/>
        <v>0</v>
      </c>
      <c r="G390" s="84">
        <f t="shared" si="675"/>
        <v>0</v>
      </c>
      <c r="H390" s="84">
        <f t="shared" ref="H390" si="742">H402</f>
        <v>0</v>
      </c>
      <c r="I390" s="146">
        <f t="shared" ref="I390" si="743">I402</f>
        <v>0</v>
      </c>
      <c r="J390" s="43">
        <f t="shared" si="675"/>
        <v>0</v>
      </c>
      <c r="K390" s="43">
        <f t="shared" ref="K390" si="744">K402</f>
        <v>0</v>
      </c>
      <c r="L390" s="52" t="str">
        <f t="shared" si="728"/>
        <v/>
      </c>
      <c r="M390" s="12">
        <f t="shared" si="680"/>
        <v>0</v>
      </c>
      <c r="N390" s="12">
        <f t="shared" ref="N390" si="745">N402</f>
        <v>0</v>
      </c>
      <c r="O390" s="12">
        <f t="shared" si="680"/>
        <v>0</v>
      </c>
      <c r="P390" s="12">
        <f t="shared" ref="P390" si="746">P402</f>
        <v>0</v>
      </c>
      <c r="Q390" s="12">
        <f t="shared" ref="Q390" si="747">Q402</f>
        <v>0</v>
      </c>
      <c r="R390" s="12">
        <v>0</v>
      </c>
      <c r="S390" s="12">
        <f t="shared" si="732"/>
        <v>0</v>
      </c>
      <c r="T390" s="146">
        <f t="shared" si="733"/>
        <v>0</v>
      </c>
      <c r="U390" s="52" t="str">
        <f t="shared" si="734"/>
        <v/>
      </c>
      <c r="V390" s="62">
        <f t="shared" si="735"/>
        <v>0</v>
      </c>
      <c r="W390" s="12">
        <f t="shared" ref="W390:Y390" si="748">W402</f>
        <v>0</v>
      </c>
      <c r="X390" s="131">
        <f t="shared" ref="X390" si="749">X402</f>
        <v>0</v>
      </c>
      <c r="Y390" s="12">
        <f t="shared" si="748"/>
        <v>0</v>
      </c>
      <c r="Z390" s="12">
        <v>0</v>
      </c>
      <c r="AA390" s="62">
        <f t="shared" si="738"/>
        <v>0</v>
      </c>
      <c r="AB390" s="52" t="str">
        <f t="shared" si="739"/>
        <v/>
      </c>
      <c r="AC390" s="62">
        <f t="shared" si="740"/>
        <v>0</v>
      </c>
      <c r="AD390" s="81"/>
      <c r="AE390" s="162"/>
    </row>
    <row r="391" spans="1:31" s="6" customFormat="1" ht="18" customHeight="1" x14ac:dyDescent="0.25">
      <c r="A391" s="6" t="s">
        <v>231</v>
      </c>
      <c r="B391" s="70" t="s">
        <v>7</v>
      </c>
      <c r="C391" s="10" t="s">
        <v>219</v>
      </c>
      <c r="D391" s="11">
        <f t="shared" si="675"/>
        <v>625600</v>
      </c>
      <c r="E391" s="11">
        <f t="shared" ref="E391:F391" si="750">E403</f>
        <v>626365.77500000002</v>
      </c>
      <c r="F391" s="145">
        <f t="shared" si="750"/>
        <v>453500.77500000002</v>
      </c>
      <c r="G391" s="83">
        <f t="shared" si="675"/>
        <v>453500.77272000001</v>
      </c>
      <c r="H391" s="83">
        <f t="shared" ref="H391" si="751">H403</f>
        <v>401598.86655000004</v>
      </c>
      <c r="I391" s="145">
        <f t="shared" ref="I391" si="752">I403</f>
        <v>352424.93676000001</v>
      </c>
      <c r="J391" s="42">
        <f t="shared" si="675"/>
        <v>292565.77500000002</v>
      </c>
      <c r="K391" s="42">
        <f t="shared" ref="K391" si="753">K403</f>
        <v>256397.05171999999</v>
      </c>
      <c r="L391" s="51">
        <f t="shared" si="728"/>
        <v>0.99999999497244518</v>
      </c>
      <c r="M391" s="11">
        <f t="shared" si="680"/>
        <v>0</v>
      </c>
      <c r="N391" s="11">
        <f t="shared" ref="N391" si="754">N403</f>
        <v>53039.889359999986</v>
      </c>
      <c r="O391" s="11">
        <f t="shared" si="680"/>
        <v>52170.455829999992</v>
      </c>
      <c r="P391" s="11">
        <f t="shared" ref="P391" si="755">P403</f>
        <v>36168.723280000035</v>
      </c>
      <c r="Q391" s="11">
        <f t="shared" ref="Q391" si="756">Q403</f>
        <v>51400</v>
      </c>
      <c r="R391" s="11">
        <v>59859.161759999988</v>
      </c>
      <c r="S391" s="11">
        <f t="shared" si="732"/>
        <v>51901.906169999973</v>
      </c>
      <c r="T391" s="145">
        <f t="shared" si="733"/>
        <v>2.2800000151619315E-3</v>
      </c>
      <c r="U391" s="51">
        <f t="shared" si="734"/>
        <v>0.72401908089566358</v>
      </c>
      <c r="V391" s="61">
        <f t="shared" si="735"/>
        <v>172865.00228000002</v>
      </c>
      <c r="W391" s="11">
        <f t="shared" ref="W391:Y391" si="757">W403</f>
        <v>172382.8</v>
      </c>
      <c r="X391" s="139">
        <v>171543</v>
      </c>
      <c r="Y391" s="11">
        <f t="shared" si="757"/>
        <v>161500.6</v>
      </c>
      <c r="Z391" s="11">
        <v>162257</v>
      </c>
      <c r="AA391" s="61">
        <f t="shared" si="738"/>
        <v>615001.37271999998</v>
      </c>
      <c r="AB391" s="51">
        <f t="shared" si="739"/>
        <v>0.98185660402661679</v>
      </c>
      <c r="AC391" s="61">
        <f t="shared" si="740"/>
        <v>11364.402280000038</v>
      </c>
      <c r="AD391" s="81"/>
      <c r="AE391" s="162"/>
    </row>
    <row r="392" spans="1:31" s="6" customFormat="1" ht="18" customHeight="1" x14ac:dyDescent="0.25">
      <c r="A392" s="6" t="s">
        <v>231</v>
      </c>
      <c r="B392" s="70" t="s">
        <v>7</v>
      </c>
      <c r="C392" s="10" t="s">
        <v>220</v>
      </c>
      <c r="D392" s="12">
        <f t="shared" si="675"/>
        <v>0</v>
      </c>
      <c r="E392" s="12">
        <f t="shared" ref="E392:F392" si="758">E404</f>
        <v>0.59</v>
      </c>
      <c r="F392" s="146">
        <f t="shared" si="758"/>
        <v>0.59</v>
      </c>
      <c r="G392" s="84">
        <f t="shared" si="675"/>
        <v>0.59</v>
      </c>
      <c r="H392" s="84">
        <f t="shared" ref="H392" si="759">H404</f>
        <v>0.59</v>
      </c>
      <c r="I392" s="146">
        <f t="shared" ref="I392" si="760">I404</f>
        <v>0.59</v>
      </c>
      <c r="J392" s="43">
        <f t="shared" si="675"/>
        <v>0.59</v>
      </c>
      <c r="K392" s="43">
        <f t="shared" ref="K392" si="761">K404</f>
        <v>0.59</v>
      </c>
      <c r="L392" s="52">
        <f t="shared" si="728"/>
        <v>1</v>
      </c>
      <c r="M392" s="12">
        <f t="shared" si="680"/>
        <v>0</v>
      </c>
      <c r="N392" s="12">
        <f t="shared" ref="N392" si="762">N404</f>
        <v>0.49</v>
      </c>
      <c r="O392" s="12">
        <f t="shared" si="680"/>
        <v>9.9999999999999978E-2</v>
      </c>
      <c r="P392" s="12">
        <f t="shared" ref="P392" si="763">P404</f>
        <v>0</v>
      </c>
      <c r="Q392" s="12">
        <f t="shared" ref="Q392" si="764">Q404</f>
        <v>0</v>
      </c>
      <c r="R392" s="12">
        <v>0</v>
      </c>
      <c r="S392" s="12">
        <f t="shared" si="732"/>
        <v>0</v>
      </c>
      <c r="T392" s="146">
        <f t="shared" si="733"/>
        <v>0</v>
      </c>
      <c r="U392" s="52">
        <f t="shared" si="734"/>
        <v>1</v>
      </c>
      <c r="V392" s="62">
        <f t="shared" si="735"/>
        <v>0</v>
      </c>
      <c r="W392" s="12">
        <f t="shared" ref="W392:Y392" si="765">W404</f>
        <v>0</v>
      </c>
      <c r="X392" s="131">
        <f t="shared" ref="X392" si="766">X404</f>
        <v>0</v>
      </c>
      <c r="Y392" s="12">
        <f t="shared" si="765"/>
        <v>0</v>
      </c>
      <c r="Z392" s="12">
        <v>0</v>
      </c>
      <c r="AA392" s="62">
        <f t="shared" si="738"/>
        <v>0.59</v>
      </c>
      <c r="AB392" s="52">
        <f t="shared" si="739"/>
        <v>1</v>
      </c>
      <c r="AC392" s="62">
        <f t="shared" si="740"/>
        <v>0</v>
      </c>
      <c r="AD392" s="81"/>
      <c r="AE392" s="162"/>
    </row>
    <row r="393" spans="1:31" s="6" customFormat="1" ht="30" customHeight="1" x14ac:dyDescent="0.25">
      <c r="A393" s="6" t="str">
        <f>IF(OR(M393&lt;&gt;0,F393&lt;&gt;0,O393&lt;&gt;0,S393&lt;&gt;0,T393&lt;&gt;0),"a","b")</f>
        <v>b</v>
      </c>
      <c r="B393" s="69" t="s">
        <v>7</v>
      </c>
      <c r="C393" s="13" t="s">
        <v>14</v>
      </c>
      <c r="D393" s="14">
        <f t="shared" si="675"/>
        <v>0</v>
      </c>
      <c r="E393" s="14">
        <f t="shared" ref="E393:F393" si="767">E405</f>
        <v>0</v>
      </c>
      <c r="F393" s="147">
        <f t="shared" si="767"/>
        <v>0</v>
      </c>
      <c r="G393" s="158">
        <f t="shared" si="675"/>
        <v>0</v>
      </c>
      <c r="H393" s="158">
        <f t="shared" ref="H393" si="768">H405</f>
        <v>0</v>
      </c>
      <c r="I393" s="147">
        <f t="shared" ref="I393" si="769">I405</f>
        <v>0</v>
      </c>
      <c r="J393" s="44">
        <f t="shared" si="675"/>
        <v>0</v>
      </c>
      <c r="K393" s="44">
        <f t="shared" ref="K393" si="770">K405</f>
        <v>0</v>
      </c>
      <c r="L393" s="53" t="str">
        <f t="shared" si="728"/>
        <v/>
      </c>
      <c r="M393" s="14">
        <f t="shared" si="680"/>
        <v>0</v>
      </c>
      <c r="N393" s="14">
        <f t="shared" ref="N393" si="771">N405</f>
        <v>0</v>
      </c>
      <c r="O393" s="14">
        <f t="shared" si="680"/>
        <v>0</v>
      </c>
      <c r="P393" s="14">
        <f t="shared" ref="P393" si="772">P405</f>
        <v>0</v>
      </c>
      <c r="Q393" s="14">
        <f t="shared" ref="Q393" si="773">Q405</f>
        <v>0</v>
      </c>
      <c r="R393" s="14">
        <v>0</v>
      </c>
      <c r="S393" s="14">
        <f t="shared" si="732"/>
        <v>0</v>
      </c>
      <c r="T393" s="147">
        <f t="shared" si="733"/>
        <v>0</v>
      </c>
      <c r="U393" s="53" t="str">
        <f t="shared" si="734"/>
        <v/>
      </c>
      <c r="V393" s="63">
        <f t="shared" si="735"/>
        <v>0</v>
      </c>
      <c r="W393" s="14">
        <f t="shared" ref="W393:Y393" si="774">W405</f>
        <v>0</v>
      </c>
      <c r="X393" s="132">
        <f t="shared" ref="X393" si="775">X405</f>
        <v>0</v>
      </c>
      <c r="Y393" s="14">
        <f t="shared" si="774"/>
        <v>0</v>
      </c>
      <c r="Z393" s="14">
        <v>0</v>
      </c>
      <c r="AA393" s="63">
        <f t="shared" si="738"/>
        <v>0</v>
      </c>
      <c r="AB393" s="53" t="str">
        <f t="shared" si="739"/>
        <v/>
      </c>
      <c r="AC393" s="63">
        <f t="shared" si="740"/>
        <v>0</v>
      </c>
      <c r="AD393" s="81"/>
      <c r="AE393" s="162"/>
    </row>
    <row r="394" spans="1:31" s="6" customFormat="1" ht="15" customHeight="1" x14ac:dyDescent="0.25">
      <c r="A394" s="6" t="str">
        <f>IF(OR(M394&lt;&gt;0,F394&lt;&gt;0,O394&lt;&gt;0,S394&lt;&gt;0,T394&lt;&gt;0),"a","b")</f>
        <v>b</v>
      </c>
      <c r="B394" s="69" t="s">
        <v>7</v>
      </c>
      <c r="C394" s="13" t="s">
        <v>15</v>
      </c>
      <c r="D394" s="14">
        <f t="shared" si="675"/>
        <v>0</v>
      </c>
      <c r="E394" s="14">
        <f t="shared" ref="E394:F394" si="776">E406</f>
        <v>0</v>
      </c>
      <c r="F394" s="147">
        <f t="shared" si="776"/>
        <v>0</v>
      </c>
      <c r="G394" s="158">
        <f t="shared" si="675"/>
        <v>0</v>
      </c>
      <c r="H394" s="158">
        <f t="shared" ref="H394" si="777">H406</f>
        <v>0</v>
      </c>
      <c r="I394" s="147">
        <f t="shared" ref="I394" si="778">I406</f>
        <v>0</v>
      </c>
      <c r="J394" s="44">
        <f t="shared" si="675"/>
        <v>0</v>
      </c>
      <c r="K394" s="44">
        <f t="shared" ref="K394" si="779">K406</f>
        <v>0</v>
      </c>
      <c r="L394" s="53" t="str">
        <f t="shared" si="728"/>
        <v/>
      </c>
      <c r="M394" s="14">
        <f t="shared" si="680"/>
        <v>0</v>
      </c>
      <c r="N394" s="14">
        <f t="shared" ref="N394" si="780">N406</f>
        <v>0</v>
      </c>
      <c r="O394" s="14">
        <f t="shared" si="680"/>
        <v>0</v>
      </c>
      <c r="P394" s="14">
        <f t="shared" ref="P394" si="781">P406</f>
        <v>0</v>
      </c>
      <c r="Q394" s="14">
        <f t="shared" ref="Q394" si="782">Q406</f>
        <v>0</v>
      </c>
      <c r="R394" s="14">
        <v>0</v>
      </c>
      <c r="S394" s="14">
        <f t="shared" si="732"/>
        <v>0</v>
      </c>
      <c r="T394" s="147">
        <f t="shared" si="733"/>
        <v>0</v>
      </c>
      <c r="U394" s="53" t="str">
        <f t="shared" si="734"/>
        <v/>
      </c>
      <c r="V394" s="63">
        <f t="shared" si="735"/>
        <v>0</v>
      </c>
      <c r="W394" s="14">
        <f t="shared" ref="W394:Y394" si="783">W406</f>
        <v>0</v>
      </c>
      <c r="X394" s="132">
        <f t="shared" ref="X394" si="784">X406</f>
        <v>0</v>
      </c>
      <c r="Y394" s="14">
        <f t="shared" si="783"/>
        <v>0</v>
      </c>
      <c r="Z394" s="14">
        <v>0</v>
      </c>
      <c r="AA394" s="63">
        <f t="shared" si="738"/>
        <v>0</v>
      </c>
      <c r="AB394" s="53" t="str">
        <f t="shared" si="739"/>
        <v/>
      </c>
      <c r="AC394" s="63">
        <f t="shared" si="740"/>
        <v>0</v>
      </c>
      <c r="AD394" s="81"/>
      <c r="AE394" s="162"/>
    </row>
    <row r="395" spans="1:31" s="6" customFormat="1" ht="18.75" customHeight="1" thickBot="1" x14ac:dyDescent="0.3">
      <c r="A395" s="6" t="s">
        <v>231</v>
      </c>
      <c r="B395" s="71" t="s">
        <v>7</v>
      </c>
      <c r="C395" s="15" t="s">
        <v>16</v>
      </c>
      <c r="D395" s="16">
        <f t="shared" si="675"/>
        <v>0</v>
      </c>
      <c r="E395" s="16">
        <f t="shared" ref="E395:F395" si="785">E407</f>
        <v>0.63500000000000001</v>
      </c>
      <c r="F395" s="148">
        <f t="shared" si="785"/>
        <v>0.63500000000000001</v>
      </c>
      <c r="G395" s="159">
        <f t="shared" si="675"/>
        <v>0.63500000000000001</v>
      </c>
      <c r="H395" s="159">
        <f t="shared" ref="H395" si="786">H407</f>
        <v>0.63500000000000001</v>
      </c>
      <c r="I395" s="148">
        <f t="shared" ref="I395" si="787">I407</f>
        <v>0.63500000000000001</v>
      </c>
      <c r="J395" s="45">
        <f t="shared" si="675"/>
        <v>0.63500000000000001</v>
      </c>
      <c r="K395" s="45">
        <f t="shared" ref="K395" si="788">K407</f>
        <v>0.63500000000000001</v>
      </c>
      <c r="L395" s="54">
        <f t="shared" si="728"/>
        <v>1</v>
      </c>
      <c r="M395" s="16">
        <f t="shared" si="680"/>
        <v>0</v>
      </c>
      <c r="N395" s="16">
        <f t="shared" ref="N395" si="789">N407</f>
        <v>0.6</v>
      </c>
      <c r="O395" s="16">
        <f t="shared" si="680"/>
        <v>0</v>
      </c>
      <c r="P395" s="16">
        <f t="shared" ref="P395" si="790">P407</f>
        <v>0</v>
      </c>
      <c r="Q395" s="16">
        <f t="shared" ref="Q395" si="791">Q407</f>
        <v>0</v>
      </c>
      <c r="R395" s="16">
        <v>0</v>
      </c>
      <c r="S395" s="16">
        <f t="shared" si="732"/>
        <v>0</v>
      </c>
      <c r="T395" s="148">
        <f t="shared" si="733"/>
        <v>0</v>
      </c>
      <c r="U395" s="54">
        <f t="shared" si="734"/>
        <v>1</v>
      </c>
      <c r="V395" s="64">
        <f t="shared" si="735"/>
        <v>0</v>
      </c>
      <c r="W395" s="16">
        <f t="shared" ref="W395:Y395" si="792">W407</f>
        <v>0</v>
      </c>
      <c r="X395" s="140">
        <f t="shared" ref="X395" si="793">X407</f>
        <v>0</v>
      </c>
      <c r="Y395" s="16">
        <f t="shared" si="792"/>
        <v>0</v>
      </c>
      <c r="Z395" s="16">
        <v>0</v>
      </c>
      <c r="AA395" s="64">
        <f t="shared" si="738"/>
        <v>0.63500000000000001</v>
      </c>
      <c r="AB395" s="54">
        <f t="shared" si="739"/>
        <v>1</v>
      </c>
      <c r="AC395" s="64">
        <f t="shared" si="740"/>
        <v>0</v>
      </c>
      <c r="AD395" s="81"/>
      <c r="AE395" s="162"/>
    </row>
    <row r="396" spans="1:31" s="6" customFormat="1" ht="61.5" customHeight="1" thickTop="1" thickBot="1" x14ac:dyDescent="0.3">
      <c r="A396" s="6" t="s">
        <v>231</v>
      </c>
      <c r="B396" s="67" t="s">
        <v>69</v>
      </c>
      <c r="C396" s="21" t="s">
        <v>70</v>
      </c>
      <c r="D396" s="22">
        <f t="shared" ref="D396:K396" si="794">D397+D405+D406+D407</f>
        <v>631000</v>
      </c>
      <c r="E396" s="22">
        <f t="shared" ref="E396:F396" si="795">E397+E405+E406+E407</f>
        <v>631000</v>
      </c>
      <c r="F396" s="150">
        <f t="shared" si="795"/>
        <v>455545.00000000006</v>
      </c>
      <c r="G396" s="23">
        <f t="shared" si="794"/>
        <v>455528.21552000003</v>
      </c>
      <c r="H396" s="23">
        <f t="shared" ref="H396" si="796">H397+H405+H406+H407</f>
        <v>403303.76740000007</v>
      </c>
      <c r="I396" s="150">
        <f t="shared" ref="I396" si="797">I397+I405+I406+I407</f>
        <v>353820.96570000006</v>
      </c>
      <c r="J396" s="47">
        <f t="shared" si="794"/>
        <v>293682.49151000008</v>
      </c>
      <c r="K396" s="47">
        <f t="shared" si="794"/>
        <v>257324.44647999998</v>
      </c>
      <c r="L396" s="56">
        <f t="shared" si="728"/>
        <v>0.99996315516579037</v>
      </c>
      <c r="M396" s="22">
        <f>M397+M405+M406+M407</f>
        <v>0</v>
      </c>
      <c r="N396" s="22">
        <f>N397+N405+N406+N407</f>
        <v>53302.283359999979</v>
      </c>
      <c r="O396" s="22">
        <f>O397+O405+O406+O407</f>
        <v>52296.19812999999</v>
      </c>
      <c r="P396" s="22">
        <f>P397+P405+P406+P407</f>
        <v>36358.045030000038</v>
      </c>
      <c r="Q396" s="22">
        <f>Q397+Q405+Q406+Q407</f>
        <v>51581</v>
      </c>
      <c r="R396" s="22">
        <v>60138.474189999979</v>
      </c>
      <c r="S396" s="22">
        <f t="shared" si="732"/>
        <v>52224.448119999957</v>
      </c>
      <c r="T396" s="150">
        <f t="shared" si="733"/>
        <v>16.784480000031181</v>
      </c>
      <c r="U396" s="56">
        <f t="shared" si="734"/>
        <v>0.72191476310618075</v>
      </c>
      <c r="V396" s="66">
        <f t="shared" si="735"/>
        <v>175471.78447999997</v>
      </c>
      <c r="W396" s="22">
        <f>W397+W405+W406+W407</f>
        <v>173750.39999999999</v>
      </c>
      <c r="X396" s="106">
        <f>X397+X405+X406+X407</f>
        <v>172893</v>
      </c>
      <c r="Y396" s="22">
        <f>Y397+Y405+Y406+Y407</f>
        <v>162700.6</v>
      </c>
      <c r="Z396" s="22">
        <f>Z397+Z405+Z406+Z407</f>
        <v>164407</v>
      </c>
      <c r="AA396" s="66">
        <f t="shared" si="738"/>
        <v>618228.81552000006</v>
      </c>
      <c r="AB396" s="56">
        <f t="shared" si="739"/>
        <v>0.97976040494453254</v>
      </c>
      <c r="AC396" s="66">
        <f t="shared" si="740"/>
        <v>12771.184479999938</v>
      </c>
      <c r="AD396" s="81"/>
      <c r="AE396" s="162"/>
    </row>
    <row r="397" spans="1:31" s="6" customFormat="1" ht="15.75" customHeight="1" thickTop="1" x14ac:dyDescent="0.25">
      <c r="A397" s="6" t="s">
        <v>231</v>
      </c>
      <c r="B397" s="69" t="s">
        <v>7</v>
      </c>
      <c r="C397" s="13" t="s">
        <v>8</v>
      </c>
      <c r="D397" s="14">
        <f t="shared" ref="D397:K397" si="798">D398+D399+D400+D401+D402+D403+D404</f>
        <v>631000</v>
      </c>
      <c r="E397" s="14">
        <f t="shared" ref="E397:F397" si="799">E398+E399+E400+E401+E402+E403+E404</f>
        <v>630999.36499999999</v>
      </c>
      <c r="F397" s="147">
        <f t="shared" si="799"/>
        <v>455544.36500000005</v>
      </c>
      <c r="G397" s="158">
        <f t="shared" si="798"/>
        <v>455527.58052000002</v>
      </c>
      <c r="H397" s="158">
        <f t="shared" ref="H397" si="800">H398+H399+H400+H401+H402+H403+H404</f>
        <v>403303.13240000006</v>
      </c>
      <c r="I397" s="147">
        <f t="shared" ref="I397" si="801">I398+I399+I400+I401+I402+I403+I404</f>
        <v>353820.33070000005</v>
      </c>
      <c r="J397" s="44">
        <f t="shared" si="798"/>
        <v>293681.85651000007</v>
      </c>
      <c r="K397" s="44">
        <f t="shared" si="798"/>
        <v>257323.81147999997</v>
      </c>
      <c r="L397" s="53">
        <f t="shared" si="728"/>
        <v>0.99996315511443101</v>
      </c>
      <c r="M397" s="14">
        <f>M398+M399+M400+M401+M402+M403+M404</f>
        <v>0</v>
      </c>
      <c r="N397" s="14">
        <f>N398+N399+N400+N401+N402+N403+N404</f>
        <v>53301.683359999981</v>
      </c>
      <c r="O397" s="14">
        <f>O398+O399+O400+O401+O402+O403+O404</f>
        <v>52296.19812999999</v>
      </c>
      <c r="P397" s="14">
        <f>P398+P399+P400+P401+P402+P403+P404</f>
        <v>36358.045030000038</v>
      </c>
      <c r="Q397" s="14">
        <f>Q398+Q399+Q400+Q401+Q402+Q403+Q404</f>
        <v>51581</v>
      </c>
      <c r="R397" s="14">
        <v>60138.474189999979</v>
      </c>
      <c r="S397" s="14">
        <f t="shared" si="732"/>
        <v>52224.448119999957</v>
      </c>
      <c r="T397" s="147">
        <f t="shared" si="733"/>
        <v>16.784480000031181</v>
      </c>
      <c r="U397" s="53">
        <f t="shared" si="734"/>
        <v>0.7219144832578398</v>
      </c>
      <c r="V397" s="63">
        <f t="shared" si="735"/>
        <v>175471.78447999997</v>
      </c>
      <c r="W397" s="14">
        <f>W398+W399+W400+W401+W402+W403+W404</f>
        <v>173750.39999999999</v>
      </c>
      <c r="X397" s="107">
        <f>X398+X399+X400+X401+X402+X403+X404</f>
        <v>172893</v>
      </c>
      <c r="Y397" s="14">
        <f>Y398+Y399+Y400+Y401+Y402+Y403+Y404</f>
        <v>162700.6</v>
      </c>
      <c r="Z397" s="14">
        <f>Z398+Z399+Z400+Z401+Z402+Z403+Z404</f>
        <v>164407</v>
      </c>
      <c r="AA397" s="63">
        <f t="shared" si="738"/>
        <v>618228.18052000005</v>
      </c>
      <c r="AB397" s="53">
        <f t="shared" si="739"/>
        <v>0.9797603845766153</v>
      </c>
      <c r="AC397" s="63">
        <f t="shared" si="740"/>
        <v>12771.184479999938</v>
      </c>
      <c r="AD397" s="81"/>
      <c r="AE397" s="162"/>
    </row>
    <row r="398" spans="1:31" s="6" customFormat="1" ht="18" customHeight="1" x14ac:dyDescent="0.25">
      <c r="A398" s="6" t="str">
        <f>IF(OR(M398&lt;&gt;0,F398&lt;&gt;0,O398&lt;&gt;0,S398&lt;&gt;0,T398&lt;&gt;0),"a","b")</f>
        <v>b</v>
      </c>
      <c r="B398" s="70" t="s">
        <v>7</v>
      </c>
      <c r="C398" s="10" t="s">
        <v>215</v>
      </c>
      <c r="D398" s="12">
        <v>0</v>
      </c>
      <c r="E398" s="12">
        <v>0</v>
      </c>
      <c r="F398" s="146">
        <v>0</v>
      </c>
      <c r="G398" s="84">
        <v>0</v>
      </c>
      <c r="H398" s="84">
        <v>0</v>
      </c>
      <c r="I398" s="146">
        <v>0</v>
      </c>
      <c r="J398" s="43">
        <v>0</v>
      </c>
      <c r="K398" s="43">
        <v>0</v>
      </c>
      <c r="L398" s="52" t="str">
        <f t="shared" si="728"/>
        <v/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f t="shared" si="732"/>
        <v>0</v>
      </c>
      <c r="T398" s="146">
        <f t="shared" si="733"/>
        <v>0</v>
      </c>
      <c r="U398" s="52" t="str">
        <f t="shared" si="734"/>
        <v/>
      </c>
      <c r="V398" s="62">
        <f t="shared" si="735"/>
        <v>0</v>
      </c>
      <c r="W398" s="12"/>
      <c r="X398" s="111">
        <v>0</v>
      </c>
      <c r="Y398" s="12"/>
      <c r="Z398" s="12">
        <v>0</v>
      </c>
      <c r="AA398" s="62">
        <f t="shared" si="738"/>
        <v>0</v>
      </c>
      <c r="AB398" s="52" t="str">
        <f t="shared" si="739"/>
        <v/>
      </c>
      <c r="AC398" s="62">
        <f t="shared" si="740"/>
        <v>0</v>
      </c>
      <c r="AD398" s="81"/>
      <c r="AE398" s="162"/>
    </row>
    <row r="399" spans="1:31" s="6" customFormat="1" ht="18" customHeight="1" x14ac:dyDescent="0.25">
      <c r="A399" s="6" t="s">
        <v>231</v>
      </c>
      <c r="B399" s="70" t="s">
        <v>7</v>
      </c>
      <c r="C399" s="10" t="s">
        <v>221</v>
      </c>
      <c r="D399" s="12">
        <v>5400</v>
      </c>
      <c r="E399" s="12">
        <v>4633</v>
      </c>
      <c r="F399" s="146">
        <v>2043</v>
      </c>
      <c r="G399" s="84">
        <v>2026.2178000000001</v>
      </c>
      <c r="H399" s="84">
        <v>1703.6758500000001</v>
      </c>
      <c r="I399" s="146">
        <v>1394.80394</v>
      </c>
      <c r="J399" s="43">
        <v>1115.4915100000001</v>
      </c>
      <c r="K399" s="43">
        <v>926.16976</v>
      </c>
      <c r="L399" s="52">
        <f t="shared" si="728"/>
        <v>0.99178551150269223</v>
      </c>
      <c r="M399" s="12">
        <v>0</v>
      </c>
      <c r="N399" s="12">
        <v>261.30399999999997</v>
      </c>
      <c r="O399" s="12">
        <v>125.64229999999998</v>
      </c>
      <c r="P399" s="12">
        <v>189.32175000000007</v>
      </c>
      <c r="Q399" s="12">
        <v>181</v>
      </c>
      <c r="R399" s="12">
        <v>279.31242999999995</v>
      </c>
      <c r="S399" s="12">
        <f t="shared" si="732"/>
        <v>322.54195000000004</v>
      </c>
      <c r="T399" s="146">
        <f t="shared" si="733"/>
        <v>16.782199999999875</v>
      </c>
      <c r="U399" s="52">
        <f t="shared" si="734"/>
        <v>0.4373446578890568</v>
      </c>
      <c r="V399" s="62">
        <f t="shared" si="735"/>
        <v>2606.7821999999996</v>
      </c>
      <c r="W399" s="12">
        <v>1367.6</v>
      </c>
      <c r="X399" s="111">
        <v>1350</v>
      </c>
      <c r="Y399" s="12">
        <v>1200</v>
      </c>
      <c r="Z399" s="12">
        <v>2150</v>
      </c>
      <c r="AA399" s="62">
        <f t="shared" si="738"/>
        <v>3226.2178000000004</v>
      </c>
      <c r="AB399" s="52">
        <f t="shared" si="739"/>
        <v>0.69635609756097572</v>
      </c>
      <c r="AC399" s="62">
        <f t="shared" si="740"/>
        <v>1406.7821999999996</v>
      </c>
      <c r="AD399" s="81"/>
      <c r="AE399" s="162"/>
    </row>
    <row r="400" spans="1:31" s="6" customFormat="1" ht="18" customHeight="1" x14ac:dyDescent="0.25">
      <c r="A400" s="6" t="str">
        <f>IF(OR(M400&lt;&gt;0,F400&lt;&gt;0,O400&lt;&gt;0,S400&lt;&gt;0,T400&lt;&gt;0),"a","b")</f>
        <v>b</v>
      </c>
      <c r="B400" s="70" t="s">
        <v>7</v>
      </c>
      <c r="C400" s="10" t="s">
        <v>216</v>
      </c>
      <c r="D400" s="12">
        <v>0</v>
      </c>
      <c r="E400" s="12">
        <v>0</v>
      </c>
      <c r="F400" s="146">
        <v>0</v>
      </c>
      <c r="G400" s="84">
        <v>0</v>
      </c>
      <c r="H400" s="84">
        <v>0</v>
      </c>
      <c r="I400" s="146">
        <v>0</v>
      </c>
      <c r="J400" s="43">
        <v>0</v>
      </c>
      <c r="K400" s="43">
        <v>0</v>
      </c>
      <c r="L400" s="52" t="str">
        <f t="shared" si="728"/>
        <v/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f t="shared" si="732"/>
        <v>0</v>
      </c>
      <c r="T400" s="146">
        <f t="shared" si="733"/>
        <v>0</v>
      </c>
      <c r="U400" s="52" t="str">
        <f t="shared" si="734"/>
        <v/>
      </c>
      <c r="V400" s="62">
        <f t="shared" si="735"/>
        <v>0</v>
      </c>
      <c r="W400" s="12"/>
      <c r="X400" s="111">
        <v>0</v>
      </c>
      <c r="Y400" s="12"/>
      <c r="Z400" s="12">
        <v>0</v>
      </c>
      <c r="AA400" s="62">
        <f t="shared" si="738"/>
        <v>0</v>
      </c>
      <c r="AB400" s="52" t="str">
        <f t="shared" si="739"/>
        <v/>
      </c>
      <c r="AC400" s="62">
        <f t="shared" si="740"/>
        <v>0</v>
      </c>
      <c r="AD400" s="81"/>
      <c r="AE400" s="162"/>
    </row>
    <row r="401" spans="1:31" s="6" customFormat="1" ht="18" customHeight="1" x14ac:dyDescent="0.25">
      <c r="A401" s="6" t="str">
        <f>IF(OR(M401&lt;&gt;0,F401&lt;&gt;0,O401&lt;&gt;0,S401&lt;&gt;0,T401&lt;&gt;0),"a","b")</f>
        <v>b</v>
      </c>
      <c r="B401" s="70" t="s">
        <v>7</v>
      </c>
      <c r="C401" s="10" t="s">
        <v>217</v>
      </c>
      <c r="D401" s="12">
        <v>0</v>
      </c>
      <c r="E401" s="12">
        <v>0</v>
      </c>
      <c r="F401" s="146">
        <v>0</v>
      </c>
      <c r="G401" s="84">
        <v>0</v>
      </c>
      <c r="H401" s="84">
        <v>0</v>
      </c>
      <c r="I401" s="146">
        <v>0</v>
      </c>
      <c r="J401" s="43">
        <v>0</v>
      </c>
      <c r="K401" s="43">
        <v>0</v>
      </c>
      <c r="L401" s="52" t="str">
        <f t="shared" si="728"/>
        <v/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f t="shared" si="732"/>
        <v>0</v>
      </c>
      <c r="T401" s="146">
        <f t="shared" si="733"/>
        <v>0</v>
      </c>
      <c r="U401" s="52" t="str">
        <f t="shared" si="734"/>
        <v/>
      </c>
      <c r="V401" s="62">
        <f t="shared" si="735"/>
        <v>0</v>
      </c>
      <c r="W401" s="12"/>
      <c r="X401" s="111">
        <v>0</v>
      </c>
      <c r="Y401" s="12"/>
      <c r="Z401" s="12">
        <v>0</v>
      </c>
      <c r="AA401" s="62">
        <f t="shared" si="738"/>
        <v>0</v>
      </c>
      <c r="AB401" s="52" t="str">
        <f t="shared" si="739"/>
        <v/>
      </c>
      <c r="AC401" s="62">
        <f t="shared" si="740"/>
        <v>0</v>
      </c>
      <c r="AD401" s="81"/>
      <c r="AE401" s="162"/>
    </row>
    <row r="402" spans="1:31" s="6" customFormat="1" ht="18" customHeight="1" x14ac:dyDescent="0.25">
      <c r="A402" s="6" t="str">
        <f>IF(OR(M402&lt;&gt;0,F402&lt;&gt;0,O402&lt;&gt;0,S402&lt;&gt;0,T402&lt;&gt;0),"a","b")</f>
        <v>b</v>
      </c>
      <c r="B402" s="70" t="s">
        <v>7</v>
      </c>
      <c r="C402" s="10" t="s">
        <v>218</v>
      </c>
      <c r="D402" s="12">
        <v>0</v>
      </c>
      <c r="E402" s="12">
        <v>0</v>
      </c>
      <c r="F402" s="146">
        <v>0</v>
      </c>
      <c r="G402" s="84">
        <v>0</v>
      </c>
      <c r="H402" s="84">
        <v>0</v>
      </c>
      <c r="I402" s="146">
        <v>0</v>
      </c>
      <c r="J402" s="43">
        <v>0</v>
      </c>
      <c r="K402" s="43">
        <v>0</v>
      </c>
      <c r="L402" s="52" t="str">
        <f t="shared" si="728"/>
        <v/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f t="shared" si="732"/>
        <v>0</v>
      </c>
      <c r="T402" s="146">
        <f t="shared" si="733"/>
        <v>0</v>
      </c>
      <c r="U402" s="52" t="str">
        <f t="shared" si="734"/>
        <v/>
      </c>
      <c r="V402" s="62">
        <f t="shared" si="735"/>
        <v>0</v>
      </c>
      <c r="W402" s="12"/>
      <c r="X402" s="111">
        <v>0</v>
      </c>
      <c r="Y402" s="12"/>
      <c r="Z402" s="12">
        <v>0</v>
      </c>
      <c r="AA402" s="62">
        <f t="shared" si="738"/>
        <v>0</v>
      </c>
      <c r="AB402" s="52" t="str">
        <f t="shared" si="739"/>
        <v/>
      </c>
      <c r="AC402" s="62">
        <f t="shared" si="740"/>
        <v>0</v>
      </c>
      <c r="AD402" s="81"/>
      <c r="AE402" s="162"/>
    </row>
    <row r="403" spans="1:31" s="6" customFormat="1" ht="18" customHeight="1" x14ac:dyDescent="0.25">
      <c r="A403" s="6" t="s">
        <v>231</v>
      </c>
      <c r="B403" s="70" t="s">
        <v>7</v>
      </c>
      <c r="C403" s="10" t="s">
        <v>219</v>
      </c>
      <c r="D403" s="12">
        <v>625600</v>
      </c>
      <c r="E403" s="12">
        <v>626365.77500000002</v>
      </c>
      <c r="F403" s="146">
        <v>453500.77500000002</v>
      </c>
      <c r="G403" s="84">
        <v>453500.77272000001</v>
      </c>
      <c r="H403" s="84">
        <v>401598.86655000004</v>
      </c>
      <c r="I403" s="146">
        <v>352424.93676000001</v>
      </c>
      <c r="J403" s="43">
        <v>292565.77500000002</v>
      </c>
      <c r="K403" s="43">
        <v>256397.05171999999</v>
      </c>
      <c r="L403" s="52">
        <f t="shared" si="728"/>
        <v>0.99999999497244518</v>
      </c>
      <c r="M403" s="12">
        <v>0</v>
      </c>
      <c r="N403" s="12">
        <v>53039.889359999986</v>
      </c>
      <c r="O403" s="12">
        <v>52170.455829999992</v>
      </c>
      <c r="P403" s="12">
        <v>36168.723280000035</v>
      </c>
      <c r="Q403" s="12">
        <v>51400</v>
      </c>
      <c r="R403" s="12">
        <v>59859.161759999988</v>
      </c>
      <c r="S403" s="12">
        <f t="shared" si="732"/>
        <v>51901.906169999973</v>
      </c>
      <c r="T403" s="146">
        <f t="shared" si="733"/>
        <v>2.2800000151619315E-3</v>
      </c>
      <c r="U403" s="52">
        <f t="shared" si="734"/>
        <v>0.72401908089566358</v>
      </c>
      <c r="V403" s="62">
        <f t="shared" si="735"/>
        <v>172865.00228000002</v>
      </c>
      <c r="W403" s="12">
        <v>172382.8</v>
      </c>
      <c r="X403" s="111">
        <v>171543</v>
      </c>
      <c r="Y403" s="12">
        <v>161500.6</v>
      </c>
      <c r="Z403" s="12">
        <v>162257</v>
      </c>
      <c r="AA403" s="62">
        <f t="shared" si="738"/>
        <v>615001.37271999998</v>
      </c>
      <c r="AB403" s="52">
        <f t="shared" si="739"/>
        <v>0.98185660402661679</v>
      </c>
      <c r="AC403" s="62">
        <f t="shared" si="740"/>
        <v>11364.402280000038</v>
      </c>
      <c r="AD403" s="81"/>
      <c r="AE403" s="162"/>
    </row>
    <row r="404" spans="1:31" s="6" customFormat="1" ht="18" customHeight="1" x14ac:dyDescent="0.25">
      <c r="A404" s="6" t="s">
        <v>231</v>
      </c>
      <c r="B404" s="70" t="s">
        <v>7</v>
      </c>
      <c r="C404" s="10" t="s">
        <v>220</v>
      </c>
      <c r="D404" s="12">
        <v>0</v>
      </c>
      <c r="E404" s="12">
        <v>0.59</v>
      </c>
      <c r="F404" s="146">
        <v>0.59</v>
      </c>
      <c r="G404" s="84">
        <v>0.59</v>
      </c>
      <c r="H404" s="84">
        <v>0.59</v>
      </c>
      <c r="I404" s="146">
        <v>0.59</v>
      </c>
      <c r="J404" s="43">
        <v>0.59</v>
      </c>
      <c r="K404" s="43">
        <v>0.59</v>
      </c>
      <c r="L404" s="52">
        <f t="shared" si="728"/>
        <v>1</v>
      </c>
      <c r="M404" s="12">
        <v>0</v>
      </c>
      <c r="N404" s="12">
        <v>0.49</v>
      </c>
      <c r="O404" s="12">
        <v>9.9999999999999978E-2</v>
      </c>
      <c r="P404" s="12">
        <v>0</v>
      </c>
      <c r="Q404" s="12">
        <v>0</v>
      </c>
      <c r="R404" s="12">
        <v>0</v>
      </c>
      <c r="S404" s="12">
        <f t="shared" si="732"/>
        <v>0</v>
      </c>
      <c r="T404" s="146">
        <f t="shared" si="733"/>
        <v>0</v>
      </c>
      <c r="U404" s="52">
        <f t="shared" si="734"/>
        <v>1</v>
      </c>
      <c r="V404" s="62">
        <f t="shared" si="735"/>
        <v>0</v>
      </c>
      <c r="W404" s="12"/>
      <c r="X404" s="111">
        <v>0</v>
      </c>
      <c r="Y404" s="12"/>
      <c r="Z404" s="12">
        <v>0</v>
      </c>
      <c r="AA404" s="62">
        <f t="shared" si="738"/>
        <v>0.59</v>
      </c>
      <c r="AB404" s="52">
        <f t="shared" si="739"/>
        <v>1</v>
      </c>
      <c r="AC404" s="62">
        <f t="shared" si="740"/>
        <v>0</v>
      </c>
      <c r="AD404" s="81"/>
      <c r="AE404" s="162"/>
    </row>
    <row r="405" spans="1:31" s="6" customFormat="1" ht="30" customHeight="1" x14ac:dyDescent="0.25">
      <c r="A405" s="6" t="str">
        <f>IF(OR(M405&lt;&gt;0,F405&lt;&gt;0,O405&lt;&gt;0,S405&lt;&gt;0,T405&lt;&gt;0),"a","b")</f>
        <v>b</v>
      </c>
      <c r="B405" s="69" t="s">
        <v>7</v>
      </c>
      <c r="C405" s="13" t="s">
        <v>14</v>
      </c>
      <c r="D405" s="14">
        <v>0</v>
      </c>
      <c r="E405" s="14">
        <v>0</v>
      </c>
      <c r="F405" s="147">
        <v>0</v>
      </c>
      <c r="G405" s="158">
        <v>0</v>
      </c>
      <c r="H405" s="158">
        <v>0</v>
      </c>
      <c r="I405" s="147">
        <v>0</v>
      </c>
      <c r="J405" s="44">
        <v>0</v>
      </c>
      <c r="K405" s="44">
        <v>0</v>
      </c>
      <c r="L405" s="53" t="str">
        <f t="shared" si="728"/>
        <v/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f t="shared" si="732"/>
        <v>0</v>
      </c>
      <c r="T405" s="147">
        <f t="shared" si="733"/>
        <v>0</v>
      </c>
      <c r="U405" s="53" t="str">
        <f t="shared" si="734"/>
        <v/>
      </c>
      <c r="V405" s="63">
        <f t="shared" si="735"/>
        <v>0</v>
      </c>
      <c r="W405" s="14"/>
      <c r="X405" s="110">
        <v>0</v>
      </c>
      <c r="Y405" s="14"/>
      <c r="Z405" s="14">
        <v>0</v>
      </c>
      <c r="AA405" s="63">
        <f t="shared" si="738"/>
        <v>0</v>
      </c>
      <c r="AB405" s="53" t="str">
        <f t="shared" si="739"/>
        <v/>
      </c>
      <c r="AC405" s="63">
        <f t="shared" si="740"/>
        <v>0</v>
      </c>
      <c r="AD405" s="81"/>
      <c r="AE405" s="162"/>
    </row>
    <row r="406" spans="1:31" s="6" customFormat="1" ht="15" customHeight="1" x14ac:dyDescent="0.25">
      <c r="A406" s="6" t="str">
        <f>IF(OR(M406&lt;&gt;0,F406&lt;&gt;0,O406&lt;&gt;0,S406&lt;&gt;0,T406&lt;&gt;0),"a","b")</f>
        <v>b</v>
      </c>
      <c r="B406" s="69" t="s">
        <v>7</v>
      </c>
      <c r="C406" s="13" t="s">
        <v>15</v>
      </c>
      <c r="D406" s="14">
        <v>0</v>
      </c>
      <c r="E406" s="14">
        <v>0</v>
      </c>
      <c r="F406" s="147">
        <v>0</v>
      </c>
      <c r="G406" s="158">
        <v>0</v>
      </c>
      <c r="H406" s="158">
        <v>0</v>
      </c>
      <c r="I406" s="147">
        <v>0</v>
      </c>
      <c r="J406" s="44">
        <v>0</v>
      </c>
      <c r="K406" s="44">
        <v>0</v>
      </c>
      <c r="L406" s="53" t="str">
        <f t="shared" si="728"/>
        <v/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f t="shared" si="732"/>
        <v>0</v>
      </c>
      <c r="T406" s="147">
        <f t="shared" si="733"/>
        <v>0</v>
      </c>
      <c r="U406" s="53" t="str">
        <f t="shared" si="734"/>
        <v/>
      </c>
      <c r="V406" s="63">
        <f t="shared" si="735"/>
        <v>0</v>
      </c>
      <c r="W406" s="14"/>
      <c r="X406" s="110">
        <v>0</v>
      </c>
      <c r="Y406" s="14"/>
      <c r="Z406" s="14">
        <v>0</v>
      </c>
      <c r="AA406" s="63">
        <f t="shared" si="738"/>
        <v>0</v>
      </c>
      <c r="AB406" s="53" t="str">
        <f t="shared" si="739"/>
        <v/>
      </c>
      <c r="AC406" s="63">
        <f t="shared" si="740"/>
        <v>0</v>
      </c>
      <c r="AD406" s="81"/>
      <c r="AE406" s="162"/>
    </row>
    <row r="407" spans="1:31" s="6" customFormat="1" ht="15.75" customHeight="1" thickBot="1" x14ac:dyDescent="0.3">
      <c r="A407" s="6" t="s">
        <v>231</v>
      </c>
      <c r="B407" s="71" t="s">
        <v>7</v>
      </c>
      <c r="C407" s="17" t="s">
        <v>16</v>
      </c>
      <c r="D407" s="18">
        <v>0</v>
      </c>
      <c r="E407" s="18">
        <v>0.63500000000000001</v>
      </c>
      <c r="F407" s="149">
        <v>0.63500000000000001</v>
      </c>
      <c r="G407" s="160">
        <v>0.63500000000000001</v>
      </c>
      <c r="H407" s="160">
        <v>0.63500000000000001</v>
      </c>
      <c r="I407" s="149">
        <v>0.63500000000000001</v>
      </c>
      <c r="J407" s="46">
        <v>0.63500000000000001</v>
      </c>
      <c r="K407" s="46">
        <v>0.63500000000000001</v>
      </c>
      <c r="L407" s="55">
        <f t="shared" si="728"/>
        <v>1</v>
      </c>
      <c r="M407" s="18">
        <v>0</v>
      </c>
      <c r="N407" s="18">
        <v>0.6</v>
      </c>
      <c r="O407" s="18">
        <v>0</v>
      </c>
      <c r="P407" s="18">
        <v>0</v>
      </c>
      <c r="Q407" s="18">
        <v>0</v>
      </c>
      <c r="R407" s="18">
        <v>0</v>
      </c>
      <c r="S407" s="18">
        <f t="shared" si="732"/>
        <v>0</v>
      </c>
      <c r="T407" s="149">
        <f t="shared" si="733"/>
        <v>0</v>
      </c>
      <c r="U407" s="55">
        <f t="shared" si="734"/>
        <v>1</v>
      </c>
      <c r="V407" s="65">
        <f t="shared" si="735"/>
        <v>0</v>
      </c>
      <c r="W407" s="18"/>
      <c r="X407" s="112">
        <v>0</v>
      </c>
      <c r="Y407" s="18"/>
      <c r="Z407" s="18">
        <v>0</v>
      </c>
      <c r="AA407" s="65">
        <f t="shared" si="738"/>
        <v>0.63500000000000001</v>
      </c>
      <c r="AB407" s="55">
        <f t="shared" si="739"/>
        <v>1</v>
      </c>
      <c r="AC407" s="65">
        <f t="shared" si="740"/>
        <v>0</v>
      </c>
      <c r="AD407" s="81"/>
      <c r="AE407" s="162"/>
    </row>
    <row r="408" spans="1:31" s="6" customFormat="1" ht="61.5" customHeight="1" thickTop="1" thickBot="1" x14ac:dyDescent="0.3">
      <c r="A408" s="6" t="str">
        <f t="shared" ref="A408:A439" si="802">IF(OR(M408&lt;&gt;0,F408&lt;&gt;0,O408&lt;&gt;0,S408&lt;&gt;0,T408&lt;&gt;0),"a","b")</f>
        <v>b</v>
      </c>
      <c r="B408" s="67" t="s">
        <v>71</v>
      </c>
      <c r="C408" s="25" t="s">
        <v>72</v>
      </c>
      <c r="D408" s="22">
        <f>D409+D417+D418+D419</f>
        <v>0</v>
      </c>
      <c r="E408" s="22">
        <v>0</v>
      </c>
      <c r="F408" s="150">
        <v>0</v>
      </c>
      <c r="G408" s="23">
        <v>0</v>
      </c>
      <c r="H408" s="23">
        <v>0</v>
      </c>
      <c r="I408" s="150">
        <v>0</v>
      </c>
      <c r="J408" s="47">
        <v>0</v>
      </c>
      <c r="K408" s="47">
        <v>0</v>
      </c>
      <c r="L408" s="56" t="str">
        <f t="shared" si="728"/>
        <v/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f t="shared" si="732"/>
        <v>0</v>
      </c>
      <c r="T408" s="150">
        <f t="shared" si="733"/>
        <v>0</v>
      </c>
      <c r="U408" s="56" t="str">
        <f t="shared" si="734"/>
        <v/>
      </c>
      <c r="V408" s="66">
        <f t="shared" si="735"/>
        <v>0</v>
      </c>
      <c r="W408" s="22">
        <v>0</v>
      </c>
      <c r="X408" s="141">
        <v>0</v>
      </c>
      <c r="Y408" s="22">
        <v>0</v>
      </c>
      <c r="Z408" s="22">
        <v>0</v>
      </c>
      <c r="AA408" s="66">
        <f t="shared" si="738"/>
        <v>0</v>
      </c>
      <c r="AB408" s="56" t="str">
        <f t="shared" si="739"/>
        <v/>
      </c>
      <c r="AC408" s="66">
        <f t="shared" si="740"/>
        <v>0</v>
      </c>
      <c r="AD408" s="81"/>
      <c r="AE408" s="162"/>
    </row>
    <row r="409" spans="1:31" s="6" customFormat="1" ht="15.75" customHeight="1" thickTop="1" x14ac:dyDescent="0.25">
      <c r="A409" s="6" t="str">
        <f t="shared" si="802"/>
        <v>b</v>
      </c>
      <c r="B409" s="69" t="s">
        <v>7</v>
      </c>
      <c r="C409" s="13" t="s">
        <v>8</v>
      </c>
      <c r="D409" s="14">
        <f>D410+D411+D412+D413+D414+D415+D416</f>
        <v>0</v>
      </c>
      <c r="E409" s="14">
        <v>0</v>
      </c>
      <c r="F409" s="147">
        <v>0</v>
      </c>
      <c r="G409" s="158">
        <v>0</v>
      </c>
      <c r="H409" s="158">
        <v>0</v>
      </c>
      <c r="I409" s="147">
        <v>0</v>
      </c>
      <c r="J409" s="44">
        <v>0</v>
      </c>
      <c r="K409" s="44">
        <v>0</v>
      </c>
      <c r="L409" s="53" t="str">
        <f t="shared" si="728"/>
        <v/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f t="shared" si="732"/>
        <v>0</v>
      </c>
      <c r="T409" s="147">
        <f t="shared" si="733"/>
        <v>0</v>
      </c>
      <c r="U409" s="53" t="str">
        <f t="shared" si="734"/>
        <v/>
      </c>
      <c r="V409" s="63">
        <f t="shared" si="735"/>
        <v>0</v>
      </c>
      <c r="W409" s="14">
        <v>0</v>
      </c>
      <c r="X409" s="132">
        <v>0</v>
      </c>
      <c r="Y409" s="14">
        <v>0</v>
      </c>
      <c r="Z409" s="14">
        <v>0</v>
      </c>
      <c r="AA409" s="63">
        <f t="shared" si="738"/>
        <v>0</v>
      </c>
      <c r="AB409" s="53" t="str">
        <f t="shared" si="739"/>
        <v/>
      </c>
      <c r="AC409" s="63">
        <f t="shared" si="740"/>
        <v>0</v>
      </c>
      <c r="AD409" s="81"/>
      <c r="AE409" s="162"/>
    </row>
    <row r="410" spans="1:31" s="6" customFormat="1" ht="18" customHeight="1" x14ac:dyDescent="0.25">
      <c r="A410" s="6" t="str">
        <f t="shared" si="802"/>
        <v>b</v>
      </c>
      <c r="B410" s="70" t="s">
        <v>7</v>
      </c>
      <c r="C410" s="10" t="s">
        <v>215</v>
      </c>
      <c r="D410" s="12">
        <v>0</v>
      </c>
      <c r="E410" s="12">
        <v>0</v>
      </c>
      <c r="F410" s="146">
        <v>0</v>
      </c>
      <c r="G410" s="84">
        <v>0</v>
      </c>
      <c r="H410" s="84">
        <v>0</v>
      </c>
      <c r="I410" s="146">
        <v>0</v>
      </c>
      <c r="J410" s="43">
        <v>0</v>
      </c>
      <c r="K410" s="43">
        <v>0</v>
      </c>
      <c r="L410" s="52" t="str">
        <f t="shared" si="728"/>
        <v/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f t="shared" si="732"/>
        <v>0</v>
      </c>
      <c r="T410" s="146">
        <f t="shared" si="733"/>
        <v>0</v>
      </c>
      <c r="U410" s="52" t="str">
        <f t="shared" si="734"/>
        <v/>
      </c>
      <c r="V410" s="62">
        <f t="shared" si="735"/>
        <v>0</v>
      </c>
      <c r="W410" s="12">
        <v>0</v>
      </c>
      <c r="X410" s="131">
        <v>0</v>
      </c>
      <c r="Y410" s="12">
        <v>0</v>
      </c>
      <c r="Z410" s="12">
        <v>0</v>
      </c>
      <c r="AA410" s="62">
        <f t="shared" si="738"/>
        <v>0</v>
      </c>
      <c r="AB410" s="52" t="str">
        <f t="shared" si="739"/>
        <v/>
      </c>
      <c r="AC410" s="62">
        <f t="shared" si="740"/>
        <v>0</v>
      </c>
      <c r="AD410" s="81"/>
      <c r="AE410" s="162"/>
    </row>
    <row r="411" spans="1:31" s="6" customFormat="1" ht="18" customHeight="1" x14ac:dyDescent="0.25">
      <c r="A411" s="6" t="str">
        <f t="shared" si="802"/>
        <v>b</v>
      </c>
      <c r="B411" s="70" t="s">
        <v>7</v>
      </c>
      <c r="C411" s="10" t="s">
        <v>221</v>
      </c>
      <c r="D411" s="12">
        <v>0</v>
      </c>
      <c r="E411" s="12">
        <v>0</v>
      </c>
      <c r="F411" s="146">
        <v>0</v>
      </c>
      <c r="G411" s="84">
        <v>0</v>
      </c>
      <c r="H411" s="84">
        <v>0</v>
      </c>
      <c r="I411" s="146">
        <v>0</v>
      </c>
      <c r="J411" s="43">
        <v>0</v>
      </c>
      <c r="K411" s="43">
        <v>0</v>
      </c>
      <c r="L411" s="52" t="str">
        <f t="shared" si="728"/>
        <v/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f t="shared" si="732"/>
        <v>0</v>
      </c>
      <c r="T411" s="146">
        <f t="shared" si="733"/>
        <v>0</v>
      </c>
      <c r="U411" s="52" t="str">
        <f t="shared" si="734"/>
        <v/>
      </c>
      <c r="V411" s="62">
        <f t="shared" si="735"/>
        <v>0</v>
      </c>
      <c r="W411" s="12">
        <v>0</v>
      </c>
      <c r="X411" s="131">
        <v>0</v>
      </c>
      <c r="Y411" s="12">
        <v>0</v>
      </c>
      <c r="Z411" s="12">
        <v>0</v>
      </c>
      <c r="AA411" s="62">
        <f t="shared" si="738"/>
        <v>0</v>
      </c>
      <c r="AB411" s="52" t="str">
        <f t="shared" si="739"/>
        <v/>
      </c>
      <c r="AC411" s="62">
        <f t="shared" si="740"/>
        <v>0</v>
      </c>
      <c r="AD411" s="81"/>
      <c r="AE411" s="162"/>
    </row>
    <row r="412" spans="1:31" s="6" customFormat="1" ht="18" customHeight="1" x14ac:dyDescent="0.25">
      <c r="A412" s="6" t="str">
        <f t="shared" si="802"/>
        <v>b</v>
      </c>
      <c r="B412" s="70" t="s">
        <v>7</v>
      </c>
      <c r="C412" s="10" t="s">
        <v>216</v>
      </c>
      <c r="D412" s="12">
        <v>0</v>
      </c>
      <c r="E412" s="12">
        <v>0</v>
      </c>
      <c r="F412" s="146">
        <v>0</v>
      </c>
      <c r="G412" s="84">
        <v>0</v>
      </c>
      <c r="H412" s="84">
        <v>0</v>
      </c>
      <c r="I412" s="146">
        <v>0</v>
      </c>
      <c r="J412" s="43">
        <v>0</v>
      </c>
      <c r="K412" s="43">
        <v>0</v>
      </c>
      <c r="L412" s="52" t="str">
        <f t="shared" si="728"/>
        <v/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f t="shared" si="732"/>
        <v>0</v>
      </c>
      <c r="T412" s="146">
        <f t="shared" si="733"/>
        <v>0</v>
      </c>
      <c r="U412" s="52" t="str">
        <f t="shared" si="734"/>
        <v/>
      </c>
      <c r="V412" s="62">
        <f t="shared" si="735"/>
        <v>0</v>
      </c>
      <c r="W412" s="12">
        <v>0</v>
      </c>
      <c r="X412" s="131">
        <v>0</v>
      </c>
      <c r="Y412" s="12">
        <v>0</v>
      </c>
      <c r="Z412" s="12">
        <v>0</v>
      </c>
      <c r="AA412" s="62">
        <f t="shared" si="738"/>
        <v>0</v>
      </c>
      <c r="AB412" s="52" t="str">
        <f t="shared" si="739"/>
        <v/>
      </c>
      <c r="AC412" s="62">
        <f t="shared" si="740"/>
        <v>0</v>
      </c>
      <c r="AD412" s="81"/>
      <c r="AE412" s="162"/>
    </row>
    <row r="413" spans="1:31" s="6" customFormat="1" ht="18" customHeight="1" x14ac:dyDescent="0.25">
      <c r="A413" s="6" t="str">
        <f t="shared" si="802"/>
        <v>b</v>
      </c>
      <c r="B413" s="70" t="s">
        <v>7</v>
      </c>
      <c r="C413" s="10" t="s">
        <v>217</v>
      </c>
      <c r="D413" s="12">
        <v>0</v>
      </c>
      <c r="E413" s="12">
        <v>0</v>
      </c>
      <c r="F413" s="146">
        <v>0</v>
      </c>
      <c r="G413" s="84">
        <v>0</v>
      </c>
      <c r="H413" s="84">
        <v>0</v>
      </c>
      <c r="I413" s="146">
        <v>0</v>
      </c>
      <c r="J413" s="43">
        <v>0</v>
      </c>
      <c r="K413" s="43">
        <v>0</v>
      </c>
      <c r="L413" s="52" t="str">
        <f t="shared" si="728"/>
        <v/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f t="shared" si="732"/>
        <v>0</v>
      </c>
      <c r="T413" s="146">
        <f t="shared" si="733"/>
        <v>0</v>
      </c>
      <c r="U413" s="52" t="str">
        <f t="shared" si="734"/>
        <v/>
      </c>
      <c r="V413" s="62">
        <f t="shared" si="735"/>
        <v>0</v>
      </c>
      <c r="W413" s="12">
        <v>0</v>
      </c>
      <c r="X413" s="131">
        <v>0</v>
      </c>
      <c r="Y413" s="12">
        <v>0</v>
      </c>
      <c r="Z413" s="12">
        <v>0</v>
      </c>
      <c r="AA413" s="62">
        <f t="shared" si="738"/>
        <v>0</v>
      </c>
      <c r="AB413" s="52" t="str">
        <f t="shared" si="739"/>
        <v/>
      </c>
      <c r="AC413" s="62">
        <f t="shared" si="740"/>
        <v>0</v>
      </c>
      <c r="AD413" s="81"/>
      <c r="AE413" s="162"/>
    </row>
    <row r="414" spans="1:31" s="6" customFormat="1" ht="18" customHeight="1" x14ac:dyDescent="0.25">
      <c r="A414" s="6" t="str">
        <f t="shared" si="802"/>
        <v>b</v>
      </c>
      <c r="B414" s="70" t="s">
        <v>7</v>
      </c>
      <c r="C414" s="10" t="s">
        <v>218</v>
      </c>
      <c r="D414" s="12">
        <v>0</v>
      </c>
      <c r="E414" s="12">
        <v>0</v>
      </c>
      <c r="F414" s="146">
        <v>0</v>
      </c>
      <c r="G414" s="84">
        <v>0</v>
      </c>
      <c r="H414" s="84">
        <v>0</v>
      </c>
      <c r="I414" s="146">
        <v>0</v>
      </c>
      <c r="J414" s="43">
        <v>0</v>
      </c>
      <c r="K414" s="43">
        <v>0</v>
      </c>
      <c r="L414" s="52" t="str">
        <f t="shared" si="728"/>
        <v/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f t="shared" si="732"/>
        <v>0</v>
      </c>
      <c r="T414" s="146">
        <f t="shared" si="733"/>
        <v>0</v>
      </c>
      <c r="U414" s="52" t="str">
        <f t="shared" si="734"/>
        <v/>
      </c>
      <c r="V414" s="62">
        <f t="shared" si="735"/>
        <v>0</v>
      </c>
      <c r="W414" s="12">
        <v>0</v>
      </c>
      <c r="X414" s="131">
        <v>0</v>
      </c>
      <c r="Y414" s="12">
        <v>0</v>
      </c>
      <c r="Z414" s="12">
        <v>0</v>
      </c>
      <c r="AA414" s="62">
        <f t="shared" si="738"/>
        <v>0</v>
      </c>
      <c r="AB414" s="52" t="str">
        <f t="shared" si="739"/>
        <v/>
      </c>
      <c r="AC414" s="62">
        <f t="shared" si="740"/>
        <v>0</v>
      </c>
      <c r="AD414" s="81"/>
      <c r="AE414" s="162"/>
    </row>
    <row r="415" spans="1:31" s="6" customFormat="1" ht="18" customHeight="1" x14ac:dyDescent="0.25">
      <c r="A415" s="6" t="str">
        <f t="shared" si="802"/>
        <v>b</v>
      </c>
      <c r="B415" s="70" t="s">
        <v>7</v>
      </c>
      <c r="C415" s="10" t="s">
        <v>219</v>
      </c>
      <c r="D415" s="12">
        <v>0</v>
      </c>
      <c r="E415" s="12">
        <v>0</v>
      </c>
      <c r="F415" s="146">
        <v>0</v>
      </c>
      <c r="G415" s="84">
        <v>0</v>
      </c>
      <c r="H415" s="84">
        <v>0</v>
      </c>
      <c r="I415" s="146">
        <v>0</v>
      </c>
      <c r="J415" s="43">
        <v>0</v>
      </c>
      <c r="K415" s="43">
        <v>0</v>
      </c>
      <c r="L415" s="52" t="str">
        <f t="shared" si="728"/>
        <v/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f t="shared" si="732"/>
        <v>0</v>
      </c>
      <c r="T415" s="146">
        <f t="shared" si="733"/>
        <v>0</v>
      </c>
      <c r="U415" s="52" t="str">
        <f t="shared" si="734"/>
        <v/>
      </c>
      <c r="V415" s="62">
        <f t="shared" si="735"/>
        <v>0</v>
      </c>
      <c r="W415" s="12">
        <v>0</v>
      </c>
      <c r="X415" s="131">
        <v>0</v>
      </c>
      <c r="Y415" s="12">
        <v>0</v>
      </c>
      <c r="Z415" s="12">
        <v>0</v>
      </c>
      <c r="AA415" s="62">
        <f t="shared" si="738"/>
        <v>0</v>
      </c>
      <c r="AB415" s="52" t="str">
        <f t="shared" si="739"/>
        <v/>
      </c>
      <c r="AC415" s="62">
        <f t="shared" si="740"/>
        <v>0</v>
      </c>
      <c r="AD415" s="81"/>
      <c r="AE415" s="162"/>
    </row>
    <row r="416" spans="1:31" s="6" customFormat="1" ht="18" customHeight="1" x14ac:dyDescent="0.25">
      <c r="A416" s="6" t="str">
        <f t="shared" si="802"/>
        <v>b</v>
      </c>
      <c r="B416" s="70" t="s">
        <v>7</v>
      </c>
      <c r="C416" s="10" t="s">
        <v>220</v>
      </c>
      <c r="D416" s="12">
        <v>0</v>
      </c>
      <c r="E416" s="12">
        <v>0</v>
      </c>
      <c r="F416" s="146">
        <v>0</v>
      </c>
      <c r="G416" s="84">
        <v>0</v>
      </c>
      <c r="H416" s="84">
        <v>0</v>
      </c>
      <c r="I416" s="146">
        <v>0</v>
      </c>
      <c r="J416" s="43">
        <v>0</v>
      </c>
      <c r="K416" s="43">
        <v>0</v>
      </c>
      <c r="L416" s="52" t="str">
        <f t="shared" si="728"/>
        <v/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f t="shared" si="732"/>
        <v>0</v>
      </c>
      <c r="T416" s="146">
        <f t="shared" si="733"/>
        <v>0</v>
      </c>
      <c r="U416" s="52" t="str">
        <f t="shared" si="734"/>
        <v/>
      </c>
      <c r="V416" s="62">
        <f t="shared" si="735"/>
        <v>0</v>
      </c>
      <c r="W416" s="12">
        <v>0</v>
      </c>
      <c r="X416" s="131">
        <v>0</v>
      </c>
      <c r="Y416" s="12">
        <v>0</v>
      </c>
      <c r="Z416" s="12">
        <v>0</v>
      </c>
      <c r="AA416" s="62">
        <f t="shared" si="738"/>
        <v>0</v>
      </c>
      <c r="AB416" s="52" t="str">
        <f t="shared" si="739"/>
        <v/>
      </c>
      <c r="AC416" s="62">
        <f t="shared" si="740"/>
        <v>0</v>
      </c>
      <c r="AD416" s="81"/>
      <c r="AE416" s="162"/>
    </row>
    <row r="417" spans="1:31" s="6" customFormat="1" ht="30" customHeight="1" x14ac:dyDescent="0.25">
      <c r="A417" s="6" t="str">
        <f t="shared" si="802"/>
        <v>b</v>
      </c>
      <c r="B417" s="69" t="s">
        <v>7</v>
      </c>
      <c r="C417" s="13" t="s">
        <v>14</v>
      </c>
      <c r="D417" s="14">
        <v>0</v>
      </c>
      <c r="E417" s="14">
        <v>0</v>
      </c>
      <c r="F417" s="147">
        <v>0</v>
      </c>
      <c r="G417" s="158">
        <v>0</v>
      </c>
      <c r="H417" s="158">
        <v>0</v>
      </c>
      <c r="I417" s="147">
        <v>0</v>
      </c>
      <c r="J417" s="44">
        <v>0</v>
      </c>
      <c r="K417" s="44">
        <v>0</v>
      </c>
      <c r="L417" s="53" t="str">
        <f t="shared" si="728"/>
        <v/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f t="shared" si="732"/>
        <v>0</v>
      </c>
      <c r="T417" s="147">
        <f t="shared" si="733"/>
        <v>0</v>
      </c>
      <c r="U417" s="53" t="str">
        <f t="shared" si="734"/>
        <v/>
      </c>
      <c r="V417" s="63">
        <f t="shared" si="735"/>
        <v>0</v>
      </c>
      <c r="W417" s="14">
        <v>0</v>
      </c>
      <c r="X417" s="132">
        <v>0</v>
      </c>
      <c r="Y417" s="14">
        <v>0</v>
      </c>
      <c r="Z417" s="14">
        <v>0</v>
      </c>
      <c r="AA417" s="63">
        <f t="shared" si="738"/>
        <v>0</v>
      </c>
      <c r="AB417" s="53" t="str">
        <f t="shared" si="739"/>
        <v/>
      </c>
      <c r="AC417" s="63">
        <f t="shared" si="740"/>
        <v>0</v>
      </c>
      <c r="AD417" s="81"/>
      <c r="AE417" s="162"/>
    </row>
    <row r="418" spans="1:31" s="6" customFormat="1" ht="15" customHeight="1" x14ac:dyDescent="0.25">
      <c r="A418" s="6" t="str">
        <f t="shared" si="802"/>
        <v>b</v>
      </c>
      <c r="B418" s="69" t="s">
        <v>7</v>
      </c>
      <c r="C418" s="13" t="s">
        <v>15</v>
      </c>
      <c r="D418" s="14">
        <v>0</v>
      </c>
      <c r="E418" s="14">
        <v>0</v>
      </c>
      <c r="F418" s="147">
        <v>0</v>
      </c>
      <c r="G418" s="158">
        <v>0</v>
      </c>
      <c r="H418" s="158">
        <v>0</v>
      </c>
      <c r="I418" s="147">
        <v>0</v>
      </c>
      <c r="J418" s="44">
        <v>0</v>
      </c>
      <c r="K418" s="44">
        <v>0</v>
      </c>
      <c r="L418" s="53" t="str">
        <f t="shared" si="728"/>
        <v/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f t="shared" si="732"/>
        <v>0</v>
      </c>
      <c r="T418" s="147">
        <f t="shared" si="733"/>
        <v>0</v>
      </c>
      <c r="U418" s="53" t="str">
        <f t="shared" si="734"/>
        <v/>
      </c>
      <c r="V418" s="63">
        <f t="shared" si="735"/>
        <v>0</v>
      </c>
      <c r="W418" s="14">
        <v>0</v>
      </c>
      <c r="X418" s="132">
        <v>0</v>
      </c>
      <c r="Y418" s="14">
        <v>0</v>
      </c>
      <c r="Z418" s="14">
        <v>0</v>
      </c>
      <c r="AA418" s="63">
        <f t="shared" si="738"/>
        <v>0</v>
      </c>
      <c r="AB418" s="53" t="str">
        <f t="shared" si="739"/>
        <v/>
      </c>
      <c r="AC418" s="63">
        <f t="shared" si="740"/>
        <v>0</v>
      </c>
      <c r="AD418" s="81"/>
      <c r="AE418" s="162"/>
    </row>
    <row r="419" spans="1:31" s="6" customFormat="1" ht="15.75" customHeight="1" thickBot="1" x14ac:dyDescent="0.3">
      <c r="A419" s="6" t="str">
        <f t="shared" si="802"/>
        <v>b</v>
      </c>
      <c r="B419" s="71" t="s">
        <v>7</v>
      </c>
      <c r="C419" s="17" t="s">
        <v>16</v>
      </c>
      <c r="D419" s="18">
        <v>0</v>
      </c>
      <c r="E419" s="18">
        <v>0</v>
      </c>
      <c r="F419" s="149">
        <v>0</v>
      </c>
      <c r="G419" s="160">
        <v>0</v>
      </c>
      <c r="H419" s="160">
        <v>0</v>
      </c>
      <c r="I419" s="149">
        <v>0</v>
      </c>
      <c r="J419" s="46">
        <v>0</v>
      </c>
      <c r="K419" s="46">
        <v>0</v>
      </c>
      <c r="L419" s="55" t="str">
        <f t="shared" si="728"/>
        <v/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f t="shared" si="732"/>
        <v>0</v>
      </c>
      <c r="T419" s="149">
        <f t="shared" si="733"/>
        <v>0</v>
      </c>
      <c r="U419" s="55" t="str">
        <f t="shared" si="734"/>
        <v/>
      </c>
      <c r="V419" s="65">
        <f t="shared" si="735"/>
        <v>0</v>
      </c>
      <c r="W419" s="18">
        <v>0</v>
      </c>
      <c r="X419" s="133">
        <v>0</v>
      </c>
      <c r="Y419" s="18">
        <v>0</v>
      </c>
      <c r="Z419" s="18">
        <v>0</v>
      </c>
      <c r="AA419" s="65">
        <f t="shared" si="738"/>
        <v>0</v>
      </c>
      <c r="AB419" s="55" t="str">
        <f t="shared" si="739"/>
        <v/>
      </c>
      <c r="AC419" s="65">
        <f t="shared" si="740"/>
        <v>0</v>
      </c>
      <c r="AD419" s="81"/>
      <c r="AE419" s="162"/>
    </row>
    <row r="420" spans="1:31" s="6" customFormat="1" ht="61.5" customHeight="1" thickTop="1" thickBot="1" x14ac:dyDescent="0.3">
      <c r="A420" s="6" t="str">
        <f t="shared" si="802"/>
        <v>b</v>
      </c>
      <c r="B420" s="67" t="s">
        <v>73</v>
      </c>
      <c r="C420" s="25" t="s">
        <v>74</v>
      </c>
      <c r="D420" s="22">
        <v>0</v>
      </c>
      <c r="E420" s="22">
        <v>0</v>
      </c>
      <c r="F420" s="150">
        <v>0</v>
      </c>
      <c r="G420" s="23">
        <v>0</v>
      </c>
      <c r="H420" s="23">
        <v>0</v>
      </c>
      <c r="I420" s="150">
        <v>0</v>
      </c>
      <c r="J420" s="47">
        <v>0</v>
      </c>
      <c r="K420" s="47">
        <v>0</v>
      </c>
      <c r="L420" s="56" t="str">
        <f t="shared" si="728"/>
        <v/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f t="shared" si="732"/>
        <v>0</v>
      </c>
      <c r="T420" s="150">
        <f t="shared" si="733"/>
        <v>0</v>
      </c>
      <c r="U420" s="56" t="str">
        <f t="shared" si="734"/>
        <v/>
      </c>
      <c r="V420" s="66">
        <f t="shared" si="735"/>
        <v>0</v>
      </c>
      <c r="W420" s="22">
        <v>0</v>
      </c>
      <c r="X420" s="141">
        <v>0</v>
      </c>
      <c r="Y420" s="22">
        <v>0</v>
      </c>
      <c r="Z420" s="22">
        <v>0</v>
      </c>
      <c r="AA420" s="66">
        <f t="shared" si="738"/>
        <v>0</v>
      </c>
      <c r="AB420" s="56" t="str">
        <f t="shared" si="739"/>
        <v/>
      </c>
      <c r="AC420" s="66">
        <f t="shared" si="740"/>
        <v>0</v>
      </c>
      <c r="AD420" s="81"/>
      <c r="AE420" s="162"/>
    </row>
    <row r="421" spans="1:31" s="6" customFormat="1" ht="15.75" customHeight="1" thickTop="1" x14ac:dyDescent="0.25">
      <c r="A421" s="6" t="str">
        <f t="shared" si="802"/>
        <v>b</v>
      </c>
      <c r="B421" s="69" t="s">
        <v>7</v>
      </c>
      <c r="C421" s="13" t="s">
        <v>8</v>
      </c>
      <c r="D421" s="14">
        <v>0</v>
      </c>
      <c r="E421" s="14">
        <v>0</v>
      </c>
      <c r="F421" s="147">
        <v>0</v>
      </c>
      <c r="G421" s="158">
        <v>0</v>
      </c>
      <c r="H421" s="158">
        <v>0</v>
      </c>
      <c r="I421" s="147">
        <v>0</v>
      </c>
      <c r="J421" s="44">
        <v>0</v>
      </c>
      <c r="K421" s="44">
        <v>0</v>
      </c>
      <c r="L421" s="53" t="str">
        <f t="shared" si="728"/>
        <v/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f t="shared" si="732"/>
        <v>0</v>
      </c>
      <c r="T421" s="147">
        <f t="shared" si="733"/>
        <v>0</v>
      </c>
      <c r="U421" s="53" t="str">
        <f t="shared" si="734"/>
        <v/>
      </c>
      <c r="V421" s="63">
        <f t="shared" si="735"/>
        <v>0</v>
      </c>
      <c r="W421" s="14">
        <v>0</v>
      </c>
      <c r="X421" s="132">
        <v>0</v>
      </c>
      <c r="Y421" s="14">
        <v>0</v>
      </c>
      <c r="Z421" s="14">
        <v>0</v>
      </c>
      <c r="AA421" s="63">
        <f t="shared" si="738"/>
        <v>0</v>
      </c>
      <c r="AB421" s="53" t="str">
        <f t="shared" si="739"/>
        <v/>
      </c>
      <c r="AC421" s="63">
        <f t="shared" si="740"/>
        <v>0</v>
      </c>
      <c r="AD421" s="81"/>
      <c r="AE421" s="162"/>
    </row>
    <row r="422" spans="1:31" s="6" customFormat="1" ht="18" customHeight="1" x14ac:dyDescent="0.25">
      <c r="A422" s="6" t="str">
        <f t="shared" si="802"/>
        <v>b</v>
      </c>
      <c r="B422" s="70" t="s">
        <v>7</v>
      </c>
      <c r="C422" s="10" t="s">
        <v>215</v>
      </c>
      <c r="D422" s="12">
        <v>0</v>
      </c>
      <c r="E422" s="12">
        <v>0</v>
      </c>
      <c r="F422" s="146">
        <v>0</v>
      </c>
      <c r="G422" s="84">
        <v>0</v>
      </c>
      <c r="H422" s="84">
        <v>0</v>
      </c>
      <c r="I422" s="146">
        <v>0</v>
      </c>
      <c r="J422" s="43">
        <v>0</v>
      </c>
      <c r="K422" s="43">
        <v>0</v>
      </c>
      <c r="L422" s="52" t="str">
        <f t="shared" si="728"/>
        <v/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f t="shared" si="732"/>
        <v>0</v>
      </c>
      <c r="T422" s="146">
        <f t="shared" si="733"/>
        <v>0</v>
      </c>
      <c r="U422" s="52" t="str">
        <f t="shared" si="734"/>
        <v/>
      </c>
      <c r="V422" s="62">
        <f t="shared" si="735"/>
        <v>0</v>
      </c>
      <c r="W422" s="12">
        <v>0</v>
      </c>
      <c r="X422" s="131">
        <v>0</v>
      </c>
      <c r="Y422" s="12">
        <v>0</v>
      </c>
      <c r="Z422" s="12">
        <v>0</v>
      </c>
      <c r="AA422" s="62">
        <f t="shared" si="738"/>
        <v>0</v>
      </c>
      <c r="AB422" s="52" t="str">
        <f t="shared" si="739"/>
        <v/>
      </c>
      <c r="AC422" s="62">
        <f t="shared" si="740"/>
        <v>0</v>
      </c>
      <c r="AD422" s="81"/>
      <c r="AE422" s="162"/>
    </row>
    <row r="423" spans="1:31" s="6" customFormat="1" ht="18" customHeight="1" x14ac:dyDescent="0.25">
      <c r="A423" s="6" t="str">
        <f t="shared" si="802"/>
        <v>b</v>
      </c>
      <c r="B423" s="70" t="s">
        <v>7</v>
      </c>
      <c r="C423" s="10" t="s">
        <v>221</v>
      </c>
      <c r="D423" s="12">
        <v>0</v>
      </c>
      <c r="E423" s="12">
        <v>0</v>
      </c>
      <c r="F423" s="146">
        <v>0</v>
      </c>
      <c r="G423" s="84">
        <v>0</v>
      </c>
      <c r="H423" s="84">
        <v>0</v>
      </c>
      <c r="I423" s="146">
        <v>0</v>
      </c>
      <c r="J423" s="43">
        <v>0</v>
      </c>
      <c r="K423" s="43">
        <v>0</v>
      </c>
      <c r="L423" s="52" t="str">
        <f t="shared" si="728"/>
        <v/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f t="shared" si="732"/>
        <v>0</v>
      </c>
      <c r="T423" s="146">
        <f t="shared" si="733"/>
        <v>0</v>
      </c>
      <c r="U423" s="52" t="str">
        <f t="shared" si="734"/>
        <v/>
      </c>
      <c r="V423" s="62">
        <f t="shared" si="735"/>
        <v>0</v>
      </c>
      <c r="W423" s="12">
        <v>0</v>
      </c>
      <c r="X423" s="131">
        <v>0</v>
      </c>
      <c r="Y423" s="12">
        <v>0</v>
      </c>
      <c r="Z423" s="12">
        <v>0</v>
      </c>
      <c r="AA423" s="62">
        <f t="shared" si="738"/>
        <v>0</v>
      </c>
      <c r="AB423" s="52" t="str">
        <f t="shared" si="739"/>
        <v/>
      </c>
      <c r="AC423" s="62">
        <f t="shared" si="740"/>
        <v>0</v>
      </c>
      <c r="AD423" s="81"/>
      <c r="AE423" s="162"/>
    </row>
    <row r="424" spans="1:31" s="6" customFormat="1" ht="18" customHeight="1" x14ac:dyDescent="0.25">
      <c r="A424" s="6" t="str">
        <f t="shared" si="802"/>
        <v>b</v>
      </c>
      <c r="B424" s="70" t="s">
        <v>7</v>
      </c>
      <c r="C424" s="10" t="s">
        <v>216</v>
      </c>
      <c r="D424" s="12">
        <v>0</v>
      </c>
      <c r="E424" s="12">
        <v>0</v>
      </c>
      <c r="F424" s="146">
        <v>0</v>
      </c>
      <c r="G424" s="84">
        <v>0</v>
      </c>
      <c r="H424" s="84">
        <v>0</v>
      </c>
      <c r="I424" s="146">
        <v>0</v>
      </c>
      <c r="J424" s="43">
        <v>0</v>
      </c>
      <c r="K424" s="43">
        <v>0</v>
      </c>
      <c r="L424" s="52" t="str">
        <f t="shared" si="728"/>
        <v/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f t="shared" si="732"/>
        <v>0</v>
      </c>
      <c r="T424" s="146">
        <f t="shared" si="733"/>
        <v>0</v>
      </c>
      <c r="U424" s="52" t="str">
        <f t="shared" si="734"/>
        <v/>
      </c>
      <c r="V424" s="62">
        <f t="shared" si="735"/>
        <v>0</v>
      </c>
      <c r="W424" s="12">
        <v>0</v>
      </c>
      <c r="X424" s="131">
        <v>0</v>
      </c>
      <c r="Y424" s="12">
        <v>0</v>
      </c>
      <c r="Z424" s="12">
        <v>0</v>
      </c>
      <c r="AA424" s="62">
        <f t="shared" si="738"/>
        <v>0</v>
      </c>
      <c r="AB424" s="52" t="str">
        <f t="shared" si="739"/>
        <v/>
      </c>
      <c r="AC424" s="62">
        <f t="shared" si="740"/>
        <v>0</v>
      </c>
      <c r="AD424" s="81"/>
      <c r="AE424" s="162"/>
    </row>
    <row r="425" spans="1:31" s="6" customFormat="1" ht="18" customHeight="1" x14ac:dyDescent="0.25">
      <c r="A425" s="6" t="str">
        <f t="shared" si="802"/>
        <v>b</v>
      </c>
      <c r="B425" s="70" t="s">
        <v>7</v>
      </c>
      <c r="C425" s="10" t="s">
        <v>217</v>
      </c>
      <c r="D425" s="12">
        <v>0</v>
      </c>
      <c r="E425" s="12">
        <v>0</v>
      </c>
      <c r="F425" s="146">
        <v>0</v>
      </c>
      <c r="G425" s="84">
        <v>0</v>
      </c>
      <c r="H425" s="84">
        <v>0</v>
      </c>
      <c r="I425" s="146">
        <v>0</v>
      </c>
      <c r="J425" s="43">
        <v>0</v>
      </c>
      <c r="K425" s="43">
        <v>0</v>
      </c>
      <c r="L425" s="52" t="str">
        <f t="shared" si="728"/>
        <v/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f t="shared" si="732"/>
        <v>0</v>
      </c>
      <c r="T425" s="146">
        <f t="shared" si="733"/>
        <v>0</v>
      </c>
      <c r="U425" s="52" t="str">
        <f t="shared" si="734"/>
        <v/>
      </c>
      <c r="V425" s="62">
        <f t="shared" si="735"/>
        <v>0</v>
      </c>
      <c r="W425" s="12">
        <v>0</v>
      </c>
      <c r="X425" s="131">
        <v>0</v>
      </c>
      <c r="Y425" s="12">
        <v>0</v>
      </c>
      <c r="Z425" s="12">
        <v>0</v>
      </c>
      <c r="AA425" s="62">
        <f t="shared" si="738"/>
        <v>0</v>
      </c>
      <c r="AB425" s="52" t="str">
        <f t="shared" si="739"/>
        <v/>
      </c>
      <c r="AC425" s="62">
        <f t="shared" si="740"/>
        <v>0</v>
      </c>
      <c r="AD425" s="81"/>
      <c r="AE425" s="162"/>
    </row>
    <row r="426" spans="1:31" s="6" customFormat="1" ht="18" customHeight="1" x14ac:dyDescent="0.25">
      <c r="A426" s="6" t="str">
        <f t="shared" si="802"/>
        <v>b</v>
      </c>
      <c r="B426" s="70" t="s">
        <v>7</v>
      </c>
      <c r="C426" s="10" t="s">
        <v>218</v>
      </c>
      <c r="D426" s="12">
        <v>0</v>
      </c>
      <c r="E426" s="12">
        <v>0</v>
      </c>
      <c r="F426" s="146">
        <v>0</v>
      </c>
      <c r="G426" s="84">
        <v>0</v>
      </c>
      <c r="H426" s="84">
        <v>0</v>
      </c>
      <c r="I426" s="146">
        <v>0</v>
      </c>
      <c r="J426" s="43">
        <v>0</v>
      </c>
      <c r="K426" s="43">
        <v>0</v>
      </c>
      <c r="L426" s="52" t="str">
        <f t="shared" si="728"/>
        <v/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f t="shared" si="732"/>
        <v>0</v>
      </c>
      <c r="T426" s="146">
        <f t="shared" si="733"/>
        <v>0</v>
      </c>
      <c r="U426" s="52" t="str">
        <f t="shared" si="734"/>
        <v/>
      </c>
      <c r="V426" s="62">
        <f t="shared" si="735"/>
        <v>0</v>
      </c>
      <c r="W426" s="12">
        <v>0</v>
      </c>
      <c r="X426" s="131">
        <v>0</v>
      </c>
      <c r="Y426" s="12">
        <v>0</v>
      </c>
      <c r="Z426" s="12">
        <v>0</v>
      </c>
      <c r="AA426" s="62">
        <f t="shared" si="738"/>
        <v>0</v>
      </c>
      <c r="AB426" s="52" t="str">
        <f t="shared" si="739"/>
        <v/>
      </c>
      <c r="AC426" s="62">
        <f t="shared" si="740"/>
        <v>0</v>
      </c>
      <c r="AD426" s="81"/>
      <c r="AE426" s="162"/>
    </row>
    <row r="427" spans="1:31" s="6" customFormat="1" ht="18" customHeight="1" x14ac:dyDescent="0.25">
      <c r="A427" s="6" t="str">
        <f t="shared" si="802"/>
        <v>b</v>
      </c>
      <c r="B427" s="70" t="s">
        <v>7</v>
      </c>
      <c r="C427" s="10" t="s">
        <v>219</v>
      </c>
      <c r="D427" s="12">
        <v>0</v>
      </c>
      <c r="E427" s="12">
        <v>0</v>
      </c>
      <c r="F427" s="146">
        <v>0</v>
      </c>
      <c r="G427" s="84">
        <v>0</v>
      </c>
      <c r="H427" s="84">
        <v>0</v>
      </c>
      <c r="I427" s="146">
        <v>0</v>
      </c>
      <c r="J427" s="43">
        <v>0</v>
      </c>
      <c r="K427" s="43">
        <v>0</v>
      </c>
      <c r="L427" s="52" t="str">
        <f t="shared" si="728"/>
        <v/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f t="shared" si="732"/>
        <v>0</v>
      </c>
      <c r="T427" s="146">
        <f t="shared" si="733"/>
        <v>0</v>
      </c>
      <c r="U427" s="52" t="str">
        <f t="shared" si="734"/>
        <v/>
      </c>
      <c r="V427" s="62">
        <f t="shared" si="735"/>
        <v>0</v>
      </c>
      <c r="W427" s="12">
        <v>0</v>
      </c>
      <c r="X427" s="131">
        <v>0</v>
      </c>
      <c r="Y427" s="12">
        <v>0</v>
      </c>
      <c r="Z427" s="12">
        <v>0</v>
      </c>
      <c r="AA427" s="62">
        <f t="shared" si="738"/>
        <v>0</v>
      </c>
      <c r="AB427" s="52" t="str">
        <f t="shared" si="739"/>
        <v/>
      </c>
      <c r="AC427" s="62">
        <f t="shared" si="740"/>
        <v>0</v>
      </c>
      <c r="AD427" s="81"/>
      <c r="AE427" s="162"/>
    </row>
    <row r="428" spans="1:31" s="6" customFormat="1" ht="18" customHeight="1" x14ac:dyDescent="0.25">
      <c r="A428" s="6" t="str">
        <f t="shared" si="802"/>
        <v>b</v>
      </c>
      <c r="B428" s="70" t="s">
        <v>7</v>
      </c>
      <c r="C428" s="10" t="s">
        <v>220</v>
      </c>
      <c r="D428" s="12">
        <v>0</v>
      </c>
      <c r="E428" s="12">
        <v>0</v>
      </c>
      <c r="F428" s="146">
        <v>0</v>
      </c>
      <c r="G428" s="84">
        <v>0</v>
      </c>
      <c r="H428" s="84">
        <v>0</v>
      </c>
      <c r="I428" s="146">
        <v>0</v>
      </c>
      <c r="J428" s="43">
        <v>0</v>
      </c>
      <c r="K428" s="43">
        <v>0</v>
      </c>
      <c r="L428" s="52" t="str">
        <f t="shared" si="728"/>
        <v/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f t="shared" si="732"/>
        <v>0</v>
      </c>
      <c r="T428" s="146">
        <f t="shared" si="733"/>
        <v>0</v>
      </c>
      <c r="U428" s="52" t="str">
        <f t="shared" si="734"/>
        <v/>
      </c>
      <c r="V428" s="62">
        <f t="shared" si="735"/>
        <v>0</v>
      </c>
      <c r="W428" s="12">
        <v>0</v>
      </c>
      <c r="X428" s="131">
        <v>0</v>
      </c>
      <c r="Y428" s="12">
        <v>0</v>
      </c>
      <c r="Z428" s="12">
        <v>0</v>
      </c>
      <c r="AA428" s="62">
        <f t="shared" si="738"/>
        <v>0</v>
      </c>
      <c r="AB428" s="52" t="str">
        <f t="shared" si="739"/>
        <v/>
      </c>
      <c r="AC428" s="62">
        <f t="shared" si="740"/>
        <v>0</v>
      </c>
      <c r="AD428" s="81"/>
      <c r="AE428" s="162"/>
    </row>
    <row r="429" spans="1:31" s="6" customFormat="1" ht="30" customHeight="1" x14ac:dyDescent="0.25">
      <c r="A429" s="6" t="str">
        <f t="shared" si="802"/>
        <v>b</v>
      </c>
      <c r="B429" s="69" t="s">
        <v>7</v>
      </c>
      <c r="C429" s="13" t="s">
        <v>14</v>
      </c>
      <c r="D429" s="14">
        <v>0</v>
      </c>
      <c r="E429" s="14">
        <v>0</v>
      </c>
      <c r="F429" s="147">
        <v>0</v>
      </c>
      <c r="G429" s="158">
        <v>0</v>
      </c>
      <c r="H429" s="158">
        <v>0</v>
      </c>
      <c r="I429" s="147">
        <v>0</v>
      </c>
      <c r="J429" s="44">
        <v>0</v>
      </c>
      <c r="K429" s="44">
        <v>0</v>
      </c>
      <c r="L429" s="53" t="str">
        <f t="shared" si="728"/>
        <v/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f t="shared" si="732"/>
        <v>0</v>
      </c>
      <c r="T429" s="147">
        <f t="shared" si="733"/>
        <v>0</v>
      </c>
      <c r="U429" s="53" t="str">
        <f t="shared" si="734"/>
        <v/>
      </c>
      <c r="V429" s="63">
        <f t="shared" si="735"/>
        <v>0</v>
      </c>
      <c r="W429" s="14">
        <v>0</v>
      </c>
      <c r="X429" s="132">
        <v>0</v>
      </c>
      <c r="Y429" s="14">
        <v>0</v>
      </c>
      <c r="Z429" s="14">
        <v>0</v>
      </c>
      <c r="AA429" s="63">
        <f t="shared" si="738"/>
        <v>0</v>
      </c>
      <c r="AB429" s="53" t="str">
        <f t="shared" si="739"/>
        <v/>
      </c>
      <c r="AC429" s="63">
        <f t="shared" si="740"/>
        <v>0</v>
      </c>
      <c r="AD429" s="81"/>
      <c r="AE429" s="162"/>
    </row>
    <row r="430" spans="1:31" s="6" customFormat="1" ht="15" customHeight="1" x14ac:dyDescent="0.25">
      <c r="A430" s="6" t="str">
        <f t="shared" si="802"/>
        <v>b</v>
      </c>
      <c r="B430" s="69" t="s">
        <v>7</v>
      </c>
      <c r="C430" s="13" t="s">
        <v>15</v>
      </c>
      <c r="D430" s="14">
        <v>0</v>
      </c>
      <c r="E430" s="14">
        <v>0</v>
      </c>
      <c r="F430" s="147">
        <v>0</v>
      </c>
      <c r="G430" s="158">
        <v>0</v>
      </c>
      <c r="H430" s="158">
        <v>0</v>
      </c>
      <c r="I430" s="147">
        <v>0</v>
      </c>
      <c r="J430" s="44">
        <v>0</v>
      </c>
      <c r="K430" s="44">
        <v>0</v>
      </c>
      <c r="L430" s="53" t="str">
        <f t="shared" si="728"/>
        <v/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f t="shared" si="732"/>
        <v>0</v>
      </c>
      <c r="T430" s="147">
        <f t="shared" si="733"/>
        <v>0</v>
      </c>
      <c r="U430" s="53" t="str">
        <f t="shared" si="734"/>
        <v/>
      </c>
      <c r="V430" s="63">
        <f t="shared" si="735"/>
        <v>0</v>
      </c>
      <c r="W430" s="14">
        <v>0</v>
      </c>
      <c r="X430" s="132">
        <v>0</v>
      </c>
      <c r="Y430" s="14">
        <v>0</v>
      </c>
      <c r="Z430" s="14">
        <v>0</v>
      </c>
      <c r="AA430" s="63">
        <f t="shared" si="738"/>
        <v>0</v>
      </c>
      <c r="AB430" s="53" t="str">
        <f t="shared" si="739"/>
        <v/>
      </c>
      <c r="AC430" s="63">
        <f t="shared" si="740"/>
        <v>0</v>
      </c>
      <c r="AD430" s="81"/>
      <c r="AE430" s="162"/>
    </row>
    <row r="431" spans="1:31" s="6" customFormat="1" ht="15.75" customHeight="1" thickBot="1" x14ac:dyDescent="0.3">
      <c r="A431" s="6" t="str">
        <f t="shared" si="802"/>
        <v>b</v>
      </c>
      <c r="B431" s="71" t="s">
        <v>7</v>
      </c>
      <c r="C431" s="17" t="s">
        <v>16</v>
      </c>
      <c r="D431" s="18">
        <v>0</v>
      </c>
      <c r="E431" s="18">
        <v>0</v>
      </c>
      <c r="F431" s="149">
        <v>0</v>
      </c>
      <c r="G431" s="160">
        <v>0</v>
      </c>
      <c r="H431" s="160">
        <v>0</v>
      </c>
      <c r="I431" s="149">
        <v>0</v>
      </c>
      <c r="J431" s="46">
        <v>0</v>
      </c>
      <c r="K431" s="46">
        <v>0</v>
      </c>
      <c r="L431" s="55" t="str">
        <f t="shared" si="728"/>
        <v/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0</v>
      </c>
      <c r="S431" s="18">
        <f t="shared" si="732"/>
        <v>0</v>
      </c>
      <c r="T431" s="149">
        <f t="shared" si="733"/>
        <v>0</v>
      </c>
      <c r="U431" s="55" t="str">
        <f t="shared" si="734"/>
        <v/>
      </c>
      <c r="V431" s="65">
        <f t="shared" si="735"/>
        <v>0</v>
      </c>
      <c r="W431" s="18">
        <v>0</v>
      </c>
      <c r="X431" s="133">
        <v>0</v>
      </c>
      <c r="Y431" s="18">
        <v>0</v>
      </c>
      <c r="Z431" s="18">
        <v>0</v>
      </c>
      <c r="AA431" s="65">
        <f t="shared" si="738"/>
        <v>0</v>
      </c>
      <c r="AB431" s="55" t="str">
        <f t="shared" si="739"/>
        <v/>
      </c>
      <c r="AC431" s="65">
        <f t="shared" si="740"/>
        <v>0</v>
      </c>
      <c r="AD431" s="81"/>
      <c r="AE431" s="162"/>
    </row>
    <row r="432" spans="1:31" s="6" customFormat="1" ht="76.5" customHeight="1" thickTop="1" thickBot="1" x14ac:dyDescent="0.3">
      <c r="A432" s="6" t="str">
        <f t="shared" si="802"/>
        <v>b</v>
      </c>
      <c r="B432" s="67" t="s">
        <v>75</v>
      </c>
      <c r="C432" s="25" t="s">
        <v>76</v>
      </c>
      <c r="D432" s="22">
        <v>0</v>
      </c>
      <c r="E432" s="22">
        <v>0</v>
      </c>
      <c r="F432" s="150">
        <v>0</v>
      </c>
      <c r="G432" s="23">
        <v>0</v>
      </c>
      <c r="H432" s="23">
        <v>0</v>
      </c>
      <c r="I432" s="150">
        <v>0</v>
      </c>
      <c r="J432" s="47">
        <v>0</v>
      </c>
      <c r="K432" s="47">
        <v>0</v>
      </c>
      <c r="L432" s="56" t="str">
        <f t="shared" si="728"/>
        <v/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>
        <v>0</v>
      </c>
      <c r="S432" s="22">
        <f t="shared" si="732"/>
        <v>0</v>
      </c>
      <c r="T432" s="150">
        <f t="shared" si="733"/>
        <v>0</v>
      </c>
      <c r="U432" s="56" t="str">
        <f t="shared" si="734"/>
        <v/>
      </c>
      <c r="V432" s="66">
        <f t="shared" si="735"/>
        <v>0</v>
      </c>
      <c r="W432" s="22">
        <v>0</v>
      </c>
      <c r="X432" s="141">
        <v>0</v>
      </c>
      <c r="Y432" s="22">
        <v>0</v>
      </c>
      <c r="Z432" s="22">
        <v>0</v>
      </c>
      <c r="AA432" s="66">
        <f t="shared" si="738"/>
        <v>0</v>
      </c>
      <c r="AB432" s="56" t="str">
        <f t="shared" si="739"/>
        <v/>
      </c>
      <c r="AC432" s="66">
        <f t="shared" si="740"/>
        <v>0</v>
      </c>
      <c r="AD432" s="81"/>
      <c r="AE432" s="162"/>
    </row>
    <row r="433" spans="1:31" s="6" customFormat="1" ht="15.75" customHeight="1" thickTop="1" x14ac:dyDescent="0.25">
      <c r="A433" s="6" t="str">
        <f t="shared" si="802"/>
        <v>b</v>
      </c>
      <c r="B433" s="69" t="s">
        <v>7</v>
      </c>
      <c r="C433" s="13" t="s">
        <v>8</v>
      </c>
      <c r="D433" s="14">
        <v>0</v>
      </c>
      <c r="E433" s="14">
        <v>0</v>
      </c>
      <c r="F433" s="147">
        <v>0</v>
      </c>
      <c r="G433" s="158">
        <v>0</v>
      </c>
      <c r="H433" s="158">
        <v>0</v>
      </c>
      <c r="I433" s="147">
        <v>0</v>
      </c>
      <c r="J433" s="44">
        <v>0</v>
      </c>
      <c r="K433" s="44">
        <v>0</v>
      </c>
      <c r="L433" s="53" t="str">
        <f t="shared" si="728"/>
        <v/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f t="shared" si="732"/>
        <v>0</v>
      </c>
      <c r="T433" s="147">
        <f t="shared" si="733"/>
        <v>0</v>
      </c>
      <c r="U433" s="53" t="str">
        <f t="shared" si="734"/>
        <v/>
      </c>
      <c r="V433" s="63">
        <f t="shared" si="735"/>
        <v>0</v>
      </c>
      <c r="W433" s="14">
        <v>0</v>
      </c>
      <c r="X433" s="132">
        <v>0</v>
      </c>
      <c r="Y433" s="14">
        <v>0</v>
      </c>
      <c r="Z433" s="14">
        <v>0</v>
      </c>
      <c r="AA433" s="63">
        <f t="shared" si="738"/>
        <v>0</v>
      </c>
      <c r="AB433" s="53" t="str">
        <f t="shared" si="739"/>
        <v/>
      </c>
      <c r="AC433" s="63">
        <f t="shared" si="740"/>
        <v>0</v>
      </c>
      <c r="AD433" s="81"/>
      <c r="AE433" s="162"/>
    </row>
    <row r="434" spans="1:31" s="6" customFormat="1" ht="18" customHeight="1" x14ac:dyDescent="0.25">
      <c r="A434" s="6" t="str">
        <f t="shared" si="802"/>
        <v>b</v>
      </c>
      <c r="B434" s="70" t="s">
        <v>7</v>
      </c>
      <c r="C434" s="10" t="s">
        <v>215</v>
      </c>
      <c r="D434" s="12">
        <v>0</v>
      </c>
      <c r="E434" s="12">
        <v>0</v>
      </c>
      <c r="F434" s="146">
        <v>0</v>
      </c>
      <c r="G434" s="84">
        <v>0</v>
      </c>
      <c r="H434" s="84">
        <v>0</v>
      </c>
      <c r="I434" s="146">
        <v>0</v>
      </c>
      <c r="J434" s="43">
        <v>0</v>
      </c>
      <c r="K434" s="43">
        <v>0</v>
      </c>
      <c r="L434" s="52" t="str">
        <f t="shared" si="728"/>
        <v/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f t="shared" si="732"/>
        <v>0</v>
      </c>
      <c r="T434" s="146">
        <f t="shared" si="733"/>
        <v>0</v>
      </c>
      <c r="U434" s="52" t="str">
        <f t="shared" si="734"/>
        <v/>
      </c>
      <c r="V434" s="62">
        <f t="shared" si="735"/>
        <v>0</v>
      </c>
      <c r="W434" s="12">
        <v>0</v>
      </c>
      <c r="X434" s="131">
        <v>0</v>
      </c>
      <c r="Y434" s="12">
        <v>0</v>
      </c>
      <c r="Z434" s="12">
        <v>0</v>
      </c>
      <c r="AA434" s="62">
        <f t="shared" si="738"/>
        <v>0</v>
      </c>
      <c r="AB434" s="52" t="str">
        <f t="shared" si="739"/>
        <v/>
      </c>
      <c r="AC434" s="62">
        <f t="shared" si="740"/>
        <v>0</v>
      </c>
      <c r="AD434" s="81"/>
      <c r="AE434" s="162"/>
    </row>
    <row r="435" spans="1:31" s="6" customFormat="1" ht="18" customHeight="1" x14ac:dyDescent="0.25">
      <c r="A435" s="6" t="str">
        <f t="shared" si="802"/>
        <v>b</v>
      </c>
      <c r="B435" s="70" t="s">
        <v>7</v>
      </c>
      <c r="C435" s="10" t="s">
        <v>221</v>
      </c>
      <c r="D435" s="12">
        <v>0</v>
      </c>
      <c r="E435" s="12">
        <v>0</v>
      </c>
      <c r="F435" s="146">
        <v>0</v>
      </c>
      <c r="G435" s="84">
        <v>0</v>
      </c>
      <c r="H435" s="84">
        <v>0</v>
      </c>
      <c r="I435" s="146">
        <v>0</v>
      </c>
      <c r="J435" s="43">
        <v>0</v>
      </c>
      <c r="K435" s="43">
        <v>0</v>
      </c>
      <c r="L435" s="52" t="str">
        <f t="shared" si="728"/>
        <v/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f t="shared" si="732"/>
        <v>0</v>
      </c>
      <c r="T435" s="146">
        <f t="shared" si="733"/>
        <v>0</v>
      </c>
      <c r="U435" s="52" t="str">
        <f t="shared" si="734"/>
        <v/>
      </c>
      <c r="V435" s="62">
        <f t="shared" si="735"/>
        <v>0</v>
      </c>
      <c r="W435" s="12">
        <v>0</v>
      </c>
      <c r="X435" s="131">
        <v>0</v>
      </c>
      <c r="Y435" s="12">
        <v>0</v>
      </c>
      <c r="Z435" s="12">
        <v>0</v>
      </c>
      <c r="AA435" s="62">
        <f t="shared" si="738"/>
        <v>0</v>
      </c>
      <c r="AB435" s="52" t="str">
        <f t="shared" si="739"/>
        <v/>
      </c>
      <c r="AC435" s="62">
        <f t="shared" si="740"/>
        <v>0</v>
      </c>
      <c r="AD435" s="81"/>
      <c r="AE435" s="162"/>
    </row>
    <row r="436" spans="1:31" s="6" customFormat="1" ht="18" customHeight="1" x14ac:dyDescent="0.25">
      <c r="A436" s="6" t="str">
        <f t="shared" si="802"/>
        <v>b</v>
      </c>
      <c r="B436" s="70" t="s">
        <v>7</v>
      </c>
      <c r="C436" s="10" t="s">
        <v>216</v>
      </c>
      <c r="D436" s="12">
        <v>0</v>
      </c>
      <c r="E436" s="12">
        <v>0</v>
      </c>
      <c r="F436" s="146">
        <v>0</v>
      </c>
      <c r="G436" s="84">
        <v>0</v>
      </c>
      <c r="H436" s="84">
        <v>0</v>
      </c>
      <c r="I436" s="146">
        <v>0</v>
      </c>
      <c r="J436" s="43">
        <v>0</v>
      </c>
      <c r="K436" s="43">
        <v>0</v>
      </c>
      <c r="L436" s="52" t="str">
        <f t="shared" si="728"/>
        <v/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0</v>
      </c>
      <c r="S436" s="12">
        <f t="shared" si="732"/>
        <v>0</v>
      </c>
      <c r="T436" s="146">
        <f t="shared" si="733"/>
        <v>0</v>
      </c>
      <c r="U436" s="52" t="str">
        <f t="shared" si="734"/>
        <v/>
      </c>
      <c r="V436" s="62">
        <f t="shared" si="735"/>
        <v>0</v>
      </c>
      <c r="W436" s="12">
        <v>0</v>
      </c>
      <c r="X436" s="131">
        <v>0</v>
      </c>
      <c r="Y436" s="12">
        <v>0</v>
      </c>
      <c r="Z436" s="12">
        <v>0</v>
      </c>
      <c r="AA436" s="62">
        <f t="shared" si="738"/>
        <v>0</v>
      </c>
      <c r="AB436" s="52" t="str">
        <f t="shared" si="739"/>
        <v/>
      </c>
      <c r="AC436" s="62">
        <f t="shared" si="740"/>
        <v>0</v>
      </c>
      <c r="AD436" s="81"/>
      <c r="AE436" s="162"/>
    </row>
    <row r="437" spans="1:31" s="6" customFormat="1" ht="18" customHeight="1" x14ac:dyDescent="0.25">
      <c r="A437" s="6" t="str">
        <f t="shared" si="802"/>
        <v>b</v>
      </c>
      <c r="B437" s="70" t="s">
        <v>7</v>
      </c>
      <c r="C437" s="10" t="s">
        <v>217</v>
      </c>
      <c r="D437" s="12">
        <v>0</v>
      </c>
      <c r="E437" s="12">
        <v>0</v>
      </c>
      <c r="F437" s="146">
        <v>0</v>
      </c>
      <c r="G437" s="84">
        <v>0</v>
      </c>
      <c r="H437" s="84">
        <v>0</v>
      </c>
      <c r="I437" s="146">
        <v>0</v>
      </c>
      <c r="J437" s="43">
        <v>0</v>
      </c>
      <c r="K437" s="43">
        <v>0</v>
      </c>
      <c r="L437" s="52" t="str">
        <f t="shared" si="728"/>
        <v/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f t="shared" si="732"/>
        <v>0</v>
      </c>
      <c r="T437" s="146">
        <f t="shared" si="733"/>
        <v>0</v>
      </c>
      <c r="U437" s="52" t="str">
        <f t="shared" si="734"/>
        <v/>
      </c>
      <c r="V437" s="62">
        <f t="shared" si="735"/>
        <v>0</v>
      </c>
      <c r="W437" s="12">
        <v>0</v>
      </c>
      <c r="X437" s="131">
        <v>0</v>
      </c>
      <c r="Y437" s="12">
        <v>0</v>
      </c>
      <c r="Z437" s="12">
        <v>0</v>
      </c>
      <c r="AA437" s="62">
        <f t="shared" si="738"/>
        <v>0</v>
      </c>
      <c r="AB437" s="52" t="str">
        <f t="shared" si="739"/>
        <v/>
      </c>
      <c r="AC437" s="62">
        <f t="shared" si="740"/>
        <v>0</v>
      </c>
      <c r="AD437" s="81"/>
      <c r="AE437" s="162"/>
    </row>
    <row r="438" spans="1:31" s="6" customFormat="1" ht="18" customHeight="1" x14ac:dyDescent="0.25">
      <c r="A438" s="6" t="str">
        <f t="shared" si="802"/>
        <v>b</v>
      </c>
      <c r="B438" s="70" t="s">
        <v>7</v>
      </c>
      <c r="C438" s="10" t="s">
        <v>218</v>
      </c>
      <c r="D438" s="12">
        <v>0</v>
      </c>
      <c r="E438" s="12">
        <v>0</v>
      </c>
      <c r="F438" s="146">
        <v>0</v>
      </c>
      <c r="G438" s="84">
        <v>0</v>
      </c>
      <c r="H438" s="84">
        <v>0</v>
      </c>
      <c r="I438" s="146">
        <v>0</v>
      </c>
      <c r="J438" s="43">
        <v>0</v>
      </c>
      <c r="K438" s="43">
        <v>0</v>
      </c>
      <c r="L438" s="52" t="str">
        <f t="shared" si="728"/>
        <v/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f t="shared" si="732"/>
        <v>0</v>
      </c>
      <c r="T438" s="146">
        <f t="shared" si="733"/>
        <v>0</v>
      </c>
      <c r="U438" s="52" t="str">
        <f t="shared" si="734"/>
        <v/>
      </c>
      <c r="V438" s="62">
        <f t="shared" si="735"/>
        <v>0</v>
      </c>
      <c r="W438" s="12">
        <v>0</v>
      </c>
      <c r="X438" s="131">
        <v>0</v>
      </c>
      <c r="Y438" s="12">
        <v>0</v>
      </c>
      <c r="Z438" s="12">
        <v>0</v>
      </c>
      <c r="AA438" s="62">
        <f t="shared" si="738"/>
        <v>0</v>
      </c>
      <c r="AB438" s="52" t="str">
        <f t="shared" si="739"/>
        <v/>
      </c>
      <c r="AC438" s="62">
        <f t="shared" si="740"/>
        <v>0</v>
      </c>
      <c r="AD438" s="81"/>
      <c r="AE438" s="162"/>
    </row>
    <row r="439" spans="1:31" s="6" customFormat="1" ht="18" customHeight="1" x14ac:dyDescent="0.25">
      <c r="A439" s="6" t="str">
        <f t="shared" si="802"/>
        <v>b</v>
      </c>
      <c r="B439" s="70" t="s">
        <v>7</v>
      </c>
      <c r="C439" s="10" t="s">
        <v>219</v>
      </c>
      <c r="D439" s="12">
        <v>0</v>
      </c>
      <c r="E439" s="12">
        <v>0</v>
      </c>
      <c r="F439" s="146">
        <v>0</v>
      </c>
      <c r="G439" s="84">
        <v>0</v>
      </c>
      <c r="H439" s="84">
        <v>0</v>
      </c>
      <c r="I439" s="146">
        <v>0</v>
      </c>
      <c r="J439" s="43">
        <v>0</v>
      </c>
      <c r="K439" s="43">
        <v>0</v>
      </c>
      <c r="L439" s="52" t="str">
        <f t="shared" si="728"/>
        <v/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f t="shared" si="732"/>
        <v>0</v>
      </c>
      <c r="T439" s="146">
        <f t="shared" si="733"/>
        <v>0</v>
      </c>
      <c r="U439" s="52" t="str">
        <f t="shared" si="734"/>
        <v/>
      </c>
      <c r="V439" s="62">
        <f t="shared" si="735"/>
        <v>0</v>
      </c>
      <c r="W439" s="12">
        <v>0</v>
      </c>
      <c r="X439" s="131">
        <v>0</v>
      </c>
      <c r="Y439" s="12">
        <v>0</v>
      </c>
      <c r="Z439" s="12">
        <v>0</v>
      </c>
      <c r="AA439" s="62">
        <f t="shared" si="738"/>
        <v>0</v>
      </c>
      <c r="AB439" s="52" t="str">
        <f t="shared" si="739"/>
        <v/>
      </c>
      <c r="AC439" s="62">
        <f t="shared" si="740"/>
        <v>0</v>
      </c>
      <c r="AD439" s="81"/>
      <c r="AE439" s="162"/>
    </row>
    <row r="440" spans="1:31" s="6" customFormat="1" ht="18" customHeight="1" x14ac:dyDescent="0.25">
      <c r="A440" s="6" t="str">
        <f t="shared" ref="A440:A471" si="803">IF(OR(M440&lt;&gt;0,F440&lt;&gt;0,O440&lt;&gt;0,S440&lt;&gt;0,T440&lt;&gt;0),"a","b")</f>
        <v>b</v>
      </c>
      <c r="B440" s="70" t="s">
        <v>7</v>
      </c>
      <c r="C440" s="10" t="s">
        <v>220</v>
      </c>
      <c r="D440" s="12">
        <v>0</v>
      </c>
      <c r="E440" s="12">
        <v>0</v>
      </c>
      <c r="F440" s="146">
        <v>0</v>
      </c>
      <c r="G440" s="84">
        <v>0</v>
      </c>
      <c r="H440" s="84">
        <v>0</v>
      </c>
      <c r="I440" s="146">
        <v>0</v>
      </c>
      <c r="J440" s="43">
        <v>0</v>
      </c>
      <c r="K440" s="43">
        <v>0</v>
      </c>
      <c r="L440" s="52" t="str">
        <f t="shared" si="728"/>
        <v/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f t="shared" si="732"/>
        <v>0</v>
      </c>
      <c r="T440" s="146">
        <f t="shared" si="733"/>
        <v>0</v>
      </c>
      <c r="U440" s="52" t="str">
        <f t="shared" si="734"/>
        <v/>
      </c>
      <c r="V440" s="62">
        <f t="shared" si="735"/>
        <v>0</v>
      </c>
      <c r="W440" s="12">
        <v>0</v>
      </c>
      <c r="X440" s="131">
        <v>0</v>
      </c>
      <c r="Y440" s="12">
        <v>0</v>
      </c>
      <c r="Z440" s="12">
        <v>0</v>
      </c>
      <c r="AA440" s="62">
        <f t="shared" si="738"/>
        <v>0</v>
      </c>
      <c r="AB440" s="52" t="str">
        <f t="shared" si="739"/>
        <v/>
      </c>
      <c r="AC440" s="62">
        <f t="shared" si="740"/>
        <v>0</v>
      </c>
      <c r="AD440" s="81"/>
      <c r="AE440" s="162"/>
    </row>
    <row r="441" spans="1:31" s="6" customFormat="1" ht="30" customHeight="1" x14ac:dyDescent="0.25">
      <c r="A441" s="6" t="str">
        <f t="shared" si="803"/>
        <v>b</v>
      </c>
      <c r="B441" s="69" t="s">
        <v>7</v>
      </c>
      <c r="C441" s="13" t="s">
        <v>14</v>
      </c>
      <c r="D441" s="14">
        <v>0</v>
      </c>
      <c r="E441" s="14">
        <v>0</v>
      </c>
      <c r="F441" s="147">
        <v>0</v>
      </c>
      <c r="G441" s="158">
        <v>0</v>
      </c>
      <c r="H441" s="158">
        <v>0</v>
      </c>
      <c r="I441" s="147">
        <v>0</v>
      </c>
      <c r="J441" s="44">
        <v>0</v>
      </c>
      <c r="K441" s="44">
        <v>0</v>
      </c>
      <c r="L441" s="53" t="str">
        <f t="shared" si="728"/>
        <v/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f t="shared" si="732"/>
        <v>0</v>
      </c>
      <c r="T441" s="147">
        <f t="shared" si="733"/>
        <v>0</v>
      </c>
      <c r="U441" s="53" t="str">
        <f t="shared" si="734"/>
        <v/>
      </c>
      <c r="V441" s="63">
        <f t="shared" si="735"/>
        <v>0</v>
      </c>
      <c r="W441" s="14">
        <v>0</v>
      </c>
      <c r="X441" s="132">
        <v>0</v>
      </c>
      <c r="Y441" s="14">
        <v>0</v>
      </c>
      <c r="Z441" s="14">
        <v>0</v>
      </c>
      <c r="AA441" s="63">
        <f t="shared" si="738"/>
        <v>0</v>
      </c>
      <c r="AB441" s="53" t="str">
        <f t="shared" si="739"/>
        <v/>
      </c>
      <c r="AC441" s="63">
        <f t="shared" si="740"/>
        <v>0</v>
      </c>
      <c r="AD441" s="81"/>
      <c r="AE441" s="162"/>
    </row>
    <row r="442" spans="1:31" s="6" customFormat="1" ht="15" customHeight="1" x14ac:dyDescent="0.25">
      <c r="A442" s="6" t="str">
        <f t="shared" si="803"/>
        <v>b</v>
      </c>
      <c r="B442" s="69" t="s">
        <v>7</v>
      </c>
      <c r="C442" s="13" t="s">
        <v>15</v>
      </c>
      <c r="D442" s="14">
        <v>0</v>
      </c>
      <c r="E442" s="14">
        <v>0</v>
      </c>
      <c r="F442" s="147">
        <v>0</v>
      </c>
      <c r="G442" s="158">
        <v>0</v>
      </c>
      <c r="H442" s="158">
        <v>0</v>
      </c>
      <c r="I442" s="147">
        <v>0</v>
      </c>
      <c r="J442" s="44">
        <v>0</v>
      </c>
      <c r="K442" s="44">
        <v>0</v>
      </c>
      <c r="L442" s="53" t="str">
        <f t="shared" si="728"/>
        <v/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0</v>
      </c>
      <c r="S442" s="14">
        <f t="shared" si="732"/>
        <v>0</v>
      </c>
      <c r="T442" s="147">
        <f t="shared" si="733"/>
        <v>0</v>
      </c>
      <c r="U442" s="53" t="str">
        <f t="shared" si="734"/>
        <v/>
      </c>
      <c r="V442" s="63">
        <f t="shared" si="735"/>
        <v>0</v>
      </c>
      <c r="W442" s="14">
        <v>0</v>
      </c>
      <c r="X442" s="132">
        <v>0</v>
      </c>
      <c r="Y442" s="14">
        <v>0</v>
      </c>
      <c r="Z442" s="14">
        <v>0</v>
      </c>
      <c r="AA442" s="63">
        <f t="shared" si="738"/>
        <v>0</v>
      </c>
      <c r="AB442" s="53" t="str">
        <f t="shared" si="739"/>
        <v/>
      </c>
      <c r="AC442" s="63">
        <f t="shared" si="740"/>
        <v>0</v>
      </c>
      <c r="AD442" s="81"/>
      <c r="AE442" s="162"/>
    </row>
    <row r="443" spans="1:31" s="6" customFormat="1" ht="15.75" customHeight="1" thickBot="1" x14ac:dyDescent="0.3">
      <c r="A443" s="6" t="str">
        <f t="shared" si="803"/>
        <v>b</v>
      </c>
      <c r="B443" s="71" t="s">
        <v>7</v>
      </c>
      <c r="C443" s="17" t="s">
        <v>16</v>
      </c>
      <c r="D443" s="18">
        <v>0</v>
      </c>
      <c r="E443" s="18">
        <v>0</v>
      </c>
      <c r="F443" s="149">
        <v>0</v>
      </c>
      <c r="G443" s="160">
        <v>0</v>
      </c>
      <c r="H443" s="160">
        <v>0</v>
      </c>
      <c r="I443" s="149">
        <v>0</v>
      </c>
      <c r="J443" s="46">
        <v>0</v>
      </c>
      <c r="K443" s="46">
        <v>0</v>
      </c>
      <c r="L443" s="55" t="str">
        <f t="shared" si="728"/>
        <v/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f t="shared" si="732"/>
        <v>0</v>
      </c>
      <c r="T443" s="149">
        <f t="shared" si="733"/>
        <v>0</v>
      </c>
      <c r="U443" s="55" t="str">
        <f t="shared" si="734"/>
        <v/>
      </c>
      <c r="V443" s="65">
        <f t="shared" si="735"/>
        <v>0</v>
      </c>
      <c r="W443" s="18">
        <v>0</v>
      </c>
      <c r="X443" s="133">
        <v>0</v>
      </c>
      <c r="Y443" s="18">
        <v>0</v>
      </c>
      <c r="Z443" s="18">
        <v>0</v>
      </c>
      <c r="AA443" s="65">
        <f t="shared" si="738"/>
        <v>0</v>
      </c>
      <c r="AB443" s="55" t="str">
        <f t="shared" si="739"/>
        <v/>
      </c>
      <c r="AC443" s="65">
        <f t="shared" si="740"/>
        <v>0</v>
      </c>
      <c r="AD443" s="81"/>
      <c r="AE443" s="162"/>
    </row>
    <row r="444" spans="1:31" s="6" customFormat="1" ht="76.5" customHeight="1" thickTop="1" thickBot="1" x14ac:dyDescent="0.3">
      <c r="A444" s="6" t="str">
        <f t="shared" si="803"/>
        <v>b</v>
      </c>
      <c r="B444" s="67" t="s">
        <v>77</v>
      </c>
      <c r="C444" s="25" t="s">
        <v>78</v>
      </c>
      <c r="D444" s="22">
        <v>0</v>
      </c>
      <c r="E444" s="22">
        <v>0</v>
      </c>
      <c r="F444" s="150">
        <v>0</v>
      </c>
      <c r="G444" s="23">
        <v>0</v>
      </c>
      <c r="H444" s="23">
        <v>0</v>
      </c>
      <c r="I444" s="150">
        <v>0</v>
      </c>
      <c r="J444" s="47">
        <v>0</v>
      </c>
      <c r="K444" s="47">
        <v>0</v>
      </c>
      <c r="L444" s="56" t="str">
        <f t="shared" si="728"/>
        <v/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0</v>
      </c>
      <c r="S444" s="22">
        <f t="shared" si="732"/>
        <v>0</v>
      </c>
      <c r="T444" s="150">
        <f t="shared" si="733"/>
        <v>0</v>
      </c>
      <c r="U444" s="56" t="str">
        <f t="shared" si="734"/>
        <v/>
      </c>
      <c r="V444" s="66">
        <f t="shared" si="735"/>
        <v>0</v>
      </c>
      <c r="W444" s="22">
        <v>0</v>
      </c>
      <c r="X444" s="141">
        <v>0</v>
      </c>
      <c r="Y444" s="22">
        <v>0</v>
      </c>
      <c r="Z444" s="22">
        <v>0</v>
      </c>
      <c r="AA444" s="66">
        <f t="shared" si="738"/>
        <v>0</v>
      </c>
      <c r="AB444" s="56" t="str">
        <f t="shared" si="739"/>
        <v/>
      </c>
      <c r="AC444" s="66">
        <f t="shared" si="740"/>
        <v>0</v>
      </c>
      <c r="AD444" s="81"/>
      <c r="AE444" s="162"/>
    </row>
    <row r="445" spans="1:31" s="6" customFormat="1" ht="15.75" customHeight="1" thickTop="1" x14ac:dyDescent="0.25">
      <c r="A445" s="6" t="str">
        <f t="shared" si="803"/>
        <v>b</v>
      </c>
      <c r="B445" s="69" t="s">
        <v>7</v>
      </c>
      <c r="C445" s="13" t="s">
        <v>8</v>
      </c>
      <c r="D445" s="14">
        <v>0</v>
      </c>
      <c r="E445" s="14">
        <v>0</v>
      </c>
      <c r="F445" s="147">
        <v>0</v>
      </c>
      <c r="G445" s="158">
        <v>0</v>
      </c>
      <c r="H445" s="158">
        <v>0</v>
      </c>
      <c r="I445" s="147">
        <v>0</v>
      </c>
      <c r="J445" s="44">
        <v>0</v>
      </c>
      <c r="K445" s="44">
        <v>0</v>
      </c>
      <c r="L445" s="53" t="str">
        <f t="shared" si="728"/>
        <v/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f t="shared" si="732"/>
        <v>0</v>
      </c>
      <c r="T445" s="147">
        <f t="shared" si="733"/>
        <v>0</v>
      </c>
      <c r="U445" s="53" t="str">
        <f t="shared" si="734"/>
        <v/>
      </c>
      <c r="V445" s="63">
        <f t="shared" si="735"/>
        <v>0</v>
      </c>
      <c r="W445" s="14">
        <v>0</v>
      </c>
      <c r="X445" s="132">
        <v>0</v>
      </c>
      <c r="Y445" s="14">
        <v>0</v>
      </c>
      <c r="Z445" s="14">
        <v>0</v>
      </c>
      <c r="AA445" s="63">
        <f t="shared" si="738"/>
        <v>0</v>
      </c>
      <c r="AB445" s="53" t="str">
        <f t="shared" si="739"/>
        <v/>
      </c>
      <c r="AC445" s="63">
        <f t="shared" si="740"/>
        <v>0</v>
      </c>
      <c r="AD445" s="81"/>
      <c r="AE445" s="162"/>
    </row>
    <row r="446" spans="1:31" s="6" customFormat="1" ht="18" customHeight="1" x14ac:dyDescent="0.25">
      <c r="A446" s="6" t="str">
        <f t="shared" si="803"/>
        <v>b</v>
      </c>
      <c r="B446" s="70" t="s">
        <v>7</v>
      </c>
      <c r="C446" s="10" t="s">
        <v>215</v>
      </c>
      <c r="D446" s="12">
        <v>0</v>
      </c>
      <c r="E446" s="12">
        <v>0</v>
      </c>
      <c r="F446" s="146">
        <v>0</v>
      </c>
      <c r="G446" s="84">
        <v>0</v>
      </c>
      <c r="H446" s="84">
        <v>0</v>
      </c>
      <c r="I446" s="146">
        <v>0</v>
      </c>
      <c r="J446" s="43">
        <v>0</v>
      </c>
      <c r="K446" s="43">
        <v>0</v>
      </c>
      <c r="L446" s="52" t="str">
        <f t="shared" si="728"/>
        <v/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0</v>
      </c>
      <c r="S446" s="12">
        <f t="shared" si="732"/>
        <v>0</v>
      </c>
      <c r="T446" s="146">
        <f t="shared" si="733"/>
        <v>0</v>
      </c>
      <c r="U446" s="52" t="str">
        <f t="shared" si="734"/>
        <v/>
      </c>
      <c r="V446" s="62">
        <f t="shared" si="735"/>
        <v>0</v>
      </c>
      <c r="W446" s="12">
        <v>0</v>
      </c>
      <c r="X446" s="131">
        <v>0</v>
      </c>
      <c r="Y446" s="12">
        <v>0</v>
      </c>
      <c r="Z446" s="12">
        <v>0</v>
      </c>
      <c r="AA446" s="62">
        <f t="shared" si="738"/>
        <v>0</v>
      </c>
      <c r="AB446" s="52" t="str">
        <f t="shared" si="739"/>
        <v/>
      </c>
      <c r="AC446" s="62">
        <f t="shared" si="740"/>
        <v>0</v>
      </c>
      <c r="AD446" s="81"/>
      <c r="AE446" s="162"/>
    </row>
    <row r="447" spans="1:31" s="6" customFormat="1" ht="18" customHeight="1" x14ac:dyDescent="0.25">
      <c r="A447" s="6" t="str">
        <f t="shared" si="803"/>
        <v>b</v>
      </c>
      <c r="B447" s="70" t="s">
        <v>7</v>
      </c>
      <c r="C447" s="10" t="s">
        <v>221</v>
      </c>
      <c r="D447" s="12">
        <v>0</v>
      </c>
      <c r="E447" s="12">
        <v>0</v>
      </c>
      <c r="F447" s="146">
        <v>0</v>
      </c>
      <c r="G447" s="84">
        <v>0</v>
      </c>
      <c r="H447" s="84">
        <v>0</v>
      </c>
      <c r="I447" s="146">
        <v>0</v>
      </c>
      <c r="J447" s="43">
        <v>0</v>
      </c>
      <c r="K447" s="43">
        <v>0</v>
      </c>
      <c r="L447" s="52" t="str">
        <f t="shared" si="728"/>
        <v/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f t="shared" si="732"/>
        <v>0</v>
      </c>
      <c r="T447" s="146">
        <f t="shared" si="733"/>
        <v>0</v>
      </c>
      <c r="U447" s="52" t="str">
        <f t="shared" si="734"/>
        <v/>
      </c>
      <c r="V447" s="62">
        <f t="shared" si="735"/>
        <v>0</v>
      </c>
      <c r="W447" s="12">
        <v>0</v>
      </c>
      <c r="X447" s="131">
        <v>0</v>
      </c>
      <c r="Y447" s="12">
        <v>0</v>
      </c>
      <c r="Z447" s="12">
        <v>0</v>
      </c>
      <c r="AA447" s="62">
        <f t="shared" si="738"/>
        <v>0</v>
      </c>
      <c r="AB447" s="52" t="str">
        <f t="shared" si="739"/>
        <v/>
      </c>
      <c r="AC447" s="62">
        <f t="shared" si="740"/>
        <v>0</v>
      </c>
      <c r="AD447" s="81"/>
      <c r="AE447" s="162"/>
    </row>
    <row r="448" spans="1:31" s="6" customFormat="1" ht="18" customHeight="1" x14ac:dyDescent="0.25">
      <c r="A448" s="6" t="str">
        <f t="shared" si="803"/>
        <v>b</v>
      </c>
      <c r="B448" s="70" t="s">
        <v>7</v>
      </c>
      <c r="C448" s="10" t="s">
        <v>216</v>
      </c>
      <c r="D448" s="12">
        <v>0</v>
      </c>
      <c r="E448" s="12">
        <v>0</v>
      </c>
      <c r="F448" s="146">
        <v>0</v>
      </c>
      <c r="G448" s="84">
        <v>0</v>
      </c>
      <c r="H448" s="84">
        <v>0</v>
      </c>
      <c r="I448" s="146">
        <v>0</v>
      </c>
      <c r="J448" s="43">
        <v>0</v>
      </c>
      <c r="K448" s="43">
        <v>0</v>
      </c>
      <c r="L448" s="52" t="str">
        <f t="shared" si="728"/>
        <v/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f t="shared" si="732"/>
        <v>0</v>
      </c>
      <c r="T448" s="146">
        <f t="shared" si="733"/>
        <v>0</v>
      </c>
      <c r="U448" s="52" t="str">
        <f t="shared" si="734"/>
        <v/>
      </c>
      <c r="V448" s="62">
        <f t="shared" si="735"/>
        <v>0</v>
      </c>
      <c r="W448" s="12">
        <v>0</v>
      </c>
      <c r="X448" s="131">
        <v>0</v>
      </c>
      <c r="Y448" s="12">
        <v>0</v>
      </c>
      <c r="Z448" s="12">
        <v>0</v>
      </c>
      <c r="AA448" s="62">
        <f t="shared" si="738"/>
        <v>0</v>
      </c>
      <c r="AB448" s="52" t="str">
        <f t="shared" si="739"/>
        <v/>
      </c>
      <c r="AC448" s="62">
        <f t="shared" si="740"/>
        <v>0</v>
      </c>
      <c r="AD448" s="81"/>
      <c r="AE448" s="162"/>
    </row>
    <row r="449" spans="1:31" s="6" customFormat="1" ht="18" customHeight="1" x14ac:dyDescent="0.25">
      <c r="A449" s="6" t="str">
        <f t="shared" si="803"/>
        <v>b</v>
      </c>
      <c r="B449" s="70" t="s">
        <v>7</v>
      </c>
      <c r="C449" s="10" t="s">
        <v>217</v>
      </c>
      <c r="D449" s="12">
        <v>0</v>
      </c>
      <c r="E449" s="12">
        <v>0</v>
      </c>
      <c r="F449" s="146">
        <v>0</v>
      </c>
      <c r="G449" s="84">
        <v>0</v>
      </c>
      <c r="H449" s="84">
        <v>0</v>
      </c>
      <c r="I449" s="146">
        <v>0</v>
      </c>
      <c r="J449" s="43">
        <v>0</v>
      </c>
      <c r="K449" s="43">
        <v>0</v>
      </c>
      <c r="L449" s="52" t="str">
        <f t="shared" si="728"/>
        <v/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f t="shared" si="732"/>
        <v>0</v>
      </c>
      <c r="T449" s="146">
        <f t="shared" si="733"/>
        <v>0</v>
      </c>
      <c r="U449" s="52" t="str">
        <f t="shared" si="734"/>
        <v/>
      </c>
      <c r="V449" s="62">
        <f t="shared" si="735"/>
        <v>0</v>
      </c>
      <c r="W449" s="12">
        <v>0</v>
      </c>
      <c r="X449" s="131">
        <v>0</v>
      </c>
      <c r="Y449" s="12">
        <v>0</v>
      </c>
      <c r="Z449" s="12">
        <v>0</v>
      </c>
      <c r="AA449" s="62">
        <f t="shared" si="738"/>
        <v>0</v>
      </c>
      <c r="AB449" s="52" t="str">
        <f t="shared" si="739"/>
        <v/>
      </c>
      <c r="AC449" s="62">
        <f t="shared" si="740"/>
        <v>0</v>
      </c>
      <c r="AD449" s="81"/>
      <c r="AE449" s="162"/>
    </row>
    <row r="450" spans="1:31" s="6" customFormat="1" ht="18" customHeight="1" x14ac:dyDescent="0.25">
      <c r="A450" s="6" t="str">
        <f t="shared" si="803"/>
        <v>b</v>
      </c>
      <c r="B450" s="70" t="s">
        <v>7</v>
      </c>
      <c r="C450" s="10" t="s">
        <v>218</v>
      </c>
      <c r="D450" s="12">
        <v>0</v>
      </c>
      <c r="E450" s="12">
        <v>0</v>
      </c>
      <c r="F450" s="146">
        <v>0</v>
      </c>
      <c r="G450" s="84">
        <v>0</v>
      </c>
      <c r="H450" s="84">
        <v>0</v>
      </c>
      <c r="I450" s="146">
        <v>0</v>
      </c>
      <c r="J450" s="43">
        <v>0</v>
      </c>
      <c r="K450" s="43">
        <v>0</v>
      </c>
      <c r="L450" s="52" t="str">
        <f t="shared" si="728"/>
        <v/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f t="shared" si="732"/>
        <v>0</v>
      </c>
      <c r="T450" s="146">
        <f t="shared" si="733"/>
        <v>0</v>
      </c>
      <c r="U450" s="52" t="str">
        <f t="shared" si="734"/>
        <v/>
      </c>
      <c r="V450" s="62">
        <f t="shared" si="735"/>
        <v>0</v>
      </c>
      <c r="W450" s="12">
        <v>0</v>
      </c>
      <c r="X450" s="131">
        <v>0</v>
      </c>
      <c r="Y450" s="12">
        <v>0</v>
      </c>
      <c r="Z450" s="12">
        <v>0</v>
      </c>
      <c r="AA450" s="62">
        <f t="shared" si="738"/>
        <v>0</v>
      </c>
      <c r="AB450" s="52" t="str">
        <f t="shared" si="739"/>
        <v/>
      </c>
      <c r="AC450" s="62">
        <f t="shared" si="740"/>
        <v>0</v>
      </c>
      <c r="AD450" s="81"/>
      <c r="AE450" s="162"/>
    </row>
    <row r="451" spans="1:31" s="6" customFormat="1" ht="18" customHeight="1" x14ac:dyDescent="0.25">
      <c r="A451" s="6" t="str">
        <f t="shared" si="803"/>
        <v>b</v>
      </c>
      <c r="B451" s="70" t="s">
        <v>7</v>
      </c>
      <c r="C451" s="10" t="s">
        <v>219</v>
      </c>
      <c r="D451" s="12">
        <v>0</v>
      </c>
      <c r="E451" s="12">
        <v>0</v>
      </c>
      <c r="F451" s="146">
        <v>0</v>
      </c>
      <c r="G451" s="84">
        <v>0</v>
      </c>
      <c r="H451" s="84">
        <v>0</v>
      </c>
      <c r="I451" s="146">
        <v>0</v>
      </c>
      <c r="J451" s="43">
        <v>0</v>
      </c>
      <c r="K451" s="43">
        <v>0</v>
      </c>
      <c r="L451" s="52" t="str">
        <f t="shared" si="728"/>
        <v/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f t="shared" si="732"/>
        <v>0</v>
      </c>
      <c r="T451" s="146">
        <f t="shared" si="733"/>
        <v>0</v>
      </c>
      <c r="U451" s="52" t="str">
        <f t="shared" si="734"/>
        <v/>
      </c>
      <c r="V451" s="62">
        <f t="shared" si="735"/>
        <v>0</v>
      </c>
      <c r="W451" s="12">
        <v>0</v>
      </c>
      <c r="X451" s="131">
        <v>0</v>
      </c>
      <c r="Y451" s="12">
        <v>0</v>
      </c>
      <c r="Z451" s="12">
        <v>0</v>
      </c>
      <c r="AA451" s="62">
        <f t="shared" si="738"/>
        <v>0</v>
      </c>
      <c r="AB451" s="52" t="str">
        <f t="shared" si="739"/>
        <v/>
      </c>
      <c r="AC451" s="62">
        <f t="shared" si="740"/>
        <v>0</v>
      </c>
      <c r="AD451" s="81"/>
      <c r="AE451" s="162"/>
    </row>
    <row r="452" spans="1:31" s="6" customFormat="1" ht="18" customHeight="1" x14ac:dyDescent="0.25">
      <c r="A452" s="6" t="str">
        <f t="shared" si="803"/>
        <v>b</v>
      </c>
      <c r="B452" s="70" t="s">
        <v>7</v>
      </c>
      <c r="C452" s="10" t="s">
        <v>220</v>
      </c>
      <c r="D452" s="12">
        <v>0</v>
      </c>
      <c r="E452" s="12">
        <v>0</v>
      </c>
      <c r="F452" s="146">
        <v>0</v>
      </c>
      <c r="G452" s="84">
        <v>0</v>
      </c>
      <c r="H452" s="84">
        <v>0</v>
      </c>
      <c r="I452" s="146">
        <v>0</v>
      </c>
      <c r="J452" s="43">
        <v>0</v>
      </c>
      <c r="K452" s="43">
        <v>0</v>
      </c>
      <c r="L452" s="52" t="str">
        <f t="shared" si="728"/>
        <v/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f t="shared" si="732"/>
        <v>0</v>
      </c>
      <c r="T452" s="146">
        <f t="shared" si="733"/>
        <v>0</v>
      </c>
      <c r="U452" s="52" t="str">
        <f t="shared" si="734"/>
        <v/>
      </c>
      <c r="V452" s="62">
        <f t="shared" si="735"/>
        <v>0</v>
      </c>
      <c r="W452" s="12">
        <v>0</v>
      </c>
      <c r="X452" s="131">
        <v>0</v>
      </c>
      <c r="Y452" s="12">
        <v>0</v>
      </c>
      <c r="Z452" s="12">
        <v>0</v>
      </c>
      <c r="AA452" s="62">
        <f t="shared" si="738"/>
        <v>0</v>
      </c>
      <c r="AB452" s="52" t="str">
        <f t="shared" si="739"/>
        <v/>
      </c>
      <c r="AC452" s="62">
        <f t="shared" si="740"/>
        <v>0</v>
      </c>
      <c r="AD452" s="81"/>
      <c r="AE452" s="162"/>
    </row>
    <row r="453" spans="1:31" s="6" customFormat="1" ht="30" customHeight="1" x14ac:dyDescent="0.25">
      <c r="A453" s="6" t="str">
        <f t="shared" si="803"/>
        <v>b</v>
      </c>
      <c r="B453" s="69" t="s">
        <v>7</v>
      </c>
      <c r="C453" s="13" t="s">
        <v>14</v>
      </c>
      <c r="D453" s="14">
        <v>0</v>
      </c>
      <c r="E453" s="14">
        <v>0</v>
      </c>
      <c r="F453" s="147">
        <v>0</v>
      </c>
      <c r="G453" s="158">
        <v>0</v>
      </c>
      <c r="H453" s="158">
        <v>0</v>
      </c>
      <c r="I453" s="147">
        <v>0</v>
      </c>
      <c r="J453" s="44">
        <v>0</v>
      </c>
      <c r="K453" s="44">
        <v>0</v>
      </c>
      <c r="L453" s="53" t="str">
        <f t="shared" ref="L453:L516" si="804">IF(OR(F453="",F453=0),"",G453/F453)</f>
        <v/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f t="shared" ref="S453:S516" si="805">G453-H453</f>
        <v>0</v>
      </c>
      <c r="T453" s="147">
        <f t="shared" ref="T453:T516" si="806">IF(OR(C453="თანამდებობრივი სარგო",C453="პრემია",C453="დანამატი",C453="მ.შ. შტატგარეშეთა შრომის ანაზღაურება"),"",F453-G453)</f>
        <v>0</v>
      </c>
      <c r="U453" s="53" t="str">
        <f t="shared" ref="U453:U516" si="807">IF(OR(E453="",E453=0),"",G453/E453)</f>
        <v/>
      </c>
      <c r="V453" s="63">
        <f t="shared" ref="V453:V516" si="808">IF(OR(C453="თანამდებობრივი სარგო",C453="პრემია",C453="დანამატი",C453="მ.შ. შტატგარეშეთა შრომის ანაზღაურება"),"",E453-G453)</f>
        <v>0</v>
      </c>
      <c r="W453" s="14">
        <v>0</v>
      </c>
      <c r="X453" s="132">
        <v>0</v>
      </c>
      <c r="Y453" s="14">
        <v>0</v>
      </c>
      <c r="Z453" s="14">
        <v>0</v>
      </c>
      <c r="AA453" s="63">
        <f t="shared" ref="AA453:AA516" si="809">G453+Y453</f>
        <v>0</v>
      </c>
      <c r="AB453" s="53" t="str">
        <f t="shared" ref="AB453:AB516" si="810">IF(OR(E453="",E453=0),"",(G453+Y453)/E453)</f>
        <v/>
      </c>
      <c r="AC453" s="63">
        <f t="shared" ref="AC453:AC516" si="811">IF(OR(C453="თანამდებობრივი სარგო",C453="პრემია",C453="დანამატი",C453="მ.შ. შტატგარეშეთა შრომის ანაზღაურება"),"",E453-AA453)</f>
        <v>0</v>
      </c>
      <c r="AD453" s="81"/>
      <c r="AE453" s="162"/>
    </row>
    <row r="454" spans="1:31" s="6" customFormat="1" ht="15" customHeight="1" x14ac:dyDescent="0.25">
      <c r="A454" s="6" t="str">
        <f t="shared" si="803"/>
        <v>b</v>
      </c>
      <c r="B454" s="69" t="s">
        <v>7</v>
      </c>
      <c r="C454" s="13" t="s">
        <v>15</v>
      </c>
      <c r="D454" s="14">
        <v>0</v>
      </c>
      <c r="E454" s="14">
        <v>0</v>
      </c>
      <c r="F454" s="147">
        <v>0</v>
      </c>
      <c r="G454" s="158">
        <v>0</v>
      </c>
      <c r="H454" s="158">
        <v>0</v>
      </c>
      <c r="I454" s="147">
        <v>0</v>
      </c>
      <c r="J454" s="44">
        <v>0</v>
      </c>
      <c r="K454" s="44">
        <v>0</v>
      </c>
      <c r="L454" s="53" t="str">
        <f t="shared" si="804"/>
        <v/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f t="shared" si="805"/>
        <v>0</v>
      </c>
      <c r="T454" s="147">
        <f t="shared" si="806"/>
        <v>0</v>
      </c>
      <c r="U454" s="53" t="str">
        <f t="shared" si="807"/>
        <v/>
      </c>
      <c r="V454" s="63">
        <f t="shared" si="808"/>
        <v>0</v>
      </c>
      <c r="W454" s="14">
        <v>0</v>
      </c>
      <c r="X454" s="132">
        <v>0</v>
      </c>
      <c r="Y454" s="14">
        <v>0</v>
      </c>
      <c r="Z454" s="14">
        <v>0</v>
      </c>
      <c r="AA454" s="63">
        <f t="shared" si="809"/>
        <v>0</v>
      </c>
      <c r="AB454" s="53" t="str">
        <f t="shared" si="810"/>
        <v/>
      </c>
      <c r="AC454" s="63">
        <f t="shared" si="811"/>
        <v>0</v>
      </c>
      <c r="AD454" s="81"/>
      <c r="AE454" s="162"/>
    </row>
    <row r="455" spans="1:31" s="6" customFormat="1" ht="15.75" customHeight="1" thickBot="1" x14ac:dyDescent="0.3">
      <c r="A455" s="6" t="str">
        <f t="shared" si="803"/>
        <v>b</v>
      </c>
      <c r="B455" s="71" t="s">
        <v>7</v>
      </c>
      <c r="C455" s="17" t="s">
        <v>16</v>
      </c>
      <c r="D455" s="18">
        <v>0</v>
      </c>
      <c r="E455" s="18">
        <v>0</v>
      </c>
      <c r="F455" s="149">
        <v>0</v>
      </c>
      <c r="G455" s="160">
        <v>0</v>
      </c>
      <c r="H455" s="160">
        <v>0</v>
      </c>
      <c r="I455" s="149">
        <v>0</v>
      </c>
      <c r="J455" s="46">
        <v>0</v>
      </c>
      <c r="K455" s="46">
        <v>0</v>
      </c>
      <c r="L455" s="55" t="str">
        <f t="shared" si="804"/>
        <v/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f t="shared" si="805"/>
        <v>0</v>
      </c>
      <c r="T455" s="149">
        <f t="shared" si="806"/>
        <v>0</v>
      </c>
      <c r="U455" s="55" t="str">
        <f t="shared" si="807"/>
        <v/>
      </c>
      <c r="V455" s="65">
        <f t="shared" si="808"/>
        <v>0</v>
      </c>
      <c r="W455" s="18">
        <v>0</v>
      </c>
      <c r="X455" s="133">
        <v>0</v>
      </c>
      <c r="Y455" s="18">
        <v>0</v>
      </c>
      <c r="Z455" s="18">
        <v>0</v>
      </c>
      <c r="AA455" s="65">
        <f t="shared" si="809"/>
        <v>0</v>
      </c>
      <c r="AB455" s="55" t="str">
        <f t="shared" si="810"/>
        <v/>
      </c>
      <c r="AC455" s="65">
        <f t="shared" si="811"/>
        <v>0</v>
      </c>
      <c r="AD455" s="81"/>
      <c r="AE455" s="162"/>
    </row>
    <row r="456" spans="1:31" s="6" customFormat="1" ht="76.5" customHeight="1" thickTop="1" thickBot="1" x14ac:dyDescent="0.3">
      <c r="A456" s="6" t="str">
        <f t="shared" si="803"/>
        <v>b</v>
      </c>
      <c r="B456" s="67" t="s">
        <v>79</v>
      </c>
      <c r="C456" s="25" t="s">
        <v>80</v>
      </c>
      <c r="D456" s="22">
        <v>0</v>
      </c>
      <c r="E456" s="22">
        <v>0</v>
      </c>
      <c r="F456" s="150">
        <v>0</v>
      </c>
      <c r="G456" s="23">
        <v>0</v>
      </c>
      <c r="H456" s="23">
        <v>0</v>
      </c>
      <c r="I456" s="150">
        <v>0</v>
      </c>
      <c r="J456" s="47">
        <v>0</v>
      </c>
      <c r="K456" s="47">
        <v>0</v>
      </c>
      <c r="L456" s="56" t="str">
        <f t="shared" si="804"/>
        <v/>
      </c>
      <c r="M456" s="22">
        <v>0</v>
      </c>
      <c r="N456" s="22">
        <v>0</v>
      </c>
      <c r="O456" s="22">
        <v>0</v>
      </c>
      <c r="P456" s="22">
        <v>0</v>
      </c>
      <c r="Q456" s="22">
        <v>0</v>
      </c>
      <c r="R456" s="22">
        <v>0</v>
      </c>
      <c r="S456" s="22">
        <f t="shared" si="805"/>
        <v>0</v>
      </c>
      <c r="T456" s="150">
        <f t="shared" si="806"/>
        <v>0</v>
      </c>
      <c r="U456" s="56" t="str">
        <f t="shared" si="807"/>
        <v/>
      </c>
      <c r="V456" s="66">
        <f t="shared" si="808"/>
        <v>0</v>
      </c>
      <c r="W456" s="22">
        <v>0</v>
      </c>
      <c r="X456" s="141">
        <v>0</v>
      </c>
      <c r="Y456" s="22">
        <v>0</v>
      </c>
      <c r="Z456" s="22">
        <v>0</v>
      </c>
      <c r="AA456" s="66">
        <f t="shared" si="809"/>
        <v>0</v>
      </c>
      <c r="AB456" s="56" t="str">
        <f t="shared" si="810"/>
        <v/>
      </c>
      <c r="AC456" s="66">
        <f t="shared" si="811"/>
        <v>0</v>
      </c>
      <c r="AD456" s="81"/>
      <c r="AE456" s="162"/>
    </row>
    <row r="457" spans="1:31" s="6" customFormat="1" ht="15.75" customHeight="1" thickTop="1" x14ac:dyDescent="0.25">
      <c r="A457" s="6" t="str">
        <f t="shared" si="803"/>
        <v>b</v>
      </c>
      <c r="B457" s="69" t="s">
        <v>7</v>
      </c>
      <c r="C457" s="13" t="s">
        <v>8</v>
      </c>
      <c r="D457" s="14">
        <v>0</v>
      </c>
      <c r="E457" s="14">
        <v>0</v>
      </c>
      <c r="F457" s="147">
        <v>0</v>
      </c>
      <c r="G457" s="158">
        <v>0</v>
      </c>
      <c r="H457" s="158">
        <v>0</v>
      </c>
      <c r="I457" s="147">
        <v>0</v>
      </c>
      <c r="J457" s="44">
        <v>0</v>
      </c>
      <c r="K457" s="44">
        <v>0</v>
      </c>
      <c r="L457" s="53" t="str">
        <f t="shared" si="804"/>
        <v/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f t="shared" si="805"/>
        <v>0</v>
      </c>
      <c r="T457" s="147">
        <f t="shared" si="806"/>
        <v>0</v>
      </c>
      <c r="U457" s="53" t="str">
        <f t="shared" si="807"/>
        <v/>
      </c>
      <c r="V457" s="63">
        <f t="shared" si="808"/>
        <v>0</v>
      </c>
      <c r="W457" s="14">
        <v>0</v>
      </c>
      <c r="X457" s="132">
        <v>0</v>
      </c>
      <c r="Y457" s="14">
        <v>0</v>
      </c>
      <c r="Z457" s="14">
        <v>0</v>
      </c>
      <c r="AA457" s="63">
        <f t="shared" si="809"/>
        <v>0</v>
      </c>
      <c r="AB457" s="53" t="str">
        <f t="shared" si="810"/>
        <v/>
      </c>
      <c r="AC457" s="63">
        <f t="shared" si="811"/>
        <v>0</v>
      </c>
      <c r="AD457" s="81"/>
      <c r="AE457" s="162"/>
    </row>
    <row r="458" spans="1:31" s="6" customFormat="1" ht="18" customHeight="1" x14ac:dyDescent="0.25">
      <c r="A458" s="6" t="str">
        <f t="shared" si="803"/>
        <v>b</v>
      </c>
      <c r="B458" s="70" t="s">
        <v>7</v>
      </c>
      <c r="C458" s="10" t="s">
        <v>215</v>
      </c>
      <c r="D458" s="12">
        <v>0</v>
      </c>
      <c r="E458" s="12">
        <v>0</v>
      </c>
      <c r="F458" s="146">
        <v>0</v>
      </c>
      <c r="G458" s="84">
        <v>0</v>
      </c>
      <c r="H458" s="84">
        <v>0</v>
      </c>
      <c r="I458" s="146">
        <v>0</v>
      </c>
      <c r="J458" s="43">
        <v>0</v>
      </c>
      <c r="K458" s="43">
        <v>0</v>
      </c>
      <c r="L458" s="52" t="str">
        <f t="shared" si="804"/>
        <v/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f t="shared" si="805"/>
        <v>0</v>
      </c>
      <c r="T458" s="146">
        <f t="shared" si="806"/>
        <v>0</v>
      </c>
      <c r="U458" s="52" t="str">
        <f t="shared" si="807"/>
        <v/>
      </c>
      <c r="V458" s="62">
        <f t="shared" si="808"/>
        <v>0</v>
      </c>
      <c r="W458" s="12">
        <v>0</v>
      </c>
      <c r="X458" s="131">
        <v>0</v>
      </c>
      <c r="Y458" s="12">
        <v>0</v>
      </c>
      <c r="Z458" s="12">
        <v>0</v>
      </c>
      <c r="AA458" s="62">
        <f t="shared" si="809"/>
        <v>0</v>
      </c>
      <c r="AB458" s="52" t="str">
        <f t="shared" si="810"/>
        <v/>
      </c>
      <c r="AC458" s="62">
        <f t="shared" si="811"/>
        <v>0</v>
      </c>
      <c r="AD458" s="81"/>
      <c r="AE458" s="162"/>
    </row>
    <row r="459" spans="1:31" s="6" customFormat="1" ht="18" customHeight="1" x14ac:dyDescent="0.25">
      <c r="A459" s="6" t="str">
        <f t="shared" si="803"/>
        <v>b</v>
      </c>
      <c r="B459" s="70" t="s">
        <v>7</v>
      </c>
      <c r="C459" s="10" t="s">
        <v>221</v>
      </c>
      <c r="D459" s="12">
        <v>0</v>
      </c>
      <c r="E459" s="12">
        <v>0</v>
      </c>
      <c r="F459" s="146">
        <v>0</v>
      </c>
      <c r="G459" s="84">
        <v>0</v>
      </c>
      <c r="H459" s="84">
        <v>0</v>
      </c>
      <c r="I459" s="146">
        <v>0</v>
      </c>
      <c r="J459" s="43">
        <v>0</v>
      </c>
      <c r="K459" s="43">
        <v>0</v>
      </c>
      <c r="L459" s="52" t="str">
        <f t="shared" si="804"/>
        <v/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f t="shared" si="805"/>
        <v>0</v>
      </c>
      <c r="T459" s="146">
        <f t="shared" si="806"/>
        <v>0</v>
      </c>
      <c r="U459" s="52" t="str">
        <f t="shared" si="807"/>
        <v/>
      </c>
      <c r="V459" s="62">
        <f t="shared" si="808"/>
        <v>0</v>
      </c>
      <c r="W459" s="12">
        <v>0</v>
      </c>
      <c r="X459" s="131">
        <v>0</v>
      </c>
      <c r="Y459" s="12">
        <v>0</v>
      </c>
      <c r="Z459" s="12">
        <v>0</v>
      </c>
      <c r="AA459" s="62">
        <f t="shared" si="809"/>
        <v>0</v>
      </c>
      <c r="AB459" s="52" t="str">
        <f t="shared" si="810"/>
        <v/>
      </c>
      <c r="AC459" s="62">
        <f t="shared" si="811"/>
        <v>0</v>
      </c>
      <c r="AD459" s="81"/>
      <c r="AE459" s="162"/>
    </row>
    <row r="460" spans="1:31" s="6" customFormat="1" ht="18" customHeight="1" x14ac:dyDescent="0.25">
      <c r="A460" s="6" t="str">
        <f t="shared" si="803"/>
        <v>b</v>
      </c>
      <c r="B460" s="70" t="s">
        <v>7</v>
      </c>
      <c r="C460" s="10" t="s">
        <v>216</v>
      </c>
      <c r="D460" s="12">
        <v>0</v>
      </c>
      <c r="E460" s="12">
        <v>0</v>
      </c>
      <c r="F460" s="146">
        <v>0</v>
      </c>
      <c r="G460" s="84">
        <v>0</v>
      </c>
      <c r="H460" s="84">
        <v>0</v>
      </c>
      <c r="I460" s="146">
        <v>0</v>
      </c>
      <c r="J460" s="43">
        <v>0</v>
      </c>
      <c r="K460" s="43">
        <v>0</v>
      </c>
      <c r="L460" s="52" t="str">
        <f t="shared" si="804"/>
        <v/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f t="shared" si="805"/>
        <v>0</v>
      </c>
      <c r="T460" s="146">
        <f t="shared" si="806"/>
        <v>0</v>
      </c>
      <c r="U460" s="52" t="str">
        <f t="shared" si="807"/>
        <v/>
      </c>
      <c r="V460" s="62">
        <f t="shared" si="808"/>
        <v>0</v>
      </c>
      <c r="W460" s="12">
        <v>0</v>
      </c>
      <c r="X460" s="131">
        <v>0</v>
      </c>
      <c r="Y460" s="12">
        <v>0</v>
      </c>
      <c r="Z460" s="12">
        <v>0</v>
      </c>
      <c r="AA460" s="62">
        <f t="shared" si="809"/>
        <v>0</v>
      </c>
      <c r="AB460" s="52" t="str">
        <f t="shared" si="810"/>
        <v/>
      </c>
      <c r="AC460" s="62">
        <f t="shared" si="811"/>
        <v>0</v>
      </c>
      <c r="AD460" s="81"/>
      <c r="AE460" s="162"/>
    </row>
    <row r="461" spans="1:31" s="6" customFormat="1" ht="18" customHeight="1" x14ac:dyDescent="0.25">
      <c r="A461" s="6" t="str">
        <f t="shared" si="803"/>
        <v>b</v>
      </c>
      <c r="B461" s="70" t="s">
        <v>7</v>
      </c>
      <c r="C461" s="10" t="s">
        <v>217</v>
      </c>
      <c r="D461" s="12">
        <v>0</v>
      </c>
      <c r="E461" s="12">
        <v>0</v>
      </c>
      <c r="F461" s="146">
        <v>0</v>
      </c>
      <c r="G461" s="84">
        <v>0</v>
      </c>
      <c r="H461" s="84">
        <v>0</v>
      </c>
      <c r="I461" s="146">
        <v>0</v>
      </c>
      <c r="J461" s="43">
        <v>0</v>
      </c>
      <c r="K461" s="43">
        <v>0</v>
      </c>
      <c r="L461" s="52" t="str">
        <f t="shared" si="804"/>
        <v/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f t="shared" si="805"/>
        <v>0</v>
      </c>
      <c r="T461" s="146">
        <f t="shared" si="806"/>
        <v>0</v>
      </c>
      <c r="U461" s="52" t="str">
        <f t="shared" si="807"/>
        <v/>
      </c>
      <c r="V461" s="62">
        <f t="shared" si="808"/>
        <v>0</v>
      </c>
      <c r="W461" s="12">
        <v>0</v>
      </c>
      <c r="X461" s="131">
        <v>0</v>
      </c>
      <c r="Y461" s="12">
        <v>0</v>
      </c>
      <c r="Z461" s="12">
        <v>0</v>
      </c>
      <c r="AA461" s="62">
        <f t="shared" si="809"/>
        <v>0</v>
      </c>
      <c r="AB461" s="52" t="str">
        <f t="shared" si="810"/>
        <v/>
      </c>
      <c r="AC461" s="62">
        <f t="shared" si="811"/>
        <v>0</v>
      </c>
      <c r="AD461" s="81"/>
      <c r="AE461" s="162"/>
    </row>
    <row r="462" spans="1:31" s="6" customFormat="1" ht="18" customHeight="1" x14ac:dyDescent="0.25">
      <c r="A462" s="6" t="str">
        <f t="shared" si="803"/>
        <v>b</v>
      </c>
      <c r="B462" s="70" t="s">
        <v>7</v>
      </c>
      <c r="C462" s="10" t="s">
        <v>218</v>
      </c>
      <c r="D462" s="12">
        <v>0</v>
      </c>
      <c r="E462" s="12">
        <v>0</v>
      </c>
      <c r="F462" s="146">
        <v>0</v>
      </c>
      <c r="G462" s="84">
        <v>0</v>
      </c>
      <c r="H462" s="84">
        <v>0</v>
      </c>
      <c r="I462" s="146">
        <v>0</v>
      </c>
      <c r="J462" s="43">
        <v>0</v>
      </c>
      <c r="K462" s="43">
        <v>0</v>
      </c>
      <c r="L462" s="52" t="str">
        <f t="shared" si="804"/>
        <v/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f t="shared" si="805"/>
        <v>0</v>
      </c>
      <c r="T462" s="146">
        <f t="shared" si="806"/>
        <v>0</v>
      </c>
      <c r="U462" s="52" t="str">
        <f t="shared" si="807"/>
        <v/>
      </c>
      <c r="V462" s="62">
        <f t="shared" si="808"/>
        <v>0</v>
      </c>
      <c r="W462" s="12">
        <v>0</v>
      </c>
      <c r="X462" s="131">
        <v>0</v>
      </c>
      <c r="Y462" s="12">
        <v>0</v>
      </c>
      <c r="Z462" s="12">
        <v>0</v>
      </c>
      <c r="AA462" s="62">
        <f t="shared" si="809"/>
        <v>0</v>
      </c>
      <c r="AB462" s="52" t="str">
        <f t="shared" si="810"/>
        <v/>
      </c>
      <c r="AC462" s="62">
        <f t="shared" si="811"/>
        <v>0</v>
      </c>
      <c r="AD462" s="81"/>
      <c r="AE462" s="162"/>
    </row>
    <row r="463" spans="1:31" s="6" customFormat="1" ht="18" customHeight="1" x14ac:dyDescent="0.25">
      <c r="A463" s="6" t="str">
        <f t="shared" si="803"/>
        <v>b</v>
      </c>
      <c r="B463" s="70" t="s">
        <v>7</v>
      </c>
      <c r="C463" s="10" t="s">
        <v>219</v>
      </c>
      <c r="D463" s="12">
        <v>0</v>
      </c>
      <c r="E463" s="12">
        <v>0</v>
      </c>
      <c r="F463" s="146">
        <v>0</v>
      </c>
      <c r="G463" s="84">
        <v>0</v>
      </c>
      <c r="H463" s="84">
        <v>0</v>
      </c>
      <c r="I463" s="146">
        <v>0</v>
      </c>
      <c r="J463" s="43">
        <v>0</v>
      </c>
      <c r="K463" s="43">
        <v>0</v>
      </c>
      <c r="L463" s="52" t="str">
        <f t="shared" si="804"/>
        <v/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  <c r="S463" s="12">
        <f t="shared" si="805"/>
        <v>0</v>
      </c>
      <c r="T463" s="146">
        <f t="shared" si="806"/>
        <v>0</v>
      </c>
      <c r="U463" s="52" t="str">
        <f t="shared" si="807"/>
        <v/>
      </c>
      <c r="V463" s="62">
        <f t="shared" si="808"/>
        <v>0</v>
      </c>
      <c r="W463" s="12">
        <v>0</v>
      </c>
      <c r="X463" s="131">
        <v>0</v>
      </c>
      <c r="Y463" s="12">
        <v>0</v>
      </c>
      <c r="Z463" s="12">
        <v>0</v>
      </c>
      <c r="AA463" s="62">
        <f t="shared" si="809"/>
        <v>0</v>
      </c>
      <c r="AB463" s="52" t="str">
        <f t="shared" si="810"/>
        <v/>
      </c>
      <c r="AC463" s="62">
        <f t="shared" si="811"/>
        <v>0</v>
      </c>
      <c r="AD463" s="81"/>
      <c r="AE463" s="162"/>
    </row>
    <row r="464" spans="1:31" s="6" customFormat="1" ht="18" customHeight="1" x14ac:dyDescent="0.25">
      <c r="A464" s="6" t="str">
        <f t="shared" si="803"/>
        <v>b</v>
      </c>
      <c r="B464" s="70" t="s">
        <v>7</v>
      </c>
      <c r="C464" s="10" t="s">
        <v>220</v>
      </c>
      <c r="D464" s="12">
        <v>0</v>
      </c>
      <c r="E464" s="12">
        <v>0</v>
      </c>
      <c r="F464" s="146">
        <v>0</v>
      </c>
      <c r="G464" s="84">
        <v>0</v>
      </c>
      <c r="H464" s="84">
        <v>0</v>
      </c>
      <c r="I464" s="146">
        <v>0</v>
      </c>
      <c r="J464" s="43">
        <v>0</v>
      </c>
      <c r="K464" s="43">
        <v>0</v>
      </c>
      <c r="L464" s="52" t="str">
        <f t="shared" si="804"/>
        <v/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f t="shared" si="805"/>
        <v>0</v>
      </c>
      <c r="T464" s="146">
        <f t="shared" si="806"/>
        <v>0</v>
      </c>
      <c r="U464" s="52" t="str">
        <f t="shared" si="807"/>
        <v/>
      </c>
      <c r="V464" s="62">
        <f t="shared" si="808"/>
        <v>0</v>
      </c>
      <c r="W464" s="12">
        <v>0</v>
      </c>
      <c r="X464" s="131">
        <v>0</v>
      </c>
      <c r="Y464" s="12">
        <v>0</v>
      </c>
      <c r="Z464" s="12">
        <v>0</v>
      </c>
      <c r="AA464" s="62">
        <f t="shared" si="809"/>
        <v>0</v>
      </c>
      <c r="AB464" s="52" t="str">
        <f t="shared" si="810"/>
        <v/>
      </c>
      <c r="AC464" s="62">
        <f t="shared" si="811"/>
        <v>0</v>
      </c>
      <c r="AD464" s="81"/>
      <c r="AE464" s="162"/>
    </row>
    <row r="465" spans="1:31" s="6" customFormat="1" ht="30" customHeight="1" x14ac:dyDescent="0.25">
      <c r="A465" s="6" t="str">
        <f t="shared" si="803"/>
        <v>b</v>
      </c>
      <c r="B465" s="69" t="s">
        <v>7</v>
      </c>
      <c r="C465" s="13" t="s">
        <v>14</v>
      </c>
      <c r="D465" s="14">
        <v>0</v>
      </c>
      <c r="E465" s="14">
        <v>0</v>
      </c>
      <c r="F465" s="147">
        <v>0</v>
      </c>
      <c r="G465" s="158">
        <v>0</v>
      </c>
      <c r="H465" s="158">
        <v>0</v>
      </c>
      <c r="I465" s="147">
        <v>0</v>
      </c>
      <c r="J465" s="44">
        <v>0</v>
      </c>
      <c r="K465" s="44">
        <v>0</v>
      </c>
      <c r="L465" s="53" t="str">
        <f t="shared" si="804"/>
        <v/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f t="shared" si="805"/>
        <v>0</v>
      </c>
      <c r="T465" s="147">
        <f t="shared" si="806"/>
        <v>0</v>
      </c>
      <c r="U465" s="53" t="str">
        <f t="shared" si="807"/>
        <v/>
      </c>
      <c r="V465" s="63">
        <f t="shared" si="808"/>
        <v>0</v>
      </c>
      <c r="W465" s="14">
        <v>0</v>
      </c>
      <c r="X465" s="132">
        <v>0</v>
      </c>
      <c r="Y465" s="14">
        <v>0</v>
      </c>
      <c r="Z465" s="14">
        <v>0</v>
      </c>
      <c r="AA465" s="63">
        <f t="shared" si="809"/>
        <v>0</v>
      </c>
      <c r="AB465" s="53" t="str">
        <f t="shared" si="810"/>
        <v/>
      </c>
      <c r="AC465" s="63">
        <f t="shared" si="811"/>
        <v>0</v>
      </c>
      <c r="AD465" s="81"/>
      <c r="AE465" s="162"/>
    </row>
    <row r="466" spans="1:31" s="6" customFormat="1" ht="15" customHeight="1" x14ac:dyDescent="0.25">
      <c r="A466" s="6" t="str">
        <f t="shared" si="803"/>
        <v>b</v>
      </c>
      <c r="B466" s="69" t="s">
        <v>7</v>
      </c>
      <c r="C466" s="13" t="s">
        <v>15</v>
      </c>
      <c r="D466" s="14">
        <v>0</v>
      </c>
      <c r="E466" s="14">
        <v>0</v>
      </c>
      <c r="F466" s="147">
        <v>0</v>
      </c>
      <c r="G466" s="158">
        <v>0</v>
      </c>
      <c r="H466" s="158">
        <v>0</v>
      </c>
      <c r="I466" s="147">
        <v>0</v>
      </c>
      <c r="J466" s="44">
        <v>0</v>
      </c>
      <c r="K466" s="44">
        <v>0</v>
      </c>
      <c r="L466" s="53" t="str">
        <f t="shared" si="804"/>
        <v/>
      </c>
      <c r="M466" s="14">
        <v>0</v>
      </c>
      <c r="N466" s="14">
        <v>0</v>
      </c>
      <c r="O466" s="14">
        <v>0</v>
      </c>
      <c r="P466" s="14">
        <v>0</v>
      </c>
      <c r="Q466" s="14">
        <v>0</v>
      </c>
      <c r="R466" s="14">
        <v>0</v>
      </c>
      <c r="S466" s="14">
        <f t="shared" si="805"/>
        <v>0</v>
      </c>
      <c r="T466" s="147">
        <f t="shared" si="806"/>
        <v>0</v>
      </c>
      <c r="U466" s="53" t="str">
        <f t="shared" si="807"/>
        <v/>
      </c>
      <c r="V466" s="63">
        <f t="shared" si="808"/>
        <v>0</v>
      </c>
      <c r="W466" s="14">
        <v>0</v>
      </c>
      <c r="X466" s="132">
        <v>0</v>
      </c>
      <c r="Y466" s="14">
        <v>0</v>
      </c>
      <c r="Z466" s="14">
        <v>0</v>
      </c>
      <c r="AA466" s="63">
        <f t="shared" si="809"/>
        <v>0</v>
      </c>
      <c r="AB466" s="53" t="str">
        <f t="shared" si="810"/>
        <v/>
      </c>
      <c r="AC466" s="63">
        <f t="shared" si="811"/>
        <v>0</v>
      </c>
      <c r="AD466" s="81"/>
      <c r="AE466" s="162"/>
    </row>
    <row r="467" spans="1:31" s="6" customFormat="1" ht="15.75" customHeight="1" thickBot="1" x14ac:dyDescent="0.3">
      <c r="A467" s="6" t="str">
        <f t="shared" si="803"/>
        <v>b</v>
      </c>
      <c r="B467" s="71" t="s">
        <v>7</v>
      </c>
      <c r="C467" s="17" t="s">
        <v>16</v>
      </c>
      <c r="D467" s="18">
        <v>0</v>
      </c>
      <c r="E467" s="18">
        <v>0</v>
      </c>
      <c r="F467" s="149">
        <v>0</v>
      </c>
      <c r="G467" s="160">
        <v>0</v>
      </c>
      <c r="H467" s="160">
        <v>0</v>
      </c>
      <c r="I467" s="149">
        <v>0</v>
      </c>
      <c r="J467" s="46">
        <v>0</v>
      </c>
      <c r="K467" s="46">
        <v>0</v>
      </c>
      <c r="L467" s="55" t="str">
        <f t="shared" si="804"/>
        <v/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f t="shared" si="805"/>
        <v>0</v>
      </c>
      <c r="T467" s="149">
        <f t="shared" si="806"/>
        <v>0</v>
      </c>
      <c r="U467" s="55" t="str">
        <f t="shared" si="807"/>
        <v/>
      </c>
      <c r="V467" s="65">
        <f t="shared" si="808"/>
        <v>0</v>
      </c>
      <c r="W467" s="18">
        <v>0</v>
      </c>
      <c r="X467" s="133">
        <v>0</v>
      </c>
      <c r="Y467" s="18">
        <v>0</v>
      </c>
      <c r="Z467" s="18">
        <v>0</v>
      </c>
      <c r="AA467" s="65">
        <f t="shared" si="809"/>
        <v>0</v>
      </c>
      <c r="AB467" s="55" t="str">
        <f t="shared" si="810"/>
        <v/>
      </c>
      <c r="AC467" s="65">
        <f t="shared" si="811"/>
        <v>0</v>
      </c>
      <c r="AD467" s="81"/>
      <c r="AE467" s="162"/>
    </row>
    <row r="468" spans="1:31" s="6" customFormat="1" ht="76.5" customHeight="1" thickTop="1" thickBot="1" x14ac:dyDescent="0.3">
      <c r="A468" s="6" t="str">
        <f t="shared" si="803"/>
        <v>b</v>
      </c>
      <c r="B468" s="67" t="s">
        <v>81</v>
      </c>
      <c r="C468" s="25" t="s">
        <v>82</v>
      </c>
      <c r="D468" s="22">
        <v>0</v>
      </c>
      <c r="E468" s="22">
        <v>0</v>
      </c>
      <c r="F468" s="150">
        <v>0</v>
      </c>
      <c r="G468" s="23">
        <v>0</v>
      </c>
      <c r="H468" s="23">
        <v>0</v>
      </c>
      <c r="I468" s="150">
        <v>0</v>
      </c>
      <c r="J468" s="47">
        <v>0</v>
      </c>
      <c r="K468" s="47">
        <v>0</v>
      </c>
      <c r="L468" s="56" t="str">
        <f t="shared" si="804"/>
        <v/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f t="shared" si="805"/>
        <v>0</v>
      </c>
      <c r="T468" s="150">
        <f t="shared" si="806"/>
        <v>0</v>
      </c>
      <c r="U468" s="56" t="str">
        <f t="shared" si="807"/>
        <v/>
      </c>
      <c r="V468" s="66">
        <f t="shared" si="808"/>
        <v>0</v>
      </c>
      <c r="W468" s="22">
        <v>0</v>
      </c>
      <c r="X468" s="141">
        <v>0</v>
      </c>
      <c r="Y468" s="22">
        <v>0</v>
      </c>
      <c r="Z468" s="22">
        <v>0</v>
      </c>
      <c r="AA468" s="66">
        <f t="shared" si="809"/>
        <v>0</v>
      </c>
      <c r="AB468" s="56" t="str">
        <f t="shared" si="810"/>
        <v/>
      </c>
      <c r="AC468" s="66">
        <f t="shared" si="811"/>
        <v>0</v>
      </c>
      <c r="AD468" s="81"/>
      <c r="AE468" s="162"/>
    </row>
    <row r="469" spans="1:31" s="6" customFormat="1" ht="15.75" customHeight="1" thickTop="1" x14ac:dyDescent="0.25">
      <c r="A469" s="6" t="str">
        <f t="shared" si="803"/>
        <v>b</v>
      </c>
      <c r="B469" s="69" t="s">
        <v>7</v>
      </c>
      <c r="C469" s="13" t="s">
        <v>8</v>
      </c>
      <c r="D469" s="14">
        <v>0</v>
      </c>
      <c r="E469" s="14">
        <v>0</v>
      </c>
      <c r="F469" s="147">
        <v>0</v>
      </c>
      <c r="G469" s="158">
        <v>0</v>
      </c>
      <c r="H469" s="158">
        <v>0</v>
      </c>
      <c r="I469" s="147">
        <v>0</v>
      </c>
      <c r="J469" s="44">
        <v>0</v>
      </c>
      <c r="K469" s="44">
        <v>0</v>
      </c>
      <c r="L469" s="53" t="str">
        <f t="shared" si="804"/>
        <v/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f t="shared" si="805"/>
        <v>0</v>
      </c>
      <c r="T469" s="147">
        <f t="shared" si="806"/>
        <v>0</v>
      </c>
      <c r="U469" s="53" t="str">
        <f t="shared" si="807"/>
        <v/>
      </c>
      <c r="V469" s="63">
        <f t="shared" si="808"/>
        <v>0</v>
      </c>
      <c r="W469" s="14">
        <v>0</v>
      </c>
      <c r="X469" s="132">
        <v>0</v>
      </c>
      <c r="Y469" s="14">
        <v>0</v>
      </c>
      <c r="Z469" s="14">
        <v>0</v>
      </c>
      <c r="AA469" s="63">
        <f t="shared" si="809"/>
        <v>0</v>
      </c>
      <c r="AB469" s="53" t="str">
        <f t="shared" si="810"/>
        <v/>
      </c>
      <c r="AC469" s="63">
        <f t="shared" si="811"/>
        <v>0</v>
      </c>
      <c r="AD469" s="81"/>
      <c r="AE469" s="162"/>
    </row>
    <row r="470" spans="1:31" s="6" customFormat="1" ht="18" customHeight="1" x14ac:dyDescent="0.25">
      <c r="A470" s="6" t="str">
        <f t="shared" si="803"/>
        <v>b</v>
      </c>
      <c r="B470" s="70" t="s">
        <v>7</v>
      </c>
      <c r="C470" s="10" t="s">
        <v>215</v>
      </c>
      <c r="D470" s="12">
        <v>0</v>
      </c>
      <c r="E470" s="12">
        <v>0</v>
      </c>
      <c r="F470" s="146">
        <v>0</v>
      </c>
      <c r="G470" s="84">
        <v>0</v>
      </c>
      <c r="H470" s="84">
        <v>0</v>
      </c>
      <c r="I470" s="146">
        <v>0</v>
      </c>
      <c r="J470" s="43">
        <v>0</v>
      </c>
      <c r="K470" s="43">
        <v>0</v>
      </c>
      <c r="L470" s="52" t="str">
        <f t="shared" si="804"/>
        <v/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0</v>
      </c>
      <c r="S470" s="12">
        <f t="shared" si="805"/>
        <v>0</v>
      </c>
      <c r="T470" s="146">
        <f t="shared" si="806"/>
        <v>0</v>
      </c>
      <c r="U470" s="52" t="str">
        <f t="shared" si="807"/>
        <v/>
      </c>
      <c r="V470" s="62">
        <f t="shared" si="808"/>
        <v>0</v>
      </c>
      <c r="W470" s="12">
        <v>0</v>
      </c>
      <c r="X470" s="131">
        <v>0</v>
      </c>
      <c r="Y470" s="12">
        <v>0</v>
      </c>
      <c r="Z470" s="12">
        <v>0</v>
      </c>
      <c r="AA470" s="62">
        <f t="shared" si="809"/>
        <v>0</v>
      </c>
      <c r="AB470" s="52" t="str">
        <f t="shared" si="810"/>
        <v/>
      </c>
      <c r="AC470" s="62">
        <f t="shared" si="811"/>
        <v>0</v>
      </c>
      <c r="AD470" s="81"/>
      <c r="AE470" s="162"/>
    </row>
    <row r="471" spans="1:31" s="6" customFormat="1" ht="18" customHeight="1" x14ac:dyDescent="0.25">
      <c r="A471" s="6" t="str">
        <f t="shared" si="803"/>
        <v>b</v>
      </c>
      <c r="B471" s="70" t="s">
        <v>7</v>
      </c>
      <c r="C471" s="10" t="s">
        <v>221</v>
      </c>
      <c r="D471" s="12">
        <v>0</v>
      </c>
      <c r="E471" s="12">
        <v>0</v>
      </c>
      <c r="F471" s="146">
        <v>0</v>
      </c>
      <c r="G471" s="84">
        <v>0</v>
      </c>
      <c r="H471" s="84">
        <v>0</v>
      </c>
      <c r="I471" s="146">
        <v>0</v>
      </c>
      <c r="J471" s="43">
        <v>0</v>
      </c>
      <c r="K471" s="43">
        <v>0</v>
      </c>
      <c r="L471" s="52" t="str">
        <f t="shared" si="804"/>
        <v/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f t="shared" si="805"/>
        <v>0</v>
      </c>
      <c r="T471" s="146">
        <f t="shared" si="806"/>
        <v>0</v>
      </c>
      <c r="U471" s="52" t="str">
        <f t="shared" si="807"/>
        <v/>
      </c>
      <c r="V471" s="62">
        <f t="shared" si="808"/>
        <v>0</v>
      </c>
      <c r="W471" s="12">
        <v>0</v>
      </c>
      <c r="X471" s="131">
        <v>0</v>
      </c>
      <c r="Y471" s="12">
        <v>0</v>
      </c>
      <c r="Z471" s="12">
        <v>0</v>
      </c>
      <c r="AA471" s="62">
        <f t="shared" si="809"/>
        <v>0</v>
      </c>
      <c r="AB471" s="52" t="str">
        <f t="shared" si="810"/>
        <v/>
      </c>
      <c r="AC471" s="62">
        <f t="shared" si="811"/>
        <v>0</v>
      </c>
      <c r="AD471" s="81"/>
      <c r="AE471" s="162"/>
    </row>
    <row r="472" spans="1:31" s="6" customFormat="1" ht="18" customHeight="1" x14ac:dyDescent="0.25">
      <c r="A472" s="6" t="str">
        <f t="shared" ref="A472:A503" si="812">IF(OR(M472&lt;&gt;0,F472&lt;&gt;0,O472&lt;&gt;0,S472&lt;&gt;0,T472&lt;&gt;0),"a","b")</f>
        <v>b</v>
      </c>
      <c r="B472" s="70" t="s">
        <v>7</v>
      </c>
      <c r="C472" s="10" t="s">
        <v>216</v>
      </c>
      <c r="D472" s="12">
        <v>0</v>
      </c>
      <c r="E472" s="12">
        <v>0</v>
      </c>
      <c r="F472" s="146">
        <v>0</v>
      </c>
      <c r="G472" s="84">
        <v>0</v>
      </c>
      <c r="H472" s="84">
        <v>0</v>
      </c>
      <c r="I472" s="146">
        <v>0</v>
      </c>
      <c r="J472" s="43">
        <v>0</v>
      </c>
      <c r="K472" s="43">
        <v>0</v>
      </c>
      <c r="L472" s="52" t="str">
        <f t="shared" si="804"/>
        <v/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f t="shared" si="805"/>
        <v>0</v>
      </c>
      <c r="T472" s="146">
        <f t="shared" si="806"/>
        <v>0</v>
      </c>
      <c r="U472" s="52" t="str">
        <f t="shared" si="807"/>
        <v/>
      </c>
      <c r="V472" s="62">
        <f t="shared" si="808"/>
        <v>0</v>
      </c>
      <c r="W472" s="12">
        <v>0</v>
      </c>
      <c r="X472" s="131">
        <v>0</v>
      </c>
      <c r="Y472" s="12">
        <v>0</v>
      </c>
      <c r="Z472" s="12">
        <v>0</v>
      </c>
      <c r="AA472" s="62">
        <f t="shared" si="809"/>
        <v>0</v>
      </c>
      <c r="AB472" s="52" t="str">
        <f t="shared" si="810"/>
        <v/>
      </c>
      <c r="AC472" s="62">
        <f t="shared" si="811"/>
        <v>0</v>
      </c>
      <c r="AD472" s="81"/>
      <c r="AE472" s="162"/>
    </row>
    <row r="473" spans="1:31" s="6" customFormat="1" ht="18" customHeight="1" x14ac:dyDescent="0.25">
      <c r="A473" s="6" t="str">
        <f t="shared" si="812"/>
        <v>b</v>
      </c>
      <c r="B473" s="70" t="s">
        <v>7</v>
      </c>
      <c r="C473" s="10" t="s">
        <v>217</v>
      </c>
      <c r="D473" s="12">
        <v>0</v>
      </c>
      <c r="E473" s="12">
        <v>0</v>
      </c>
      <c r="F473" s="146">
        <v>0</v>
      </c>
      <c r="G473" s="84">
        <v>0</v>
      </c>
      <c r="H473" s="84">
        <v>0</v>
      </c>
      <c r="I473" s="146">
        <v>0</v>
      </c>
      <c r="J473" s="43">
        <v>0</v>
      </c>
      <c r="K473" s="43">
        <v>0</v>
      </c>
      <c r="L473" s="52" t="str">
        <f t="shared" si="804"/>
        <v/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f t="shared" si="805"/>
        <v>0</v>
      </c>
      <c r="T473" s="146">
        <f t="shared" si="806"/>
        <v>0</v>
      </c>
      <c r="U473" s="52" t="str">
        <f t="shared" si="807"/>
        <v/>
      </c>
      <c r="V473" s="62">
        <f t="shared" si="808"/>
        <v>0</v>
      </c>
      <c r="W473" s="12">
        <v>0</v>
      </c>
      <c r="X473" s="131">
        <v>0</v>
      </c>
      <c r="Y473" s="12">
        <v>0</v>
      </c>
      <c r="Z473" s="12">
        <v>0</v>
      </c>
      <c r="AA473" s="62">
        <f t="shared" si="809"/>
        <v>0</v>
      </c>
      <c r="AB473" s="52" t="str">
        <f t="shared" si="810"/>
        <v/>
      </c>
      <c r="AC473" s="62">
        <f t="shared" si="811"/>
        <v>0</v>
      </c>
      <c r="AD473" s="81"/>
      <c r="AE473" s="162"/>
    </row>
    <row r="474" spans="1:31" s="6" customFormat="1" ht="18" customHeight="1" x14ac:dyDescent="0.25">
      <c r="A474" s="6" t="str">
        <f t="shared" si="812"/>
        <v>b</v>
      </c>
      <c r="B474" s="70" t="s">
        <v>7</v>
      </c>
      <c r="C474" s="10" t="s">
        <v>218</v>
      </c>
      <c r="D474" s="12">
        <v>0</v>
      </c>
      <c r="E474" s="12">
        <v>0</v>
      </c>
      <c r="F474" s="146">
        <v>0</v>
      </c>
      <c r="G474" s="84">
        <v>0</v>
      </c>
      <c r="H474" s="84">
        <v>0</v>
      </c>
      <c r="I474" s="146">
        <v>0</v>
      </c>
      <c r="J474" s="43">
        <v>0</v>
      </c>
      <c r="K474" s="43">
        <v>0</v>
      </c>
      <c r="L474" s="52" t="str">
        <f t="shared" si="804"/>
        <v/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f t="shared" si="805"/>
        <v>0</v>
      </c>
      <c r="T474" s="146">
        <f t="shared" si="806"/>
        <v>0</v>
      </c>
      <c r="U474" s="52" t="str">
        <f t="shared" si="807"/>
        <v/>
      </c>
      <c r="V474" s="62">
        <f t="shared" si="808"/>
        <v>0</v>
      </c>
      <c r="W474" s="12">
        <v>0</v>
      </c>
      <c r="X474" s="131">
        <v>0</v>
      </c>
      <c r="Y474" s="12">
        <v>0</v>
      </c>
      <c r="Z474" s="12">
        <v>0</v>
      </c>
      <c r="AA474" s="62">
        <f t="shared" si="809"/>
        <v>0</v>
      </c>
      <c r="AB474" s="52" t="str">
        <f t="shared" si="810"/>
        <v/>
      </c>
      <c r="AC474" s="62">
        <f t="shared" si="811"/>
        <v>0</v>
      </c>
      <c r="AD474" s="81"/>
      <c r="AE474" s="162"/>
    </row>
    <row r="475" spans="1:31" s="6" customFormat="1" ht="18" customHeight="1" x14ac:dyDescent="0.25">
      <c r="A475" s="6" t="str">
        <f t="shared" si="812"/>
        <v>b</v>
      </c>
      <c r="B475" s="70" t="s">
        <v>7</v>
      </c>
      <c r="C475" s="10" t="s">
        <v>219</v>
      </c>
      <c r="D475" s="12">
        <v>0</v>
      </c>
      <c r="E475" s="12">
        <v>0</v>
      </c>
      <c r="F475" s="146">
        <v>0</v>
      </c>
      <c r="G475" s="84">
        <v>0</v>
      </c>
      <c r="H475" s="84">
        <v>0</v>
      </c>
      <c r="I475" s="146">
        <v>0</v>
      </c>
      <c r="J475" s="43">
        <v>0</v>
      </c>
      <c r="K475" s="43">
        <v>0</v>
      </c>
      <c r="L475" s="52" t="str">
        <f t="shared" si="804"/>
        <v/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f t="shared" si="805"/>
        <v>0</v>
      </c>
      <c r="T475" s="146">
        <f t="shared" si="806"/>
        <v>0</v>
      </c>
      <c r="U475" s="52" t="str">
        <f t="shared" si="807"/>
        <v/>
      </c>
      <c r="V475" s="62">
        <f t="shared" si="808"/>
        <v>0</v>
      </c>
      <c r="W475" s="12">
        <v>0</v>
      </c>
      <c r="X475" s="131">
        <v>0</v>
      </c>
      <c r="Y475" s="12">
        <v>0</v>
      </c>
      <c r="Z475" s="12">
        <v>0</v>
      </c>
      <c r="AA475" s="62">
        <f t="shared" si="809"/>
        <v>0</v>
      </c>
      <c r="AB475" s="52" t="str">
        <f t="shared" si="810"/>
        <v/>
      </c>
      <c r="AC475" s="62">
        <f t="shared" si="811"/>
        <v>0</v>
      </c>
      <c r="AD475" s="81"/>
      <c r="AE475" s="162"/>
    </row>
    <row r="476" spans="1:31" s="6" customFormat="1" ht="18" customHeight="1" x14ac:dyDescent="0.25">
      <c r="A476" s="6" t="str">
        <f t="shared" si="812"/>
        <v>b</v>
      </c>
      <c r="B476" s="70" t="s">
        <v>7</v>
      </c>
      <c r="C476" s="10" t="s">
        <v>220</v>
      </c>
      <c r="D476" s="12">
        <v>0</v>
      </c>
      <c r="E476" s="12">
        <v>0</v>
      </c>
      <c r="F476" s="146">
        <v>0</v>
      </c>
      <c r="G476" s="84">
        <v>0</v>
      </c>
      <c r="H476" s="84">
        <v>0</v>
      </c>
      <c r="I476" s="146">
        <v>0</v>
      </c>
      <c r="J476" s="43">
        <v>0</v>
      </c>
      <c r="K476" s="43">
        <v>0</v>
      </c>
      <c r="L476" s="52" t="str">
        <f t="shared" si="804"/>
        <v/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f t="shared" si="805"/>
        <v>0</v>
      </c>
      <c r="T476" s="146">
        <f t="shared" si="806"/>
        <v>0</v>
      </c>
      <c r="U476" s="52" t="str">
        <f t="shared" si="807"/>
        <v/>
      </c>
      <c r="V476" s="62">
        <f t="shared" si="808"/>
        <v>0</v>
      </c>
      <c r="W476" s="12">
        <v>0</v>
      </c>
      <c r="X476" s="131">
        <v>0</v>
      </c>
      <c r="Y476" s="12">
        <v>0</v>
      </c>
      <c r="Z476" s="12">
        <v>0</v>
      </c>
      <c r="AA476" s="62">
        <f t="shared" si="809"/>
        <v>0</v>
      </c>
      <c r="AB476" s="52" t="str">
        <f t="shared" si="810"/>
        <v/>
      </c>
      <c r="AC476" s="62">
        <f t="shared" si="811"/>
        <v>0</v>
      </c>
      <c r="AD476" s="81"/>
      <c r="AE476" s="162"/>
    </row>
    <row r="477" spans="1:31" s="6" customFormat="1" ht="30" customHeight="1" x14ac:dyDescent="0.25">
      <c r="A477" s="6" t="str">
        <f t="shared" si="812"/>
        <v>b</v>
      </c>
      <c r="B477" s="69" t="s">
        <v>7</v>
      </c>
      <c r="C477" s="13" t="s">
        <v>14</v>
      </c>
      <c r="D477" s="14">
        <v>0</v>
      </c>
      <c r="E477" s="14">
        <v>0</v>
      </c>
      <c r="F477" s="147">
        <v>0</v>
      </c>
      <c r="G477" s="158">
        <v>0</v>
      </c>
      <c r="H477" s="158">
        <v>0</v>
      </c>
      <c r="I477" s="147">
        <v>0</v>
      </c>
      <c r="J477" s="44">
        <v>0</v>
      </c>
      <c r="K477" s="44">
        <v>0</v>
      </c>
      <c r="L477" s="53" t="str">
        <f t="shared" si="804"/>
        <v/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f t="shared" si="805"/>
        <v>0</v>
      </c>
      <c r="T477" s="147">
        <f t="shared" si="806"/>
        <v>0</v>
      </c>
      <c r="U477" s="53" t="str">
        <f t="shared" si="807"/>
        <v/>
      </c>
      <c r="V477" s="63">
        <f t="shared" si="808"/>
        <v>0</v>
      </c>
      <c r="W477" s="14">
        <v>0</v>
      </c>
      <c r="X477" s="132">
        <v>0</v>
      </c>
      <c r="Y477" s="14">
        <v>0</v>
      </c>
      <c r="Z477" s="14">
        <v>0</v>
      </c>
      <c r="AA477" s="63">
        <f t="shared" si="809"/>
        <v>0</v>
      </c>
      <c r="AB477" s="53" t="str">
        <f t="shared" si="810"/>
        <v/>
      </c>
      <c r="AC477" s="63">
        <f t="shared" si="811"/>
        <v>0</v>
      </c>
      <c r="AD477" s="81"/>
      <c r="AE477" s="162"/>
    </row>
    <row r="478" spans="1:31" s="6" customFormat="1" ht="15" customHeight="1" x14ac:dyDescent="0.25">
      <c r="A478" s="6" t="str">
        <f t="shared" si="812"/>
        <v>b</v>
      </c>
      <c r="B478" s="69" t="s">
        <v>7</v>
      </c>
      <c r="C478" s="13" t="s">
        <v>15</v>
      </c>
      <c r="D478" s="14">
        <v>0</v>
      </c>
      <c r="E478" s="14">
        <v>0</v>
      </c>
      <c r="F478" s="147">
        <v>0</v>
      </c>
      <c r="G478" s="158">
        <v>0</v>
      </c>
      <c r="H478" s="158">
        <v>0</v>
      </c>
      <c r="I478" s="147">
        <v>0</v>
      </c>
      <c r="J478" s="44">
        <v>0</v>
      </c>
      <c r="K478" s="44">
        <v>0</v>
      </c>
      <c r="L478" s="53" t="str">
        <f t="shared" si="804"/>
        <v/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f t="shared" si="805"/>
        <v>0</v>
      </c>
      <c r="T478" s="147">
        <f t="shared" si="806"/>
        <v>0</v>
      </c>
      <c r="U478" s="53" t="str">
        <f t="shared" si="807"/>
        <v/>
      </c>
      <c r="V478" s="63">
        <f t="shared" si="808"/>
        <v>0</v>
      </c>
      <c r="W478" s="14">
        <v>0</v>
      </c>
      <c r="X478" s="132">
        <v>0</v>
      </c>
      <c r="Y478" s="14">
        <v>0</v>
      </c>
      <c r="Z478" s="14">
        <v>0</v>
      </c>
      <c r="AA478" s="63">
        <f t="shared" si="809"/>
        <v>0</v>
      </c>
      <c r="AB478" s="53" t="str">
        <f t="shared" si="810"/>
        <v/>
      </c>
      <c r="AC478" s="63">
        <f t="shared" si="811"/>
        <v>0</v>
      </c>
      <c r="AD478" s="81"/>
      <c r="AE478" s="162"/>
    </row>
    <row r="479" spans="1:31" s="6" customFormat="1" ht="15.75" customHeight="1" thickBot="1" x14ac:dyDescent="0.3">
      <c r="A479" s="6" t="str">
        <f t="shared" si="812"/>
        <v>b</v>
      </c>
      <c r="B479" s="71" t="s">
        <v>7</v>
      </c>
      <c r="C479" s="17" t="s">
        <v>16</v>
      </c>
      <c r="D479" s="18">
        <v>0</v>
      </c>
      <c r="E479" s="18">
        <v>0</v>
      </c>
      <c r="F479" s="149">
        <v>0</v>
      </c>
      <c r="G479" s="160">
        <v>0</v>
      </c>
      <c r="H479" s="160">
        <v>0</v>
      </c>
      <c r="I479" s="149">
        <v>0</v>
      </c>
      <c r="J479" s="46">
        <v>0</v>
      </c>
      <c r="K479" s="46">
        <v>0</v>
      </c>
      <c r="L479" s="55" t="str">
        <f t="shared" si="804"/>
        <v/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f t="shared" si="805"/>
        <v>0</v>
      </c>
      <c r="T479" s="149">
        <f t="shared" si="806"/>
        <v>0</v>
      </c>
      <c r="U479" s="55" t="str">
        <f t="shared" si="807"/>
        <v/>
      </c>
      <c r="V479" s="65">
        <f t="shared" si="808"/>
        <v>0</v>
      </c>
      <c r="W479" s="18">
        <v>0</v>
      </c>
      <c r="X479" s="133">
        <v>0</v>
      </c>
      <c r="Y479" s="18">
        <v>0</v>
      </c>
      <c r="Z479" s="18">
        <v>0</v>
      </c>
      <c r="AA479" s="65">
        <f t="shared" si="809"/>
        <v>0</v>
      </c>
      <c r="AB479" s="55" t="str">
        <f t="shared" si="810"/>
        <v/>
      </c>
      <c r="AC479" s="65">
        <f t="shared" si="811"/>
        <v>0</v>
      </c>
      <c r="AD479" s="81"/>
      <c r="AE479" s="162"/>
    </row>
    <row r="480" spans="1:31" s="6" customFormat="1" ht="76.5" customHeight="1" thickTop="1" thickBot="1" x14ac:dyDescent="0.3">
      <c r="A480" s="6" t="str">
        <f t="shared" si="812"/>
        <v>b</v>
      </c>
      <c r="B480" s="67" t="s">
        <v>83</v>
      </c>
      <c r="C480" s="25" t="s">
        <v>84</v>
      </c>
      <c r="D480" s="22">
        <v>0</v>
      </c>
      <c r="E480" s="22">
        <v>0</v>
      </c>
      <c r="F480" s="150">
        <v>0</v>
      </c>
      <c r="G480" s="23">
        <v>0</v>
      </c>
      <c r="H480" s="23">
        <v>0</v>
      </c>
      <c r="I480" s="150">
        <v>0</v>
      </c>
      <c r="J480" s="47">
        <v>0</v>
      </c>
      <c r="K480" s="47">
        <v>0</v>
      </c>
      <c r="L480" s="56" t="str">
        <f t="shared" si="804"/>
        <v/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f t="shared" si="805"/>
        <v>0</v>
      </c>
      <c r="T480" s="150">
        <f t="shared" si="806"/>
        <v>0</v>
      </c>
      <c r="U480" s="56" t="str">
        <f t="shared" si="807"/>
        <v/>
      </c>
      <c r="V480" s="66">
        <f t="shared" si="808"/>
        <v>0</v>
      </c>
      <c r="W480" s="22">
        <v>0</v>
      </c>
      <c r="X480" s="141">
        <v>0</v>
      </c>
      <c r="Y480" s="22">
        <v>0</v>
      </c>
      <c r="Z480" s="22">
        <v>0</v>
      </c>
      <c r="AA480" s="66">
        <f t="shared" si="809"/>
        <v>0</v>
      </c>
      <c r="AB480" s="56" t="str">
        <f t="shared" si="810"/>
        <v/>
      </c>
      <c r="AC480" s="66">
        <f t="shared" si="811"/>
        <v>0</v>
      </c>
      <c r="AD480" s="81"/>
      <c r="AE480" s="162"/>
    </row>
    <row r="481" spans="1:31" s="6" customFormat="1" ht="15.75" customHeight="1" thickTop="1" x14ac:dyDescent="0.25">
      <c r="A481" s="6" t="str">
        <f t="shared" si="812"/>
        <v>b</v>
      </c>
      <c r="B481" s="69" t="s">
        <v>7</v>
      </c>
      <c r="C481" s="13" t="s">
        <v>8</v>
      </c>
      <c r="D481" s="14">
        <v>0</v>
      </c>
      <c r="E481" s="14">
        <v>0</v>
      </c>
      <c r="F481" s="147">
        <v>0</v>
      </c>
      <c r="G481" s="158">
        <v>0</v>
      </c>
      <c r="H481" s="158">
        <v>0</v>
      </c>
      <c r="I481" s="147">
        <v>0</v>
      </c>
      <c r="J481" s="44">
        <v>0</v>
      </c>
      <c r="K481" s="44">
        <v>0</v>
      </c>
      <c r="L481" s="53" t="str">
        <f t="shared" si="804"/>
        <v/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f t="shared" si="805"/>
        <v>0</v>
      </c>
      <c r="T481" s="147">
        <f t="shared" si="806"/>
        <v>0</v>
      </c>
      <c r="U481" s="53" t="str">
        <f t="shared" si="807"/>
        <v/>
      </c>
      <c r="V481" s="63">
        <f t="shared" si="808"/>
        <v>0</v>
      </c>
      <c r="W481" s="14">
        <v>0</v>
      </c>
      <c r="X481" s="132">
        <v>0</v>
      </c>
      <c r="Y481" s="14">
        <v>0</v>
      </c>
      <c r="Z481" s="14">
        <v>0</v>
      </c>
      <c r="AA481" s="63">
        <f t="shared" si="809"/>
        <v>0</v>
      </c>
      <c r="AB481" s="53" t="str">
        <f t="shared" si="810"/>
        <v/>
      </c>
      <c r="AC481" s="63">
        <f t="shared" si="811"/>
        <v>0</v>
      </c>
      <c r="AD481" s="81"/>
      <c r="AE481" s="162"/>
    </row>
    <row r="482" spans="1:31" s="6" customFormat="1" ht="18" customHeight="1" x14ac:dyDescent="0.25">
      <c r="A482" s="6" t="str">
        <f t="shared" si="812"/>
        <v>b</v>
      </c>
      <c r="B482" s="70" t="s">
        <v>7</v>
      </c>
      <c r="C482" s="10" t="s">
        <v>215</v>
      </c>
      <c r="D482" s="12">
        <v>0</v>
      </c>
      <c r="E482" s="12">
        <v>0</v>
      </c>
      <c r="F482" s="146">
        <v>0</v>
      </c>
      <c r="G482" s="84">
        <v>0</v>
      </c>
      <c r="H482" s="84">
        <v>0</v>
      </c>
      <c r="I482" s="146">
        <v>0</v>
      </c>
      <c r="J482" s="43">
        <v>0</v>
      </c>
      <c r="K482" s="43">
        <v>0</v>
      </c>
      <c r="L482" s="52" t="str">
        <f t="shared" si="804"/>
        <v/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f t="shared" si="805"/>
        <v>0</v>
      </c>
      <c r="T482" s="146">
        <f t="shared" si="806"/>
        <v>0</v>
      </c>
      <c r="U482" s="52" t="str">
        <f t="shared" si="807"/>
        <v/>
      </c>
      <c r="V482" s="62">
        <f t="shared" si="808"/>
        <v>0</v>
      </c>
      <c r="W482" s="12">
        <v>0</v>
      </c>
      <c r="X482" s="131">
        <v>0</v>
      </c>
      <c r="Y482" s="12">
        <v>0</v>
      </c>
      <c r="Z482" s="12">
        <v>0</v>
      </c>
      <c r="AA482" s="62">
        <f t="shared" si="809"/>
        <v>0</v>
      </c>
      <c r="AB482" s="52" t="str">
        <f t="shared" si="810"/>
        <v/>
      </c>
      <c r="AC482" s="62">
        <f t="shared" si="811"/>
        <v>0</v>
      </c>
      <c r="AD482" s="81"/>
      <c r="AE482" s="162"/>
    </row>
    <row r="483" spans="1:31" s="6" customFormat="1" ht="18" customHeight="1" x14ac:dyDescent="0.25">
      <c r="A483" s="6" t="str">
        <f t="shared" si="812"/>
        <v>b</v>
      </c>
      <c r="B483" s="70" t="s">
        <v>7</v>
      </c>
      <c r="C483" s="10" t="s">
        <v>221</v>
      </c>
      <c r="D483" s="12">
        <v>0</v>
      </c>
      <c r="E483" s="12">
        <v>0</v>
      </c>
      <c r="F483" s="146">
        <v>0</v>
      </c>
      <c r="G483" s="84">
        <v>0</v>
      </c>
      <c r="H483" s="84">
        <v>0</v>
      </c>
      <c r="I483" s="146">
        <v>0</v>
      </c>
      <c r="J483" s="43">
        <v>0</v>
      </c>
      <c r="K483" s="43">
        <v>0</v>
      </c>
      <c r="L483" s="52" t="str">
        <f t="shared" si="804"/>
        <v/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f t="shared" si="805"/>
        <v>0</v>
      </c>
      <c r="T483" s="146">
        <f t="shared" si="806"/>
        <v>0</v>
      </c>
      <c r="U483" s="52" t="str">
        <f t="shared" si="807"/>
        <v/>
      </c>
      <c r="V483" s="62">
        <f t="shared" si="808"/>
        <v>0</v>
      </c>
      <c r="W483" s="12">
        <v>0</v>
      </c>
      <c r="X483" s="131">
        <v>0</v>
      </c>
      <c r="Y483" s="12">
        <v>0</v>
      </c>
      <c r="Z483" s="12">
        <v>0</v>
      </c>
      <c r="AA483" s="62">
        <f t="shared" si="809"/>
        <v>0</v>
      </c>
      <c r="AB483" s="52" t="str">
        <f t="shared" si="810"/>
        <v/>
      </c>
      <c r="AC483" s="62">
        <f t="shared" si="811"/>
        <v>0</v>
      </c>
      <c r="AD483" s="81"/>
      <c r="AE483" s="162"/>
    </row>
    <row r="484" spans="1:31" s="6" customFormat="1" ht="18" customHeight="1" x14ac:dyDescent="0.25">
      <c r="A484" s="6" t="str">
        <f t="shared" si="812"/>
        <v>b</v>
      </c>
      <c r="B484" s="70" t="s">
        <v>7</v>
      </c>
      <c r="C484" s="10" t="s">
        <v>216</v>
      </c>
      <c r="D484" s="12">
        <v>0</v>
      </c>
      <c r="E484" s="12">
        <v>0</v>
      </c>
      <c r="F484" s="146">
        <v>0</v>
      </c>
      <c r="G484" s="84">
        <v>0</v>
      </c>
      <c r="H484" s="84">
        <v>0</v>
      </c>
      <c r="I484" s="146">
        <v>0</v>
      </c>
      <c r="J484" s="43">
        <v>0</v>
      </c>
      <c r="K484" s="43">
        <v>0</v>
      </c>
      <c r="L484" s="52" t="str">
        <f t="shared" si="804"/>
        <v/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f t="shared" si="805"/>
        <v>0</v>
      </c>
      <c r="T484" s="146">
        <f t="shared" si="806"/>
        <v>0</v>
      </c>
      <c r="U484" s="52" t="str">
        <f t="shared" si="807"/>
        <v/>
      </c>
      <c r="V484" s="62">
        <f t="shared" si="808"/>
        <v>0</v>
      </c>
      <c r="W484" s="12">
        <v>0</v>
      </c>
      <c r="X484" s="131">
        <v>0</v>
      </c>
      <c r="Y484" s="12">
        <v>0</v>
      </c>
      <c r="Z484" s="12">
        <v>0</v>
      </c>
      <c r="AA484" s="62">
        <f t="shared" si="809"/>
        <v>0</v>
      </c>
      <c r="AB484" s="52" t="str">
        <f t="shared" si="810"/>
        <v/>
      </c>
      <c r="AC484" s="62">
        <f t="shared" si="811"/>
        <v>0</v>
      </c>
      <c r="AD484" s="81"/>
      <c r="AE484" s="162"/>
    </row>
    <row r="485" spans="1:31" s="6" customFormat="1" ht="18" customHeight="1" x14ac:dyDescent="0.25">
      <c r="A485" s="6" t="str">
        <f t="shared" si="812"/>
        <v>b</v>
      </c>
      <c r="B485" s="70" t="s">
        <v>7</v>
      </c>
      <c r="C485" s="10" t="s">
        <v>217</v>
      </c>
      <c r="D485" s="12">
        <v>0</v>
      </c>
      <c r="E485" s="12">
        <v>0</v>
      </c>
      <c r="F485" s="146">
        <v>0</v>
      </c>
      <c r="G485" s="84">
        <v>0</v>
      </c>
      <c r="H485" s="84">
        <v>0</v>
      </c>
      <c r="I485" s="146">
        <v>0</v>
      </c>
      <c r="J485" s="43">
        <v>0</v>
      </c>
      <c r="K485" s="43">
        <v>0</v>
      </c>
      <c r="L485" s="52" t="str">
        <f t="shared" si="804"/>
        <v/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f t="shared" si="805"/>
        <v>0</v>
      </c>
      <c r="T485" s="146">
        <f t="shared" si="806"/>
        <v>0</v>
      </c>
      <c r="U485" s="52" t="str">
        <f t="shared" si="807"/>
        <v/>
      </c>
      <c r="V485" s="62">
        <f t="shared" si="808"/>
        <v>0</v>
      </c>
      <c r="W485" s="12">
        <v>0</v>
      </c>
      <c r="X485" s="131">
        <v>0</v>
      </c>
      <c r="Y485" s="12">
        <v>0</v>
      </c>
      <c r="Z485" s="12">
        <v>0</v>
      </c>
      <c r="AA485" s="62">
        <f t="shared" si="809"/>
        <v>0</v>
      </c>
      <c r="AB485" s="52" t="str">
        <f t="shared" si="810"/>
        <v/>
      </c>
      <c r="AC485" s="62">
        <f t="shared" si="811"/>
        <v>0</v>
      </c>
      <c r="AD485" s="81"/>
      <c r="AE485" s="162"/>
    </row>
    <row r="486" spans="1:31" s="6" customFormat="1" ht="18" customHeight="1" x14ac:dyDescent="0.25">
      <c r="A486" s="6" t="str">
        <f t="shared" si="812"/>
        <v>b</v>
      </c>
      <c r="B486" s="70" t="s">
        <v>7</v>
      </c>
      <c r="C486" s="10" t="s">
        <v>218</v>
      </c>
      <c r="D486" s="12">
        <v>0</v>
      </c>
      <c r="E486" s="12">
        <v>0</v>
      </c>
      <c r="F486" s="146">
        <v>0</v>
      </c>
      <c r="G486" s="84">
        <v>0</v>
      </c>
      <c r="H486" s="84">
        <v>0</v>
      </c>
      <c r="I486" s="146">
        <v>0</v>
      </c>
      <c r="J486" s="43">
        <v>0</v>
      </c>
      <c r="K486" s="43">
        <v>0</v>
      </c>
      <c r="L486" s="52" t="str">
        <f t="shared" si="804"/>
        <v/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f t="shared" si="805"/>
        <v>0</v>
      </c>
      <c r="T486" s="146">
        <f t="shared" si="806"/>
        <v>0</v>
      </c>
      <c r="U486" s="52" t="str">
        <f t="shared" si="807"/>
        <v/>
      </c>
      <c r="V486" s="62">
        <f t="shared" si="808"/>
        <v>0</v>
      </c>
      <c r="W486" s="12">
        <v>0</v>
      </c>
      <c r="X486" s="131">
        <v>0</v>
      </c>
      <c r="Y486" s="12">
        <v>0</v>
      </c>
      <c r="Z486" s="12">
        <v>0</v>
      </c>
      <c r="AA486" s="62">
        <f t="shared" si="809"/>
        <v>0</v>
      </c>
      <c r="AB486" s="52" t="str">
        <f t="shared" si="810"/>
        <v/>
      </c>
      <c r="AC486" s="62">
        <f t="shared" si="811"/>
        <v>0</v>
      </c>
      <c r="AD486" s="81"/>
      <c r="AE486" s="162"/>
    </row>
    <row r="487" spans="1:31" s="6" customFormat="1" ht="18" customHeight="1" x14ac:dyDescent="0.25">
      <c r="A487" s="6" t="str">
        <f t="shared" si="812"/>
        <v>b</v>
      </c>
      <c r="B487" s="70" t="s">
        <v>7</v>
      </c>
      <c r="C487" s="10" t="s">
        <v>219</v>
      </c>
      <c r="D487" s="12">
        <v>0</v>
      </c>
      <c r="E487" s="12">
        <v>0</v>
      </c>
      <c r="F487" s="146">
        <v>0</v>
      </c>
      <c r="G487" s="84">
        <v>0</v>
      </c>
      <c r="H487" s="84">
        <v>0</v>
      </c>
      <c r="I487" s="146">
        <v>0</v>
      </c>
      <c r="J487" s="43">
        <v>0</v>
      </c>
      <c r="K487" s="43">
        <v>0</v>
      </c>
      <c r="L487" s="52" t="str">
        <f t="shared" si="804"/>
        <v/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f t="shared" si="805"/>
        <v>0</v>
      </c>
      <c r="T487" s="146">
        <f t="shared" si="806"/>
        <v>0</v>
      </c>
      <c r="U487" s="52" t="str">
        <f t="shared" si="807"/>
        <v/>
      </c>
      <c r="V487" s="62">
        <f t="shared" si="808"/>
        <v>0</v>
      </c>
      <c r="W487" s="12">
        <v>0</v>
      </c>
      <c r="X487" s="131">
        <v>0</v>
      </c>
      <c r="Y487" s="12">
        <v>0</v>
      </c>
      <c r="Z487" s="12">
        <v>0</v>
      </c>
      <c r="AA487" s="62">
        <f t="shared" si="809"/>
        <v>0</v>
      </c>
      <c r="AB487" s="52" t="str">
        <f t="shared" si="810"/>
        <v/>
      </c>
      <c r="AC487" s="62">
        <f t="shared" si="811"/>
        <v>0</v>
      </c>
      <c r="AD487" s="81"/>
      <c r="AE487" s="162"/>
    </row>
    <row r="488" spans="1:31" s="6" customFormat="1" ht="18" customHeight="1" x14ac:dyDescent="0.25">
      <c r="A488" s="6" t="str">
        <f t="shared" si="812"/>
        <v>b</v>
      </c>
      <c r="B488" s="70" t="s">
        <v>7</v>
      </c>
      <c r="C488" s="10" t="s">
        <v>220</v>
      </c>
      <c r="D488" s="12">
        <v>0</v>
      </c>
      <c r="E488" s="12">
        <v>0</v>
      </c>
      <c r="F488" s="146">
        <v>0</v>
      </c>
      <c r="G488" s="84">
        <v>0</v>
      </c>
      <c r="H488" s="84">
        <v>0</v>
      </c>
      <c r="I488" s="146">
        <v>0</v>
      </c>
      <c r="J488" s="43">
        <v>0</v>
      </c>
      <c r="K488" s="43">
        <v>0</v>
      </c>
      <c r="L488" s="52" t="str">
        <f t="shared" si="804"/>
        <v/>
      </c>
      <c r="M488" s="12">
        <v>0</v>
      </c>
      <c r="N488" s="12">
        <v>0</v>
      </c>
      <c r="O488" s="12">
        <v>0</v>
      </c>
      <c r="P488" s="12">
        <v>0</v>
      </c>
      <c r="Q488" s="12">
        <v>0</v>
      </c>
      <c r="R488" s="12">
        <v>0</v>
      </c>
      <c r="S488" s="12">
        <f t="shared" si="805"/>
        <v>0</v>
      </c>
      <c r="T488" s="146">
        <f t="shared" si="806"/>
        <v>0</v>
      </c>
      <c r="U488" s="52" t="str">
        <f t="shared" si="807"/>
        <v/>
      </c>
      <c r="V488" s="62">
        <f t="shared" si="808"/>
        <v>0</v>
      </c>
      <c r="W488" s="12">
        <v>0</v>
      </c>
      <c r="X488" s="131">
        <v>0</v>
      </c>
      <c r="Y488" s="12">
        <v>0</v>
      </c>
      <c r="Z488" s="12">
        <v>0</v>
      </c>
      <c r="AA488" s="62">
        <f t="shared" si="809"/>
        <v>0</v>
      </c>
      <c r="AB488" s="52" t="str">
        <f t="shared" si="810"/>
        <v/>
      </c>
      <c r="AC488" s="62">
        <f t="shared" si="811"/>
        <v>0</v>
      </c>
      <c r="AD488" s="81"/>
      <c r="AE488" s="162"/>
    </row>
    <row r="489" spans="1:31" s="6" customFormat="1" ht="30" customHeight="1" x14ac:dyDescent="0.25">
      <c r="A489" s="6" t="str">
        <f t="shared" si="812"/>
        <v>b</v>
      </c>
      <c r="B489" s="69" t="s">
        <v>7</v>
      </c>
      <c r="C489" s="13" t="s">
        <v>14</v>
      </c>
      <c r="D489" s="14">
        <v>0</v>
      </c>
      <c r="E489" s="14">
        <v>0</v>
      </c>
      <c r="F489" s="147">
        <v>0</v>
      </c>
      <c r="G489" s="158">
        <v>0</v>
      </c>
      <c r="H489" s="158">
        <v>0</v>
      </c>
      <c r="I489" s="147">
        <v>0</v>
      </c>
      <c r="J489" s="44">
        <v>0</v>
      </c>
      <c r="K489" s="44">
        <v>0</v>
      </c>
      <c r="L489" s="53" t="str">
        <f t="shared" si="804"/>
        <v/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f t="shared" si="805"/>
        <v>0</v>
      </c>
      <c r="T489" s="147">
        <f t="shared" si="806"/>
        <v>0</v>
      </c>
      <c r="U489" s="53" t="str">
        <f t="shared" si="807"/>
        <v/>
      </c>
      <c r="V489" s="63">
        <f t="shared" si="808"/>
        <v>0</v>
      </c>
      <c r="W489" s="14">
        <v>0</v>
      </c>
      <c r="X489" s="132">
        <v>0</v>
      </c>
      <c r="Y489" s="14">
        <v>0</v>
      </c>
      <c r="Z489" s="14">
        <v>0</v>
      </c>
      <c r="AA489" s="63">
        <f t="shared" si="809"/>
        <v>0</v>
      </c>
      <c r="AB489" s="53" t="str">
        <f t="shared" si="810"/>
        <v/>
      </c>
      <c r="AC489" s="63">
        <f t="shared" si="811"/>
        <v>0</v>
      </c>
      <c r="AD489" s="81"/>
      <c r="AE489" s="162"/>
    </row>
    <row r="490" spans="1:31" s="6" customFormat="1" ht="15" customHeight="1" x14ac:dyDescent="0.25">
      <c r="A490" s="6" t="str">
        <f t="shared" si="812"/>
        <v>b</v>
      </c>
      <c r="B490" s="69" t="s">
        <v>7</v>
      </c>
      <c r="C490" s="13" t="s">
        <v>15</v>
      </c>
      <c r="D490" s="14">
        <v>0</v>
      </c>
      <c r="E490" s="14">
        <v>0</v>
      </c>
      <c r="F490" s="147">
        <v>0</v>
      </c>
      <c r="G490" s="158">
        <v>0</v>
      </c>
      <c r="H490" s="158">
        <v>0</v>
      </c>
      <c r="I490" s="147">
        <v>0</v>
      </c>
      <c r="J490" s="44">
        <v>0</v>
      </c>
      <c r="K490" s="44">
        <v>0</v>
      </c>
      <c r="L490" s="53" t="str">
        <f t="shared" si="804"/>
        <v/>
      </c>
      <c r="M490" s="14">
        <v>0</v>
      </c>
      <c r="N490" s="14">
        <v>0</v>
      </c>
      <c r="O490" s="14">
        <v>0</v>
      </c>
      <c r="P490" s="14">
        <v>0</v>
      </c>
      <c r="Q490" s="14">
        <v>0</v>
      </c>
      <c r="R490" s="14">
        <v>0</v>
      </c>
      <c r="S490" s="14">
        <f t="shared" si="805"/>
        <v>0</v>
      </c>
      <c r="T490" s="147">
        <f t="shared" si="806"/>
        <v>0</v>
      </c>
      <c r="U490" s="53" t="str">
        <f t="shared" si="807"/>
        <v/>
      </c>
      <c r="V490" s="63">
        <f t="shared" si="808"/>
        <v>0</v>
      </c>
      <c r="W490" s="14">
        <v>0</v>
      </c>
      <c r="X490" s="132">
        <v>0</v>
      </c>
      <c r="Y490" s="14">
        <v>0</v>
      </c>
      <c r="Z490" s="14">
        <v>0</v>
      </c>
      <c r="AA490" s="63">
        <f t="shared" si="809"/>
        <v>0</v>
      </c>
      <c r="AB490" s="53" t="str">
        <f t="shared" si="810"/>
        <v/>
      </c>
      <c r="AC490" s="63">
        <f t="shared" si="811"/>
        <v>0</v>
      </c>
      <c r="AD490" s="81"/>
      <c r="AE490" s="162"/>
    </row>
    <row r="491" spans="1:31" s="6" customFormat="1" ht="15.75" customHeight="1" thickBot="1" x14ac:dyDescent="0.3">
      <c r="A491" s="6" t="str">
        <f t="shared" si="812"/>
        <v>b</v>
      </c>
      <c r="B491" s="71" t="s">
        <v>7</v>
      </c>
      <c r="C491" s="17" t="s">
        <v>16</v>
      </c>
      <c r="D491" s="18">
        <v>0</v>
      </c>
      <c r="E491" s="18">
        <v>0</v>
      </c>
      <c r="F491" s="149">
        <v>0</v>
      </c>
      <c r="G491" s="160">
        <v>0</v>
      </c>
      <c r="H491" s="160">
        <v>0</v>
      </c>
      <c r="I491" s="149">
        <v>0</v>
      </c>
      <c r="J491" s="46">
        <v>0</v>
      </c>
      <c r="K491" s="46">
        <v>0</v>
      </c>
      <c r="L491" s="55" t="str">
        <f t="shared" si="804"/>
        <v/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f t="shared" si="805"/>
        <v>0</v>
      </c>
      <c r="T491" s="149">
        <f t="shared" si="806"/>
        <v>0</v>
      </c>
      <c r="U491" s="55" t="str">
        <f t="shared" si="807"/>
        <v/>
      </c>
      <c r="V491" s="65">
        <f t="shared" si="808"/>
        <v>0</v>
      </c>
      <c r="W491" s="18">
        <v>0</v>
      </c>
      <c r="X491" s="133">
        <v>0</v>
      </c>
      <c r="Y491" s="18">
        <v>0</v>
      </c>
      <c r="Z491" s="18">
        <v>0</v>
      </c>
      <c r="AA491" s="65">
        <f t="shared" si="809"/>
        <v>0</v>
      </c>
      <c r="AB491" s="55" t="str">
        <f t="shared" si="810"/>
        <v/>
      </c>
      <c r="AC491" s="65">
        <f t="shared" si="811"/>
        <v>0</v>
      </c>
      <c r="AD491" s="81"/>
      <c r="AE491" s="162"/>
    </row>
    <row r="492" spans="1:31" s="6" customFormat="1" ht="61.5" customHeight="1" thickTop="1" thickBot="1" x14ac:dyDescent="0.3">
      <c r="A492" s="6" t="str">
        <f t="shared" si="812"/>
        <v>b</v>
      </c>
      <c r="B492" s="67" t="s">
        <v>85</v>
      </c>
      <c r="C492" s="25" t="s">
        <v>86</v>
      </c>
      <c r="D492" s="22">
        <v>0</v>
      </c>
      <c r="E492" s="22">
        <v>0</v>
      </c>
      <c r="F492" s="150">
        <v>0</v>
      </c>
      <c r="G492" s="23">
        <v>0</v>
      </c>
      <c r="H492" s="23">
        <v>0</v>
      </c>
      <c r="I492" s="150">
        <v>0</v>
      </c>
      <c r="J492" s="47">
        <v>0</v>
      </c>
      <c r="K492" s="47">
        <v>0</v>
      </c>
      <c r="L492" s="56" t="str">
        <f t="shared" si="804"/>
        <v/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f t="shared" si="805"/>
        <v>0</v>
      </c>
      <c r="T492" s="150">
        <f t="shared" si="806"/>
        <v>0</v>
      </c>
      <c r="U492" s="56" t="str">
        <f t="shared" si="807"/>
        <v/>
      </c>
      <c r="V492" s="66">
        <f t="shared" si="808"/>
        <v>0</v>
      </c>
      <c r="W492" s="22">
        <v>0</v>
      </c>
      <c r="X492" s="141">
        <v>0</v>
      </c>
      <c r="Y492" s="22">
        <v>0</v>
      </c>
      <c r="Z492" s="22">
        <v>0</v>
      </c>
      <c r="AA492" s="66">
        <f t="shared" si="809"/>
        <v>0</v>
      </c>
      <c r="AB492" s="56" t="str">
        <f t="shared" si="810"/>
        <v/>
      </c>
      <c r="AC492" s="66">
        <f t="shared" si="811"/>
        <v>0</v>
      </c>
      <c r="AD492" s="81"/>
      <c r="AE492" s="162"/>
    </row>
    <row r="493" spans="1:31" s="6" customFormat="1" ht="15.75" customHeight="1" thickTop="1" x14ac:dyDescent="0.25">
      <c r="A493" s="6" t="str">
        <f t="shared" si="812"/>
        <v>b</v>
      </c>
      <c r="B493" s="69" t="s">
        <v>7</v>
      </c>
      <c r="C493" s="13" t="s">
        <v>8</v>
      </c>
      <c r="D493" s="14">
        <v>0</v>
      </c>
      <c r="E493" s="14">
        <v>0</v>
      </c>
      <c r="F493" s="147">
        <v>0</v>
      </c>
      <c r="G493" s="158">
        <v>0</v>
      </c>
      <c r="H493" s="158">
        <v>0</v>
      </c>
      <c r="I493" s="147">
        <v>0</v>
      </c>
      <c r="J493" s="44">
        <v>0</v>
      </c>
      <c r="K493" s="44">
        <v>0</v>
      </c>
      <c r="L493" s="53" t="str">
        <f t="shared" si="804"/>
        <v/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f t="shared" si="805"/>
        <v>0</v>
      </c>
      <c r="T493" s="147">
        <f t="shared" si="806"/>
        <v>0</v>
      </c>
      <c r="U493" s="53" t="str">
        <f t="shared" si="807"/>
        <v/>
      </c>
      <c r="V493" s="63">
        <f t="shared" si="808"/>
        <v>0</v>
      </c>
      <c r="W493" s="14">
        <v>0</v>
      </c>
      <c r="X493" s="132">
        <v>0</v>
      </c>
      <c r="Y493" s="14">
        <v>0</v>
      </c>
      <c r="Z493" s="14">
        <v>0</v>
      </c>
      <c r="AA493" s="63">
        <f t="shared" si="809"/>
        <v>0</v>
      </c>
      <c r="AB493" s="53" t="str">
        <f t="shared" si="810"/>
        <v/>
      </c>
      <c r="AC493" s="63">
        <f t="shared" si="811"/>
        <v>0</v>
      </c>
      <c r="AD493" s="81"/>
      <c r="AE493" s="162"/>
    </row>
    <row r="494" spans="1:31" s="6" customFormat="1" ht="18" customHeight="1" x14ac:dyDescent="0.25">
      <c r="A494" s="6" t="str">
        <f t="shared" si="812"/>
        <v>b</v>
      </c>
      <c r="B494" s="70" t="s">
        <v>7</v>
      </c>
      <c r="C494" s="10" t="s">
        <v>215</v>
      </c>
      <c r="D494" s="12">
        <v>0</v>
      </c>
      <c r="E494" s="12">
        <v>0</v>
      </c>
      <c r="F494" s="146">
        <v>0</v>
      </c>
      <c r="G494" s="84">
        <v>0</v>
      </c>
      <c r="H494" s="84">
        <v>0</v>
      </c>
      <c r="I494" s="146">
        <v>0</v>
      </c>
      <c r="J494" s="43">
        <v>0</v>
      </c>
      <c r="K494" s="43">
        <v>0</v>
      </c>
      <c r="L494" s="52" t="str">
        <f t="shared" si="804"/>
        <v/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f t="shared" si="805"/>
        <v>0</v>
      </c>
      <c r="T494" s="146">
        <f t="shared" si="806"/>
        <v>0</v>
      </c>
      <c r="U494" s="52" t="str">
        <f t="shared" si="807"/>
        <v/>
      </c>
      <c r="V494" s="62">
        <f t="shared" si="808"/>
        <v>0</v>
      </c>
      <c r="W494" s="12">
        <v>0</v>
      </c>
      <c r="X494" s="131">
        <v>0</v>
      </c>
      <c r="Y494" s="12">
        <v>0</v>
      </c>
      <c r="Z494" s="12">
        <v>0</v>
      </c>
      <c r="AA494" s="62">
        <f t="shared" si="809"/>
        <v>0</v>
      </c>
      <c r="AB494" s="52" t="str">
        <f t="shared" si="810"/>
        <v/>
      </c>
      <c r="AC494" s="62">
        <f t="shared" si="811"/>
        <v>0</v>
      </c>
      <c r="AD494" s="81"/>
      <c r="AE494" s="162"/>
    </row>
    <row r="495" spans="1:31" s="6" customFormat="1" ht="18" customHeight="1" x14ac:dyDescent="0.25">
      <c r="A495" s="6" t="str">
        <f t="shared" si="812"/>
        <v>b</v>
      </c>
      <c r="B495" s="70" t="s">
        <v>7</v>
      </c>
      <c r="C495" s="10" t="s">
        <v>221</v>
      </c>
      <c r="D495" s="12">
        <v>0</v>
      </c>
      <c r="E495" s="12">
        <v>0</v>
      </c>
      <c r="F495" s="146">
        <v>0</v>
      </c>
      <c r="G495" s="84">
        <v>0</v>
      </c>
      <c r="H495" s="84">
        <v>0</v>
      </c>
      <c r="I495" s="146">
        <v>0</v>
      </c>
      <c r="J495" s="43">
        <v>0</v>
      </c>
      <c r="K495" s="43">
        <v>0</v>
      </c>
      <c r="L495" s="52" t="str">
        <f t="shared" si="804"/>
        <v/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f t="shared" si="805"/>
        <v>0</v>
      </c>
      <c r="T495" s="146">
        <f t="shared" si="806"/>
        <v>0</v>
      </c>
      <c r="U495" s="52" t="str">
        <f t="shared" si="807"/>
        <v/>
      </c>
      <c r="V495" s="62">
        <f t="shared" si="808"/>
        <v>0</v>
      </c>
      <c r="W495" s="12">
        <v>0</v>
      </c>
      <c r="X495" s="131">
        <v>0</v>
      </c>
      <c r="Y495" s="12">
        <v>0</v>
      </c>
      <c r="Z495" s="12">
        <v>0</v>
      </c>
      <c r="AA495" s="62">
        <f t="shared" si="809"/>
        <v>0</v>
      </c>
      <c r="AB495" s="52" t="str">
        <f t="shared" si="810"/>
        <v/>
      </c>
      <c r="AC495" s="62">
        <f t="shared" si="811"/>
        <v>0</v>
      </c>
      <c r="AD495" s="81"/>
      <c r="AE495" s="162"/>
    </row>
    <row r="496" spans="1:31" s="6" customFormat="1" ht="18" customHeight="1" x14ac:dyDescent="0.25">
      <c r="A496" s="6" t="str">
        <f t="shared" si="812"/>
        <v>b</v>
      </c>
      <c r="B496" s="70" t="s">
        <v>7</v>
      </c>
      <c r="C496" s="10" t="s">
        <v>216</v>
      </c>
      <c r="D496" s="12">
        <v>0</v>
      </c>
      <c r="E496" s="12">
        <v>0</v>
      </c>
      <c r="F496" s="146">
        <v>0</v>
      </c>
      <c r="G496" s="84">
        <v>0</v>
      </c>
      <c r="H496" s="84">
        <v>0</v>
      </c>
      <c r="I496" s="146">
        <v>0</v>
      </c>
      <c r="J496" s="43">
        <v>0</v>
      </c>
      <c r="K496" s="43">
        <v>0</v>
      </c>
      <c r="L496" s="52" t="str">
        <f t="shared" si="804"/>
        <v/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f t="shared" si="805"/>
        <v>0</v>
      </c>
      <c r="T496" s="146">
        <f t="shared" si="806"/>
        <v>0</v>
      </c>
      <c r="U496" s="52" t="str">
        <f t="shared" si="807"/>
        <v/>
      </c>
      <c r="V496" s="62">
        <f t="shared" si="808"/>
        <v>0</v>
      </c>
      <c r="W496" s="12">
        <v>0</v>
      </c>
      <c r="X496" s="131">
        <v>0</v>
      </c>
      <c r="Y496" s="12">
        <v>0</v>
      </c>
      <c r="Z496" s="12">
        <v>0</v>
      </c>
      <c r="AA496" s="62">
        <f t="shared" si="809"/>
        <v>0</v>
      </c>
      <c r="AB496" s="52" t="str">
        <f t="shared" si="810"/>
        <v/>
      </c>
      <c r="AC496" s="62">
        <f t="shared" si="811"/>
        <v>0</v>
      </c>
      <c r="AD496" s="81"/>
      <c r="AE496" s="162"/>
    </row>
    <row r="497" spans="1:31" s="6" customFormat="1" ht="18" customHeight="1" x14ac:dyDescent="0.25">
      <c r="A497" s="6" t="str">
        <f t="shared" si="812"/>
        <v>b</v>
      </c>
      <c r="B497" s="70" t="s">
        <v>7</v>
      </c>
      <c r="C497" s="10" t="s">
        <v>217</v>
      </c>
      <c r="D497" s="12">
        <v>0</v>
      </c>
      <c r="E497" s="12">
        <v>0</v>
      </c>
      <c r="F497" s="146">
        <v>0</v>
      </c>
      <c r="G497" s="84">
        <v>0</v>
      </c>
      <c r="H497" s="84">
        <v>0</v>
      </c>
      <c r="I497" s="146">
        <v>0</v>
      </c>
      <c r="J497" s="43">
        <v>0</v>
      </c>
      <c r="K497" s="43">
        <v>0</v>
      </c>
      <c r="L497" s="52" t="str">
        <f t="shared" si="804"/>
        <v/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f t="shared" si="805"/>
        <v>0</v>
      </c>
      <c r="T497" s="146">
        <f t="shared" si="806"/>
        <v>0</v>
      </c>
      <c r="U497" s="52" t="str">
        <f t="shared" si="807"/>
        <v/>
      </c>
      <c r="V497" s="62">
        <f t="shared" si="808"/>
        <v>0</v>
      </c>
      <c r="W497" s="12">
        <v>0</v>
      </c>
      <c r="X497" s="131">
        <v>0</v>
      </c>
      <c r="Y497" s="12">
        <v>0</v>
      </c>
      <c r="Z497" s="12">
        <v>0</v>
      </c>
      <c r="AA497" s="62">
        <f t="shared" si="809"/>
        <v>0</v>
      </c>
      <c r="AB497" s="52" t="str">
        <f t="shared" si="810"/>
        <v/>
      </c>
      <c r="AC497" s="62">
        <f t="shared" si="811"/>
        <v>0</v>
      </c>
      <c r="AD497" s="81"/>
      <c r="AE497" s="162"/>
    </row>
    <row r="498" spans="1:31" s="6" customFormat="1" ht="18" customHeight="1" x14ac:dyDescent="0.25">
      <c r="A498" s="6" t="str">
        <f t="shared" si="812"/>
        <v>b</v>
      </c>
      <c r="B498" s="70" t="s">
        <v>7</v>
      </c>
      <c r="C498" s="10" t="s">
        <v>218</v>
      </c>
      <c r="D498" s="12">
        <v>0</v>
      </c>
      <c r="E498" s="12">
        <v>0</v>
      </c>
      <c r="F498" s="146">
        <v>0</v>
      </c>
      <c r="G498" s="84">
        <v>0</v>
      </c>
      <c r="H498" s="84">
        <v>0</v>
      </c>
      <c r="I498" s="146">
        <v>0</v>
      </c>
      <c r="J498" s="43">
        <v>0</v>
      </c>
      <c r="K498" s="43">
        <v>0</v>
      </c>
      <c r="L498" s="52" t="str">
        <f t="shared" si="804"/>
        <v/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f t="shared" si="805"/>
        <v>0</v>
      </c>
      <c r="T498" s="146">
        <f t="shared" si="806"/>
        <v>0</v>
      </c>
      <c r="U498" s="52" t="str">
        <f t="shared" si="807"/>
        <v/>
      </c>
      <c r="V498" s="62">
        <f t="shared" si="808"/>
        <v>0</v>
      </c>
      <c r="W498" s="12">
        <v>0</v>
      </c>
      <c r="X498" s="131">
        <v>0</v>
      </c>
      <c r="Y498" s="12">
        <v>0</v>
      </c>
      <c r="Z498" s="12">
        <v>0</v>
      </c>
      <c r="AA498" s="62">
        <f t="shared" si="809"/>
        <v>0</v>
      </c>
      <c r="AB498" s="52" t="str">
        <f t="shared" si="810"/>
        <v/>
      </c>
      <c r="AC498" s="62">
        <f t="shared" si="811"/>
        <v>0</v>
      </c>
      <c r="AD498" s="81"/>
      <c r="AE498" s="162"/>
    </row>
    <row r="499" spans="1:31" s="6" customFormat="1" ht="18" customHeight="1" x14ac:dyDescent="0.25">
      <c r="A499" s="6" t="str">
        <f t="shared" si="812"/>
        <v>b</v>
      </c>
      <c r="B499" s="70" t="s">
        <v>7</v>
      </c>
      <c r="C499" s="10" t="s">
        <v>219</v>
      </c>
      <c r="D499" s="12">
        <v>0</v>
      </c>
      <c r="E499" s="12">
        <v>0</v>
      </c>
      <c r="F499" s="146">
        <v>0</v>
      </c>
      <c r="G499" s="84">
        <v>0</v>
      </c>
      <c r="H499" s="84">
        <v>0</v>
      </c>
      <c r="I499" s="146">
        <v>0</v>
      </c>
      <c r="J499" s="43">
        <v>0</v>
      </c>
      <c r="K499" s="43">
        <v>0</v>
      </c>
      <c r="L499" s="52" t="str">
        <f t="shared" si="804"/>
        <v/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f t="shared" si="805"/>
        <v>0</v>
      </c>
      <c r="T499" s="146">
        <f t="shared" si="806"/>
        <v>0</v>
      </c>
      <c r="U499" s="52" t="str">
        <f t="shared" si="807"/>
        <v/>
      </c>
      <c r="V499" s="62">
        <f t="shared" si="808"/>
        <v>0</v>
      </c>
      <c r="W499" s="12">
        <v>0</v>
      </c>
      <c r="X499" s="131">
        <v>0</v>
      </c>
      <c r="Y499" s="12">
        <v>0</v>
      </c>
      <c r="Z499" s="12">
        <v>0</v>
      </c>
      <c r="AA499" s="62">
        <f t="shared" si="809"/>
        <v>0</v>
      </c>
      <c r="AB499" s="52" t="str">
        <f t="shared" si="810"/>
        <v/>
      </c>
      <c r="AC499" s="62">
        <f t="shared" si="811"/>
        <v>0</v>
      </c>
      <c r="AD499" s="81"/>
      <c r="AE499" s="162"/>
    </row>
    <row r="500" spans="1:31" s="6" customFormat="1" ht="18" customHeight="1" x14ac:dyDescent="0.25">
      <c r="A500" s="6" t="str">
        <f t="shared" si="812"/>
        <v>b</v>
      </c>
      <c r="B500" s="70" t="s">
        <v>7</v>
      </c>
      <c r="C500" s="10" t="s">
        <v>220</v>
      </c>
      <c r="D500" s="12">
        <v>0</v>
      </c>
      <c r="E500" s="12">
        <v>0</v>
      </c>
      <c r="F500" s="146">
        <v>0</v>
      </c>
      <c r="G500" s="84">
        <v>0</v>
      </c>
      <c r="H500" s="84">
        <v>0</v>
      </c>
      <c r="I500" s="146">
        <v>0</v>
      </c>
      <c r="J500" s="43">
        <v>0</v>
      </c>
      <c r="K500" s="43">
        <v>0</v>
      </c>
      <c r="L500" s="52" t="str">
        <f t="shared" si="804"/>
        <v/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f t="shared" si="805"/>
        <v>0</v>
      </c>
      <c r="T500" s="146">
        <f t="shared" si="806"/>
        <v>0</v>
      </c>
      <c r="U500" s="52" t="str">
        <f t="shared" si="807"/>
        <v/>
      </c>
      <c r="V500" s="62">
        <f t="shared" si="808"/>
        <v>0</v>
      </c>
      <c r="W500" s="12">
        <v>0</v>
      </c>
      <c r="X500" s="131">
        <v>0</v>
      </c>
      <c r="Y500" s="12">
        <v>0</v>
      </c>
      <c r="Z500" s="12">
        <v>0</v>
      </c>
      <c r="AA500" s="62">
        <f t="shared" si="809"/>
        <v>0</v>
      </c>
      <c r="AB500" s="52" t="str">
        <f t="shared" si="810"/>
        <v/>
      </c>
      <c r="AC500" s="62">
        <f t="shared" si="811"/>
        <v>0</v>
      </c>
      <c r="AD500" s="81"/>
      <c r="AE500" s="162"/>
    </row>
    <row r="501" spans="1:31" s="6" customFormat="1" ht="30" customHeight="1" x14ac:dyDescent="0.25">
      <c r="A501" s="6" t="str">
        <f t="shared" si="812"/>
        <v>b</v>
      </c>
      <c r="B501" s="69" t="s">
        <v>7</v>
      </c>
      <c r="C501" s="13" t="s">
        <v>14</v>
      </c>
      <c r="D501" s="14">
        <v>0</v>
      </c>
      <c r="E501" s="14">
        <v>0</v>
      </c>
      <c r="F501" s="147">
        <v>0</v>
      </c>
      <c r="G501" s="158">
        <v>0</v>
      </c>
      <c r="H501" s="158">
        <v>0</v>
      </c>
      <c r="I501" s="147">
        <v>0</v>
      </c>
      <c r="J501" s="44">
        <v>0</v>
      </c>
      <c r="K501" s="44">
        <v>0</v>
      </c>
      <c r="L501" s="53" t="str">
        <f t="shared" si="804"/>
        <v/>
      </c>
      <c r="M501" s="14">
        <v>0</v>
      </c>
      <c r="N501" s="14">
        <v>0</v>
      </c>
      <c r="O501" s="14">
        <v>0</v>
      </c>
      <c r="P501" s="14">
        <v>0</v>
      </c>
      <c r="Q501" s="14">
        <v>0</v>
      </c>
      <c r="R501" s="14">
        <v>0</v>
      </c>
      <c r="S501" s="14">
        <f t="shared" si="805"/>
        <v>0</v>
      </c>
      <c r="T501" s="147">
        <f t="shared" si="806"/>
        <v>0</v>
      </c>
      <c r="U501" s="53" t="str">
        <f t="shared" si="807"/>
        <v/>
      </c>
      <c r="V501" s="63">
        <f t="shared" si="808"/>
        <v>0</v>
      </c>
      <c r="W501" s="14">
        <v>0</v>
      </c>
      <c r="X501" s="132">
        <v>0</v>
      </c>
      <c r="Y501" s="14">
        <v>0</v>
      </c>
      <c r="Z501" s="14">
        <v>0</v>
      </c>
      <c r="AA501" s="63">
        <f t="shared" si="809"/>
        <v>0</v>
      </c>
      <c r="AB501" s="53" t="str">
        <f t="shared" si="810"/>
        <v/>
      </c>
      <c r="AC501" s="63">
        <f t="shared" si="811"/>
        <v>0</v>
      </c>
      <c r="AD501" s="81"/>
      <c r="AE501" s="162"/>
    </row>
    <row r="502" spans="1:31" s="6" customFormat="1" ht="15" customHeight="1" x14ac:dyDescent="0.25">
      <c r="A502" s="6" t="str">
        <f t="shared" si="812"/>
        <v>b</v>
      </c>
      <c r="B502" s="69" t="s">
        <v>7</v>
      </c>
      <c r="C502" s="13" t="s">
        <v>15</v>
      </c>
      <c r="D502" s="14">
        <v>0</v>
      </c>
      <c r="E502" s="14">
        <v>0</v>
      </c>
      <c r="F502" s="147">
        <v>0</v>
      </c>
      <c r="G502" s="158">
        <v>0</v>
      </c>
      <c r="H502" s="158">
        <v>0</v>
      </c>
      <c r="I502" s="147">
        <v>0</v>
      </c>
      <c r="J502" s="44">
        <v>0</v>
      </c>
      <c r="K502" s="44">
        <v>0</v>
      </c>
      <c r="L502" s="53" t="str">
        <f t="shared" si="804"/>
        <v/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f t="shared" si="805"/>
        <v>0</v>
      </c>
      <c r="T502" s="147">
        <f t="shared" si="806"/>
        <v>0</v>
      </c>
      <c r="U502" s="53" t="str">
        <f t="shared" si="807"/>
        <v/>
      </c>
      <c r="V502" s="63">
        <f t="shared" si="808"/>
        <v>0</v>
      </c>
      <c r="W502" s="14">
        <v>0</v>
      </c>
      <c r="X502" s="132">
        <v>0</v>
      </c>
      <c r="Y502" s="14">
        <v>0</v>
      </c>
      <c r="Z502" s="14">
        <v>0</v>
      </c>
      <c r="AA502" s="63">
        <f t="shared" si="809"/>
        <v>0</v>
      </c>
      <c r="AB502" s="53" t="str">
        <f t="shared" si="810"/>
        <v/>
      </c>
      <c r="AC502" s="63">
        <f t="shared" si="811"/>
        <v>0</v>
      </c>
      <c r="AD502" s="81"/>
      <c r="AE502" s="162"/>
    </row>
    <row r="503" spans="1:31" s="6" customFormat="1" ht="15.75" customHeight="1" thickBot="1" x14ac:dyDescent="0.3">
      <c r="A503" s="6" t="str">
        <f t="shared" si="812"/>
        <v>b</v>
      </c>
      <c r="B503" s="71" t="s">
        <v>7</v>
      </c>
      <c r="C503" s="17" t="s">
        <v>16</v>
      </c>
      <c r="D503" s="18">
        <v>0</v>
      </c>
      <c r="E503" s="18">
        <v>0</v>
      </c>
      <c r="F503" s="149">
        <v>0</v>
      </c>
      <c r="G503" s="160">
        <v>0</v>
      </c>
      <c r="H503" s="160">
        <v>0</v>
      </c>
      <c r="I503" s="149">
        <v>0</v>
      </c>
      <c r="J503" s="46">
        <v>0</v>
      </c>
      <c r="K503" s="46">
        <v>0</v>
      </c>
      <c r="L503" s="55" t="str">
        <f t="shared" si="804"/>
        <v/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f t="shared" si="805"/>
        <v>0</v>
      </c>
      <c r="T503" s="149">
        <f t="shared" si="806"/>
        <v>0</v>
      </c>
      <c r="U503" s="55" t="str">
        <f t="shared" si="807"/>
        <v/>
      </c>
      <c r="V503" s="65">
        <f t="shared" si="808"/>
        <v>0</v>
      </c>
      <c r="W503" s="18">
        <v>0</v>
      </c>
      <c r="X503" s="133">
        <v>0</v>
      </c>
      <c r="Y503" s="18">
        <v>0</v>
      </c>
      <c r="Z503" s="18">
        <v>0</v>
      </c>
      <c r="AA503" s="65">
        <f t="shared" si="809"/>
        <v>0</v>
      </c>
      <c r="AB503" s="55" t="str">
        <f t="shared" si="810"/>
        <v/>
      </c>
      <c r="AC503" s="65">
        <f t="shared" si="811"/>
        <v>0</v>
      </c>
      <c r="AD503" s="81"/>
      <c r="AE503" s="162"/>
    </row>
    <row r="504" spans="1:31" s="6" customFormat="1" ht="76.5" customHeight="1" thickTop="1" thickBot="1" x14ac:dyDescent="0.3">
      <c r="A504" s="6" t="str">
        <f t="shared" ref="A504:A527" si="813">IF(OR(M504&lt;&gt;0,F504&lt;&gt;0,O504&lt;&gt;0,S504&lt;&gt;0,T504&lt;&gt;0),"a","b")</f>
        <v>b</v>
      </c>
      <c r="B504" s="67" t="s">
        <v>87</v>
      </c>
      <c r="C504" s="25" t="s">
        <v>88</v>
      </c>
      <c r="D504" s="22">
        <v>0</v>
      </c>
      <c r="E504" s="22">
        <v>0</v>
      </c>
      <c r="F504" s="150">
        <v>0</v>
      </c>
      <c r="G504" s="23">
        <v>0</v>
      </c>
      <c r="H504" s="23">
        <v>0</v>
      </c>
      <c r="I504" s="150">
        <v>0</v>
      </c>
      <c r="J504" s="47">
        <v>0</v>
      </c>
      <c r="K504" s="47">
        <v>0</v>
      </c>
      <c r="L504" s="56" t="str">
        <f t="shared" si="804"/>
        <v/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f t="shared" si="805"/>
        <v>0</v>
      </c>
      <c r="T504" s="150">
        <f t="shared" si="806"/>
        <v>0</v>
      </c>
      <c r="U504" s="56" t="str">
        <f t="shared" si="807"/>
        <v/>
      </c>
      <c r="V504" s="66">
        <f t="shared" si="808"/>
        <v>0</v>
      </c>
      <c r="W504" s="22">
        <v>0</v>
      </c>
      <c r="X504" s="141">
        <v>0</v>
      </c>
      <c r="Y504" s="22">
        <v>0</v>
      </c>
      <c r="Z504" s="22">
        <v>0</v>
      </c>
      <c r="AA504" s="66">
        <f t="shared" si="809"/>
        <v>0</v>
      </c>
      <c r="AB504" s="56" t="str">
        <f t="shared" si="810"/>
        <v/>
      </c>
      <c r="AC504" s="66">
        <f t="shared" si="811"/>
        <v>0</v>
      </c>
      <c r="AD504" s="81"/>
      <c r="AE504" s="162"/>
    </row>
    <row r="505" spans="1:31" s="6" customFormat="1" ht="15.75" customHeight="1" thickTop="1" x14ac:dyDescent="0.25">
      <c r="A505" s="6" t="str">
        <f t="shared" si="813"/>
        <v>b</v>
      </c>
      <c r="B505" s="69" t="s">
        <v>7</v>
      </c>
      <c r="C505" s="13" t="s">
        <v>8</v>
      </c>
      <c r="D505" s="14">
        <v>0</v>
      </c>
      <c r="E505" s="14">
        <v>0</v>
      </c>
      <c r="F505" s="147">
        <v>0</v>
      </c>
      <c r="G505" s="158">
        <v>0</v>
      </c>
      <c r="H505" s="158">
        <v>0</v>
      </c>
      <c r="I505" s="147">
        <v>0</v>
      </c>
      <c r="J505" s="44">
        <v>0</v>
      </c>
      <c r="K505" s="44">
        <v>0</v>
      </c>
      <c r="L505" s="53" t="str">
        <f t="shared" si="804"/>
        <v/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f t="shared" si="805"/>
        <v>0</v>
      </c>
      <c r="T505" s="147">
        <f t="shared" si="806"/>
        <v>0</v>
      </c>
      <c r="U505" s="53" t="str">
        <f t="shared" si="807"/>
        <v/>
      </c>
      <c r="V505" s="63">
        <f t="shared" si="808"/>
        <v>0</v>
      </c>
      <c r="W505" s="14">
        <v>0</v>
      </c>
      <c r="X505" s="132">
        <v>0</v>
      </c>
      <c r="Y505" s="14">
        <v>0</v>
      </c>
      <c r="Z505" s="14">
        <v>0</v>
      </c>
      <c r="AA505" s="63">
        <f t="shared" si="809"/>
        <v>0</v>
      </c>
      <c r="AB505" s="53" t="str">
        <f t="shared" si="810"/>
        <v/>
      </c>
      <c r="AC505" s="63">
        <f t="shared" si="811"/>
        <v>0</v>
      </c>
      <c r="AD505" s="81"/>
      <c r="AE505" s="162"/>
    </row>
    <row r="506" spans="1:31" s="6" customFormat="1" ht="18" customHeight="1" x14ac:dyDescent="0.25">
      <c r="A506" s="6" t="str">
        <f t="shared" si="813"/>
        <v>b</v>
      </c>
      <c r="B506" s="70" t="s">
        <v>7</v>
      </c>
      <c r="C506" s="10" t="s">
        <v>215</v>
      </c>
      <c r="D506" s="12">
        <v>0</v>
      </c>
      <c r="E506" s="12">
        <v>0</v>
      </c>
      <c r="F506" s="146">
        <v>0</v>
      </c>
      <c r="G506" s="84">
        <v>0</v>
      </c>
      <c r="H506" s="84">
        <v>0</v>
      </c>
      <c r="I506" s="146">
        <v>0</v>
      </c>
      <c r="J506" s="43">
        <v>0</v>
      </c>
      <c r="K506" s="43">
        <v>0</v>
      </c>
      <c r="L506" s="52" t="str">
        <f t="shared" si="804"/>
        <v/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f t="shared" si="805"/>
        <v>0</v>
      </c>
      <c r="T506" s="146">
        <f t="shared" si="806"/>
        <v>0</v>
      </c>
      <c r="U506" s="52" t="str">
        <f t="shared" si="807"/>
        <v/>
      </c>
      <c r="V506" s="62">
        <f t="shared" si="808"/>
        <v>0</v>
      </c>
      <c r="W506" s="12">
        <v>0</v>
      </c>
      <c r="X506" s="131">
        <v>0</v>
      </c>
      <c r="Y506" s="12">
        <v>0</v>
      </c>
      <c r="Z506" s="12">
        <v>0</v>
      </c>
      <c r="AA506" s="62">
        <f t="shared" si="809"/>
        <v>0</v>
      </c>
      <c r="AB506" s="52" t="str">
        <f t="shared" si="810"/>
        <v/>
      </c>
      <c r="AC506" s="62">
        <f t="shared" si="811"/>
        <v>0</v>
      </c>
      <c r="AD506" s="81"/>
      <c r="AE506" s="162"/>
    </row>
    <row r="507" spans="1:31" s="6" customFormat="1" ht="18" customHeight="1" x14ac:dyDescent="0.25">
      <c r="A507" s="6" t="str">
        <f t="shared" si="813"/>
        <v>b</v>
      </c>
      <c r="B507" s="70" t="s">
        <v>7</v>
      </c>
      <c r="C507" s="10" t="s">
        <v>221</v>
      </c>
      <c r="D507" s="12">
        <v>0</v>
      </c>
      <c r="E507" s="12">
        <v>0</v>
      </c>
      <c r="F507" s="146">
        <v>0</v>
      </c>
      <c r="G507" s="84">
        <v>0</v>
      </c>
      <c r="H507" s="84">
        <v>0</v>
      </c>
      <c r="I507" s="146">
        <v>0</v>
      </c>
      <c r="J507" s="43">
        <v>0</v>
      </c>
      <c r="K507" s="43">
        <v>0</v>
      </c>
      <c r="L507" s="52" t="str">
        <f t="shared" si="804"/>
        <v/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f t="shared" si="805"/>
        <v>0</v>
      </c>
      <c r="T507" s="146">
        <f t="shared" si="806"/>
        <v>0</v>
      </c>
      <c r="U507" s="52" t="str">
        <f t="shared" si="807"/>
        <v/>
      </c>
      <c r="V507" s="62">
        <f t="shared" si="808"/>
        <v>0</v>
      </c>
      <c r="W507" s="12">
        <v>0</v>
      </c>
      <c r="X507" s="131">
        <v>0</v>
      </c>
      <c r="Y507" s="12">
        <v>0</v>
      </c>
      <c r="Z507" s="12">
        <v>0</v>
      </c>
      <c r="AA507" s="62">
        <f t="shared" si="809"/>
        <v>0</v>
      </c>
      <c r="AB507" s="52" t="str">
        <f t="shared" si="810"/>
        <v/>
      </c>
      <c r="AC507" s="62">
        <f t="shared" si="811"/>
        <v>0</v>
      </c>
      <c r="AD507" s="81"/>
      <c r="AE507" s="162"/>
    </row>
    <row r="508" spans="1:31" s="6" customFormat="1" ht="18" customHeight="1" x14ac:dyDescent="0.25">
      <c r="A508" s="6" t="str">
        <f t="shared" si="813"/>
        <v>b</v>
      </c>
      <c r="B508" s="70" t="s">
        <v>7</v>
      </c>
      <c r="C508" s="10" t="s">
        <v>216</v>
      </c>
      <c r="D508" s="12">
        <v>0</v>
      </c>
      <c r="E508" s="12">
        <v>0</v>
      </c>
      <c r="F508" s="146">
        <v>0</v>
      </c>
      <c r="G508" s="84">
        <v>0</v>
      </c>
      <c r="H508" s="84">
        <v>0</v>
      </c>
      <c r="I508" s="146">
        <v>0</v>
      </c>
      <c r="J508" s="43">
        <v>0</v>
      </c>
      <c r="K508" s="43">
        <v>0</v>
      </c>
      <c r="L508" s="52" t="str">
        <f t="shared" si="804"/>
        <v/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f t="shared" si="805"/>
        <v>0</v>
      </c>
      <c r="T508" s="146">
        <f t="shared" si="806"/>
        <v>0</v>
      </c>
      <c r="U508" s="52" t="str">
        <f t="shared" si="807"/>
        <v/>
      </c>
      <c r="V508" s="62">
        <f t="shared" si="808"/>
        <v>0</v>
      </c>
      <c r="W508" s="12">
        <v>0</v>
      </c>
      <c r="X508" s="131">
        <v>0</v>
      </c>
      <c r="Y508" s="12">
        <v>0</v>
      </c>
      <c r="Z508" s="12">
        <v>0</v>
      </c>
      <c r="AA508" s="62">
        <f t="shared" si="809"/>
        <v>0</v>
      </c>
      <c r="AB508" s="52" t="str">
        <f t="shared" si="810"/>
        <v/>
      </c>
      <c r="AC508" s="62">
        <f t="shared" si="811"/>
        <v>0</v>
      </c>
      <c r="AD508" s="81"/>
      <c r="AE508" s="162"/>
    </row>
    <row r="509" spans="1:31" s="6" customFormat="1" ht="18" customHeight="1" x14ac:dyDescent="0.25">
      <c r="A509" s="6" t="str">
        <f t="shared" si="813"/>
        <v>b</v>
      </c>
      <c r="B509" s="70" t="s">
        <v>7</v>
      </c>
      <c r="C509" s="10" t="s">
        <v>217</v>
      </c>
      <c r="D509" s="12">
        <v>0</v>
      </c>
      <c r="E509" s="12">
        <v>0</v>
      </c>
      <c r="F509" s="146">
        <v>0</v>
      </c>
      <c r="G509" s="84">
        <v>0</v>
      </c>
      <c r="H509" s="84">
        <v>0</v>
      </c>
      <c r="I509" s="146">
        <v>0</v>
      </c>
      <c r="J509" s="43">
        <v>0</v>
      </c>
      <c r="K509" s="43">
        <v>0</v>
      </c>
      <c r="L509" s="52" t="str">
        <f t="shared" si="804"/>
        <v/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f t="shared" si="805"/>
        <v>0</v>
      </c>
      <c r="T509" s="146">
        <f t="shared" si="806"/>
        <v>0</v>
      </c>
      <c r="U509" s="52" t="str">
        <f t="shared" si="807"/>
        <v/>
      </c>
      <c r="V509" s="62">
        <f t="shared" si="808"/>
        <v>0</v>
      </c>
      <c r="W509" s="12">
        <v>0</v>
      </c>
      <c r="X509" s="131">
        <v>0</v>
      </c>
      <c r="Y509" s="12">
        <v>0</v>
      </c>
      <c r="Z509" s="12">
        <v>0</v>
      </c>
      <c r="AA509" s="62">
        <f t="shared" si="809"/>
        <v>0</v>
      </c>
      <c r="AB509" s="52" t="str">
        <f t="shared" si="810"/>
        <v/>
      </c>
      <c r="AC509" s="62">
        <f t="shared" si="811"/>
        <v>0</v>
      </c>
      <c r="AD509" s="81"/>
      <c r="AE509" s="162"/>
    </row>
    <row r="510" spans="1:31" s="6" customFormat="1" ht="18" customHeight="1" x14ac:dyDescent="0.25">
      <c r="A510" s="6" t="str">
        <f t="shared" si="813"/>
        <v>b</v>
      </c>
      <c r="B510" s="70" t="s">
        <v>7</v>
      </c>
      <c r="C510" s="10" t="s">
        <v>218</v>
      </c>
      <c r="D510" s="12">
        <v>0</v>
      </c>
      <c r="E510" s="12">
        <v>0</v>
      </c>
      <c r="F510" s="146">
        <v>0</v>
      </c>
      <c r="G510" s="84">
        <v>0</v>
      </c>
      <c r="H510" s="84">
        <v>0</v>
      </c>
      <c r="I510" s="146">
        <v>0</v>
      </c>
      <c r="J510" s="43">
        <v>0</v>
      </c>
      <c r="K510" s="43">
        <v>0</v>
      </c>
      <c r="L510" s="52" t="str">
        <f t="shared" si="804"/>
        <v/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f t="shared" si="805"/>
        <v>0</v>
      </c>
      <c r="T510" s="146">
        <f t="shared" si="806"/>
        <v>0</v>
      </c>
      <c r="U510" s="52" t="str">
        <f t="shared" si="807"/>
        <v/>
      </c>
      <c r="V510" s="62">
        <f t="shared" si="808"/>
        <v>0</v>
      </c>
      <c r="W510" s="12">
        <v>0</v>
      </c>
      <c r="X510" s="131">
        <v>0</v>
      </c>
      <c r="Y510" s="12">
        <v>0</v>
      </c>
      <c r="Z510" s="12">
        <v>0</v>
      </c>
      <c r="AA510" s="62">
        <f t="shared" si="809"/>
        <v>0</v>
      </c>
      <c r="AB510" s="52" t="str">
        <f t="shared" si="810"/>
        <v/>
      </c>
      <c r="AC510" s="62">
        <f t="shared" si="811"/>
        <v>0</v>
      </c>
      <c r="AD510" s="81"/>
      <c r="AE510" s="162"/>
    </row>
    <row r="511" spans="1:31" s="6" customFormat="1" ht="18" customHeight="1" x14ac:dyDescent="0.25">
      <c r="A511" s="6" t="str">
        <f t="shared" si="813"/>
        <v>b</v>
      </c>
      <c r="B511" s="70" t="s">
        <v>7</v>
      </c>
      <c r="C511" s="10" t="s">
        <v>219</v>
      </c>
      <c r="D511" s="12">
        <v>0</v>
      </c>
      <c r="E511" s="12">
        <v>0</v>
      </c>
      <c r="F511" s="146">
        <v>0</v>
      </c>
      <c r="G511" s="84">
        <v>0</v>
      </c>
      <c r="H511" s="84">
        <v>0</v>
      </c>
      <c r="I511" s="146">
        <v>0</v>
      </c>
      <c r="J511" s="43">
        <v>0</v>
      </c>
      <c r="K511" s="43">
        <v>0</v>
      </c>
      <c r="L511" s="52" t="str">
        <f t="shared" si="804"/>
        <v/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f t="shared" si="805"/>
        <v>0</v>
      </c>
      <c r="T511" s="146">
        <f t="shared" si="806"/>
        <v>0</v>
      </c>
      <c r="U511" s="52" t="str">
        <f t="shared" si="807"/>
        <v/>
      </c>
      <c r="V511" s="62">
        <f t="shared" si="808"/>
        <v>0</v>
      </c>
      <c r="W511" s="12">
        <v>0</v>
      </c>
      <c r="X511" s="131">
        <v>0</v>
      </c>
      <c r="Y511" s="12">
        <v>0</v>
      </c>
      <c r="Z511" s="12">
        <v>0</v>
      </c>
      <c r="AA511" s="62">
        <f t="shared" si="809"/>
        <v>0</v>
      </c>
      <c r="AB511" s="52" t="str">
        <f t="shared" si="810"/>
        <v/>
      </c>
      <c r="AC511" s="62">
        <f t="shared" si="811"/>
        <v>0</v>
      </c>
      <c r="AD511" s="81"/>
      <c r="AE511" s="162"/>
    </row>
    <row r="512" spans="1:31" s="6" customFormat="1" ht="18" customHeight="1" x14ac:dyDescent="0.25">
      <c r="A512" s="6" t="str">
        <f t="shared" si="813"/>
        <v>b</v>
      </c>
      <c r="B512" s="70" t="s">
        <v>7</v>
      </c>
      <c r="C512" s="10" t="s">
        <v>220</v>
      </c>
      <c r="D512" s="12">
        <v>0</v>
      </c>
      <c r="E512" s="12">
        <v>0</v>
      </c>
      <c r="F512" s="146">
        <v>0</v>
      </c>
      <c r="G512" s="84">
        <v>0</v>
      </c>
      <c r="H512" s="84">
        <v>0</v>
      </c>
      <c r="I512" s="146">
        <v>0</v>
      </c>
      <c r="J512" s="43">
        <v>0</v>
      </c>
      <c r="K512" s="43">
        <v>0</v>
      </c>
      <c r="L512" s="52" t="str">
        <f t="shared" si="804"/>
        <v/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f t="shared" si="805"/>
        <v>0</v>
      </c>
      <c r="T512" s="146">
        <f t="shared" si="806"/>
        <v>0</v>
      </c>
      <c r="U512" s="52" t="str">
        <f t="shared" si="807"/>
        <v/>
      </c>
      <c r="V512" s="62">
        <f t="shared" si="808"/>
        <v>0</v>
      </c>
      <c r="W512" s="12">
        <v>0</v>
      </c>
      <c r="X512" s="131">
        <v>0</v>
      </c>
      <c r="Y512" s="12">
        <v>0</v>
      </c>
      <c r="Z512" s="12">
        <v>0</v>
      </c>
      <c r="AA512" s="62">
        <f t="shared" si="809"/>
        <v>0</v>
      </c>
      <c r="AB512" s="52" t="str">
        <f t="shared" si="810"/>
        <v/>
      </c>
      <c r="AC512" s="62">
        <f t="shared" si="811"/>
        <v>0</v>
      </c>
      <c r="AD512" s="81"/>
      <c r="AE512" s="162"/>
    </row>
    <row r="513" spans="1:31" s="6" customFormat="1" ht="30" customHeight="1" x14ac:dyDescent="0.25">
      <c r="A513" s="6" t="str">
        <f t="shared" si="813"/>
        <v>b</v>
      </c>
      <c r="B513" s="69" t="s">
        <v>7</v>
      </c>
      <c r="C513" s="13" t="s">
        <v>14</v>
      </c>
      <c r="D513" s="14">
        <v>0</v>
      </c>
      <c r="E513" s="14">
        <v>0</v>
      </c>
      <c r="F513" s="147">
        <v>0</v>
      </c>
      <c r="G513" s="158">
        <v>0</v>
      </c>
      <c r="H513" s="158">
        <v>0</v>
      </c>
      <c r="I513" s="147">
        <v>0</v>
      </c>
      <c r="J513" s="44">
        <v>0</v>
      </c>
      <c r="K513" s="44">
        <v>0</v>
      </c>
      <c r="L513" s="53" t="str">
        <f t="shared" si="804"/>
        <v/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f t="shared" si="805"/>
        <v>0</v>
      </c>
      <c r="T513" s="147">
        <f t="shared" si="806"/>
        <v>0</v>
      </c>
      <c r="U513" s="53" t="str">
        <f t="shared" si="807"/>
        <v/>
      </c>
      <c r="V513" s="63">
        <f t="shared" si="808"/>
        <v>0</v>
      </c>
      <c r="W513" s="14">
        <v>0</v>
      </c>
      <c r="X513" s="132">
        <v>0</v>
      </c>
      <c r="Y513" s="14">
        <v>0</v>
      </c>
      <c r="Z513" s="14">
        <v>0</v>
      </c>
      <c r="AA513" s="63">
        <f t="shared" si="809"/>
        <v>0</v>
      </c>
      <c r="AB513" s="53" t="str">
        <f t="shared" si="810"/>
        <v/>
      </c>
      <c r="AC513" s="63">
        <f t="shared" si="811"/>
        <v>0</v>
      </c>
      <c r="AD513" s="81"/>
      <c r="AE513" s="162"/>
    </row>
    <row r="514" spans="1:31" s="6" customFormat="1" ht="15" customHeight="1" x14ac:dyDescent="0.25">
      <c r="A514" s="6" t="str">
        <f t="shared" si="813"/>
        <v>b</v>
      </c>
      <c r="B514" s="69" t="s">
        <v>7</v>
      </c>
      <c r="C514" s="13" t="s">
        <v>15</v>
      </c>
      <c r="D514" s="14">
        <v>0</v>
      </c>
      <c r="E514" s="14">
        <v>0</v>
      </c>
      <c r="F514" s="147">
        <v>0</v>
      </c>
      <c r="G514" s="158">
        <v>0</v>
      </c>
      <c r="H514" s="158">
        <v>0</v>
      </c>
      <c r="I514" s="147">
        <v>0</v>
      </c>
      <c r="J514" s="44">
        <v>0</v>
      </c>
      <c r="K514" s="44">
        <v>0</v>
      </c>
      <c r="L514" s="53" t="str">
        <f t="shared" si="804"/>
        <v/>
      </c>
      <c r="M514" s="14">
        <v>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f t="shared" si="805"/>
        <v>0</v>
      </c>
      <c r="T514" s="147">
        <f t="shared" si="806"/>
        <v>0</v>
      </c>
      <c r="U514" s="53" t="str">
        <f t="shared" si="807"/>
        <v/>
      </c>
      <c r="V514" s="63">
        <f t="shared" si="808"/>
        <v>0</v>
      </c>
      <c r="W514" s="14">
        <v>0</v>
      </c>
      <c r="X514" s="132">
        <v>0</v>
      </c>
      <c r="Y514" s="14">
        <v>0</v>
      </c>
      <c r="Z514" s="14">
        <v>0</v>
      </c>
      <c r="AA514" s="63">
        <f t="shared" si="809"/>
        <v>0</v>
      </c>
      <c r="AB514" s="53" t="str">
        <f t="shared" si="810"/>
        <v/>
      </c>
      <c r="AC514" s="63">
        <f t="shared" si="811"/>
        <v>0</v>
      </c>
      <c r="AD514" s="81"/>
      <c r="AE514" s="162"/>
    </row>
    <row r="515" spans="1:31" s="6" customFormat="1" ht="15.75" customHeight="1" thickBot="1" x14ac:dyDescent="0.3">
      <c r="A515" s="6" t="str">
        <f t="shared" si="813"/>
        <v>b</v>
      </c>
      <c r="B515" s="71" t="s">
        <v>7</v>
      </c>
      <c r="C515" s="17" t="s">
        <v>16</v>
      </c>
      <c r="D515" s="18">
        <v>0</v>
      </c>
      <c r="E515" s="18">
        <v>0</v>
      </c>
      <c r="F515" s="149">
        <v>0</v>
      </c>
      <c r="G515" s="160">
        <v>0</v>
      </c>
      <c r="H515" s="160">
        <v>0</v>
      </c>
      <c r="I515" s="149">
        <v>0</v>
      </c>
      <c r="J515" s="46">
        <v>0</v>
      </c>
      <c r="K515" s="46">
        <v>0</v>
      </c>
      <c r="L515" s="55" t="str">
        <f t="shared" si="804"/>
        <v/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f t="shared" si="805"/>
        <v>0</v>
      </c>
      <c r="T515" s="149">
        <f t="shared" si="806"/>
        <v>0</v>
      </c>
      <c r="U515" s="55" t="str">
        <f t="shared" si="807"/>
        <v/>
      </c>
      <c r="V515" s="65">
        <f t="shared" si="808"/>
        <v>0</v>
      </c>
      <c r="W515" s="18">
        <v>0</v>
      </c>
      <c r="X515" s="133">
        <v>0</v>
      </c>
      <c r="Y515" s="18">
        <v>0</v>
      </c>
      <c r="Z515" s="18">
        <v>0</v>
      </c>
      <c r="AA515" s="65">
        <f t="shared" si="809"/>
        <v>0</v>
      </c>
      <c r="AB515" s="55" t="str">
        <f t="shared" si="810"/>
        <v/>
      </c>
      <c r="AC515" s="65">
        <f t="shared" si="811"/>
        <v>0</v>
      </c>
      <c r="AD515" s="81"/>
      <c r="AE515" s="162"/>
    </row>
    <row r="516" spans="1:31" s="6" customFormat="1" ht="61.5" customHeight="1" thickTop="1" thickBot="1" x14ac:dyDescent="0.3">
      <c r="A516" s="6" t="str">
        <f t="shared" si="813"/>
        <v>b</v>
      </c>
      <c r="B516" s="67" t="s">
        <v>89</v>
      </c>
      <c r="C516" s="25" t="s">
        <v>90</v>
      </c>
      <c r="D516" s="22">
        <v>0</v>
      </c>
      <c r="E516" s="22">
        <v>0</v>
      </c>
      <c r="F516" s="150">
        <v>0</v>
      </c>
      <c r="G516" s="23">
        <v>0</v>
      </c>
      <c r="H516" s="23">
        <v>0</v>
      </c>
      <c r="I516" s="150">
        <v>0</v>
      </c>
      <c r="J516" s="47">
        <v>0</v>
      </c>
      <c r="K516" s="47">
        <v>0</v>
      </c>
      <c r="L516" s="56" t="str">
        <f t="shared" si="804"/>
        <v/>
      </c>
      <c r="M516" s="22">
        <v>0</v>
      </c>
      <c r="N516" s="22">
        <v>0</v>
      </c>
      <c r="O516" s="22">
        <v>0</v>
      </c>
      <c r="P516" s="22">
        <v>0</v>
      </c>
      <c r="Q516" s="22">
        <v>0</v>
      </c>
      <c r="R516" s="22">
        <v>0</v>
      </c>
      <c r="S516" s="22">
        <f t="shared" si="805"/>
        <v>0</v>
      </c>
      <c r="T516" s="150">
        <f t="shared" si="806"/>
        <v>0</v>
      </c>
      <c r="U516" s="56" t="str">
        <f t="shared" si="807"/>
        <v/>
      </c>
      <c r="V516" s="66">
        <f t="shared" si="808"/>
        <v>0</v>
      </c>
      <c r="W516" s="22">
        <v>0</v>
      </c>
      <c r="X516" s="141">
        <v>0</v>
      </c>
      <c r="Y516" s="22">
        <v>0</v>
      </c>
      <c r="Z516" s="22">
        <v>0</v>
      </c>
      <c r="AA516" s="66">
        <f t="shared" si="809"/>
        <v>0</v>
      </c>
      <c r="AB516" s="56" t="str">
        <f t="shared" si="810"/>
        <v/>
      </c>
      <c r="AC516" s="66">
        <f t="shared" si="811"/>
        <v>0</v>
      </c>
      <c r="AD516" s="81"/>
      <c r="AE516" s="162"/>
    </row>
    <row r="517" spans="1:31" s="6" customFormat="1" ht="15.75" customHeight="1" thickTop="1" x14ac:dyDescent="0.25">
      <c r="A517" s="6" t="str">
        <f t="shared" si="813"/>
        <v>b</v>
      </c>
      <c r="B517" s="69" t="s">
        <v>7</v>
      </c>
      <c r="C517" s="13" t="s">
        <v>8</v>
      </c>
      <c r="D517" s="14">
        <v>0</v>
      </c>
      <c r="E517" s="14">
        <v>0</v>
      </c>
      <c r="F517" s="147">
        <v>0</v>
      </c>
      <c r="G517" s="158">
        <v>0</v>
      </c>
      <c r="H517" s="158">
        <v>0</v>
      </c>
      <c r="I517" s="147">
        <v>0</v>
      </c>
      <c r="J517" s="44">
        <v>0</v>
      </c>
      <c r="K517" s="44">
        <v>0</v>
      </c>
      <c r="L517" s="53" t="str">
        <f t="shared" ref="L517:L580" si="814">IF(OR(F517="",F517=0),"",G517/F517)</f>
        <v/>
      </c>
      <c r="M517" s="14">
        <v>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f t="shared" ref="S517:S580" si="815">G517-H517</f>
        <v>0</v>
      </c>
      <c r="T517" s="147">
        <f t="shared" ref="T517:T580" si="816">IF(OR(C517="თანამდებობრივი სარგო",C517="პრემია",C517="დანამატი",C517="მ.შ. შტატგარეშეთა შრომის ანაზღაურება"),"",F517-G517)</f>
        <v>0</v>
      </c>
      <c r="U517" s="53" t="str">
        <f t="shared" ref="U517:U580" si="817">IF(OR(E517="",E517=0),"",G517/E517)</f>
        <v/>
      </c>
      <c r="V517" s="63">
        <f t="shared" ref="V517:V580" si="818">IF(OR(C517="თანამდებობრივი სარგო",C517="პრემია",C517="დანამატი",C517="მ.შ. შტატგარეშეთა შრომის ანაზღაურება"),"",E517-G517)</f>
        <v>0</v>
      </c>
      <c r="W517" s="14">
        <v>0</v>
      </c>
      <c r="X517" s="132">
        <v>0</v>
      </c>
      <c r="Y517" s="14">
        <v>0</v>
      </c>
      <c r="Z517" s="14">
        <v>0</v>
      </c>
      <c r="AA517" s="63">
        <f t="shared" ref="AA517:AA580" si="819">G517+Y517</f>
        <v>0</v>
      </c>
      <c r="AB517" s="53" t="str">
        <f t="shared" ref="AB517:AB580" si="820">IF(OR(E517="",E517=0),"",(G517+Y517)/E517)</f>
        <v/>
      </c>
      <c r="AC517" s="63">
        <f t="shared" ref="AC517:AC580" si="821">IF(OR(C517="თანამდებობრივი სარგო",C517="პრემია",C517="დანამატი",C517="მ.შ. შტატგარეშეთა შრომის ანაზღაურება"),"",E517-AA517)</f>
        <v>0</v>
      </c>
      <c r="AD517" s="81"/>
      <c r="AE517" s="162"/>
    </row>
    <row r="518" spans="1:31" s="6" customFormat="1" ht="18" customHeight="1" x14ac:dyDescent="0.25">
      <c r="A518" s="6" t="str">
        <f t="shared" si="813"/>
        <v>b</v>
      </c>
      <c r="B518" s="70" t="s">
        <v>7</v>
      </c>
      <c r="C518" s="10" t="s">
        <v>215</v>
      </c>
      <c r="D518" s="12">
        <v>0</v>
      </c>
      <c r="E518" s="12">
        <v>0</v>
      </c>
      <c r="F518" s="146">
        <v>0</v>
      </c>
      <c r="G518" s="84">
        <v>0</v>
      </c>
      <c r="H518" s="84">
        <v>0</v>
      </c>
      <c r="I518" s="146">
        <v>0</v>
      </c>
      <c r="J518" s="43">
        <v>0</v>
      </c>
      <c r="K518" s="43">
        <v>0</v>
      </c>
      <c r="L518" s="52" t="str">
        <f t="shared" si="814"/>
        <v/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f t="shared" si="815"/>
        <v>0</v>
      </c>
      <c r="T518" s="146">
        <f t="shared" si="816"/>
        <v>0</v>
      </c>
      <c r="U518" s="52" t="str">
        <f t="shared" si="817"/>
        <v/>
      </c>
      <c r="V518" s="62">
        <f t="shared" si="818"/>
        <v>0</v>
      </c>
      <c r="W518" s="12">
        <v>0</v>
      </c>
      <c r="X518" s="131">
        <v>0</v>
      </c>
      <c r="Y518" s="12">
        <v>0</v>
      </c>
      <c r="Z518" s="12">
        <v>0</v>
      </c>
      <c r="AA518" s="62">
        <f t="shared" si="819"/>
        <v>0</v>
      </c>
      <c r="AB518" s="52" t="str">
        <f t="shared" si="820"/>
        <v/>
      </c>
      <c r="AC518" s="62">
        <f t="shared" si="821"/>
        <v>0</v>
      </c>
      <c r="AD518" s="81"/>
      <c r="AE518" s="162"/>
    </row>
    <row r="519" spans="1:31" s="6" customFormat="1" ht="18" customHeight="1" x14ac:dyDescent="0.25">
      <c r="A519" s="6" t="str">
        <f t="shared" si="813"/>
        <v>b</v>
      </c>
      <c r="B519" s="70" t="s">
        <v>7</v>
      </c>
      <c r="C519" s="10" t="s">
        <v>221</v>
      </c>
      <c r="D519" s="12">
        <v>0</v>
      </c>
      <c r="E519" s="12">
        <v>0</v>
      </c>
      <c r="F519" s="146">
        <v>0</v>
      </c>
      <c r="G519" s="84">
        <v>0</v>
      </c>
      <c r="H519" s="84">
        <v>0</v>
      </c>
      <c r="I519" s="146">
        <v>0</v>
      </c>
      <c r="J519" s="43">
        <v>0</v>
      </c>
      <c r="K519" s="43">
        <v>0</v>
      </c>
      <c r="L519" s="52" t="str">
        <f t="shared" si="814"/>
        <v/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f t="shared" si="815"/>
        <v>0</v>
      </c>
      <c r="T519" s="146">
        <f t="shared" si="816"/>
        <v>0</v>
      </c>
      <c r="U519" s="52" t="str">
        <f t="shared" si="817"/>
        <v/>
      </c>
      <c r="V519" s="62">
        <f t="shared" si="818"/>
        <v>0</v>
      </c>
      <c r="W519" s="12">
        <v>0</v>
      </c>
      <c r="X519" s="131">
        <v>0</v>
      </c>
      <c r="Y519" s="12">
        <v>0</v>
      </c>
      <c r="Z519" s="12">
        <v>0</v>
      </c>
      <c r="AA519" s="62">
        <f t="shared" si="819"/>
        <v>0</v>
      </c>
      <c r="AB519" s="52" t="str">
        <f t="shared" si="820"/>
        <v/>
      </c>
      <c r="AC519" s="62">
        <f t="shared" si="821"/>
        <v>0</v>
      </c>
      <c r="AD519" s="81"/>
      <c r="AE519" s="162"/>
    </row>
    <row r="520" spans="1:31" s="6" customFormat="1" ht="18" customHeight="1" x14ac:dyDescent="0.25">
      <c r="A520" s="6" t="str">
        <f t="shared" si="813"/>
        <v>b</v>
      </c>
      <c r="B520" s="70" t="s">
        <v>7</v>
      </c>
      <c r="C520" s="10" t="s">
        <v>216</v>
      </c>
      <c r="D520" s="12">
        <v>0</v>
      </c>
      <c r="E520" s="12">
        <v>0</v>
      </c>
      <c r="F520" s="146">
        <v>0</v>
      </c>
      <c r="G520" s="84">
        <v>0</v>
      </c>
      <c r="H520" s="84">
        <v>0</v>
      </c>
      <c r="I520" s="146">
        <v>0</v>
      </c>
      <c r="J520" s="43">
        <v>0</v>
      </c>
      <c r="K520" s="43">
        <v>0</v>
      </c>
      <c r="L520" s="52" t="str">
        <f t="shared" si="814"/>
        <v/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f t="shared" si="815"/>
        <v>0</v>
      </c>
      <c r="T520" s="146">
        <f t="shared" si="816"/>
        <v>0</v>
      </c>
      <c r="U520" s="52" t="str">
        <f t="shared" si="817"/>
        <v/>
      </c>
      <c r="V520" s="62">
        <f t="shared" si="818"/>
        <v>0</v>
      </c>
      <c r="W520" s="12">
        <v>0</v>
      </c>
      <c r="X520" s="131">
        <v>0</v>
      </c>
      <c r="Y520" s="12">
        <v>0</v>
      </c>
      <c r="Z520" s="12">
        <v>0</v>
      </c>
      <c r="AA520" s="62">
        <f t="shared" si="819"/>
        <v>0</v>
      </c>
      <c r="AB520" s="52" t="str">
        <f t="shared" si="820"/>
        <v/>
      </c>
      <c r="AC520" s="62">
        <f t="shared" si="821"/>
        <v>0</v>
      </c>
      <c r="AD520" s="81"/>
      <c r="AE520" s="162"/>
    </row>
    <row r="521" spans="1:31" s="6" customFormat="1" ht="18" customHeight="1" x14ac:dyDescent="0.25">
      <c r="A521" s="6" t="str">
        <f t="shared" si="813"/>
        <v>b</v>
      </c>
      <c r="B521" s="70" t="s">
        <v>7</v>
      </c>
      <c r="C521" s="10" t="s">
        <v>217</v>
      </c>
      <c r="D521" s="12">
        <v>0</v>
      </c>
      <c r="E521" s="12">
        <v>0</v>
      </c>
      <c r="F521" s="146">
        <v>0</v>
      </c>
      <c r="G521" s="84">
        <v>0</v>
      </c>
      <c r="H521" s="84">
        <v>0</v>
      </c>
      <c r="I521" s="146">
        <v>0</v>
      </c>
      <c r="J521" s="43">
        <v>0</v>
      </c>
      <c r="K521" s="43">
        <v>0</v>
      </c>
      <c r="L521" s="52" t="str">
        <f t="shared" si="814"/>
        <v/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f t="shared" si="815"/>
        <v>0</v>
      </c>
      <c r="T521" s="146">
        <f t="shared" si="816"/>
        <v>0</v>
      </c>
      <c r="U521" s="52" t="str">
        <f t="shared" si="817"/>
        <v/>
      </c>
      <c r="V521" s="62">
        <f t="shared" si="818"/>
        <v>0</v>
      </c>
      <c r="W521" s="12">
        <v>0</v>
      </c>
      <c r="X521" s="131">
        <v>0</v>
      </c>
      <c r="Y521" s="12">
        <v>0</v>
      </c>
      <c r="Z521" s="12">
        <v>0</v>
      </c>
      <c r="AA521" s="62">
        <f t="shared" si="819"/>
        <v>0</v>
      </c>
      <c r="AB521" s="52" t="str">
        <f t="shared" si="820"/>
        <v/>
      </c>
      <c r="AC521" s="62">
        <f t="shared" si="821"/>
        <v>0</v>
      </c>
      <c r="AD521" s="81"/>
      <c r="AE521" s="162"/>
    </row>
    <row r="522" spans="1:31" s="6" customFormat="1" ht="18" customHeight="1" x14ac:dyDescent="0.25">
      <c r="A522" s="6" t="str">
        <f t="shared" si="813"/>
        <v>b</v>
      </c>
      <c r="B522" s="70" t="s">
        <v>7</v>
      </c>
      <c r="C522" s="10" t="s">
        <v>218</v>
      </c>
      <c r="D522" s="12">
        <v>0</v>
      </c>
      <c r="E522" s="12">
        <v>0</v>
      </c>
      <c r="F522" s="146">
        <v>0</v>
      </c>
      <c r="G522" s="84">
        <v>0</v>
      </c>
      <c r="H522" s="84">
        <v>0</v>
      </c>
      <c r="I522" s="146">
        <v>0</v>
      </c>
      <c r="J522" s="43">
        <v>0</v>
      </c>
      <c r="K522" s="43">
        <v>0</v>
      </c>
      <c r="L522" s="52" t="str">
        <f t="shared" si="814"/>
        <v/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f t="shared" si="815"/>
        <v>0</v>
      </c>
      <c r="T522" s="146">
        <f t="shared" si="816"/>
        <v>0</v>
      </c>
      <c r="U522" s="52" t="str">
        <f t="shared" si="817"/>
        <v/>
      </c>
      <c r="V522" s="62">
        <f t="shared" si="818"/>
        <v>0</v>
      </c>
      <c r="W522" s="12">
        <v>0</v>
      </c>
      <c r="X522" s="131">
        <v>0</v>
      </c>
      <c r="Y522" s="12">
        <v>0</v>
      </c>
      <c r="Z522" s="12">
        <v>0</v>
      </c>
      <c r="AA522" s="62">
        <f t="shared" si="819"/>
        <v>0</v>
      </c>
      <c r="AB522" s="52" t="str">
        <f t="shared" si="820"/>
        <v/>
      </c>
      <c r="AC522" s="62">
        <f t="shared" si="821"/>
        <v>0</v>
      </c>
      <c r="AD522" s="81"/>
      <c r="AE522" s="162"/>
    </row>
    <row r="523" spans="1:31" s="6" customFormat="1" ht="18" customHeight="1" x14ac:dyDescent="0.25">
      <c r="A523" s="6" t="str">
        <f t="shared" si="813"/>
        <v>b</v>
      </c>
      <c r="B523" s="70" t="s">
        <v>7</v>
      </c>
      <c r="C523" s="10" t="s">
        <v>219</v>
      </c>
      <c r="D523" s="12">
        <v>0</v>
      </c>
      <c r="E523" s="12">
        <v>0</v>
      </c>
      <c r="F523" s="146">
        <v>0</v>
      </c>
      <c r="G523" s="84">
        <v>0</v>
      </c>
      <c r="H523" s="84">
        <v>0</v>
      </c>
      <c r="I523" s="146">
        <v>0</v>
      </c>
      <c r="J523" s="43">
        <v>0</v>
      </c>
      <c r="K523" s="43">
        <v>0</v>
      </c>
      <c r="L523" s="52" t="str">
        <f t="shared" si="814"/>
        <v/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f t="shared" si="815"/>
        <v>0</v>
      </c>
      <c r="T523" s="146">
        <f t="shared" si="816"/>
        <v>0</v>
      </c>
      <c r="U523" s="52" t="str">
        <f t="shared" si="817"/>
        <v/>
      </c>
      <c r="V523" s="62">
        <f t="shared" si="818"/>
        <v>0</v>
      </c>
      <c r="W523" s="12">
        <v>0</v>
      </c>
      <c r="X523" s="131">
        <v>0</v>
      </c>
      <c r="Y523" s="12">
        <v>0</v>
      </c>
      <c r="Z523" s="12">
        <v>0</v>
      </c>
      <c r="AA523" s="62">
        <f t="shared" si="819"/>
        <v>0</v>
      </c>
      <c r="AB523" s="52" t="str">
        <f t="shared" si="820"/>
        <v/>
      </c>
      <c r="AC523" s="62">
        <f t="shared" si="821"/>
        <v>0</v>
      </c>
      <c r="AD523" s="81"/>
      <c r="AE523" s="162"/>
    </row>
    <row r="524" spans="1:31" s="6" customFormat="1" ht="18" customHeight="1" x14ac:dyDescent="0.25">
      <c r="A524" s="6" t="str">
        <f t="shared" si="813"/>
        <v>b</v>
      </c>
      <c r="B524" s="70" t="s">
        <v>7</v>
      </c>
      <c r="C524" s="10" t="s">
        <v>220</v>
      </c>
      <c r="D524" s="12">
        <v>0</v>
      </c>
      <c r="E524" s="12">
        <v>0</v>
      </c>
      <c r="F524" s="146">
        <v>0</v>
      </c>
      <c r="G524" s="84">
        <v>0</v>
      </c>
      <c r="H524" s="84">
        <v>0</v>
      </c>
      <c r="I524" s="146">
        <v>0</v>
      </c>
      <c r="J524" s="43">
        <v>0</v>
      </c>
      <c r="K524" s="43">
        <v>0</v>
      </c>
      <c r="L524" s="52" t="str">
        <f t="shared" si="814"/>
        <v/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f t="shared" si="815"/>
        <v>0</v>
      </c>
      <c r="T524" s="146">
        <f t="shared" si="816"/>
        <v>0</v>
      </c>
      <c r="U524" s="52" t="str">
        <f t="shared" si="817"/>
        <v/>
      </c>
      <c r="V524" s="62">
        <f t="shared" si="818"/>
        <v>0</v>
      </c>
      <c r="W524" s="12">
        <v>0</v>
      </c>
      <c r="X524" s="131">
        <v>0</v>
      </c>
      <c r="Y524" s="12">
        <v>0</v>
      </c>
      <c r="Z524" s="12">
        <v>0</v>
      </c>
      <c r="AA524" s="62">
        <f t="shared" si="819"/>
        <v>0</v>
      </c>
      <c r="AB524" s="52" t="str">
        <f t="shared" si="820"/>
        <v/>
      </c>
      <c r="AC524" s="62">
        <f t="shared" si="821"/>
        <v>0</v>
      </c>
      <c r="AD524" s="81"/>
      <c r="AE524" s="162"/>
    </row>
    <row r="525" spans="1:31" s="6" customFormat="1" ht="30" customHeight="1" x14ac:dyDescent="0.25">
      <c r="A525" s="6" t="str">
        <f t="shared" si="813"/>
        <v>b</v>
      </c>
      <c r="B525" s="69" t="s">
        <v>7</v>
      </c>
      <c r="C525" s="13" t="s">
        <v>14</v>
      </c>
      <c r="D525" s="14">
        <v>0</v>
      </c>
      <c r="E525" s="14">
        <v>0</v>
      </c>
      <c r="F525" s="147">
        <v>0</v>
      </c>
      <c r="G525" s="158">
        <v>0</v>
      </c>
      <c r="H525" s="158">
        <v>0</v>
      </c>
      <c r="I525" s="147">
        <v>0</v>
      </c>
      <c r="J525" s="44">
        <v>0</v>
      </c>
      <c r="K525" s="44">
        <v>0</v>
      </c>
      <c r="L525" s="53" t="str">
        <f t="shared" si="814"/>
        <v/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f t="shared" si="815"/>
        <v>0</v>
      </c>
      <c r="T525" s="147">
        <f t="shared" si="816"/>
        <v>0</v>
      </c>
      <c r="U525" s="53" t="str">
        <f t="shared" si="817"/>
        <v/>
      </c>
      <c r="V525" s="63">
        <f t="shared" si="818"/>
        <v>0</v>
      </c>
      <c r="W525" s="14">
        <v>0</v>
      </c>
      <c r="X525" s="132">
        <v>0</v>
      </c>
      <c r="Y525" s="14">
        <v>0</v>
      </c>
      <c r="Z525" s="14">
        <v>0</v>
      </c>
      <c r="AA525" s="63">
        <f t="shared" si="819"/>
        <v>0</v>
      </c>
      <c r="AB525" s="53" t="str">
        <f t="shared" si="820"/>
        <v/>
      </c>
      <c r="AC525" s="63">
        <f t="shared" si="821"/>
        <v>0</v>
      </c>
      <c r="AD525" s="81"/>
      <c r="AE525" s="162"/>
    </row>
    <row r="526" spans="1:31" s="6" customFormat="1" ht="15" customHeight="1" x14ac:dyDescent="0.25">
      <c r="A526" s="6" t="str">
        <f t="shared" si="813"/>
        <v>b</v>
      </c>
      <c r="B526" s="69" t="s">
        <v>7</v>
      </c>
      <c r="C526" s="13" t="s">
        <v>15</v>
      </c>
      <c r="D526" s="14">
        <v>0</v>
      </c>
      <c r="E526" s="14">
        <v>0</v>
      </c>
      <c r="F526" s="147">
        <v>0</v>
      </c>
      <c r="G526" s="158">
        <v>0</v>
      </c>
      <c r="H526" s="158">
        <v>0</v>
      </c>
      <c r="I526" s="147">
        <v>0</v>
      </c>
      <c r="J526" s="44">
        <v>0</v>
      </c>
      <c r="K526" s="44">
        <v>0</v>
      </c>
      <c r="L526" s="53" t="str">
        <f t="shared" si="814"/>
        <v/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f t="shared" si="815"/>
        <v>0</v>
      </c>
      <c r="T526" s="147">
        <f t="shared" si="816"/>
        <v>0</v>
      </c>
      <c r="U526" s="53" t="str">
        <f t="shared" si="817"/>
        <v/>
      </c>
      <c r="V526" s="63">
        <f t="shared" si="818"/>
        <v>0</v>
      </c>
      <c r="W526" s="14">
        <v>0</v>
      </c>
      <c r="X526" s="132">
        <v>0</v>
      </c>
      <c r="Y526" s="14">
        <v>0</v>
      </c>
      <c r="Z526" s="14">
        <v>0</v>
      </c>
      <c r="AA526" s="63">
        <f t="shared" si="819"/>
        <v>0</v>
      </c>
      <c r="AB526" s="53" t="str">
        <f t="shared" si="820"/>
        <v/>
      </c>
      <c r="AC526" s="63">
        <f t="shared" si="821"/>
        <v>0</v>
      </c>
      <c r="AD526" s="81"/>
      <c r="AE526" s="162"/>
    </row>
    <row r="527" spans="1:31" s="6" customFormat="1" ht="15.75" customHeight="1" thickBot="1" x14ac:dyDescent="0.3">
      <c r="A527" s="6" t="str">
        <f t="shared" si="813"/>
        <v>b</v>
      </c>
      <c r="B527" s="71" t="s">
        <v>7</v>
      </c>
      <c r="C527" s="17" t="s">
        <v>16</v>
      </c>
      <c r="D527" s="18">
        <v>0</v>
      </c>
      <c r="E527" s="18">
        <v>0</v>
      </c>
      <c r="F527" s="149">
        <v>0</v>
      </c>
      <c r="G527" s="160">
        <v>0</v>
      </c>
      <c r="H527" s="160">
        <v>0</v>
      </c>
      <c r="I527" s="149">
        <v>0</v>
      </c>
      <c r="J527" s="46">
        <v>0</v>
      </c>
      <c r="K527" s="46">
        <v>0</v>
      </c>
      <c r="L527" s="55" t="str">
        <f t="shared" si="814"/>
        <v/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f t="shared" si="815"/>
        <v>0</v>
      </c>
      <c r="T527" s="149">
        <f t="shared" si="816"/>
        <v>0</v>
      </c>
      <c r="U527" s="55" t="str">
        <f t="shared" si="817"/>
        <v/>
      </c>
      <c r="V527" s="65">
        <f t="shared" si="818"/>
        <v>0</v>
      </c>
      <c r="W527" s="18">
        <v>0</v>
      </c>
      <c r="X527" s="133">
        <v>0</v>
      </c>
      <c r="Y527" s="18">
        <v>0</v>
      </c>
      <c r="Z527" s="18">
        <v>0</v>
      </c>
      <c r="AA527" s="65">
        <f t="shared" si="819"/>
        <v>0</v>
      </c>
      <c r="AB527" s="55" t="str">
        <f t="shared" si="820"/>
        <v/>
      </c>
      <c r="AC527" s="65">
        <f t="shared" si="821"/>
        <v>0</v>
      </c>
      <c r="AD527" s="81"/>
      <c r="AE527" s="162"/>
    </row>
    <row r="528" spans="1:31" s="6" customFormat="1" ht="32.25" customHeight="1" thickTop="1" thickBot="1" x14ac:dyDescent="0.3">
      <c r="A528" s="6" t="s">
        <v>231</v>
      </c>
      <c r="B528" s="67" t="s">
        <v>91</v>
      </c>
      <c r="C528" s="19" t="s">
        <v>92</v>
      </c>
      <c r="D528" s="7">
        <f t="shared" ref="D528:J539" si="822">D540+D552+D564+D576+D588+D600+D612+D624+D636+D648+D660+D672+D684</f>
        <v>20000</v>
      </c>
      <c r="E528" s="7">
        <f>E540+E552+E564+E576+E588+E600+E612+E624+E636+E648+E660+E672+E684+E696</f>
        <v>20000.000000000004</v>
      </c>
      <c r="F528" s="143">
        <f>F540+F552+F564+F576+F588+F600+F612+F624+F636+F648+F660+F672+F684+F696</f>
        <v>13804</v>
      </c>
      <c r="G528" s="156">
        <f t="shared" si="822"/>
        <v>13797.09468</v>
      </c>
      <c r="H528" s="156">
        <f t="shared" ref="H528" si="823">H540+H552+H564+H576+H588+H600+H612+H624+H636+H648+H660+H672+H684</f>
        <v>12154.3174</v>
      </c>
      <c r="I528" s="143">
        <f t="shared" ref="I528" si="824">I540+I552+I564+I576+I588+I600+I612+I624+I636+I648+I660+I672+I684</f>
        <v>10541.025200000004</v>
      </c>
      <c r="J528" s="40">
        <f t="shared" si="822"/>
        <v>8792.8408200000013</v>
      </c>
      <c r="K528" s="40">
        <f t="shared" ref="K528" si="825">K540+K552+K564+K576+K588+K600+K612+K624+K636+K648+K660+K672+K684</f>
        <v>7170.7693400000007</v>
      </c>
      <c r="L528" s="49">
        <f t="shared" si="814"/>
        <v>0.99949975949000291</v>
      </c>
      <c r="M528" s="7">
        <f t="shared" ref="M528:O539" si="826">M540+M552+M564+M576+M588+M600+M612+M624+M636+M648+M660+M672+M684</f>
        <v>0</v>
      </c>
      <c r="N528" s="7">
        <f t="shared" ref="N528" si="827">N540+N552+N564+N576+N588+N600+N612+N624+N636+N648+N660+N672+N684</f>
        <v>1466.37969</v>
      </c>
      <c r="O528" s="7">
        <f t="shared" si="826"/>
        <v>1508.6028999999994</v>
      </c>
      <c r="P528" s="7">
        <f t="shared" ref="P528" si="828">P540+P552+P564+P576+P588+P600+P612+P624+P636+P648+P660+P672+P684</f>
        <v>1622.0714800000003</v>
      </c>
      <c r="Q528" s="7">
        <f t="shared" ref="Q528" si="829">Q540+Q552+Q564+Q576+Q588+Q600+Q612+Q624+Q636+Q648+Q660+Q672+Q684</f>
        <v>1624</v>
      </c>
      <c r="R528" s="7">
        <v>1748.1843800000024</v>
      </c>
      <c r="S528" s="7">
        <f t="shared" si="815"/>
        <v>1642.7772800000002</v>
      </c>
      <c r="T528" s="143">
        <f t="shared" si="816"/>
        <v>6.9053199999998469</v>
      </c>
      <c r="U528" s="49">
        <f t="shared" si="817"/>
        <v>0.68985473399999986</v>
      </c>
      <c r="V528" s="59">
        <f t="shared" si="818"/>
        <v>6202.9053200000035</v>
      </c>
      <c r="W528" s="7">
        <f t="shared" ref="W528" si="830">W540+W552+W564+W576+W588+W600+W612+W624+W636+W648+W660+W672+W684</f>
        <v>5112.7000000000007</v>
      </c>
      <c r="X528" s="129">
        <f t="shared" ref="X528" si="831">X540+X552+X564+X576+X588+X600+X612+X624+X636+X648+X660+X672+X684</f>
        <v>5662</v>
      </c>
      <c r="Y528" s="7">
        <f>Y540+Y552+Y564+Y576+Y588+Y600+Y612+Y624+Y636+Y648+Y660+Y672+Y684+Y696</f>
        <v>6188.9</v>
      </c>
      <c r="Z528" s="7">
        <f t="shared" ref="Z528" si="832">Z540+Z552+Z564+Z576+Z588+Z600+Z612+Z624+Z636+Z648+Z660+Z672+Z684</f>
        <v>5515.5</v>
      </c>
      <c r="AA528" s="59">
        <f t="shared" si="819"/>
        <v>19985.99468</v>
      </c>
      <c r="AB528" s="49">
        <f t="shared" si="820"/>
        <v>0.99929973399999983</v>
      </c>
      <c r="AC528" s="59">
        <f t="shared" si="821"/>
        <v>14.005320000003849</v>
      </c>
      <c r="AD528" s="81"/>
      <c r="AE528" s="162"/>
    </row>
    <row r="529" spans="1:31" s="6" customFormat="1" ht="18.75" customHeight="1" thickTop="1" x14ac:dyDescent="0.25">
      <c r="A529" s="6" t="s">
        <v>231</v>
      </c>
      <c r="B529" s="69" t="s">
        <v>7</v>
      </c>
      <c r="C529" s="8" t="s">
        <v>8</v>
      </c>
      <c r="D529" s="9">
        <f t="shared" si="822"/>
        <v>20000</v>
      </c>
      <c r="E529" s="9">
        <f t="shared" ref="E529:F539" si="833">E541+E553+E565+E577+E589+E601+E613+E625+E637+E649+E661+E673+E685+E697</f>
        <v>20000.000000000004</v>
      </c>
      <c r="F529" s="144">
        <f t="shared" si="833"/>
        <v>13804</v>
      </c>
      <c r="G529" s="157">
        <f t="shared" si="822"/>
        <v>13797.09468</v>
      </c>
      <c r="H529" s="157">
        <f t="shared" ref="H529" si="834">H541+H553+H565+H577+H589+H601+H613+H625+H637+H649+H661+H673+H685</f>
        <v>12154.3174</v>
      </c>
      <c r="I529" s="144">
        <f t="shared" ref="I529" si="835">I541+I553+I565+I577+I589+I601+I613+I625+I637+I649+I661+I673+I685</f>
        <v>10541.025200000004</v>
      </c>
      <c r="J529" s="41">
        <f t="shared" si="822"/>
        <v>8792.8408200000013</v>
      </c>
      <c r="K529" s="41">
        <f t="shared" ref="K529" si="836">K541+K553+K565+K577+K589+K601+K613+K625+K637+K649+K661+K673+K685</f>
        <v>7170.7693400000007</v>
      </c>
      <c r="L529" s="50">
        <f t="shared" si="814"/>
        <v>0.99949975949000291</v>
      </c>
      <c r="M529" s="9">
        <f t="shared" si="826"/>
        <v>0</v>
      </c>
      <c r="N529" s="9">
        <f t="shared" ref="N529" si="837">N541+N553+N565+N577+N589+N601+N613+N625+N637+N649+N661+N673+N685</f>
        <v>1466.37969</v>
      </c>
      <c r="O529" s="9">
        <f t="shared" si="826"/>
        <v>1508.6028999999994</v>
      </c>
      <c r="P529" s="9">
        <f t="shared" ref="P529" si="838">P541+P553+P565+P577+P589+P601+P613+P625+P637+P649+P661+P673+P685</f>
        <v>1622.0714800000003</v>
      </c>
      <c r="Q529" s="9">
        <f t="shared" ref="Q529" si="839">Q541+Q553+Q565+Q577+Q589+Q601+Q613+Q625+Q637+Q649+Q661+Q673+Q685</f>
        <v>1624</v>
      </c>
      <c r="R529" s="9">
        <v>1748.1843800000024</v>
      </c>
      <c r="S529" s="9">
        <f t="shared" si="815"/>
        <v>1642.7772800000002</v>
      </c>
      <c r="T529" s="144">
        <f t="shared" si="816"/>
        <v>6.9053199999998469</v>
      </c>
      <c r="U529" s="50">
        <f t="shared" si="817"/>
        <v>0.68985473399999986</v>
      </c>
      <c r="V529" s="60">
        <f t="shared" si="818"/>
        <v>6202.9053200000035</v>
      </c>
      <c r="W529" s="9">
        <f t="shared" ref="W529" si="840">W541+W553+W565+W577+W589+W601+W613+W625+W637+W649+W661+W673+W685</f>
        <v>5112.7000000000007</v>
      </c>
      <c r="X529" s="130">
        <f t="shared" ref="X529" si="841">X541+X553+X565+X577+X589+X601+X613+X625+X637+X649+X661+X673+X685</f>
        <v>5662</v>
      </c>
      <c r="Y529" s="9">
        <f t="shared" ref="Y529" si="842">Y541+Y553+Y565+Y577+Y589+Y601+Y613+Y625+Y637+Y649+Y661+Y673+Y685+Y697</f>
        <v>6188.9</v>
      </c>
      <c r="Z529" s="9">
        <f t="shared" ref="Z529" si="843">Z541+Z553+Z565+Z577+Z589+Z601+Z613+Z625+Z637+Z649+Z661+Z673+Z685</f>
        <v>5515.5</v>
      </c>
      <c r="AA529" s="60">
        <f t="shared" si="819"/>
        <v>19985.99468</v>
      </c>
      <c r="AB529" s="50">
        <f t="shared" si="820"/>
        <v>0.99929973399999983</v>
      </c>
      <c r="AC529" s="60">
        <f t="shared" si="821"/>
        <v>14.005320000003849</v>
      </c>
      <c r="AD529" s="81"/>
      <c r="AE529" s="162"/>
    </row>
    <row r="530" spans="1:31" s="6" customFormat="1" ht="18" customHeight="1" x14ac:dyDescent="0.25">
      <c r="A530" s="6" t="str">
        <f>IF(OR(M530&lt;&gt;0,F530&lt;&gt;0,O530&lt;&gt;0,S530&lt;&gt;0,T530&lt;&gt;0),"a","b")</f>
        <v>b</v>
      </c>
      <c r="B530" s="70" t="s">
        <v>7</v>
      </c>
      <c r="C530" s="10" t="s">
        <v>215</v>
      </c>
      <c r="D530" s="12">
        <f t="shared" si="822"/>
        <v>0</v>
      </c>
      <c r="E530" s="12">
        <f t="shared" si="833"/>
        <v>0</v>
      </c>
      <c r="F530" s="146">
        <f t="shared" si="833"/>
        <v>0</v>
      </c>
      <c r="G530" s="84">
        <f t="shared" si="822"/>
        <v>0</v>
      </c>
      <c r="H530" s="84">
        <f t="shared" ref="H530" si="844">H542+H554+H566+H578+H590+H602+H614+H626+H638+H650+H662+H674+H686</f>
        <v>0</v>
      </c>
      <c r="I530" s="146">
        <f t="shared" ref="I530" si="845">I542+I554+I566+I578+I590+I602+I614+I626+I638+I650+I662+I674+I686</f>
        <v>0</v>
      </c>
      <c r="J530" s="43">
        <f t="shared" si="822"/>
        <v>0</v>
      </c>
      <c r="K530" s="43">
        <f t="shared" ref="K530" si="846">K542+K554+K566+K578+K590+K602+K614+K626+K638+K650+K662+K674+K686</f>
        <v>0</v>
      </c>
      <c r="L530" s="52" t="str">
        <f t="shared" si="814"/>
        <v/>
      </c>
      <c r="M530" s="12">
        <f t="shared" si="826"/>
        <v>0</v>
      </c>
      <c r="N530" s="12">
        <f t="shared" ref="N530" si="847">N542+N554+N566+N578+N590+N602+N614+N626+N638+N650+N662+N674+N686</f>
        <v>0</v>
      </c>
      <c r="O530" s="12">
        <f t="shared" si="826"/>
        <v>0</v>
      </c>
      <c r="P530" s="12">
        <f t="shared" ref="P530" si="848">P542+P554+P566+P578+P590+P602+P614+P626+P638+P650+P662+P674+P686</f>
        <v>0</v>
      </c>
      <c r="Q530" s="12">
        <f t="shared" ref="Q530" si="849">Q542+Q554+Q566+Q578+Q590+Q602+Q614+Q626+Q638+Q650+Q662+Q674+Q686</f>
        <v>0</v>
      </c>
      <c r="R530" s="12">
        <v>0</v>
      </c>
      <c r="S530" s="12">
        <f t="shared" si="815"/>
        <v>0</v>
      </c>
      <c r="T530" s="146">
        <f t="shared" si="816"/>
        <v>0</v>
      </c>
      <c r="U530" s="52" t="str">
        <f t="shared" si="817"/>
        <v/>
      </c>
      <c r="V530" s="62">
        <f t="shared" si="818"/>
        <v>0</v>
      </c>
      <c r="W530" s="12">
        <f t="shared" ref="W530" si="850">W542+W554+W566+W578+W590+W602+W614+W626+W638+W650+W662+W674+W686</f>
        <v>0</v>
      </c>
      <c r="X530" s="131">
        <f t="shared" ref="X530" si="851">X542+X554+X566+X578+X590+X602+X614+X626+X638+X650+X662+X674+X686</f>
        <v>0</v>
      </c>
      <c r="Y530" s="12">
        <f t="shared" ref="Y530" si="852">Y542+Y554+Y566+Y578+Y590+Y602+Y614+Y626+Y638+Y650+Y662+Y674+Y686+Y698</f>
        <v>0</v>
      </c>
      <c r="Z530" s="12">
        <f t="shared" ref="Z530" si="853">Z542+Z554+Z566+Z578+Z590+Z602+Z614+Z626+Z638+Z650+Z662+Z674+Z686</f>
        <v>0</v>
      </c>
      <c r="AA530" s="62">
        <f t="shared" si="819"/>
        <v>0</v>
      </c>
      <c r="AB530" s="52" t="str">
        <f t="shared" si="820"/>
        <v/>
      </c>
      <c r="AC530" s="62">
        <f t="shared" si="821"/>
        <v>0</v>
      </c>
      <c r="AD530" s="81"/>
      <c r="AE530" s="162"/>
    </row>
    <row r="531" spans="1:31" s="6" customFormat="1" ht="18" customHeight="1" x14ac:dyDescent="0.25">
      <c r="A531" s="6" t="s">
        <v>231</v>
      </c>
      <c r="B531" s="70" t="s">
        <v>7</v>
      </c>
      <c r="C531" s="10" t="s">
        <v>221</v>
      </c>
      <c r="D531" s="11">
        <f t="shared" si="822"/>
        <v>800</v>
      </c>
      <c r="E531" s="11">
        <f t="shared" si="833"/>
        <v>520.1</v>
      </c>
      <c r="F531" s="145">
        <f t="shared" si="833"/>
        <v>383.6</v>
      </c>
      <c r="G531" s="83">
        <f t="shared" si="822"/>
        <v>383.02600000000001</v>
      </c>
      <c r="H531" s="83">
        <f t="shared" ref="H531" si="854">H543+H555+H567+H579+H591+H603+H615+H627+H639+H651+H663+H675+H687</f>
        <v>333.649</v>
      </c>
      <c r="I531" s="145">
        <f t="shared" ref="I531" si="855">I543+I555+I567+I579+I591+I603+I615+I627+I639+I651+I663+I675+I687</f>
        <v>288.49400000000003</v>
      </c>
      <c r="J531" s="42">
        <f t="shared" si="822"/>
        <v>244.57599999999999</v>
      </c>
      <c r="K531" s="42">
        <f t="shared" ref="K531" si="856">K543+K555+K567+K579+K591+K603+K615+K627+K639+K651+K663+K675+K687</f>
        <v>201.33500000000001</v>
      </c>
      <c r="L531" s="51">
        <f t="shared" si="814"/>
        <v>0.99850364963503646</v>
      </c>
      <c r="M531" s="11">
        <f t="shared" si="826"/>
        <v>0</v>
      </c>
      <c r="N531" s="11">
        <f t="shared" ref="N531" si="857">N543+N555+N567+N579+N591+N603+N615+N627+N639+N651+N663+N675+N687</f>
        <v>39.786999999999999</v>
      </c>
      <c r="O531" s="11">
        <f t="shared" si="826"/>
        <v>42.28</v>
      </c>
      <c r="P531" s="11">
        <f t="shared" ref="P531" si="858">P543+P555+P567+P579+P591+P603+P615+P627+P639+P651+P663+P675+P687</f>
        <v>43.240999999999985</v>
      </c>
      <c r="Q531" s="11">
        <f t="shared" ref="Q531" si="859">Q543+Q555+Q567+Q579+Q591+Q603+Q615+Q627+Q639+Q651+Q663+Q675+Q687</f>
        <v>45</v>
      </c>
      <c r="R531" s="11">
        <v>43.918000000000035</v>
      </c>
      <c r="S531" s="11">
        <f t="shared" si="815"/>
        <v>49.37700000000001</v>
      </c>
      <c r="T531" s="145">
        <f t="shared" si="816"/>
        <v>0.57400000000001228</v>
      </c>
      <c r="U531" s="51">
        <f t="shared" si="817"/>
        <v>0.73644683714670256</v>
      </c>
      <c r="V531" s="61">
        <f t="shared" si="818"/>
        <v>137.07400000000001</v>
      </c>
      <c r="W531" s="11">
        <f t="shared" ref="W531" si="860">W543+W555+W567+W579+W591+W603+W615+W627+W639+W651+W663+W675+W687</f>
        <v>150</v>
      </c>
      <c r="X531" s="139">
        <f t="shared" ref="X531" si="861">X543+X555+X567+X579+X591+X603+X615+X627+X639+X651+X663+X675+X687</f>
        <v>190</v>
      </c>
      <c r="Y531" s="11">
        <f t="shared" ref="Y531" si="862">Y543+Y555+Y567+Y579+Y591+Y603+Y615+Y627+Y639+Y651+Y663+Y675+Y687+Y699</f>
        <v>150</v>
      </c>
      <c r="Z531" s="11">
        <f t="shared" ref="Z531" si="863">Z543+Z555+Z567+Z579+Z591+Z603+Z615+Z627+Z639+Z651+Z663+Z675+Z687</f>
        <v>293.5</v>
      </c>
      <c r="AA531" s="61">
        <f t="shared" si="819"/>
        <v>533.02600000000007</v>
      </c>
      <c r="AB531" s="51">
        <f t="shared" si="820"/>
        <v>1.0248529129013653</v>
      </c>
      <c r="AC531" s="61">
        <f t="shared" si="821"/>
        <v>-12.926000000000045</v>
      </c>
      <c r="AD531" s="81"/>
      <c r="AE531" s="162"/>
    </row>
    <row r="532" spans="1:31" s="6" customFormat="1" ht="18" customHeight="1" x14ac:dyDescent="0.25">
      <c r="A532" s="6" t="str">
        <f>IF(OR(M532&lt;&gt;0,F532&lt;&gt;0,O532&lt;&gt;0,S532&lt;&gt;0,T532&lt;&gt;0),"a","b")</f>
        <v>b</v>
      </c>
      <c r="B532" s="70" t="s">
        <v>7</v>
      </c>
      <c r="C532" s="10" t="s">
        <v>216</v>
      </c>
      <c r="D532" s="12">
        <f t="shared" si="822"/>
        <v>0</v>
      </c>
      <c r="E532" s="12">
        <f t="shared" si="833"/>
        <v>0</v>
      </c>
      <c r="F532" s="146">
        <f t="shared" si="833"/>
        <v>0</v>
      </c>
      <c r="G532" s="84">
        <f t="shared" si="822"/>
        <v>0</v>
      </c>
      <c r="H532" s="84">
        <f t="shared" ref="H532" si="864">H544+H556+H568+H580+H592+H604+H616+H628+H640+H652+H664+H676+H688</f>
        <v>0</v>
      </c>
      <c r="I532" s="146">
        <f t="shared" ref="I532" si="865">I544+I556+I568+I580+I592+I604+I616+I628+I640+I652+I664+I676+I688</f>
        <v>0</v>
      </c>
      <c r="J532" s="43">
        <f t="shared" si="822"/>
        <v>0</v>
      </c>
      <c r="K532" s="43">
        <f t="shared" ref="K532" si="866">K544+K556+K568+K580+K592+K604+K616+K628+K640+K652+K664+K676+K688</f>
        <v>0</v>
      </c>
      <c r="L532" s="52" t="str">
        <f t="shared" si="814"/>
        <v/>
      </c>
      <c r="M532" s="12">
        <f t="shared" si="826"/>
        <v>0</v>
      </c>
      <c r="N532" s="12">
        <f t="shared" ref="N532" si="867">N544+N556+N568+N580+N592+N604+N616+N628+N640+N652+N664+N676+N688</f>
        <v>0</v>
      </c>
      <c r="O532" s="12">
        <f t="shared" si="826"/>
        <v>0</v>
      </c>
      <c r="P532" s="12">
        <f t="shared" ref="P532" si="868">P544+P556+P568+P580+P592+P604+P616+P628+P640+P652+P664+P676+P688</f>
        <v>0</v>
      </c>
      <c r="Q532" s="12">
        <f t="shared" ref="Q532" si="869">Q544+Q556+Q568+Q580+Q592+Q604+Q616+Q628+Q640+Q652+Q664+Q676+Q688</f>
        <v>0</v>
      </c>
      <c r="R532" s="12">
        <v>0</v>
      </c>
      <c r="S532" s="12">
        <f t="shared" si="815"/>
        <v>0</v>
      </c>
      <c r="T532" s="146">
        <f t="shared" si="816"/>
        <v>0</v>
      </c>
      <c r="U532" s="52" t="str">
        <f t="shared" si="817"/>
        <v/>
      </c>
      <c r="V532" s="62">
        <f t="shared" si="818"/>
        <v>0</v>
      </c>
      <c r="W532" s="12">
        <f t="shared" ref="W532" si="870">W544+W556+W568+W580+W592+W604+W616+W628+W640+W652+W664+W676+W688</f>
        <v>0</v>
      </c>
      <c r="X532" s="131">
        <f t="shared" ref="X532" si="871">X544+X556+X568+X580+X592+X604+X616+X628+X640+X652+X664+X676+X688</f>
        <v>0</v>
      </c>
      <c r="Y532" s="12">
        <f t="shared" ref="Y532" si="872">Y544+Y556+Y568+Y580+Y592+Y604+Y616+Y628+Y640+Y652+Y664+Y676+Y688+Y700</f>
        <v>0</v>
      </c>
      <c r="Z532" s="12">
        <f t="shared" ref="Z532" si="873">Z544+Z556+Z568+Z580+Z592+Z604+Z616+Z628+Z640+Z652+Z664+Z676+Z688</f>
        <v>0</v>
      </c>
      <c r="AA532" s="62">
        <f t="shared" si="819"/>
        <v>0</v>
      </c>
      <c r="AB532" s="52" t="str">
        <f t="shared" si="820"/>
        <v/>
      </c>
      <c r="AC532" s="62">
        <f t="shared" si="821"/>
        <v>0</v>
      </c>
      <c r="AD532" s="81"/>
      <c r="AE532" s="162"/>
    </row>
    <row r="533" spans="1:31" s="6" customFormat="1" ht="18" customHeight="1" x14ac:dyDescent="0.25">
      <c r="A533" s="6" t="str">
        <f>IF(OR(M533&lt;&gt;0,F533&lt;&gt;0,O533&lt;&gt;0,S533&lt;&gt;0,T533&lt;&gt;0),"a","b")</f>
        <v>b</v>
      </c>
      <c r="B533" s="70" t="s">
        <v>7</v>
      </c>
      <c r="C533" s="10" t="s">
        <v>217</v>
      </c>
      <c r="D533" s="12">
        <f t="shared" si="822"/>
        <v>0</v>
      </c>
      <c r="E533" s="12">
        <f t="shared" si="833"/>
        <v>0</v>
      </c>
      <c r="F533" s="146">
        <f t="shared" si="833"/>
        <v>0</v>
      </c>
      <c r="G533" s="84">
        <f t="shared" si="822"/>
        <v>0</v>
      </c>
      <c r="H533" s="84">
        <f t="shared" ref="H533" si="874">H545+H557+H569+H581+H593+H605+H617+H629+H641+H653+H665+H677+H689</f>
        <v>0</v>
      </c>
      <c r="I533" s="146">
        <f t="shared" ref="I533" si="875">I545+I557+I569+I581+I593+I605+I617+I629+I641+I653+I665+I677+I689</f>
        <v>0</v>
      </c>
      <c r="J533" s="43">
        <f t="shared" si="822"/>
        <v>0</v>
      </c>
      <c r="K533" s="43">
        <f t="shared" ref="K533" si="876">K545+K557+K569+K581+K593+K605+K617+K629+K641+K653+K665+K677+K689</f>
        <v>0</v>
      </c>
      <c r="L533" s="52" t="str">
        <f t="shared" si="814"/>
        <v/>
      </c>
      <c r="M533" s="12">
        <f t="shared" si="826"/>
        <v>0</v>
      </c>
      <c r="N533" s="12">
        <f t="shared" ref="N533" si="877">N545+N557+N569+N581+N593+N605+N617+N629+N641+N653+N665+N677+N689</f>
        <v>0</v>
      </c>
      <c r="O533" s="12">
        <f t="shared" si="826"/>
        <v>0</v>
      </c>
      <c r="P533" s="12">
        <f t="shared" ref="P533" si="878">P545+P557+P569+P581+P593+P605+P617+P629+P641+P653+P665+P677+P689</f>
        <v>0</v>
      </c>
      <c r="Q533" s="12">
        <f t="shared" ref="Q533" si="879">Q545+Q557+Q569+Q581+Q593+Q605+Q617+Q629+Q641+Q653+Q665+Q677+Q689</f>
        <v>0</v>
      </c>
      <c r="R533" s="12">
        <v>0</v>
      </c>
      <c r="S533" s="12">
        <f t="shared" si="815"/>
        <v>0</v>
      </c>
      <c r="T533" s="146">
        <f t="shared" si="816"/>
        <v>0</v>
      </c>
      <c r="U533" s="52" t="str">
        <f t="shared" si="817"/>
        <v/>
      </c>
      <c r="V533" s="62">
        <f t="shared" si="818"/>
        <v>0</v>
      </c>
      <c r="W533" s="12">
        <f t="shared" ref="W533" si="880">W545+W557+W569+W581+W593+W605+W617+W629+W641+W653+W665+W677+W689</f>
        <v>0</v>
      </c>
      <c r="X533" s="131">
        <f t="shared" ref="X533" si="881">X545+X557+X569+X581+X593+X605+X617+X629+X641+X653+X665+X677+X689</f>
        <v>0</v>
      </c>
      <c r="Y533" s="12">
        <f t="shared" ref="Y533" si="882">Y545+Y557+Y569+Y581+Y593+Y605+Y617+Y629+Y641+Y653+Y665+Y677+Y689+Y701</f>
        <v>0</v>
      </c>
      <c r="Z533" s="12">
        <f t="shared" ref="Z533" si="883">Z545+Z557+Z569+Z581+Z593+Z605+Z617+Z629+Z641+Z653+Z665+Z677+Z689</f>
        <v>0</v>
      </c>
      <c r="AA533" s="62">
        <f t="shared" si="819"/>
        <v>0</v>
      </c>
      <c r="AB533" s="52" t="str">
        <f t="shared" si="820"/>
        <v/>
      </c>
      <c r="AC533" s="62">
        <f t="shared" si="821"/>
        <v>0</v>
      </c>
      <c r="AD533" s="81"/>
      <c r="AE533" s="162"/>
    </row>
    <row r="534" spans="1:31" s="6" customFormat="1" ht="18" customHeight="1" x14ac:dyDescent="0.25">
      <c r="A534" s="6" t="str">
        <f>IF(OR(M534&lt;&gt;0,F534&lt;&gt;0,O534&lt;&gt;0,S534&lt;&gt;0,T534&lt;&gt;0),"a","b")</f>
        <v>b</v>
      </c>
      <c r="B534" s="70" t="s">
        <v>7</v>
      </c>
      <c r="C534" s="10" t="s">
        <v>218</v>
      </c>
      <c r="D534" s="12">
        <f t="shared" si="822"/>
        <v>0</v>
      </c>
      <c r="E534" s="12">
        <f t="shared" si="833"/>
        <v>0</v>
      </c>
      <c r="F534" s="146">
        <f t="shared" si="833"/>
        <v>0</v>
      </c>
      <c r="G534" s="84">
        <f t="shared" si="822"/>
        <v>0</v>
      </c>
      <c r="H534" s="84">
        <f t="shared" ref="H534" si="884">H546+H558+H570+H582+H594+H606+H618+H630+H642+H654+H666+H678+H690</f>
        <v>0</v>
      </c>
      <c r="I534" s="146">
        <f t="shared" ref="I534" si="885">I546+I558+I570+I582+I594+I606+I618+I630+I642+I654+I666+I678+I690</f>
        <v>0</v>
      </c>
      <c r="J534" s="43">
        <f t="shared" si="822"/>
        <v>0</v>
      </c>
      <c r="K534" s="43">
        <f t="shared" ref="K534" si="886">K546+K558+K570+K582+K594+K606+K618+K630+K642+K654+K666+K678+K690</f>
        <v>0</v>
      </c>
      <c r="L534" s="52" t="str">
        <f t="shared" si="814"/>
        <v/>
      </c>
      <c r="M534" s="12">
        <f t="shared" si="826"/>
        <v>0</v>
      </c>
      <c r="N534" s="12">
        <f t="shared" ref="N534" si="887">N546+N558+N570+N582+N594+N606+N618+N630+N642+N654+N666+N678+N690</f>
        <v>0</v>
      </c>
      <c r="O534" s="12">
        <f t="shared" si="826"/>
        <v>0</v>
      </c>
      <c r="P534" s="12">
        <f t="shared" ref="P534" si="888">P546+P558+P570+P582+P594+P606+P618+P630+P642+P654+P666+P678+P690</f>
        <v>0</v>
      </c>
      <c r="Q534" s="12">
        <f t="shared" ref="Q534" si="889">Q546+Q558+Q570+Q582+Q594+Q606+Q618+Q630+Q642+Q654+Q666+Q678+Q690</f>
        <v>0</v>
      </c>
      <c r="R534" s="12">
        <v>0</v>
      </c>
      <c r="S534" s="12">
        <f t="shared" si="815"/>
        <v>0</v>
      </c>
      <c r="T534" s="146">
        <f t="shared" si="816"/>
        <v>0</v>
      </c>
      <c r="U534" s="52" t="str">
        <f t="shared" si="817"/>
        <v/>
      </c>
      <c r="V534" s="62">
        <f t="shared" si="818"/>
        <v>0</v>
      </c>
      <c r="W534" s="12">
        <f t="shared" ref="W534" si="890">W546+W558+W570+W582+W594+W606+W618+W630+W642+W654+W666+W678+W690</f>
        <v>0</v>
      </c>
      <c r="X534" s="131">
        <f t="shared" ref="X534" si="891">X546+X558+X570+X582+X594+X606+X618+X630+X642+X654+X666+X678+X690</f>
        <v>0</v>
      </c>
      <c r="Y534" s="12">
        <f t="shared" ref="Y534" si="892">Y546+Y558+Y570+Y582+Y594+Y606+Y618+Y630+Y642+Y654+Y666+Y678+Y690+Y702</f>
        <v>0</v>
      </c>
      <c r="Z534" s="12">
        <f t="shared" ref="Z534" si="893">Z546+Z558+Z570+Z582+Z594+Z606+Z618+Z630+Z642+Z654+Z666+Z678+Z690</f>
        <v>0</v>
      </c>
      <c r="AA534" s="62">
        <f t="shared" si="819"/>
        <v>0</v>
      </c>
      <c r="AB534" s="52" t="str">
        <f t="shared" si="820"/>
        <v/>
      </c>
      <c r="AC534" s="62">
        <f t="shared" si="821"/>
        <v>0</v>
      </c>
      <c r="AD534" s="81"/>
      <c r="AE534" s="162"/>
    </row>
    <row r="535" spans="1:31" s="6" customFormat="1" ht="18" customHeight="1" x14ac:dyDescent="0.25">
      <c r="A535" s="6" t="s">
        <v>231</v>
      </c>
      <c r="B535" s="70" t="s">
        <v>7</v>
      </c>
      <c r="C535" s="10" t="s">
        <v>219</v>
      </c>
      <c r="D535" s="11">
        <f t="shared" si="822"/>
        <v>18200</v>
      </c>
      <c r="E535" s="11">
        <f t="shared" si="833"/>
        <v>18201.900000000001</v>
      </c>
      <c r="F535" s="145">
        <f t="shared" si="833"/>
        <v>13091.4</v>
      </c>
      <c r="G535" s="83">
        <f t="shared" si="822"/>
        <v>13086.015679999999</v>
      </c>
      <c r="H535" s="83">
        <f t="shared" ref="H535" si="894">H547+H559+H571+H583+H595+H607+H619+H631+H643+H655+H667+H679+H691</f>
        <v>11689.951200000001</v>
      </c>
      <c r="I535" s="145">
        <f t="shared" ref="I535" si="895">I547+I559+I571+I583+I595+I607+I619+I631+I643+I655+I667+I679+I691</f>
        <v>10198.388800000002</v>
      </c>
      <c r="J535" s="42">
        <f t="shared" si="822"/>
        <v>8508.6136200000001</v>
      </c>
      <c r="K535" s="42">
        <f t="shared" ref="K535" si="896">K547+K559+K571+K583+K595+K607+K619+K631+K643+K655+K667+K679+K691</f>
        <v>6945.443940000001</v>
      </c>
      <c r="L535" s="51">
        <f t="shared" si="814"/>
        <v>0.99958871320103271</v>
      </c>
      <c r="M535" s="11">
        <f t="shared" si="826"/>
        <v>0</v>
      </c>
      <c r="N535" s="11">
        <f t="shared" ref="N535" si="897">N547+N559+N571+N583+N595+N607+N619+N631+N643+N655+N667+N679+N691</f>
        <v>1418.2630899999999</v>
      </c>
      <c r="O535" s="11">
        <f t="shared" si="826"/>
        <v>1450.6620999999996</v>
      </c>
      <c r="P535" s="11">
        <f t="shared" ref="P535" si="898">P547+P559+P571+P583+P595+P607+P619+P631+P643+P655+P667+P679+P691</f>
        <v>1563.1696800000002</v>
      </c>
      <c r="Q535" s="11">
        <f t="shared" ref="Q535" si="899">Q547+Q559+Q571+Q583+Q595+Q607+Q619+Q631+Q643+Q655+Q667+Q679+Q691</f>
        <v>1562</v>
      </c>
      <c r="R535" s="11">
        <v>1689.7751800000024</v>
      </c>
      <c r="S535" s="11">
        <f t="shared" si="815"/>
        <v>1396.0644799999973</v>
      </c>
      <c r="T535" s="145">
        <f t="shared" si="816"/>
        <v>5.3843200000010256</v>
      </c>
      <c r="U535" s="51">
        <f t="shared" si="817"/>
        <v>0.71893679670803579</v>
      </c>
      <c r="V535" s="61">
        <f t="shared" si="818"/>
        <v>5115.8843200000028</v>
      </c>
      <c r="W535" s="11">
        <f t="shared" ref="W535" si="900">W547+W559+W571+W583+W595+W607+W619+W631+W643+W655+W667+W679+W691</f>
        <v>4896.9000000000005</v>
      </c>
      <c r="X535" s="139">
        <f t="shared" ref="X535" si="901">X547+X559+X571+X583+X595+X607+X619+X631+X643+X655+X667+X679+X691</f>
        <v>5112</v>
      </c>
      <c r="Y535" s="11">
        <f t="shared" ref="Y535" si="902">Y547+Y559+Y571+Y583+Y595+Y607+Y619+Y631+Y643+Y655+Y667+Y679+Y691+Y703</f>
        <v>6038.9</v>
      </c>
      <c r="Z535" s="11">
        <f t="shared" ref="Z535" si="903">Z547+Z559+Z571+Z583+Z595+Z607+Z619+Z631+Z643+Z655+Z667+Z679+Z691</f>
        <v>4985.7</v>
      </c>
      <c r="AA535" s="61">
        <f t="shared" si="819"/>
        <v>19124.915679999998</v>
      </c>
      <c r="AB535" s="51">
        <f t="shared" si="820"/>
        <v>1.0507098533669561</v>
      </c>
      <c r="AC535" s="61">
        <f t="shared" si="821"/>
        <v>-923.01567999999679</v>
      </c>
      <c r="AD535" s="81"/>
      <c r="AE535" s="162"/>
    </row>
    <row r="536" spans="1:31" s="6" customFormat="1" ht="18" customHeight="1" x14ac:dyDescent="0.25">
      <c r="A536" s="6" t="s">
        <v>231</v>
      </c>
      <c r="B536" s="70" t="s">
        <v>7</v>
      </c>
      <c r="C536" s="10" t="s">
        <v>220</v>
      </c>
      <c r="D536" s="11">
        <f t="shared" si="822"/>
        <v>1000</v>
      </c>
      <c r="E536" s="11">
        <f t="shared" si="833"/>
        <v>1278</v>
      </c>
      <c r="F536" s="145">
        <f t="shared" si="833"/>
        <v>329</v>
      </c>
      <c r="G536" s="83">
        <f t="shared" si="822"/>
        <v>328.053</v>
      </c>
      <c r="H536" s="83">
        <f t="shared" ref="H536" si="904">H548+H560+H572+H584+H596+H608+H620+H632+H644+H656+H668+H680+H692</f>
        <v>130.71719999999999</v>
      </c>
      <c r="I536" s="145">
        <f t="shared" ref="I536" si="905">I548+I560+I572+I584+I596+I608+I620+I632+I644+I656+I668+I680+I692</f>
        <v>54.142400000000002</v>
      </c>
      <c r="J536" s="42">
        <f t="shared" si="822"/>
        <v>39.651199999999996</v>
      </c>
      <c r="K536" s="42">
        <f t="shared" ref="K536" si="906">K548+K560+K572+K584+K596+K608+K620+K632+K644+K656+K668+K680+K692</f>
        <v>23.990400000000001</v>
      </c>
      <c r="L536" s="51">
        <f t="shared" si="814"/>
        <v>0.99712158054711242</v>
      </c>
      <c r="M536" s="11">
        <f t="shared" si="826"/>
        <v>0</v>
      </c>
      <c r="N536" s="11">
        <f t="shared" ref="N536" si="907">N548+N560+N572+N584+N596+N608+N620+N632+N644+N656+N668+N680+N692</f>
        <v>8.329600000000001</v>
      </c>
      <c r="O536" s="11">
        <f t="shared" si="826"/>
        <v>15.6608</v>
      </c>
      <c r="P536" s="11">
        <f t="shared" ref="P536" si="908">P548+P560+P572+P584+P596+P608+P620+P632+P644+P656+P668+P680+P692</f>
        <v>15.660799999999995</v>
      </c>
      <c r="Q536" s="11">
        <f t="shared" ref="Q536" si="909">Q548+Q560+Q572+Q584+Q596+Q608+Q620+Q632+Q644+Q656+Q668+Q680+Q692</f>
        <v>17</v>
      </c>
      <c r="R536" s="11">
        <v>14.491200000000006</v>
      </c>
      <c r="S536" s="11">
        <f t="shared" si="815"/>
        <v>197.33580000000001</v>
      </c>
      <c r="T536" s="145">
        <f t="shared" si="816"/>
        <v>0.94700000000000273</v>
      </c>
      <c r="U536" s="51">
        <f t="shared" si="817"/>
        <v>0.2566924882629108</v>
      </c>
      <c r="V536" s="61">
        <f t="shared" si="818"/>
        <v>949.947</v>
      </c>
      <c r="W536" s="11">
        <f t="shared" ref="W536" si="910">W548+W560+W572+W584+W596+W608+W620+W632+W644+W656+W668+W680+W692</f>
        <v>65.8</v>
      </c>
      <c r="X536" s="139">
        <f t="shared" ref="X536" si="911">X548+X560+X572+X584+X596+X608+X620+X632+X644+X656+X668+X680+X692</f>
        <v>360</v>
      </c>
      <c r="Y536" s="11">
        <f t="shared" ref="Y536" si="912">Y548+Y560+Y572+Y584+Y596+Y608+Y620+Y632+Y644+Y656+Y668+Y680+Y692+Y704</f>
        <v>0</v>
      </c>
      <c r="Z536" s="11">
        <f t="shared" ref="Z536" si="913">Z548+Z560+Z572+Z584+Z596+Z608+Z620+Z632+Z644+Z656+Z668+Z680+Z692</f>
        <v>236.3</v>
      </c>
      <c r="AA536" s="61">
        <f t="shared" si="819"/>
        <v>328.053</v>
      </c>
      <c r="AB536" s="51">
        <f t="shared" si="820"/>
        <v>0.2566924882629108</v>
      </c>
      <c r="AC536" s="61">
        <f t="shared" si="821"/>
        <v>949.947</v>
      </c>
      <c r="AD536" s="81"/>
      <c r="AE536" s="162"/>
    </row>
    <row r="537" spans="1:31" s="6" customFormat="1" ht="30" customHeight="1" x14ac:dyDescent="0.25">
      <c r="A537" s="6" t="str">
        <f>IF(OR(M537&lt;&gt;0,F537&lt;&gt;0,O537&lt;&gt;0,S537&lt;&gt;0,T537&lt;&gt;0),"a","b")</f>
        <v>b</v>
      </c>
      <c r="B537" s="69" t="s">
        <v>7</v>
      </c>
      <c r="C537" s="13" t="s">
        <v>14</v>
      </c>
      <c r="D537" s="14">
        <f t="shared" si="822"/>
        <v>0</v>
      </c>
      <c r="E537" s="14">
        <f t="shared" si="833"/>
        <v>0</v>
      </c>
      <c r="F537" s="147">
        <f t="shared" si="833"/>
        <v>0</v>
      </c>
      <c r="G537" s="158">
        <f t="shared" si="822"/>
        <v>0</v>
      </c>
      <c r="H537" s="158">
        <f t="shared" ref="H537" si="914">H549+H561+H573+H585+H597+H609+H621+H633+H645+H657+H669+H681+H693</f>
        <v>0</v>
      </c>
      <c r="I537" s="147">
        <f t="shared" ref="I537" si="915">I549+I561+I573+I585+I597+I609+I621+I633+I645+I657+I669+I681+I693</f>
        <v>0</v>
      </c>
      <c r="J537" s="44">
        <f t="shared" si="822"/>
        <v>0</v>
      </c>
      <c r="K537" s="44">
        <f t="shared" ref="K537" si="916">K549+K561+K573+K585+K597+K609+K621+K633+K645+K657+K669+K681+K693</f>
        <v>0</v>
      </c>
      <c r="L537" s="53" t="str">
        <f t="shared" si="814"/>
        <v/>
      </c>
      <c r="M537" s="14">
        <f t="shared" si="826"/>
        <v>0</v>
      </c>
      <c r="N537" s="14">
        <f t="shared" ref="N537" si="917">N549+N561+N573+N585+N597+N609+N621+N633+N645+N657+N669+N681+N693</f>
        <v>0</v>
      </c>
      <c r="O537" s="14">
        <f t="shared" si="826"/>
        <v>0</v>
      </c>
      <c r="P537" s="14">
        <f>P549+P561+P573+P585+P597+P609+P621+P633+P645+P657+P669+P681+P693</f>
        <v>0</v>
      </c>
      <c r="Q537" s="14">
        <f>Q549+Q561+Q573+Q585+Q597+Q609+Q621+Q633+Q645+Q657+Q669+Q681+Q693</f>
        <v>0</v>
      </c>
      <c r="R537" s="14">
        <v>0</v>
      </c>
      <c r="S537" s="14">
        <f t="shared" si="815"/>
        <v>0</v>
      </c>
      <c r="T537" s="147">
        <f t="shared" si="816"/>
        <v>0</v>
      </c>
      <c r="U537" s="53" t="str">
        <f t="shared" si="817"/>
        <v/>
      </c>
      <c r="V537" s="63">
        <f t="shared" si="818"/>
        <v>0</v>
      </c>
      <c r="W537" s="14">
        <f t="shared" ref="W537" si="918">W549+W561+W573+W585+W597+W609+W621+W633+W645+W657+W669+W681+W693</f>
        <v>0</v>
      </c>
      <c r="X537" s="132">
        <f t="shared" ref="X537" si="919">X549+X561+X573+X585+X597+X609+X621+X633+X645+X657+X669+X681+X693</f>
        <v>0</v>
      </c>
      <c r="Y537" s="14">
        <f t="shared" ref="Y537" si="920">Y549+Y561+Y573+Y585+Y597+Y609+Y621+Y633+Y645+Y657+Y669+Y681+Y693+Y705</f>
        <v>0</v>
      </c>
      <c r="Z537" s="14">
        <f t="shared" ref="Z537" si="921">Z549+Z561+Z573+Z585+Z597+Z609+Z621+Z633+Z645+Z657+Z669+Z681+Z693</f>
        <v>0</v>
      </c>
      <c r="AA537" s="63">
        <f t="shared" si="819"/>
        <v>0</v>
      </c>
      <c r="AB537" s="53" t="str">
        <f t="shared" si="820"/>
        <v/>
      </c>
      <c r="AC537" s="63">
        <f t="shared" si="821"/>
        <v>0</v>
      </c>
      <c r="AD537" s="81"/>
      <c r="AE537" s="162"/>
    </row>
    <row r="538" spans="1:31" s="6" customFormat="1" ht="15" customHeight="1" x14ac:dyDescent="0.25">
      <c r="A538" s="6" t="str">
        <f>IF(OR(M538&lt;&gt;0,F538&lt;&gt;0,O538&lt;&gt;0,S538&lt;&gt;0,T538&lt;&gt;0),"a","b")</f>
        <v>b</v>
      </c>
      <c r="B538" s="69" t="s">
        <v>7</v>
      </c>
      <c r="C538" s="13" t="s">
        <v>15</v>
      </c>
      <c r="D538" s="14">
        <f t="shared" si="822"/>
        <v>0</v>
      </c>
      <c r="E538" s="14">
        <f t="shared" si="833"/>
        <v>0</v>
      </c>
      <c r="F538" s="147">
        <f t="shared" si="833"/>
        <v>0</v>
      </c>
      <c r="G538" s="158">
        <f t="shared" si="822"/>
        <v>0</v>
      </c>
      <c r="H538" s="158">
        <f t="shared" ref="H538" si="922">H550+H562+H574+H586+H598+H610+H622+H634+H646+H658+H670+H682+H694</f>
        <v>0</v>
      </c>
      <c r="I538" s="147">
        <f t="shared" ref="I538" si="923">I550+I562+I574+I586+I598+I610+I622+I634+I646+I658+I670+I682+I694</f>
        <v>0</v>
      </c>
      <c r="J538" s="44">
        <f t="shared" si="822"/>
        <v>0</v>
      </c>
      <c r="K538" s="44">
        <f t="shared" ref="K538" si="924">K550+K562+K574+K586+K598+K610+K622+K634+K646+K658+K670+K682+K694</f>
        <v>0</v>
      </c>
      <c r="L538" s="53" t="str">
        <f t="shared" si="814"/>
        <v/>
      </c>
      <c r="M538" s="14">
        <f t="shared" si="826"/>
        <v>0</v>
      </c>
      <c r="N538" s="14">
        <f t="shared" ref="N538" si="925">N550+N562+N574+N586+N598+N610+N622+N634+N646+N658+N670+N682+N694</f>
        <v>0</v>
      </c>
      <c r="O538" s="14">
        <f t="shared" si="826"/>
        <v>0</v>
      </c>
      <c r="P538" s="14">
        <f t="shared" ref="P538" si="926">P550+P562+P574+P586+P598+P610+P622+P634+P646+P658+P670+P682+P694</f>
        <v>0</v>
      </c>
      <c r="Q538" s="14">
        <f t="shared" ref="Q538" si="927">Q550+Q562+Q574+Q586+Q598+Q610+Q622+Q634+Q646+Q658+Q670+Q682+Q694</f>
        <v>0</v>
      </c>
      <c r="R538" s="14">
        <v>0</v>
      </c>
      <c r="S538" s="14">
        <f t="shared" si="815"/>
        <v>0</v>
      </c>
      <c r="T538" s="147">
        <f t="shared" si="816"/>
        <v>0</v>
      </c>
      <c r="U538" s="53" t="str">
        <f t="shared" si="817"/>
        <v/>
      </c>
      <c r="V538" s="63">
        <f t="shared" si="818"/>
        <v>0</v>
      </c>
      <c r="W538" s="14">
        <f t="shared" ref="W538" si="928">W550+W562+W574+W586+W598+W610+W622+W634+W646+W658+W670+W682+W694</f>
        <v>0</v>
      </c>
      <c r="X538" s="132">
        <f t="shared" ref="X538" si="929">X550+X562+X574+X586+X598+X610+X622+X634+X646+X658+X670+X682+X694</f>
        <v>0</v>
      </c>
      <c r="Y538" s="14">
        <f t="shared" ref="Y538" si="930">Y550+Y562+Y574+Y586+Y598+Y610+Y622+Y634+Y646+Y658+Y670+Y682+Y694+Y706</f>
        <v>0</v>
      </c>
      <c r="Z538" s="14">
        <f t="shared" ref="Z538" si="931">Z550+Z562+Z574+Z586+Z598+Z610+Z622+Z634+Z646+Z658+Z670+Z682+Z694</f>
        <v>0</v>
      </c>
      <c r="AA538" s="63">
        <f t="shared" si="819"/>
        <v>0</v>
      </c>
      <c r="AB538" s="53" t="str">
        <f t="shared" si="820"/>
        <v/>
      </c>
      <c r="AC538" s="63">
        <f t="shared" si="821"/>
        <v>0</v>
      </c>
      <c r="AD538" s="81"/>
      <c r="AE538" s="162"/>
    </row>
    <row r="539" spans="1:31" s="6" customFormat="1" ht="15.75" customHeight="1" thickBot="1" x14ac:dyDescent="0.3">
      <c r="A539" s="6" t="str">
        <f>IF(OR(M539&lt;&gt;0,F539&lt;&gt;0,O539&lt;&gt;0,S539&lt;&gt;0,T539&lt;&gt;0),"a","b")</f>
        <v>b</v>
      </c>
      <c r="B539" s="71" t="s">
        <v>7</v>
      </c>
      <c r="C539" s="17" t="s">
        <v>16</v>
      </c>
      <c r="D539" s="18">
        <f t="shared" si="822"/>
        <v>0</v>
      </c>
      <c r="E539" s="18">
        <f t="shared" si="833"/>
        <v>0</v>
      </c>
      <c r="F539" s="149">
        <f t="shared" si="833"/>
        <v>0</v>
      </c>
      <c r="G539" s="160">
        <f t="shared" si="822"/>
        <v>0</v>
      </c>
      <c r="H539" s="160">
        <f t="shared" ref="H539" si="932">H551+H563+H575+H587+H599+H611+H623+H635+H647+H659+H671+H683+H695</f>
        <v>0</v>
      </c>
      <c r="I539" s="149">
        <f t="shared" ref="I539" si="933">I551+I563+I575+I587+I599+I611+I623+I635+I647+I659+I671+I683+I695</f>
        <v>0</v>
      </c>
      <c r="J539" s="46">
        <f t="shared" si="822"/>
        <v>0</v>
      </c>
      <c r="K539" s="46">
        <f t="shared" ref="K539" si="934">K551+K563+K575+K587+K599+K611+K623+K635+K647+K659+K671+K683+K695</f>
        <v>0</v>
      </c>
      <c r="L539" s="55" t="str">
        <f t="shared" si="814"/>
        <v/>
      </c>
      <c r="M539" s="18">
        <f t="shared" si="826"/>
        <v>0</v>
      </c>
      <c r="N539" s="18">
        <f t="shared" ref="N539" si="935">N551+N563+N575+N587+N599+N611+N623+N635+N647+N659+N671+N683+N695</f>
        <v>0</v>
      </c>
      <c r="O539" s="18">
        <f t="shared" si="826"/>
        <v>0</v>
      </c>
      <c r="P539" s="18">
        <f t="shared" ref="P539" si="936">P551+P563+P575+P587+P599+P611+P623+P635+P647+P659+P671+P683+P695</f>
        <v>0</v>
      </c>
      <c r="Q539" s="18">
        <f t="shared" ref="Q539" si="937">Q551+Q563+Q575+Q587+Q599+Q611+Q623+Q635+Q647+Q659+Q671+Q683+Q695</f>
        <v>0</v>
      </c>
      <c r="R539" s="18">
        <v>0</v>
      </c>
      <c r="S539" s="18">
        <f t="shared" si="815"/>
        <v>0</v>
      </c>
      <c r="T539" s="149">
        <f t="shared" si="816"/>
        <v>0</v>
      </c>
      <c r="U539" s="55" t="str">
        <f t="shared" si="817"/>
        <v/>
      </c>
      <c r="V539" s="65">
        <f t="shared" si="818"/>
        <v>0</v>
      </c>
      <c r="W539" s="18">
        <f t="shared" ref="W539" si="938">W551+W563+W575+W587+W599+W611+W623+W635+W647+W659+W671+W683+W695</f>
        <v>0</v>
      </c>
      <c r="X539" s="133">
        <f t="shared" ref="X539" si="939">X551+X563+X575+X587+X599+X611+X623+X635+X647+X659+X671+X683+X695</f>
        <v>0</v>
      </c>
      <c r="Y539" s="18">
        <f t="shared" ref="Y539" si="940">Y551+Y563+Y575+Y587+Y599+Y611+Y623+Y635+Y647+Y659+Y671+Y683+Y695+Y707</f>
        <v>0</v>
      </c>
      <c r="Z539" s="18">
        <f t="shared" ref="Z539" si="941">Z551+Z563+Z575+Z587+Z599+Z611+Z623+Z635+Z647+Z659+Z671+Z683+Z695</f>
        <v>0</v>
      </c>
      <c r="AA539" s="65">
        <f t="shared" si="819"/>
        <v>0</v>
      </c>
      <c r="AB539" s="55" t="str">
        <f t="shared" si="820"/>
        <v/>
      </c>
      <c r="AC539" s="65">
        <f t="shared" si="821"/>
        <v>0</v>
      </c>
      <c r="AD539" s="81"/>
      <c r="AE539" s="162"/>
    </row>
    <row r="540" spans="1:31" s="24" customFormat="1" ht="64.5" thickTop="1" thickBot="1" x14ac:dyDescent="0.3">
      <c r="A540" s="6" t="str">
        <f>IF(OR(M540&lt;&gt;0,F540&lt;&gt;0,O540&lt;&gt;0,S540&lt;&gt;0,T540&lt;&gt;0),"a","b")</f>
        <v>a</v>
      </c>
      <c r="B540" s="67" t="s">
        <v>93</v>
      </c>
      <c r="C540" s="19" t="s">
        <v>94</v>
      </c>
      <c r="D540" s="7">
        <f t="shared" ref="D540:K540" si="942">D541+D549+D550+D551</f>
        <v>1035</v>
      </c>
      <c r="E540" s="7">
        <f t="shared" si="942"/>
        <v>223.41399999999999</v>
      </c>
      <c r="F540" s="143">
        <f t="shared" ref="F540" si="943">F541+F549+F550+F551</f>
        <v>223.41399999999999</v>
      </c>
      <c r="G540" s="156">
        <f t="shared" si="942"/>
        <v>223.41</v>
      </c>
      <c r="H540" s="156">
        <f t="shared" ref="H540" si="944">H541+H549+H550+H551</f>
        <v>223.41</v>
      </c>
      <c r="I540" s="143">
        <f t="shared" ref="I540" si="945">I541+I549+I550+I551</f>
        <v>223.41</v>
      </c>
      <c r="J540" s="40">
        <f t="shared" si="942"/>
        <v>223.41</v>
      </c>
      <c r="K540" s="40">
        <f t="shared" si="942"/>
        <v>223.41</v>
      </c>
      <c r="L540" s="49">
        <f t="shared" si="814"/>
        <v>0.99998209601904986</v>
      </c>
      <c r="M540" s="7">
        <f>M541+M549+M550+M551</f>
        <v>0</v>
      </c>
      <c r="N540" s="7">
        <f>N541+N549+N550+N551</f>
        <v>0</v>
      </c>
      <c r="O540" s="7">
        <f>O541+O549+O550+O551</f>
        <v>0</v>
      </c>
      <c r="P540" s="7">
        <f>P541+P549+P550+P551</f>
        <v>0</v>
      </c>
      <c r="Q540" s="7">
        <f>Q541+Q549+Q550+Q551</f>
        <v>0</v>
      </c>
      <c r="R540" s="7">
        <v>0</v>
      </c>
      <c r="S540" s="7">
        <f t="shared" si="815"/>
        <v>0</v>
      </c>
      <c r="T540" s="143">
        <f t="shared" si="816"/>
        <v>3.9999999999906777E-3</v>
      </c>
      <c r="U540" s="49">
        <f t="shared" si="817"/>
        <v>0.99998209601904986</v>
      </c>
      <c r="V540" s="59">
        <f t="shared" si="818"/>
        <v>3.9999999999906777E-3</v>
      </c>
      <c r="W540" s="7">
        <f>W541+W549+W550+W551</f>
        <v>0</v>
      </c>
      <c r="X540" s="118">
        <f>X541+X549+X550+X551</f>
        <v>0</v>
      </c>
      <c r="Y540" s="7">
        <f>Y541+Y549+Y550+Y551</f>
        <v>0</v>
      </c>
      <c r="Z540" s="7">
        <v>0</v>
      </c>
      <c r="AA540" s="59">
        <f t="shared" si="819"/>
        <v>223.41</v>
      </c>
      <c r="AB540" s="49">
        <f t="shared" si="820"/>
        <v>0.99998209601904986</v>
      </c>
      <c r="AC540" s="59">
        <f t="shared" si="821"/>
        <v>3.9999999999906777E-3</v>
      </c>
      <c r="AD540" s="81"/>
      <c r="AE540" s="162"/>
    </row>
    <row r="541" spans="1:31" s="24" customFormat="1" ht="18.75" customHeight="1" thickTop="1" x14ac:dyDescent="0.25">
      <c r="A541" s="6" t="s">
        <v>231</v>
      </c>
      <c r="B541" s="69" t="s">
        <v>7</v>
      </c>
      <c r="C541" s="8" t="s">
        <v>8</v>
      </c>
      <c r="D541" s="9">
        <f t="shared" ref="D541:K541" si="946">D542+D543+D544+D545+D546+D547+D548</f>
        <v>1035</v>
      </c>
      <c r="E541" s="9">
        <f t="shared" si="946"/>
        <v>223.41399999999999</v>
      </c>
      <c r="F541" s="144">
        <f t="shared" ref="F541" si="947">F542+F543+F544+F545+F546+F547+F548</f>
        <v>223.41399999999999</v>
      </c>
      <c r="G541" s="157">
        <f t="shared" si="946"/>
        <v>223.41</v>
      </c>
      <c r="H541" s="157">
        <f t="shared" ref="H541" si="948">H542+H543+H544+H545+H546+H547+H548</f>
        <v>223.41</v>
      </c>
      <c r="I541" s="144">
        <f t="shared" ref="I541" si="949">I542+I543+I544+I545+I546+I547+I548</f>
        <v>223.41</v>
      </c>
      <c r="J541" s="41">
        <f t="shared" si="946"/>
        <v>223.41</v>
      </c>
      <c r="K541" s="41">
        <f t="shared" si="946"/>
        <v>223.41</v>
      </c>
      <c r="L541" s="50">
        <f t="shared" si="814"/>
        <v>0.99998209601904986</v>
      </c>
      <c r="M541" s="9">
        <f>M542+M543+M544+M545+M546+M547+M548</f>
        <v>0</v>
      </c>
      <c r="N541" s="9">
        <f>N542+N543+N544+N545+N546+N547+N548</f>
        <v>0</v>
      </c>
      <c r="O541" s="9">
        <f>O542+O543+O544+O545+O546+O547+O548</f>
        <v>0</v>
      </c>
      <c r="P541" s="9">
        <f>P542+P543+P544+P545+P546+P547+P548</f>
        <v>0</v>
      </c>
      <c r="Q541" s="9">
        <f>Q542+Q543+Q544+Q545+Q546+Q547+Q548</f>
        <v>0</v>
      </c>
      <c r="R541" s="9">
        <v>0</v>
      </c>
      <c r="S541" s="9">
        <f t="shared" si="815"/>
        <v>0</v>
      </c>
      <c r="T541" s="144">
        <f t="shared" si="816"/>
        <v>3.9999999999906777E-3</v>
      </c>
      <c r="U541" s="50">
        <f t="shared" si="817"/>
        <v>0.99998209601904986</v>
      </c>
      <c r="V541" s="60">
        <f t="shared" si="818"/>
        <v>3.9999999999906777E-3</v>
      </c>
      <c r="W541" s="9">
        <f>W542+W543+W544+W545+W546+W547+W548</f>
        <v>0</v>
      </c>
      <c r="X541" s="113">
        <f>X542+X543+X544+X545+X546+X547+X548</f>
        <v>0</v>
      </c>
      <c r="Y541" s="9">
        <f>Y542+Y543+Y544+Y545+Y546+Y547+Y548</f>
        <v>0</v>
      </c>
      <c r="Z541" s="9">
        <v>0</v>
      </c>
      <c r="AA541" s="60">
        <f t="shared" si="819"/>
        <v>223.41</v>
      </c>
      <c r="AB541" s="50">
        <f t="shared" si="820"/>
        <v>0.99998209601904986</v>
      </c>
      <c r="AC541" s="60">
        <f t="shared" si="821"/>
        <v>3.9999999999906777E-3</v>
      </c>
      <c r="AD541" s="81"/>
      <c r="AE541" s="162"/>
    </row>
    <row r="542" spans="1:31" s="24" customFormat="1" ht="18" customHeight="1" x14ac:dyDescent="0.25">
      <c r="A542" s="6" t="str">
        <f>IF(OR(M542&lt;&gt;0,F542&lt;&gt;0,O542&lt;&gt;0,S542&lt;&gt;0,T542&lt;&gt;0),"a","b")</f>
        <v>b</v>
      </c>
      <c r="B542" s="70" t="s">
        <v>7</v>
      </c>
      <c r="C542" s="10" t="s">
        <v>215</v>
      </c>
      <c r="D542" s="12">
        <v>0</v>
      </c>
      <c r="E542" s="12">
        <v>0</v>
      </c>
      <c r="F542" s="146">
        <v>0</v>
      </c>
      <c r="G542" s="84">
        <v>0</v>
      </c>
      <c r="H542" s="84">
        <v>0</v>
      </c>
      <c r="I542" s="146">
        <v>0</v>
      </c>
      <c r="J542" s="43">
        <v>0</v>
      </c>
      <c r="K542" s="43">
        <v>0</v>
      </c>
      <c r="L542" s="52" t="str">
        <f t="shared" si="814"/>
        <v/>
      </c>
      <c r="M542" s="12">
        <v>0</v>
      </c>
      <c r="N542" s="12">
        <v>0</v>
      </c>
      <c r="O542" s="12">
        <v>0</v>
      </c>
      <c r="P542" s="12">
        <v>0</v>
      </c>
      <c r="Q542" s="12"/>
      <c r="R542" s="12">
        <v>0</v>
      </c>
      <c r="S542" s="12">
        <f t="shared" si="815"/>
        <v>0</v>
      </c>
      <c r="T542" s="146">
        <f t="shared" si="816"/>
        <v>0</v>
      </c>
      <c r="U542" s="52" t="str">
        <f t="shared" si="817"/>
        <v/>
      </c>
      <c r="V542" s="62">
        <f t="shared" si="818"/>
        <v>0</v>
      </c>
      <c r="W542" s="12"/>
      <c r="X542" s="108">
        <v>0</v>
      </c>
      <c r="Y542" s="12">
        <v>0</v>
      </c>
      <c r="Z542" s="12">
        <v>0</v>
      </c>
      <c r="AA542" s="62">
        <f t="shared" si="819"/>
        <v>0</v>
      </c>
      <c r="AB542" s="52" t="str">
        <f t="shared" si="820"/>
        <v/>
      </c>
      <c r="AC542" s="62">
        <f t="shared" si="821"/>
        <v>0</v>
      </c>
      <c r="AD542" s="81"/>
      <c r="AE542" s="162"/>
    </row>
    <row r="543" spans="1:31" s="24" customFormat="1" ht="18" customHeight="1" x14ac:dyDescent="0.25">
      <c r="A543" s="6" t="str">
        <f>IF(OR(M543&lt;&gt;0,F543&lt;&gt;0,O543&lt;&gt;0,S543&lt;&gt;0,T543&lt;&gt;0),"a","b")</f>
        <v>b</v>
      </c>
      <c r="B543" s="70" t="s">
        <v>7</v>
      </c>
      <c r="C543" s="10" t="s">
        <v>221</v>
      </c>
      <c r="D543" s="12">
        <v>0</v>
      </c>
      <c r="E543" s="12">
        <v>0</v>
      </c>
      <c r="F543" s="146">
        <v>0</v>
      </c>
      <c r="G543" s="84">
        <v>0</v>
      </c>
      <c r="H543" s="84">
        <v>0</v>
      </c>
      <c r="I543" s="146">
        <v>0</v>
      </c>
      <c r="J543" s="43">
        <v>0</v>
      </c>
      <c r="K543" s="43">
        <v>0</v>
      </c>
      <c r="L543" s="52" t="str">
        <f t="shared" si="814"/>
        <v/>
      </c>
      <c r="M543" s="12">
        <v>0</v>
      </c>
      <c r="N543" s="12">
        <v>0</v>
      </c>
      <c r="O543" s="12">
        <v>0</v>
      </c>
      <c r="P543" s="12">
        <v>0</v>
      </c>
      <c r="Q543" s="12"/>
      <c r="R543" s="12">
        <v>0</v>
      </c>
      <c r="S543" s="12">
        <f t="shared" si="815"/>
        <v>0</v>
      </c>
      <c r="T543" s="146">
        <f t="shared" si="816"/>
        <v>0</v>
      </c>
      <c r="U543" s="52" t="str">
        <f t="shared" si="817"/>
        <v/>
      </c>
      <c r="V543" s="62">
        <f t="shared" si="818"/>
        <v>0</v>
      </c>
      <c r="W543" s="12"/>
      <c r="X543" s="108">
        <v>0</v>
      </c>
      <c r="Y543" s="12">
        <v>0</v>
      </c>
      <c r="Z543" s="12">
        <v>0</v>
      </c>
      <c r="AA543" s="62">
        <f t="shared" si="819"/>
        <v>0</v>
      </c>
      <c r="AB543" s="52" t="str">
        <f t="shared" si="820"/>
        <v/>
      </c>
      <c r="AC543" s="62">
        <f t="shared" si="821"/>
        <v>0</v>
      </c>
      <c r="AD543" s="81"/>
      <c r="AE543" s="162"/>
    </row>
    <row r="544" spans="1:31" s="24" customFormat="1" ht="18" customHeight="1" x14ac:dyDescent="0.25">
      <c r="A544" s="6" t="str">
        <f>IF(OR(M544&lt;&gt;0,F544&lt;&gt;0,O544&lt;&gt;0,S544&lt;&gt;0,T544&lt;&gt;0),"a","b")</f>
        <v>b</v>
      </c>
      <c r="B544" s="70" t="s">
        <v>7</v>
      </c>
      <c r="C544" s="10" t="s">
        <v>216</v>
      </c>
      <c r="D544" s="12">
        <v>0</v>
      </c>
      <c r="E544" s="12">
        <v>0</v>
      </c>
      <c r="F544" s="146">
        <v>0</v>
      </c>
      <c r="G544" s="84">
        <v>0</v>
      </c>
      <c r="H544" s="84">
        <v>0</v>
      </c>
      <c r="I544" s="146">
        <v>0</v>
      </c>
      <c r="J544" s="43">
        <v>0</v>
      </c>
      <c r="K544" s="43">
        <v>0</v>
      </c>
      <c r="L544" s="52" t="str">
        <f t="shared" si="814"/>
        <v/>
      </c>
      <c r="M544" s="12">
        <v>0</v>
      </c>
      <c r="N544" s="12">
        <v>0</v>
      </c>
      <c r="O544" s="12">
        <v>0</v>
      </c>
      <c r="P544" s="12">
        <v>0</v>
      </c>
      <c r="Q544" s="12"/>
      <c r="R544" s="12">
        <v>0</v>
      </c>
      <c r="S544" s="12">
        <f t="shared" si="815"/>
        <v>0</v>
      </c>
      <c r="T544" s="146">
        <f t="shared" si="816"/>
        <v>0</v>
      </c>
      <c r="U544" s="52" t="str">
        <f t="shared" si="817"/>
        <v/>
      </c>
      <c r="V544" s="62">
        <f t="shared" si="818"/>
        <v>0</v>
      </c>
      <c r="W544" s="12"/>
      <c r="X544" s="108">
        <v>0</v>
      </c>
      <c r="Y544" s="12">
        <v>0</v>
      </c>
      <c r="Z544" s="12">
        <v>0</v>
      </c>
      <c r="AA544" s="62">
        <f t="shared" si="819"/>
        <v>0</v>
      </c>
      <c r="AB544" s="52" t="str">
        <f t="shared" si="820"/>
        <v/>
      </c>
      <c r="AC544" s="62">
        <f t="shared" si="821"/>
        <v>0</v>
      </c>
      <c r="AD544" s="81"/>
      <c r="AE544" s="162"/>
    </row>
    <row r="545" spans="1:31" s="24" customFormat="1" ht="18" customHeight="1" x14ac:dyDescent="0.25">
      <c r="A545" s="6" t="str">
        <f>IF(OR(M545&lt;&gt;0,F545&lt;&gt;0,O545&lt;&gt;0,S545&lt;&gt;0,T545&lt;&gt;0),"a","b")</f>
        <v>b</v>
      </c>
      <c r="B545" s="70" t="s">
        <v>7</v>
      </c>
      <c r="C545" s="10" t="s">
        <v>217</v>
      </c>
      <c r="D545" s="12">
        <v>0</v>
      </c>
      <c r="E545" s="12">
        <v>0</v>
      </c>
      <c r="F545" s="146">
        <v>0</v>
      </c>
      <c r="G545" s="84">
        <v>0</v>
      </c>
      <c r="H545" s="84">
        <v>0</v>
      </c>
      <c r="I545" s="146">
        <v>0</v>
      </c>
      <c r="J545" s="43">
        <v>0</v>
      </c>
      <c r="K545" s="43">
        <v>0</v>
      </c>
      <c r="L545" s="52" t="str">
        <f t="shared" si="814"/>
        <v/>
      </c>
      <c r="M545" s="12">
        <v>0</v>
      </c>
      <c r="N545" s="12">
        <v>0</v>
      </c>
      <c r="O545" s="12">
        <v>0</v>
      </c>
      <c r="P545" s="12">
        <v>0</v>
      </c>
      <c r="Q545" s="12"/>
      <c r="R545" s="12">
        <v>0</v>
      </c>
      <c r="S545" s="12">
        <f t="shared" si="815"/>
        <v>0</v>
      </c>
      <c r="T545" s="146">
        <f t="shared" si="816"/>
        <v>0</v>
      </c>
      <c r="U545" s="52" t="str">
        <f t="shared" si="817"/>
        <v/>
      </c>
      <c r="V545" s="62">
        <f t="shared" si="818"/>
        <v>0</v>
      </c>
      <c r="W545" s="12"/>
      <c r="X545" s="108">
        <v>0</v>
      </c>
      <c r="Y545" s="12">
        <v>0</v>
      </c>
      <c r="Z545" s="12">
        <v>0</v>
      </c>
      <c r="AA545" s="62">
        <f t="shared" si="819"/>
        <v>0</v>
      </c>
      <c r="AB545" s="52" t="str">
        <f t="shared" si="820"/>
        <v/>
      </c>
      <c r="AC545" s="62">
        <f t="shared" si="821"/>
        <v>0</v>
      </c>
      <c r="AD545" s="81"/>
      <c r="AE545" s="162"/>
    </row>
    <row r="546" spans="1:31" s="24" customFormat="1" ht="18" customHeight="1" x14ac:dyDescent="0.25">
      <c r="A546" s="6" t="str">
        <f>IF(OR(M546&lt;&gt;0,F546&lt;&gt;0,O546&lt;&gt;0,S546&lt;&gt;0,T546&lt;&gt;0),"a","b")</f>
        <v>b</v>
      </c>
      <c r="B546" s="70" t="s">
        <v>7</v>
      </c>
      <c r="C546" s="10" t="s">
        <v>218</v>
      </c>
      <c r="D546" s="12">
        <v>0</v>
      </c>
      <c r="E546" s="12">
        <v>0</v>
      </c>
      <c r="F546" s="146">
        <v>0</v>
      </c>
      <c r="G546" s="84">
        <v>0</v>
      </c>
      <c r="H546" s="84">
        <v>0</v>
      </c>
      <c r="I546" s="146">
        <v>0</v>
      </c>
      <c r="J546" s="43">
        <v>0</v>
      </c>
      <c r="K546" s="43">
        <v>0</v>
      </c>
      <c r="L546" s="52" t="str">
        <f t="shared" si="814"/>
        <v/>
      </c>
      <c r="M546" s="12">
        <v>0</v>
      </c>
      <c r="N546" s="12">
        <v>0</v>
      </c>
      <c r="O546" s="12">
        <v>0</v>
      </c>
      <c r="P546" s="12">
        <v>0</v>
      </c>
      <c r="Q546" s="12"/>
      <c r="R546" s="12">
        <v>0</v>
      </c>
      <c r="S546" s="12">
        <f t="shared" si="815"/>
        <v>0</v>
      </c>
      <c r="T546" s="146">
        <f t="shared" si="816"/>
        <v>0</v>
      </c>
      <c r="U546" s="52" t="str">
        <f t="shared" si="817"/>
        <v/>
      </c>
      <c r="V546" s="62">
        <f t="shared" si="818"/>
        <v>0</v>
      </c>
      <c r="W546" s="12"/>
      <c r="X546" s="108">
        <v>0</v>
      </c>
      <c r="Y546" s="12">
        <v>0</v>
      </c>
      <c r="Z546" s="12">
        <v>0</v>
      </c>
      <c r="AA546" s="62">
        <f t="shared" si="819"/>
        <v>0</v>
      </c>
      <c r="AB546" s="52" t="str">
        <f t="shared" si="820"/>
        <v/>
      </c>
      <c r="AC546" s="62">
        <f t="shared" si="821"/>
        <v>0</v>
      </c>
      <c r="AD546" s="81"/>
      <c r="AE546" s="162"/>
    </row>
    <row r="547" spans="1:31" s="24" customFormat="1" ht="18" customHeight="1" x14ac:dyDescent="0.25">
      <c r="A547" s="6" t="s">
        <v>231</v>
      </c>
      <c r="B547" s="70" t="s">
        <v>7</v>
      </c>
      <c r="C547" s="10" t="s">
        <v>219</v>
      </c>
      <c r="D547" s="11">
        <v>1035</v>
      </c>
      <c r="E547" s="11">
        <v>223.41399999999999</v>
      </c>
      <c r="F547" s="145">
        <v>223.41399999999999</v>
      </c>
      <c r="G547" s="83">
        <v>223.41</v>
      </c>
      <c r="H547" s="83">
        <v>223.41</v>
      </c>
      <c r="I547" s="145">
        <v>223.41</v>
      </c>
      <c r="J547" s="42">
        <v>223.41</v>
      </c>
      <c r="K547" s="42">
        <v>223.41</v>
      </c>
      <c r="L547" s="51">
        <f t="shared" si="814"/>
        <v>0.99998209601904986</v>
      </c>
      <c r="M547" s="11">
        <v>0</v>
      </c>
      <c r="N547" s="11">
        <v>0</v>
      </c>
      <c r="O547" s="11">
        <v>0</v>
      </c>
      <c r="P547" s="11">
        <v>0</v>
      </c>
      <c r="Q547" s="11"/>
      <c r="R547" s="11">
        <v>0</v>
      </c>
      <c r="S547" s="11">
        <f t="shared" si="815"/>
        <v>0</v>
      </c>
      <c r="T547" s="145">
        <f t="shared" si="816"/>
        <v>3.9999999999906777E-3</v>
      </c>
      <c r="U547" s="51">
        <f t="shared" si="817"/>
        <v>0.99998209601904986</v>
      </c>
      <c r="V547" s="61">
        <f t="shared" si="818"/>
        <v>3.9999999999906777E-3</v>
      </c>
      <c r="W547" s="11"/>
      <c r="X547" s="114">
        <v>0</v>
      </c>
      <c r="Y547" s="11">
        <v>0</v>
      </c>
      <c r="Z547" s="11">
        <v>0</v>
      </c>
      <c r="AA547" s="61">
        <f t="shared" si="819"/>
        <v>223.41</v>
      </c>
      <c r="AB547" s="51">
        <f t="shared" si="820"/>
        <v>0.99998209601904986</v>
      </c>
      <c r="AC547" s="61">
        <f t="shared" si="821"/>
        <v>3.9999999999906777E-3</v>
      </c>
      <c r="AD547" s="81"/>
      <c r="AE547" s="162"/>
    </row>
    <row r="548" spans="1:31" s="24" customFormat="1" ht="18" customHeight="1" x14ac:dyDescent="0.25">
      <c r="A548" s="6" t="str">
        <f>IF(OR(M548&lt;&gt;0,F548&lt;&gt;0,O548&lt;&gt;0,S548&lt;&gt;0,T548&lt;&gt;0),"a","b")</f>
        <v>b</v>
      </c>
      <c r="B548" s="70" t="s">
        <v>7</v>
      </c>
      <c r="C548" s="10" t="s">
        <v>220</v>
      </c>
      <c r="D548" s="12">
        <v>0</v>
      </c>
      <c r="E548" s="12">
        <v>0</v>
      </c>
      <c r="F548" s="146">
        <v>0</v>
      </c>
      <c r="G548" s="84">
        <v>0</v>
      </c>
      <c r="H548" s="84">
        <v>0</v>
      </c>
      <c r="I548" s="146">
        <v>0</v>
      </c>
      <c r="J548" s="43">
        <v>0</v>
      </c>
      <c r="K548" s="43">
        <v>0</v>
      </c>
      <c r="L548" s="52" t="str">
        <f t="shared" si="814"/>
        <v/>
      </c>
      <c r="M548" s="12">
        <v>0</v>
      </c>
      <c r="N548" s="12">
        <v>0</v>
      </c>
      <c r="O548" s="12">
        <v>0</v>
      </c>
      <c r="P548" s="12">
        <v>0</v>
      </c>
      <c r="Q548" s="12"/>
      <c r="R548" s="12">
        <v>0</v>
      </c>
      <c r="S548" s="12">
        <f t="shared" si="815"/>
        <v>0</v>
      </c>
      <c r="T548" s="146">
        <f t="shared" si="816"/>
        <v>0</v>
      </c>
      <c r="U548" s="52" t="str">
        <f t="shared" si="817"/>
        <v/>
      </c>
      <c r="V548" s="62">
        <f t="shared" si="818"/>
        <v>0</v>
      </c>
      <c r="W548" s="12"/>
      <c r="X548" s="108">
        <v>0</v>
      </c>
      <c r="Y548" s="12">
        <v>0</v>
      </c>
      <c r="Z548" s="12">
        <v>0</v>
      </c>
      <c r="AA548" s="62">
        <f t="shared" si="819"/>
        <v>0</v>
      </c>
      <c r="AB548" s="52" t="str">
        <f t="shared" si="820"/>
        <v/>
      </c>
      <c r="AC548" s="62">
        <f t="shared" si="821"/>
        <v>0</v>
      </c>
      <c r="AD548" s="81"/>
      <c r="AE548" s="162"/>
    </row>
    <row r="549" spans="1:31" s="24" customFormat="1" ht="30" customHeight="1" x14ac:dyDescent="0.25">
      <c r="A549" s="6" t="str">
        <f>IF(OR(M549&lt;&gt;0,F549&lt;&gt;0,O549&lt;&gt;0,S549&lt;&gt;0,T549&lt;&gt;0),"a","b")</f>
        <v>b</v>
      </c>
      <c r="B549" s="69" t="s">
        <v>7</v>
      </c>
      <c r="C549" s="13" t="s">
        <v>14</v>
      </c>
      <c r="D549" s="14">
        <v>0</v>
      </c>
      <c r="E549" s="14">
        <v>0</v>
      </c>
      <c r="F549" s="147">
        <v>0</v>
      </c>
      <c r="G549" s="158">
        <v>0</v>
      </c>
      <c r="H549" s="158">
        <v>0</v>
      </c>
      <c r="I549" s="147">
        <v>0</v>
      </c>
      <c r="J549" s="44">
        <v>0</v>
      </c>
      <c r="K549" s="44">
        <v>0</v>
      </c>
      <c r="L549" s="53" t="str">
        <f t="shared" si="814"/>
        <v/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f t="shared" si="815"/>
        <v>0</v>
      </c>
      <c r="T549" s="147">
        <f t="shared" si="816"/>
        <v>0</v>
      </c>
      <c r="U549" s="53" t="str">
        <f t="shared" si="817"/>
        <v/>
      </c>
      <c r="V549" s="63">
        <f t="shared" si="818"/>
        <v>0</v>
      </c>
      <c r="W549" s="14"/>
      <c r="X549" s="107">
        <v>0</v>
      </c>
      <c r="Y549" s="14">
        <v>0</v>
      </c>
      <c r="Z549" s="14">
        <v>0</v>
      </c>
      <c r="AA549" s="63">
        <f t="shared" si="819"/>
        <v>0</v>
      </c>
      <c r="AB549" s="53" t="str">
        <f t="shared" si="820"/>
        <v/>
      </c>
      <c r="AC549" s="63">
        <f t="shared" si="821"/>
        <v>0</v>
      </c>
      <c r="AD549" s="81"/>
      <c r="AE549" s="162"/>
    </row>
    <row r="550" spans="1:31" s="24" customFormat="1" ht="15" customHeight="1" x14ac:dyDescent="0.25">
      <c r="A550" s="6" t="str">
        <f>IF(OR(M550&lt;&gt;0,F550&lt;&gt;0,O550&lt;&gt;0,S550&lt;&gt;0,T550&lt;&gt;0),"a","b")</f>
        <v>b</v>
      </c>
      <c r="B550" s="69" t="s">
        <v>7</v>
      </c>
      <c r="C550" s="13" t="s">
        <v>15</v>
      </c>
      <c r="D550" s="14">
        <v>0</v>
      </c>
      <c r="E550" s="14">
        <v>0</v>
      </c>
      <c r="F550" s="147">
        <v>0</v>
      </c>
      <c r="G550" s="158">
        <v>0</v>
      </c>
      <c r="H550" s="158">
        <v>0</v>
      </c>
      <c r="I550" s="147">
        <v>0</v>
      </c>
      <c r="J550" s="44">
        <v>0</v>
      </c>
      <c r="K550" s="44">
        <v>0</v>
      </c>
      <c r="L550" s="53" t="str">
        <f t="shared" si="814"/>
        <v/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f t="shared" si="815"/>
        <v>0</v>
      </c>
      <c r="T550" s="147">
        <f t="shared" si="816"/>
        <v>0</v>
      </c>
      <c r="U550" s="53" t="str">
        <f t="shared" si="817"/>
        <v/>
      </c>
      <c r="V550" s="63">
        <f t="shared" si="818"/>
        <v>0</v>
      </c>
      <c r="W550" s="14"/>
      <c r="X550" s="107">
        <v>0</v>
      </c>
      <c r="Y550" s="14">
        <v>0</v>
      </c>
      <c r="Z550" s="14">
        <v>0</v>
      </c>
      <c r="AA550" s="63">
        <f t="shared" si="819"/>
        <v>0</v>
      </c>
      <c r="AB550" s="53" t="str">
        <f t="shared" si="820"/>
        <v/>
      </c>
      <c r="AC550" s="63">
        <f t="shared" si="821"/>
        <v>0</v>
      </c>
      <c r="AD550" s="81"/>
      <c r="AE550" s="162"/>
    </row>
    <row r="551" spans="1:31" s="24" customFormat="1" ht="15.75" customHeight="1" thickBot="1" x14ac:dyDescent="0.3">
      <c r="A551" s="6" t="str">
        <f>IF(OR(M551&lt;&gt;0,F551&lt;&gt;0,O551&lt;&gt;0,S551&lt;&gt;0,T551&lt;&gt;0),"a","b")</f>
        <v>b</v>
      </c>
      <c r="B551" s="71" t="s">
        <v>7</v>
      </c>
      <c r="C551" s="17" t="s">
        <v>16</v>
      </c>
      <c r="D551" s="18">
        <v>0</v>
      </c>
      <c r="E551" s="18">
        <v>0</v>
      </c>
      <c r="F551" s="149">
        <v>0</v>
      </c>
      <c r="G551" s="160">
        <v>0</v>
      </c>
      <c r="H551" s="160">
        <v>0</v>
      </c>
      <c r="I551" s="149">
        <v>0</v>
      </c>
      <c r="J551" s="46">
        <v>0</v>
      </c>
      <c r="K551" s="46">
        <v>0</v>
      </c>
      <c r="L551" s="55" t="str">
        <f t="shared" si="814"/>
        <v/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f t="shared" si="815"/>
        <v>0</v>
      </c>
      <c r="T551" s="149">
        <f t="shared" si="816"/>
        <v>0</v>
      </c>
      <c r="U551" s="55" t="str">
        <f t="shared" si="817"/>
        <v/>
      </c>
      <c r="V551" s="65">
        <f t="shared" si="818"/>
        <v>0</v>
      </c>
      <c r="W551" s="18"/>
      <c r="X551" s="109">
        <v>0</v>
      </c>
      <c r="Y551" s="18">
        <v>0</v>
      </c>
      <c r="Z551" s="18">
        <v>0</v>
      </c>
      <c r="AA551" s="65">
        <f t="shared" si="819"/>
        <v>0</v>
      </c>
      <c r="AB551" s="55" t="str">
        <f t="shared" si="820"/>
        <v/>
      </c>
      <c r="AC551" s="65">
        <f t="shared" si="821"/>
        <v>0</v>
      </c>
      <c r="AD551" s="81"/>
      <c r="AE551" s="162"/>
    </row>
    <row r="552" spans="1:31" s="6" customFormat="1" ht="33" thickTop="1" thickBot="1" x14ac:dyDescent="0.3">
      <c r="A552" s="6" t="str">
        <f>IF(OR(M552&lt;&gt;0,F552&lt;&gt;0,O552&lt;&gt;0,S552&lt;&gt;0,T552&lt;&gt;0),"a","b")</f>
        <v>a</v>
      </c>
      <c r="B552" s="67" t="s">
        <v>95</v>
      </c>
      <c r="C552" s="19" t="s">
        <v>96</v>
      </c>
      <c r="D552" s="7">
        <f t="shared" ref="D552:K552" si="950">D553+D561+D562+D563</f>
        <v>3900</v>
      </c>
      <c r="E552" s="7">
        <f t="shared" ref="E552:F552" si="951">E553+E561+E562+E563</f>
        <v>3185.9</v>
      </c>
      <c r="F552" s="143">
        <f t="shared" si="951"/>
        <v>2290</v>
      </c>
      <c r="G552" s="156">
        <f t="shared" si="950"/>
        <v>2289.65</v>
      </c>
      <c r="H552" s="156">
        <f t="shared" ref="H552" si="952">H553+H561+H562+H563</f>
        <v>2002.9050300000001</v>
      </c>
      <c r="I552" s="143">
        <f t="shared" ref="I552" si="953">I553+I561+I562+I563</f>
        <v>1855.8605500000001</v>
      </c>
      <c r="J552" s="40">
        <f t="shared" si="950"/>
        <v>1549.9994999999999</v>
      </c>
      <c r="K552" s="40">
        <f t="shared" si="950"/>
        <v>1259.9387199999999</v>
      </c>
      <c r="L552" s="49">
        <f t="shared" si="814"/>
        <v>0.99984716157205245</v>
      </c>
      <c r="M552" s="7">
        <f>M553+M561+M562+M563</f>
        <v>0</v>
      </c>
      <c r="N552" s="7">
        <f>N553+N561+N562+N563</f>
        <v>251.79208999999997</v>
      </c>
      <c r="O552" s="7">
        <f>O553+O561+O562+O563</f>
        <v>252.95309999999984</v>
      </c>
      <c r="P552" s="7">
        <f>P553+P561+P562+P563</f>
        <v>290.06078000000002</v>
      </c>
      <c r="Q552" s="7">
        <f>Q553+Q561+Q562+Q563</f>
        <v>290</v>
      </c>
      <c r="R552" s="7">
        <v>305.8610500000002</v>
      </c>
      <c r="S552" s="7">
        <f t="shared" si="815"/>
        <v>286.74496999999997</v>
      </c>
      <c r="T552" s="143">
        <f t="shared" si="816"/>
        <v>0.34999999999990905</v>
      </c>
      <c r="U552" s="49">
        <f t="shared" si="817"/>
        <v>0.71868231896795254</v>
      </c>
      <c r="V552" s="59">
        <f t="shared" si="818"/>
        <v>896.25</v>
      </c>
      <c r="W552" s="7">
        <f>W553+W561+W562+W563</f>
        <v>770</v>
      </c>
      <c r="X552" s="118">
        <f>X553+X561+X562+X563</f>
        <v>780</v>
      </c>
      <c r="Y552" s="7">
        <f>Y553+Y561+Y562+Y563</f>
        <v>871.2</v>
      </c>
      <c r="Z552" s="7">
        <f>Z553+Z561+Z562+Z563</f>
        <v>905.9</v>
      </c>
      <c r="AA552" s="59">
        <f t="shared" si="819"/>
        <v>3160.8500000000004</v>
      </c>
      <c r="AB552" s="49">
        <f t="shared" si="820"/>
        <v>0.99213722966822571</v>
      </c>
      <c r="AC552" s="59">
        <f t="shared" si="821"/>
        <v>25.049999999999727</v>
      </c>
      <c r="AD552" s="81"/>
      <c r="AE552" s="162"/>
    </row>
    <row r="553" spans="1:31" s="6" customFormat="1" ht="18.75" customHeight="1" thickTop="1" x14ac:dyDescent="0.25">
      <c r="A553" s="6" t="s">
        <v>231</v>
      </c>
      <c r="B553" s="69" t="s">
        <v>7</v>
      </c>
      <c r="C553" s="8" t="s">
        <v>8</v>
      </c>
      <c r="D553" s="9">
        <f t="shared" ref="D553:K553" si="954">D554+D555+D556+D557+D558+D559+D560</f>
        <v>3900</v>
      </c>
      <c r="E553" s="9">
        <f t="shared" ref="E553:F553" si="955">E554+E555+E556+E557+E558+E559+E560</f>
        <v>3185.9</v>
      </c>
      <c r="F553" s="144">
        <f t="shared" si="955"/>
        <v>2290</v>
      </c>
      <c r="G553" s="157">
        <f t="shared" si="954"/>
        <v>2289.65</v>
      </c>
      <c r="H553" s="157">
        <f t="shared" ref="H553" si="956">H554+H555+H556+H557+H558+H559+H560</f>
        <v>2002.9050300000001</v>
      </c>
      <c r="I553" s="144">
        <f t="shared" ref="I553" si="957">I554+I555+I556+I557+I558+I559+I560</f>
        <v>1855.8605500000001</v>
      </c>
      <c r="J553" s="41">
        <f t="shared" si="954"/>
        <v>1549.9994999999999</v>
      </c>
      <c r="K553" s="41">
        <f t="shared" si="954"/>
        <v>1259.9387199999999</v>
      </c>
      <c r="L553" s="50">
        <f t="shared" si="814"/>
        <v>0.99984716157205245</v>
      </c>
      <c r="M553" s="9">
        <f>M554+M555+M556+M557+M558+M559+M560</f>
        <v>0</v>
      </c>
      <c r="N553" s="9">
        <f>N554+N555+N556+N557+N558+N559+N560</f>
        <v>251.79208999999997</v>
      </c>
      <c r="O553" s="9">
        <f>O554+O555+O556+O557+O558+O559+O560</f>
        <v>252.95309999999984</v>
      </c>
      <c r="P553" s="9">
        <f>P554+P555+P556+P557+P558+P559+P560</f>
        <v>290.06078000000002</v>
      </c>
      <c r="Q553" s="9">
        <f>Q554+Q555+Q556+Q557+Q558+Q559+Q560</f>
        <v>290</v>
      </c>
      <c r="R553" s="9">
        <v>305.8610500000002</v>
      </c>
      <c r="S553" s="9">
        <f t="shared" si="815"/>
        <v>286.74496999999997</v>
      </c>
      <c r="T553" s="144">
        <f t="shared" si="816"/>
        <v>0.34999999999990905</v>
      </c>
      <c r="U553" s="50">
        <f t="shared" si="817"/>
        <v>0.71868231896795254</v>
      </c>
      <c r="V553" s="60">
        <f t="shared" si="818"/>
        <v>896.25</v>
      </c>
      <c r="W553" s="9">
        <f>W554+W555+W556+W557+W558+W559+W560</f>
        <v>770</v>
      </c>
      <c r="X553" s="113">
        <f>X554+X555+X556+X557+X558+X559+X560</f>
        <v>780</v>
      </c>
      <c r="Y553" s="9">
        <f>Y554+Y555+Y556+Y557+Y558+Y559+Y560</f>
        <v>871.2</v>
      </c>
      <c r="Z553" s="9">
        <f>Z554+Z555+Z556+Z557+Z558+Z559+Z560</f>
        <v>905.9</v>
      </c>
      <c r="AA553" s="60">
        <f t="shared" si="819"/>
        <v>3160.8500000000004</v>
      </c>
      <c r="AB553" s="50">
        <f t="shared" si="820"/>
        <v>0.99213722966822571</v>
      </c>
      <c r="AC553" s="60">
        <f t="shared" si="821"/>
        <v>25.049999999999727</v>
      </c>
      <c r="AD553" s="81"/>
      <c r="AE553" s="162"/>
    </row>
    <row r="554" spans="1:31" s="6" customFormat="1" ht="18" customHeight="1" x14ac:dyDescent="0.25">
      <c r="A554" s="6" t="str">
        <f>IF(OR(M554&lt;&gt;0,F554&lt;&gt;0,O554&lt;&gt;0,S554&lt;&gt;0,T554&lt;&gt;0),"a","b")</f>
        <v>b</v>
      </c>
      <c r="B554" s="70" t="s">
        <v>7</v>
      </c>
      <c r="C554" s="10" t="s">
        <v>215</v>
      </c>
      <c r="D554" s="12">
        <v>0</v>
      </c>
      <c r="E554" s="12">
        <v>0</v>
      </c>
      <c r="F554" s="146">
        <v>0</v>
      </c>
      <c r="G554" s="84">
        <v>0</v>
      </c>
      <c r="H554" s="84">
        <v>0</v>
      </c>
      <c r="I554" s="146">
        <v>0</v>
      </c>
      <c r="J554" s="43">
        <v>0</v>
      </c>
      <c r="K554" s="43">
        <v>0</v>
      </c>
      <c r="L554" s="52" t="str">
        <f t="shared" si="814"/>
        <v/>
      </c>
      <c r="M554" s="12">
        <v>0</v>
      </c>
      <c r="N554" s="12">
        <v>0</v>
      </c>
      <c r="O554" s="12">
        <v>0</v>
      </c>
      <c r="P554" s="12">
        <v>0</v>
      </c>
      <c r="Q554" s="12"/>
      <c r="R554" s="12">
        <v>0</v>
      </c>
      <c r="S554" s="12">
        <f t="shared" si="815"/>
        <v>0</v>
      </c>
      <c r="T554" s="146">
        <f t="shared" si="816"/>
        <v>0</v>
      </c>
      <c r="U554" s="52" t="str">
        <f t="shared" si="817"/>
        <v/>
      </c>
      <c r="V554" s="62">
        <f t="shared" si="818"/>
        <v>0</v>
      </c>
      <c r="W554" s="12"/>
      <c r="X554" s="111">
        <v>0</v>
      </c>
      <c r="Y554" s="12"/>
      <c r="Z554" s="12">
        <v>0</v>
      </c>
      <c r="AA554" s="62">
        <f t="shared" si="819"/>
        <v>0</v>
      </c>
      <c r="AB554" s="52" t="str">
        <f t="shared" si="820"/>
        <v/>
      </c>
      <c r="AC554" s="62">
        <f t="shared" si="821"/>
        <v>0</v>
      </c>
      <c r="AD554" s="81"/>
      <c r="AE554" s="162"/>
    </row>
    <row r="555" spans="1:31" s="6" customFormat="1" ht="18" customHeight="1" x14ac:dyDescent="0.25">
      <c r="A555" s="6" t="str">
        <f>IF(OR(M555&lt;&gt;0,F555&lt;&gt;0,O555&lt;&gt;0,S555&lt;&gt;0,T555&lt;&gt;0),"a","b")</f>
        <v>b</v>
      </c>
      <c r="B555" s="70" t="s">
        <v>7</v>
      </c>
      <c r="C555" s="10" t="s">
        <v>221</v>
      </c>
      <c r="D555" s="12">
        <v>0</v>
      </c>
      <c r="E555" s="12">
        <v>0</v>
      </c>
      <c r="F555" s="146">
        <v>0</v>
      </c>
      <c r="G555" s="84">
        <v>0</v>
      </c>
      <c r="H555" s="84">
        <v>0</v>
      </c>
      <c r="I555" s="146">
        <v>0</v>
      </c>
      <c r="J555" s="43">
        <v>0</v>
      </c>
      <c r="K555" s="43">
        <v>0</v>
      </c>
      <c r="L555" s="52" t="str">
        <f t="shared" si="814"/>
        <v/>
      </c>
      <c r="M555" s="12">
        <v>0</v>
      </c>
      <c r="N555" s="12">
        <v>0</v>
      </c>
      <c r="O555" s="12">
        <v>0</v>
      </c>
      <c r="P555" s="12">
        <v>0</v>
      </c>
      <c r="Q555" s="12"/>
      <c r="R555" s="12">
        <v>0</v>
      </c>
      <c r="S555" s="12">
        <f t="shared" si="815"/>
        <v>0</v>
      </c>
      <c r="T555" s="146">
        <f t="shared" si="816"/>
        <v>0</v>
      </c>
      <c r="U555" s="52" t="str">
        <f t="shared" si="817"/>
        <v/>
      </c>
      <c r="V555" s="62">
        <f t="shared" si="818"/>
        <v>0</v>
      </c>
      <c r="W555" s="12"/>
      <c r="X555" s="111">
        <v>0</v>
      </c>
      <c r="Y555" s="12"/>
      <c r="Z555" s="12">
        <v>0</v>
      </c>
      <c r="AA555" s="62">
        <f t="shared" si="819"/>
        <v>0</v>
      </c>
      <c r="AB555" s="52" t="str">
        <f t="shared" si="820"/>
        <v/>
      </c>
      <c r="AC555" s="62">
        <f t="shared" si="821"/>
        <v>0</v>
      </c>
      <c r="AD555" s="81"/>
      <c r="AE555" s="162"/>
    </row>
    <row r="556" spans="1:31" s="6" customFormat="1" ht="18" customHeight="1" x14ac:dyDescent="0.25">
      <c r="A556" s="6" t="str">
        <f>IF(OR(M556&lt;&gt;0,F556&lt;&gt;0,O556&lt;&gt;0,S556&lt;&gt;0,T556&lt;&gt;0),"a","b")</f>
        <v>b</v>
      </c>
      <c r="B556" s="70" t="s">
        <v>7</v>
      </c>
      <c r="C556" s="10" t="s">
        <v>216</v>
      </c>
      <c r="D556" s="12">
        <v>0</v>
      </c>
      <c r="E556" s="12">
        <v>0</v>
      </c>
      <c r="F556" s="146">
        <v>0</v>
      </c>
      <c r="G556" s="84">
        <v>0</v>
      </c>
      <c r="H556" s="84">
        <v>0</v>
      </c>
      <c r="I556" s="146">
        <v>0</v>
      </c>
      <c r="J556" s="43">
        <v>0</v>
      </c>
      <c r="K556" s="43">
        <v>0</v>
      </c>
      <c r="L556" s="52" t="str">
        <f t="shared" si="814"/>
        <v/>
      </c>
      <c r="M556" s="12">
        <v>0</v>
      </c>
      <c r="N556" s="12">
        <v>0</v>
      </c>
      <c r="O556" s="12">
        <v>0</v>
      </c>
      <c r="P556" s="12">
        <v>0</v>
      </c>
      <c r="Q556" s="12"/>
      <c r="R556" s="12">
        <v>0</v>
      </c>
      <c r="S556" s="12">
        <f t="shared" si="815"/>
        <v>0</v>
      </c>
      <c r="T556" s="146">
        <f t="shared" si="816"/>
        <v>0</v>
      </c>
      <c r="U556" s="52" t="str">
        <f t="shared" si="817"/>
        <v/>
      </c>
      <c r="V556" s="62">
        <f t="shared" si="818"/>
        <v>0</v>
      </c>
      <c r="W556" s="12"/>
      <c r="X556" s="111">
        <v>0</v>
      </c>
      <c r="Y556" s="12"/>
      <c r="Z556" s="12">
        <v>0</v>
      </c>
      <c r="AA556" s="62">
        <f t="shared" si="819"/>
        <v>0</v>
      </c>
      <c r="AB556" s="52" t="str">
        <f t="shared" si="820"/>
        <v/>
      </c>
      <c r="AC556" s="62">
        <f t="shared" si="821"/>
        <v>0</v>
      </c>
      <c r="AD556" s="81"/>
      <c r="AE556" s="162"/>
    </row>
    <row r="557" spans="1:31" s="6" customFormat="1" ht="18" customHeight="1" x14ac:dyDescent="0.25">
      <c r="A557" s="6" t="str">
        <f>IF(OR(M557&lt;&gt;0,F557&lt;&gt;0,O557&lt;&gt;0,S557&lt;&gt;0,T557&lt;&gt;0),"a","b")</f>
        <v>b</v>
      </c>
      <c r="B557" s="70" t="s">
        <v>7</v>
      </c>
      <c r="C557" s="10" t="s">
        <v>217</v>
      </c>
      <c r="D557" s="12">
        <v>0</v>
      </c>
      <c r="E557" s="12">
        <v>0</v>
      </c>
      <c r="F557" s="146">
        <v>0</v>
      </c>
      <c r="G557" s="84">
        <v>0</v>
      </c>
      <c r="H557" s="84">
        <v>0</v>
      </c>
      <c r="I557" s="146">
        <v>0</v>
      </c>
      <c r="J557" s="43">
        <v>0</v>
      </c>
      <c r="K557" s="43">
        <v>0</v>
      </c>
      <c r="L557" s="52" t="str">
        <f t="shared" si="814"/>
        <v/>
      </c>
      <c r="M557" s="12">
        <v>0</v>
      </c>
      <c r="N557" s="12">
        <v>0</v>
      </c>
      <c r="O557" s="12">
        <v>0</v>
      </c>
      <c r="P557" s="12">
        <v>0</v>
      </c>
      <c r="Q557" s="12"/>
      <c r="R557" s="12">
        <v>0</v>
      </c>
      <c r="S557" s="12">
        <f t="shared" si="815"/>
        <v>0</v>
      </c>
      <c r="T557" s="146">
        <f t="shared" si="816"/>
        <v>0</v>
      </c>
      <c r="U557" s="52" t="str">
        <f t="shared" si="817"/>
        <v/>
      </c>
      <c r="V557" s="62">
        <f t="shared" si="818"/>
        <v>0</v>
      </c>
      <c r="W557" s="12"/>
      <c r="X557" s="111">
        <v>0</v>
      </c>
      <c r="Y557" s="12"/>
      <c r="Z557" s="12">
        <v>0</v>
      </c>
      <c r="AA557" s="62">
        <f t="shared" si="819"/>
        <v>0</v>
      </c>
      <c r="AB557" s="52" t="str">
        <f t="shared" si="820"/>
        <v/>
      </c>
      <c r="AC557" s="62">
        <f t="shared" si="821"/>
        <v>0</v>
      </c>
      <c r="AD557" s="81"/>
      <c r="AE557" s="162"/>
    </row>
    <row r="558" spans="1:31" s="6" customFormat="1" ht="18" customHeight="1" x14ac:dyDescent="0.25">
      <c r="A558" s="6" t="str">
        <f>IF(OR(M558&lt;&gt;0,F558&lt;&gt;0,O558&lt;&gt;0,S558&lt;&gt;0,T558&lt;&gt;0),"a","b")</f>
        <v>b</v>
      </c>
      <c r="B558" s="70" t="s">
        <v>7</v>
      </c>
      <c r="C558" s="10" t="s">
        <v>218</v>
      </c>
      <c r="D558" s="12">
        <v>0</v>
      </c>
      <c r="E558" s="12">
        <v>0</v>
      </c>
      <c r="F558" s="146">
        <v>0</v>
      </c>
      <c r="G558" s="84">
        <v>0</v>
      </c>
      <c r="H558" s="84">
        <v>0</v>
      </c>
      <c r="I558" s="146">
        <v>0</v>
      </c>
      <c r="J558" s="43">
        <v>0</v>
      </c>
      <c r="K558" s="43">
        <v>0</v>
      </c>
      <c r="L558" s="52" t="str">
        <f t="shared" si="814"/>
        <v/>
      </c>
      <c r="M558" s="12">
        <v>0</v>
      </c>
      <c r="N558" s="12">
        <v>0</v>
      </c>
      <c r="O558" s="12">
        <v>0</v>
      </c>
      <c r="P558" s="12">
        <v>0</v>
      </c>
      <c r="Q558" s="12"/>
      <c r="R558" s="12">
        <v>0</v>
      </c>
      <c r="S558" s="12">
        <f t="shared" si="815"/>
        <v>0</v>
      </c>
      <c r="T558" s="146">
        <f t="shared" si="816"/>
        <v>0</v>
      </c>
      <c r="U558" s="52" t="str">
        <f t="shared" si="817"/>
        <v/>
      </c>
      <c r="V558" s="62">
        <f t="shared" si="818"/>
        <v>0</v>
      </c>
      <c r="W558" s="12"/>
      <c r="X558" s="111">
        <v>0</v>
      </c>
      <c r="Y558" s="12"/>
      <c r="Z558" s="12">
        <v>0</v>
      </c>
      <c r="AA558" s="62">
        <f t="shared" si="819"/>
        <v>0</v>
      </c>
      <c r="AB558" s="52" t="str">
        <f t="shared" si="820"/>
        <v/>
      </c>
      <c r="AC558" s="62">
        <f t="shared" si="821"/>
        <v>0</v>
      </c>
      <c r="AD558" s="81"/>
      <c r="AE558" s="162"/>
    </row>
    <row r="559" spans="1:31" s="6" customFormat="1" ht="18" customHeight="1" x14ac:dyDescent="0.25">
      <c r="A559" s="6" t="s">
        <v>231</v>
      </c>
      <c r="B559" s="70" t="s">
        <v>7</v>
      </c>
      <c r="C559" s="10" t="s">
        <v>219</v>
      </c>
      <c r="D559" s="11">
        <v>3900</v>
      </c>
      <c r="E559" s="11">
        <v>3185.9</v>
      </c>
      <c r="F559" s="145">
        <v>2290</v>
      </c>
      <c r="G559" s="83">
        <v>2289.65</v>
      </c>
      <c r="H559" s="83">
        <v>2002.9050300000001</v>
      </c>
      <c r="I559" s="145">
        <v>1855.8605500000001</v>
      </c>
      <c r="J559" s="42">
        <v>1549.9994999999999</v>
      </c>
      <c r="K559" s="42">
        <v>1259.9387199999999</v>
      </c>
      <c r="L559" s="51">
        <f t="shared" si="814"/>
        <v>0.99984716157205245</v>
      </c>
      <c r="M559" s="11">
        <v>0</v>
      </c>
      <c r="N559" s="11">
        <v>251.79208999999997</v>
      </c>
      <c r="O559" s="11">
        <v>252.95309999999984</v>
      </c>
      <c r="P559" s="11">
        <v>290.06078000000002</v>
      </c>
      <c r="Q559" s="11">
        <v>290</v>
      </c>
      <c r="R559" s="11">
        <v>305.8610500000002</v>
      </c>
      <c r="S559" s="11">
        <f t="shared" si="815"/>
        <v>286.74496999999997</v>
      </c>
      <c r="T559" s="145">
        <f t="shared" si="816"/>
        <v>0.34999999999990905</v>
      </c>
      <c r="U559" s="51">
        <f t="shared" si="817"/>
        <v>0.71868231896795254</v>
      </c>
      <c r="V559" s="61">
        <f t="shared" si="818"/>
        <v>896.25</v>
      </c>
      <c r="W559" s="11">
        <v>770</v>
      </c>
      <c r="X559" s="116">
        <v>780</v>
      </c>
      <c r="Y559" s="11">
        <v>871.2</v>
      </c>
      <c r="Z559" s="11">
        <v>905.9</v>
      </c>
      <c r="AA559" s="61">
        <f t="shared" si="819"/>
        <v>3160.8500000000004</v>
      </c>
      <c r="AB559" s="51">
        <f t="shared" si="820"/>
        <v>0.99213722966822571</v>
      </c>
      <c r="AC559" s="61">
        <f t="shared" si="821"/>
        <v>25.049999999999727</v>
      </c>
      <c r="AD559" s="81"/>
      <c r="AE559" s="162"/>
    </row>
    <row r="560" spans="1:31" s="6" customFormat="1" ht="18" customHeight="1" x14ac:dyDescent="0.25">
      <c r="A560" s="6" t="str">
        <f>IF(OR(M560&lt;&gt;0,F560&lt;&gt;0,O560&lt;&gt;0,S560&lt;&gt;0,T560&lt;&gt;0),"a","b")</f>
        <v>b</v>
      </c>
      <c r="B560" s="70" t="s">
        <v>7</v>
      </c>
      <c r="C560" s="10" t="s">
        <v>220</v>
      </c>
      <c r="D560" s="12">
        <v>0</v>
      </c>
      <c r="E560" s="12">
        <v>0</v>
      </c>
      <c r="F560" s="146">
        <v>0</v>
      </c>
      <c r="G560" s="84">
        <v>0</v>
      </c>
      <c r="H560" s="84">
        <v>0</v>
      </c>
      <c r="I560" s="146">
        <v>0</v>
      </c>
      <c r="J560" s="43">
        <v>0</v>
      </c>
      <c r="K560" s="43">
        <v>0</v>
      </c>
      <c r="L560" s="52" t="str">
        <f t="shared" si="814"/>
        <v/>
      </c>
      <c r="M560" s="12">
        <v>0</v>
      </c>
      <c r="N560" s="12">
        <v>0</v>
      </c>
      <c r="O560" s="12">
        <v>0</v>
      </c>
      <c r="P560" s="12">
        <v>0</v>
      </c>
      <c r="Q560" s="12"/>
      <c r="R560" s="12">
        <v>0</v>
      </c>
      <c r="S560" s="12">
        <f t="shared" si="815"/>
        <v>0</v>
      </c>
      <c r="T560" s="146">
        <f t="shared" si="816"/>
        <v>0</v>
      </c>
      <c r="U560" s="52" t="str">
        <f t="shared" si="817"/>
        <v/>
      </c>
      <c r="V560" s="62">
        <f t="shared" si="818"/>
        <v>0</v>
      </c>
      <c r="W560" s="12"/>
      <c r="X560" s="111">
        <v>0</v>
      </c>
      <c r="Y560" s="12"/>
      <c r="Z560" s="12">
        <v>0</v>
      </c>
      <c r="AA560" s="62">
        <f t="shared" si="819"/>
        <v>0</v>
      </c>
      <c r="AB560" s="52" t="str">
        <f t="shared" si="820"/>
        <v/>
      </c>
      <c r="AC560" s="62">
        <f t="shared" si="821"/>
        <v>0</v>
      </c>
      <c r="AD560" s="81"/>
      <c r="AE560" s="162"/>
    </row>
    <row r="561" spans="1:31" s="6" customFormat="1" ht="30" customHeight="1" x14ac:dyDescent="0.25">
      <c r="A561" s="6" t="str">
        <f>IF(OR(M561&lt;&gt;0,F561&lt;&gt;0,O561&lt;&gt;0,S561&lt;&gt;0,T561&lt;&gt;0),"a","b")</f>
        <v>b</v>
      </c>
      <c r="B561" s="69" t="s">
        <v>7</v>
      </c>
      <c r="C561" s="13" t="s">
        <v>14</v>
      </c>
      <c r="D561" s="14">
        <v>0</v>
      </c>
      <c r="E561" s="14">
        <v>0</v>
      </c>
      <c r="F561" s="147">
        <v>0</v>
      </c>
      <c r="G561" s="158">
        <v>0</v>
      </c>
      <c r="H561" s="158">
        <v>0</v>
      </c>
      <c r="I561" s="147">
        <v>0</v>
      </c>
      <c r="J561" s="44">
        <v>0</v>
      </c>
      <c r="K561" s="44">
        <v>0</v>
      </c>
      <c r="L561" s="53" t="str">
        <f t="shared" si="814"/>
        <v/>
      </c>
      <c r="M561" s="14">
        <v>0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f t="shared" si="815"/>
        <v>0</v>
      </c>
      <c r="T561" s="147">
        <f t="shared" si="816"/>
        <v>0</v>
      </c>
      <c r="U561" s="53" t="str">
        <f t="shared" si="817"/>
        <v/>
      </c>
      <c r="V561" s="63">
        <f t="shared" si="818"/>
        <v>0</v>
      </c>
      <c r="W561" s="14"/>
      <c r="X561" s="110">
        <v>0</v>
      </c>
      <c r="Y561" s="14"/>
      <c r="Z561" s="14">
        <v>0</v>
      </c>
      <c r="AA561" s="63">
        <f t="shared" si="819"/>
        <v>0</v>
      </c>
      <c r="AB561" s="53" t="str">
        <f t="shared" si="820"/>
        <v/>
      </c>
      <c r="AC561" s="63">
        <f t="shared" si="821"/>
        <v>0</v>
      </c>
      <c r="AD561" s="81"/>
      <c r="AE561" s="162"/>
    </row>
    <row r="562" spans="1:31" s="6" customFormat="1" ht="15" customHeight="1" x14ac:dyDescent="0.25">
      <c r="A562" s="6" t="str">
        <f>IF(OR(M562&lt;&gt;0,F562&lt;&gt;0,O562&lt;&gt;0,S562&lt;&gt;0,T562&lt;&gt;0),"a","b")</f>
        <v>b</v>
      </c>
      <c r="B562" s="69" t="s">
        <v>7</v>
      </c>
      <c r="C562" s="13" t="s">
        <v>15</v>
      </c>
      <c r="D562" s="14">
        <v>0</v>
      </c>
      <c r="E562" s="14">
        <v>0</v>
      </c>
      <c r="F562" s="147">
        <v>0</v>
      </c>
      <c r="G562" s="158">
        <v>0</v>
      </c>
      <c r="H562" s="158">
        <v>0</v>
      </c>
      <c r="I562" s="147">
        <v>0</v>
      </c>
      <c r="J562" s="44">
        <v>0</v>
      </c>
      <c r="K562" s="44">
        <v>0</v>
      </c>
      <c r="L562" s="53" t="str">
        <f t="shared" si="814"/>
        <v/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f t="shared" si="815"/>
        <v>0</v>
      </c>
      <c r="T562" s="147">
        <f t="shared" si="816"/>
        <v>0</v>
      </c>
      <c r="U562" s="53" t="str">
        <f t="shared" si="817"/>
        <v/>
      </c>
      <c r="V562" s="63">
        <f t="shared" si="818"/>
        <v>0</v>
      </c>
      <c r="W562" s="14"/>
      <c r="X562" s="110">
        <v>0</v>
      </c>
      <c r="Y562" s="14"/>
      <c r="Z562" s="14">
        <v>0</v>
      </c>
      <c r="AA562" s="63">
        <f t="shared" si="819"/>
        <v>0</v>
      </c>
      <c r="AB562" s="53" t="str">
        <f t="shared" si="820"/>
        <v/>
      </c>
      <c r="AC562" s="63">
        <f t="shared" si="821"/>
        <v>0</v>
      </c>
      <c r="AD562" s="81"/>
      <c r="AE562" s="162"/>
    </row>
    <row r="563" spans="1:31" s="6" customFormat="1" ht="15.75" customHeight="1" thickBot="1" x14ac:dyDescent="0.3">
      <c r="A563" s="6" t="str">
        <f>IF(OR(M563&lt;&gt;0,F563&lt;&gt;0,O563&lt;&gt;0,S563&lt;&gt;0,T563&lt;&gt;0),"a","b")</f>
        <v>b</v>
      </c>
      <c r="B563" s="71" t="s">
        <v>7</v>
      </c>
      <c r="C563" s="17" t="s">
        <v>16</v>
      </c>
      <c r="D563" s="18">
        <v>0</v>
      </c>
      <c r="E563" s="18">
        <v>0</v>
      </c>
      <c r="F563" s="149">
        <v>0</v>
      </c>
      <c r="G563" s="160">
        <v>0</v>
      </c>
      <c r="H563" s="160">
        <v>0</v>
      </c>
      <c r="I563" s="149">
        <v>0</v>
      </c>
      <c r="J563" s="46">
        <v>0</v>
      </c>
      <c r="K563" s="46">
        <v>0</v>
      </c>
      <c r="L563" s="55" t="str">
        <f t="shared" si="814"/>
        <v/>
      </c>
      <c r="M563" s="18">
        <v>0</v>
      </c>
      <c r="N563" s="18">
        <v>0</v>
      </c>
      <c r="O563" s="18">
        <v>0</v>
      </c>
      <c r="P563" s="18">
        <v>0</v>
      </c>
      <c r="Q563" s="18">
        <v>0</v>
      </c>
      <c r="R563" s="18">
        <v>0</v>
      </c>
      <c r="S563" s="18">
        <f t="shared" si="815"/>
        <v>0</v>
      </c>
      <c r="T563" s="149">
        <f t="shared" si="816"/>
        <v>0</v>
      </c>
      <c r="U563" s="55" t="str">
        <f t="shared" si="817"/>
        <v/>
      </c>
      <c r="V563" s="65">
        <f t="shared" si="818"/>
        <v>0</v>
      </c>
      <c r="W563" s="18"/>
      <c r="X563" s="112">
        <v>0</v>
      </c>
      <c r="Y563" s="18"/>
      <c r="Z563" s="18">
        <v>0</v>
      </c>
      <c r="AA563" s="65">
        <f t="shared" si="819"/>
        <v>0</v>
      </c>
      <c r="AB563" s="55" t="str">
        <f t="shared" si="820"/>
        <v/>
      </c>
      <c r="AC563" s="65">
        <f t="shared" si="821"/>
        <v>0</v>
      </c>
      <c r="AD563" s="81"/>
      <c r="AE563" s="162"/>
    </row>
    <row r="564" spans="1:31" s="24" customFormat="1" ht="64.5" thickTop="1" thickBot="1" x14ac:dyDescent="0.3">
      <c r="A564" s="6" t="str">
        <f>IF(OR(M564&lt;&gt;0,F564&lt;&gt;0,O564&lt;&gt;0,S564&lt;&gt;0,T564&lt;&gt;0),"a","b")</f>
        <v>a</v>
      </c>
      <c r="B564" s="67" t="s">
        <v>97</v>
      </c>
      <c r="C564" s="19" t="s">
        <v>98</v>
      </c>
      <c r="D564" s="7">
        <f t="shared" ref="D564:K564" si="958">D565+D573+D574+D575</f>
        <v>800</v>
      </c>
      <c r="E564" s="7">
        <f t="shared" si="958"/>
        <v>520.1</v>
      </c>
      <c r="F564" s="143">
        <f t="shared" ref="F564" si="959">F565+F573+F574+F575</f>
        <v>383.6</v>
      </c>
      <c r="G564" s="156">
        <f t="shared" si="958"/>
        <v>383.02600000000001</v>
      </c>
      <c r="H564" s="156">
        <f t="shared" ref="H564" si="960">H565+H573+H574+H575</f>
        <v>333.649</v>
      </c>
      <c r="I564" s="143">
        <f t="shared" ref="I564" si="961">I565+I573+I574+I575</f>
        <v>288.49400000000003</v>
      </c>
      <c r="J564" s="40">
        <f t="shared" si="958"/>
        <v>244.57599999999999</v>
      </c>
      <c r="K564" s="40">
        <f t="shared" si="958"/>
        <v>201.33500000000001</v>
      </c>
      <c r="L564" s="49">
        <f t="shared" si="814"/>
        <v>0.99850364963503646</v>
      </c>
      <c r="M564" s="7">
        <f>M565+M573+M574+M575</f>
        <v>0</v>
      </c>
      <c r="N564" s="7">
        <f>N565+N573+N574+N575</f>
        <v>39.786999999999999</v>
      </c>
      <c r="O564" s="7">
        <f>O565+O573+O574+O575</f>
        <v>42.28</v>
      </c>
      <c r="P564" s="7">
        <f>P565+P573+P574+P575</f>
        <v>43.240999999999985</v>
      </c>
      <c r="Q564" s="7">
        <f>Q565+Q573+Q574+Q575</f>
        <v>45</v>
      </c>
      <c r="R564" s="7">
        <v>43.918000000000035</v>
      </c>
      <c r="S564" s="7">
        <f t="shared" si="815"/>
        <v>49.37700000000001</v>
      </c>
      <c r="T564" s="143">
        <f t="shared" si="816"/>
        <v>0.57400000000001228</v>
      </c>
      <c r="U564" s="49">
        <f t="shared" si="817"/>
        <v>0.73644683714670256</v>
      </c>
      <c r="V564" s="59">
        <f t="shared" si="818"/>
        <v>137.07400000000001</v>
      </c>
      <c r="W564" s="7">
        <f>W565+W573+W574+W575</f>
        <v>150</v>
      </c>
      <c r="X564" s="118">
        <f>X565+X573+X574+X575</f>
        <v>190</v>
      </c>
      <c r="Y564" s="7">
        <f>Y565+Y573+Y574+Y575</f>
        <v>150</v>
      </c>
      <c r="Z564" s="7">
        <f>Z565+Z573+Z574+Z575</f>
        <v>293.5</v>
      </c>
      <c r="AA564" s="59">
        <f t="shared" si="819"/>
        <v>533.02600000000007</v>
      </c>
      <c r="AB564" s="49">
        <f t="shared" si="820"/>
        <v>1.0248529129013653</v>
      </c>
      <c r="AC564" s="59">
        <f t="shared" si="821"/>
        <v>-12.926000000000045</v>
      </c>
      <c r="AD564" s="81"/>
      <c r="AE564" s="162"/>
    </row>
    <row r="565" spans="1:31" s="24" customFormat="1" ht="18.75" customHeight="1" thickTop="1" x14ac:dyDescent="0.25">
      <c r="A565" s="6" t="s">
        <v>231</v>
      </c>
      <c r="B565" s="69" t="s">
        <v>7</v>
      </c>
      <c r="C565" s="8" t="s">
        <v>8</v>
      </c>
      <c r="D565" s="9">
        <f t="shared" ref="D565:K565" si="962">D566+D567+D568+D569+D570+D571+D572</f>
        <v>800</v>
      </c>
      <c r="E565" s="9">
        <f t="shared" si="962"/>
        <v>520.1</v>
      </c>
      <c r="F565" s="144">
        <f t="shared" ref="F565" si="963">F566+F567+F568+F569+F570+F571+F572</f>
        <v>383.6</v>
      </c>
      <c r="G565" s="157">
        <f t="shared" si="962"/>
        <v>383.02600000000001</v>
      </c>
      <c r="H565" s="157">
        <f t="shared" ref="H565" si="964">H566+H567+H568+H569+H570+H571+H572</f>
        <v>333.649</v>
      </c>
      <c r="I565" s="144">
        <f t="shared" ref="I565" si="965">I566+I567+I568+I569+I570+I571+I572</f>
        <v>288.49400000000003</v>
      </c>
      <c r="J565" s="41">
        <f t="shared" si="962"/>
        <v>244.57599999999999</v>
      </c>
      <c r="K565" s="41">
        <f t="shared" si="962"/>
        <v>201.33500000000001</v>
      </c>
      <c r="L565" s="50">
        <f t="shared" si="814"/>
        <v>0.99850364963503646</v>
      </c>
      <c r="M565" s="9">
        <f>M566+M567+M568+M569+M570+M571+M572</f>
        <v>0</v>
      </c>
      <c r="N565" s="9">
        <f>N566+N567+N568+N569+N570+N571+N572</f>
        <v>39.786999999999999</v>
      </c>
      <c r="O565" s="9">
        <f>O566+O567+O568+O569+O570+O571+O572</f>
        <v>42.28</v>
      </c>
      <c r="P565" s="9">
        <f>P566+P567+P568+P569+P570+P571+P572</f>
        <v>43.240999999999985</v>
      </c>
      <c r="Q565" s="9">
        <f>Q566+Q567+Q568+Q569+Q570+Q571+Q572</f>
        <v>45</v>
      </c>
      <c r="R565" s="9">
        <v>43.918000000000035</v>
      </c>
      <c r="S565" s="9">
        <f t="shared" si="815"/>
        <v>49.37700000000001</v>
      </c>
      <c r="T565" s="144">
        <f t="shared" si="816"/>
        <v>0.57400000000001228</v>
      </c>
      <c r="U565" s="50">
        <f t="shared" si="817"/>
        <v>0.73644683714670256</v>
      </c>
      <c r="V565" s="60">
        <f t="shared" si="818"/>
        <v>137.07400000000001</v>
      </c>
      <c r="W565" s="9">
        <f>W566+W567+W568+W569+W570+W571+W572</f>
        <v>150</v>
      </c>
      <c r="X565" s="113">
        <f>X566+X567+X568+X569+X570+X571+X572</f>
        <v>190</v>
      </c>
      <c r="Y565" s="9">
        <f>Y566+Y567+Y568+Y569+Y570+Y571+Y572</f>
        <v>150</v>
      </c>
      <c r="Z565" s="9">
        <f>Z566+Z567+Z568+Z569+Z570+Z571+Z572</f>
        <v>293.5</v>
      </c>
      <c r="AA565" s="60">
        <f t="shared" si="819"/>
        <v>533.02600000000007</v>
      </c>
      <c r="AB565" s="50">
        <f t="shared" si="820"/>
        <v>1.0248529129013653</v>
      </c>
      <c r="AC565" s="60">
        <f t="shared" si="821"/>
        <v>-12.926000000000045</v>
      </c>
      <c r="AD565" s="81"/>
      <c r="AE565" s="162"/>
    </row>
    <row r="566" spans="1:31" s="24" customFormat="1" ht="18" customHeight="1" x14ac:dyDescent="0.25">
      <c r="A566" s="6" t="str">
        <f>IF(OR(M566&lt;&gt;0,F566&lt;&gt;0,O566&lt;&gt;0,S566&lt;&gt;0,T566&lt;&gt;0),"a","b")</f>
        <v>b</v>
      </c>
      <c r="B566" s="70" t="s">
        <v>7</v>
      </c>
      <c r="C566" s="10" t="s">
        <v>215</v>
      </c>
      <c r="D566" s="12">
        <v>0</v>
      </c>
      <c r="E566" s="12">
        <v>0</v>
      </c>
      <c r="F566" s="146">
        <v>0</v>
      </c>
      <c r="G566" s="84">
        <v>0</v>
      </c>
      <c r="H566" s="84">
        <v>0</v>
      </c>
      <c r="I566" s="146">
        <v>0</v>
      </c>
      <c r="J566" s="43">
        <v>0</v>
      </c>
      <c r="K566" s="43">
        <v>0</v>
      </c>
      <c r="L566" s="52" t="str">
        <f t="shared" si="814"/>
        <v/>
      </c>
      <c r="M566" s="12">
        <v>0</v>
      </c>
      <c r="N566" s="12">
        <v>0</v>
      </c>
      <c r="O566" s="12">
        <v>0</v>
      </c>
      <c r="P566" s="12">
        <v>0</v>
      </c>
      <c r="Q566" s="12"/>
      <c r="R566" s="12">
        <v>0</v>
      </c>
      <c r="S566" s="12">
        <f t="shared" si="815"/>
        <v>0</v>
      </c>
      <c r="T566" s="146">
        <f t="shared" si="816"/>
        <v>0</v>
      </c>
      <c r="U566" s="52" t="str">
        <f t="shared" si="817"/>
        <v/>
      </c>
      <c r="V566" s="62">
        <f t="shared" si="818"/>
        <v>0</v>
      </c>
      <c r="W566" s="12"/>
      <c r="X566" s="111">
        <v>0</v>
      </c>
      <c r="Y566" s="12"/>
      <c r="Z566" s="12">
        <v>0</v>
      </c>
      <c r="AA566" s="62">
        <f t="shared" si="819"/>
        <v>0</v>
      </c>
      <c r="AB566" s="52" t="str">
        <f t="shared" si="820"/>
        <v/>
      </c>
      <c r="AC566" s="62">
        <f t="shared" si="821"/>
        <v>0</v>
      </c>
      <c r="AD566" s="81"/>
      <c r="AE566" s="162"/>
    </row>
    <row r="567" spans="1:31" s="24" customFormat="1" ht="18" customHeight="1" x14ac:dyDescent="0.25">
      <c r="A567" s="6" t="s">
        <v>231</v>
      </c>
      <c r="B567" s="70" t="s">
        <v>7</v>
      </c>
      <c r="C567" s="10" t="s">
        <v>221</v>
      </c>
      <c r="D567" s="11">
        <v>800</v>
      </c>
      <c r="E567" s="11">
        <v>520.1</v>
      </c>
      <c r="F567" s="145">
        <v>383.6</v>
      </c>
      <c r="G567" s="83">
        <v>383.02600000000001</v>
      </c>
      <c r="H567" s="83">
        <v>333.649</v>
      </c>
      <c r="I567" s="145">
        <v>288.49400000000003</v>
      </c>
      <c r="J567" s="42">
        <v>244.57599999999999</v>
      </c>
      <c r="K567" s="42">
        <v>201.33500000000001</v>
      </c>
      <c r="L567" s="51">
        <f t="shared" si="814"/>
        <v>0.99850364963503646</v>
      </c>
      <c r="M567" s="11">
        <v>0</v>
      </c>
      <c r="N567" s="11">
        <v>39.786999999999999</v>
      </c>
      <c r="O567" s="11">
        <v>42.28</v>
      </c>
      <c r="P567" s="11">
        <v>43.240999999999985</v>
      </c>
      <c r="Q567" s="11">
        <v>45</v>
      </c>
      <c r="R567" s="11">
        <v>43.918000000000035</v>
      </c>
      <c r="S567" s="11">
        <f t="shared" si="815"/>
        <v>49.37700000000001</v>
      </c>
      <c r="T567" s="145">
        <f t="shared" si="816"/>
        <v>0.57400000000001228</v>
      </c>
      <c r="U567" s="51">
        <f t="shared" si="817"/>
        <v>0.73644683714670256</v>
      </c>
      <c r="V567" s="61">
        <f t="shared" si="818"/>
        <v>137.07400000000001</v>
      </c>
      <c r="W567" s="11">
        <v>150</v>
      </c>
      <c r="X567" s="116">
        <v>190</v>
      </c>
      <c r="Y567" s="11">
        <v>150</v>
      </c>
      <c r="Z567" s="11">
        <v>293.5</v>
      </c>
      <c r="AA567" s="61">
        <f t="shared" si="819"/>
        <v>533.02600000000007</v>
      </c>
      <c r="AB567" s="51">
        <f t="shared" si="820"/>
        <v>1.0248529129013653</v>
      </c>
      <c r="AC567" s="61">
        <f t="shared" si="821"/>
        <v>-12.926000000000045</v>
      </c>
      <c r="AD567" s="81"/>
      <c r="AE567" s="162"/>
    </row>
    <row r="568" spans="1:31" s="24" customFormat="1" ht="18" customHeight="1" x14ac:dyDescent="0.25">
      <c r="A568" s="6" t="str">
        <f t="shared" ref="A568:A576" si="966">IF(OR(M568&lt;&gt;0,F568&lt;&gt;0,O568&lt;&gt;0,S568&lt;&gt;0,T568&lt;&gt;0),"a","b")</f>
        <v>b</v>
      </c>
      <c r="B568" s="70" t="s">
        <v>7</v>
      </c>
      <c r="C568" s="10" t="s">
        <v>216</v>
      </c>
      <c r="D568" s="12">
        <v>0</v>
      </c>
      <c r="E568" s="12">
        <v>0</v>
      </c>
      <c r="F568" s="146">
        <v>0</v>
      </c>
      <c r="G568" s="84">
        <v>0</v>
      </c>
      <c r="H568" s="84">
        <v>0</v>
      </c>
      <c r="I568" s="146">
        <v>0</v>
      </c>
      <c r="J568" s="43">
        <v>0</v>
      </c>
      <c r="K568" s="43">
        <v>0</v>
      </c>
      <c r="L568" s="52" t="str">
        <f t="shared" si="814"/>
        <v/>
      </c>
      <c r="M568" s="12">
        <v>0</v>
      </c>
      <c r="N568" s="12">
        <v>0</v>
      </c>
      <c r="O568" s="12">
        <v>0</v>
      </c>
      <c r="P568" s="12">
        <v>0</v>
      </c>
      <c r="Q568" s="12"/>
      <c r="R568" s="12">
        <v>0</v>
      </c>
      <c r="S568" s="12">
        <f t="shared" si="815"/>
        <v>0</v>
      </c>
      <c r="T568" s="146">
        <f t="shared" si="816"/>
        <v>0</v>
      </c>
      <c r="U568" s="52" t="str">
        <f t="shared" si="817"/>
        <v/>
      </c>
      <c r="V568" s="62">
        <f t="shared" si="818"/>
        <v>0</v>
      </c>
      <c r="W568" s="12"/>
      <c r="X568" s="111">
        <v>0</v>
      </c>
      <c r="Y568" s="12"/>
      <c r="Z568" s="12">
        <v>0</v>
      </c>
      <c r="AA568" s="62">
        <f t="shared" si="819"/>
        <v>0</v>
      </c>
      <c r="AB568" s="52" t="str">
        <f t="shared" si="820"/>
        <v/>
      </c>
      <c r="AC568" s="62">
        <f t="shared" si="821"/>
        <v>0</v>
      </c>
      <c r="AD568" s="81"/>
      <c r="AE568" s="162"/>
    </row>
    <row r="569" spans="1:31" s="24" customFormat="1" ht="18" customHeight="1" x14ac:dyDescent="0.25">
      <c r="A569" s="6" t="str">
        <f t="shared" si="966"/>
        <v>b</v>
      </c>
      <c r="B569" s="70" t="s">
        <v>7</v>
      </c>
      <c r="C569" s="10" t="s">
        <v>217</v>
      </c>
      <c r="D569" s="12">
        <v>0</v>
      </c>
      <c r="E569" s="12">
        <v>0</v>
      </c>
      <c r="F569" s="146">
        <v>0</v>
      </c>
      <c r="G569" s="84">
        <v>0</v>
      </c>
      <c r="H569" s="84">
        <v>0</v>
      </c>
      <c r="I569" s="146">
        <v>0</v>
      </c>
      <c r="J569" s="43">
        <v>0</v>
      </c>
      <c r="K569" s="43">
        <v>0</v>
      </c>
      <c r="L569" s="52" t="str">
        <f t="shared" si="814"/>
        <v/>
      </c>
      <c r="M569" s="12">
        <v>0</v>
      </c>
      <c r="N569" s="12">
        <v>0</v>
      </c>
      <c r="O569" s="12">
        <v>0</v>
      </c>
      <c r="P569" s="12">
        <v>0</v>
      </c>
      <c r="Q569" s="12"/>
      <c r="R569" s="12">
        <v>0</v>
      </c>
      <c r="S569" s="12">
        <f t="shared" si="815"/>
        <v>0</v>
      </c>
      <c r="T569" s="146">
        <f t="shared" si="816"/>
        <v>0</v>
      </c>
      <c r="U569" s="52" t="str">
        <f t="shared" si="817"/>
        <v/>
      </c>
      <c r="V569" s="62">
        <f t="shared" si="818"/>
        <v>0</v>
      </c>
      <c r="W569" s="12"/>
      <c r="X569" s="111">
        <v>0</v>
      </c>
      <c r="Y569" s="12"/>
      <c r="Z569" s="12">
        <v>0</v>
      </c>
      <c r="AA569" s="62">
        <f t="shared" si="819"/>
        <v>0</v>
      </c>
      <c r="AB569" s="52" t="str">
        <f t="shared" si="820"/>
        <v/>
      </c>
      <c r="AC569" s="62">
        <f t="shared" si="821"/>
        <v>0</v>
      </c>
      <c r="AD569" s="81"/>
      <c r="AE569" s="162"/>
    </row>
    <row r="570" spans="1:31" s="24" customFormat="1" ht="18" customHeight="1" x14ac:dyDescent="0.25">
      <c r="A570" s="6" t="str">
        <f t="shared" si="966"/>
        <v>b</v>
      </c>
      <c r="B570" s="70" t="s">
        <v>7</v>
      </c>
      <c r="C570" s="10" t="s">
        <v>218</v>
      </c>
      <c r="D570" s="12">
        <v>0</v>
      </c>
      <c r="E570" s="12">
        <v>0</v>
      </c>
      <c r="F570" s="146">
        <v>0</v>
      </c>
      <c r="G570" s="84">
        <v>0</v>
      </c>
      <c r="H570" s="84">
        <v>0</v>
      </c>
      <c r="I570" s="146">
        <v>0</v>
      </c>
      <c r="J570" s="43">
        <v>0</v>
      </c>
      <c r="K570" s="43">
        <v>0</v>
      </c>
      <c r="L570" s="52" t="str">
        <f t="shared" si="814"/>
        <v/>
      </c>
      <c r="M570" s="12">
        <v>0</v>
      </c>
      <c r="N570" s="12">
        <v>0</v>
      </c>
      <c r="O570" s="12">
        <v>0</v>
      </c>
      <c r="P570" s="12">
        <v>0</v>
      </c>
      <c r="Q570" s="12"/>
      <c r="R570" s="12">
        <v>0</v>
      </c>
      <c r="S570" s="12">
        <f t="shared" si="815"/>
        <v>0</v>
      </c>
      <c r="T570" s="146">
        <f t="shared" si="816"/>
        <v>0</v>
      </c>
      <c r="U570" s="52" t="str">
        <f t="shared" si="817"/>
        <v/>
      </c>
      <c r="V570" s="62">
        <f t="shared" si="818"/>
        <v>0</v>
      </c>
      <c r="W570" s="12"/>
      <c r="X570" s="111">
        <v>0</v>
      </c>
      <c r="Y570" s="12"/>
      <c r="Z570" s="12">
        <v>0</v>
      </c>
      <c r="AA570" s="62">
        <f t="shared" si="819"/>
        <v>0</v>
      </c>
      <c r="AB570" s="52" t="str">
        <f t="shared" si="820"/>
        <v/>
      </c>
      <c r="AC570" s="62">
        <f t="shared" si="821"/>
        <v>0</v>
      </c>
      <c r="AD570" s="81"/>
      <c r="AE570" s="162"/>
    </row>
    <row r="571" spans="1:31" s="24" customFormat="1" ht="18" customHeight="1" x14ac:dyDescent="0.25">
      <c r="A571" s="6" t="str">
        <f t="shared" si="966"/>
        <v>b</v>
      </c>
      <c r="B571" s="70" t="s">
        <v>7</v>
      </c>
      <c r="C571" s="10" t="s">
        <v>219</v>
      </c>
      <c r="D571" s="12">
        <v>0</v>
      </c>
      <c r="E571" s="12">
        <v>0</v>
      </c>
      <c r="F571" s="146">
        <v>0</v>
      </c>
      <c r="G571" s="84">
        <v>0</v>
      </c>
      <c r="H571" s="84">
        <v>0</v>
      </c>
      <c r="I571" s="146">
        <v>0</v>
      </c>
      <c r="J571" s="43">
        <v>0</v>
      </c>
      <c r="K571" s="43">
        <v>0</v>
      </c>
      <c r="L571" s="52" t="str">
        <f t="shared" si="814"/>
        <v/>
      </c>
      <c r="M571" s="12">
        <v>0</v>
      </c>
      <c r="N571" s="12">
        <v>0</v>
      </c>
      <c r="O571" s="12">
        <v>0</v>
      </c>
      <c r="P571" s="12">
        <v>0</v>
      </c>
      <c r="Q571" s="12"/>
      <c r="R571" s="12">
        <v>0</v>
      </c>
      <c r="S571" s="12">
        <f t="shared" si="815"/>
        <v>0</v>
      </c>
      <c r="T571" s="146">
        <f t="shared" si="816"/>
        <v>0</v>
      </c>
      <c r="U571" s="52" t="str">
        <f t="shared" si="817"/>
        <v/>
      </c>
      <c r="V571" s="62">
        <f t="shared" si="818"/>
        <v>0</v>
      </c>
      <c r="W571" s="12"/>
      <c r="X571" s="111">
        <v>0</v>
      </c>
      <c r="Y571" s="12"/>
      <c r="Z571" s="12">
        <v>0</v>
      </c>
      <c r="AA571" s="62">
        <f t="shared" si="819"/>
        <v>0</v>
      </c>
      <c r="AB571" s="52" t="str">
        <f t="shared" si="820"/>
        <v/>
      </c>
      <c r="AC571" s="62">
        <f t="shared" si="821"/>
        <v>0</v>
      </c>
      <c r="AD571" s="81"/>
      <c r="AE571" s="162"/>
    </row>
    <row r="572" spans="1:31" s="24" customFormat="1" ht="18" customHeight="1" x14ac:dyDescent="0.25">
      <c r="A572" s="6" t="str">
        <f t="shared" si="966"/>
        <v>b</v>
      </c>
      <c r="B572" s="70" t="s">
        <v>7</v>
      </c>
      <c r="C572" s="10" t="s">
        <v>220</v>
      </c>
      <c r="D572" s="12">
        <v>0</v>
      </c>
      <c r="E572" s="12">
        <v>0</v>
      </c>
      <c r="F572" s="146">
        <v>0</v>
      </c>
      <c r="G572" s="84">
        <v>0</v>
      </c>
      <c r="H572" s="84">
        <v>0</v>
      </c>
      <c r="I572" s="146">
        <v>0</v>
      </c>
      <c r="J572" s="43">
        <v>0</v>
      </c>
      <c r="K572" s="43">
        <v>0</v>
      </c>
      <c r="L572" s="52" t="str">
        <f t="shared" si="814"/>
        <v/>
      </c>
      <c r="M572" s="12">
        <v>0</v>
      </c>
      <c r="N572" s="12">
        <v>0</v>
      </c>
      <c r="O572" s="12">
        <v>0</v>
      </c>
      <c r="P572" s="12">
        <v>0</v>
      </c>
      <c r="Q572" s="12"/>
      <c r="R572" s="12">
        <v>0</v>
      </c>
      <c r="S572" s="12">
        <f t="shared" si="815"/>
        <v>0</v>
      </c>
      <c r="T572" s="146">
        <f t="shared" si="816"/>
        <v>0</v>
      </c>
      <c r="U572" s="52" t="str">
        <f t="shared" si="817"/>
        <v/>
      </c>
      <c r="V572" s="62">
        <f t="shared" si="818"/>
        <v>0</v>
      </c>
      <c r="W572" s="12"/>
      <c r="X572" s="111">
        <v>0</v>
      </c>
      <c r="Y572" s="12"/>
      <c r="Z572" s="12">
        <v>0</v>
      </c>
      <c r="AA572" s="62">
        <f t="shared" si="819"/>
        <v>0</v>
      </c>
      <c r="AB572" s="52" t="str">
        <f t="shared" si="820"/>
        <v/>
      </c>
      <c r="AC572" s="62">
        <f t="shared" si="821"/>
        <v>0</v>
      </c>
      <c r="AD572" s="81"/>
      <c r="AE572" s="162"/>
    </row>
    <row r="573" spans="1:31" s="24" customFormat="1" ht="30" customHeight="1" x14ac:dyDescent="0.25">
      <c r="A573" s="6" t="str">
        <f t="shared" si="966"/>
        <v>b</v>
      </c>
      <c r="B573" s="69" t="s">
        <v>7</v>
      </c>
      <c r="C573" s="13" t="s">
        <v>14</v>
      </c>
      <c r="D573" s="14">
        <v>0</v>
      </c>
      <c r="E573" s="14">
        <v>0</v>
      </c>
      <c r="F573" s="147">
        <v>0</v>
      </c>
      <c r="G573" s="158">
        <v>0</v>
      </c>
      <c r="H573" s="158">
        <v>0</v>
      </c>
      <c r="I573" s="147">
        <v>0</v>
      </c>
      <c r="J573" s="44">
        <v>0</v>
      </c>
      <c r="K573" s="44">
        <v>0</v>
      </c>
      <c r="L573" s="53" t="str">
        <f t="shared" si="814"/>
        <v/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f t="shared" si="815"/>
        <v>0</v>
      </c>
      <c r="T573" s="147">
        <f t="shared" si="816"/>
        <v>0</v>
      </c>
      <c r="U573" s="53" t="str">
        <f t="shared" si="817"/>
        <v/>
      </c>
      <c r="V573" s="63">
        <f t="shared" si="818"/>
        <v>0</v>
      </c>
      <c r="W573" s="14"/>
      <c r="X573" s="110">
        <v>0</v>
      </c>
      <c r="Y573" s="14"/>
      <c r="Z573" s="14">
        <v>0</v>
      </c>
      <c r="AA573" s="63">
        <f t="shared" si="819"/>
        <v>0</v>
      </c>
      <c r="AB573" s="53" t="str">
        <f t="shared" si="820"/>
        <v/>
      </c>
      <c r="AC573" s="63">
        <f t="shared" si="821"/>
        <v>0</v>
      </c>
      <c r="AD573" s="81"/>
      <c r="AE573" s="162"/>
    </row>
    <row r="574" spans="1:31" s="24" customFormat="1" ht="15" customHeight="1" x14ac:dyDescent="0.25">
      <c r="A574" s="6" t="str">
        <f t="shared" si="966"/>
        <v>b</v>
      </c>
      <c r="B574" s="69" t="s">
        <v>7</v>
      </c>
      <c r="C574" s="13" t="s">
        <v>15</v>
      </c>
      <c r="D574" s="14">
        <v>0</v>
      </c>
      <c r="E574" s="14">
        <v>0</v>
      </c>
      <c r="F574" s="147">
        <v>0</v>
      </c>
      <c r="G574" s="158">
        <v>0</v>
      </c>
      <c r="H574" s="158">
        <v>0</v>
      </c>
      <c r="I574" s="147">
        <v>0</v>
      </c>
      <c r="J574" s="44">
        <v>0</v>
      </c>
      <c r="K574" s="44">
        <v>0</v>
      </c>
      <c r="L574" s="53" t="str">
        <f t="shared" si="814"/>
        <v/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f t="shared" si="815"/>
        <v>0</v>
      </c>
      <c r="T574" s="147">
        <f t="shared" si="816"/>
        <v>0</v>
      </c>
      <c r="U574" s="53" t="str">
        <f t="shared" si="817"/>
        <v/>
      </c>
      <c r="V574" s="63">
        <f t="shared" si="818"/>
        <v>0</v>
      </c>
      <c r="W574" s="14"/>
      <c r="X574" s="110">
        <v>0</v>
      </c>
      <c r="Y574" s="14"/>
      <c r="Z574" s="14">
        <v>0</v>
      </c>
      <c r="AA574" s="63">
        <f t="shared" si="819"/>
        <v>0</v>
      </c>
      <c r="AB574" s="53" t="str">
        <f t="shared" si="820"/>
        <v/>
      </c>
      <c r="AC574" s="63">
        <f t="shared" si="821"/>
        <v>0</v>
      </c>
      <c r="AD574" s="81"/>
      <c r="AE574" s="162"/>
    </row>
    <row r="575" spans="1:31" s="24" customFormat="1" ht="15.75" customHeight="1" thickBot="1" x14ac:dyDescent="0.3">
      <c r="A575" s="6" t="str">
        <f t="shared" si="966"/>
        <v>b</v>
      </c>
      <c r="B575" s="71" t="s">
        <v>7</v>
      </c>
      <c r="C575" s="17" t="s">
        <v>16</v>
      </c>
      <c r="D575" s="18">
        <v>0</v>
      </c>
      <c r="E575" s="18">
        <v>0</v>
      </c>
      <c r="F575" s="149">
        <v>0</v>
      </c>
      <c r="G575" s="160">
        <v>0</v>
      </c>
      <c r="H575" s="160">
        <v>0</v>
      </c>
      <c r="I575" s="149">
        <v>0</v>
      </c>
      <c r="J575" s="46">
        <v>0</v>
      </c>
      <c r="K575" s="46">
        <v>0</v>
      </c>
      <c r="L575" s="55" t="str">
        <f t="shared" si="814"/>
        <v/>
      </c>
      <c r="M575" s="18">
        <v>0</v>
      </c>
      <c r="N575" s="18">
        <v>0</v>
      </c>
      <c r="O575" s="18">
        <v>0</v>
      </c>
      <c r="P575" s="18">
        <v>0</v>
      </c>
      <c r="Q575" s="18">
        <v>0</v>
      </c>
      <c r="R575" s="18">
        <v>0</v>
      </c>
      <c r="S575" s="18">
        <f t="shared" si="815"/>
        <v>0</v>
      </c>
      <c r="T575" s="149">
        <f t="shared" si="816"/>
        <v>0</v>
      </c>
      <c r="U575" s="55" t="str">
        <f t="shared" si="817"/>
        <v/>
      </c>
      <c r="V575" s="65">
        <f t="shared" si="818"/>
        <v>0</v>
      </c>
      <c r="W575" s="18"/>
      <c r="X575" s="112">
        <v>0</v>
      </c>
      <c r="Y575" s="18"/>
      <c r="Z575" s="18">
        <v>0</v>
      </c>
      <c r="AA575" s="65">
        <f t="shared" si="819"/>
        <v>0</v>
      </c>
      <c r="AB575" s="55" t="str">
        <f t="shared" si="820"/>
        <v/>
      </c>
      <c r="AC575" s="65">
        <f t="shared" si="821"/>
        <v>0</v>
      </c>
      <c r="AD575" s="81"/>
      <c r="AE575" s="162"/>
    </row>
    <row r="576" spans="1:31" s="24" customFormat="1" ht="37.5" customHeight="1" thickTop="1" thickBot="1" x14ac:dyDescent="0.3">
      <c r="A576" s="6" t="str">
        <f t="shared" si="966"/>
        <v>a</v>
      </c>
      <c r="B576" s="67" t="s">
        <v>99</v>
      </c>
      <c r="C576" s="19" t="s">
        <v>100</v>
      </c>
      <c r="D576" s="7">
        <f t="shared" ref="D576:K576" si="967">D577+D585+D586+D587</f>
        <v>1000</v>
      </c>
      <c r="E576" s="7">
        <f t="shared" ref="E576:F576" si="968">E577+E585+E586+E587</f>
        <v>984.3</v>
      </c>
      <c r="F576" s="143">
        <f t="shared" si="968"/>
        <v>733.3</v>
      </c>
      <c r="G576" s="156">
        <f t="shared" si="967"/>
        <v>732.97</v>
      </c>
      <c r="H576" s="156">
        <f t="shared" ref="H576" si="969">H577+H585+H586+H587</f>
        <v>652.096</v>
      </c>
      <c r="I576" s="143">
        <f t="shared" ref="I576" si="970">I577+I585+I586+I587</f>
        <v>566.71500000000003</v>
      </c>
      <c r="J576" s="40">
        <f t="shared" si="967"/>
        <v>483.702</v>
      </c>
      <c r="K576" s="40">
        <f t="shared" si="967"/>
        <v>403.74</v>
      </c>
      <c r="L576" s="49">
        <f t="shared" si="814"/>
        <v>0.99954997954452485</v>
      </c>
      <c r="M576" s="7">
        <f>M577+M585+M586+M587</f>
        <v>0</v>
      </c>
      <c r="N576" s="7">
        <f>N577+N585+N586+N587</f>
        <v>80.518000000000001</v>
      </c>
      <c r="O576" s="7">
        <f>O577+O585+O586+O587</f>
        <v>82.384000000000015</v>
      </c>
      <c r="P576" s="7">
        <f>P577+P585+P586+P587</f>
        <v>79.961999999999989</v>
      </c>
      <c r="Q576" s="7">
        <f>Q577+Q585+Q586+Q587</f>
        <v>85</v>
      </c>
      <c r="R576" s="7">
        <v>83.013000000000034</v>
      </c>
      <c r="S576" s="7">
        <f t="shared" si="815"/>
        <v>80.874000000000024</v>
      </c>
      <c r="T576" s="143">
        <f t="shared" si="816"/>
        <v>0.32999999999992724</v>
      </c>
      <c r="U576" s="49">
        <f t="shared" si="817"/>
        <v>0.74466118053439001</v>
      </c>
      <c r="V576" s="59">
        <f t="shared" si="818"/>
        <v>251.32999999999993</v>
      </c>
      <c r="W576" s="7">
        <f>W577+W585+W586+W587</f>
        <v>261</v>
      </c>
      <c r="X576" s="118">
        <f>X577+X585+X586+X587</f>
        <v>250</v>
      </c>
      <c r="Y576" s="7">
        <f>Y577+Y585+Y586+Y587</f>
        <v>251.3</v>
      </c>
      <c r="Z576" s="7">
        <f>Z577+Z585+Z586+Z587</f>
        <v>305.5</v>
      </c>
      <c r="AA576" s="59">
        <f t="shared" si="819"/>
        <v>984.27</v>
      </c>
      <c r="AB576" s="49">
        <f t="shared" si="820"/>
        <v>0.99996952148735141</v>
      </c>
      <c r="AC576" s="59">
        <f t="shared" si="821"/>
        <v>2.9999999999972715E-2</v>
      </c>
      <c r="AD576" s="81"/>
      <c r="AE576" s="162"/>
    </row>
    <row r="577" spans="1:31" s="24" customFormat="1" ht="18.75" customHeight="1" thickTop="1" x14ac:dyDescent="0.25">
      <c r="A577" s="6" t="s">
        <v>231</v>
      </c>
      <c r="B577" s="69" t="s">
        <v>7</v>
      </c>
      <c r="C577" s="8" t="s">
        <v>8</v>
      </c>
      <c r="D577" s="9">
        <f t="shared" ref="D577:K577" si="971">D578+D579+D580+D581+D582+D583+D584</f>
        <v>1000</v>
      </c>
      <c r="E577" s="9">
        <f t="shared" ref="E577:F577" si="972">E578+E579+E580+E581+E582+E583+E584</f>
        <v>984.3</v>
      </c>
      <c r="F577" s="144">
        <f t="shared" si="972"/>
        <v>733.3</v>
      </c>
      <c r="G577" s="157">
        <f t="shared" si="971"/>
        <v>732.97</v>
      </c>
      <c r="H577" s="157">
        <f t="shared" ref="H577" si="973">H578+H579+H580+H581+H582+H583+H584</f>
        <v>652.096</v>
      </c>
      <c r="I577" s="144">
        <f t="shared" ref="I577" si="974">I578+I579+I580+I581+I582+I583+I584</f>
        <v>566.71500000000003</v>
      </c>
      <c r="J577" s="41">
        <f t="shared" si="971"/>
        <v>483.702</v>
      </c>
      <c r="K577" s="41">
        <f t="shared" si="971"/>
        <v>403.74</v>
      </c>
      <c r="L577" s="50">
        <f t="shared" si="814"/>
        <v>0.99954997954452485</v>
      </c>
      <c r="M577" s="9">
        <f>M578+M579+M580+M581+M582+M583+M584</f>
        <v>0</v>
      </c>
      <c r="N577" s="9">
        <f>N578+N579+N580+N581+N582+N583+N584</f>
        <v>80.518000000000001</v>
      </c>
      <c r="O577" s="9">
        <f>O578+O579+O580+O581+O582+O583+O584</f>
        <v>82.384000000000015</v>
      </c>
      <c r="P577" s="9">
        <f>P578+P579+P580+P581+P582+P583+P584</f>
        <v>79.961999999999989</v>
      </c>
      <c r="Q577" s="9">
        <f>Q578+Q579+Q580+Q581+Q582+Q583+Q584</f>
        <v>85</v>
      </c>
      <c r="R577" s="9">
        <v>83.013000000000034</v>
      </c>
      <c r="S577" s="9">
        <f t="shared" si="815"/>
        <v>80.874000000000024</v>
      </c>
      <c r="T577" s="144">
        <f t="shared" si="816"/>
        <v>0.32999999999992724</v>
      </c>
      <c r="U577" s="50">
        <f t="shared" si="817"/>
        <v>0.74466118053439001</v>
      </c>
      <c r="V577" s="60">
        <f t="shared" si="818"/>
        <v>251.32999999999993</v>
      </c>
      <c r="W577" s="9">
        <f>W578+W579+W580+W581+W582+W583+W584</f>
        <v>261</v>
      </c>
      <c r="X577" s="113">
        <f>X578+X579+X580+X581+X582+X583+X584</f>
        <v>250</v>
      </c>
      <c r="Y577" s="9">
        <f>Y578+Y579+Y580+Y581+Y582+Y583+Y584</f>
        <v>251.3</v>
      </c>
      <c r="Z577" s="9">
        <f>Z578+Z579+Z580+Z581+Z582+Z583+Z584</f>
        <v>305.5</v>
      </c>
      <c r="AA577" s="60">
        <f t="shared" si="819"/>
        <v>984.27</v>
      </c>
      <c r="AB577" s="50">
        <f t="shared" si="820"/>
        <v>0.99996952148735141</v>
      </c>
      <c r="AC577" s="60">
        <f t="shared" si="821"/>
        <v>2.9999999999972715E-2</v>
      </c>
      <c r="AD577" s="81"/>
      <c r="AE577" s="162"/>
    </row>
    <row r="578" spans="1:31" s="24" customFormat="1" ht="18" customHeight="1" x14ac:dyDescent="0.25">
      <c r="A578" s="6" t="str">
        <f>IF(OR(M578&lt;&gt;0,F578&lt;&gt;0,O578&lt;&gt;0,S578&lt;&gt;0,T578&lt;&gt;0),"a","b")</f>
        <v>b</v>
      </c>
      <c r="B578" s="70" t="s">
        <v>7</v>
      </c>
      <c r="C578" s="10" t="s">
        <v>215</v>
      </c>
      <c r="D578" s="12">
        <v>0</v>
      </c>
      <c r="E578" s="12">
        <v>0</v>
      </c>
      <c r="F578" s="146">
        <v>0</v>
      </c>
      <c r="G578" s="84">
        <v>0</v>
      </c>
      <c r="H578" s="84">
        <v>0</v>
      </c>
      <c r="I578" s="146">
        <v>0</v>
      </c>
      <c r="J578" s="43">
        <v>0</v>
      </c>
      <c r="K578" s="43">
        <v>0</v>
      </c>
      <c r="L578" s="52" t="str">
        <f t="shared" si="814"/>
        <v/>
      </c>
      <c r="M578" s="12">
        <v>0</v>
      </c>
      <c r="N578" s="12">
        <v>0</v>
      </c>
      <c r="O578" s="12">
        <v>0</v>
      </c>
      <c r="P578" s="12">
        <v>0</v>
      </c>
      <c r="Q578" s="12"/>
      <c r="R578" s="12">
        <v>0</v>
      </c>
      <c r="S578" s="12">
        <f t="shared" si="815"/>
        <v>0</v>
      </c>
      <c r="T578" s="146">
        <f t="shared" si="816"/>
        <v>0</v>
      </c>
      <c r="U578" s="52" t="str">
        <f t="shared" si="817"/>
        <v/>
      </c>
      <c r="V578" s="62">
        <f t="shared" si="818"/>
        <v>0</v>
      </c>
      <c r="W578" s="12"/>
      <c r="X578" s="111">
        <v>0</v>
      </c>
      <c r="Y578" s="12"/>
      <c r="Z578" s="12">
        <v>0</v>
      </c>
      <c r="AA578" s="62">
        <f t="shared" si="819"/>
        <v>0</v>
      </c>
      <c r="AB578" s="52" t="str">
        <f t="shared" si="820"/>
        <v/>
      </c>
      <c r="AC578" s="62">
        <f t="shared" si="821"/>
        <v>0</v>
      </c>
      <c r="AD578" s="81"/>
      <c r="AE578" s="162"/>
    </row>
    <row r="579" spans="1:31" s="24" customFormat="1" ht="18" customHeight="1" x14ac:dyDescent="0.25">
      <c r="A579" s="6" t="str">
        <f>IF(OR(M579&lt;&gt;0,F579&lt;&gt;0,O579&lt;&gt;0,S579&lt;&gt;0,T579&lt;&gt;0),"a","b")</f>
        <v>b</v>
      </c>
      <c r="B579" s="70" t="s">
        <v>7</v>
      </c>
      <c r="C579" s="10" t="s">
        <v>221</v>
      </c>
      <c r="D579" s="12">
        <v>0</v>
      </c>
      <c r="E579" s="12">
        <v>0</v>
      </c>
      <c r="F579" s="146">
        <v>0</v>
      </c>
      <c r="G579" s="84">
        <v>0</v>
      </c>
      <c r="H579" s="84">
        <v>0</v>
      </c>
      <c r="I579" s="146">
        <v>0</v>
      </c>
      <c r="J579" s="43">
        <v>0</v>
      </c>
      <c r="K579" s="43">
        <v>0</v>
      </c>
      <c r="L579" s="52" t="str">
        <f t="shared" si="814"/>
        <v/>
      </c>
      <c r="M579" s="12">
        <v>0</v>
      </c>
      <c r="N579" s="12">
        <v>0</v>
      </c>
      <c r="O579" s="12">
        <v>0</v>
      </c>
      <c r="P579" s="12">
        <v>0</v>
      </c>
      <c r="Q579" s="12"/>
      <c r="R579" s="12">
        <v>0</v>
      </c>
      <c r="S579" s="12">
        <f t="shared" si="815"/>
        <v>0</v>
      </c>
      <c r="T579" s="146">
        <f t="shared" si="816"/>
        <v>0</v>
      </c>
      <c r="U579" s="52" t="str">
        <f t="shared" si="817"/>
        <v/>
      </c>
      <c r="V579" s="62">
        <f t="shared" si="818"/>
        <v>0</v>
      </c>
      <c r="W579" s="12"/>
      <c r="X579" s="111">
        <v>0</v>
      </c>
      <c r="Y579" s="12"/>
      <c r="Z579" s="12">
        <v>0</v>
      </c>
      <c r="AA579" s="62">
        <f t="shared" si="819"/>
        <v>0</v>
      </c>
      <c r="AB579" s="52" t="str">
        <f t="shared" si="820"/>
        <v/>
      </c>
      <c r="AC579" s="62">
        <f t="shared" si="821"/>
        <v>0</v>
      </c>
      <c r="AD579" s="81"/>
      <c r="AE579" s="162"/>
    </row>
    <row r="580" spans="1:31" s="24" customFormat="1" ht="18" customHeight="1" x14ac:dyDescent="0.25">
      <c r="A580" s="6" t="str">
        <f>IF(OR(M580&lt;&gt;0,F580&lt;&gt;0,O580&lt;&gt;0,S580&lt;&gt;0,T580&lt;&gt;0),"a","b")</f>
        <v>b</v>
      </c>
      <c r="B580" s="70" t="s">
        <v>7</v>
      </c>
      <c r="C580" s="10" t="s">
        <v>216</v>
      </c>
      <c r="D580" s="12">
        <v>0</v>
      </c>
      <c r="E580" s="12">
        <v>0</v>
      </c>
      <c r="F580" s="146">
        <v>0</v>
      </c>
      <c r="G580" s="84">
        <v>0</v>
      </c>
      <c r="H580" s="84">
        <v>0</v>
      </c>
      <c r="I580" s="146">
        <v>0</v>
      </c>
      <c r="J580" s="43">
        <v>0</v>
      </c>
      <c r="K580" s="43">
        <v>0</v>
      </c>
      <c r="L580" s="52" t="str">
        <f t="shared" si="814"/>
        <v/>
      </c>
      <c r="M580" s="12">
        <v>0</v>
      </c>
      <c r="N580" s="12">
        <v>0</v>
      </c>
      <c r="O580" s="12">
        <v>0</v>
      </c>
      <c r="P580" s="12">
        <v>0</v>
      </c>
      <c r="Q580" s="12"/>
      <c r="R580" s="12">
        <v>0</v>
      </c>
      <c r="S580" s="12">
        <f t="shared" si="815"/>
        <v>0</v>
      </c>
      <c r="T580" s="146">
        <f t="shared" si="816"/>
        <v>0</v>
      </c>
      <c r="U580" s="52" t="str">
        <f t="shared" si="817"/>
        <v/>
      </c>
      <c r="V580" s="62">
        <f t="shared" si="818"/>
        <v>0</v>
      </c>
      <c r="W580" s="12"/>
      <c r="X580" s="111">
        <v>0</v>
      </c>
      <c r="Y580" s="12"/>
      <c r="Z580" s="12">
        <v>0</v>
      </c>
      <c r="AA580" s="62">
        <f t="shared" si="819"/>
        <v>0</v>
      </c>
      <c r="AB580" s="52" t="str">
        <f t="shared" si="820"/>
        <v/>
      </c>
      <c r="AC580" s="62">
        <f t="shared" si="821"/>
        <v>0</v>
      </c>
      <c r="AD580" s="81"/>
      <c r="AE580" s="162"/>
    </row>
    <row r="581" spans="1:31" s="24" customFormat="1" ht="18" customHeight="1" x14ac:dyDescent="0.25">
      <c r="A581" s="6" t="str">
        <f>IF(OR(M581&lt;&gt;0,F581&lt;&gt;0,O581&lt;&gt;0,S581&lt;&gt;0,T581&lt;&gt;0),"a","b")</f>
        <v>b</v>
      </c>
      <c r="B581" s="70" t="s">
        <v>7</v>
      </c>
      <c r="C581" s="10" t="s">
        <v>217</v>
      </c>
      <c r="D581" s="12">
        <v>0</v>
      </c>
      <c r="E581" s="12">
        <v>0</v>
      </c>
      <c r="F581" s="146">
        <v>0</v>
      </c>
      <c r="G581" s="84">
        <v>0</v>
      </c>
      <c r="H581" s="84">
        <v>0</v>
      </c>
      <c r="I581" s="146">
        <v>0</v>
      </c>
      <c r="J581" s="43">
        <v>0</v>
      </c>
      <c r="K581" s="43">
        <v>0</v>
      </c>
      <c r="L581" s="52" t="str">
        <f t="shared" ref="L581:L644" si="975">IF(OR(F581="",F581=0),"",G581/F581)</f>
        <v/>
      </c>
      <c r="M581" s="12">
        <v>0</v>
      </c>
      <c r="N581" s="12">
        <v>0</v>
      </c>
      <c r="O581" s="12">
        <v>0</v>
      </c>
      <c r="P581" s="12">
        <v>0</v>
      </c>
      <c r="Q581" s="12"/>
      <c r="R581" s="12">
        <v>0</v>
      </c>
      <c r="S581" s="12">
        <f t="shared" ref="S581:S644" si="976">G581-H581</f>
        <v>0</v>
      </c>
      <c r="T581" s="146">
        <f t="shared" ref="T581:T644" si="977">IF(OR(C581="თანამდებობრივი სარგო",C581="პრემია",C581="დანამატი",C581="მ.შ. შტატგარეშეთა შრომის ანაზღაურება"),"",F581-G581)</f>
        <v>0</v>
      </c>
      <c r="U581" s="52" t="str">
        <f t="shared" ref="U581:U644" si="978">IF(OR(E581="",E581=0),"",G581/E581)</f>
        <v/>
      </c>
      <c r="V581" s="62">
        <f t="shared" ref="V581:V644" si="979">IF(OR(C581="თანამდებობრივი სარგო",C581="პრემია",C581="დანამატი",C581="მ.შ. შტატგარეშეთა შრომის ანაზღაურება"),"",E581-G581)</f>
        <v>0</v>
      </c>
      <c r="W581" s="12"/>
      <c r="X581" s="111">
        <v>0</v>
      </c>
      <c r="Y581" s="12"/>
      <c r="Z581" s="12">
        <v>0</v>
      </c>
      <c r="AA581" s="62">
        <f t="shared" ref="AA581:AA644" si="980">G581+Y581</f>
        <v>0</v>
      </c>
      <c r="AB581" s="52" t="str">
        <f t="shared" ref="AB581:AB644" si="981">IF(OR(E581="",E581=0),"",(G581+Y581)/E581)</f>
        <v/>
      </c>
      <c r="AC581" s="62">
        <f t="shared" ref="AC581:AC644" si="982">IF(OR(C581="თანამდებობრივი სარგო",C581="პრემია",C581="დანამატი",C581="მ.შ. შტატგარეშეთა შრომის ანაზღაურება"),"",E581-AA581)</f>
        <v>0</v>
      </c>
      <c r="AD581" s="81"/>
      <c r="AE581" s="162"/>
    </row>
    <row r="582" spans="1:31" s="24" customFormat="1" ht="18" customHeight="1" x14ac:dyDescent="0.25">
      <c r="A582" s="6" t="str">
        <f>IF(OR(M582&lt;&gt;0,F582&lt;&gt;0,O582&lt;&gt;0,S582&lt;&gt;0,T582&lt;&gt;0),"a","b")</f>
        <v>b</v>
      </c>
      <c r="B582" s="70" t="s">
        <v>7</v>
      </c>
      <c r="C582" s="10" t="s">
        <v>218</v>
      </c>
      <c r="D582" s="12">
        <v>0</v>
      </c>
      <c r="E582" s="12">
        <v>0</v>
      </c>
      <c r="F582" s="146">
        <v>0</v>
      </c>
      <c r="G582" s="84">
        <v>0</v>
      </c>
      <c r="H582" s="84">
        <v>0</v>
      </c>
      <c r="I582" s="146">
        <v>0</v>
      </c>
      <c r="J582" s="43">
        <v>0</v>
      </c>
      <c r="K582" s="43">
        <v>0</v>
      </c>
      <c r="L582" s="52" t="str">
        <f t="shared" si="975"/>
        <v/>
      </c>
      <c r="M582" s="12">
        <v>0</v>
      </c>
      <c r="N582" s="12">
        <v>0</v>
      </c>
      <c r="O582" s="12">
        <v>0</v>
      </c>
      <c r="P582" s="12">
        <v>0</v>
      </c>
      <c r="Q582" s="12"/>
      <c r="R582" s="12">
        <v>0</v>
      </c>
      <c r="S582" s="12">
        <f t="shared" si="976"/>
        <v>0</v>
      </c>
      <c r="T582" s="146">
        <f t="shared" si="977"/>
        <v>0</v>
      </c>
      <c r="U582" s="52" t="str">
        <f t="shared" si="978"/>
        <v/>
      </c>
      <c r="V582" s="62">
        <f t="shared" si="979"/>
        <v>0</v>
      </c>
      <c r="W582" s="12"/>
      <c r="X582" s="111">
        <v>0</v>
      </c>
      <c r="Y582" s="12"/>
      <c r="Z582" s="12">
        <v>0</v>
      </c>
      <c r="AA582" s="62">
        <f t="shared" si="980"/>
        <v>0</v>
      </c>
      <c r="AB582" s="52" t="str">
        <f t="shared" si="981"/>
        <v/>
      </c>
      <c r="AC582" s="62">
        <f t="shared" si="982"/>
        <v>0</v>
      </c>
      <c r="AD582" s="81"/>
      <c r="AE582" s="162"/>
    </row>
    <row r="583" spans="1:31" s="24" customFormat="1" ht="18" customHeight="1" x14ac:dyDescent="0.25">
      <c r="A583" s="6" t="s">
        <v>231</v>
      </c>
      <c r="B583" s="70" t="s">
        <v>7</v>
      </c>
      <c r="C583" s="10" t="s">
        <v>219</v>
      </c>
      <c r="D583" s="11">
        <v>1000</v>
      </c>
      <c r="E583" s="11">
        <v>984.3</v>
      </c>
      <c r="F583" s="145">
        <v>733.3</v>
      </c>
      <c r="G583" s="83">
        <v>732.97</v>
      </c>
      <c r="H583" s="83">
        <v>652.096</v>
      </c>
      <c r="I583" s="145">
        <v>566.71500000000003</v>
      </c>
      <c r="J583" s="42">
        <v>483.702</v>
      </c>
      <c r="K583" s="42">
        <v>403.74</v>
      </c>
      <c r="L583" s="51">
        <f t="shared" si="975"/>
        <v>0.99954997954452485</v>
      </c>
      <c r="M583" s="11">
        <v>0</v>
      </c>
      <c r="N583" s="11">
        <v>80.518000000000001</v>
      </c>
      <c r="O583" s="11">
        <v>82.384000000000015</v>
      </c>
      <c r="P583" s="11">
        <v>79.961999999999989</v>
      </c>
      <c r="Q583" s="11">
        <v>85</v>
      </c>
      <c r="R583" s="11">
        <v>83.013000000000034</v>
      </c>
      <c r="S583" s="11">
        <f t="shared" si="976"/>
        <v>80.874000000000024</v>
      </c>
      <c r="T583" s="145">
        <f t="shared" si="977"/>
        <v>0.32999999999992724</v>
      </c>
      <c r="U583" s="51">
        <f t="shared" si="978"/>
        <v>0.74466118053439001</v>
      </c>
      <c r="V583" s="61">
        <f t="shared" si="979"/>
        <v>251.32999999999993</v>
      </c>
      <c r="W583" s="11">
        <v>261</v>
      </c>
      <c r="X583" s="116">
        <v>250</v>
      </c>
      <c r="Y583" s="11">
        <v>251.3</v>
      </c>
      <c r="Z583" s="11">
        <v>305.5</v>
      </c>
      <c r="AA583" s="61">
        <f t="shared" si="980"/>
        <v>984.27</v>
      </c>
      <c r="AB583" s="51">
        <f t="shared" si="981"/>
        <v>0.99996952148735141</v>
      </c>
      <c r="AC583" s="61">
        <f t="shared" si="982"/>
        <v>2.9999999999972715E-2</v>
      </c>
      <c r="AD583" s="81"/>
      <c r="AE583" s="162"/>
    </row>
    <row r="584" spans="1:31" s="24" customFormat="1" ht="18" customHeight="1" x14ac:dyDescent="0.25">
      <c r="A584" s="6" t="str">
        <f>IF(OR(M584&lt;&gt;0,F584&lt;&gt;0,O584&lt;&gt;0,S584&lt;&gt;0,T584&lt;&gt;0),"a","b")</f>
        <v>b</v>
      </c>
      <c r="B584" s="70" t="s">
        <v>7</v>
      </c>
      <c r="C584" s="10" t="s">
        <v>220</v>
      </c>
      <c r="D584" s="12">
        <v>0</v>
      </c>
      <c r="E584" s="12">
        <v>0</v>
      </c>
      <c r="F584" s="146">
        <v>0</v>
      </c>
      <c r="G584" s="84">
        <v>0</v>
      </c>
      <c r="H584" s="84">
        <v>0</v>
      </c>
      <c r="I584" s="146">
        <v>0</v>
      </c>
      <c r="J584" s="43">
        <v>0</v>
      </c>
      <c r="K584" s="43">
        <v>0</v>
      </c>
      <c r="L584" s="52" t="str">
        <f t="shared" si="975"/>
        <v/>
      </c>
      <c r="M584" s="12">
        <v>0</v>
      </c>
      <c r="N584" s="12">
        <v>0</v>
      </c>
      <c r="O584" s="12">
        <v>0</v>
      </c>
      <c r="P584" s="12">
        <v>0</v>
      </c>
      <c r="Q584" s="12"/>
      <c r="R584" s="12">
        <v>0</v>
      </c>
      <c r="S584" s="12">
        <f t="shared" si="976"/>
        <v>0</v>
      </c>
      <c r="T584" s="146">
        <f t="shared" si="977"/>
        <v>0</v>
      </c>
      <c r="U584" s="52" t="str">
        <f t="shared" si="978"/>
        <v/>
      </c>
      <c r="V584" s="62">
        <f t="shared" si="979"/>
        <v>0</v>
      </c>
      <c r="W584" s="12"/>
      <c r="X584" s="111">
        <v>0</v>
      </c>
      <c r="Y584" s="12"/>
      <c r="Z584" s="12">
        <v>0</v>
      </c>
      <c r="AA584" s="62">
        <f t="shared" si="980"/>
        <v>0</v>
      </c>
      <c r="AB584" s="52" t="str">
        <f t="shared" si="981"/>
        <v/>
      </c>
      <c r="AC584" s="62">
        <f t="shared" si="982"/>
        <v>0</v>
      </c>
      <c r="AD584" s="81"/>
      <c r="AE584" s="162"/>
    </row>
    <row r="585" spans="1:31" s="24" customFormat="1" ht="30" customHeight="1" x14ac:dyDescent="0.25">
      <c r="A585" s="6" t="str">
        <f>IF(OR(M585&lt;&gt;0,F585&lt;&gt;0,O585&lt;&gt;0,S585&lt;&gt;0,T585&lt;&gt;0),"a","b")</f>
        <v>b</v>
      </c>
      <c r="B585" s="69" t="s">
        <v>7</v>
      </c>
      <c r="C585" s="13" t="s">
        <v>14</v>
      </c>
      <c r="D585" s="14">
        <v>0</v>
      </c>
      <c r="E585" s="14">
        <v>0</v>
      </c>
      <c r="F585" s="147">
        <v>0</v>
      </c>
      <c r="G585" s="158">
        <v>0</v>
      </c>
      <c r="H585" s="158">
        <v>0</v>
      </c>
      <c r="I585" s="147">
        <v>0</v>
      </c>
      <c r="J585" s="44">
        <v>0</v>
      </c>
      <c r="K585" s="44">
        <v>0</v>
      </c>
      <c r="L585" s="53" t="str">
        <f t="shared" si="975"/>
        <v/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f t="shared" si="976"/>
        <v>0</v>
      </c>
      <c r="T585" s="147">
        <f t="shared" si="977"/>
        <v>0</v>
      </c>
      <c r="U585" s="53" t="str">
        <f t="shared" si="978"/>
        <v/>
      </c>
      <c r="V585" s="63">
        <f t="shared" si="979"/>
        <v>0</v>
      </c>
      <c r="W585" s="14"/>
      <c r="X585" s="110">
        <v>0</v>
      </c>
      <c r="Y585" s="14"/>
      <c r="Z585" s="14">
        <v>0</v>
      </c>
      <c r="AA585" s="63">
        <f t="shared" si="980"/>
        <v>0</v>
      </c>
      <c r="AB585" s="53" t="str">
        <f t="shared" si="981"/>
        <v/>
      </c>
      <c r="AC585" s="63">
        <f t="shared" si="982"/>
        <v>0</v>
      </c>
      <c r="AD585" s="81"/>
      <c r="AE585" s="162"/>
    </row>
    <row r="586" spans="1:31" s="24" customFormat="1" ht="15" customHeight="1" x14ac:dyDescent="0.25">
      <c r="A586" s="6" t="str">
        <f>IF(OR(M586&lt;&gt;0,F586&lt;&gt;0,O586&lt;&gt;0,S586&lt;&gt;0,T586&lt;&gt;0),"a","b")</f>
        <v>b</v>
      </c>
      <c r="B586" s="69" t="s">
        <v>7</v>
      </c>
      <c r="C586" s="13" t="s">
        <v>15</v>
      </c>
      <c r="D586" s="14">
        <v>0</v>
      </c>
      <c r="E586" s="14">
        <v>0</v>
      </c>
      <c r="F586" s="147">
        <v>0</v>
      </c>
      <c r="G586" s="158">
        <v>0</v>
      </c>
      <c r="H586" s="158">
        <v>0</v>
      </c>
      <c r="I586" s="147">
        <v>0</v>
      </c>
      <c r="J586" s="44">
        <v>0</v>
      </c>
      <c r="K586" s="44">
        <v>0</v>
      </c>
      <c r="L586" s="53" t="str">
        <f t="shared" si="975"/>
        <v/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f t="shared" si="976"/>
        <v>0</v>
      </c>
      <c r="T586" s="147">
        <f t="shared" si="977"/>
        <v>0</v>
      </c>
      <c r="U586" s="53" t="str">
        <f t="shared" si="978"/>
        <v/>
      </c>
      <c r="V586" s="63">
        <f t="shared" si="979"/>
        <v>0</v>
      </c>
      <c r="W586" s="14"/>
      <c r="X586" s="110">
        <v>0</v>
      </c>
      <c r="Y586" s="14"/>
      <c r="Z586" s="14">
        <v>0</v>
      </c>
      <c r="AA586" s="63">
        <f t="shared" si="980"/>
        <v>0</v>
      </c>
      <c r="AB586" s="53" t="str">
        <f t="shared" si="981"/>
        <v/>
      </c>
      <c r="AC586" s="63">
        <f t="shared" si="982"/>
        <v>0</v>
      </c>
      <c r="AD586" s="81"/>
      <c r="AE586" s="162"/>
    </row>
    <row r="587" spans="1:31" s="24" customFormat="1" ht="15.75" customHeight="1" thickBot="1" x14ac:dyDescent="0.3">
      <c r="A587" s="6" t="str">
        <f>IF(OR(M587&lt;&gt;0,F587&lt;&gt;0,O587&lt;&gt;0,S587&lt;&gt;0,T587&lt;&gt;0),"a","b")</f>
        <v>b</v>
      </c>
      <c r="B587" s="71" t="s">
        <v>7</v>
      </c>
      <c r="C587" s="17" t="s">
        <v>16</v>
      </c>
      <c r="D587" s="18">
        <v>0</v>
      </c>
      <c r="E587" s="18">
        <v>0</v>
      </c>
      <c r="F587" s="149">
        <v>0</v>
      </c>
      <c r="G587" s="160">
        <v>0</v>
      </c>
      <c r="H587" s="160">
        <v>0</v>
      </c>
      <c r="I587" s="149">
        <v>0</v>
      </c>
      <c r="J587" s="46">
        <v>0</v>
      </c>
      <c r="K587" s="46">
        <v>0</v>
      </c>
      <c r="L587" s="55" t="str">
        <f t="shared" si="975"/>
        <v/>
      </c>
      <c r="M587" s="18">
        <v>0</v>
      </c>
      <c r="N587" s="18">
        <v>0</v>
      </c>
      <c r="O587" s="18">
        <v>0</v>
      </c>
      <c r="P587" s="18">
        <v>0</v>
      </c>
      <c r="Q587" s="18">
        <v>0</v>
      </c>
      <c r="R587" s="18">
        <v>0</v>
      </c>
      <c r="S587" s="18">
        <f t="shared" si="976"/>
        <v>0</v>
      </c>
      <c r="T587" s="149">
        <f t="shared" si="977"/>
        <v>0</v>
      </c>
      <c r="U587" s="55" t="str">
        <f t="shared" si="978"/>
        <v/>
      </c>
      <c r="V587" s="65">
        <f t="shared" si="979"/>
        <v>0</v>
      </c>
      <c r="W587" s="18"/>
      <c r="X587" s="112">
        <v>0</v>
      </c>
      <c r="Y587" s="18"/>
      <c r="Z587" s="18">
        <v>0</v>
      </c>
      <c r="AA587" s="65">
        <f t="shared" si="980"/>
        <v>0</v>
      </c>
      <c r="AB587" s="55" t="str">
        <f t="shared" si="981"/>
        <v/>
      </c>
      <c r="AC587" s="65">
        <f t="shared" si="982"/>
        <v>0</v>
      </c>
      <c r="AD587" s="81"/>
      <c r="AE587" s="162"/>
    </row>
    <row r="588" spans="1:31" s="24" customFormat="1" ht="55.5" thickTop="1" thickBot="1" x14ac:dyDescent="0.3">
      <c r="A588" s="6" t="str">
        <f>IF(OR(M588&lt;&gt;0,F588&lt;&gt;0,O588&lt;&gt;0,S588&lt;&gt;0,T588&lt;&gt;0),"a","b")</f>
        <v>a</v>
      </c>
      <c r="B588" s="67" t="s">
        <v>101</v>
      </c>
      <c r="C588" s="26" t="s">
        <v>102</v>
      </c>
      <c r="D588" s="7">
        <f t="shared" ref="D588:K588" si="983">D589+D597+D598+D599</f>
        <v>1300</v>
      </c>
      <c r="E588" s="7">
        <f t="shared" si="983"/>
        <v>1651.6</v>
      </c>
      <c r="F588" s="143">
        <f t="shared" ref="F588" si="984">F589+F597+F598+F599</f>
        <v>1020.5</v>
      </c>
      <c r="G588" s="156">
        <f t="shared" si="983"/>
        <v>1020.0170000000001</v>
      </c>
      <c r="H588" s="156">
        <f t="shared" ref="H588" si="985">H589+H597+H598+H599</f>
        <v>934.43299999999999</v>
      </c>
      <c r="I588" s="143">
        <f t="shared" ref="I588" si="986">I589+I597+I598+I599</f>
        <v>787.24900000000002</v>
      </c>
      <c r="J588" s="40">
        <f t="shared" si="983"/>
        <v>640</v>
      </c>
      <c r="K588" s="40">
        <f t="shared" si="983"/>
        <v>464.29500000000002</v>
      </c>
      <c r="L588" s="49">
        <f t="shared" si="975"/>
        <v>0.99952670259676635</v>
      </c>
      <c r="M588" s="7">
        <f>M589+M597+M598+M599</f>
        <v>0</v>
      </c>
      <c r="N588" s="7">
        <f>N589+N597+N598+N599</f>
        <v>121.23</v>
      </c>
      <c r="O588" s="7">
        <f>O589+O597+O598+O599</f>
        <v>153.036</v>
      </c>
      <c r="P588" s="7">
        <f>P589+P597+P598+P599</f>
        <v>175.70499999999998</v>
      </c>
      <c r="Q588" s="7">
        <f>Q589+Q597+Q598+Q599</f>
        <v>135</v>
      </c>
      <c r="R588" s="7">
        <v>147.24900000000002</v>
      </c>
      <c r="S588" s="7">
        <f t="shared" si="976"/>
        <v>85.58400000000006</v>
      </c>
      <c r="T588" s="143">
        <f t="shared" si="977"/>
        <v>0.48299999999994725</v>
      </c>
      <c r="U588" s="49">
        <f t="shared" si="978"/>
        <v>0.61759324291596029</v>
      </c>
      <c r="V588" s="59">
        <f t="shared" si="979"/>
        <v>631.58299999999986</v>
      </c>
      <c r="W588" s="7">
        <f>W589+W597+W598+W599</f>
        <v>385</v>
      </c>
      <c r="X588" s="118">
        <f>X589+X597+X598+X599</f>
        <v>510</v>
      </c>
      <c r="Y588" s="7">
        <f>Y589+Y597+Y598+Y599</f>
        <v>627.20000000000005</v>
      </c>
      <c r="Z588" s="7">
        <f>Z589+Z597+Z598+Z599</f>
        <v>501.6</v>
      </c>
      <c r="AA588" s="59">
        <f t="shared" si="980"/>
        <v>1647.2170000000001</v>
      </c>
      <c r="AB588" s="49">
        <f t="shared" si="981"/>
        <v>0.99734620973601362</v>
      </c>
      <c r="AC588" s="59">
        <f t="shared" si="982"/>
        <v>4.3829999999998108</v>
      </c>
      <c r="AD588" s="81"/>
      <c r="AE588" s="162"/>
    </row>
    <row r="589" spans="1:31" s="24" customFormat="1" ht="18.75" customHeight="1" thickTop="1" x14ac:dyDescent="0.25">
      <c r="A589" s="6" t="s">
        <v>231</v>
      </c>
      <c r="B589" s="69" t="s">
        <v>7</v>
      </c>
      <c r="C589" s="8" t="s">
        <v>8</v>
      </c>
      <c r="D589" s="9">
        <f t="shared" ref="D589:K589" si="987">D590+D591+D592+D593+D594+D595+D596</f>
        <v>1300</v>
      </c>
      <c r="E589" s="9">
        <f t="shared" si="987"/>
        <v>1651.6</v>
      </c>
      <c r="F589" s="144">
        <f t="shared" ref="F589" si="988">F590+F591+F592+F593+F594+F595+F596</f>
        <v>1020.5</v>
      </c>
      <c r="G589" s="157">
        <f t="shared" si="987"/>
        <v>1020.0170000000001</v>
      </c>
      <c r="H589" s="157">
        <f t="shared" ref="H589" si="989">H590+H591+H592+H593+H594+H595+H596</f>
        <v>934.43299999999999</v>
      </c>
      <c r="I589" s="144">
        <f t="shared" ref="I589" si="990">I590+I591+I592+I593+I594+I595+I596</f>
        <v>787.24900000000002</v>
      </c>
      <c r="J589" s="41">
        <f t="shared" si="987"/>
        <v>640</v>
      </c>
      <c r="K589" s="41">
        <f t="shared" si="987"/>
        <v>464.29500000000002</v>
      </c>
      <c r="L589" s="50">
        <f t="shared" si="975"/>
        <v>0.99952670259676635</v>
      </c>
      <c r="M589" s="9">
        <f>M590+M591+M592+M593+M594+M595+M596</f>
        <v>0</v>
      </c>
      <c r="N589" s="9">
        <f>N590+N591+N592+N593+N594+N595+N596</f>
        <v>121.23</v>
      </c>
      <c r="O589" s="9">
        <f>O590+O591+O592+O593+O594+O595+O596</f>
        <v>153.036</v>
      </c>
      <c r="P589" s="9">
        <f>P590+P591+P592+P593+P594+P595+P596</f>
        <v>175.70499999999998</v>
      </c>
      <c r="Q589" s="9">
        <f>Q590+Q591+Q592+Q593+Q594+Q595+Q596</f>
        <v>135</v>
      </c>
      <c r="R589" s="9">
        <v>147.24900000000002</v>
      </c>
      <c r="S589" s="9">
        <f t="shared" si="976"/>
        <v>85.58400000000006</v>
      </c>
      <c r="T589" s="144">
        <f t="shared" si="977"/>
        <v>0.48299999999994725</v>
      </c>
      <c r="U589" s="50">
        <f t="shared" si="978"/>
        <v>0.61759324291596029</v>
      </c>
      <c r="V589" s="60">
        <f t="shared" si="979"/>
        <v>631.58299999999986</v>
      </c>
      <c r="W589" s="9">
        <f>W590+W591+W592+W593+W594+W595+W596</f>
        <v>385</v>
      </c>
      <c r="X589" s="113">
        <f>X590+X591+X592+X593+X594+X595+X596</f>
        <v>510</v>
      </c>
      <c r="Y589" s="9">
        <f>Y590+Y591+Y592+Y593+Y594+Y595+Y596</f>
        <v>627.20000000000005</v>
      </c>
      <c r="Z589" s="9">
        <f>Z590+Z591+Z592+Z593+Z594+Z595+Z596</f>
        <v>501.6</v>
      </c>
      <c r="AA589" s="60">
        <f t="shared" si="980"/>
        <v>1647.2170000000001</v>
      </c>
      <c r="AB589" s="50">
        <f t="shared" si="981"/>
        <v>0.99734620973601362</v>
      </c>
      <c r="AC589" s="60">
        <f t="shared" si="982"/>
        <v>4.3829999999998108</v>
      </c>
      <c r="AD589" s="81"/>
      <c r="AE589" s="162"/>
    </row>
    <row r="590" spans="1:31" s="24" customFormat="1" ht="18" customHeight="1" x14ac:dyDescent="0.25">
      <c r="A590" s="6" t="str">
        <f>IF(OR(M590&lt;&gt;0,F590&lt;&gt;0,O590&lt;&gt;0,S590&lt;&gt;0,T590&lt;&gt;0),"a","b")</f>
        <v>b</v>
      </c>
      <c r="B590" s="70" t="s">
        <v>7</v>
      </c>
      <c r="C590" s="10" t="s">
        <v>215</v>
      </c>
      <c r="D590" s="12">
        <v>0</v>
      </c>
      <c r="E590" s="12">
        <v>0</v>
      </c>
      <c r="F590" s="146">
        <v>0</v>
      </c>
      <c r="G590" s="84">
        <v>0</v>
      </c>
      <c r="H590" s="84">
        <v>0</v>
      </c>
      <c r="I590" s="146">
        <v>0</v>
      </c>
      <c r="J590" s="43">
        <v>0</v>
      </c>
      <c r="K590" s="43">
        <v>0</v>
      </c>
      <c r="L590" s="52" t="str">
        <f t="shared" si="975"/>
        <v/>
      </c>
      <c r="M590" s="12">
        <v>0</v>
      </c>
      <c r="N590" s="12">
        <v>0</v>
      </c>
      <c r="O590" s="12">
        <v>0</v>
      </c>
      <c r="P590" s="12">
        <v>0</v>
      </c>
      <c r="Q590" s="12"/>
      <c r="R590" s="12">
        <v>0</v>
      </c>
      <c r="S590" s="12">
        <f t="shared" si="976"/>
        <v>0</v>
      </c>
      <c r="T590" s="146">
        <f t="shared" si="977"/>
        <v>0</v>
      </c>
      <c r="U590" s="52" t="str">
        <f t="shared" si="978"/>
        <v/>
      </c>
      <c r="V590" s="62">
        <f t="shared" si="979"/>
        <v>0</v>
      </c>
      <c r="W590" s="12"/>
      <c r="X590" s="111">
        <v>0</v>
      </c>
      <c r="Y590" s="12"/>
      <c r="Z590" s="12">
        <v>0</v>
      </c>
      <c r="AA590" s="62">
        <f t="shared" si="980"/>
        <v>0</v>
      </c>
      <c r="AB590" s="52" t="str">
        <f t="shared" si="981"/>
        <v/>
      </c>
      <c r="AC590" s="62">
        <f t="shared" si="982"/>
        <v>0</v>
      </c>
      <c r="AD590" s="81"/>
      <c r="AE590" s="162"/>
    </row>
    <row r="591" spans="1:31" s="24" customFormat="1" ht="18" customHeight="1" x14ac:dyDescent="0.25">
      <c r="A591" s="6" t="str">
        <f>IF(OR(M591&lt;&gt;0,F591&lt;&gt;0,O591&lt;&gt;0,S591&lt;&gt;0,T591&lt;&gt;0),"a","b")</f>
        <v>b</v>
      </c>
      <c r="B591" s="70" t="s">
        <v>7</v>
      </c>
      <c r="C591" s="10" t="s">
        <v>221</v>
      </c>
      <c r="D591" s="12">
        <v>0</v>
      </c>
      <c r="E591" s="12">
        <v>0</v>
      </c>
      <c r="F591" s="146">
        <v>0</v>
      </c>
      <c r="G591" s="84">
        <v>0</v>
      </c>
      <c r="H591" s="84">
        <v>0</v>
      </c>
      <c r="I591" s="146">
        <v>0</v>
      </c>
      <c r="J591" s="43">
        <v>0</v>
      </c>
      <c r="K591" s="43">
        <v>0</v>
      </c>
      <c r="L591" s="52" t="str">
        <f t="shared" si="975"/>
        <v/>
      </c>
      <c r="M591" s="12">
        <v>0</v>
      </c>
      <c r="N591" s="12">
        <v>0</v>
      </c>
      <c r="O591" s="12">
        <v>0</v>
      </c>
      <c r="P591" s="12">
        <v>0</v>
      </c>
      <c r="Q591" s="12"/>
      <c r="R591" s="12">
        <v>0</v>
      </c>
      <c r="S591" s="12">
        <f t="shared" si="976"/>
        <v>0</v>
      </c>
      <c r="T591" s="146">
        <f t="shared" si="977"/>
        <v>0</v>
      </c>
      <c r="U591" s="52" t="str">
        <f t="shared" si="978"/>
        <v/>
      </c>
      <c r="V591" s="62">
        <f t="shared" si="979"/>
        <v>0</v>
      </c>
      <c r="W591" s="12"/>
      <c r="X591" s="111">
        <v>0</v>
      </c>
      <c r="Y591" s="12"/>
      <c r="Z591" s="12">
        <v>0</v>
      </c>
      <c r="AA591" s="62">
        <f t="shared" si="980"/>
        <v>0</v>
      </c>
      <c r="AB591" s="52" t="str">
        <f t="shared" si="981"/>
        <v/>
      </c>
      <c r="AC591" s="62">
        <f t="shared" si="982"/>
        <v>0</v>
      </c>
      <c r="AD591" s="81"/>
      <c r="AE591" s="162"/>
    </row>
    <row r="592" spans="1:31" s="24" customFormat="1" ht="18" customHeight="1" x14ac:dyDescent="0.25">
      <c r="A592" s="6" t="str">
        <f>IF(OR(M592&lt;&gt;0,F592&lt;&gt;0,O592&lt;&gt;0,S592&lt;&gt;0,T592&lt;&gt;0),"a","b")</f>
        <v>b</v>
      </c>
      <c r="B592" s="70" t="s">
        <v>7</v>
      </c>
      <c r="C592" s="10" t="s">
        <v>216</v>
      </c>
      <c r="D592" s="12">
        <v>0</v>
      </c>
      <c r="E592" s="12">
        <v>0</v>
      </c>
      <c r="F592" s="146">
        <v>0</v>
      </c>
      <c r="G592" s="84">
        <v>0</v>
      </c>
      <c r="H592" s="84">
        <v>0</v>
      </c>
      <c r="I592" s="146">
        <v>0</v>
      </c>
      <c r="J592" s="43">
        <v>0</v>
      </c>
      <c r="K592" s="43">
        <v>0</v>
      </c>
      <c r="L592" s="52" t="str">
        <f t="shared" si="975"/>
        <v/>
      </c>
      <c r="M592" s="12">
        <v>0</v>
      </c>
      <c r="N592" s="12">
        <v>0</v>
      </c>
      <c r="O592" s="12">
        <v>0</v>
      </c>
      <c r="P592" s="12">
        <v>0</v>
      </c>
      <c r="Q592" s="12"/>
      <c r="R592" s="12">
        <v>0</v>
      </c>
      <c r="S592" s="12">
        <f t="shared" si="976"/>
        <v>0</v>
      </c>
      <c r="T592" s="146">
        <f t="shared" si="977"/>
        <v>0</v>
      </c>
      <c r="U592" s="52" t="str">
        <f t="shared" si="978"/>
        <v/>
      </c>
      <c r="V592" s="62">
        <f t="shared" si="979"/>
        <v>0</v>
      </c>
      <c r="W592" s="12"/>
      <c r="X592" s="111">
        <v>0</v>
      </c>
      <c r="Y592" s="12"/>
      <c r="Z592" s="12">
        <v>0</v>
      </c>
      <c r="AA592" s="62">
        <f t="shared" si="980"/>
        <v>0</v>
      </c>
      <c r="AB592" s="52" t="str">
        <f t="shared" si="981"/>
        <v/>
      </c>
      <c r="AC592" s="62">
        <f t="shared" si="982"/>
        <v>0</v>
      </c>
      <c r="AD592" s="81"/>
      <c r="AE592" s="162"/>
    </row>
    <row r="593" spans="1:31" s="24" customFormat="1" ht="18" customHeight="1" x14ac:dyDescent="0.25">
      <c r="A593" s="6" t="str">
        <f>IF(OR(M593&lt;&gt;0,F593&lt;&gt;0,O593&lt;&gt;0,S593&lt;&gt;0,T593&lt;&gt;0),"a","b")</f>
        <v>b</v>
      </c>
      <c r="B593" s="70" t="s">
        <v>7</v>
      </c>
      <c r="C593" s="10" t="s">
        <v>217</v>
      </c>
      <c r="D593" s="12">
        <v>0</v>
      </c>
      <c r="E593" s="12">
        <v>0</v>
      </c>
      <c r="F593" s="146">
        <v>0</v>
      </c>
      <c r="G593" s="84">
        <v>0</v>
      </c>
      <c r="H593" s="84">
        <v>0</v>
      </c>
      <c r="I593" s="146">
        <v>0</v>
      </c>
      <c r="J593" s="43">
        <v>0</v>
      </c>
      <c r="K593" s="43">
        <v>0</v>
      </c>
      <c r="L593" s="52" t="str">
        <f t="shared" si="975"/>
        <v/>
      </c>
      <c r="M593" s="12">
        <v>0</v>
      </c>
      <c r="N593" s="12">
        <v>0</v>
      </c>
      <c r="O593" s="12">
        <v>0</v>
      </c>
      <c r="P593" s="12">
        <v>0</v>
      </c>
      <c r="Q593" s="12"/>
      <c r="R593" s="12">
        <v>0</v>
      </c>
      <c r="S593" s="12">
        <f t="shared" si="976"/>
        <v>0</v>
      </c>
      <c r="T593" s="146">
        <f t="shared" si="977"/>
        <v>0</v>
      </c>
      <c r="U593" s="52" t="str">
        <f t="shared" si="978"/>
        <v/>
      </c>
      <c r="V593" s="62">
        <f t="shared" si="979"/>
        <v>0</v>
      </c>
      <c r="W593" s="12"/>
      <c r="X593" s="111">
        <v>0</v>
      </c>
      <c r="Y593" s="12"/>
      <c r="Z593" s="12">
        <v>0</v>
      </c>
      <c r="AA593" s="62">
        <f t="shared" si="980"/>
        <v>0</v>
      </c>
      <c r="AB593" s="52" t="str">
        <f t="shared" si="981"/>
        <v/>
      </c>
      <c r="AC593" s="62">
        <f t="shared" si="982"/>
        <v>0</v>
      </c>
      <c r="AD593" s="81"/>
      <c r="AE593" s="162"/>
    </row>
    <row r="594" spans="1:31" s="24" customFormat="1" ht="18" customHeight="1" x14ac:dyDescent="0.25">
      <c r="A594" s="6" t="str">
        <f>IF(OR(M594&lt;&gt;0,F594&lt;&gt;0,O594&lt;&gt;0,S594&lt;&gt;0,T594&lt;&gt;0),"a","b")</f>
        <v>b</v>
      </c>
      <c r="B594" s="70" t="s">
        <v>7</v>
      </c>
      <c r="C594" s="10" t="s">
        <v>218</v>
      </c>
      <c r="D594" s="12">
        <v>0</v>
      </c>
      <c r="E594" s="12">
        <v>0</v>
      </c>
      <c r="F594" s="146">
        <v>0</v>
      </c>
      <c r="G594" s="84">
        <v>0</v>
      </c>
      <c r="H594" s="84">
        <v>0</v>
      </c>
      <c r="I594" s="146">
        <v>0</v>
      </c>
      <c r="J594" s="43">
        <v>0</v>
      </c>
      <c r="K594" s="43">
        <v>0</v>
      </c>
      <c r="L594" s="52" t="str">
        <f t="shared" si="975"/>
        <v/>
      </c>
      <c r="M594" s="12">
        <v>0</v>
      </c>
      <c r="N594" s="12">
        <v>0</v>
      </c>
      <c r="O594" s="12">
        <v>0</v>
      </c>
      <c r="P594" s="12">
        <v>0</v>
      </c>
      <c r="Q594" s="12"/>
      <c r="R594" s="12">
        <v>0</v>
      </c>
      <c r="S594" s="12">
        <f t="shared" si="976"/>
        <v>0</v>
      </c>
      <c r="T594" s="146">
        <f t="shared" si="977"/>
        <v>0</v>
      </c>
      <c r="U594" s="52" t="str">
        <f t="shared" si="978"/>
        <v/>
      </c>
      <c r="V594" s="62">
        <f t="shared" si="979"/>
        <v>0</v>
      </c>
      <c r="W594" s="12"/>
      <c r="X594" s="111">
        <v>0</v>
      </c>
      <c r="Y594" s="12"/>
      <c r="Z594" s="12">
        <v>0</v>
      </c>
      <c r="AA594" s="62">
        <f t="shared" si="980"/>
        <v>0</v>
      </c>
      <c r="AB594" s="52" t="str">
        <f t="shared" si="981"/>
        <v/>
      </c>
      <c r="AC594" s="62">
        <f t="shared" si="982"/>
        <v>0</v>
      </c>
      <c r="AD594" s="81"/>
      <c r="AE594" s="162"/>
    </row>
    <row r="595" spans="1:31" s="24" customFormat="1" ht="18" customHeight="1" x14ac:dyDescent="0.25">
      <c r="A595" s="6" t="s">
        <v>231</v>
      </c>
      <c r="B595" s="70" t="s">
        <v>7</v>
      </c>
      <c r="C595" s="10" t="s">
        <v>219</v>
      </c>
      <c r="D595" s="11">
        <v>1300</v>
      </c>
      <c r="E595" s="11">
        <v>1651.6</v>
      </c>
      <c r="F595" s="145">
        <v>1020.5</v>
      </c>
      <c r="G595" s="83">
        <v>1020.0170000000001</v>
      </c>
      <c r="H595" s="83">
        <v>934.43299999999999</v>
      </c>
      <c r="I595" s="145">
        <v>787.24900000000002</v>
      </c>
      <c r="J595" s="42">
        <v>640</v>
      </c>
      <c r="K595" s="42">
        <v>464.29500000000002</v>
      </c>
      <c r="L595" s="51">
        <f t="shared" si="975"/>
        <v>0.99952670259676635</v>
      </c>
      <c r="M595" s="11">
        <v>0</v>
      </c>
      <c r="N595" s="11">
        <v>121.23</v>
      </c>
      <c r="O595" s="11">
        <v>153.036</v>
      </c>
      <c r="P595" s="11">
        <v>175.70499999999998</v>
      </c>
      <c r="Q595" s="11">
        <v>135</v>
      </c>
      <c r="R595" s="11">
        <v>147.24900000000002</v>
      </c>
      <c r="S595" s="11">
        <f t="shared" si="976"/>
        <v>85.58400000000006</v>
      </c>
      <c r="T595" s="145">
        <f t="shared" si="977"/>
        <v>0.48299999999994725</v>
      </c>
      <c r="U595" s="51">
        <f t="shared" si="978"/>
        <v>0.61759324291596029</v>
      </c>
      <c r="V595" s="61">
        <f t="shared" si="979"/>
        <v>631.58299999999986</v>
      </c>
      <c r="W595" s="11">
        <v>385</v>
      </c>
      <c r="X595" s="116">
        <v>510</v>
      </c>
      <c r="Y595" s="11">
        <v>627.20000000000005</v>
      </c>
      <c r="Z595" s="11">
        <v>501.6</v>
      </c>
      <c r="AA595" s="61">
        <f t="shared" si="980"/>
        <v>1647.2170000000001</v>
      </c>
      <c r="AB595" s="51">
        <f t="shared" si="981"/>
        <v>0.99734620973601362</v>
      </c>
      <c r="AC595" s="61">
        <f t="shared" si="982"/>
        <v>4.3829999999998108</v>
      </c>
      <c r="AD595" s="81"/>
      <c r="AE595" s="162"/>
    </row>
    <row r="596" spans="1:31" s="24" customFormat="1" ht="18" customHeight="1" x14ac:dyDescent="0.25">
      <c r="A596" s="6" t="str">
        <f>IF(OR(M596&lt;&gt;0,F596&lt;&gt;0,O596&lt;&gt;0,S596&lt;&gt;0,T596&lt;&gt;0),"a","b")</f>
        <v>b</v>
      </c>
      <c r="B596" s="70" t="s">
        <v>7</v>
      </c>
      <c r="C596" s="10" t="s">
        <v>220</v>
      </c>
      <c r="D596" s="12">
        <v>0</v>
      </c>
      <c r="E596" s="12">
        <v>0</v>
      </c>
      <c r="F596" s="146">
        <v>0</v>
      </c>
      <c r="G596" s="84">
        <v>0</v>
      </c>
      <c r="H596" s="84">
        <v>0</v>
      </c>
      <c r="I596" s="146">
        <v>0</v>
      </c>
      <c r="J596" s="43">
        <v>0</v>
      </c>
      <c r="K596" s="43">
        <v>0</v>
      </c>
      <c r="L596" s="52" t="str">
        <f t="shared" si="975"/>
        <v/>
      </c>
      <c r="M596" s="12">
        <v>0</v>
      </c>
      <c r="N596" s="12">
        <v>0</v>
      </c>
      <c r="O596" s="12">
        <v>0</v>
      </c>
      <c r="P596" s="12">
        <v>0</v>
      </c>
      <c r="Q596" s="12"/>
      <c r="R596" s="12">
        <v>0</v>
      </c>
      <c r="S596" s="12">
        <f t="shared" si="976"/>
        <v>0</v>
      </c>
      <c r="T596" s="146">
        <f t="shared" si="977"/>
        <v>0</v>
      </c>
      <c r="U596" s="52" t="str">
        <f t="shared" si="978"/>
        <v/>
      </c>
      <c r="V596" s="62">
        <f t="shared" si="979"/>
        <v>0</v>
      </c>
      <c r="W596" s="12"/>
      <c r="X596" s="111">
        <v>0</v>
      </c>
      <c r="Y596" s="12"/>
      <c r="Z596" s="12">
        <v>0</v>
      </c>
      <c r="AA596" s="62">
        <f t="shared" si="980"/>
        <v>0</v>
      </c>
      <c r="AB596" s="52" t="str">
        <f t="shared" si="981"/>
        <v/>
      </c>
      <c r="AC596" s="62">
        <f t="shared" si="982"/>
        <v>0</v>
      </c>
      <c r="AD596" s="81"/>
      <c r="AE596" s="162"/>
    </row>
    <row r="597" spans="1:31" s="24" customFormat="1" ht="30" customHeight="1" x14ac:dyDescent="0.25">
      <c r="A597" s="6" t="str">
        <f>IF(OR(M597&lt;&gt;0,F597&lt;&gt;0,O597&lt;&gt;0,S597&lt;&gt;0,T597&lt;&gt;0),"a","b")</f>
        <v>b</v>
      </c>
      <c r="B597" s="69" t="s">
        <v>7</v>
      </c>
      <c r="C597" s="13" t="s">
        <v>14</v>
      </c>
      <c r="D597" s="14">
        <v>0</v>
      </c>
      <c r="E597" s="14">
        <v>0</v>
      </c>
      <c r="F597" s="147">
        <v>0</v>
      </c>
      <c r="G597" s="158">
        <v>0</v>
      </c>
      <c r="H597" s="158">
        <v>0</v>
      </c>
      <c r="I597" s="147">
        <v>0</v>
      </c>
      <c r="J597" s="44">
        <v>0</v>
      </c>
      <c r="K597" s="44">
        <v>0</v>
      </c>
      <c r="L597" s="53" t="str">
        <f t="shared" si="975"/>
        <v/>
      </c>
      <c r="M597" s="14">
        <v>0</v>
      </c>
      <c r="N597" s="14">
        <v>0</v>
      </c>
      <c r="O597" s="14">
        <v>0</v>
      </c>
      <c r="P597" s="14">
        <v>0</v>
      </c>
      <c r="Q597" s="14">
        <v>0</v>
      </c>
      <c r="R597" s="14">
        <v>0</v>
      </c>
      <c r="S597" s="14">
        <f t="shared" si="976"/>
        <v>0</v>
      </c>
      <c r="T597" s="147">
        <f t="shared" si="977"/>
        <v>0</v>
      </c>
      <c r="U597" s="53" t="str">
        <f t="shared" si="978"/>
        <v/>
      </c>
      <c r="V597" s="63">
        <f t="shared" si="979"/>
        <v>0</v>
      </c>
      <c r="W597" s="14"/>
      <c r="X597" s="110">
        <v>0</v>
      </c>
      <c r="Y597" s="14"/>
      <c r="Z597" s="14">
        <v>0</v>
      </c>
      <c r="AA597" s="63">
        <f t="shared" si="980"/>
        <v>0</v>
      </c>
      <c r="AB597" s="53" t="str">
        <f t="shared" si="981"/>
        <v/>
      </c>
      <c r="AC597" s="63">
        <f t="shared" si="982"/>
        <v>0</v>
      </c>
      <c r="AD597" s="81"/>
      <c r="AE597" s="162"/>
    </row>
    <row r="598" spans="1:31" s="24" customFormat="1" ht="15" customHeight="1" x14ac:dyDescent="0.25">
      <c r="A598" s="6" t="str">
        <f>IF(OR(M598&lt;&gt;0,F598&lt;&gt;0,O598&lt;&gt;0,S598&lt;&gt;0,T598&lt;&gt;0),"a","b")</f>
        <v>b</v>
      </c>
      <c r="B598" s="69" t="s">
        <v>7</v>
      </c>
      <c r="C598" s="13" t="s">
        <v>15</v>
      </c>
      <c r="D598" s="14">
        <v>0</v>
      </c>
      <c r="E598" s="14">
        <v>0</v>
      </c>
      <c r="F598" s="147">
        <v>0</v>
      </c>
      <c r="G598" s="158">
        <v>0</v>
      </c>
      <c r="H598" s="158">
        <v>0</v>
      </c>
      <c r="I598" s="147">
        <v>0</v>
      </c>
      <c r="J598" s="44">
        <v>0</v>
      </c>
      <c r="K598" s="44">
        <v>0</v>
      </c>
      <c r="L598" s="53" t="str">
        <f t="shared" si="975"/>
        <v/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f t="shared" si="976"/>
        <v>0</v>
      </c>
      <c r="T598" s="147">
        <f t="shared" si="977"/>
        <v>0</v>
      </c>
      <c r="U598" s="53" t="str">
        <f t="shared" si="978"/>
        <v/>
      </c>
      <c r="V598" s="63">
        <f t="shared" si="979"/>
        <v>0</v>
      </c>
      <c r="W598" s="14"/>
      <c r="X598" s="110">
        <v>0</v>
      </c>
      <c r="Y598" s="14"/>
      <c r="Z598" s="14">
        <v>0</v>
      </c>
      <c r="AA598" s="63">
        <f t="shared" si="980"/>
        <v>0</v>
      </c>
      <c r="AB598" s="53" t="str">
        <f t="shared" si="981"/>
        <v/>
      </c>
      <c r="AC598" s="63">
        <f t="shared" si="982"/>
        <v>0</v>
      </c>
      <c r="AD598" s="81"/>
      <c r="AE598" s="162"/>
    </row>
    <row r="599" spans="1:31" s="24" customFormat="1" ht="15.75" customHeight="1" thickBot="1" x14ac:dyDescent="0.3">
      <c r="A599" s="6" t="str">
        <f>IF(OR(M599&lt;&gt;0,F599&lt;&gt;0,O599&lt;&gt;0,S599&lt;&gt;0,T599&lt;&gt;0),"a","b")</f>
        <v>b</v>
      </c>
      <c r="B599" s="71" t="s">
        <v>7</v>
      </c>
      <c r="C599" s="17" t="s">
        <v>16</v>
      </c>
      <c r="D599" s="18">
        <v>0</v>
      </c>
      <c r="E599" s="18">
        <v>0</v>
      </c>
      <c r="F599" s="149">
        <v>0</v>
      </c>
      <c r="G599" s="160">
        <v>0</v>
      </c>
      <c r="H599" s="160">
        <v>0</v>
      </c>
      <c r="I599" s="149">
        <v>0</v>
      </c>
      <c r="J599" s="46">
        <v>0</v>
      </c>
      <c r="K599" s="46">
        <v>0</v>
      </c>
      <c r="L599" s="55" t="str">
        <f t="shared" si="975"/>
        <v/>
      </c>
      <c r="M599" s="18">
        <v>0</v>
      </c>
      <c r="N599" s="18">
        <v>0</v>
      </c>
      <c r="O599" s="18">
        <v>0</v>
      </c>
      <c r="P599" s="18">
        <v>0</v>
      </c>
      <c r="Q599" s="18">
        <v>0</v>
      </c>
      <c r="R599" s="18">
        <v>0</v>
      </c>
      <c r="S599" s="18">
        <f t="shared" si="976"/>
        <v>0</v>
      </c>
      <c r="T599" s="149">
        <f t="shared" si="977"/>
        <v>0</v>
      </c>
      <c r="U599" s="55" t="str">
        <f t="shared" si="978"/>
        <v/>
      </c>
      <c r="V599" s="65">
        <f t="shared" si="979"/>
        <v>0</v>
      </c>
      <c r="W599" s="18"/>
      <c r="X599" s="112">
        <v>0</v>
      </c>
      <c r="Y599" s="18"/>
      <c r="Z599" s="18">
        <v>0</v>
      </c>
      <c r="AA599" s="65">
        <f t="shared" si="980"/>
        <v>0</v>
      </c>
      <c r="AB599" s="55" t="str">
        <f t="shared" si="981"/>
        <v/>
      </c>
      <c r="AC599" s="65">
        <f t="shared" si="982"/>
        <v>0</v>
      </c>
      <c r="AD599" s="81"/>
      <c r="AE599" s="162"/>
    </row>
    <row r="600" spans="1:31" s="24" customFormat="1" ht="48.75" thickTop="1" thickBot="1" x14ac:dyDescent="0.3">
      <c r="A600" s="6" t="str">
        <f>IF(OR(M600&lt;&gt;0,F600&lt;&gt;0,O600&lt;&gt;0,S600&lt;&gt;0,T600&lt;&gt;0),"a","b")</f>
        <v>a</v>
      </c>
      <c r="B600" s="67" t="s">
        <v>103</v>
      </c>
      <c r="C600" s="7" t="s">
        <v>104</v>
      </c>
      <c r="D600" s="7">
        <f t="shared" ref="D600:K600" si="991">D601+D609+D610+D611</f>
        <v>40</v>
      </c>
      <c r="E600" s="7">
        <f t="shared" si="991"/>
        <v>40</v>
      </c>
      <c r="F600" s="143">
        <f t="shared" ref="F600" si="992">F601+F609+F610+F611</f>
        <v>30</v>
      </c>
      <c r="G600" s="156">
        <f t="shared" si="991"/>
        <v>28.309000000000001</v>
      </c>
      <c r="H600" s="156">
        <f t="shared" ref="H600" si="993">H601+H609+H610+H611</f>
        <v>23.850999999999999</v>
      </c>
      <c r="I600" s="143">
        <f t="shared" ref="I600" si="994">I601+I609+I610+I611</f>
        <v>15.664</v>
      </c>
      <c r="J600" s="40">
        <f t="shared" si="991"/>
        <v>0</v>
      </c>
      <c r="K600" s="40">
        <f t="shared" si="991"/>
        <v>0</v>
      </c>
      <c r="L600" s="49">
        <f t="shared" si="975"/>
        <v>0.94363333333333332</v>
      </c>
      <c r="M600" s="7">
        <f>M601+M609+M610+M611</f>
        <v>0</v>
      </c>
      <c r="N600" s="7">
        <f>N601+N609+N610+N611</f>
        <v>0</v>
      </c>
      <c r="O600" s="7">
        <f>O601+O609+O610+O611</f>
        <v>0</v>
      </c>
      <c r="P600" s="7">
        <f>P601+P609+P610+P611</f>
        <v>0</v>
      </c>
      <c r="Q600" s="7">
        <f>Q601+Q609+Q610+Q611</f>
        <v>0</v>
      </c>
      <c r="R600" s="7">
        <v>15.664</v>
      </c>
      <c r="S600" s="7">
        <f t="shared" si="976"/>
        <v>4.458000000000002</v>
      </c>
      <c r="T600" s="143">
        <f t="shared" si="977"/>
        <v>1.6909999999999989</v>
      </c>
      <c r="U600" s="49">
        <f t="shared" si="978"/>
        <v>0.70772500000000005</v>
      </c>
      <c r="V600" s="59">
        <f t="shared" si="979"/>
        <v>11.690999999999999</v>
      </c>
      <c r="W600" s="7">
        <f>W601+W609+W610+W611</f>
        <v>30</v>
      </c>
      <c r="X600" s="118">
        <f>X601+X609+X610+X611</f>
        <v>30</v>
      </c>
      <c r="Y600" s="7">
        <f>Y601+Y609+Y610+Y611</f>
        <v>10</v>
      </c>
      <c r="Z600" s="7">
        <f>Z601+Z609+Z610+Z611</f>
        <v>10</v>
      </c>
      <c r="AA600" s="59">
        <f t="shared" si="980"/>
        <v>38.308999999999997</v>
      </c>
      <c r="AB600" s="49">
        <f t="shared" si="981"/>
        <v>0.95772499999999994</v>
      </c>
      <c r="AC600" s="59">
        <f t="shared" si="982"/>
        <v>1.6910000000000025</v>
      </c>
      <c r="AD600" s="81"/>
      <c r="AE600" s="162"/>
    </row>
    <row r="601" spans="1:31" s="24" customFormat="1" ht="18.75" customHeight="1" thickTop="1" x14ac:dyDescent="0.25">
      <c r="A601" s="6" t="s">
        <v>231</v>
      </c>
      <c r="B601" s="69" t="s">
        <v>7</v>
      </c>
      <c r="C601" s="8" t="s">
        <v>8</v>
      </c>
      <c r="D601" s="9">
        <f t="shared" ref="D601:K601" si="995">D602+D603+D604+D605+D606+D607+D608</f>
        <v>40</v>
      </c>
      <c r="E601" s="9">
        <f t="shared" si="995"/>
        <v>40</v>
      </c>
      <c r="F601" s="144">
        <f t="shared" ref="F601" si="996">F602+F603+F604+F605+F606+F607+F608</f>
        <v>30</v>
      </c>
      <c r="G601" s="157">
        <f t="shared" si="995"/>
        <v>28.309000000000001</v>
      </c>
      <c r="H601" s="157">
        <f t="shared" ref="H601" si="997">H602+H603+H604+H605+H606+H607+H608</f>
        <v>23.850999999999999</v>
      </c>
      <c r="I601" s="144">
        <f t="shared" ref="I601" si="998">I602+I603+I604+I605+I606+I607+I608</f>
        <v>15.664</v>
      </c>
      <c r="J601" s="41">
        <f t="shared" si="995"/>
        <v>0</v>
      </c>
      <c r="K601" s="41">
        <f t="shared" si="995"/>
        <v>0</v>
      </c>
      <c r="L601" s="50">
        <f t="shared" si="975"/>
        <v>0.94363333333333332</v>
      </c>
      <c r="M601" s="9">
        <f>M602+M603+M604+M605+M606+M607+M608</f>
        <v>0</v>
      </c>
      <c r="N601" s="9">
        <f>N602+N603+N604+N605+N606+N607+N608</f>
        <v>0</v>
      </c>
      <c r="O601" s="9">
        <f>O602+O603+O604+O605+O606+O607+O608</f>
        <v>0</v>
      </c>
      <c r="P601" s="9">
        <f>P602+P603+P604+P605+P606+P607+P608</f>
        <v>0</v>
      </c>
      <c r="Q601" s="9">
        <f>Q602+Q603+Q604+Q605+Q606+Q607+Q608</f>
        <v>0</v>
      </c>
      <c r="R601" s="9">
        <v>15.664</v>
      </c>
      <c r="S601" s="9">
        <f t="shared" si="976"/>
        <v>4.458000000000002</v>
      </c>
      <c r="T601" s="144">
        <f t="shared" si="977"/>
        <v>1.6909999999999989</v>
      </c>
      <c r="U601" s="50">
        <f t="shared" si="978"/>
        <v>0.70772500000000005</v>
      </c>
      <c r="V601" s="60">
        <f t="shared" si="979"/>
        <v>11.690999999999999</v>
      </c>
      <c r="W601" s="9">
        <f>W602+W603+W604+W605+W606+W607+W608</f>
        <v>30</v>
      </c>
      <c r="X601" s="113">
        <f>X602+X603+X604+X605+X606+X607+X608</f>
        <v>30</v>
      </c>
      <c r="Y601" s="9">
        <f>Y602+Y603+Y604+Y605+Y606+Y607+Y608</f>
        <v>10</v>
      </c>
      <c r="Z601" s="9">
        <f>Z602+Z603+Z604+Z605+Z606+Z607+Z608</f>
        <v>10</v>
      </c>
      <c r="AA601" s="60">
        <f t="shared" si="980"/>
        <v>38.308999999999997</v>
      </c>
      <c r="AB601" s="50">
        <f t="shared" si="981"/>
        <v>0.95772499999999994</v>
      </c>
      <c r="AC601" s="60">
        <f t="shared" si="982"/>
        <v>1.6910000000000025</v>
      </c>
      <c r="AD601" s="81"/>
      <c r="AE601" s="162"/>
    </row>
    <row r="602" spans="1:31" s="24" customFormat="1" ht="18" customHeight="1" x14ac:dyDescent="0.25">
      <c r="A602" s="6" t="str">
        <f>IF(OR(M602&lt;&gt;0,F602&lt;&gt;0,O602&lt;&gt;0,S602&lt;&gt;0,T602&lt;&gt;0),"a","b")</f>
        <v>b</v>
      </c>
      <c r="B602" s="70" t="s">
        <v>7</v>
      </c>
      <c r="C602" s="10" t="s">
        <v>215</v>
      </c>
      <c r="D602" s="12">
        <v>0</v>
      </c>
      <c r="E602" s="12">
        <v>0</v>
      </c>
      <c r="F602" s="146">
        <v>0</v>
      </c>
      <c r="G602" s="84">
        <v>0</v>
      </c>
      <c r="H602" s="84">
        <v>0</v>
      </c>
      <c r="I602" s="146">
        <v>0</v>
      </c>
      <c r="J602" s="43">
        <v>0</v>
      </c>
      <c r="K602" s="43">
        <v>0</v>
      </c>
      <c r="L602" s="52" t="str">
        <f t="shared" si="975"/>
        <v/>
      </c>
      <c r="M602" s="12">
        <v>0</v>
      </c>
      <c r="N602" s="12">
        <v>0</v>
      </c>
      <c r="O602" s="12">
        <v>0</v>
      </c>
      <c r="P602" s="12">
        <v>0</v>
      </c>
      <c r="Q602" s="12"/>
      <c r="R602" s="12">
        <v>0</v>
      </c>
      <c r="S602" s="12">
        <f t="shared" si="976"/>
        <v>0</v>
      </c>
      <c r="T602" s="146">
        <f t="shared" si="977"/>
        <v>0</v>
      </c>
      <c r="U602" s="52" t="str">
        <f t="shared" si="978"/>
        <v/>
      </c>
      <c r="V602" s="62">
        <f t="shared" si="979"/>
        <v>0</v>
      </c>
      <c r="W602" s="12"/>
      <c r="X602" s="111">
        <v>0</v>
      </c>
      <c r="Y602" s="12"/>
      <c r="Z602" s="12">
        <v>0</v>
      </c>
      <c r="AA602" s="62">
        <f t="shared" si="980"/>
        <v>0</v>
      </c>
      <c r="AB602" s="52" t="str">
        <f t="shared" si="981"/>
        <v/>
      </c>
      <c r="AC602" s="62">
        <f t="shared" si="982"/>
        <v>0</v>
      </c>
      <c r="AD602" s="81"/>
      <c r="AE602" s="162"/>
    </row>
    <row r="603" spans="1:31" s="24" customFormat="1" ht="18" customHeight="1" x14ac:dyDescent="0.25">
      <c r="A603" s="6" t="str">
        <f>IF(OR(M603&lt;&gt;0,F603&lt;&gt;0,O603&lt;&gt;0,S603&lt;&gt;0,T603&lt;&gt;0),"a","b")</f>
        <v>b</v>
      </c>
      <c r="B603" s="70" t="s">
        <v>7</v>
      </c>
      <c r="C603" s="10" t="s">
        <v>221</v>
      </c>
      <c r="D603" s="12">
        <v>0</v>
      </c>
      <c r="E603" s="12">
        <v>0</v>
      </c>
      <c r="F603" s="146">
        <v>0</v>
      </c>
      <c r="G603" s="84">
        <v>0</v>
      </c>
      <c r="H603" s="84">
        <v>0</v>
      </c>
      <c r="I603" s="146">
        <v>0</v>
      </c>
      <c r="J603" s="43">
        <v>0</v>
      </c>
      <c r="K603" s="43">
        <v>0</v>
      </c>
      <c r="L603" s="52" t="str">
        <f t="shared" si="975"/>
        <v/>
      </c>
      <c r="M603" s="12">
        <v>0</v>
      </c>
      <c r="N603" s="12">
        <v>0</v>
      </c>
      <c r="O603" s="12">
        <v>0</v>
      </c>
      <c r="P603" s="12">
        <v>0</v>
      </c>
      <c r="Q603" s="12"/>
      <c r="R603" s="12">
        <v>0</v>
      </c>
      <c r="S603" s="12">
        <f t="shared" si="976"/>
        <v>0</v>
      </c>
      <c r="T603" s="146">
        <f t="shared" si="977"/>
        <v>0</v>
      </c>
      <c r="U603" s="52" t="str">
        <f t="shared" si="978"/>
        <v/>
      </c>
      <c r="V603" s="62">
        <f t="shared" si="979"/>
        <v>0</v>
      </c>
      <c r="W603" s="12"/>
      <c r="X603" s="111">
        <v>0</v>
      </c>
      <c r="Y603" s="12"/>
      <c r="Z603" s="12">
        <v>0</v>
      </c>
      <c r="AA603" s="62">
        <f t="shared" si="980"/>
        <v>0</v>
      </c>
      <c r="AB603" s="52" t="str">
        <f t="shared" si="981"/>
        <v/>
      </c>
      <c r="AC603" s="62">
        <f t="shared" si="982"/>
        <v>0</v>
      </c>
      <c r="AD603" s="81"/>
      <c r="AE603" s="162"/>
    </row>
    <row r="604" spans="1:31" s="24" customFormat="1" ht="18" customHeight="1" x14ac:dyDescent="0.25">
      <c r="A604" s="6" t="str">
        <f>IF(OR(M604&lt;&gt;0,F604&lt;&gt;0,O604&lt;&gt;0,S604&lt;&gt;0,T604&lt;&gt;0),"a","b")</f>
        <v>b</v>
      </c>
      <c r="B604" s="70" t="s">
        <v>7</v>
      </c>
      <c r="C604" s="10" t="s">
        <v>216</v>
      </c>
      <c r="D604" s="12">
        <v>0</v>
      </c>
      <c r="E604" s="12">
        <v>0</v>
      </c>
      <c r="F604" s="146">
        <v>0</v>
      </c>
      <c r="G604" s="84">
        <v>0</v>
      </c>
      <c r="H604" s="84">
        <v>0</v>
      </c>
      <c r="I604" s="146">
        <v>0</v>
      </c>
      <c r="J604" s="43">
        <v>0</v>
      </c>
      <c r="K604" s="43">
        <v>0</v>
      </c>
      <c r="L604" s="52" t="str">
        <f t="shared" si="975"/>
        <v/>
      </c>
      <c r="M604" s="12">
        <v>0</v>
      </c>
      <c r="N604" s="12">
        <v>0</v>
      </c>
      <c r="O604" s="12">
        <v>0</v>
      </c>
      <c r="P604" s="12">
        <v>0</v>
      </c>
      <c r="Q604" s="12"/>
      <c r="R604" s="12">
        <v>0</v>
      </c>
      <c r="S604" s="12">
        <f t="shared" si="976"/>
        <v>0</v>
      </c>
      <c r="T604" s="146">
        <f t="shared" si="977"/>
        <v>0</v>
      </c>
      <c r="U604" s="52" t="str">
        <f t="shared" si="978"/>
        <v/>
      </c>
      <c r="V604" s="62">
        <f t="shared" si="979"/>
        <v>0</v>
      </c>
      <c r="W604" s="12"/>
      <c r="X604" s="111">
        <v>0</v>
      </c>
      <c r="Y604" s="12"/>
      <c r="Z604" s="12">
        <v>0</v>
      </c>
      <c r="AA604" s="62">
        <f t="shared" si="980"/>
        <v>0</v>
      </c>
      <c r="AB604" s="52" t="str">
        <f t="shared" si="981"/>
        <v/>
      </c>
      <c r="AC604" s="62">
        <f t="shared" si="982"/>
        <v>0</v>
      </c>
      <c r="AD604" s="81"/>
      <c r="AE604" s="162"/>
    </row>
    <row r="605" spans="1:31" s="24" customFormat="1" ht="18" customHeight="1" x14ac:dyDescent="0.25">
      <c r="A605" s="6" t="str">
        <f>IF(OR(M605&lt;&gt;0,F605&lt;&gt;0,O605&lt;&gt;0,S605&lt;&gt;0,T605&lt;&gt;0),"a","b")</f>
        <v>b</v>
      </c>
      <c r="B605" s="70" t="s">
        <v>7</v>
      </c>
      <c r="C605" s="10" t="s">
        <v>217</v>
      </c>
      <c r="D605" s="12">
        <v>0</v>
      </c>
      <c r="E605" s="12">
        <v>0</v>
      </c>
      <c r="F605" s="146">
        <v>0</v>
      </c>
      <c r="G605" s="84">
        <v>0</v>
      </c>
      <c r="H605" s="84">
        <v>0</v>
      </c>
      <c r="I605" s="146">
        <v>0</v>
      </c>
      <c r="J605" s="43">
        <v>0</v>
      </c>
      <c r="K605" s="43">
        <v>0</v>
      </c>
      <c r="L605" s="52" t="str">
        <f t="shared" si="975"/>
        <v/>
      </c>
      <c r="M605" s="12">
        <v>0</v>
      </c>
      <c r="N605" s="12">
        <v>0</v>
      </c>
      <c r="O605" s="12">
        <v>0</v>
      </c>
      <c r="P605" s="12">
        <v>0</v>
      </c>
      <c r="Q605" s="12"/>
      <c r="R605" s="12">
        <v>0</v>
      </c>
      <c r="S605" s="12">
        <f t="shared" si="976"/>
        <v>0</v>
      </c>
      <c r="T605" s="146">
        <f t="shared" si="977"/>
        <v>0</v>
      </c>
      <c r="U605" s="52" t="str">
        <f t="shared" si="978"/>
        <v/>
      </c>
      <c r="V605" s="62">
        <f t="shared" si="979"/>
        <v>0</v>
      </c>
      <c r="W605" s="12"/>
      <c r="X605" s="111">
        <v>0</v>
      </c>
      <c r="Y605" s="12"/>
      <c r="Z605" s="12">
        <v>0</v>
      </c>
      <c r="AA605" s="62">
        <f t="shared" si="980"/>
        <v>0</v>
      </c>
      <c r="AB605" s="52" t="str">
        <f t="shared" si="981"/>
        <v/>
      </c>
      <c r="AC605" s="62">
        <f t="shared" si="982"/>
        <v>0</v>
      </c>
      <c r="AD605" s="81"/>
      <c r="AE605" s="162"/>
    </row>
    <row r="606" spans="1:31" s="24" customFormat="1" ht="18" customHeight="1" x14ac:dyDescent="0.25">
      <c r="A606" s="6" t="str">
        <f>IF(OR(M606&lt;&gt;0,F606&lt;&gt;0,O606&lt;&gt;0,S606&lt;&gt;0,T606&lt;&gt;0),"a","b")</f>
        <v>b</v>
      </c>
      <c r="B606" s="70" t="s">
        <v>7</v>
      </c>
      <c r="C606" s="10" t="s">
        <v>218</v>
      </c>
      <c r="D606" s="12">
        <v>0</v>
      </c>
      <c r="E606" s="12">
        <v>0</v>
      </c>
      <c r="F606" s="146">
        <v>0</v>
      </c>
      <c r="G606" s="84">
        <v>0</v>
      </c>
      <c r="H606" s="84">
        <v>0</v>
      </c>
      <c r="I606" s="146">
        <v>0</v>
      </c>
      <c r="J606" s="43">
        <v>0</v>
      </c>
      <c r="K606" s="43">
        <v>0</v>
      </c>
      <c r="L606" s="52" t="str">
        <f t="shared" si="975"/>
        <v/>
      </c>
      <c r="M606" s="12">
        <v>0</v>
      </c>
      <c r="N606" s="12">
        <v>0</v>
      </c>
      <c r="O606" s="12">
        <v>0</v>
      </c>
      <c r="P606" s="12">
        <v>0</v>
      </c>
      <c r="Q606" s="12"/>
      <c r="R606" s="12">
        <v>0</v>
      </c>
      <c r="S606" s="12">
        <f t="shared" si="976"/>
        <v>0</v>
      </c>
      <c r="T606" s="146">
        <f t="shared" si="977"/>
        <v>0</v>
      </c>
      <c r="U606" s="52" t="str">
        <f t="shared" si="978"/>
        <v/>
      </c>
      <c r="V606" s="62">
        <f t="shared" si="979"/>
        <v>0</v>
      </c>
      <c r="W606" s="12"/>
      <c r="X606" s="111">
        <v>0</v>
      </c>
      <c r="Y606" s="12"/>
      <c r="Z606" s="12">
        <v>0</v>
      </c>
      <c r="AA606" s="62">
        <f t="shared" si="980"/>
        <v>0</v>
      </c>
      <c r="AB606" s="52" t="str">
        <f t="shared" si="981"/>
        <v/>
      </c>
      <c r="AC606" s="62">
        <f t="shared" si="982"/>
        <v>0</v>
      </c>
      <c r="AD606" s="81"/>
      <c r="AE606" s="162"/>
    </row>
    <row r="607" spans="1:31" s="24" customFormat="1" ht="18" customHeight="1" x14ac:dyDescent="0.25">
      <c r="A607" s="6" t="s">
        <v>231</v>
      </c>
      <c r="B607" s="70" t="s">
        <v>7</v>
      </c>
      <c r="C607" s="10" t="s">
        <v>219</v>
      </c>
      <c r="D607" s="11">
        <v>40</v>
      </c>
      <c r="E607" s="11">
        <v>40</v>
      </c>
      <c r="F607" s="145">
        <v>30</v>
      </c>
      <c r="G607" s="83">
        <v>28.309000000000001</v>
      </c>
      <c r="H607" s="83">
        <v>23.850999999999999</v>
      </c>
      <c r="I607" s="145">
        <v>15.664</v>
      </c>
      <c r="J607" s="42">
        <v>0</v>
      </c>
      <c r="K607" s="42">
        <v>0</v>
      </c>
      <c r="L607" s="51">
        <f t="shared" si="975"/>
        <v>0.94363333333333332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15.664</v>
      </c>
      <c r="S607" s="11">
        <f t="shared" si="976"/>
        <v>4.458000000000002</v>
      </c>
      <c r="T607" s="145">
        <f t="shared" si="977"/>
        <v>1.6909999999999989</v>
      </c>
      <c r="U607" s="51">
        <f t="shared" si="978"/>
        <v>0.70772500000000005</v>
      </c>
      <c r="V607" s="61">
        <f t="shared" si="979"/>
        <v>11.690999999999999</v>
      </c>
      <c r="W607" s="11">
        <v>30</v>
      </c>
      <c r="X607" s="116">
        <v>30</v>
      </c>
      <c r="Y607" s="11">
        <v>10</v>
      </c>
      <c r="Z607" s="11">
        <v>10</v>
      </c>
      <c r="AA607" s="61">
        <f t="shared" si="980"/>
        <v>38.308999999999997</v>
      </c>
      <c r="AB607" s="51">
        <f t="shared" si="981"/>
        <v>0.95772499999999994</v>
      </c>
      <c r="AC607" s="61">
        <f t="shared" si="982"/>
        <v>1.6910000000000025</v>
      </c>
      <c r="AD607" s="81"/>
      <c r="AE607" s="162"/>
    </row>
    <row r="608" spans="1:31" s="24" customFormat="1" ht="18" customHeight="1" x14ac:dyDescent="0.25">
      <c r="A608" s="6" t="str">
        <f>IF(OR(M608&lt;&gt;0,F608&lt;&gt;0,O608&lt;&gt;0,S608&lt;&gt;0,T608&lt;&gt;0),"a","b")</f>
        <v>b</v>
      </c>
      <c r="B608" s="70" t="s">
        <v>7</v>
      </c>
      <c r="C608" s="10" t="s">
        <v>220</v>
      </c>
      <c r="D608" s="12">
        <v>0</v>
      </c>
      <c r="E608" s="12">
        <v>0</v>
      </c>
      <c r="F608" s="146">
        <v>0</v>
      </c>
      <c r="G608" s="84">
        <v>0</v>
      </c>
      <c r="H608" s="84">
        <v>0</v>
      </c>
      <c r="I608" s="146">
        <v>0</v>
      </c>
      <c r="J608" s="43">
        <v>0</v>
      </c>
      <c r="K608" s="43">
        <v>0</v>
      </c>
      <c r="L608" s="52" t="str">
        <f t="shared" si="975"/>
        <v/>
      </c>
      <c r="M608" s="12">
        <v>0</v>
      </c>
      <c r="N608" s="12">
        <v>0</v>
      </c>
      <c r="O608" s="12">
        <v>0</v>
      </c>
      <c r="P608" s="12">
        <v>0</v>
      </c>
      <c r="Q608" s="12"/>
      <c r="R608" s="12">
        <v>0</v>
      </c>
      <c r="S608" s="12">
        <f t="shared" si="976"/>
        <v>0</v>
      </c>
      <c r="T608" s="146">
        <f t="shared" si="977"/>
        <v>0</v>
      </c>
      <c r="U608" s="52" t="str">
        <f t="shared" si="978"/>
        <v/>
      </c>
      <c r="V608" s="62">
        <f t="shared" si="979"/>
        <v>0</v>
      </c>
      <c r="W608" s="12"/>
      <c r="X608" s="111">
        <v>0</v>
      </c>
      <c r="Y608" s="12"/>
      <c r="Z608" s="12">
        <v>0</v>
      </c>
      <c r="AA608" s="62">
        <f t="shared" si="980"/>
        <v>0</v>
      </c>
      <c r="AB608" s="52" t="str">
        <f t="shared" si="981"/>
        <v/>
      </c>
      <c r="AC608" s="62">
        <f t="shared" si="982"/>
        <v>0</v>
      </c>
      <c r="AD608" s="81"/>
      <c r="AE608" s="162"/>
    </row>
    <row r="609" spans="1:31" s="24" customFormat="1" ht="30" customHeight="1" x14ac:dyDescent="0.25">
      <c r="A609" s="6" t="str">
        <f>IF(OR(M609&lt;&gt;0,F609&lt;&gt;0,O609&lt;&gt;0,S609&lt;&gt;0,T609&lt;&gt;0),"a","b")</f>
        <v>b</v>
      </c>
      <c r="B609" s="69" t="s">
        <v>7</v>
      </c>
      <c r="C609" s="13" t="s">
        <v>14</v>
      </c>
      <c r="D609" s="14">
        <v>0</v>
      </c>
      <c r="E609" s="14">
        <v>0</v>
      </c>
      <c r="F609" s="147">
        <v>0</v>
      </c>
      <c r="G609" s="158">
        <v>0</v>
      </c>
      <c r="H609" s="158">
        <v>0</v>
      </c>
      <c r="I609" s="147">
        <v>0</v>
      </c>
      <c r="J609" s="44">
        <v>0</v>
      </c>
      <c r="K609" s="44">
        <v>0</v>
      </c>
      <c r="L609" s="53" t="str">
        <f t="shared" si="975"/>
        <v/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f t="shared" si="976"/>
        <v>0</v>
      </c>
      <c r="T609" s="147">
        <f t="shared" si="977"/>
        <v>0</v>
      </c>
      <c r="U609" s="53" t="str">
        <f t="shared" si="978"/>
        <v/>
      </c>
      <c r="V609" s="63">
        <f t="shared" si="979"/>
        <v>0</v>
      </c>
      <c r="W609" s="14"/>
      <c r="X609" s="110">
        <v>0</v>
      </c>
      <c r="Y609" s="14"/>
      <c r="Z609" s="14">
        <v>0</v>
      </c>
      <c r="AA609" s="63">
        <f t="shared" si="980"/>
        <v>0</v>
      </c>
      <c r="AB609" s="53" t="str">
        <f t="shared" si="981"/>
        <v/>
      </c>
      <c r="AC609" s="63">
        <f t="shared" si="982"/>
        <v>0</v>
      </c>
      <c r="AD609" s="81"/>
      <c r="AE609" s="162"/>
    </row>
    <row r="610" spans="1:31" s="24" customFormat="1" ht="15" customHeight="1" x14ac:dyDescent="0.25">
      <c r="A610" s="6" t="str">
        <f>IF(OR(M610&lt;&gt;0,F610&lt;&gt;0,O610&lt;&gt;0,S610&lt;&gt;0,T610&lt;&gt;0),"a","b")</f>
        <v>b</v>
      </c>
      <c r="B610" s="69" t="s">
        <v>7</v>
      </c>
      <c r="C610" s="13" t="s">
        <v>15</v>
      </c>
      <c r="D610" s="14">
        <v>0</v>
      </c>
      <c r="E610" s="14">
        <v>0</v>
      </c>
      <c r="F610" s="147">
        <v>0</v>
      </c>
      <c r="G610" s="158">
        <v>0</v>
      </c>
      <c r="H610" s="158">
        <v>0</v>
      </c>
      <c r="I610" s="147">
        <v>0</v>
      </c>
      <c r="J610" s="44">
        <v>0</v>
      </c>
      <c r="K610" s="44">
        <v>0</v>
      </c>
      <c r="L610" s="53" t="str">
        <f t="shared" si="975"/>
        <v/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f t="shared" si="976"/>
        <v>0</v>
      </c>
      <c r="T610" s="147">
        <f t="shared" si="977"/>
        <v>0</v>
      </c>
      <c r="U610" s="53" t="str">
        <f t="shared" si="978"/>
        <v/>
      </c>
      <c r="V610" s="63">
        <f t="shared" si="979"/>
        <v>0</v>
      </c>
      <c r="W610" s="14"/>
      <c r="X610" s="110">
        <v>0</v>
      </c>
      <c r="Y610" s="14"/>
      <c r="Z610" s="14">
        <v>0</v>
      </c>
      <c r="AA610" s="63">
        <f t="shared" si="980"/>
        <v>0</v>
      </c>
      <c r="AB610" s="53" t="str">
        <f t="shared" si="981"/>
        <v/>
      </c>
      <c r="AC610" s="63">
        <f t="shared" si="982"/>
        <v>0</v>
      </c>
      <c r="AD610" s="81"/>
      <c r="AE610" s="162"/>
    </row>
    <row r="611" spans="1:31" s="24" customFormat="1" ht="15.75" customHeight="1" thickBot="1" x14ac:dyDescent="0.3">
      <c r="A611" s="6" t="str">
        <f>IF(OR(M611&lt;&gt;0,F611&lt;&gt;0,O611&lt;&gt;0,S611&lt;&gt;0,T611&lt;&gt;0),"a","b")</f>
        <v>b</v>
      </c>
      <c r="B611" s="71" t="s">
        <v>7</v>
      </c>
      <c r="C611" s="17" t="s">
        <v>16</v>
      </c>
      <c r="D611" s="18">
        <v>0</v>
      </c>
      <c r="E611" s="18">
        <v>0</v>
      </c>
      <c r="F611" s="149">
        <v>0</v>
      </c>
      <c r="G611" s="160">
        <v>0</v>
      </c>
      <c r="H611" s="160">
        <v>0</v>
      </c>
      <c r="I611" s="149">
        <v>0</v>
      </c>
      <c r="J611" s="46">
        <v>0</v>
      </c>
      <c r="K611" s="46">
        <v>0</v>
      </c>
      <c r="L611" s="55" t="str">
        <f t="shared" si="975"/>
        <v/>
      </c>
      <c r="M611" s="18">
        <v>0</v>
      </c>
      <c r="N611" s="18">
        <v>0</v>
      </c>
      <c r="O611" s="18">
        <v>0</v>
      </c>
      <c r="P611" s="18">
        <v>0</v>
      </c>
      <c r="Q611" s="18">
        <v>0</v>
      </c>
      <c r="R611" s="18">
        <v>0</v>
      </c>
      <c r="S611" s="18">
        <f t="shared" si="976"/>
        <v>0</v>
      </c>
      <c r="T611" s="149">
        <f t="shared" si="977"/>
        <v>0</v>
      </c>
      <c r="U611" s="55" t="str">
        <f t="shared" si="978"/>
        <v/>
      </c>
      <c r="V611" s="65">
        <f t="shared" si="979"/>
        <v>0</v>
      </c>
      <c r="W611" s="18"/>
      <c r="X611" s="112">
        <v>0</v>
      </c>
      <c r="Y611" s="18"/>
      <c r="Z611" s="18">
        <v>0</v>
      </c>
      <c r="AA611" s="65">
        <f t="shared" si="980"/>
        <v>0</v>
      </c>
      <c r="AB611" s="55" t="str">
        <f t="shared" si="981"/>
        <v/>
      </c>
      <c r="AC611" s="65">
        <f t="shared" si="982"/>
        <v>0</v>
      </c>
      <c r="AD611" s="81"/>
      <c r="AE611" s="162"/>
    </row>
    <row r="612" spans="1:31" s="24" customFormat="1" ht="37.5" customHeight="1" thickTop="1" thickBot="1" x14ac:dyDescent="0.3">
      <c r="A612" s="6" t="str">
        <f>IF(OR(M612&lt;&gt;0,F612&lt;&gt;0,O612&lt;&gt;0,S612&lt;&gt;0,T612&lt;&gt;0),"a","b")</f>
        <v>a</v>
      </c>
      <c r="B612" s="67" t="s">
        <v>105</v>
      </c>
      <c r="C612" s="19" t="s">
        <v>106</v>
      </c>
      <c r="D612" s="7">
        <f t="shared" ref="D612:K612" si="999">D613+D621+D622+D623</f>
        <v>600</v>
      </c>
      <c r="E612" s="7">
        <f t="shared" si="999"/>
        <v>754.1</v>
      </c>
      <c r="F612" s="143">
        <f t="shared" ref="F612" si="1000">F613+F621+F622+F623</f>
        <v>542</v>
      </c>
      <c r="G612" s="156">
        <f t="shared" si="999"/>
        <v>541.96699999999998</v>
      </c>
      <c r="H612" s="156">
        <f t="shared" ref="H612" si="1001">H613+H621+H622+H623</f>
        <v>476.20699999999999</v>
      </c>
      <c r="I612" s="143">
        <f t="shared" ref="I612" si="1002">I613+I621+I622+I623</f>
        <v>430.77499999999998</v>
      </c>
      <c r="J612" s="40">
        <f t="shared" si="999"/>
        <v>365.23700000000002</v>
      </c>
      <c r="K612" s="40">
        <f t="shared" si="999"/>
        <v>302.23700000000002</v>
      </c>
      <c r="L612" s="49">
        <f t="shared" si="975"/>
        <v>0.99993911439114391</v>
      </c>
      <c r="M612" s="7">
        <f>M613+M621+M622+M623</f>
        <v>0</v>
      </c>
      <c r="N612" s="7">
        <f>N613+N621+N622+N623</f>
        <v>64.727999999999994</v>
      </c>
      <c r="O612" s="7">
        <f>O613+O621+O622+O623</f>
        <v>56.465000000000032</v>
      </c>
      <c r="P612" s="7">
        <f>P613+P621+P622+P623</f>
        <v>63</v>
      </c>
      <c r="Q612" s="7">
        <f>Q613+Q621+Q622+Q623</f>
        <v>71</v>
      </c>
      <c r="R612" s="7">
        <v>65.537999999999954</v>
      </c>
      <c r="S612" s="7">
        <f t="shared" si="976"/>
        <v>65.759999999999991</v>
      </c>
      <c r="T612" s="143">
        <f t="shared" si="977"/>
        <v>3.3000000000015461E-2</v>
      </c>
      <c r="U612" s="49">
        <f t="shared" si="978"/>
        <v>0.71869380718737563</v>
      </c>
      <c r="V612" s="59">
        <f t="shared" si="979"/>
        <v>212.13300000000004</v>
      </c>
      <c r="W612" s="7">
        <f>W613+W621+W622+W623</f>
        <v>213.8</v>
      </c>
      <c r="X612" s="118">
        <f>X613+X621+X622+X623</f>
        <v>220</v>
      </c>
      <c r="Y612" s="7">
        <f>Y613+Y621+Y622+Y623</f>
        <v>198.1</v>
      </c>
      <c r="Z612" s="7">
        <f>Z613+Z621+Z622+Z623</f>
        <v>239.3</v>
      </c>
      <c r="AA612" s="59">
        <f t="shared" si="980"/>
        <v>740.06700000000001</v>
      </c>
      <c r="AB612" s="49">
        <f t="shared" si="981"/>
        <v>0.98139106219334304</v>
      </c>
      <c r="AC612" s="59">
        <f t="shared" si="982"/>
        <v>14.033000000000015</v>
      </c>
      <c r="AD612" s="81"/>
      <c r="AE612" s="162"/>
    </row>
    <row r="613" spans="1:31" s="24" customFormat="1" ht="18.75" customHeight="1" thickTop="1" x14ac:dyDescent="0.25">
      <c r="A613" s="6" t="s">
        <v>231</v>
      </c>
      <c r="B613" s="69" t="s">
        <v>7</v>
      </c>
      <c r="C613" s="8" t="s">
        <v>8</v>
      </c>
      <c r="D613" s="9">
        <f t="shared" ref="D613:K613" si="1003">D614+D615+D616+D617+D618+D619+D620</f>
        <v>600</v>
      </c>
      <c r="E613" s="9">
        <f t="shared" si="1003"/>
        <v>754.1</v>
      </c>
      <c r="F613" s="144">
        <f t="shared" ref="F613" si="1004">F614+F615+F616+F617+F618+F619+F620</f>
        <v>542</v>
      </c>
      <c r="G613" s="157">
        <f t="shared" si="1003"/>
        <v>541.96699999999998</v>
      </c>
      <c r="H613" s="157">
        <f t="shared" ref="H613" si="1005">H614+H615+H616+H617+H618+H619+H620</f>
        <v>476.20699999999999</v>
      </c>
      <c r="I613" s="144">
        <f t="shared" ref="I613" si="1006">I614+I615+I616+I617+I618+I619+I620</f>
        <v>430.77499999999998</v>
      </c>
      <c r="J613" s="41">
        <f t="shared" si="1003"/>
        <v>365.23700000000002</v>
      </c>
      <c r="K613" s="41">
        <f t="shared" si="1003"/>
        <v>302.23700000000002</v>
      </c>
      <c r="L613" s="50">
        <f t="shared" si="975"/>
        <v>0.99993911439114391</v>
      </c>
      <c r="M613" s="9">
        <f>M614+M615+M616+M617+M618+M619+M620</f>
        <v>0</v>
      </c>
      <c r="N613" s="9">
        <f>N614+N615+N616+N617+N618+N619+N620</f>
        <v>64.727999999999994</v>
      </c>
      <c r="O613" s="9">
        <f>O614+O615+O616+O617+O618+O619+O620</f>
        <v>56.465000000000032</v>
      </c>
      <c r="P613" s="9">
        <f>P614+P615+P616+P617+P618+P619+P620</f>
        <v>63</v>
      </c>
      <c r="Q613" s="9">
        <f>Q614+Q615+Q616+Q617+Q618+Q619+Q620</f>
        <v>71</v>
      </c>
      <c r="R613" s="9">
        <v>65.537999999999954</v>
      </c>
      <c r="S613" s="9">
        <f t="shared" si="976"/>
        <v>65.759999999999991</v>
      </c>
      <c r="T613" s="144">
        <f t="shared" si="977"/>
        <v>3.3000000000015461E-2</v>
      </c>
      <c r="U613" s="50">
        <f t="shared" si="978"/>
        <v>0.71869380718737563</v>
      </c>
      <c r="V613" s="60">
        <f t="shared" si="979"/>
        <v>212.13300000000004</v>
      </c>
      <c r="W613" s="9">
        <f>W614+W615+W616+W617+W618+W619+W620</f>
        <v>213.8</v>
      </c>
      <c r="X613" s="113">
        <f>X614+X615+X616+X617+X618+X619+X620</f>
        <v>220</v>
      </c>
      <c r="Y613" s="9">
        <f>Y614+Y615+Y616+Y617+Y618+Y619+Y620</f>
        <v>198.1</v>
      </c>
      <c r="Z613" s="9">
        <f>Z614+Z615+Z616+Z617+Z618+Z619+Z620</f>
        <v>239.3</v>
      </c>
      <c r="AA613" s="60">
        <f t="shared" si="980"/>
        <v>740.06700000000001</v>
      </c>
      <c r="AB613" s="50">
        <f t="shared" si="981"/>
        <v>0.98139106219334304</v>
      </c>
      <c r="AC613" s="60">
        <f t="shared" si="982"/>
        <v>14.033000000000015</v>
      </c>
      <c r="AD613" s="81"/>
      <c r="AE613" s="162"/>
    </row>
    <row r="614" spans="1:31" s="24" customFormat="1" ht="18" customHeight="1" x14ac:dyDescent="0.25">
      <c r="A614" s="6" t="str">
        <f>IF(OR(M614&lt;&gt;0,F614&lt;&gt;0,O614&lt;&gt;0,S614&lt;&gt;0,T614&lt;&gt;0),"a","b")</f>
        <v>b</v>
      </c>
      <c r="B614" s="70" t="s">
        <v>7</v>
      </c>
      <c r="C614" s="10" t="s">
        <v>215</v>
      </c>
      <c r="D614" s="12">
        <v>0</v>
      </c>
      <c r="E614" s="12">
        <v>0</v>
      </c>
      <c r="F614" s="146">
        <v>0</v>
      </c>
      <c r="G614" s="84">
        <v>0</v>
      </c>
      <c r="H614" s="84">
        <v>0</v>
      </c>
      <c r="I614" s="146">
        <v>0</v>
      </c>
      <c r="J614" s="43">
        <v>0</v>
      </c>
      <c r="K614" s="43">
        <v>0</v>
      </c>
      <c r="L614" s="52" t="str">
        <f t="shared" si="975"/>
        <v/>
      </c>
      <c r="M614" s="12">
        <v>0</v>
      </c>
      <c r="N614" s="12">
        <v>0</v>
      </c>
      <c r="O614" s="12">
        <v>0</v>
      </c>
      <c r="P614" s="12">
        <v>0</v>
      </c>
      <c r="Q614" s="12"/>
      <c r="R614" s="12">
        <v>0</v>
      </c>
      <c r="S614" s="12">
        <f t="shared" si="976"/>
        <v>0</v>
      </c>
      <c r="T614" s="146">
        <f t="shared" si="977"/>
        <v>0</v>
      </c>
      <c r="U614" s="52" t="str">
        <f t="shared" si="978"/>
        <v/>
      </c>
      <c r="V614" s="62">
        <f t="shared" si="979"/>
        <v>0</v>
      </c>
      <c r="W614" s="12"/>
      <c r="X614" s="111">
        <v>0</v>
      </c>
      <c r="Y614" s="12"/>
      <c r="Z614" s="12">
        <v>0</v>
      </c>
      <c r="AA614" s="62">
        <f t="shared" si="980"/>
        <v>0</v>
      </c>
      <c r="AB614" s="52" t="str">
        <f t="shared" si="981"/>
        <v/>
      </c>
      <c r="AC614" s="62">
        <f t="shared" si="982"/>
        <v>0</v>
      </c>
      <c r="AD614" s="81"/>
      <c r="AE614" s="162"/>
    </row>
    <row r="615" spans="1:31" s="24" customFormat="1" ht="18" customHeight="1" x14ac:dyDescent="0.25">
      <c r="A615" s="6" t="str">
        <f>IF(OR(M615&lt;&gt;0,F615&lt;&gt;0,O615&lt;&gt;0,S615&lt;&gt;0,T615&lt;&gt;0),"a","b")</f>
        <v>b</v>
      </c>
      <c r="B615" s="70" t="s">
        <v>7</v>
      </c>
      <c r="C615" s="10" t="s">
        <v>221</v>
      </c>
      <c r="D615" s="12">
        <v>0</v>
      </c>
      <c r="E615" s="12">
        <v>0</v>
      </c>
      <c r="F615" s="146">
        <v>0</v>
      </c>
      <c r="G615" s="84">
        <v>0</v>
      </c>
      <c r="H615" s="84">
        <v>0</v>
      </c>
      <c r="I615" s="146">
        <v>0</v>
      </c>
      <c r="J615" s="43">
        <v>0</v>
      </c>
      <c r="K615" s="43">
        <v>0</v>
      </c>
      <c r="L615" s="52" t="str">
        <f t="shared" si="975"/>
        <v/>
      </c>
      <c r="M615" s="12">
        <v>0</v>
      </c>
      <c r="N615" s="12">
        <v>0</v>
      </c>
      <c r="O615" s="12">
        <v>0</v>
      </c>
      <c r="P615" s="12">
        <v>0</v>
      </c>
      <c r="Q615" s="12"/>
      <c r="R615" s="12">
        <v>0</v>
      </c>
      <c r="S615" s="12">
        <f t="shared" si="976"/>
        <v>0</v>
      </c>
      <c r="T615" s="146">
        <f t="shared" si="977"/>
        <v>0</v>
      </c>
      <c r="U615" s="52" t="str">
        <f t="shared" si="978"/>
        <v/>
      </c>
      <c r="V615" s="62">
        <f t="shared" si="979"/>
        <v>0</v>
      </c>
      <c r="W615" s="12"/>
      <c r="X615" s="111">
        <v>0</v>
      </c>
      <c r="Y615" s="12"/>
      <c r="Z615" s="12">
        <v>0</v>
      </c>
      <c r="AA615" s="62">
        <f t="shared" si="980"/>
        <v>0</v>
      </c>
      <c r="AB615" s="52" t="str">
        <f t="shared" si="981"/>
        <v/>
      </c>
      <c r="AC615" s="62">
        <f t="shared" si="982"/>
        <v>0</v>
      </c>
      <c r="AD615" s="81"/>
      <c r="AE615" s="162"/>
    </row>
    <row r="616" spans="1:31" s="24" customFormat="1" ht="18" customHeight="1" x14ac:dyDescent="0.25">
      <c r="A616" s="6" t="str">
        <f>IF(OR(M616&lt;&gt;0,F616&lt;&gt;0,O616&lt;&gt;0,S616&lt;&gt;0,T616&lt;&gt;0),"a","b")</f>
        <v>b</v>
      </c>
      <c r="B616" s="70" t="s">
        <v>7</v>
      </c>
      <c r="C616" s="10" t="s">
        <v>216</v>
      </c>
      <c r="D616" s="12">
        <v>0</v>
      </c>
      <c r="E616" s="12">
        <v>0</v>
      </c>
      <c r="F616" s="146">
        <v>0</v>
      </c>
      <c r="G616" s="84">
        <v>0</v>
      </c>
      <c r="H616" s="84">
        <v>0</v>
      </c>
      <c r="I616" s="146">
        <v>0</v>
      </c>
      <c r="J616" s="43">
        <v>0</v>
      </c>
      <c r="K616" s="43">
        <v>0</v>
      </c>
      <c r="L616" s="52" t="str">
        <f t="shared" si="975"/>
        <v/>
      </c>
      <c r="M616" s="12">
        <v>0</v>
      </c>
      <c r="N616" s="12">
        <v>0</v>
      </c>
      <c r="O616" s="12">
        <v>0</v>
      </c>
      <c r="P616" s="12">
        <v>0</v>
      </c>
      <c r="Q616" s="12"/>
      <c r="R616" s="12">
        <v>0</v>
      </c>
      <c r="S616" s="12">
        <f t="shared" si="976"/>
        <v>0</v>
      </c>
      <c r="T616" s="146">
        <f t="shared" si="977"/>
        <v>0</v>
      </c>
      <c r="U616" s="52" t="str">
        <f t="shared" si="978"/>
        <v/>
      </c>
      <c r="V616" s="62">
        <f t="shared" si="979"/>
        <v>0</v>
      </c>
      <c r="W616" s="12"/>
      <c r="X616" s="111">
        <v>0</v>
      </c>
      <c r="Y616" s="12"/>
      <c r="Z616" s="12">
        <v>0</v>
      </c>
      <c r="AA616" s="62">
        <f t="shared" si="980"/>
        <v>0</v>
      </c>
      <c r="AB616" s="52" t="str">
        <f t="shared" si="981"/>
        <v/>
      </c>
      <c r="AC616" s="62">
        <f t="shared" si="982"/>
        <v>0</v>
      </c>
      <c r="AD616" s="81"/>
      <c r="AE616" s="162"/>
    </row>
    <row r="617" spans="1:31" s="24" customFormat="1" ht="18" customHeight="1" x14ac:dyDescent="0.25">
      <c r="A617" s="6" t="str">
        <f>IF(OR(M617&lt;&gt;0,F617&lt;&gt;0,O617&lt;&gt;0,S617&lt;&gt;0,T617&lt;&gt;0),"a","b")</f>
        <v>b</v>
      </c>
      <c r="B617" s="70" t="s">
        <v>7</v>
      </c>
      <c r="C617" s="10" t="s">
        <v>217</v>
      </c>
      <c r="D617" s="12">
        <v>0</v>
      </c>
      <c r="E617" s="12">
        <v>0</v>
      </c>
      <c r="F617" s="146">
        <v>0</v>
      </c>
      <c r="G617" s="84">
        <v>0</v>
      </c>
      <c r="H617" s="84">
        <v>0</v>
      </c>
      <c r="I617" s="146">
        <v>0</v>
      </c>
      <c r="J617" s="43">
        <v>0</v>
      </c>
      <c r="K617" s="43">
        <v>0</v>
      </c>
      <c r="L617" s="52" t="str">
        <f t="shared" si="975"/>
        <v/>
      </c>
      <c r="M617" s="12">
        <v>0</v>
      </c>
      <c r="N617" s="12">
        <v>0</v>
      </c>
      <c r="O617" s="12">
        <v>0</v>
      </c>
      <c r="P617" s="12">
        <v>0</v>
      </c>
      <c r="Q617" s="12"/>
      <c r="R617" s="12">
        <v>0</v>
      </c>
      <c r="S617" s="12">
        <f t="shared" si="976"/>
        <v>0</v>
      </c>
      <c r="T617" s="146">
        <f t="shared" si="977"/>
        <v>0</v>
      </c>
      <c r="U617" s="52" t="str">
        <f t="shared" si="978"/>
        <v/>
      </c>
      <c r="V617" s="62">
        <f t="shared" si="979"/>
        <v>0</v>
      </c>
      <c r="W617" s="12"/>
      <c r="X617" s="111">
        <v>0</v>
      </c>
      <c r="Y617" s="12"/>
      <c r="Z617" s="12">
        <v>0</v>
      </c>
      <c r="AA617" s="62">
        <f t="shared" si="980"/>
        <v>0</v>
      </c>
      <c r="AB617" s="52" t="str">
        <f t="shared" si="981"/>
        <v/>
      </c>
      <c r="AC617" s="62">
        <f t="shared" si="982"/>
        <v>0</v>
      </c>
      <c r="AD617" s="81"/>
      <c r="AE617" s="162"/>
    </row>
    <row r="618" spans="1:31" s="24" customFormat="1" ht="18" customHeight="1" x14ac:dyDescent="0.25">
      <c r="A618" s="6" t="str">
        <f>IF(OR(M618&lt;&gt;0,F618&lt;&gt;0,O618&lt;&gt;0,S618&lt;&gt;0,T618&lt;&gt;0),"a","b")</f>
        <v>b</v>
      </c>
      <c r="B618" s="70" t="s">
        <v>7</v>
      </c>
      <c r="C618" s="10" t="s">
        <v>218</v>
      </c>
      <c r="D618" s="12">
        <v>0</v>
      </c>
      <c r="E618" s="12">
        <v>0</v>
      </c>
      <c r="F618" s="146">
        <v>0</v>
      </c>
      <c r="G618" s="84">
        <v>0</v>
      </c>
      <c r="H618" s="84">
        <v>0</v>
      </c>
      <c r="I618" s="146">
        <v>0</v>
      </c>
      <c r="J618" s="43">
        <v>0</v>
      </c>
      <c r="K618" s="43">
        <v>0</v>
      </c>
      <c r="L618" s="52" t="str">
        <f t="shared" si="975"/>
        <v/>
      </c>
      <c r="M618" s="12">
        <v>0</v>
      </c>
      <c r="N618" s="12">
        <v>0</v>
      </c>
      <c r="O618" s="12">
        <v>0</v>
      </c>
      <c r="P618" s="12">
        <v>0</v>
      </c>
      <c r="Q618" s="12"/>
      <c r="R618" s="12">
        <v>0</v>
      </c>
      <c r="S618" s="12">
        <f t="shared" si="976"/>
        <v>0</v>
      </c>
      <c r="T618" s="146">
        <f t="shared" si="977"/>
        <v>0</v>
      </c>
      <c r="U618" s="52" t="str">
        <f t="shared" si="978"/>
        <v/>
      </c>
      <c r="V618" s="62">
        <f t="shared" si="979"/>
        <v>0</v>
      </c>
      <c r="W618" s="12"/>
      <c r="X618" s="111">
        <v>0</v>
      </c>
      <c r="Y618" s="12"/>
      <c r="Z618" s="12">
        <v>0</v>
      </c>
      <c r="AA618" s="62">
        <f t="shared" si="980"/>
        <v>0</v>
      </c>
      <c r="AB618" s="52" t="str">
        <f t="shared" si="981"/>
        <v/>
      </c>
      <c r="AC618" s="62">
        <f t="shared" si="982"/>
        <v>0</v>
      </c>
      <c r="AD618" s="81"/>
      <c r="AE618" s="162"/>
    </row>
    <row r="619" spans="1:31" s="24" customFormat="1" ht="18" customHeight="1" x14ac:dyDescent="0.25">
      <c r="A619" s="6" t="s">
        <v>231</v>
      </c>
      <c r="B619" s="70" t="s">
        <v>7</v>
      </c>
      <c r="C619" s="10" t="s">
        <v>219</v>
      </c>
      <c r="D619" s="11">
        <v>600</v>
      </c>
      <c r="E619" s="11">
        <v>754.1</v>
      </c>
      <c r="F619" s="145">
        <v>542</v>
      </c>
      <c r="G619" s="83">
        <v>541.96699999999998</v>
      </c>
      <c r="H619" s="83">
        <v>476.20699999999999</v>
      </c>
      <c r="I619" s="145">
        <v>430.77499999999998</v>
      </c>
      <c r="J619" s="42">
        <v>365.23700000000002</v>
      </c>
      <c r="K619" s="42">
        <v>302.23700000000002</v>
      </c>
      <c r="L619" s="51">
        <f t="shared" si="975"/>
        <v>0.99993911439114391</v>
      </c>
      <c r="M619" s="11">
        <v>0</v>
      </c>
      <c r="N619" s="11">
        <v>64.727999999999994</v>
      </c>
      <c r="O619" s="11">
        <v>56.465000000000032</v>
      </c>
      <c r="P619" s="11">
        <v>63</v>
      </c>
      <c r="Q619" s="11">
        <v>71</v>
      </c>
      <c r="R619" s="11">
        <v>65.537999999999954</v>
      </c>
      <c r="S619" s="11">
        <f t="shared" si="976"/>
        <v>65.759999999999991</v>
      </c>
      <c r="T619" s="145">
        <f t="shared" si="977"/>
        <v>3.3000000000015461E-2</v>
      </c>
      <c r="U619" s="51">
        <f t="shared" si="978"/>
        <v>0.71869380718737563</v>
      </c>
      <c r="V619" s="61">
        <f t="shared" si="979"/>
        <v>212.13300000000004</v>
      </c>
      <c r="W619" s="11">
        <v>213.8</v>
      </c>
      <c r="X619" s="116">
        <v>220</v>
      </c>
      <c r="Y619" s="11">
        <v>198.1</v>
      </c>
      <c r="Z619" s="11">
        <v>239.3</v>
      </c>
      <c r="AA619" s="61">
        <f t="shared" si="980"/>
        <v>740.06700000000001</v>
      </c>
      <c r="AB619" s="51">
        <f t="shared" si="981"/>
        <v>0.98139106219334304</v>
      </c>
      <c r="AC619" s="61">
        <f t="shared" si="982"/>
        <v>14.033000000000015</v>
      </c>
      <c r="AD619" s="81"/>
      <c r="AE619" s="162"/>
    </row>
    <row r="620" spans="1:31" s="24" customFormat="1" ht="18" customHeight="1" x14ac:dyDescent="0.25">
      <c r="A620" s="6" t="str">
        <f>IF(OR(M620&lt;&gt;0,F620&lt;&gt;0,O620&lt;&gt;0,S620&lt;&gt;0,T620&lt;&gt;0),"a","b")</f>
        <v>b</v>
      </c>
      <c r="B620" s="70" t="s">
        <v>7</v>
      </c>
      <c r="C620" s="10" t="s">
        <v>220</v>
      </c>
      <c r="D620" s="12">
        <v>0</v>
      </c>
      <c r="E620" s="12">
        <v>0</v>
      </c>
      <c r="F620" s="146">
        <v>0</v>
      </c>
      <c r="G620" s="84">
        <v>0</v>
      </c>
      <c r="H620" s="84">
        <v>0</v>
      </c>
      <c r="I620" s="146">
        <v>0</v>
      </c>
      <c r="J620" s="43">
        <v>0</v>
      </c>
      <c r="K620" s="43">
        <v>0</v>
      </c>
      <c r="L620" s="52" t="str">
        <f t="shared" si="975"/>
        <v/>
      </c>
      <c r="M620" s="12">
        <v>0</v>
      </c>
      <c r="N620" s="12">
        <v>0</v>
      </c>
      <c r="O620" s="12">
        <v>0</v>
      </c>
      <c r="P620" s="12">
        <v>0</v>
      </c>
      <c r="Q620" s="12"/>
      <c r="R620" s="12">
        <v>0</v>
      </c>
      <c r="S620" s="12">
        <f t="shared" si="976"/>
        <v>0</v>
      </c>
      <c r="T620" s="146">
        <f t="shared" si="977"/>
        <v>0</v>
      </c>
      <c r="U620" s="52" t="str">
        <f t="shared" si="978"/>
        <v/>
      </c>
      <c r="V620" s="62">
        <f t="shared" si="979"/>
        <v>0</v>
      </c>
      <c r="W620" s="12"/>
      <c r="X620" s="111">
        <v>0</v>
      </c>
      <c r="Y620" s="12"/>
      <c r="Z620" s="12">
        <v>0</v>
      </c>
      <c r="AA620" s="62">
        <f t="shared" si="980"/>
        <v>0</v>
      </c>
      <c r="AB620" s="52" t="str">
        <f t="shared" si="981"/>
        <v/>
      </c>
      <c r="AC620" s="62">
        <f t="shared" si="982"/>
        <v>0</v>
      </c>
      <c r="AD620" s="81"/>
      <c r="AE620" s="162"/>
    </row>
    <row r="621" spans="1:31" s="24" customFormat="1" ht="30" customHeight="1" x14ac:dyDescent="0.25">
      <c r="A621" s="6" t="str">
        <f>IF(OR(M621&lt;&gt;0,F621&lt;&gt;0,O621&lt;&gt;0,S621&lt;&gt;0,T621&lt;&gt;0),"a","b")</f>
        <v>b</v>
      </c>
      <c r="B621" s="69" t="s">
        <v>7</v>
      </c>
      <c r="C621" s="13" t="s">
        <v>14</v>
      </c>
      <c r="D621" s="14">
        <v>0</v>
      </c>
      <c r="E621" s="14">
        <v>0</v>
      </c>
      <c r="F621" s="147">
        <v>0</v>
      </c>
      <c r="G621" s="158">
        <v>0</v>
      </c>
      <c r="H621" s="158">
        <v>0</v>
      </c>
      <c r="I621" s="147">
        <v>0</v>
      </c>
      <c r="J621" s="44">
        <v>0</v>
      </c>
      <c r="K621" s="44">
        <v>0</v>
      </c>
      <c r="L621" s="53" t="str">
        <f t="shared" si="975"/>
        <v/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f t="shared" si="976"/>
        <v>0</v>
      </c>
      <c r="T621" s="147">
        <f t="shared" si="977"/>
        <v>0</v>
      </c>
      <c r="U621" s="53" t="str">
        <f t="shared" si="978"/>
        <v/>
      </c>
      <c r="V621" s="63">
        <f t="shared" si="979"/>
        <v>0</v>
      </c>
      <c r="W621" s="14"/>
      <c r="X621" s="110">
        <v>0</v>
      </c>
      <c r="Y621" s="14"/>
      <c r="Z621" s="14">
        <v>0</v>
      </c>
      <c r="AA621" s="63">
        <f t="shared" si="980"/>
        <v>0</v>
      </c>
      <c r="AB621" s="53" t="str">
        <f t="shared" si="981"/>
        <v/>
      </c>
      <c r="AC621" s="63">
        <f t="shared" si="982"/>
        <v>0</v>
      </c>
      <c r="AD621" s="81"/>
      <c r="AE621" s="162"/>
    </row>
    <row r="622" spans="1:31" s="24" customFormat="1" ht="15" customHeight="1" x14ac:dyDescent="0.25">
      <c r="A622" s="6" t="str">
        <f>IF(OR(M622&lt;&gt;0,F622&lt;&gt;0,O622&lt;&gt;0,S622&lt;&gt;0,T622&lt;&gt;0),"a","b")</f>
        <v>b</v>
      </c>
      <c r="B622" s="69" t="s">
        <v>7</v>
      </c>
      <c r="C622" s="13" t="s">
        <v>15</v>
      </c>
      <c r="D622" s="14">
        <v>0</v>
      </c>
      <c r="E622" s="14">
        <v>0</v>
      </c>
      <c r="F622" s="147">
        <v>0</v>
      </c>
      <c r="G622" s="158">
        <v>0</v>
      </c>
      <c r="H622" s="158">
        <v>0</v>
      </c>
      <c r="I622" s="147">
        <v>0</v>
      </c>
      <c r="J622" s="44">
        <v>0</v>
      </c>
      <c r="K622" s="44">
        <v>0</v>
      </c>
      <c r="L622" s="53" t="str">
        <f t="shared" si="975"/>
        <v/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f t="shared" si="976"/>
        <v>0</v>
      </c>
      <c r="T622" s="147">
        <f t="shared" si="977"/>
        <v>0</v>
      </c>
      <c r="U622" s="53" t="str">
        <f t="shared" si="978"/>
        <v/>
      </c>
      <c r="V622" s="63">
        <f t="shared" si="979"/>
        <v>0</v>
      </c>
      <c r="W622" s="14"/>
      <c r="X622" s="110">
        <v>0</v>
      </c>
      <c r="Y622" s="14"/>
      <c r="Z622" s="14">
        <v>0</v>
      </c>
      <c r="AA622" s="63">
        <f t="shared" si="980"/>
        <v>0</v>
      </c>
      <c r="AB622" s="53" t="str">
        <f t="shared" si="981"/>
        <v/>
      </c>
      <c r="AC622" s="63">
        <f t="shared" si="982"/>
        <v>0</v>
      </c>
      <c r="AD622" s="81"/>
      <c r="AE622" s="162"/>
    </row>
    <row r="623" spans="1:31" s="24" customFormat="1" ht="15.75" customHeight="1" thickBot="1" x14ac:dyDescent="0.3">
      <c r="A623" s="6" t="str">
        <f>IF(OR(M623&lt;&gt;0,F623&lt;&gt;0,O623&lt;&gt;0,S623&lt;&gt;0,T623&lt;&gt;0),"a","b")</f>
        <v>b</v>
      </c>
      <c r="B623" s="71" t="s">
        <v>7</v>
      </c>
      <c r="C623" s="17" t="s">
        <v>16</v>
      </c>
      <c r="D623" s="18">
        <v>0</v>
      </c>
      <c r="E623" s="18">
        <v>0</v>
      </c>
      <c r="F623" s="149">
        <v>0</v>
      </c>
      <c r="G623" s="160">
        <v>0</v>
      </c>
      <c r="H623" s="160">
        <v>0</v>
      </c>
      <c r="I623" s="149">
        <v>0</v>
      </c>
      <c r="J623" s="46">
        <v>0</v>
      </c>
      <c r="K623" s="46">
        <v>0</v>
      </c>
      <c r="L623" s="55" t="str">
        <f t="shared" si="975"/>
        <v/>
      </c>
      <c r="M623" s="18">
        <v>0</v>
      </c>
      <c r="N623" s="18">
        <v>0</v>
      </c>
      <c r="O623" s="18">
        <v>0</v>
      </c>
      <c r="P623" s="18">
        <v>0</v>
      </c>
      <c r="Q623" s="18">
        <v>0</v>
      </c>
      <c r="R623" s="18">
        <v>0</v>
      </c>
      <c r="S623" s="18">
        <f t="shared" si="976"/>
        <v>0</v>
      </c>
      <c r="T623" s="149">
        <f t="shared" si="977"/>
        <v>0</v>
      </c>
      <c r="U623" s="55" t="str">
        <f t="shared" si="978"/>
        <v/>
      </c>
      <c r="V623" s="65">
        <f t="shared" si="979"/>
        <v>0</v>
      </c>
      <c r="W623" s="18"/>
      <c r="X623" s="112">
        <v>0</v>
      </c>
      <c r="Y623" s="18"/>
      <c r="Z623" s="18">
        <v>0</v>
      </c>
      <c r="AA623" s="65">
        <f t="shared" si="980"/>
        <v>0</v>
      </c>
      <c r="AB623" s="55" t="str">
        <f t="shared" si="981"/>
        <v/>
      </c>
      <c r="AC623" s="65">
        <f t="shared" si="982"/>
        <v>0</v>
      </c>
      <c r="AD623" s="81"/>
      <c r="AE623" s="162"/>
    </row>
    <row r="624" spans="1:31" s="24" customFormat="1" ht="33" thickTop="1" thickBot="1" x14ac:dyDescent="0.3">
      <c r="A624" s="6" t="str">
        <f>IF(OR(M624&lt;&gt;0,F624&lt;&gt;0,O624&lt;&gt;0,S624&lt;&gt;0,T624&lt;&gt;0),"a","b")</f>
        <v>a</v>
      </c>
      <c r="B624" s="67" t="s">
        <v>107</v>
      </c>
      <c r="C624" s="19" t="s">
        <v>108</v>
      </c>
      <c r="D624" s="7">
        <f t="shared" ref="D624:K624" si="1007">D625+D633+D634+D635</f>
        <v>40</v>
      </c>
      <c r="E624" s="7">
        <f t="shared" ref="E624:F624" si="1008">E625+E633+E634+E635</f>
        <v>48</v>
      </c>
      <c r="F624" s="143">
        <f t="shared" si="1008"/>
        <v>32.5</v>
      </c>
      <c r="G624" s="156">
        <f t="shared" si="1007"/>
        <v>31.96</v>
      </c>
      <c r="H624" s="156">
        <f t="shared" ref="H624" si="1009">H625+H633+H634+H635</f>
        <v>27.965</v>
      </c>
      <c r="I624" s="143">
        <f t="shared" ref="I624" si="1010">I625+I633+I634+I635</f>
        <v>23.97</v>
      </c>
      <c r="J624" s="40">
        <f t="shared" si="1007"/>
        <v>19.975000000000001</v>
      </c>
      <c r="K624" s="40">
        <f t="shared" si="1007"/>
        <v>15.98</v>
      </c>
      <c r="L624" s="49">
        <f t="shared" si="975"/>
        <v>0.98338461538461541</v>
      </c>
      <c r="M624" s="7">
        <f>M625+M633+M634+M635</f>
        <v>0</v>
      </c>
      <c r="N624" s="7">
        <f>N625+N633+N634+N635</f>
        <v>3.9950000000000001</v>
      </c>
      <c r="O624" s="7">
        <f>O625+O633+O634+O635</f>
        <v>3.995000000000001</v>
      </c>
      <c r="P624" s="7">
        <f>P625+P633+P634+P635</f>
        <v>3.995000000000001</v>
      </c>
      <c r="Q624" s="7">
        <f>Q625+Q633+Q634+Q635</f>
        <v>4</v>
      </c>
      <c r="R624" s="7">
        <v>3.9949999999999974</v>
      </c>
      <c r="S624" s="7">
        <f t="shared" si="976"/>
        <v>3.995000000000001</v>
      </c>
      <c r="T624" s="143">
        <f t="shared" si="977"/>
        <v>0.53999999999999915</v>
      </c>
      <c r="U624" s="49">
        <f t="shared" si="978"/>
        <v>0.66583333333333339</v>
      </c>
      <c r="V624" s="59">
        <f t="shared" si="979"/>
        <v>16.04</v>
      </c>
      <c r="W624" s="7">
        <f>W625+W633+W634+W635</f>
        <v>12</v>
      </c>
      <c r="X624" s="118">
        <f>X625+X633+X634+X635</f>
        <v>12.5</v>
      </c>
      <c r="Y624" s="7">
        <f>Y625+Y633+Y634+Y635</f>
        <v>16</v>
      </c>
      <c r="Z624" s="7">
        <f>Z625+Z633+Z634+Z635</f>
        <v>15.5</v>
      </c>
      <c r="AA624" s="59">
        <f t="shared" si="980"/>
        <v>47.96</v>
      </c>
      <c r="AB624" s="49">
        <f t="shared" si="981"/>
        <v>0.99916666666666665</v>
      </c>
      <c r="AC624" s="59">
        <f t="shared" si="982"/>
        <v>3.9999999999999147E-2</v>
      </c>
      <c r="AD624" s="81"/>
      <c r="AE624" s="162"/>
    </row>
    <row r="625" spans="1:31" s="24" customFormat="1" ht="18.75" customHeight="1" thickTop="1" x14ac:dyDescent="0.25">
      <c r="A625" s="6" t="s">
        <v>231</v>
      </c>
      <c r="B625" s="69" t="s">
        <v>7</v>
      </c>
      <c r="C625" s="8" t="s">
        <v>8</v>
      </c>
      <c r="D625" s="9">
        <f t="shared" ref="D625:K625" si="1011">D626+D627+D628+D629+D630+D631+D632</f>
        <v>40</v>
      </c>
      <c r="E625" s="9">
        <f t="shared" ref="E625:F625" si="1012">E626+E627+E628+E629+E630+E631+E632</f>
        <v>48</v>
      </c>
      <c r="F625" s="144">
        <f t="shared" si="1012"/>
        <v>32.5</v>
      </c>
      <c r="G625" s="157">
        <f t="shared" si="1011"/>
        <v>31.96</v>
      </c>
      <c r="H625" s="157">
        <f t="shared" ref="H625" si="1013">H626+H627+H628+H629+H630+H631+H632</f>
        <v>27.965</v>
      </c>
      <c r="I625" s="144">
        <f t="shared" ref="I625" si="1014">I626+I627+I628+I629+I630+I631+I632</f>
        <v>23.97</v>
      </c>
      <c r="J625" s="41">
        <f t="shared" si="1011"/>
        <v>19.975000000000001</v>
      </c>
      <c r="K625" s="41">
        <f t="shared" si="1011"/>
        <v>15.98</v>
      </c>
      <c r="L625" s="50">
        <f t="shared" si="975"/>
        <v>0.98338461538461541</v>
      </c>
      <c r="M625" s="9">
        <f>M626+M627+M628+M629+M630+M631+M632</f>
        <v>0</v>
      </c>
      <c r="N625" s="9">
        <f>N626+N627+N628+N629+N630+N631+N632</f>
        <v>3.9950000000000001</v>
      </c>
      <c r="O625" s="9">
        <f>O626+O627+O628+O629+O630+O631+O632</f>
        <v>3.995000000000001</v>
      </c>
      <c r="P625" s="9">
        <f>P626+P627+P628+P629+P630+P631+P632</f>
        <v>3.995000000000001</v>
      </c>
      <c r="Q625" s="9">
        <f>Q626+Q627+Q628+Q629+Q630+Q631+Q632</f>
        <v>4</v>
      </c>
      <c r="R625" s="9">
        <v>3.9949999999999974</v>
      </c>
      <c r="S625" s="9">
        <f t="shared" si="976"/>
        <v>3.995000000000001</v>
      </c>
      <c r="T625" s="144">
        <f t="shared" si="977"/>
        <v>0.53999999999999915</v>
      </c>
      <c r="U625" s="50">
        <f t="shared" si="978"/>
        <v>0.66583333333333339</v>
      </c>
      <c r="V625" s="60">
        <f t="shared" si="979"/>
        <v>16.04</v>
      </c>
      <c r="W625" s="9">
        <f>W626+W627+W628+W629+W630+W631+W632</f>
        <v>12</v>
      </c>
      <c r="X625" s="113">
        <f>X626+X627+X628+X629+X630+X631+X632</f>
        <v>12.5</v>
      </c>
      <c r="Y625" s="9">
        <f>Y626+Y627+Y628+Y629+Y630+Y631+Y632</f>
        <v>16</v>
      </c>
      <c r="Z625" s="9">
        <f>Z626+Z627+Z628+Z629+Z630+Z631+Z632</f>
        <v>15.5</v>
      </c>
      <c r="AA625" s="60">
        <f t="shared" si="980"/>
        <v>47.96</v>
      </c>
      <c r="AB625" s="50">
        <f t="shared" si="981"/>
        <v>0.99916666666666665</v>
      </c>
      <c r="AC625" s="60">
        <f t="shared" si="982"/>
        <v>3.9999999999999147E-2</v>
      </c>
      <c r="AD625" s="81"/>
      <c r="AE625" s="162"/>
    </row>
    <row r="626" spans="1:31" s="24" customFormat="1" ht="18" customHeight="1" x14ac:dyDescent="0.25">
      <c r="A626" s="6" t="str">
        <f>IF(OR(M626&lt;&gt;0,F626&lt;&gt;0,O626&lt;&gt;0,S626&lt;&gt;0,T626&lt;&gt;0),"a","b")</f>
        <v>b</v>
      </c>
      <c r="B626" s="70" t="s">
        <v>7</v>
      </c>
      <c r="C626" s="10" t="s">
        <v>215</v>
      </c>
      <c r="D626" s="12">
        <v>0</v>
      </c>
      <c r="E626" s="12">
        <v>0</v>
      </c>
      <c r="F626" s="146">
        <v>0</v>
      </c>
      <c r="G626" s="84">
        <v>0</v>
      </c>
      <c r="H626" s="84">
        <v>0</v>
      </c>
      <c r="I626" s="146">
        <v>0</v>
      </c>
      <c r="J626" s="43">
        <v>0</v>
      </c>
      <c r="K626" s="43">
        <v>0</v>
      </c>
      <c r="L626" s="52" t="str">
        <f t="shared" si="975"/>
        <v/>
      </c>
      <c r="M626" s="12">
        <v>0</v>
      </c>
      <c r="N626" s="12">
        <v>0</v>
      </c>
      <c r="O626" s="12">
        <v>0</v>
      </c>
      <c r="P626" s="12">
        <v>0</v>
      </c>
      <c r="Q626" s="12"/>
      <c r="R626" s="12">
        <v>0</v>
      </c>
      <c r="S626" s="12">
        <f t="shared" si="976"/>
        <v>0</v>
      </c>
      <c r="T626" s="146">
        <f t="shared" si="977"/>
        <v>0</v>
      </c>
      <c r="U626" s="52" t="str">
        <f t="shared" si="978"/>
        <v/>
      </c>
      <c r="V626" s="62">
        <f t="shared" si="979"/>
        <v>0</v>
      </c>
      <c r="W626" s="12"/>
      <c r="X626" s="111">
        <v>0</v>
      </c>
      <c r="Y626" s="12"/>
      <c r="Z626" s="12">
        <v>0</v>
      </c>
      <c r="AA626" s="62">
        <f t="shared" si="980"/>
        <v>0</v>
      </c>
      <c r="AB626" s="52" t="str">
        <f t="shared" si="981"/>
        <v/>
      </c>
      <c r="AC626" s="62">
        <f t="shared" si="982"/>
        <v>0</v>
      </c>
      <c r="AD626" s="81"/>
      <c r="AE626" s="162"/>
    </row>
    <row r="627" spans="1:31" s="24" customFormat="1" ht="18" customHeight="1" x14ac:dyDescent="0.25">
      <c r="A627" s="6" t="str">
        <f>IF(OR(M627&lt;&gt;0,F627&lt;&gt;0,O627&lt;&gt;0,S627&lt;&gt;0,T627&lt;&gt;0),"a","b")</f>
        <v>b</v>
      </c>
      <c r="B627" s="70" t="s">
        <v>7</v>
      </c>
      <c r="C627" s="10" t="s">
        <v>221</v>
      </c>
      <c r="D627" s="12">
        <v>0</v>
      </c>
      <c r="E627" s="12">
        <v>0</v>
      </c>
      <c r="F627" s="146">
        <v>0</v>
      </c>
      <c r="G627" s="84">
        <v>0</v>
      </c>
      <c r="H627" s="84">
        <v>0</v>
      </c>
      <c r="I627" s="146">
        <v>0</v>
      </c>
      <c r="J627" s="43">
        <v>0</v>
      </c>
      <c r="K627" s="43">
        <v>0</v>
      </c>
      <c r="L627" s="52" t="str">
        <f t="shared" si="975"/>
        <v/>
      </c>
      <c r="M627" s="12">
        <v>0</v>
      </c>
      <c r="N627" s="12">
        <v>0</v>
      </c>
      <c r="O627" s="12">
        <v>0</v>
      </c>
      <c r="P627" s="12">
        <v>0</v>
      </c>
      <c r="Q627" s="12"/>
      <c r="R627" s="12">
        <v>0</v>
      </c>
      <c r="S627" s="12">
        <f t="shared" si="976"/>
        <v>0</v>
      </c>
      <c r="T627" s="146">
        <f t="shared" si="977"/>
        <v>0</v>
      </c>
      <c r="U627" s="52" t="str">
        <f t="shared" si="978"/>
        <v/>
      </c>
      <c r="V627" s="62">
        <f t="shared" si="979"/>
        <v>0</v>
      </c>
      <c r="W627" s="12"/>
      <c r="X627" s="111">
        <v>0</v>
      </c>
      <c r="Y627" s="12"/>
      <c r="Z627" s="12">
        <v>0</v>
      </c>
      <c r="AA627" s="62">
        <f t="shared" si="980"/>
        <v>0</v>
      </c>
      <c r="AB627" s="52" t="str">
        <f t="shared" si="981"/>
        <v/>
      </c>
      <c r="AC627" s="62">
        <f t="shared" si="982"/>
        <v>0</v>
      </c>
      <c r="AD627" s="81"/>
      <c r="AE627" s="162"/>
    </row>
    <row r="628" spans="1:31" s="24" customFormat="1" ht="18" customHeight="1" x14ac:dyDescent="0.25">
      <c r="A628" s="6" t="str">
        <f>IF(OR(M628&lt;&gt;0,F628&lt;&gt;0,O628&lt;&gt;0,S628&lt;&gt;0,T628&lt;&gt;0),"a","b")</f>
        <v>b</v>
      </c>
      <c r="B628" s="70" t="s">
        <v>7</v>
      </c>
      <c r="C628" s="10" t="s">
        <v>216</v>
      </c>
      <c r="D628" s="12">
        <v>0</v>
      </c>
      <c r="E628" s="12">
        <v>0</v>
      </c>
      <c r="F628" s="146">
        <v>0</v>
      </c>
      <c r="G628" s="84">
        <v>0</v>
      </c>
      <c r="H628" s="84">
        <v>0</v>
      </c>
      <c r="I628" s="146">
        <v>0</v>
      </c>
      <c r="J628" s="43">
        <v>0</v>
      </c>
      <c r="K628" s="43">
        <v>0</v>
      </c>
      <c r="L628" s="52" t="str">
        <f t="shared" si="975"/>
        <v/>
      </c>
      <c r="M628" s="12">
        <v>0</v>
      </c>
      <c r="N628" s="12">
        <v>0</v>
      </c>
      <c r="O628" s="12">
        <v>0</v>
      </c>
      <c r="P628" s="12">
        <v>0</v>
      </c>
      <c r="Q628" s="12"/>
      <c r="R628" s="12">
        <v>0</v>
      </c>
      <c r="S628" s="12">
        <f t="shared" si="976"/>
        <v>0</v>
      </c>
      <c r="T628" s="146">
        <f t="shared" si="977"/>
        <v>0</v>
      </c>
      <c r="U628" s="52" t="str">
        <f t="shared" si="978"/>
        <v/>
      </c>
      <c r="V628" s="62">
        <f t="shared" si="979"/>
        <v>0</v>
      </c>
      <c r="W628" s="12"/>
      <c r="X628" s="111">
        <v>0</v>
      </c>
      <c r="Y628" s="12"/>
      <c r="Z628" s="12">
        <v>0</v>
      </c>
      <c r="AA628" s="62">
        <f t="shared" si="980"/>
        <v>0</v>
      </c>
      <c r="AB628" s="52" t="str">
        <f t="shared" si="981"/>
        <v/>
      </c>
      <c r="AC628" s="62">
        <f t="shared" si="982"/>
        <v>0</v>
      </c>
      <c r="AD628" s="81"/>
      <c r="AE628" s="162"/>
    </row>
    <row r="629" spans="1:31" s="24" customFormat="1" ht="18" customHeight="1" x14ac:dyDescent="0.25">
      <c r="A629" s="6" t="str">
        <f>IF(OR(M629&lt;&gt;0,F629&lt;&gt;0,O629&lt;&gt;0,S629&lt;&gt;0,T629&lt;&gt;0),"a","b")</f>
        <v>b</v>
      </c>
      <c r="B629" s="70" t="s">
        <v>7</v>
      </c>
      <c r="C629" s="10" t="s">
        <v>217</v>
      </c>
      <c r="D629" s="12">
        <v>0</v>
      </c>
      <c r="E629" s="12">
        <v>0</v>
      </c>
      <c r="F629" s="146">
        <v>0</v>
      </c>
      <c r="G629" s="84">
        <v>0</v>
      </c>
      <c r="H629" s="84">
        <v>0</v>
      </c>
      <c r="I629" s="146">
        <v>0</v>
      </c>
      <c r="J629" s="43">
        <v>0</v>
      </c>
      <c r="K629" s="43">
        <v>0</v>
      </c>
      <c r="L629" s="52" t="str">
        <f t="shared" si="975"/>
        <v/>
      </c>
      <c r="M629" s="12">
        <v>0</v>
      </c>
      <c r="N629" s="12">
        <v>0</v>
      </c>
      <c r="O629" s="12">
        <v>0</v>
      </c>
      <c r="P629" s="12">
        <v>0</v>
      </c>
      <c r="Q629" s="12"/>
      <c r="R629" s="12">
        <v>0</v>
      </c>
      <c r="S629" s="12">
        <f t="shared" si="976"/>
        <v>0</v>
      </c>
      <c r="T629" s="146">
        <f t="shared" si="977"/>
        <v>0</v>
      </c>
      <c r="U629" s="52" t="str">
        <f t="shared" si="978"/>
        <v/>
      </c>
      <c r="V629" s="62">
        <f t="shared" si="979"/>
        <v>0</v>
      </c>
      <c r="W629" s="12"/>
      <c r="X629" s="111">
        <v>0</v>
      </c>
      <c r="Y629" s="12"/>
      <c r="Z629" s="12">
        <v>0</v>
      </c>
      <c r="AA629" s="62">
        <f t="shared" si="980"/>
        <v>0</v>
      </c>
      <c r="AB629" s="52" t="str">
        <f t="shared" si="981"/>
        <v/>
      </c>
      <c r="AC629" s="62">
        <f t="shared" si="982"/>
        <v>0</v>
      </c>
      <c r="AD629" s="81"/>
      <c r="AE629" s="162"/>
    </row>
    <row r="630" spans="1:31" s="24" customFormat="1" ht="18" customHeight="1" x14ac:dyDescent="0.25">
      <c r="A630" s="6" t="str">
        <f>IF(OR(M630&lt;&gt;0,F630&lt;&gt;0,O630&lt;&gt;0,S630&lt;&gt;0,T630&lt;&gt;0),"a","b")</f>
        <v>b</v>
      </c>
      <c r="B630" s="70" t="s">
        <v>7</v>
      </c>
      <c r="C630" s="10" t="s">
        <v>218</v>
      </c>
      <c r="D630" s="12">
        <v>0</v>
      </c>
      <c r="E630" s="12">
        <v>0</v>
      </c>
      <c r="F630" s="146">
        <v>0</v>
      </c>
      <c r="G630" s="84">
        <v>0</v>
      </c>
      <c r="H630" s="84">
        <v>0</v>
      </c>
      <c r="I630" s="146">
        <v>0</v>
      </c>
      <c r="J630" s="43">
        <v>0</v>
      </c>
      <c r="K630" s="43">
        <v>0</v>
      </c>
      <c r="L630" s="52" t="str">
        <f t="shared" si="975"/>
        <v/>
      </c>
      <c r="M630" s="12">
        <v>0</v>
      </c>
      <c r="N630" s="12">
        <v>0</v>
      </c>
      <c r="O630" s="12">
        <v>0</v>
      </c>
      <c r="P630" s="12">
        <v>0</v>
      </c>
      <c r="Q630" s="12"/>
      <c r="R630" s="12">
        <v>0</v>
      </c>
      <c r="S630" s="12">
        <f t="shared" si="976"/>
        <v>0</v>
      </c>
      <c r="T630" s="146">
        <f t="shared" si="977"/>
        <v>0</v>
      </c>
      <c r="U630" s="52" t="str">
        <f t="shared" si="978"/>
        <v/>
      </c>
      <c r="V630" s="62">
        <f t="shared" si="979"/>
        <v>0</v>
      </c>
      <c r="W630" s="12"/>
      <c r="X630" s="111">
        <v>0</v>
      </c>
      <c r="Y630" s="12"/>
      <c r="Z630" s="12">
        <v>0</v>
      </c>
      <c r="AA630" s="62">
        <f t="shared" si="980"/>
        <v>0</v>
      </c>
      <c r="AB630" s="52" t="str">
        <f t="shared" si="981"/>
        <v/>
      </c>
      <c r="AC630" s="62">
        <f t="shared" si="982"/>
        <v>0</v>
      </c>
      <c r="AD630" s="81"/>
      <c r="AE630" s="162"/>
    </row>
    <row r="631" spans="1:31" s="24" customFormat="1" ht="18" customHeight="1" x14ac:dyDescent="0.25">
      <c r="A631" s="6" t="s">
        <v>231</v>
      </c>
      <c r="B631" s="70" t="s">
        <v>7</v>
      </c>
      <c r="C631" s="10" t="s">
        <v>219</v>
      </c>
      <c r="D631" s="11">
        <v>40</v>
      </c>
      <c r="E631" s="11">
        <v>48</v>
      </c>
      <c r="F631" s="145">
        <v>32.5</v>
      </c>
      <c r="G631" s="83">
        <v>31.96</v>
      </c>
      <c r="H631" s="83">
        <v>27.965</v>
      </c>
      <c r="I631" s="145">
        <v>23.97</v>
      </c>
      <c r="J631" s="42">
        <v>19.975000000000001</v>
      </c>
      <c r="K631" s="42">
        <v>15.98</v>
      </c>
      <c r="L631" s="51">
        <f t="shared" si="975"/>
        <v>0.98338461538461541</v>
      </c>
      <c r="M631" s="11">
        <v>0</v>
      </c>
      <c r="N631" s="11">
        <v>3.9950000000000001</v>
      </c>
      <c r="O631" s="11">
        <v>3.995000000000001</v>
      </c>
      <c r="P631" s="11">
        <v>3.995000000000001</v>
      </c>
      <c r="Q631" s="11">
        <v>4</v>
      </c>
      <c r="R631" s="11">
        <v>3.9949999999999974</v>
      </c>
      <c r="S631" s="11">
        <f t="shared" si="976"/>
        <v>3.995000000000001</v>
      </c>
      <c r="T631" s="145">
        <f t="shared" si="977"/>
        <v>0.53999999999999915</v>
      </c>
      <c r="U631" s="51">
        <f t="shared" si="978"/>
        <v>0.66583333333333339</v>
      </c>
      <c r="V631" s="61">
        <f t="shared" si="979"/>
        <v>16.04</v>
      </c>
      <c r="W631" s="11">
        <v>12</v>
      </c>
      <c r="X631" s="116">
        <v>12.5</v>
      </c>
      <c r="Y631" s="11">
        <v>16</v>
      </c>
      <c r="Z631" s="11">
        <v>15.5</v>
      </c>
      <c r="AA631" s="61">
        <f t="shared" si="980"/>
        <v>47.96</v>
      </c>
      <c r="AB631" s="51">
        <f t="shared" si="981"/>
        <v>0.99916666666666665</v>
      </c>
      <c r="AC631" s="61">
        <f t="shared" si="982"/>
        <v>3.9999999999999147E-2</v>
      </c>
      <c r="AD631" s="81"/>
      <c r="AE631" s="162"/>
    </row>
    <row r="632" spans="1:31" s="24" customFormat="1" ht="18" customHeight="1" x14ac:dyDescent="0.25">
      <c r="A632" s="6" t="str">
        <f>IF(OR(M632&lt;&gt;0,F632&lt;&gt;0,O632&lt;&gt;0,S632&lt;&gt;0,T632&lt;&gt;0),"a","b")</f>
        <v>b</v>
      </c>
      <c r="B632" s="70" t="s">
        <v>7</v>
      </c>
      <c r="C632" s="10" t="s">
        <v>220</v>
      </c>
      <c r="D632" s="12">
        <v>0</v>
      </c>
      <c r="E632" s="12">
        <v>0</v>
      </c>
      <c r="F632" s="146">
        <v>0</v>
      </c>
      <c r="G632" s="84">
        <v>0</v>
      </c>
      <c r="H632" s="84">
        <v>0</v>
      </c>
      <c r="I632" s="146">
        <v>0</v>
      </c>
      <c r="J632" s="43">
        <v>0</v>
      </c>
      <c r="K632" s="43">
        <v>0</v>
      </c>
      <c r="L632" s="52" t="str">
        <f t="shared" si="975"/>
        <v/>
      </c>
      <c r="M632" s="12">
        <v>0</v>
      </c>
      <c r="N632" s="12">
        <v>0</v>
      </c>
      <c r="O632" s="12">
        <v>0</v>
      </c>
      <c r="P632" s="12">
        <v>0</v>
      </c>
      <c r="Q632" s="12"/>
      <c r="R632" s="12">
        <v>0</v>
      </c>
      <c r="S632" s="12">
        <f t="shared" si="976"/>
        <v>0</v>
      </c>
      <c r="T632" s="146">
        <f t="shared" si="977"/>
        <v>0</v>
      </c>
      <c r="U632" s="52" t="str">
        <f t="shared" si="978"/>
        <v/>
      </c>
      <c r="V632" s="62">
        <f t="shared" si="979"/>
        <v>0</v>
      </c>
      <c r="W632" s="12"/>
      <c r="X632" s="111">
        <v>0</v>
      </c>
      <c r="Y632" s="12"/>
      <c r="Z632" s="12">
        <v>0</v>
      </c>
      <c r="AA632" s="62">
        <f t="shared" si="980"/>
        <v>0</v>
      </c>
      <c r="AB632" s="52" t="str">
        <f t="shared" si="981"/>
        <v/>
      </c>
      <c r="AC632" s="62">
        <f t="shared" si="982"/>
        <v>0</v>
      </c>
      <c r="AD632" s="81"/>
      <c r="AE632" s="162"/>
    </row>
    <row r="633" spans="1:31" s="24" customFormat="1" ht="30" customHeight="1" x14ac:dyDescent="0.25">
      <c r="A633" s="6" t="str">
        <f>IF(OR(M633&lt;&gt;0,F633&lt;&gt;0,O633&lt;&gt;0,S633&lt;&gt;0,T633&lt;&gt;0),"a","b")</f>
        <v>b</v>
      </c>
      <c r="B633" s="69" t="s">
        <v>7</v>
      </c>
      <c r="C633" s="13" t="s">
        <v>14</v>
      </c>
      <c r="D633" s="14">
        <v>0</v>
      </c>
      <c r="E633" s="14">
        <v>0</v>
      </c>
      <c r="F633" s="147">
        <v>0</v>
      </c>
      <c r="G633" s="158">
        <v>0</v>
      </c>
      <c r="H633" s="158">
        <v>0</v>
      </c>
      <c r="I633" s="147">
        <v>0</v>
      </c>
      <c r="J633" s="44">
        <v>0</v>
      </c>
      <c r="K633" s="44">
        <v>0</v>
      </c>
      <c r="L633" s="53" t="str">
        <f t="shared" si="975"/>
        <v/>
      </c>
      <c r="M633" s="14">
        <v>0</v>
      </c>
      <c r="N633" s="14">
        <v>0</v>
      </c>
      <c r="O633" s="14">
        <v>0</v>
      </c>
      <c r="P633" s="14">
        <v>0</v>
      </c>
      <c r="Q633" s="14">
        <v>0</v>
      </c>
      <c r="R633" s="14">
        <v>0</v>
      </c>
      <c r="S633" s="14">
        <f t="shared" si="976"/>
        <v>0</v>
      </c>
      <c r="T633" s="147">
        <f t="shared" si="977"/>
        <v>0</v>
      </c>
      <c r="U633" s="53" t="str">
        <f t="shared" si="978"/>
        <v/>
      </c>
      <c r="V633" s="63">
        <f t="shared" si="979"/>
        <v>0</v>
      </c>
      <c r="W633" s="14"/>
      <c r="X633" s="110">
        <v>0</v>
      </c>
      <c r="Y633" s="14"/>
      <c r="Z633" s="14">
        <v>0</v>
      </c>
      <c r="AA633" s="63">
        <f t="shared" si="980"/>
        <v>0</v>
      </c>
      <c r="AB633" s="53" t="str">
        <f t="shared" si="981"/>
        <v/>
      </c>
      <c r="AC633" s="63">
        <f t="shared" si="982"/>
        <v>0</v>
      </c>
      <c r="AD633" s="81"/>
      <c r="AE633" s="162"/>
    </row>
    <row r="634" spans="1:31" s="24" customFormat="1" ht="15" customHeight="1" x14ac:dyDescent="0.25">
      <c r="A634" s="6" t="str">
        <f>IF(OR(M634&lt;&gt;0,F634&lt;&gt;0,O634&lt;&gt;0,S634&lt;&gt;0,T634&lt;&gt;0),"a","b")</f>
        <v>b</v>
      </c>
      <c r="B634" s="69" t="s">
        <v>7</v>
      </c>
      <c r="C634" s="13" t="s">
        <v>15</v>
      </c>
      <c r="D634" s="14">
        <v>0</v>
      </c>
      <c r="E634" s="14">
        <v>0</v>
      </c>
      <c r="F634" s="147">
        <v>0</v>
      </c>
      <c r="G634" s="158">
        <v>0</v>
      </c>
      <c r="H634" s="158">
        <v>0</v>
      </c>
      <c r="I634" s="147">
        <v>0</v>
      </c>
      <c r="J634" s="44">
        <v>0</v>
      </c>
      <c r="K634" s="44">
        <v>0</v>
      </c>
      <c r="L634" s="53" t="str">
        <f t="shared" si="975"/>
        <v/>
      </c>
      <c r="M634" s="14">
        <v>0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f t="shared" si="976"/>
        <v>0</v>
      </c>
      <c r="T634" s="147">
        <f t="shared" si="977"/>
        <v>0</v>
      </c>
      <c r="U634" s="53" t="str">
        <f t="shared" si="978"/>
        <v/>
      </c>
      <c r="V634" s="63">
        <f t="shared" si="979"/>
        <v>0</v>
      </c>
      <c r="W634" s="14"/>
      <c r="X634" s="110">
        <v>0</v>
      </c>
      <c r="Y634" s="14"/>
      <c r="Z634" s="14">
        <v>0</v>
      </c>
      <c r="AA634" s="63">
        <f t="shared" si="980"/>
        <v>0</v>
      </c>
      <c r="AB634" s="53" t="str">
        <f t="shared" si="981"/>
        <v/>
      </c>
      <c r="AC634" s="63">
        <f t="shared" si="982"/>
        <v>0</v>
      </c>
      <c r="AD634" s="81"/>
      <c r="AE634" s="162"/>
    </row>
    <row r="635" spans="1:31" s="24" customFormat="1" ht="15.75" customHeight="1" thickBot="1" x14ac:dyDescent="0.3">
      <c r="A635" s="6" t="str">
        <f>IF(OR(M635&lt;&gt;0,F635&lt;&gt;0,O635&lt;&gt;0,S635&lt;&gt;0,T635&lt;&gt;0),"a","b")</f>
        <v>b</v>
      </c>
      <c r="B635" s="71" t="s">
        <v>7</v>
      </c>
      <c r="C635" s="17" t="s">
        <v>16</v>
      </c>
      <c r="D635" s="18">
        <v>0</v>
      </c>
      <c r="E635" s="18">
        <v>0</v>
      </c>
      <c r="F635" s="149">
        <v>0</v>
      </c>
      <c r="G635" s="160">
        <v>0</v>
      </c>
      <c r="H635" s="160">
        <v>0</v>
      </c>
      <c r="I635" s="149">
        <v>0</v>
      </c>
      <c r="J635" s="46">
        <v>0</v>
      </c>
      <c r="K635" s="46">
        <v>0</v>
      </c>
      <c r="L635" s="55" t="str">
        <f t="shared" si="975"/>
        <v/>
      </c>
      <c r="M635" s="18">
        <v>0</v>
      </c>
      <c r="N635" s="18">
        <v>0</v>
      </c>
      <c r="O635" s="18">
        <v>0</v>
      </c>
      <c r="P635" s="18">
        <v>0</v>
      </c>
      <c r="Q635" s="18">
        <v>0</v>
      </c>
      <c r="R635" s="18">
        <v>0</v>
      </c>
      <c r="S635" s="18">
        <f t="shared" si="976"/>
        <v>0</v>
      </c>
      <c r="T635" s="149">
        <f t="shared" si="977"/>
        <v>0</v>
      </c>
      <c r="U635" s="55" t="str">
        <f t="shared" si="978"/>
        <v/>
      </c>
      <c r="V635" s="65">
        <f t="shared" si="979"/>
        <v>0</v>
      </c>
      <c r="W635" s="18"/>
      <c r="X635" s="112">
        <v>0</v>
      </c>
      <c r="Y635" s="18"/>
      <c r="Z635" s="18">
        <v>0</v>
      </c>
      <c r="AA635" s="65">
        <f t="shared" si="980"/>
        <v>0</v>
      </c>
      <c r="AB635" s="55" t="str">
        <f t="shared" si="981"/>
        <v/>
      </c>
      <c r="AC635" s="65">
        <f t="shared" si="982"/>
        <v>0</v>
      </c>
      <c r="AD635" s="81"/>
      <c r="AE635" s="162"/>
    </row>
    <row r="636" spans="1:31" s="24" customFormat="1" ht="48.75" thickTop="1" thickBot="1" x14ac:dyDescent="0.3">
      <c r="A636" s="6" t="str">
        <f>IF(OR(M636&lt;&gt;0,F636&lt;&gt;0,O636&lt;&gt;0,S636&lt;&gt;0,T636&lt;&gt;0),"a","b")</f>
        <v>a</v>
      </c>
      <c r="B636" s="67" t="s">
        <v>109</v>
      </c>
      <c r="C636" s="19" t="s">
        <v>110</v>
      </c>
      <c r="D636" s="7">
        <f t="shared" ref="D636:K636" si="1015">D637+D645+D646+D647</f>
        <v>2300</v>
      </c>
      <c r="E636" s="7">
        <f t="shared" si="1015"/>
        <v>2310.8000000000002</v>
      </c>
      <c r="F636" s="143">
        <f t="shared" ref="F636" si="1016">F637+F645+F646+F647</f>
        <v>1011.8</v>
      </c>
      <c r="G636" s="156">
        <f t="shared" si="1015"/>
        <v>1010.23907</v>
      </c>
      <c r="H636" s="156">
        <f t="shared" ref="H636" si="1017">H637+H645+H646+H647</f>
        <v>812.90327000000002</v>
      </c>
      <c r="I636" s="143">
        <f t="shared" ref="I636" si="1018">I637+I645+I646+I647</f>
        <v>643.10796999999991</v>
      </c>
      <c r="J636" s="40">
        <f t="shared" si="1015"/>
        <v>509.75731999999999</v>
      </c>
      <c r="K636" s="40">
        <f t="shared" si="1015"/>
        <v>348.80962</v>
      </c>
      <c r="L636" s="49">
        <f t="shared" si="975"/>
        <v>0.99845727416485475</v>
      </c>
      <c r="M636" s="7">
        <f>M637+M645+M646+M647</f>
        <v>0</v>
      </c>
      <c r="N636" s="7">
        <f>N637+N645+N646+N647</f>
        <v>95.779600000000002</v>
      </c>
      <c r="O636" s="7">
        <f>O637+O645+O646+O647</f>
        <v>107.23179999999996</v>
      </c>
      <c r="P636" s="7">
        <f>P637+P645+P646+P647</f>
        <v>160.9477</v>
      </c>
      <c r="Q636" s="7">
        <f>Q637+Q645+Q646+Q647</f>
        <v>177</v>
      </c>
      <c r="R636" s="7">
        <v>133.35064999999992</v>
      </c>
      <c r="S636" s="7">
        <f t="shared" si="976"/>
        <v>197.33579999999995</v>
      </c>
      <c r="T636" s="143">
        <f t="shared" si="977"/>
        <v>1.5609299999999848</v>
      </c>
      <c r="U636" s="49">
        <f t="shared" si="978"/>
        <v>0.43718152587848358</v>
      </c>
      <c r="V636" s="59">
        <f t="shared" si="979"/>
        <v>1300.5609300000001</v>
      </c>
      <c r="W636" s="7">
        <f>W637+W645+W646+W647</f>
        <v>524.79999999999995</v>
      </c>
      <c r="X636" s="118">
        <f>X637+X645+X646+X647</f>
        <v>791</v>
      </c>
      <c r="Y636" s="7">
        <f>Y637+Y645+Y646+Y647</f>
        <v>1300.5999999999999</v>
      </c>
      <c r="Z636" s="7">
        <f>Z637+Z645+Z646+Z647</f>
        <v>586.29999999999995</v>
      </c>
      <c r="AA636" s="59">
        <f t="shared" si="980"/>
        <v>2310.83907</v>
      </c>
      <c r="AB636" s="49">
        <f t="shared" si="981"/>
        <v>1.0000169075644798</v>
      </c>
      <c r="AC636" s="59">
        <f t="shared" si="982"/>
        <v>-3.9069999999810534E-2</v>
      </c>
      <c r="AD636" s="81"/>
      <c r="AE636" s="162"/>
    </row>
    <row r="637" spans="1:31" s="24" customFormat="1" ht="18.75" customHeight="1" thickTop="1" x14ac:dyDescent="0.25">
      <c r="A637" s="6" t="s">
        <v>231</v>
      </c>
      <c r="B637" s="69" t="s">
        <v>7</v>
      </c>
      <c r="C637" s="8" t="s">
        <v>8</v>
      </c>
      <c r="D637" s="9">
        <f t="shared" ref="D637:K637" si="1019">D638+D639+D640+D641+D642+D643+D644</f>
        <v>2300</v>
      </c>
      <c r="E637" s="9">
        <f t="shared" si="1019"/>
        <v>2310.8000000000002</v>
      </c>
      <c r="F637" s="144">
        <f t="shared" ref="F637" si="1020">F638+F639+F640+F641+F642+F643+F644</f>
        <v>1011.8</v>
      </c>
      <c r="G637" s="157">
        <f t="shared" si="1019"/>
        <v>1010.23907</v>
      </c>
      <c r="H637" s="157">
        <f t="shared" ref="H637" si="1021">H638+H639+H640+H641+H642+H643+H644</f>
        <v>812.90327000000002</v>
      </c>
      <c r="I637" s="144">
        <f t="shared" ref="I637" si="1022">I638+I639+I640+I641+I642+I643+I644</f>
        <v>643.10796999999991</v>
      </c>
      <c r="J637" s="41">
        <f t="shared" si="1019"/>
        <v>509.75731999999999</v>
      </c>
      <c r="K637" s="41">
        <f t="shared" si="1019"/>
        <v>348.80962</v>
      </c>
      <c r="L637" s="50">
        <f t="shared" si="975"/>
        <v>0.99845727416485475</v>
      </c>
      <c r="M637" s="9">
        <f>M638+M639+M640+M641+M642+M643+M644</f>
        <v>0</v>
      </c>
      <c r="N637" s="9">
        <f>N638+N639+N640+N641+N642+N643+N644</f>
        <v>95.779600000000002</v>
      </c>
      <c r="O637" s="9">
        <f>O638+O639+O640+O641+O642+O643+O644</f>
        <v>107.23179999999996</v>
      </c>
      <c r="P637" s="9">
        <f>P638+P639+P640+P641+P642+P643+P644</f>
        <v>160.9477</v>
      </c>
      <c r="Q637" s="9">
        <f>Q638+Q639+Q640+Q641+Q642+Q643+Q644</f>
        <v>177</v>
      </c>
      <c r="R637" s="9">
        <v>133.35064999999992</v>
      </c>
      <c r="S637" s="9">
        <f t="shared" si="976"/>
        <v>197.33579999999995</v>
      </c>
      <c r="T637" s="144">
        <f t="shared" si="977"/>
        <v>1.5609299999999848</v>
      </c>
      <c r="U637" s="50">
        <f t="shared" si="978"/>
        <v>0.43718152587848358</v>
      </c>
      <c r="V637" s="60">
        <f t="shared" si="979"/>
        <v>1300.5609300000001</v>
      </c>
      <c r="W637" s="9">
        <f>W638+W639+W640+W641+W642+W643+W644</f>
        <v>524.79999999999995</v>
      </c>
      <c r="X637" s="113">
        <f>X638+X639+X640+X641+X642+X643+X644</f>
        <v>791</v>
      </c>
      <c r="Y637" s="9">
        <f>Y638+Y639+Y640+Y641+Y642+Y643+Y644</f>
        <v>1300.5999999999999</v>
      </c>
      <c r="Z637" s="9">
        <f>Z638+Z639+Z640+Z641+Z642+Z643+Z644</f>
        <v>586.29999999999995</v>
      </c>
      <c r="AA637" s="60">
        <f t="shared" si="980"/>
        <v>2310.83907</v>
      </c>
      <c r="AB637" s="50">
        <f t="shared" si="981"/>
        <v>1.0000169075644798</v>
      </c>
      <c r="AC637" s="60">
        <f t="shared" si="982"/>
        <v>-3.9069999999810534E-2</v>
      </c>
      <c r="AD637" s="81"/>
      <c r="AE637" s="162"/>
    </row>
    <row r="638" spans="1:31" s="24" customFormat="1" ht="18" customHeight="1" x14ac:dyDescent="0.25">
      <c r="A638" s="6" t="str">
        <f>IF(OR(M638&lt;&gt;0,F638&lt;&gt;0,O638&lt;&gt;0,S638&lt;&gt;0,T638&lt;&gt;0),"a","b")</f>
        <v>b</v>
      </c>
      <c r="B638" s="70" t="s">
        <v>7</v>
      </c>
      <c r="C638" s="10" t="s">
        <v>215</v>
      </c>
      <c r="D638" s="12">
        <v>0</v>
      </c>
      <c r="E638" s="12">
        <v>0</v>
      </c>
      <c r="F638" s="146">
        <v>0</v>
      </c>
      <c r="G638" s="84">
        <v>0</v>
      </c>
      <c r="H638" s="84">
        <v>0</v>
      </c>
      <c r="I638" s="146">
        <v>0</v>
      </c>
      <c r="J638" s="43">
        <v>0</v>
      </c>
      <c r="K638" s="43">
        <v>0</v>
      </c>
      <c r="L638" s="52" t="str">
        <f t="shared" si="975"/>
        <v/>
      </c>
      <c r="M638" s="12">
        <v>0</v>
      </c>
      <c r="N638" s="12">
        <v>0</v>
      </c>
      <c r="O638" s="12">
        <v>0</v>
      </c>
      <c r="P638" s="12">
        <v>0</v>
      </c>
      <c r="Q638" s="12"/>
      <c r="R638" s="12">
        <v>0</v>
      </c>
      <c r="S638" s="12">
        <f t="shared" si="976"/>
        <v>0</v>
      </c>
      <c r="T638" s="146">
        <f t="shared" si="977"/>
        <v>0</v>
      </c>
      <c r="U638" s="52" t="str">
        <f t="shared" si="978"/>
        <v/>
      </c>
      <c r="V638" s="62">
        <f t="shared" si="979"/>
        <v>0</v>
      </c>
      <c r="W638" s="12"/>
      <c r="X638" s="111">
        <v>0</v>
      </c>
      <c r="Y638" s="12"/>
      <c r="Z638" s="12">
        <v>0</v>
      </c>
      <c r="AA638" s="62">
        <f t="shared" si="980"/>
        <v>0</v>
      </c>
      <c r="AB638" s="52" t="str">
        <f t="shared" si="981"/>
        <v/>
      </c>
      <c r="AC638" s="62">
        <f t="shared" si="982"/>
        <v>0</v>
      </c>
      <c r="AD638" s="81"/>
      <c r="AE638" s="162"/>
    </row>
    <row r="639" spans="1:31" s="24" customFormat="1" ht="18" customHeight="1" x14ac:dyDescent="0.25">
      <c r="A639" s="6" t="str">
        <f>IF(OR(M639&lt;&gt;0,F639&lt;&gt;0,O639&lt;&gt;0,S639&lt;&gt;0,T639&lt;&gt;0),"a","b")</f>
        <v>b</v>
      </c>
      <c r="B639" s="70" t="s">
        <v>7</v>
      </c>
      <c r="C639" s="10" t="s">
        <v>221</v>
      </c>
      <c r="D639" s="12">
        <v>0</v>
      </c>
      <c r="E639" s="12">
        <v>0</v>
      </c>
      <c r="F639" s="146">
        <v>0</v>
      </c>
      <c r="G639" s="84">
        <v>0</v>
      </c>
      <c r="H639" s="84">
        <v>0</v>
      </c>
      <c r="I639" s="146">
        <v>0</v>
      </c>
      <c r="J639" s="43">
        <v>0</v>
      </c>
      <c r="K639" s="43">
        <v>0</v>
      </c>
      <c r="L639" s="52" t="str">
        <f t="shared" si="975"/>
        <v/>
      </c>
      <c r="M639" s="12">
        <v>0</v>
      </c>
      <c r="N639" s="12">
        <v>0</v>
      </c>
      <c r="O639" s="12">
        <v>0</v>
      </c>
      <c r="P639" s="12">
        <v>0</v>
      </c>
      <c r="Q639" s="12"/>
      <c r="R639" s="12">
        <v>0</v>
      </c>
      <c r="S639" s="12">
        <f t="shared" si="976"/>
        <v>0</v>
      </c>
      <c r="T639" s="146">
        <f t="shared" si="977"/>
        <v>0</v>
      </c>
      <c r="U639" s="52" t="str">
        <f t="shared" si="978"/>
        <v/>
      </c>
      <c r="V639" s="62">
        <f t="shared" si="979"/>
        <v>0</v>
      </c>
      <c r="W639" s="12"/>
      <c r="X639" s="111">
        <v>0</v>
      </c>
      <c r="Y639" s="12"/>
      <c r="Z639" s="12">
        <v>0</v>
      </c>
      <c r="AA639" s="62">
        <f t="shared" si="980"/>
        <v>0</v>
      </c>
      <c r="AB639" s="52" t="str">
        <f t="shared" si="981"/>
        <v/>
      </c>
      <c r="AC639" s="62">
        <f t="shared" si="982"/>
        <v>0</v>
      </c>
      <c r="AD639" s="81"/>
      <c r="AE639" s="162"/>
    </row>
    <row r="640" spans="1:31" s="24" customFormat="1" ht="18" customHeight="1" x14ac:dyDescent="0.25">
      <c r="A640" s="6" t="str">
        <f>IF(OR(M640&lt;&gt;0,F640&lt;&gt;0,O640&lt;&gt;0,S640&lt;&gt;0,T640&lt;&gt;0),"a","b")</f>
        <v>b</v>
      </c>
      <c r="B640" s="70" t="s">
        <v>7</v>
      </c>
      <c r="C640" s="10" t="s">
        <v>216</v>
      </c>
      <c r="D640" s="12">
        <v>0</v>
      </c>
      <c r="E640" s="12">
        <v>0</v>
      </c>
      <c r="F640" s="146">
        <v>0</v>
      </c>
      <c r="G640" s="84">
        <v>0</v>
      </c>
      <c r="H640" s="84">
        <v>0</v>
      </c>
      <c r="I640" s="146">
        <v>0</v>
      </c>
      <c r="J640" s="43">
        <v>0</v>
      </c>
      <c r="K640" s="43">
        <v>0</v>
      </c>
      <c r="L640" s="52" t="str">
        <f t="shared" si="975"/>
        <v/>
      </c>
      <c r="M640" s="12">
        <v>0</v>
      </c>
      <c r="N640" s="12">
        <v>0</v>
      </c>
      <c r="O640" s="12">
        <v>0</v>
      </c>
      <c r="P640" s="12">
        <v>0</v>
      </c>
      <c r="Q640" s="12"/>
      <c r="R640" s="12">
        <v>0</v>
      </c>
      <c r="S640" s="12">
        <f t="shared" si="976"/>
        <v>0</v>
      </c>
      <c r="T640" s="146">
        <f t="shared" si="977"/>
        <v>0</v>
      </c>
      <c r="U640" s="52" t="str">
        <f t="shared" si="978"/>
        <v/>
      </c>
      <c r="V640" s="62">
        <f t="shared" si="979"/>
        <v>0</v>
      </c>
      <c r="W640" s="12"/>
      <c r="X640" s="111">
        <v>0</v>
      </c>
      <c r="Y640" s="12"/>
      <c r="Z640" s="12">
        <v>0</v>
      </c>
      <c r="AA640" s="62">
        <f t="shared" si="980"/>
        <v>0</v>
      </c>
      <c r="AB640" s="52" t="str">
        <f t="shared" si="981"/>
        <v/>
      </c>
      <c r="AC640" s="62">
        <f t="shared" si="982"/>
        <v>0</v>
      </c>
      <c r="AD640" s="81"/>
      <c r="AE640" s="162"/>
    </row>
    <row r="641" spans="1:31" s="24" customFormat="1" ht="18" customHeight="1" x14ac:dyDescent="0.25">
      <c r="A641" s="6" t="str">
        <f>IF(OR(M641&lt;&gt;0,F641&lt;&gt;0,O641&lt;&gt;0,S641&lt;&gt;0,T641&lt;&gt;0),"a","b")</f>
        <v>b</v>
      </c>
      <c r="B641" s="70" t="s">
        <v>7</v>
      </c>
      <c r="C641" s="10" t="s">
        <v>217</v>
      </c>
      <c r="D641" s="12">
        <v>0</v>
      </c>
      <c r="E641" s="12">
        <v>0</v>
      </c>
      <c r="F641" s="146">
        <v>0</v>
      </c>
      <c r="G641" s="84">
        <v>0</v>
      </c>
      <c r="H641" s="84">
        <v>0</v>
      </c>
      <c r="I641" s="146">
        <v>0</v>
      </c>
      <c r="J641" s="43">
        <v>0</v>
      </c>
      <c r="K641" s="43">
        <v>0</v>
      </c>
      <c r="L641" s="52" t="str">
        <f t="shared" si="975"/>
        <v/>
      </c>
      <c r="M641" s="12">
        <v>0</v>
      </c>
      <c r="N641" s="12">
        <v>0</v>
      </c>
      <c r="O641" s="12">
        <v>0</v>
      </c>
      <c r="P641" s="12">
        <v>0</v>
      </c>
      <c r="Q641" s="12"/>
      <c r="R641" s="12">
        <v>0</v>
      </c>
      <c r="S641" s="12">
        <f t="shared" si="976"/>
        <v>0</v>
      </c>
      <c r="T641" s="146">
        <f t="shared" si="977"/>
        <v>0</v>
      </c>
      <c r="U641" s="52" t="str">
        <f t="shared" si="978"/>
        <v/>
      </c>
      <c r="V641" s="62">
        <f t="shared" si="979"/>
        <v>0</v>
      </c>
      <c r="W641" s="12"/>
      <c r="X641" s="111">
        <v>0</v>
      </c>
      <c r="Y641" s="12"/>
      <c r="Z641" s="12">
        <v>0</v>
      </c>
      <c r="AA641" s="62">
        <f t="shared" si="980"/>
        <v>0</v>
      </c>
      <c r="AB641" s="52" t="str">
        <f t="shared" si="981"/>
        <v/>
      </c>
      <c r="AC641" s="62">
        <f t="shared" si="982"/>
        <v>0</v>
      </c>
      <c r="AD641" s="81"/>
      <c r="AE641" s="162"/>
    </row>
    <row r="642" spans="1:31" s="24" customFormat="1" ht="18" customHeight="1" x14ac:dyDescent="0.25">
      <c r="A642" s="6" t="str">
        <f>IF(OR(M642&lt;&gt;0,F642&lt;&gt;0,O642&lt;&gt;0,S642&lt;&gt;0,T642&lt;&gt;0),"a","b")</f>
        <v>b</v>
      </c>
      <c r="B642" s="70" t="s">
        <v>7</v>
      </c>
      <c r="C642" s="10" t="s">
        <v>218</v>
      </c>
      <c r="D642" s="12">
        <v>0</v>
      </c>
      <c r="E642" s="12">
        <v>0</v>
      </c>
      <c r="F642" s="146">
        <v>0</v>
      </c>
      <c r="G642" s="84">
        <v>0</v>
      </c>
      <c r="H642" s="84">
        <v>0</v>
      </c>
      <c r="I642" s="146">
        <v>0</v>
      </c>
      <c r="J642" s="43">
        <v>0</v>
      </c>
      <c r="K642" s="43">
        <v>0</v>
      </c>
      <c r="L642" s="52" t="str">
        <f t="shared" si="975"/>
        <v/>
      </c>
      <c r="M642" s="12">
        <v>0</v>
      </c>
      <c r="N642" s="12">
        <v>0</v>
      </c>
      <c r="O642" s="12">
        <v>0</v>
      </c>
      <c r="P642" s="12">
        <v>0</v>
      </c>
      <c r="Q642" s="12"/>
      <c r="R642" s="12">
        <v>0</v>
      </c>
      <c r="S642" s="12">
        <f t="shared" si="976"/>
        <v>0</v>
      </c>
      <c r="T642" s="146">
        <f t="shared" si="977"/>
        <v>0</v>
      </c>
      <c r="U642" s="52" t="str">
        <f t="shared" si="978"/>
        <v/>
      </c>
      <c r="V642" s="62">
        <f t="shared" si="979"/>
        <v>0</v>
      </c>
      <c r="W642" s="12"/>
      <c r="X642" s="111">
        <v>0</v>
      </c>
      <c r="Y642" s="12"/>
      <c r="Z642" s="12">
        <v>0</v>
      </c>
      <c r="AA642" s="62">
        <f t="shared" si="980"/>
        <v>0</v>
      </c>
      <c r="AB642" s="52" t="str">
        <f t="shared" si="981"/>
        <v/>
      </c>
      <c r="AC642" s="62">
        <f t="shared" si="982"/>
        <v>0</v>
      </c>
      <c r="AD642" s="81"/>
      <c r="AE642" s="162"/>
    </row>
    <row r="643" spans="1:31" s="24" customFormat="1" ht="18" customHeight="1" x14ac:dyDescent="0.25">
      <c r="A643" s="6" t="s">
        <v>231</v>
      </c>
      <c r="B643" s="70" t="s">
        <v>7</v>
      </c>
      <c r="C643" s="10" t="s">
        <v>219</v>
      </c>
      <c r="D643" s="11">
        <v>1300</v>
      </c>
      <c r="E643" s="11">
        <v>1032.8</v>
      </c>
      <c r="F643" s="145">
        <v>682.8</v>
      </c>
      <c r="G643" s="83">
        <v>682.18606999999997</v>
      </c>
      <c r="H643" s="83">
        <v>682.18606999999997</v>
      </c>
      <c r="I643" s="145">
        <v>588.96556999999996</v>
      </c>
      <c r="J643" s="42">
        <v>470.10611999999998</v>
      </c>
      <c r="K643" s="42">
        <v>324.81921999999997</v>
      </c>
      <c r="L643" s="51">
        <f t="shared" si="975"/>
        <v>0.99910086408904508</v>
      </c>
      <c r="M643" s="11">
        <v>0</v>
      </c>
      <c r="N643" s="11">
        <v>87.45</v>
      </c>
      <c r="O643" s="11">
        <v>91.57099999999997</v>
      </c>
      <c r="P643" s="11">
        <v>145.2869</v>
      </c>
      <c r="Q643" s="11">
        <v>160</v>
      </c>
      <c r="R643" s="11">
        <v>118.85944999999998</v>
      </c>
      <c r="S643" s="11">
        <f t="shared" si="976"/>
        <v>0</v>
      </c>
      <c r="T643" s="145">
        <f t="shared" si="977"/>
        <v>0.6139299999999821</v>
      </c>
      <c r="U643" s="51">
        <f t="shared" si="978"/>
        <v>0.66052098179705654</v>
      </c>
      <c r="V643" s="61">
        <f t="shared" si="979"/>
        <v>350.61392999999998</v>
      </c>
      <c r="W643" s="11">
        <v>459</v>
      </c>
      <c r="X643" s="116">
        <v>431</v>
      </c>
      <c r="Y643" s="11">
        <v>1300.5999999999999</v>
      </c>
      <c r="Z643" s="11">
        <v>350</v>
      </c>
      <c r="AA643" s="61">
        <f t="shared" si="980"/>
        <v>1982.7860699999999</v>
      </c>
      <c r="AB643" s="51">
        <f t="shared" si="981"/>
        <v>1.9198161018590241</v>
      </c>
      <c r="AC643" s="61">
        <f t="shared" si="982"/>
        <v>-949.98606999999993</v>
      </c>
      <c r="AD643" s="81"/>
      <c r="AE643" s="162"/>
    </row>
    <row r="644" spans="1:31" s="24" customFormat="1" ht="18" customHeight="1" x14ac:dyDescent="0.25">
      <c r="A644" s="6" t="s">
        <v>231</v>
      </c>
      <c r="B644" s="70" t="s">
        <v>7</v>
      </c>
      <c r="C644" s="10" t="s">
        <v>220</v>
      </c>
      <c r="D644" s="11">
        <v>1000</v>
      </c>
      <c r="E644" s="11">
        <v>1278</v>
      </c>
      <c r="F644" s="145">
        <v>329</v>
      </c>
      <c r="G644" s="83">
        <v>328.053</v>
      </c>
      <c r="H644" s="83">
        <v>130.71719999999999</v>
      </c>
      <c r="I644" s="145">
        <v>54.142400000000002</v>
      </c>
      <c r="J644" s="42">
        <v>39.651199999999996</v>
      </c>
      <c r="K644" s="42">
        <v>23.990400000000001</v>
      </c>
      <c r="L644" s="51">
        <f t="shared" si="975"/>
        <v>0.99712158054711242</v>
      </c>
      <c r="M644" s="11">
        <v>0</v>
      </c>
      <c r="N644" s="11">
        <v>8.329600000000001</v>
      </c>
      <c r="O644" s="11">
        <v>15.6608</v>
      </c>
      <c r="P644" s="11">
        <v>15.660799999999995</v>
      </c>
      <c r="Q644" s="11">
        <v>17</v>
      </c>
      <c r="R644" s="11">
        <v>14.491200000000006</v>
      </c>
      <c r="S644" s="11">
        <f t="shared" si="976"/>
        <v>197.33580000000001</v>
      </c>
      <c r="T644" s="145">
        <f t="shared" si="977"/>
        <v>0.94700000000000273</v>
      </c>
      <c r="U644" s="51">
        <f t="shared" si="978"/>
        <v>0.2566924882629108</v>
      </c>
      <c r="V644" s="61">
        <f t="shared" si="979"/>
        <v>949.947</v>
      </c>
      <c r="W644" s="11">
        <v>65.8</v>
      </c>
      <c r="X644" s="116">
        <v>360</v>
      </c>
      <c r="Y644" s="11"/>
      <c r="Z644" s="11">
        <v>236.3</v>
      </c>
      <c r="AA644" s="61">
        <f t="shared" si="980"/>
        <v>328.053</v>
      </c>
      <c r="AB644" s="51">
        <f t="shared" si="981"/>
        <v>0.2566924882629108</v>
      </c>
      <c r="AC644" s="61">
        <f t="shared" si="982"/>
        <v>949.947</v>
      </c>
      <c r="AD644" s="81"/>
      <c r="AE644" s="162"/>
    </row>
    <row r="645" spans="1:31" s="24" customFormat="1" ht="30" customHeight="1" x14ac:dyDescent="0.25">
      <c r="A645" s="6" t="str">
        <f>IF(OR(M645&lt;&gt;0,F645&lt;&gt;0,O645&lt;&gt;0,S645&lt;&gt;0,T645&lt;&gt;0),"a","b")</f>
        <v>b</v>
      </c>
      <c r="B645" s="69" t="s">
        <v>7</v>
      </c>
      <c r="C645" s="13" t="s">
        <v>14</v>
      </c>
      <c r="D645" s="14">
        <v>0</v>
      </c>
      <c r="E645" s="14">
        <v>0</v>
      </c>
      <c r="F645" s="147">
        <v>0</v>
      </c>
      <c r="G645" s="158">
        <v>0</v>
      </c>
      <c r="H645" s="158">
        <v>0</v>
      </c>
      <c r="I645" s="147">
        <v>0</v>
      </c>
      <c r="J645" s="44">
        <v>0</v>
      </c>
      <c r="K645" s="44">
        <v>0</v>
      </c>
      <c r="L645" s="53" t="str">
        <f t="shared" ref="L645:L720" si="1023">IF(OR(F645="",F645=0),"",G645/F645)</f>
        <v/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f t="shared" ref="S645:S720" si="1024">G645-H645</f>
        <v>0</v>
      </c>
      <c r="T645" s="147">
        <f t="shared" ref="T645:T720" si="1025">IF(OR(C645="თანამდებობრივი სარგო",C645="პრემია",C645="დანამატი",C645="მ.შ. შტატგარეშეთა შრომის ანაზღაურება"),"",F645-G645)</f>
        <v>0</v>
      </c>
      <c r="U645" s="53" t="str">
        <f t="shared" ref="U645:U720" si="1026">IF(OR(E645="",E645=0),"",G645/E645)</f>
        <v/>
      </c>
      <c r="V645" s="63">
        <f t="shared" ref="V645:V720" si="1027">IF(OR(C645="თანამდებობრივი სარგო",C645="პრემია",C645="დანამატი",C645="მ.შ. შტატგარეშეთა შრომის ანაზღაურება"),"",E645-G645)</f>
        <v>0</v>
      </c>
      <c r="W645" s="14"/>
      <c r="X645" s="110">
        <v>0</v>
      </c>
      <c r="Y645" s="14"/>
      <c r="Z645" s="14">
        <v>0</v>
      </c>
      <c r="AA645" s="63">
        <f t="shared" ref="AA645:AA720" si="1028">G645+Y645</f>
        <v>0</v>
      </c>
      <c r="AB645" s="53" t="str">
        <f t="shared" ref="AB645:AB708" si="1029">IF(OR(E645="",E645=0),"",(G645+Y645)/E645)</f>
        <v/>
      </c>
      <c r="AC645" s="63">
        <f t="shared" ref="AC645:AC708" si="1030">IF(OR(C645="თანამდებობრივი სარგო",C645="პრემია",C645="დანამატი",C645="მ.შ. შტატგარეშეთა შრომის ანაზღაურება"),"",E645-AA645)</f>
        <v>0</v>
      </c>
      <c r="AD645" s="81"/>
      <c r="AE645" s="162"/>
    </row>
    <row r="646" spans="1:31" s="24" customFormat="1" ht="15" customHeight="1" x14ac:dyDescent="0.25">
      <c r="A646" s="6" t="str">
        <f>IF(OR(M646&lt;&gt;0,F646&lt;&gt;0,O646&lt;&gt;0,S646&lt;&gt;0,T646&lt;&gt;0),"a","b")</f>
        <v>b</v>
      </c>
      <c r="B646" s="69" t="s">
        <v>7</v>
      </c>
      <c r="C646" s="13" t="s">
        <v>15</v>
      </c>
      <c r="D646" s="14">
        <v>0</v>
      </c>
      <c r="E646" s="14">
        <v>0</v>
      </c>
      <c r="F646" s="147">
        <v>0</v>
      </c>
      <c r="G646" s="158">
        <v>0</v>
      </c>
      <c r="H646" s="158">
        <v>0</v>
      </c>
      <c r="I646" s="147">
        <v>0</v>
      </c>
      <c r="J646" s="44">
        <v>0</v>
      </c>
      <c r="K646" s="44">
        <v>0</v>
      </c>
      <c r="L646" s="53" t="str">
        <f t="shared" si="1023"/>
        <v/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f t="shared" si="1024"/>
        <v>0</v>
      </c>
      <c r="T646" s="147">
        <f t="shared" si="1025"/>
        <v>0</v>
      </c>
      <c r="U646" s="53" t="str">
        <f t="shared" si="1026"/>
        <v/>
      </c>
      <c r="V646" s="63">
        <f t="shared" si="1027"/>
        <v>0</v>
      </c>
      <c r="W646" s="14"/>
      <c r="X646" s="110">
        <v>0</v>
      </c>
      <c r="Y646" s="14"/>
      <c r="Z646" s="14">
        <v>0</v>
      </c>
      <c r="AA646" s="63">
        <f t="shared" si="1028"/>
        <v>0</v>
      </c>
      <c r="AB646" s="53" t="str">
        <f t="shared" si="1029"/>
        <v/>
      </c>
      <c r="AC646" s="63">
        <f t="shared" si="1030"/>
        <v>0</v>
      </c>
      <c r="AD646" s="81"/>
      <c r="AE646" s="162"/>
    </row>
    <row r="647" spans="1:31" s="24" customFormat="1" ht="15.75" customHeight="1" thickBot="1" x14ac:dyDescent="0.3">
      <c r="A647" s="6" t="str">
        <f>IF(OR(M647&lt;&gt;0,F647&lt;&gt;0,O647&lt;&gt;0,S647&lt;&gt;0,T647&lt;&gt;0),"a","b")</f>
        <v>b</v>
      </c>
      <c r="B647" s="71" t="s">
        <v>7</v>
      </c>
      <c r="C647" s="17" t="s">
        <v>16</v>
      </c>
      <c r="D647" s="18">
        <v>0</v>
      </c>
      <c r="E647" s="18">
        <v>0</v>
      </c>
      <c r="F647" s="149">
        <v>0</v>
      </c>
      <c r="G647" s="160">
        <v>0</v>
      </c>
      <c r="H647" s="160">
        <v>0</v>
      </c>
      <c r="I647" s="149">
        <v>0</v>
      </c>
      <c r="J647" s="46">
        <v>0</v>
      </c>
      <c r="K647" s="46">
        <v>0</v>
      </c>
      <c r="L647" s="55" t="str">
        <f t="shared" si="1023"/>
        <v/>
      </c>
      <c r="M647" s="18">
        <v>0</v>
      </c>
      <c r="N647" s="18">
        <v>0</v>
      </c>
      <c r="O647" s="18">
        <v>0</v>
      </c>
      <c r="P647" s="18">
        <v>0</v>
      </c>
      <c r="Q647" s="18">
        <v>0</v>
      </c>
      <c r="R647" s="18">
        <v>0</v>
      </c>
      <c r="S647" s="18">
        <f t="shared" si="1024"/>
        <v>0</v>
      </c>
      <c r="T647" s="149">
        <f t="shared" si="1025"/>
        <v>0</v>
      </c>
      <c r="U647" s="55" t="str">
        <f t="shared" si="1026"/>
        <v/>
      </c>
      <c r="V647" s="65">
        <f t="shared" si="1027"/>
        <v>0</v>
      </c>
      <c r="W647" s="18"/>
      <c r="X647" s="112">
        <v>0</v>
      </c>
      <c r="Y647" s="18"/>
      <c r="Z647" s="18">
        <v>0</v>
      </c>
      <c r="AA647" s="65">
        <f t="shared" si="1028"/>
        <v>0</v>
      </c>
      <c r="AB647" s="55" t="str">
        <f t="shared" si="1029"/>
        <v/>
      </c>
      <c r="AC647" s="65">
        <f t="shared" si="1030"/>
        <v>0</v>
      </c>
      <c r="AD647" s="81"/>
      <c r="AE647" s="162"/>
    </row>
    <row r="648" spans="1:31" s="24" customFormat="1" ht="33" thickTop="1" thickBot="1" x14ac:dyDescent="0.3">
      <c r="A648" s="6" t="str">
        <f>IF(OR(M648&lt;&gt;0,F648&lt;&gt;0,O648&lt;&gt;0,S648&lt;&gt;0,T648&lt;&gt;0),"a","b")</f>
        <v>a</v>
      </c>
      <c r="B648" s="67" t="s">
        <v>111</v>
      </c>
      <c r="C648" s="19" t="s">
        <v>112</v>
      </c>
      <c r="D648" s="7">
        <f t="shared" ref="D648:K648" si="1031">D649+D657+D658+D659</f>
        <v>5355</v>
      </c>
      <c r="E648" s="7">
        <f t="shared" si="1031"/>
        <v>6201.2</v>
      </c>
      <c r="F648" s="143">
        <f t="shared" ref="F648" si="1032">F649+F657+F658+F659</f>
        <v>4604</v>
      </c>
      <c r="G648" s="156">
        <f t="shared" si="1031"/>
        <v>4603.62</v>
      </c>
      <c r="H648" s="156">
        <f t="shared" ref="H648" si="1033">H649+H657+H658+H659</f>
        <v>4087.4450000000002</v>
      </c>
      <c r="I648" s="143">
        <f t="shared" ref="I648" si="1034">I649+I657+I658+I659</f>
        <v>3567.0250000000001</v>
      </c>
      <c r="J648" s="40">
        <f t="shared" si="1031"/>
        <v>3046.895</v>
      </c>
      <c r="K648" s="40">
        <f t="shared" si="1031"/>
        <v>2529.9749999999999</v>
      </c>
      <c r="L648" s="49">
        <f t="shared" si="1023"/>
        <v>0.99991746307558638</v>
      </c>
      <c r="M648" s="7">
        <f>M649+M657+M658+M659</f>
        <v>0</v>
      </c>
      <c r="N648" s="7">
        <f>N649+N657+N658+N659</f>
        <v>513.56500000000005</v>
      </c>
      <c r="O648" s="7">
        <f>O649+O657+O658+O659</f>
        <v>515.0949999999998</v>
      </c>
      <c r="P648" s="7">
        <f>P649+P657+P658+P659</f>
        <v>516.92000000000007</v>
      </c>
      <c r="Q648" s="7">
        <f>Q649+Q657+Q658+Q659</f>
        <v>520</v>
      </c>
      <c r="R648" s="7">
        <v>520.13000000000011</v>
      </c>
      <c r="S648" s="7">
        <f t="shared" si="1024"/>
        <v>516.17499999999973</v>
      </c>
      <c r="T648" s="143">
        <f t="shared" si="1025"/>
        <v>0.38000000000010914</v>
      </c>
      <c r="U648" s="49">
        <f t="shared" si="1026"/>
        <v>0.74237566922531129</v>
      </c>
      <c r="V648" s="59">
        <f t="shared" si="1027"/>
        <v>1597.58</v>
      </c>
      <c r="W648" s="7">
        <f>W649+W657+W658+W659</f>
        <v>1566</v>
      </c>
      <c r="X648" s="118">
        <f>X649+X657+X658+X659</f>
        <v>1570</v>
      </c>
      <c r="Y648" s="7">
        <f>Y649+Y657+Y658+Y659</f>
        <v>1566</v>
      </c>
      <c r="Z648" s="7">
        <f>Z649+Z657+Z658+Z659</f>
        <v>1581.2</v>
      </c>
      <c r="AA648" s="59">
        <f t="shared" si="1028"/>
        <v>6169.62</v>
      </c>
      <c r="AB648" s="49">
        <f t="shared" si="1029"/>
        <v>0.99490743727020581</v>
      </c>
      <c r="AC648" s="59">
        <f t="shared" si="1030"/>
        <v>31.579999999999927</v>
      </c>
      <c r="AD648" s="81"/>
      <c r="AE648" s="162"/>
    </row>
    <row r="649" spans="1:31" s="24" customFormat="1" ht="18.75" customHeight="1" thickTop="1" x14ac:dyDescent="0.25">
      <c r="A649" s="6" t="s">
        <v>231</v>
      </c>
      <c r="B649" s="69" t="s">
        <v>7</v>
      </c>
      <c r="C649" s="8" t="s">
        <v>8</v>
      </c>
      <c r="D649" s="9">
        <f t="shared" ref="D649:K649" si="1035">D650+D651+D652+D653+D654+D655+D656</f>
        <v>5355</v>
      </c>
      <c r="E649" s="9">
        <f t="shared" si="1035"/>
        <v>6201.2</v>
      </c>
      <c r="F649" s="144">
        <f t="shared" ref="F649" si="1036">F650+F651+F652+F653+F654+F655+F656</f>
        <v>4604</v>
      </c>
      <c r="G649" s="157">
        <f t="shared" si="1035"/>
        <v>4603.62</v>
      </c>
      <c r="H649" s="157">
        <f t="shared" ref="H649" si="1037">H650+H651+H652+H653+H654+H655+H656</f>
        <v>4087.4450000000002</v>
      </c>
      <c r="I649" s="144">
        <f t="shared" ref="I649" si="1038">I650+I651+I652+I653+I654+I655+I656</f>
        <v>3567.0250000000001</v>
      </c>
      <c r="J649" s="41">
        <f t="shared" si="1035"/>
        <v>3046.895</v>
      </c>
      <c r="K649" s="41">
        <f t="shared" si="1035"/>
        <v>2529.9749999999999</v>
      </c>
      <c r="L649" s="50">
        <f t="shared" si="1023"/>
        <v>0.99991746307558638</v>
      </c>
      <c r="M649" s="9">
        <f>M650+M651+M652+M653+M654+M655+M656</f>
        <v>0</v>
      </c>
      <c r="N649" s="9">
        <f>N650+N651+N652+N653+N654+N655+N656</f>
        <v>513.56500000000005</v>
      </c>
      <c r="O649" s="9">
        <f>O650+O651+O652+O653+O654+O655+O656</f>
        <v>515.0949999999998</v>
      </c>
      <c r="P649" s="9">
        <f>P650+P651+P652+P653+P654+P655+P656</f>
        <v>516.92000000000007</v>
      </c>
      <c r="Q649" s="9">
        <f>Q650+Q651+Q652+Q653+Q654+Q655+Q656</f>
        <v>520</v>
      </c>
      <c r="R649" s="9">
        <v>520.13000000000011</v>
      </c>
      <c r="S649" s="9">
        <f t="shared" si="1024"/>
        <v>516.17499999999973</v>
      </c>
      <c r="T649" s="144">
        <f t="shared" si="1025"/>
        <v>0.38000000000010914</v>
      </c>
      <c r="U649" s="50">
        <f t="shared" si="1026"/>
        <v>0.74237566922531129</v>
      </c>
      <c r="V649" s="60">
        <f t="shared" si="1027"/>
        <v>1597.58</v>
      </c>
      <c r="W649" s="9">
        <f>W650+W651+W652+W653+W654+W655+W656</f>
        <v>1566</v>
      </c>
      <c r="X649" s="113">
        <f>X650+X651+X652+X653+X654+X655+X656</f>
        <v>1570</v>
      </c>
      <c r="Y649" s="9">
        <f>Y650+Y651+Y652+Y653+Y654+Y655+Y656</f>
        <v>1566</v>
      </c>
      <c r="Z649" s="9">
        <f>Z650+Z651+Z652+Z653+Z654+Z655+Z656</f>
        <v>1581.2</v>
      </c>
      <c r="AA649" s="60">
        <f t="shared" si="1028"/>
        <v>6169.62</v>
      </c>
      <c r="AB649" s="50">
        <f t="shared" si="1029"/>
        <v>0.99490743727020581</v>
      </c>
      <c r="AC649" s="60">
        <f t="shared" si="1030"/>
        <v>31.579999999999927</v>
      </c>
      <c r="AD649" s="81"/>
      <c r="AE649" s="162"/>
    </row>
    <row r="650" spans="1:31" s="24" customFormat="1" ht="18" customHeight="1" x14ac:dyDescent="0.25">
      <c r="A650" s="6" t="str">
        <f>IF(OR(M650&lt;&gt;0,F650&lt;&gt;0,O650&lt;&gt;0,S650&lt;&gt;0,T650&lt;&gt;0),"a","b")</f>
        <v>b</v>
      </c>
      <c r="B650" s="70" t="s">
        <v>7</v>
      </c>
      <c r="C650" s="10" t="s">
        <v>215</v>
      </c>
      <c r="D650" s="12">
        <v>0</v>
      </c>
      <c r="E650" s="12">
        <v>0</v>
      </c>
      <c r="F650" s="146">
        <v>0</v>
      </c>
      <c r="G650" s="84">
        <v>0</v>
      </c>
      <c r="H650" s="84">
        <v>0</v>
      </c>
      <c r="I650" s="146">
        <v>0</v>
      </c>
      <c r="J650" s="43">
        <v>0</v>
      </c>
      <c r="K650" s="43">
        <v>0</v>
      </c>
      <c r="L650" s="52" t="str">
        <f t="shared" si="1023"/>
        <v/>
      </c>
      <c r="M650" s="12">
        <v>0</v>
      </c>
      <c r="N650" s="12">
        <v>0</v>
      </c>
      <c r="O650" s="12">
        <v>0</v>
      </c>
      <c r="P650" s="12">
        <v>0</v>
      </c>
      <c r="Q650" s="12"/>
      <c r="R650" s="12">
        <v>0</v>
      </c>
      <c r="S650" s="12">
        <f t="shared" si="1024"/>
        <v>0</v>
      </c>
      <c r="T650" s="146">
        <f t="shared" si="1025"/>
        <v>0</v>
      </c>
      <c r="U650" s="52" t="str">
        <f t="shared" si="1026"/>
        <v/>
      </c>
      <c r="V650" s="62">
        <f t="shared" si="1027"/>
        <v>0</v>
      </c>
      <c r="W650" s="12"/>
      <c r="X650" s="111">
        <v>0</v>
      </c>
      <c r="Y650" s="12"/>
      <c r="Z650" s="12">
        <v>0</v>
      </c>
      <c r="AA650" s="62">
        <f t="shared" si="1028"/>
        <v>0</v>
      </c>
      <c r="AB650" s="52" t="str">
        <f t="shared" si="1029"/>
        <v/>
      </c>
      <c r="AC650" s="62">
        <f t="shared" si="1030"/>
        <v>0</v>
      </c>
      <c r="AD650" s="81"/>
      <c r="AE650" s="162"/>
    </row>
    <row r="651" spans="1:31" s="24" customFormat="1" ht="18" customHeight="1" x14ac:dyDescent="0.25">
      <c r="A651" s="6" t="str">
        <f>IF(OR(M651&lt;&gt;0,F651&lt;&gt;0,O651&lt;&gt;0,S651&lt;&gt;0,T651&lt;&gt;0),"a","b")</f>
        <v>b</v>
      </c>
      <c r="B651" s="70" t="s">
        <v>7</v>
      </c>
      <c r="C651" s="10" t="s">
        <v>221</v>
      </c>
      <c r="D651" s="12">
        <v>0</v>
      </c>
      <c r="E651" s="12">
        <v>0</v>
      </c>
      <c r="F651" s="146">
        <v>0</v>
      </c>
      <c r="G651" s="84">
        <v>0</v>
      </c>
      <c r="H651" s="84">
        <v>0</v>
      </c>
      <c r="I651" s="146">
        <v>0</v>
      </c>
      <c r="J651" s="43">
        <v>0</v>
      </c>
      <c r="K651" s="43">
        <v>0</v>
      </c>
      <c r="L651" s="52" t="str">
        <f t="shared" si="1023"/>
        <v/>
      </c>
      <c r="M651" s="12">
        <v>0</v>
      </c>
      <c r="N651" s="12">
        <v>0</v>
      </c>
      <c r="O651" s="12">
        <v>0</v>
      </c>
      <c r="P651" s="12">
        <v>0</v>
      </c>
      <c r="Q651" s="12"/>
      <c r="R651" s="12">
        <v>0</v>
      </c>
      <c r="S651" s="12">
        <f t="shared" si="1024"/>
        <v>0</v>
      </c>
      <c r="T651" s="146">
        <f t="shared" si="1025"/>
        <v>0</v>
      </c>
      <c r="U651" s="52" t="str">
        <f t="shared" si="1026"/>
        <v/>
      </c>
      <c r="V651" s="62">
        <f t="shared" si="1027"/>
        <v>0</v>
      </c>
      <c r="W651" s="12"/>
      <c r="X651" s="111">
        <v>0</v>
      </c>
      <c r="Y651" s="12"/>
      <c r="Z651" s="12">
        <v>0</v>
      </c>
      <c r="AA651" s="62">
        <f t="shared" si="1028"/>
        <v>0</v>
      </c>
      <c r="AB651" s="52" t="str">
        <f t="shared" si="1029"/>
        <v/>
      </c>
      <c r="AC651" s="62">
        <f t="shared" si="1030"/>
        <v>0</v>
      </c>
      <c r="AD651" s="81"/>
      <c r="AE651" s="162"/>
    </row>
    <row r="652" spans="1:31" s="24" customFormat="1" ht="18" customHeight="1" x14ac:dyDescent="0.25">
      <c r="A652" s="6" t="str">
        <f>IF(OR(M652&lt;&gt;0,F652&lt;&gt;0,O652&lt;&gt;0,S652&lt;&gt;0,T652&lt;&gt;0),"a","b")</f>
        <v>b</v>
      </c>
      <c r="B652" s="70" t="s">
        <v>7</v>
      </c>
      <c r="C652" s="10" t="s">
        <v>216</v>
      </c>
      <c r="D652" s="12">
        <v>0</v>
      </c>
      <c r="E652" s="12">
        <v>0</v>
      </c>
      <c r="F652" s="146">
        <v>0</v>
      </c>
      <c r="G652" s="84">
        <v>0</v>
      </c>
      <c r="H652" s="84">
        <v>0</v>
      </c>
      <c r="I652" s="146">
        <v>0</v>
      </c>
      <c r="J652" s="43">
        <v>0</v>
      </c>
      <c r="K652" s="43">
        <v>0</v>
      </c>
      <c r="L652" s="52" t="str">
        <f t="shared" si="1023"/>
        <v/>
      </c>
      <c r="M652" s="12">
        <v>0</v>
      </c>
      <c r="N652" s="12">
        <v>0</v>
      </c>
      <c r="O652" s="12">
        <v>0</v>
      </c>
      <c r="P652" s="12">
        <v>0</v>
      </c>
      <c r="Q652" s="12"/>
      <c r="R652" s="12">
        <v>0</v>
      </c>
      <c r="S652" s="12">
        <f t="shared" si="1024"/>
        <v>0</v>
      </c>
      <c r="T652" s="146">
        <f t="shared" si="1025"/>
        <v>0</v>
      </c>
      <c r="U652" s="52" t="str">
        <f t="shared" si="1026"/>
        <v/>
      </c>
      <c r="V652" s="62">
        <f t="shared" si="1027"/>
        <v>0</v>
      </c>
      <c r="W652" s="12"/>
      <c r="X652" s="111">
        <v>0</v>
      </c>
      <c r="Y652" s="12"/>
      <c r="Z652" s="12">
        <v>0</v>
      </c>
      <c r="AA652" s="62">
        <f t="shared" si="1028"/>
        <v>0</v>
      </c>
      <c r="AB652" s="52" t="str">
        <f t="shared" si="1029"/>
        <v/>
      </c>
      <c r="AC652" s="62">
        <f t="shared" si="1030"/>
        <v>0</v>
      </c>
      <c r="AD652" s="81"/>
      <c r="AE652" s="162"/>
    </row>
    <row r="653" spans="1:31" s="24" customFormat="1" ht="18" customHeight="1" x14ac:dyDescent="0.25">
      <c r="A653" s="6" t="str">
        <f>IF(OR(M653&lt;&gt;0,F653&lt;&gt;0,O653&lt;&gt;0,S653&lt;&gt;0,T653&lt;&gt;0),"a","b")</f>
        <v>b</v>
      </c>
      <c r="B653" s="70" t="s">
        <v>7</v>
      </c>
      <c r="C653" s="10" t="s">
        <v>217</v>
      </c>
      <c r="D653" s="12">
        <v>0</v>
      </c>
      <c r="E653" s="12">
        <v>0</v>
      </c>
      <c r="F653" s="146">
        <v>0</v>
      </c>
      <c r="G653" s="84">
        <v>0</v>
      </c>
      <c r="H653" s="84">
        <v>0</v>
      </c>
      <c r="I653" s="146">
        <v>0</v>
      </c>
      <c r="J653" s="43">
        <v>0</v>
      </c>
      <c r="K653" s="43">
        <v>0</v>
      </c>
      <c r="L653" s="52" t="str">
        <f t="shared" si="1023"/>
        <v/>
      </c>
      <c r="M653" s="12">
        <v>0</v>
      </c>
      <c r="N653" s="12">
        <v>0</v>
      </c>
      <c r="O653" s="12">
        <v>0</v>
      </c>
      <c r="P653" s="12">
        <v>0</v>
      </c>
      <c r="Q653" s="12"/>
      <c r="R653" s="12">
        <v>0</v>
      </c>
      <c r="S653" s="12">
        <f t="shared" si="1024"/>
        <v>0</v>
      </c>
      <c r="T653" s="146">
        <f t="shared" si="1025"/>
        <v>0</v>
      </c>
      <c r="U653" s="52" t="str">
        <f t="shared" si="1026"/>
        <v/>
      </c>
      <c r="V653" s="62">
        <f t="shared" si="1027"/>
        <v>0</v>
      </c>
      <c r="W653" s="12"/>
      <c r="X653" s="111">
        <v>0</v>
      </c>
      <c r="Y653" s="12"/>
      <c r="Z653" s="12">
        <v>0</v>
      </c>
      <c r="AA653" s="62">
        <f t="shared" si="1028"/>
        <v>0</v>
      </c>
      <c r="AB653" s="52" t="str">
        <f t="shared" si="1029"/>
        <v/>
      </c>
      <c r="AC653" s="62">
        <f t="shared" si="1030"/>
        <v>0</v>
      </c>
      <c r="AD653" s="81"/>
      <c r="AE653" s="162"/>
    </row>
    <row r="654" spans="1:31" s="24" customFormat="1" ht="18" customHeight="1" x14ac:dyDescent="0.25">
      <c r="A654" s="6" t="str">
        <f>IF(OR(M654&lt;&gt;0,F654&lt;&gt;0,O654&lt;&gt;0,S654&lt;&gt;0,T654&lt;&gt;0),"a","b")</f>
        <v>b</v>
      </c>
      <c r="B654" s="70" t="s">
        <v>7</v>
      </c>
      <c r="C654" s="10" t="s">
        <v>218</v>
      </c>
      <c r="D654" s="12">
        <v>0</v>
      </c>
      <c r="E654" s="12">
        <v>0</v>
      </c>
      <c r="F654" s="146">
        <v>0</v>
      </c>
      <c r="G654" s="84">
        <v>0</v>
      </c>
      <c r="H654" s="84">
        <v>0</v>
      </c>
      <c r="I654" s="146">
        <v>0</v>
      </c>
      <c r="J654" s="43">
        <v>0</v>
      </c>
      <c r="K654" s="43">
        <v>0</v>
      </c>
      <c r="L654" s="52" t="str">
        <f t="shared" si="1023"/>
        <v/>
      </c>
      <c r="M654" s="12">
        <v>0</v>
      </c>
      <c r="N654" s="12">
        <v>0</v>
      </c>
      <c r="O654" s="12">
        <v>0</v>
      </c>
      <c r="P654" s="12">
        <v>0</v>
      </c>
      <c r="Q654" s="12"/>
      <c r="R654" s="12">
        <v>0</v>
      </c>
      <c r="S654" s="12">
        <f t="shared" si="1024"/>
        <v>0</v>
      </c>
      <c r="T654" s="146">
        <f t="shared" si="1025"/>
        <v>0</v>
      </c>
      <c r="U654" s="52" t="str">
        <f t="shared" si="1026"/>
        <v/>
      </c>
      <c r="V654" s="62">
        <f t="shared" si="1027"/>
        <v>0</v>
      </c>
      <c r="W654" s="12"/>
      <c r="X654" s="111">
        <v>0</v>
      </c>
      <c r="Y654" s="12"/>
      <c r="Z654" s="12">
        <v>0</v>
      </c>
      <c r="AA654" s="62">
        <f t="shared" si="1028"/>
        <v>0</v>
      </c>
      <c r="AB654" s="52" t="str">
        <f t="shared" si="1029"/>
        <v/>
      </c>
      <c r="AC654" s="62">
        <f t="shared" si="1030"/>
        <v>0</v>
      </c>
      <c r="AD654" s="81"/>
      <c r="AE654" s="162"/>
    </row>
    <row r="655" spans="1:31" s="24" customFormat="1" ht="18" customHeight="1" x14ac:dyDescent="0.25">
      <c r="A655" s="6" t="s">
        <v>231</v>
      </c>
      <c r="B655" s="70" t="s">
        <v>7</v>
      </c>
      <c r="C655" s="10" t="s">
        <v>219</v>
      </c>
      <c r="D655" s="11">
        <v>5355</v>
      </c>
      <c r="E655" s="11">
        <v>6201.2</v>
      </c>
      <c r="F655" s="145">
        <v>4604</v>
      </c>
      <c r="G655" s="83">
        <v>4603.62</v>
      </c>
      <c r="H655" s="83">
        <v>4087.4450000000002</v>
      </c>
      <c r="I655" s="145">
        <v>3567.0250000000001</v>
      </c>
      <c r="J655" s="42">
        <v>3046.895</v>
      </c>
      <c r="K655" s="42">
        <v>2529.9749999999999</v>
      </c>
      <c r="L655" s="51">
        <f t="shared" si="1023"/>
        <v>0.99991746307558638</v>
      </c>
      <c r="M655" s="11">
        <v>0</v>
      </c>
      <c r="N655" s="11">
        <v>513.56500000000005</v>
      </c>
      <c r="O655" s="11">
        <v>515.0949999999998</v>
      </c>
      <c r="P655" s="11">
        <v>516.92000000000007</v>
      </c>
      <c r="Q655" s="11">
        <v>520</v>
      </c>
      <c r="R655" s="11">
        <v>520.13000000000011</v>
      </c>
      <c r="S655" s="11">
        <f t="shared" si="1024"/>
        <v>516.17499999999973</v>
      </c>
      <c r="T655" s="145">
        <f t="shared" si="1025"/>
        <v>0.38000000000010914</v>
      </c>
      <c r="U655" s="51">
        <f t="shared" si="1026"/>
        <v>0.74237566922531129</v>
      </c>
      <c r="V655" s="61">
        <f t="shared" si="1027"/>
        <v>1597.58</v>
      </c>
      <c r="W655" s="11">
        <v>1566</v>
      </c>
      <c r="X655" s="116">
        <v>1570</v>
      </c>
      <c r="Y655" s="11">
        <v>1566</v>
      </c>
      <c r="Z655" s="11">
        <v>1581.2</v>
      </c>
      <c r="AA655" s="61">
        <f t="shared" si="1028"/>
        <v>6169.62</v>
      </c>
      <c r="AB655" s="51">
        <f t="shared" si="1029"/>
        <v>0.99490743727020581</v>
      </c>
      <c r="AC655" s="61">
        <f t="shared" si="1030"/>
        <v>31.579999999999927</v>
      </c>
      <c r="AD655" s="81"/>
      <c r="AE655" s="162"/>
    </row>
    <row r="656" spans="1:31" s="24" customFormat="1" ht="18" customHeight="1" x14ac:dyDescent="0.25">
      <c r="A656" s="6" t="str">
        <f>IF(OR(M656&lt;&gt;0,F656&lt;&gt;0,O656&lt;&gt;0,S656&lt;&gt;0,T656&lt;&gt;0),"a","b")</f>
        <v>b</v>
      </c>
      <c r="B656" s="70" t="s">
        <v>7</v>
      </c>
      <c r="C656" s="10" t="s">
        <v>220</v>
      </c>
      <c r="D656" s="12">
        <v>0</v>
      </c>
      <c r="E656" s="12">
        <v>0</v>
      </c>
      <c r="F656" s="146">
        <v>0</v>
      </c>
      <c r="G656" s="84">
        <v>0</v>
      </c>
      <c r="H656" s="84">
        <v>0</v>
      </c>
      <c r="I656" s="146">
        <v>0</v>
      </c>
      <c r="J656" s="43">
        <v>0</v>
      </c>
      <c r="K656" s="43">
        <v>0</v>
      </c>
      <c r="L656" s="52" t="str">
        <f t="shared" si="1023"/>
        <v/>
      </c>
      <c r="M656" s="12">
        <v>0</v>
      </c>
      <c r="N656" s="12">
        <v>0</v>
      </c>
      <c r="O656" s="12">
        <v>0</v>
      </c>
      <c r="P656" s="12">
        <v>0</v>
      </c>
      <c r="Q656" s="12"/>
      <c r="R656" s="12">
        <v>0</v>
      </c>
      <c r="S656" s="12">
        <f t="shared" si="1024"/>
        <v>0</v>
      </c>
      <c r="T656" s="146">
        <f t="shared" si="1025"/>
        <v>0</v>
      </c>
      <c r="U656" s="52" t="str">
        <f t="shared" si="1026"/>
        <v/>
      </c>
      <c r="V656" s="62">
        <f t="shared" si="1027"/>
        <v>0</v>
      </c>
      <c r="W656" s="12"/>
      <c r="X656" s="111">
        <v>0</v>
      </c>
      <c r="Y656" s="12"/>
      <c r="Z656" s="12">
        <v>0</v>
      </c>
      <c r="AA656" s="62">
        <f t="shared" si="1028"/>
        <v>0</v>
      </c>
      <c r="AB656" s="52" t="str">
        <f t="shared" si="1029"/>
        <v/>
      </c>
      <c r="AC656" s="62">
        <f t="shared" si="1030"/>
        <v>0</v>
      </c>
      <c r="AD656" s="81"/>
      <c r="AE656" s="162"/>
    </row>
    <row r="657" spans="1:31" s="24" customFormat="1" ht="30" customHeight="1" x14ac:dyDescent="0.25">
      <c r="A657" s="6" t="str">
        <f>IF(OR(M657&lt;&gt;0,F657&lt;&gt;0,O657&lt;&gt;0,S657&lt;&gt;0,T657&lt;&gt;0),"a","b")</f>
        <v>b</v>
      </c>
      <c r="B657" s="69" t="s">
        <v>7</v>
      </c>
      <c r="C657" s="13" t="s">
        <v>14</v>
      </c>
      <c r="D657" s="14">
        <v>0</v>
      </c>
      <c r="E657" s="14">
        <v>0</v>
      </c>
      <c r="F657" s="147">
        <v>0</v>
      </c>
      <c r="G657" s="158">
        <v>0</v>
      </c>
      <c r="H657" s="158">
        <v>0</v>
      </c>
      <c r="I657" s="147">
        <v>0</v>
      </c>
      <c r="J657" s="44">
        <v>0</v>
      </c>
      <c r="K657" s="44">
        <v>0</v>
      </c>
      <c r="L657" s="53" t="str">
        <f t="shared" si="1023"/>
        <v/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f t="shared" si="1024"/>
        <v>0</v>
      </c>
      <c r="T657" s="147">
        <f t="shared" si="1025"/>
        <v>0</v>
      </c>
      <c r="U657" s="53" t="str">
        <f t="shared" si="1026"/>
        <v/>
      </c>
      <c r="V657" s="63">
        <f t="shared" si="1027"/>
        <v>0</v>
      </c>
      <c r="W657" s="14"/>
      <c r="X657" s="110">
        <v>0</v>
      </c>
      <c r="Y657" s="14"/>
      <c r="Z657" s="14">
        <v>0</v>
      </c>
      <c r="AA657" s="63">
        <f t="shared" si="1028"/>
        <v>0</v>
      </c>
      <c r="AB657" s="53" t="str">
        <f t="shared" si="1029"/>
        <v/>
      </c>
      <c r="AC657" s="63">
        <f t="shared" si="1030"/>
        <v>0</v>
      </c>
      <c r="AD657" s="81"/>
      <c r="AE657" s="162"/>
    </row>
    <row r="658" spans="1:31" s="24" customFormat="1" ht="15" customHeight="1" x14ac:dyDescent="0.25">
      <c r="A658" s="6" t="str">
        <f>IF(OR(M658&lt;&gt;0,F658&lt;&gt;0,O658&lt;&gt;0,S658&lt;&gt;0,T658&lt;&gt;0),"a","b")</f>
        <v>b</v>
      </c>
      <c r="B658" s="69" t="s">
        <v>7</v>
      </c>
      <c r="C658" s="13" t="s">
        <v>15</v>
      </c>
      <c r="D658" s="14">
        <v>0</v>
      </c>
      <c r="E658" s="14">
        <v>0</v>
      </c>
      <c r="F658" s="147">
        <v>0</v>
      </c>
      <c r="G658" s="158">
        <v>0</v>
      </c>
      <c r="H658" s="158">
        <v>0</v>
      </c>
      <c r="I658" s="147">
        <v>0</v>
      </c>
      <c r="J658" s="44">
        <v>0</v>
      </c>
      <c r="K658" s="44">
        <v>0</v>
      </c>
      <c r="L658" s="53" t="str">
        <f t="shared" si="1023"/>
        <v/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f t="shared" si="1024"/>
        <v>0</v>
      </c>
      <c r="T658" s="147">
        <f t="shared" si="1025"/>
        <v>0</v>
      </c>
      <c r="U658" s="53" t="str">
        <f t="shared" si="1026"/>
        <v/>
      </c>
      <c r="V658" s="63">
        <f t="shared" si="1027"/>
        <v>0</v>
      </c>
      <c r="W658" s="14"/>
      <c r="X658" s="110">
        <v>0</v>
      </c>
      <c r="Y658" s="14"/>
      <c r="Z658" s="14">
        <v>0</v>
      </c>
      <c r="AA658" s="63">
        <f t="shared" si="1028"/>
        <v>0</v>
      </c>
      <c r="AB658" s="53" t="str">
        <f t="shared" si="1029"/>
        <v/>
      </c>
      <c r="AC658" s="63">
        <f t="shared" si="1030"/>
        <v>0</v>
      </c>
      <c r="AD658" s="81"/>
      <c r="AE658" s="162"/>
    </row>
    <row r="659" spans="1:31" s="24" customFormat="1" ht="15.75" customHeight="1" thickBot="1" x14ac:dyDescent="0.3">
      <c r="A659" s="6" t="str">
        <f>IF(OR(M659&lt;&gt;0,F659&lt;&gt;0,O659&lt;&gt;0,S659&lt;&gt;0,T659&lt;&gt;0),"a","b")</f>
        <v>b</v>
      </c>
      <c r="B659" s="71" t="s">
        <v>7</v>
      </c>
      <c r="C659" s="17" t="s">
        <v>16</v>
      </c>
      <c r="D659" s="18">
        <v>0</v>
      </c>
      <c r="E659" s="18">
        <v>0</v>
      </c>
      <c r="F659" s="149">
        <v>0</v>
      </c>
      <c r="G659" s="160">
        <v>0</v>
      </c>
      <c r="H659" s="160">
        <v>0</v>
      </c>
      <c r="I659" s="149">
        <v>0</v>
      </c>
      <c r="J659" s="46">
        <v>0</v>
      </c>
      <c r="K659" s="46">
        <v>0</v>
      </c>
      <c r="L659" s="55" t="str">
        <f t="shared" si="1023"/>
        <v/>
      </c>
      <c r="M659" s="18">
        <v>0</v>
      </c>
      <c r="N659" s="18">
        <v>0</v>
      </c>
      <c r="O659" s="18">
        <v>0</v>
      </c>
      <c r="P659" s="18">
        <v>0</v>
      </c>
      <c r="Q659" s="18">
        <v>0</v>
      </c>
      <c r="R659" s="18">
        <v>0</v>
      </c>
      <c r="S659" s="18">
        <f t="shared" si="1024"/>
        <v>0</v>
      </c>
      <c r="T659" s="149">
        <f t="shared" si="1025"/>
        <v>0</v>
      </c>
      <c r="U659" s="55" t="str">
        <f t="shared" si="1026"/>
        <v/>
      </c>
      <c r="V659" s="65">
        <f t="shared" si="1027"/>
        <v>0</v>
      </c>
      <c r="W659" s="18"/>
      <c r="X659" s="112">
        <v>0</v>
      </c>
      <c r="Y659" s="18"/>
      <c r="Z659" s="18">
        <v>0</v>
      </c>
      <c r="AA659" s="65">
        <f t="shared" si="1028"/>
        <v>0</v>
      </c>
      <c r="AB659" s="55" t="str">
        <f t="shared" si="1029"/>
        <v/>
      </c>
      <c r="AC659" s="65">
        <f t="shared" si="1030"/>
        <v>0</v>
      </c>
      <c r="AD659" s="81"/>
      <c r="AE659" s="162"/>
    </row>
    <row r="660" spans="1:31" s="24" customFormat="1" ht="33" thickTop="1" thickBot="1" x14ac:dyDescent="0.3">
      <c r="A660" s="6" t="str">
        <f>IF(OR(M660&lt;&gt;0,F660&lt;&gt;0,O660&lt;&gt;0,S660&lt;&gt;0,T660&lt;&gt;0),"a","b")</f>
        <v>a</v>
      </c>
      <c r="B660" s="67" t="s">
        <v>113</v>
      </c>
      <c r="C660" s="19" t="s">
        <v>114</v>
      </c>
      <c r="D660" s="7">
        <f t="shared" ref="D660:K660" si="1039">D661+D669+D670+D671</f>
        <v>2200</v>
      </c>
      <c r="E660" s="7">
        <f t="shared" si="1039"/>
        <v>2178.6999999999998</v>
      </c>
      <c r="F660" s="143">
        <f t="shared" ref="F660" si="1040">F661+F669+F670+F671</f>
        <v>1657</v>
      </c>
      <c r="G660" s="156">
        <f t="shared" si="1039"/>
        <v>1657</v>
      </c>
      <c r="H660" s="156">
        <f t="shared" ref="H660" si="1041">H661+H669+H670+H671</f>
        <v>1477.27</v>
      </c>
      <c r="I660" s="143">
        <f t="shared" ref="I660" si="1042">I661+I669+I670+I671</f>
        <v>1288.1010000000001</v>
      </c>
      <c r="J660" s="40">
        <f t="shared" si="1039"/>
        <v>1100.7560000000001</v>
      </c>
      <c r="K660" s="40">
        <f t="shared" si="1039"/>
        <v>921.79700000000003</v>
      </c>
      <c r="L660" s="49">
        <f t="shared" si="1023"/>
        <v>1</v>
      </c>
      <c r="M660" s="7">
        <f>M661+M669+M670+M671</f>
        <v>0</v>
      </c>
      <c r="N660" s="7">
        <f>N661+N669+N670+N671</f>
        <v>185.89699999999999</v>
      </c>
      <c r="O660" s="7">
        <f>O661+O669+O670+O671</f>
        <v>185.89999999999998</v>
      </c>
      <c r="P660" s="7">
        <f>P661+P669+P670+P671</f>
        <v>178.95900000000006</v>
      </c>
      <c r="Q660" s="7">
        <f>Q661+Q669+Q670+Q671</f>
        <v>185</v>
      </c>
      <c r="R660" s="7">
        <v>187.34500000000003</v>
      </c>
      <c r="S660" s="7">
        <f t="shared" si="1024"/>
        <v>179.73000000000002</v>
      </c>
      <c r="T660" s="143">
        <f t="shared" si="1025"/>
        <v>0</v>
      </c>
      <c r="U660" s="49">
        <f t="shared" si="1026"/>
        <v>0.76054527929499249</v>
      </c>
      <c r="V660" s="59">
        <f t="shared" si="1027"/>
        <v>521.69999999999982</v>
      </c>
      <c r="W660" s="7">
        <f>W661+W669+W670+W671</f>
        <v>558</v>
      </c>
      <c r="X660" s="118">
        <f>X661+X669+X670+X671</f>
        <v>550</v>
      </c>
      <c r="Y660" s="7">
        <f>Y661+Y669+Y670+Y671</f>
        <v>566.5</v>
      </c>
      <c r="Z660" s="7">
        <f>Z661+Z669+Z670+Z671</f>
        <v>521.70000000000005</v>
      </c>
      <c r="AA660" s="59">
        <f t="shared" si="1028"/>
        <v>2223.5</v>
      </c>
      <c r="AB660" s="49">
        <f t="shared" si="1029"/>
        <v>1.0205627208886034</v>
      </c>
      <c r="AC660" s="59">
        <f t="shared" si="1030"/>
        <v>-44.800000000000182</v>
      </c>
      <c r="AD660" s="81"/>
      <c r="AE660" s="162"/>
    </row>
    <row r="661" spans="1:31" s="24" customFormat="1" ht="18.75" customHeight="1" thickTop="1" x14ac:dyDescent="0.25">
      <c r="A661" s="6" t="s">
        <v>231</v>
      </c>
      <c r="B661" s="69" t="s">
        <v>7</v>
      </c>
      <c r="C661" s="8" t="s">
        <v>8</v>
      </c>
      <c r="D661" s="9">
        <f t="shared" ref="D661:K661" si="1043">D662+D663+D664+D665+D666+D667+D668</f>
        <v>2200</v>
      </c>
      <c r="E661" s="9">
        <f t="shared" si="1043"/>
        <v>2178.6999999999998</v>
      </c>
      <c r="F661" s="144">
        <f t="shared" ref="F661" si="1044">F662+F663+F664+F665+F666+F667+F668</f>
        <v>1657</v>
      </c>
      <c r="G661" s="157">
        <f t="shared" si="1043"/>
        <v>1657</v>
      </c>
      <c r="H661" s="157">
        <f t="shared" ref="H661" si="1045">H662+H663+H664+H665+H666+H667+H668</f>
        <v>1477.27</v>
      </c>
      <c r="I661" s="144">
        <f t="shared" ref="I661" si="1046">I662+I663+I664+I665+I666+I667+I668</f>
        <v>1288.1010000000001</v>
      </c>
      <c r="J661" s="41">
        <f t="shared" si="1043"/>
        <v>1100.7560000000001</v>
      </c>
      <c r="K661" s="41">
        <f t="shared" si="1043"/>
        <v>921.79700000000003</v>
      </c>
      <c r="L661" s="50">
        <f t="shared" si="1023"/>
        <v>1</v>
      </c>
      <c r="M661" s="9">
        <f>M662+M663+M664+M665+M666+M667+M668</f>
        <v>0</v>
      </c>
      <c r="N661" s="9">
        <f>N662+N663+N664+N665+N666+N667+N668</f>
        <v>185.89699999999999</v>
      </c>
      <c r="O661" s="9">
        <f>O662+O663+O664+O665+O666+O667+O668</f>
        <v>185.89999999999998</v>
      </c>
      <c r="P661" s="9">
        <f>P662+P663+P664+P665+P666+P667+P668</f>
        <v>178.95900000000006</v>
      </c>
      <c r="Q661" s="9">
        <f>Q662+Q663+Q664+Q665+Q666+Q667+Q668</f>
        <v>185</v>
      </c>
      <c r="R661" s="9">
        <v>187.34500000000003</v>
      </c>
      <c r="S661" s="9">
        <f t="shared" si="1024"/>
        <v>179.73000000000002</v>
      </c>
      <c r="T661" s="144">
        <f t="shared" si="1025"/>
        <v>0</v>
      </c>
      <c r="U661" s="50">
        <f t="shared" si="1026"/>
        <v>0.76054527929499249</v>
      </c>
      <c r="V661" s="60">
        <f t="shared" si="1027"/>
        <v>521.69999999999982</v>
      </c>
      <c r="W661" s="9">
        <f>W662+W663+W664+W665+W666+W667+W668</f>
        <v>558</v>
      </c>
      <c r="X661" s="113">
        <f>X662+X663+X664+X665+X666+X667+X668</f>
        <v>550</v>
      </c>
      <c r="Y661" s="9">
        <f>Y662+Y663+Y664+Y665+Y666+Y667+Y668</f>
        <v>566.5</v>
      </c>
      <c r="Z661" s="9">
        <f>Z662+Z663+Z664+Z665+Z666+Z667+Z668</f>
        <v>521.70000000000005</v>
      </c>
      <c r="AA661" s="60">
        <f t="shared" si="1028"/>
        <v>2223.5</v>
      </c>
      <c r="AB661" s="50">
        <f t="shared" si="1029"/>
        <v>1.0205627208886034</v>
      </c>
      <c r="AC661" s="60">
        <f t="shared" si="1030"/>
        <v>-44.800000000000182</v>
      </c>
      <c r="AD661" s="81"/>
      <c r="AE661" s="162"/>
    </row>
    <row r="662" spans="1:31" s="24" customFormat="1" ht="18" customHeight="1" x14ac:dyDescent="0.25">
      <c r="A662" s="6" t="str">
        <f>IF(OR(M662&lt;&gt;0,F662&lt;&gt;0,O662&lt;&gt;0,S662&lt;&gt;0,T662&lt;&gt;0),"a","b")</f>
        <v>b</v>
      </c>
      <c r="B662" s="70" t="s">
        <v>7</v>
      </c>
      <c r="C662" s="10" t="s">
        <v>215</v>
      </c>
      <c r="D662" s="12">
        <v>0</v>
      </c>
      <c r="E662" s="12">
        <v>0</v>
      </c>
      <c r="F662" s="146">
        <v>0</v>
      </c>
      <c r="G662" s="84">
        <v>0</v>
      </c>
      <c r="H662" s="84">
        <v>0</v>
      </c>
      <c r="I662" s="146">
        <v>0</v>
      </c>
      <c r="J662" s="43">
        <v>0</v>
      </c>
      <c r="K662" s="43">
        <v>0</v>
      </c>
      <c r="L662" s="52" t="str">
        <f t="shared" si="1023"/>
        <v/>
      </c>
      <c r="M662" s="12">
        <v>0</v>
      </c>
      <c r="N662" s="12">
        <v>0</v>
      </c>
      <c r="O662" s="12">
        <v>0</v>
      </c>
      <c r="P662" s="12">
        <v>0</v>
      </c>
      <c r="Q662" s="12"/>
      <c r="R662" s="12">
        <v>0</v>
      </c>
      <c r="S662" s="12">
        <f t="shared" si="1024"/>
        <v>0</v>
      </c>
      <c r="T662" s="146">
        <f t="shared" si="1025"/>
        <v>0</v>
      </c>
      <c r="U662" s="52" t="str">
        <f t="shared" si="1026"/>
        <v/>
      </c>
      <c r="V662" s="62">
        <f t="shared" si="1027"/>
        <v>0</v>
      </c>
      <c r="W662" s="12"/>
      <c r="X662" s="111">
        <v>0</v>
      </c>
      <c r="Y662" s="12"/>
      <c r="Z662" s="12">
        <v>0</v>
      </c>
      <c r="AA662" s="62">
        <f t="shared" si="1028"/>
        <v>0</v>
      </c>
      <c r="AB662" s="52" t="str">
        <f t="shared" si="1029"/>
        <v/>
      </c>
      <c r="AC662" s="62">
        <f t="shared" si="1030"/>
        <v>0</v>
      </c>
      <c r="AD662" s="81"/>
      <c r="AE662" s="162"/>
    </row>
    <row r="663" spans="1:31" s="24" customFormat="1" ht="18" customHeight="1" x14ac:dyDescent="0.25">
      <c r="A663" s="6" t="str">
        <f>IF(OR(M663&lt;&gt;0,F663&lt;&gt;0,O663&lt;&gt;0,S663&lt;&gt;0,T663&lt;&gt;0),"a","b")</f>
        <v>b</v>
      </c>
      <c r="B663" s="70" t="s">
        <v>7</v>
      </c>
      <c r="C663" s="10" t="s">
        <v>221</v>
      </c>
      <c r="D663" s="12">
        <v>0</v>
      </c>
      <c r="E663" s="12">
        <v>0</v>
      </c>
      <c r="F663" s="146">
        <v>0</v>
      </c>
      <c r="G663" s="84">
        <v>0</v>
      </c>
      <c r="H663" s="84">
        <v>0</v>
      </c>
      <c r="I663" s="146">
        <v>0</v>
      </c>
      <c r="J663" s="43">
        <v>0</v>
      </c>
      <c r="K663" s="43">
        <v>0</v>
      </c>
      <c r="L663" s="52" t="str">
        <f t="shared" si="1023"/>
        <v/>
      </c>
      <c r="M663" s="12">
        <v>0</v>
      </c>
      <c r="N663" s="12">
        <v>0</v>
      </c>
      <c r="O663" s="12">
        <v>0</v>
      </c>
      <c r="P663" s="12">
        <v>0</v>
      </c>
      <c r="Q663" s="12"/>
      <c r="R663" s="12">
        <v>0</v>
      </c>
      <c r="S663" s="12">
        <f t="shared" si="1024"/>
        <v>0</v>
      </c>
      <c r="T663" s="146">
        <f t="shared" si="1025"/>
        <v>0</v>
      </c>
      <c r="U663" s="52" t="str">
        <f t="shared" si="1026"/>
        <v/>
      </c>
      <c r="V663" s="62">
        <f t="shared" si="1027"/>
        <v>0</v>
      </c>
      <c r="W663" s="12"/>
      <c r="X663" s="111">
        <v>0</v>
      </c>
      <c r="Y663" s="12"/>
      <c r="Z663" s="12">
        <v>0</v>
      </c>
      <c r="AA663" s="62">
        <f t="shared" si="1028"/>
        <v>0</v>
      </c>
      <c r="AB663" s="52" t="str">
        <f t="shared" si="1029"/>
        <v/>
      </c>
      <c r="AC663" s="62">
        <f t="shared" si="1030"/>
        <v>0</v>
      </c>
      <c r="AD663" s="81"/>
      <c r="AE663" s="162"/>
    </row>
    <row r="664" spans="1:31" s="24" customFormat="1" ht="18" customHeight="1" x14ac:dyDescent="0.25">
      <c r="A664" s="6" t="str">
        <f>IF(OR(M664&lt;&gt;0,F664&lt;&gt;0,O664&lt;&gt;0,S664&lt;&gt;0,T664&lt;&gt;0),"a","b")</f>
        <v>b</v>
      </c>
      <c r="B664" s="70" t="s">
        <v>7</v>
      </c>
      <c r="C664" s="10" t="s">
        <v>216</v>
      </c>
      <c r="D664" s="12">
        <v>0</v>
      </c>
      <c r="E664" s="12">
        <v>0</v>
      </c>
      <c r="F664" s="146">
        <v>0</v>
      </c>
      <c r="G664" s="84">
        <v>0</v>
      </c>
      <c r="H664" s="84">
        <v>0</v>
      </c>
      <c r="I664" s="146">
        <v>0</v>
      </c>
      <c r="J664" s="43">
        <v>0</v>
      </c>
      <c r="K664" s="43">
        <v>0</v>
      </c>
      <c r="L664" s="52" t="str">
        <f t="shared" si="1023"/>
        <v/>
      </c>
      <c r="M664" s="12">
        <v>0</v>
      </c>
      <c r="N664" s="12">
        <v>0</v>
      </c>
      <c r="O664" s="12">
        <v>0</v>
      </c>
      <c r="P664" s="12">
        <v>0</v>
      </c>
      <c r="Q664" s="12"/>
      <c r="R664" s="12">
        <v>0</v>
      </c>
      <c r="S664" s="12">
        <f t="shared" si="1024"/>
        <v>0</v>
      </c>
      <c r="T664" s="146">
        <f t="shared" si="1025"/>
        <v>0</v>
      </c>
      <c r="U664" s="52" t="str">
        <f t="shared" si="1026"/>
        <v/>
      </c>
      <c r="V664" s="62">
        <f t="shared" si="1027"/>
        <v>0</v>
      </c>
      <c r="W664" s="12"/>
      <c r="X664" s="111">
        <v>0</v>
      </c>
      <c r="Y664" s="12"/>
      <c r="Z664" s="12">
        <v>0</v>
      </c>
      <c r="AA664" s="62">
        <f t="shared" si="1028"/>
        <v>0</v>
      </c>
      <c r="AB664" s="52" t="str">
        <f t="shared" si="1029"/>
        <v/>
      </c>
      <c r="AC664" s="62">
        <f t="shared" si="1030"/>
        <v>0</v>
      </c>
      <c r="AD664" s="81"/>
      <c r="AE664" s="162"/>
    </row>
    <row r="665" spans="1:31" s="24" customFormat="1" ht="18" customHeight="1" x14ac:dyDescent="0.25">
      <c r="A665" s="6" t="str">
        <f>IF(OR(M665&lt;&gt;0,F665&lt;&gt;0,O665&lt;&gt;0,S665&lt;&gt;0,T665&lt;&gt;0),"a","b")</f>
        <v>b</v>
      </c>
      <c r="B665" s="70" t="s">
        <v>7</v>
      </c>
      <c r="C665" s="10" t="s">
        <v>217</v>
      </c>
      <c r="D665" s="12">
        <v>0</v>
      </c>
      <c r="E665" s="12">
        <v>0</v>
      </c>
      <c r="F665" s="146">
        <v>0</v>
      </c>
      <c r="G665" s="84">
        <v>0</v>
      </c>
      <c r="H665" s="84">
        <v>0</v>
      </c>
      <c r="I665" s="146">
        <v>0</v>
      </c>
      <c r="J665" s="43">
        <v>0</v>
      </c>
      <c r="K665" s="43">
        <v>0</v>
      </c>
      <c r="L665" s="52" t="str">
        <f t="shared" si="1023"/>
        <v/>
      </c>
      <c r="M665" s="12">
        <v>0</v>
      </c>
      <c r="N665" s="12">
        <v>0</v>
      </c>
      <c r="O665" s="12">
        <v>0</v>
      </c>
      <c r="P665" s="12">
        <v>0</v>
      </c>
      <c r="Q665" s="12"/>
      <c r="R665" s="12">
        <v>0</v>
      </c>
      <c r="S665" s="12">
        <f t="shared" si="1024"/>
        <v>0</v>
      </c>
      <c r="T665" s="146">
        <f t="shared" si="1025"/>
        <v>0</v>
      </c>
      <c r="U665" s="52" t="str">
        <f t="shared" si="1026"/>
        <v/>
      </c>
      <c r="V665" s="62">
        <f t="shared" si="1027"/>
        <v>0</v>
      </c>
      <c r="W665" s="12"/>
      <c r="X665" s="111">
        <v>0</v>
      </c>
      <c r="Y665" s="12"/>
      <c r="Z665" s="12">
        <v>0</v>
      </c>
      <c r="AA665" s="62">
        <f t="shared" si="1028"/>
        <v>0</v>
      </c>
      <c r="AB665" s="52" t="str">
        <f t="shared" si="1029"/>
        <v/>
      </c>
      <c r="AC665" s="62">
        <f t="shared" si="1030"/>
        <v>0</v>
      </c>
      <c r="AD665" s="81"/>
      <c r="AE665" s="162"/>
    </row>
    <row r="666" spans="1:31" s="24" customFormat="1" ht="18" customHeight="1" x14ac:dyDescent="0.25">
      <c r="A666" s="6" t="str">
        <f>IF(OR(M666&lt;&gt;0,F666&lt;&gt;0,O666&lt;&gt;0,S666&lt;&gt;0,T666&lt;&gt;0),"a","b")</f>
        <v>b</v>
      </c>
      <c r="B666" s="70" t="s">
        <v>7</v>
      </c>
      <c r="C666" s="10" t="s">
        <v>218</v>
      </c>
      <c r="D666" s="12">
        <v>0</v>
      </c>
      <c r="E666" s="12">
        <v>0</v>
      </c>
      <c r="F666" s="146">
        <v>0</v>
      </c>
      <c r="G666" s="84">
        <v>0</v>
      </c>
      <c r="H666" s="84">
        <v>0</v>
      </c>
      <c r="I666" s="146">
        <v>0</v>
      </c>
      <c r="J666" s="43">
        <v>0</v>
      </c>
      <c r="K666" s="43">
        <v>0</v>
      </c>
      <c r="L666" s="52" t="str">
        <f t="shared" si="1023"/>
        <v/>
      </c>
      <c r="M666" s="12">
        <v>0</v>
      </c>
      <c r="N666" s="12">
        <v>0</v>
      </c>
      <c r="O666" s="12">
        <v>0</v>
      </c>
      <c r="P666" s="12">
        <v>0</v>
      </c>
      <c r="Q666" s="12"/>
      <c r="R666" s="12">
        <v>0</v>
      </c>
      <c r="S666" s="12">
        <f t="shared" si="1024"/>
        <v>0</v>
      </c>
      <c r="T666" s="146">
        <f t="shared" si="1025"/>
        <v>0</v>
      </c>
      <c r="U666" s="52" t="str">
        <f t="shared" si="1026"/>
        <v/>
      </c>
      <c r="V666" s="62">
        <f t="shared" si="1027"/>
        <v>0</v>
      </c>
      <c r="W666" s="12"/>
      <c r="X666" s="111">
        <v>0</v>
      </c>
      <c r="Y666" s="12"/>
      <c r="Z666" s="12">
        <v>0</v>
      </c>
      <c r="AA666" s="62">
        <f t="shared" si="1028"/>
        <v>0</v>
      </c>
      <c r="AB666" s="52" t="str">
        <f t="shared" si="1029"/>
        <v/>
      </c>
      <c r="AC666" s="62">
        <f t="shared" si="1030"/>
        <v>0</v>
      </c>
      <c r="AD666" s="81"/>
      <c r="AE666" s="162"/>
    </row>
    <row r="667" spans="1:31" s="24" customFormat="1" ht="18" customHeight="1" x14ac:dyDescent="0.25">
      <c r="A667" s="6" t="s">
        <v>231</v>
      </c>
      <c r="B667" s="70" t="s">
        <v>7</v>
      </c>
      <c r="C667" s="10" t="s">
        <v>219</v>
      </c>
      <c r="D667" s="11">
        <v>2200</v>
      </c>
      <c r="E667" s="11">
        <v>2178.6999999999998</v>
      </c>
      <c r="F667" s="145">
        <v>1657</v>
      </c>
      <c r="G667" s="83">
        <v>1657</v>
      </c>
      <c r="H667" s="83">
        <v>1477.27</v>
      </c>
      <c r="I667" s="145">
        <v>1288.1010000000001</v>
      </c>
      <c r="J667" s="42">
        <v>1100.7560000000001</v>
      </c>
      <c r="K667" s="42">
        <v>921.79700000000003</v>
      </c>
      <c r="L667" s="51">
        <f t="shared" si="1023"/>
        <v>1</v>
      </c>
      <c r="M667" s="11">
        <v>0</v>
      </c>
      <c r="N667" s="11">
        <v>185.89699999999999</v>
      </c>
      <c r="O667" s="11">
        <v>185.89999999999998</v>
      </c>
      <c r="P667" s="11">
        <v>178.95900000000006</v>
      </c>
      <c r="Q667" s="11">
        <v>185</v>
      </c>
      <c r="R667" s="11">
        <v>187.34500000000003</v>
      </c>
      <c r="S667" s="11">
        <f t="shared" si="1024"/>
        <v>179.73000000000002</v>
      </c>
      <c r="T667" s="145">
        <f t="shared" si="1025"/>
        <v>0</v>
      </c>
      <c r="U667" s="51">
        <f t="shared" si="1026"/>
        <v>0.76054527929499249</v>
      </c>
      <c r="V667" s="61">
        <f t="shared" si="1027"/>
        <v>521.69999999999982</v>
      </c>
      <c r="W667" s="11">
        <v>558</v>
      </c>
      <c r="X667" s="116">
        <v>550</v>
      </c>
      <c r="Y667" s="11">
        <v>566.5</v>
      </c>
      <c r="Z667" s="11">
        <v>521.70000000000005</v>
      </c>
      <c r="AA667" s="61">
        <f t="shared" si="1028"/>
        <v>2223.5</v>
      </c>
      <c r="AB667" s="51">
        <f t="shared" si="1029"/>
        <v>1.0205627208886034</v>
      </c>
      <c r="AC667" s="61">
        <f t="shared" si="1030"/>
        <v>-44.800000000000182</v>
      </c>
      <c r="AD667" s="81"/>
      <c r="AE667" s="162"/>
    </row>
    <row r="668" spans="1:31" s="24" customFormat="1" ht="18" customHeight="1" x14ac:dyDescent="0.25">
      <c r="A668" s="6" t="str">
        <f>IF(OR(M668&lt;&gt;0,F668&lt;&gt;0,O668&lt;&gt;0,S668&lt;&gt;0,T668&lt;&gt;0),"a","b")</f>
        <v>b</v>
      </c>
      <c r="B668" s="70" t="s">
        <v>7</v>
      </c>
      <c r="C668" s="10" t="s">
        <v>220</v>
      </c>
      <c r="D668" s="12">
        <v>0</v>
      </c>
      <c r="E668" s="12">
        <v>0</v>
      </c>
      <c r="F668" s="146">
        <v>0</v>
      </c>
      <c r="G668" s="84">
        <v>0</v>
      </c>
      <c r="H668" s="84">
        <v>0</v>
      </c>
      <c r="I668" s="146">
        <v>0</v>
      </c>
      <c r="J668" s="43">
        <v>0</v>
      </c>
      <c r="K668" s="43">
        <v>0</v>
      </c>
      <c r="L668" s="52" t="str">
        <f t="shared" si="1023"/>
        <v/>
      </c>
      <c r="M668" s="12">
        <v>0</v>
      </c>
      <c r="N668" s="12">
        <v>0</v>
      </c>
      <c r="O668" s="12">
        <v>0</v>
      </c>
      <c r="P668" s="12">
        <v>0</v>
      </c>
      <c r="Q668" s="12"/>
      <c r="R668" s="12">
        <v>0</v>
      </c>
      <c r="S668" s="12">
        <f t="shared" si="1024"/>
        <v>0</v>
      </c>
      <c r="T668" s="146">
        <f t="shared" si="1025"/>
        <v>0</v>
      </c>
      <c r="U668" s="52" t="str">
        <f t="shared" si="1026"/>
        <v/>
      </c>
      <c r="V668" s="62">
        <f t="shared" si="1027"/>
        <v>0</v>
      </c>
      <c r="W668" s="12"/>
      <c r="X668" s="111">
        <v>0</v>
      </c>
      <c r="Y668" s="12"/>
      <c r="Z668" s="12">
        <v>0</v>
      </c>
      <c r="AA668" s="62">
        <f t="shared" si="1028"/>
        <v>0</v>
      </c>
      <c r="AB668" s="52" t="str">
        <f t="shared" si="1029"/>
        <v/>
      </c>
      <c r="AC668" s="62">
        <f t="shared" si="1030"/>
        <v>0</v>
      </c>
      <c r="AD668" s="81"/>
      <c r="AE668" s="162"/>
    </row>
    <row r="669" spans="1:31" s="24" customFormat="1" ht="30" customHeight="1" x14ac:dyDescent="0.25">
      <c r="A669" s="6" t="str">
        <f>IF(OR(M669&lt;&gt;0,F669&lt;&gt;0,O669&lt;&gt;0,S669&lt;&gt;0,T669&lt;&gt;0),"a","b")</f>
        <v>b</v>
      </c>
      <c r="B669" s="69" t="s">
        <v>7</v>
      </c>
      <c r="C669" s="13" t="s">
        <v>14</v>
      </c>
      <c r="D669" s="14">
        <v>0</v>
      </c>
      <c r="E669" s="14">
        <v>0</v>
      </c>
      <c r="F669" s="147">
        <v>0</v>
      </c>
      <c r="G669" s="158">
        <v>0</v>
      </c>
      <c r="H669" s="158">
        <v>0</v>
      </c>
      <c r="I669" s="147">
        <v>0</v>
      </c>
      <c r="J669" s="44">
        <v>0</v>
      </c>
      <c r="K669" s="44">
        <v>0</v>
      </c>
      <c r="L669" s="53" t="str">
        <f t="shared" si="1023"/>
        <v/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f t="shared" si="1024"/>
        <v>0</v>
      </c>
      <c r="T669" s="147">
        <f t="shared" si="1025"/>
        <v>0</v>
      </c>
      <c r="U669" s="53" t="str">
        <f t="shared" si="1026"/>
        <v/>
      </c>
      <c r="V669" s="63">
        <f t="shared" si="1027"/>
        <v>0</v>
      </c>
      <c r="W669" s="14"/>
      <c r="X669" s="110">
        <v>0</v>
      </c>
      <c r="Y669" s="14"/>
      <c r="Z669" s="14">
        <v>0</v>
      </c>
      <c r="AA669" s="63">
        <f t="shared" si="1028"/>
        <v>0</v>
      </c>
      <c r="AB669" s="53" t="str">
        <f t="shared" si="1029"/>
        <v/>
      </c>
      <c r="AC669" s="63">
        <f t="shared" si="1030"/>
        <v>0</v>
      </c>
      <c r="AD669" s="81"/>
      <c r="AE669" s="162"/>
    </row>
    <row r="670" spans="1:31" s="24" customFormat="1" ht="15" customHeight="1" x14ac:dyDescent="0.25">
      <c r="A670" s="6" t="str">
        <f>IF(OR(M670&lt;&gt;0,F670&lt;&gt;0,O670&lt;&gt;0,S670&lt;&gt;0,T670&lt;&gt;0),"a","b")</f>
        <v>b</v>
      </c>
      <c r="B670" s="69" t="s">
        <v>7</v>
      </c>
      <c r="C670" s="13" t="s">
        <v>15</v>
      </c>
      <c r="D670" s="14">
        <v>0</v>
      </c>
      <c r="E670" s="14">
        <v>0</v>
      </c>
      <c r="F670" s="147">
        <v>0</v>
      </c>
      <c r="G670" s="158">
        <v>0</v>
      </c>
      <c r="H670" s="158">
        <v>0</v>
      </c>
      <c r="I670" s="147">
        <v>0</v>
      </c>
      <c r="J670" s="44">
        <v>0</v>
      </c>
      <c r="K670" s="44">
        <v>0</v>
      </c>
      <c r="L670" s="53" t="str">
        <f t="shared" si="1023"/>
        <v/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f t="shared" si="1024"/>
        <v>0</v>
      </c>
      <c r="T670" s="147">
        <f t="shared" si="1025"/>
        <v>0</v>
      </c>
      <c r="U670" s="53" t="str">
        <f t="shared" si="1026"/>
        <v/>
      </c>
      <c r="V670" s="63">
        <f t="shared" si="1027"/>
        <v>0</v>
      </c>
      <c r="W670" s="14"/>
      <c r="X670" s="110">
        <v>0</v>
      </c>
      <c r="Y670" s="14"/>
      <c r="Z670" s="14">
        <v>0</v>
      </c>
      <c r="AA670" s="63">
        <f t="shared" si="1028"/>
        <v>0</v>
      </c>
      <c r="AB670" s="53" t="str">
        <f t="shared" si="1029"/>
        <v/>
      </c>
      <c r="AC670" s="63">
        <f t="shared" si="1030"/>
        <v>0</v>
      </c>
      <c r="AD670" s="81"/>
      <c r="AE670" s="162"/>
    </row>
    <row r="671" spans="1:31" s="24" customFormat="1" ht="15.75" customHeight="1" thickBot="1" x14ac:dyDescent="0.3">
      <c r="A671" s="6" t="str">
        <f>IF(OR(M671&lt;&gt;0,F671&lt;&gt;0,O671&lt;&gt;0,S671&lt;&gt;0,T671&lt;&gt;0),"a","b")</f>
        <v>b</v>
      </c>
      <c r="B671" s="71" t="s">
        <v>7</v>
      </c>
      <c r="C671" s="17" t="s">
        <v>16</v>
      </c>
      <c r="D671" s="18">
        <v>0</v>
      </c>
      <c r="E671" s="18">
        <v>0</v>
      </c>
      <c r="F671" s="149">
        <v>0</v>
      </c>
      <c r="G671" s="160">
        <v>0</v>
      </c>
      <c r="H671" s="160">
        <v>0</v>
      </c>
      <c r="I671" s="149">
        <v>0</v>
      </c>
      <c r="J671" s="46">
        <v>0</v>
      </c>
      <c r="K671" s="46">
        <v>0</v>
      </c>
      <c r="L671" s="55" t="str">
        <f t="shared" si="1023"/>
        <v/>
      </c>
      <c r="M671" s="18">
        <v>0</v>
      </c>
      <c r="N671" s="18">
        <v>0</v>
      </c>
      <c r="O671" s="18">
        <v>0</v>
      </c>
      <c r="P671" s="18">
        <v>0</v>
      </c>
      <c r="Q671" s="18">
        <v>0</v>
      </c>
      <c r="R671" s="18">
        <v>0</v>
      </c>
      <c r="S671" s="18">
        <f t="shared" si="1024"/>
        <v>0</v>
      </c>
      <c r="T671" s="149">
        <f t="shared" si="1025"/>
        <v>0</v>
      </c>
      <c r="U671" s="55" t="str">
        <f t="shared" si="1026"/>
        <v/>
      </c>
      <c r="V671" s="65">
        <f t="shared" si="1027"/>
        <v>0</v>
      </c>
      <c r="W671" s="18"/>
      <c r="X671" s="112">
        <v>0</v>
      </c>
      <c r="Y671" s="18"/>
      <c r="Z671" s="18">
        <v>0</v>
      </c>
      <c r="AA671" s="65">
        <f t="shared" si="1028"/>
        <v>0</v>
      </c>
      <c r="AB671" s="55" t="str">
        <f t="shared" si="1029"/>
        <v/>
      </c>
      <c r="AC671" s="65">
        <f t="shared" si="1030"/>
        <v>0</v>
      </c>
      <c r="AD671" s="81"/>
      <c r="AE671" s="162"/>
    </row>
    <row r="672" spans="1:31" s="24" customFormat="1" ht="64.5" thickTop="1" thickBot="1" x14ac:dyDescent="0.3">
      <c r="A672" s="6" t="str">
        <f>IF(OR(M672&lt;&gt;0,F672&lt;&gt;0,O672&lt;&gt;0,S672&lt;&gt;0,T672&lt;&gt;0),"a","b")</f>
        <v>a</v>
      </c>
      <c r="B672" s="67" t="s">
        <v>115</v>
      </c>
      <c r="C672" s="19" t="s">
        <v>116</v>
      </c>
      <c r="D672" s="7">
        <f t="shared" ref="D672:K672" si="1047">D673+D681+D682+D683</f>
        <v>430</v>
      </c>
      <c r="E672" s="7">
        <f t="shared" si="1047"/>
        <v>343.2</v>
      </c>
      <c r="F672" s="143">
        <f t="shared" ref="F672" si="1048">F673+F681+F682+F683</f>
        <v>269.5</v>
      </c>
      <c r="G672" s="156">
        <f t="shared" si="1047"/>
        <v>269.34800000000001</v>
      </c>
      <c r="H672" s="156">
        <f t="shared" ref="H672" si="1049">H673+H681+H682+H683</f>
        <v>238.39099999999999</v>
      </c>
      <c r="I672" s="143">
        <f t="shared" ref="I672" si="1050">I673+I681+I682+I683</f>
        <v>208.208</v>
      </c>
      <c r="J672" s="40">
        <f t="shared" si="1047"/>
        <v>178.00700000000001</v>
      </c>
      <c r="K672" s="40">
        <f t="shared" si="1047"/>
        <v>146.67599999999999</v>
      </c>
      <c r="L672" s="49">
        <f t="shared" si="1023"/>
        <v>0.99943599257884974</v>
      </c>
      <c r="M672" s="7">
        <f>M673+M681+M682+M683</f>
        <v>0</v>
      </c>
      <c r="N672" s="7">
        <f>N673+N681+N682+N683</f>
        <v>30.532</v>
      </c>
      <c r="O672" s="7">
        <f>O673+O681+O682+O683</f>
        <v>30.242999999999981</v>
      </c>
      <c r="P672" s="7">
        <f>P673+P681+P682+P683</f>
        <v>31.331000000000017</v>
      </c>
      <c r="Q672" s="7">
        <f>Q673+Q681+Q682+Q683</f>
        <v>32</v>
      </c>
      <c r="R672" s="7">
        <v>30.200999999999993</v>
      </c>
      <c r="S672" s="7">
        <f t="shared" si="1024"/>
        <v>30.957000000000022</v>
      </c>
      <c r="T672" s="143">
        <f t="shared" si="1025"/>
        <v>0.15199999999998681</v>
      </c>
      <c r="U672" s="49">
        <f t="shared" si="1026"/>
        <v>0.78481351981351988</v>
      </c>
      <c r="V672" s="59">
        <f t="shared" si="1027"/>
        <v>73.851999999999975</v>
      </c>
      <c r="W672" s="7">
        <f>W673+W681+W682+W683</f>
        <v>96</v>
      </c>
      <c r="X672" s="118">
        <f>X673+X681+X682+X683</f>
        <v>100.5</v>
      </c>
      <c r="Y672" s="7">
        <f>Y673+Y681+Y682+Y683</f>
        <v>88.9</v>
      </c>
      <c r="Z672" s="7">
        <f>Z673+Z681+Z682+Z683</f>
        <v>123.7</v>
      </c>
      <c r="AA672" s="59">
        <f t="shared" si="1028"/>
        <v>358.24800000000005</v>
      </c>
      <c r="AB672" s="49">
        <f t="shared" si="1029"/>
        <v>1.0438461538461541</v>
      </c>
      <c r="AC672" s="59">
        <f t="shared" si="1030"/>
        <v>-15.048000000000059</v>
      </c>
      <c r="AD672" s="81"/>
      <c r="AE672" s="162"/>
    </row>
    <row r="673" spans="1:31" s="24" customFormat="1" ht="18.75" customHeight="1" thickTop="1" x14ac:dyDescent="0.25">
      <c r="A673" s="6" t="s">
        <v>231</v>
      </c>
      <c r="B673" s="69" t="s">
        <v>7</v>
      </c>
      <c r="C673" s="8" t="s">
        <v>8</v>
      </c>
      <c r="D673" s="9">
        <f>D674+D675+D676+D677+D678+D679+D680</f>
        <v>430</v>
      </c>
      <c r="E673" s="9">
        <f t="shared" ref="E673:K673" si="1051">SUM(E674:E680)</f>
        <v>343.2</v>
      </c>
      <c r="F673" s="144">
        <f t="shared" si="1051"/>
        <v>269.5</v>
      </c>
      <c r="G673" s="157">
        <f t="shared" si="1051"/>
        <v>269.34800000000001</v>
      </c>
      <c r="H673" s="157">
        <f t="shared" si="1051"/>
        <v>238.39099999999999</v>
      </c>
      <c r="I673" s="144">
        <f t="shared" si="1051"/>
        <v>208.208</v>
      </c>
      <c r="J673" s="41">
        <f t="shared" si="1051"/>
        <v>178.00700000000001</v>
      </c>
      <c r="K673" s="41">
        <f t="shared" si="1051"/>
        <v>146.67599999999999</v>
      </c>
      <c r="L673" s="50">
        <f t="shared" si="1023"/>
        <v>0.99943599257884974</v>
      </c>
      <c r="M673" s="9">
        <f>SUM(M674:M680)</f>
        <v>0</v>
      </c>
      <c r="N673" s="9">
        <f>SUM(N674:N680)</f>
        <v>30.532</v>
      </c>
      <c r="O673" s="9">
        <f>SUM(O674:O680)</f>
        <v>30.242999999999981</v>
      </c>
      <c r="P673" s="9">
        <f>SUM(P674:P680)</f>
        <v>31.331000000000017</v>
      </c>
      <c r="Q673" s="9">
        <f>SUM(Q674:Q680)</f>
        <v>32</v>
      </c>
      <c r="R673" s="9">
        <v>30.200999999999993</v>
      </c>
      <c r="S673" s="9">
        <f t="shared" si="1024"/>
        <v>30.957000000000022</v>
      </c>
      <c r="T673" s="144">
        <f t="shared" si="1025"/>
        <v>0.15199999999998681</v>
      </c>
      <c r="U673" s="50">
        <f t="shared" si="1026"/>
        <v>0.78481351981351988</v>
      </c>
      <c r="V673" s="60">
        <f t="shared" si="1027"/>
        <v>73.851999999999975</v>
      </c>
      <c r="W673" s="9">
        <f>W674+W675+W676+W677+W678+W679+W680</f>
        <v>96</v>
      </c>
      <c r="X673" s="113">
        <f>X674+X675+X676+X677+X678+X679+X680</f>
        <v>100.5</v>
      </c>
      <c r="Y673" s="9">
        <f>SUM(Y674:Y680)</f>
        <v>88.9</v>
      </c>
      <c r="Z673" s="9">
        <f>SUM(Z674:Z680)</f>
        <v>123.7</v>
      </c>
      <c r="AA673" s="60">
        <f t="shared" si="1028"/>
        <v>358.24800000000005</v>
      </c>
      <c r="AB673" s="50">
        <f t="shared" si="1029"/>
        <v>1.0438461538461541</v>
      </c>
      <c r="AC673" s="60">
        <f t="shared" si="1030"/>
        <v>-15.048000000000059</v>
      </c>
      <c r="AD673" s="81"/>
      <c r="AE673" s="162"/>
    </row>
    <row r="674" spans="1:31" s="24" customFormat="1" ht="18" customHeight="1" x14ac:dyDescent="0.25">
      <c r="A674" s="6" t="str">
        <f>IF(OR(M674&lt;&gt;0,F674&lt;&gt;0,O674&lt;&gt;0,S674&lt;&gt;0,T674&lt;&gt;0),"a","b")</f>
        <v>b</v>
      </c>
      <c r="B674" s="70" t="s">
        <v>7</v>
      </c>
      <c r="C674" s="10" t="s">
        <v>215</v>
      </c>
      <c r="D674" s="12">
        <v>0</v>
      </c>
      <c r="E674" s="12">
        <v>0</v>
      </c>
      <c r="F674" s="146">
        <v>0</v>
      </c>
      <c r="G674" s="84">
        <v>0</v>
      </c>
      <c r="H674" s="84">
        <v>0</v>
      </c>
      <c r="I674" s="146">
        <v>0</v>
      </c>
      <c r="J674" s="43">
        <v>0</v>
      </c>
      <c r="K674" s="43">
        <v>0</v>
      </c>
      <c r="L674" s="52" t="str">
        <f t="shared" si="1023"/>
        <v/>
      </c>
      <c r="M674" s="12">
        <v>0</v>
      </c>
      <c r="N674" s="12">
        <v>0</v>
      </c>
      <c r="O674" s="12">
        <v>0</v>
      </c>
      <c r="P674" s="12">
        <v>0</v>
      </c>
      <c r="Q674" s="12"/>
      <c r="R674" s="12">
        <v>0</v>
      </c>
      <c r="S674" s="12">
        <f t="shared" si="1024"/>
        <v>0</v>
      </c>
      <c r="T674" s="146">
        <f t="shared" si="1025"/>
        <v>0</v>
      </c>
      <c r="U674" s="52" t="str">
        <f t="shared" si="1026"/>
        <v/>
      </c>
      <c r="V674" s="62">
        <f t="shared" si="1027"/>
        <v>0</v>
      </c>
      <c r="W674" s="12"/>
      <c r="X674" s="111">
        <v>0</v>
      </c>
      <c r="Y674" s="12"/>
      <c r="Z674" s="12">
        <v>0</v>
      </c>
      <c r="AA674" s="62">
        <f t="shared" si="1028"/>
        <v>0</v>
      </c>
      <c r="AB674" s="52" t="str">
        <f t="shared" si="1029"/>
        <v/>
      </c>
      <c r="AC674" s="62">
        <f t="shared" si="1030"/>
        <v>0</v>
      </c>
      <c r="AD674" s="81"/>
      <c r="AE674" s="162"/>
    </row>
    <row r="675" spans="1:31" s="24" customFormat="1" ht="18" customHeight="1" x14ac:dyDescent="0.25">
      <c r="A675" s="6" t="str">
        <f>IF(OR(M675&lt;&gt;0,F675&lt;&gt;0,O675&lt;&gt;0,S675&lt;&gt;0,T675&lt;&gt;0),"a","b")</f>
        <v>b</v>
      </c>
      <c r="B675" s="70" t="s">
        <v>7</v>
      </c>
      <c r="C675" s="10" t="s">
        <v>221</v>
      </c>
      <c r="D675" s="12">
        <v>0</v>
      </c>
      <c r="E675" s="12">
        <v>0</v>
      </c>
      <c r="F675" s="146">
        <v>0</v>
      </c>
      <c r="G675" s="84">
        <v>0</v>
      </c>
      <c r="H675" s="84">
        <v>0</v>
      </c>
      <c r="I675" s="146">
        <v>0</v>
      </c>
      <c r="J675" s="43">
        <v>0</v>
      </c>
      <c r="K675" s="43">
        <v>0</v>
      </c>
      <c r="L675" s="52" t="str">
        <f t="shared" si="1023"/>
        <v/>
      </c>
      <c r="M675" s="12">
        <v>0</v>
      </c>
      <c r="N675" s="12">
        <v>0</v>
      </c>
      <c r="O675" s="12">
        <v>0</v>
      </c>
      <c r="P675" s="12">
        <v>0</v>
      </c>
      <c r="Q675" s="12"/>
      <c r="R675" s="12">
        <v>0</v>
      </c>
      <c r="S675" s="12">
        <f t="shared" si="1024"/>
        <v>0</v>
      </c>
      <c r="T675" s="146">
        <f t="shared" si="1025"/>
        <v>0</v>
      </c>
      <c r="U675" s="52" t="str">
        <f t="shared" si="1026"/>
        <v/>
      </c>
      <c r="V675" s="62">
        <f t="shared" si="1027"/>
        <v>0</v>
      </c>
      <c r="W675" s="12"/>
      <c r="X675" s="111">
        <v>0</v>
      </c>
      <c r="Y675" s="12"/>
      <c r="Z675" s="12">
        <v>0</v>
      </c>
      <c r="AA675" s="62">
        <f t="shared" si="1028"/>
        <v>0</v>
      </c>
      <c r="AB675" s="52" t="str">
        <f t="shared" si="1029"/>
        <v/>
      </c>
      <c r="AC675" s="62">
        <f t="shared" si="1030"/>
        <v>0</v>
      </c>
      <c r="AD675" s="81"/>
      <c r="AE675" s="162"/>
    </row>
    <row r="676" spans="1:31" s="24" customFormat="1" ht="18" customHeight="1" x14ac:dyDescent="0.25">
      <c r="A676" s="6" t="str">
        <f>IF(OR(M676&lt;&gt;0,F676&lt;&gt;0,O676&lt;&gt;0,S676&lt;&gt;0,T676&lt;&gt;0),"a","b")</f>
        <v>b</v>
      </c>
      <c r="B676" s="70" t="s">
        <v>7</v>
      </c>
      <c r="C676" s="10" t="s">
        <v>216</v>
      </c>
      <c r="D676" s="12">
        <v>0</v>
      </c>
      <c r="E676" s="12">
        <v>0</v>
      </c>
      <c r="F676" s="146">
        <v>0</v>
      </c>
      <c r="G676" s="84">
        <v>0</v>
      </c>
      <c r="H676" s="84">
        <v>0</v>
      </c>
      <c r="I676" s="146">
        <v>0</v>
      </c>
      <c r="J676" s="43">
        <v>0</v>
      </c>
      <c r="K676" s="43">
        <v>0</v>
      </c>
      <c r="L676" s="52" t="str">
        <f t="shared" si="1023"/>
        <v/>
      </c>
      <c r="M676" s="12">
        <v>0</v>
      </c>
      <c r="N676" s="12">
        <v>0</v>
      </c>
      <c r="O676" s="12">
        <v>0</v>
      </c>
      <c r="P676" s="12">
        <v>0</v>
      </c>
      <c r="Q676" s="12"/>
      <c r="R676" s="12">
        <v>0</v>
      </c>
      <c r="S676" s="12">
        <f t="shared" si="1024"/>
        <v>0</v>
      </c>
      <c r="T676" s="146">
        <f t="shared" si="1025"/>
        <v>0</v>
      </c>
      <c r="U676" s="52" t="str">
        <f t="shared" si="1026"/>
        <v/>
      </c>
      <c r="V676" s="62">
        <f t="shared" si="1027"/>
        <v>0</v>
      </c>
      <c r="W676" s="12"/>
      <c r="X676" s="111">
        <v>0</v>
      </c>
      <c r="Y676" s="12"/>
      <c r="Z676" s="12">
        <v>0</v>
      </c>
      <c r="AA676" s="62">
        <f t="shared" si="1028"/>
        <v>0</v>
      </c>
      <c r="AB676" s="52" t="str">
        <f t="shared" si="1029"/>
        <v/>
      </c>
      <c r="AC676" s="62">
        <f t="shared" si="1030"/>
        <v>0</v>
      </c>
      <c r="AD676" s="81"/>
      <c r="AE676" s="162"/>
    </row>
    <row r="677" spans="1:31" s="24" customFormat="1" ht="18" customHeight="1" x14ac:dyDescent="0.25">
      <c r="A677" s="6" t="str">
        <f>IF(OR(M677&lt;&gt;0,F677&lt;&gt;0,O677&lt;&gt;0,S677&lt;&gt;0,T677&lt;&gt;0),"a","b")</f>
        <v>b</v>
      </c>
      <c r="B677" s="70" t="s">
        <v>7</v>
      </c>
      <c r="C677" s="10" t="s">
        <v>217</v>
      </c>
      <c r="D677" s="12">
        <v>0</v>
      </c>
      <c r="E677" s="12">
        <v>0</v>
      </c>
      <c r="F677" s="146">
        <v>0</v>
      </c>
      <c r="G677" s="84">
        <v>0</v>
      </c>
      <c r="H677" s="84">
        <v>0</v>
      </c>
      <c r="I677" s="146">
        <v>0</v>
      </c>
      <c r="J677" s="43">
        <v>0</v>
      </c>
      <c r="K677" s="43">
        <v>0</v>
      </c>
      <c r="L677" s="52" t="str">
        <f t="shared" si="1023"/>
        <v/>
      </c>
      <c r="M677" s="12">
        <v>0</v>
      </c>
      <c r="N677" s="12">
        <v>0</v>
      </c>
      <c r="O677" s="12">
        <v>0</v>
      </c>
      <c r="P677" s="12">
        <v>0</v>
      </c>
      <c r="Q677" s="12"/>
      <c r="R677" s="12">
        <v>0</v>
      </c>
      <c r="S677" s="12">
        <f t="shared" si="1024"/>
        <v>0</v>
      </c>
      <c r="T677" s="146">
        <f t="shared" si="1025"/>
        <v>0</v>
      </c>
      <c r="U677" s="52" t="str">
        <f t="shared" si="1026"/>
        <v/>
      </c>
      <c r="V677" s="62">
        <f t="shared" si="1027"/>
        <v>0</v>
      </c>
      <c r="W677" s="12"/>
      <c r="X677" s="111">
        <v>0</v>
      </c>
      <c r="Y677" s="12"/>
      <c r="Z677" s="12">
        <v>0</v>
      </c>
      <c r="AA677" s="62">
        <f t="shared" si="1028"/>
        <v>0</v>
      </c>
      <c r="AB677" s="52" t="str">
        <f t="shared" si="1029"/>
        <v/>
      </c>
      <c r="AC677" s="62">
        <f t="shared" si="1030"/>
        <v>0</v>
      </c>
      <c r="AD677" s="81"/>
      <c r="AE677" s="162"/>
    </row>
    <row r="678" spans="1:31" s="24" customFormat="1" ht="18" customHeight="1" x14ac:dyDescent="0.25">
      <c r="A678" s="6" t="str">
        <f>IF(OR(M678&lt;&gt;0,F678&lt;&gt;0,O678&lt;&gt;0,S678&lt;&gt;0,T678&lt;&gt;0),"a","b")</f>
        <v>b</v>
      </c>
      <c r="B678" s="70" t="s">
        <v>7</v>
      </c>
      <c r="C678" s="10" t="s">
        <v>218</v>
      </c>
      <c r="D678" s="12">
        <v>0</v>
      </c>
      <c r="E678" s="12">
        <v>0</v>
      </c>
      <c r="F678" s="146">
        <v>0</v>
      </c>
      <c r="G678" s="84">
        <v>0</v>
      </c>
      <c r="H678" s="84">
        <v>0</v>
      </c>
      <c r="I678" s="146">
        <v>0</v>
      </c>
      <c r="J678" s="43">
        <v>0</v>
      </c>
      <c r="K678" s="43">
        <v>0</v>
      </c>
      <c r="L678" s="52" t="str">
        <f t="shared" si="1023"/>
        <v/>
      </c>
      <c r="M678" s="12">
        <v>0</v>
      </c>
      <c r="N678" s="12">
        <v>0</v>
      </c>
      <c r="O678" s="12">
        <v>0</v>
      </c>
      <c r="P678" s="12">
        <v>0</v>
      </c>
      <c r="Q678" s="12"/>
      <c r="R678" s="12">
        <v>0</v>
      </c>
      <c r="S678" s="12">
        <f t="shared" si="1024"/>
        <v>0</v>
      </c>
      <c r="T678" s="146">
        <f t="shared" si="1025"/>
        <v>0</v>
      </c>
      <c r="U678" s="52" t="str">
        <f t="shared" si="1026"/>
        <v/>
      </c>
      <c r="V678" s="62">
        <f t="shared" si="1027"/>
        <v>0</v>
      </c>
      <c r="W678" s="12"/>
      <c r="X678" s="111">
        <v>0</v>
      </c>
      <c r="Y678" s="12"/>
      <c r="Z678" s="12">
        <v>0</v>
      </c>
      <c r="AA678" s="62">
        <f t="shared" si="1028"/>
        <v>0</v>
      </c>
      <c r="AB678" s="52" t="str">
        <f t="shared" si="1029"/>
        <v/>
      </c>
      <c r="AC678" s="62">
        <f t="shared" si="1030"/>
        <v>0</v>
      </c>
      <c r="AD678" s="81"/>
      <c r="AE678" s="162"/>
    </row>
    <row r="679" spans="1:31" s="24" customFormat="1" ht="18" customHeight="1" x14ac:dyDescent="0.25">
      <c r="A679" s="6" t="s">
        <v>231</v>
      </c>
      <c r="B679" s="70" t="s">
        <v>7</v>
      </c>
      <c r="C679" s="10" t="s">
        <v>219</v>
      </c>
      <c r="D679" s="11">
        <v>430</v>
      </c>
      <c r="E679" s="11">
        <v>343.2</v>
      </c>
      <c r="F679" s="145">
        <v>269.5</v>
      </c>
      <c r="G679" s="83">
        <v>269.34800000000001</v>
      </c>
      <c r="H679" s="83">
        <v>238.39099999999999</v>
      </c>
      <c r="I679" s="145">
        <v>208.208</v>
      </c>
      <c r="J679" s="42">
        <v>178.00700000000001</v>
      </c>
      <c r="K679" s="42">
        <v>146.67599999999999</v>
      </c>
      <c r="L679" s="51">
        <f t="shared" si="1023"/>
        <v>0.99943599257884974</v>
      </c>
      <c r="M679" s="11">
        <v>0</v>
      </c>
      <c r="N679" s="11">
        <v>30.532</v>
      </c>
      <c r="O679" s="11">
        <v>30.242999999999981</v>
      </c>
      <c r="P679" s="11">
        <v>31.331000000000017</v>
      </c>
      <c r="Q679" s="11">
        <v>32</v>
      </c>
      <c r="R679" s="11">
        <v>30.200999999999993</v>
      </c>
      <c r="S679" s="11">
        <f t="shared" si="1024"/>
        <v>30.957000000000022</v>
      </c>
      <c r="T679" s="145">
        <f t="shared" si="1025"/>
        <v>0.15199999999998681</v>
      </c>
      <c r="U679" s="51">
        <f t="shared" si="1026"/>
        <v>0.78481351981351988</v>
      </c>
      <c r="V679" s="61">
        <f t="shared" si="1027"/>
        <v>73.851999999999975</v>
      </c>
      <c r="W679" s="11">
        <v>96</v>
      </c>
      <c r="X679" s="116">
        <v>100.5</v>
      </c>
      <c r="Y679" s="11">
        <v>88.9</v>
      </c>
      <c r="Z679" s="11">
        <v>123.7</v>
      </c>
      <c r="AA679" s="61">
        <f t="shared" si="1028"/>
        <v>358.24800000000005</v>
      </c>
      <c r="AB679" s="51">
        <f t="shared" si="1029"/>
        <v>1.0438461538461541</v>
      </c>
      <c r="AC679" s="61">
        <f t="shared" si="1030"/>
        <v>-15.048000000000059</v>
      </c>
      <c r="AD679" s="81"/>
      <c r="AE679" s="162"/>
    </row>
    <row r="680" spans="1:31" s="24" customFormat="1" ht="18" customHeight="1" x14ac:dyDescent="0.25">
      <c r="A680" s="6" t="str">
        <f>IF(OR(M680&lt;&gt;0,F680&lt;&gt;0,O680&lt;&gt;0,S680&lt;&gt;0,T680&lt;&gt;0),"a","b")</f>
        <v>b</v>
      </c>
      <c r="B680" s="70" t="s">
        <v>7</v>
      </c>
      <c r="C680" s="10" t="s">
        <v>220</v>
      </c>
      <c r="D680" s="12">
        <v>0</v>
      </c>
      <c r="E680" s="12">
        <v>0</v>
      </c>
      <c r="F680" s="146">
        <v>0</v>
      </c>
      <c r="G680" s="84">
        <v>0</v>
      </c>
      <c r="H680" s="84">
        <v>0</v>
      </c>
      <c r="I680" s="146">
        <v>0</v>
      </c>
      <c r="J680" s="43">
        <v>0</v>
      </c>
      <c r="K680" s="43">
        <v>0</v>
      </c>
      <c r="L680" s="52" t="str">
        <f t="shared" si="1023"/>
        <v/>
      </c>
      <c r="M680" s="12">
        <v>0</v>
      </c>
      <c r="N680" s="12">
        <v>0</v>
      </c>
      <c r="O680" s="12">
        <v>0</v>
      </c>
      <c r="P680" s="12">
        <v>0</v>
      </c>
      <c r="Q680" s="12"/>
      <c r="R680" s="12">
        <v>0</v>
      </c>
      <c r="S680" s="12">
        <f t="shared" si="1024"/>
        <v>0</v>
      </c>
      <c r="T680" s="146">
        <f t="shared" si="1025"/>
        <v>0</v>
      </c>
      <c r="U680" s="52" t="str">
        <f t="shared" si="1026"/>
        <v/>
      </c>
      <c r="V680" s="62">
        <f t="shared" si="1027"/>
        <v>0</v>
      </c>
      <c r="W680" s="12"/>
      <c r="X680" s="111">
        <v>0</v>
      </c>
      <c r="Y680" s="12"/>
      <c r="Z680" s="12">
        <v>0</v>
      </c>
      <c r="AA680" s="62">
        <f t="shared" si="1028"/>
        <v>0</v>
      </c>
      <c r="AB680" s="52" t="str">
        <f t="shared" si="1029"/>
        <v/>
      </c>
      <c r="AC680" s="62">
        <f t="shared" si="1030"/>
        <v>0</v>
      </c>
      <c r="AD680" s="81"/>
      <c r="AE680" s="162"/>
    </row>
    <row r="681" spans="1:31" s="24" customFormat="1" ht="30" customHeight="1" x14ac:dyDescent="0.25">
      <c r="A681" s="6" t="str">
        <f>IF(OR(M681&lt;&gt;0,F681&lt;&gt;0,O681&lt;&gt;0,S681&lt;&gt;0,T681&lt;&gt;0),"a","b")</f>
        <v>b</v>
      </c>
      <c r="B681" s="69" t="s">
        <v>7</v>
      </c>
      <c r="C681" s="13" t="s">
        <v>14</v>
      </c>
      <c r="D681" s="14">
        <v>0</v>
      </c>
      <c r="E681" s="14">
        <v>0</v>
      </c>
      <c r="F681" s="147">
        <v>0</v>
      </c>
      <c r="G681" s="158">
        <v>0</v>
      </c>
      <c r="H681" s="158">
        <v>0</v>
      </c>
      <c r="I681" s="147">
        <v>0</v>
      </c>
      <c r="J681" s="44">
        <v>0</v>
      </c>
      <c r="K681" s="44">
        <v>0</v>
      </c>
      <c r="L681" s="53" t="str">
        <f t="shared" si="1023"/>
        <v/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0</v>
      </c>
      <c r="S681" s="14">
        <f t="shared" si="1024"/>
        <v>0</v>
      </c>
      <c r="T681" s="147">
        <f t="shared" si="1025"/>
        <v>0</v>
      </c>
      <c r="U681" s="53" t="str">
        <f t="shared" si="1026"/>
        <v/>
      </c>
      <c r="V681" s="63">
        <f t="shared" si="1027"/>
        <v>0</v>
      </c>
      <c r="W681" s="14"/>
      <c r="X681" s="110">
        <v>0</v>
      </c>
      <c r="Y681" s="14"/>
      <c r="Z681" s="14">
        <v>0</v>
      </c>
      <c r="AA681" s="63">
        <f t="shared" si="1028"/>
        <v>0</v>
      </c>
      <c r="AB681" s="53" t="str">
        <f t="shared" si="1029"/>
        <v/>
      </c>
      <c r="AC681" s="63">
        <f t="shared" si="1030"/>
        <v>0</v>
      </c>
      <c r="AD681" s="81"/>
      <c r="AE681" s="162"/>
    </row>
    <row r="682" spans="1:31" s="24" customFormat="1" ht="15" customHeight="1" x14ac:dyDescent="0.25">
      <c r="A682" s="6" t="str">
        <f>IF(OR(M682&lt;&gt;0,F682&lt;&gt;0,O682&lt;&gt;0,S682&lt;&gt;0,T682&lt;&gt;0),"a","b")</f>
        <v>b</v>
      </c>
      <c r="B682" s="69" t="s">
        <v>7</v>
      </c>
      <c r="C682" s="13" t="s">
        <v>15</v>
      </c>
      <c r="D682" s="14">
        <v>0</v>
      </c>
      <c r="E682" s="14">
        <v>0</v>
      </c>
      <c r="F682" s="147">
        <v>0</v>
      </c>
      <c r="G682" s="158">
        <v>0</v>
      </c>
      <c r="H682" s="158">
        <v>0</v>
      </c>
      <c r="I682" s="147">
        <v>0</v>
      </c>
      <c r="J682" s="44">
        <v>0</v>
      </c>
      <c r="K682" s="44">
        <v>0</v>
      </c>
      <c r="L682" s="53" t="str">
        <f t="shared" si="1023"/>
        <v/>
      </c>
      <c r="M682" s="14">
        <v>0</v>
      </c>
      <c r="N682" s="14">
        <v>0</v>
      </c>
      <c r="O682" s="14">
        <v>0</v>
      </c>
      <c r="P682" s="14">
        <v>0</v>
      </c>
      <c r="Q682" s="14">
        <v>0</v>
      </c>
      <c r="R682" s="14">
        <v>0</v>
      </c>
      <c r="S682" s="14">
        <f t="shared" si="1024"/>
        <v>0</v>
      </c>
      <c r="T682" s="147">
        <f t="shared" si="1025"/>
        <v>0</v>
      </c>
      <c r="U682" s="53" t="str">
        <f t="shared" si="1026"/>
        <v/>
      </c>
      <c r="V682" s="63">
        <f t="shared" si="1027"/>
        <v>0</v>
      </c>
      <c r="W682" s="14"/>
      <c r="X682" s="110">
        <v>0</v>
      </c>
      <c r="Y682" s="14"/>
      <c r="Z682" s="14">
        <v>0</v>
      </c>
      <c r="AA682" s="63">
        <f t="shared" si="1028"/>
        <v>0</v>
      </c>
      <c r="AB682" s="53" t="str">
        <f t="shared" si="1029"/>
        <v/>
      </c>
      <c r="AC682" s="63">
        <f t="shared" si="1030"/>
        <v>0</v>
      </c>
      <c r="AD682" s="81"/>
      <c r="AE682" s="162"/>
    </row>
    <row r="683" spans="1:31" s="24" customFormat="1" ht="15.75" customHeight="1" thickBot="1" x14ac:dyDescent="0.3">
      <c r="A683" s="6" t="str">
        <f>IF(OR(M683&lt;&gt;0,F683&lt;&gt;0,O683&lt;&gt;0,S683&lt;&gt;0,T683&lt;&gt;0),"a","b")</f>
        <v>b</v>
      </c>
      <c r="B683" s="71" t="s">
        <v>7</v>
      </c>
      <c r="C683" s="17" t="s">
        <v>16</v>
      </c>
      <c r="D683" s="18">
        <v>0</v>
      </c>
      <c r="E683" s="18">
        <v>0</v>
      </c>
      <c r="F683" s="149">
        <v>0</v>
      </c>
      <c r="G683" s="160">
        <v>0</v>
      </c>
      <c r="H683" s="160">
        <v>0</v>
      </c>
      <c r="I683" s="149">
        <v>0</v>
      </c>
      <c r="J683" s="46">
        <v>0</v>
      </c>
      <c r="K683" s="46">
        <v>0</v>
      </c>
      <c r="L683" s="55" t="str">
        <f t="shared" si="1023"/>
        <v/>
      </c>
      <c r="M683" s="18">
        <v>0</v>
      </c>
      <c r="N683" s="18">
        <v>0</v>
      </c>
      <c r="O683" s="18">
        <v>0</v>
      </c>
      <c r="P683" s="18">
        <v>0</v>
      </c>
      <c r="Q683" s="18">
        <v>0</v>
      </c>
      <c r="R683" s="18">
        <v>0</v>
      </c>
      <c r="S683" s="18">
        <f t="shared" si="1024"/>
        <v>0</v>
      </c>
      <c r="T683" s="149">
        <f t="shared" si="1025"/>
        <v>0</v>
      </c>
      <c r="U683" s="55" t="str">
        <f t="shared" si="1026"/>
        <v/>
      </c>
      <c r="V683" s="65">
        <f t="shared" si="1027"/>
        <v>0</v>
      </c>
      <c r="W683" s="18"/>
      <c r="X683" s="112">
        <v>0</v>
      </c>
      <c r="Y683" s="18"/>
      <c r="Z683" s="18">
        <v>0</v>
      </c>
      <c r="AA683" s="65">
        <f t="shared" si="1028"/>
        <v>0</v>
      </c>
      <c r="AB683" s="55" t="str">
        <f t="shared" si="1029"/>
        <v/>
      </c>
      <c r="AC683" s="65">
        <f t="shared" si="1030"/>
        <v>0</v>
      </c>
      <c r="AD683" s="81"/>
      <c r="AE683" s="162"/>
    </row>
    <row r="684" spans="1:31" s="24" customFormat="1" ht="64.5" thickTop="1" thickBot="1" x14ac:dyDescent="0.3">
      <c r="A684" s="6" t="str">
        <f>IF(OR(M684&lt;&gt;0,F684&lt;&gt;0,O684&lt;&gt;0,S684&lt;&gt;0,T684&lt;&gt;0),"a","b")</f>
        <v>a</v>
      </c>
      <c r="B684" s="67" t="s">
        <v>117</v>
      </c>
      <c r="C684" s="19" t="s">
        <v>118</v>
      </c>
      <c r="D684" s="7">
        <f t="shared" ref="D684:K684" si="1052">D685+D693+D694+D695</f>
        <v>1000</v>
      </c>
      <c r="E684" s="7">
        <f t="shared" si="1052"/>
        <v>1522.6859999999999</v>
      </c>
      <c r="F684" s="143">
        <f t="shared" ref="F684" si="1053">F685+F693+F694+F695</f>
        <v>1006.386</v>
      </c>
      <c r="G684" s="156">
        <f t="shared" si="1052"/>
        <v>1005.57861</v>
      </c>
      <c r="H684" s="156">
        <f t="shared" ref="H684" si="1054">H685+H693+H694+H695</f>
        <v>863.7921</v>
      </c>
      <c r="I684" s="143">
        <f t="shared" ref="I684" si="1055">I685+I693+I694+I695</f>
        <v>642.44568000000004</v>
      </c>
      <c r="J684" s="40">
        <f t="shared" si="1052"/>
        <v>430.52600000000001</v>
      </c>
      <c r="K684" s="40">
        <f t="shared" si="1052"/>
        <v>352.57600000000002</v>
      </c>
      <c r="L684" s="49">
        <f t="shared" si="1023"/>
        <v>0.99919773327530392</v>
      </c>
      <c r="M684" s="7">
        <f>M685+M693+M694+M695</f>
        <v>0</v>
      </c>
      <c r="N684" s="7">
        <f>N685+N693+N694+N695</f>
        <v>78.555999999999997</v>
      </c>
      <c r="O684" s="7">
        <f>O685+O693+O694+O695</f>
        <v>79.020000000000039</v>
      </c>
      <c r="P684" s="7">
        <f>P685+P693+P694+P695</f>
        <v>77.949999999999989</v>
      </c>
      <c r="Q684" s="7">
        <f>Q685+Q693+Q694+Q695</f>
        <v>80</v>
      </c>
      <c r="R684" s="7">
        <v>211.91968000000003</v>
      </c>
      <c r="S684" s="7">
        <f t="shared" si="1024"/>
        <v>141.78651000000002</v>
      </c>
      <c r="T684" s="143">
        <f t="shared" si="1025"/>
        <v>0.80738999999994121</v>
      </c>
      <c r="U684" s="49">
        <f t="shared" si="1026"/>
        <v>0.66039788242618636</v>
      </c>
      <c r="V684" s="59">
        <f t="shared" si="1027"/>
        <v>517.1073899999999</v>
      </c>
      <c r="W684" s="7">
        <f>W685+W693+W694+W695</f>
        <v>546.1</v>
      </c>
      <c r="X684" s="118">
        <f>X685+X693+X694+X695</f>
        <v>658</v>
      </c>
      <c r="Y684" s="7">
        <f>Y685+Y693+Y694+Y695</f>
        <v>507.1</v>
      </c>
      <c r="Z684" s="7">
        <f>Z685+Z693+Z694+Z695</f>
        <v>431.3</v>
      </c>
      <c r="AA684" s="59">
        <f t="shared" si="1028"/>
        <v>1512.6786099999999</v>
      </c>
      <c r="AB684" s="49">
        <f t="shared" si="1029"/>
        <v>0.99342780455064272</v>
      </c>
      <c r="AC684" s="59">
        <f t="shared" si="1030"/>
        <v>10.007389999999987</v>
      </c>
      <c r="AD684" s="81"/>
      <c r="AE684" s="162"/>
    </row>
    <row r="685" spans="1:31" s="24" customFormat="1" ht="18.75" customHeight="1" thickTop="1" x14ac:dyDescent="0.25">
      <c r="A685" s="6" t="s">
        <v>231</v>
      </c>
      <c r="B685" s="69" t="s">
        <v>7</v>
      </c>
      <c r="C685" s="8" t="s">
        <v>8</v>
      </c>
      <c r="D685" s="9">
        <f t="shared" ref="D685:K685" si="1056">D686+D687+D688+D689+D690+D691+D692</f>
        <v>1000</v>
      </c>
      <c r="E685" s="9">
        <f t="shared" si="1056"/>
        <v>1522.6859999999999</v>
      </c>
      <c r="F685" s="144">
        <f t="shared" ref="F685" si="1057">F686+F687+F688+F689+F690+F691+F692</f>
        <v>1006.386</v>
      </c>
      <c r="G685" s="157">
        <f t="shared" si="1056"/>
        <v>1005.57861</v>
      </c>
      <c r="H685" s="157">
        <f t="shared" ref="H685" si="1058">H686+H687+H688+H689+H690+H691+H692</f>
        <v>863.7921</v>
      </c>
      <c r="I685" s="144">
        <f t="shared" ref="I685" si="1059">I686+I687+I688+I689+I690+I691+I692</f>
        <v>642.44568000000004</v>
      </c>
      <c r="J685" s="41">
        <f t="shared" si="1056"/>
        <v>430.52600000000001</v>
      </c>
      <c r="K685" s="41">
        <f t="shared" si="1056"/>
        <v>352.57600000000002</v>
      </c>
      <c r="L685" s="50">
        <f t="shared" si="1023"/>
        <v>0.99919773327530392</v>
      </c>
      <c r="M685" s="9">
        <f>M686+M687+M688+M689+M690+M691+M692</f>
        <v>0</v>
      </c>
      <c r="N685" s="9">
        <f>N686+N687+N688+N689+N690+N691+N692</f>
        <v>78.555999999999997</v>
      </c>
      <c r="O685" s="9">
        <f>O686+O687+O688+O689+O690+O691+O692</f>
        <v>79.020000000000039</v>
      </c>
      <c r="P685" s="9">
        <f>P686+P687+P688+P689+P690+P691+P692</f>
        <v>77.949999999999989</v>
      </c>
      <c r="Q685" s="9">
        <f>Q686+Q687+Q688+Q689+Q690+Q691+Q692</f>
        <v>80</v>
      </c>
      <c r="R685" s="9">
        <v>211.91968000000003</v>
      </c>
      <c r="S685" s="9">
        <f t="shared" si="1024"/>
        <v>141.78651000000002</v>
      </c>
      <c r="T685" s="144">
        <f t="shared" si="1025"/>
        <v>0.80738999999994121</v>
      </c>
      <c r="U685" s="50">
        <f t="shared" si="1026"/>
        <v>0.66039788242618636</v>
      </c>
      <c r="V685" s="60">
        <f t="shared" si="1027"/>
        <v>517.1073899999999</v>
      </c>
      <c r="W685" s="9">
        <f>W686+W687+W688+W689+W690+W691+W692</f>
        <v>546.1</v>
      </c>
      <c r="X685" s="113">
        <f>X686+X687+X688+X689+X690+X691+X692</f>
        <v>658</v>
      </c>
      <c r="Y685" s="9">
        <f>Y686+Y687+Y688+Y689+Y690+Y691+Y692</f>
        <v>507.1</v>
      </c>
      <c r="Z685" s="9">
        <f>Z686+Z687+Z688+Z689+Z690+Z691+Z692</f>
        <v>431.3</v>
      </c>
      <c r="AA685" s="60">
        <f t="shared" si="1028"/>
        <v>1512.6786099999999</v>
      </c>
      <c r="AB685" s="50">
        <f t="shared" si="1029"/>
        <v>0.99342780455064272</v>
      </c>
      <c r="AC685" s="60">
        <f t="shared" si="1030"/>
        <v>10.007389999999987</v>
      </c>
      <c r="AD685" s="81"/>
      <c r="AE685" s="162"/>
    </row>
    <row r="686" spans="1:31" s="24" customFormat="1" ht="18" customHeight="1" x14ac:dyDescent="0.25">
      <c r="A686" s="6" t="str">
        <f>IF(OR(M686&lt;&gt;0,F686&lt;&gt;0,O686&lt;&gt;0,S686&lt;&gt;0,T686&lt;&gt;0),"a","b")</f>
        <v>b</v>
      </c>
      <c r="B686" s="70" t="s">
        <v>7</v>
      </c>
      <c r="C686" s="10" t="s">
        <v>215</v>
      </c>
      <c r="D686" s="12">
        <v>0</v>
      </c>
      <c r="E686" s="12">
        <v>0</v>
      </c>
      <c r="F686" s="146">
        <v>0</v>
      </c>
      <c r="G686" s="84">
        <v>0</v>
      </c>
      <c r="H686" s="84">
        <v>0</v>
      </c>
      <c r="I686" s="146">
        <v>0</v>
      </c>
      <c r="J686" s="43">
        <v>0</v>
      </c>
      <c r="K686" s="43">
        <v>0</v>
      </c>
      <c r="L686" s="52" t="str">
        <f t="shared" si="1023"/>
        <v/>
      </c>
      <c r="M686" s="12">
        <v>0</v>
      </c>
      <c r="N686" s="12">
        <v>0</v>
      </c>
      <c r="O686" s="12">
        <v>0</v>
      </c>
      <c r="P686" s="12">
        <v>0</v>
      </c>
      <c r="Q686" s="12"/>
      <c r="R686" s="12">
        <v>0</v>
      </c>
      <c r="S686" s="12">
        <f t="shared" si="1024"/>
        <v>0</v>
      </c>
      <c r="T686" s="146">
        <f t="shared" si="1025"/>
        <v>0</v>
      </c>
      <c r="U686" s="52" t="str">
        <f t="shared" si="1026"/>
        <v/>
      </c>
      <c r="V686" s="62">
        <f t="shared" si="1027"/>
        <v>0</v>
      </c>
      <c r="W686" s="12"/>
      <c r="X686" s="111">
        <v>0</v>
      </c>
      <c r="Y686" s="12"/>
      <c r="Z686" s="12">
        <v>0</v>
      </c>
      <c r="AA686" s="62">
        <f t="shared" si="1028"/>
        <v>0</v>
      </c>
      <c r="AB686" s="52" t="str">
        <f t="shared" si="1029"/>
        <v/>
      </c>
      <c r="AC686" s="62">
        <f t="shared" si="1030"/>
        <v>0</v>
      </c>
      <c r="AD686" s="81"/>
      <c r="AE686" s="162"/>
    </row>
    <row r="687" spans="1:31" s="24" customFormat="1" ht="18" customHeight="1" x14ac:dyDescent="0.25">
      <c r="A687" s="6" t="str">
        <f>IF(OR(M687&lt;&gt;0,F687&lt;&gt;0,O687&lt;&gt;0,S687&lt;&gt;0,T687&lt;&gt;0),"a","b")</f>
        <v>b</v>
      </c>
      <c r="B687" s="70" t="s">
        <v>7</v>
      </c>
      <c r="C687" s="10" t="s">
        <v>221</v>
      </c>
      <c r="D687" s="12">
        <v>0</v>
      </c>
      <c r="E687" s="12">
        <v>0</v>
      </c>
      <c r="F687" s="146">
        <v>0</v>
      </c>
      <c r="G687" s="84">
        <v>0</v>
      </c>
      <c r="H687" s="84">
        <v>0</v>
      </c>
      <c r="I687" s="146">
        <v>0</v>
      </c>
      <c r="J687" s="43">
        <v>0</v>
      </c>
      <c r="K687" s="43">
        <v>0</v>
      </c>
      <c r="L687" s="52" t="str">
        <f t="shared" si="1023"/>
        <v/>
      </c>
      <c r="M687" s="12">
        <v>0</v>
      </c>
      <c r="N687" s="12">
        <v>0</v>
      </c>
      <c r="O687" s="12">
        <v>0</v>
      </c>
      <c r="P687" s="12">
        <v>0</v>
      </c>
      <c r="Q687" s="12"/>
      <c r="R687" s="12">
        <v>0</v>
      </c>
      <c r="S687" s="12">
        <f t="shared" si="1024"/>
        <v>0</v>
      </c>
      <c r="T687" s="146">
        <f t="shared" si="1025"/>
        <v>0</v>
      </c>
      <c r="U687" s="52" t="str">
        <f t="shared" si="1026"/>
        <v/>
      </c>
      <c r="V687" s="62">
        <f t="shared" si="1027"/>
        <v>0</v>
      </c>
      <c r="W687" s="12"/>
      <c r="X687" s="111">
        <v>0</v>
      </c>
      <c r="Y687" s="12"/>
      <c r="Z687" s="12">
        <v>0</v>
      </c>
      <c r="AA687" s="62">
        <f t="shared" si="1028"/>
        <v>0</v>
      </c>
      <c r="AB687" s="52" t="str">
        <f t="shared" si="1029"/>
        <v/>
      </c>
      <c r="AC687" s="62">
        <f t="shared" si="1030"/>
        <v>0</v>
      </c>
      <c r="AD687" s="81"/>
      <c r="AE687" s="162"/>
    </row>
    <row r="688" spans="1:31" s="24" customFormat="1" ht="18" customHeight="1" x14ac:dyDescent="0.25">
      <c r="A688" s="6" t="str">
        <f>IF(OR(M688&lt;&gt;0,F688&lt;&gt;0,O688&lt;&gt;0,S688&lt;&gt;0,T688&lt;&gt;0),"a","b")</f>
        <v>b</v>
      </c>
      <c r="B688" s="70" t="s">
        <v>7</v>
      </c>
      <c r="C688" s="10" t="s">
        <v>216</v>
      </c>
      <c r="D688" s="12">
        <v>0</v>
      </c>
      <c r="E688" s="12">
        <v>0</v>
      </c>
      <c r="F688" s="146">
        <v>0</v>
      </c>
      <c r="G688" s="84">
        <v>0</v>
      </c>
      <c r="H688" s="84">
        <v>0</v>
      </c>
      <c r="I688" s="146">
        <v>0</v>
      </c>
      <c r="J688" s="43">
        <v>0</v>
      </c>
      <c r="K688" s="43">
        <v>0</v>
      </c>
      <c r="L688" s="52" t="str">
        <f t="shared" si="1023"/>
        <v/>
      </c>
      <c r="M688" s="12">
        <v>0</v>
      </c>
      <c r="N688" s="12">
        <v>0</v>
      </c>
      <c r="O688" s="12">
        <v>0</v>
      </c>
      <c r="P688" s="12">
        <v>0</v>
      </c>
      <c r="Q688" s="12"/>
      <c r="R688" s="12">
        <v>0</v>
      </c>
      <c r="S688" s="12">
        <f t="shared" si="1024"/>
        <v>0</v>
      </c>
      <c r="T688" s="146">
        <f t="shared" si="1025"/>
        <v>0</v>
      </c>
      <c r="U688" s="52" t="str">
        <f t="shared" si="1026"/>
        <v/>
      </c>
      <c r="V688" s="62">
        <f t="shared" si="1027"/>
        <v>0</v>
      </c>
      <c r="W688" s="12"/>
      <c r="X688" s="111">
        <v>0</v>
      </c>
      <c r="Y688" s="12"/>
      <c r="Z688" s="12">
        <v>0</v>
      </c>
      <c r="AA688" s="62">
        <f t="shared" si="1028"/>
        <v>0</v>
      </c>
      <c r="AB688" s="52" t="str">
        <f t="shared" si="1029"/>
        <v/>
      </c>
      <c r="AC688" s="62">
        <f t="shared" si="1030"/>
        <v>0</v>
      </c>
      <c r="AD688" s="81"/>
      <c r="AE688" s="162"/>
    </row>
    <row r="689" spans="1:31" s="24" customFormat="1" ht="18" customHeight="1" x14ac:dyDescent="0.25">
      <c r="A689" s="6" t="str">
        <f>IF(OR(M689&lt;&gt;0,F689&lt;&gt;0,O689&lt;&gt;0,S689&lt;&gt;0,T689&lt;&gt;0),"a","b")</f>
        <v>b</v>
      </c>
      <c r="B689" s="70" t="s">
        <v>7</v>
      </c>
      <c r="C689" s="10" t="s">
        <v>217</v>
      </c>
      <c r="D689" s="12">
        <v>0</v>
      </c>
      <c r="E689" s="12">
        <v>0</v>
      </c>
      <c r="F689" s="146">
        <v>0</v>
      </c>
      <c r="G689" s="84">
        <v>0</v>
      </c>
      <c r="H689" s="84">
        <v>0</v>
      </c>
      <c r="I689" s="146">
        <v>0</v>
      </c>
      <c r="J689" s="43">
        <v>0</v>
      </c>
      <c r="K689" s="43">
        <v>0</v>
      </c>
      <c r="L689" s="52" t="str">
        <f t="shared" si="1023"/>
        <v/>
      </c>
      <c r="M689" s="12">
        <v>0</v>
      </c>
      <c r="N689" s="12">
        <v>0</v>
      </c>
      <c r="O689" s="12">
        <v>0</v>
      </c>
      <c r="P689" s="12">
        <v>0</v>
      </c>
      <c r="Q689" s="12"/>
      <c r="R689" s="12">
        <v>0</v>
      </c>
      <c r="S689" s="12">
        <f t="shared" si="1024"/>
        <v>0</v>
      </c>
      <c r="T689" s="146">
        <f t="shared" si="1025"/>
        <v>0</v>
      </c>
      <c r="U689" s="52" t="str">
        <f t="shared" si="1026"/>
        <v/>
      </c>
      <c r="V689" s="62">
        <f t="shared" si="1027"/>
        <v>0</v>
      </c>
      <c r="W689" s="12"/>
      <c r="X689" s="111">
        <v>0</v>
      </c>
      <c r="Y689" s="12"/>
      <c r="Z689" s="12">
        <v>0</v>
      </c>
      <c r="AA689" s="62">
        <f t="shared" si="1028"/>
        <v>0</v>
      </c>
      <c r="AB689" s="52" t="str">
        <f t="shared" si="1029"/>
        <v/>
      </c>
      <c r="AC689" s="62">
        <f t="shared" si="1030"/>
        <v>0</v>
      </c>
      <c r="AD689" s="81"/>
      <c r="AE689" s="162"/>
    </row>
    <row r="690" spans="1:31" s="24" customFormat="1" ht="18" customHeight="1" x14ac:dyDescent="0.25">
      <c r="A690" s="6" t="str">
        <f>IF(OR(M690&lt;&gt;0,F690&lt;&gt;0,O690&lt;&gt;0,S690&lt;&gt;0,T690&lt;&gt;0),"a","b")</f>
        <v>b</v>
      </c>
      <c r="B690" s="70" t="s">
        <v>7</v>
      </c>
      <c r="C690" s="10" t="s">
        <v>218</v>
      </c>
      <c r="D690" s="12">
        <v>0</v>
      </c>
      <c r="E690" s="12">
        <v>0</v>
      </c>
      <c r="F690" s="146">
        <v>0</v>
      </c>
      <c r="G690" s="84">
        <v>0</v>
      </c>
      <c r="H690" s="84">
        <v>0</v>
      </c>
      <c r="I690" s="146">
        <v>0</v>
      </c>
      <c r="J690" s="43">
        <v>0</v>
      </c>
      <c r="K690" s="43">
        <v>0</v>
      </c>
      <c r="L690" s="52" t="str">
        <f t="shared" si="1023"/>
        <v/>
      </c>
      <c r="M690" s="12">
        <v>0</v>
      </c>
      <c r="N690" s="12">
        <v>0</v>
      </c>
      <c r="O690" s="12">
        <v>0</v>
      </c>
      <c r="P690" s="12">
        <v>0</v>
      </c>
      <c r="Q690" s="12"/>
      <c r="R690" s="12">
        <v>0</v>
      </c>
      <c r="S690" s="12">
        <f t="shared" si="1024"/>
        <v>0</v>
      </c>
      <c r="T690" s="146">
        <f t="shared" si="1025"/>
        <v>0</v>
      </c>
      <c r="U690" s="52" t="str">
        <f t="shared" si="1026"/>
        <v/>
      </c>
      <c r="V690" s="62">
        <f t="shared" si="1027"/>
        <v>0</v>
      </c>
      <c r="W690" s="12"/>
      <c r="X690" s="111">
        <v>0</v>
      </c>
      <c r="Y690" s="12"/>
      <c r="Z690" s="12">
        <v>0</v>
      </c>
      <c r="AA690" s="62">
        <f t="shared" si="1028"/>
        <v>0</v>
      </c>
      <c r="AB690" s="52" t="str">
        <f t="shared" si="1029"/>
        <v/>
      </c>
      <c r="AC690" s="62">
        <f t="shared" si="1030"/>
        <v>0</v>
      </c>
      <c r="AD690" s="81"/>
      <c r="AE690" s="162"/>
    </row>
    <row r="691" spans="1:31" s="24" customFormat="1" ht="18" customHeight="1" x14ac:dyDescent="0.25">
      <c r="A691" s="6" t="s">
        <v>231</v>
      </c>
      <c r="B691" s="70" t="s">
        <v>7</v>
      </c>
      <c r="C691" s="10" t="s">
        <v>219</v>
      </c>
      <c r="D691" s="11">
        <v>1000</v>
      </c>
      <c r="E691" s="11">
        <v>1522.6859999999999</v>
      </c>
      <c r="F691" s="145">
        <v>1006.386</v>
      </c>
      <c r="G691" s="83">
        <v>1005.57861</v>
      </c>
      <c r="H691" s="83">
        <v>863.7921</v>
      </c>
      <c r="I691" s="145">
        <v>642.44568000000004</v>
      </c>
      <c r="J691" s="42">
        <v>430.52600000000001</v>
      </c>
      <c r="K691" s="42">
        <v>352.57600000000002</v>
      </c>
      <c r="L691" s="51">
        <f t="shared" si="1023"/>
        <v>0.99919773327530392</v>
      </c>
      <c r="M691" s="11">
        <v>0</v>
      </c>
      <c r="N691" s="11">
        <v>78.555999999999997</v>
      </c>
      <c r="O691" s="11">
        <v>79.020000000000039</v>
      </c>
      <c r="P691" s="11">
        <v>77.949999999999989</v>
      </c>
      <c r="Q691" s="11">
        <v>80</v>
      </c>
      <c r="R691" s="11">
        <v>211.91968000000003</v>
      </c>
      <c r="S691" s="11">
        <f t="shared" si="1024"/>
        <v>141.78651000000002</v>
      </c>
      <c r="T691" s="145">
        <f t="shared" si="1025"/>
        <v>0.80738999999994121</v>
      </c>
      <c r="U691" s="51">
        <f t="shared" si="1026"/>
        <v>0.66039788242618636</v>
      </c>
      <c r="V691" s="61">
        <f t="shared" si="1027"/>
        <v>517.1073899999999</v>
      </c>
      <c r="W691" s="11">
        <v>546.1</v>
      </c>
      <c r="X691" s="116">
        <v>658</v>
      </c>
      <c r="Y691" s="11">
        <v>507.1</v>
      </c>
      <c r="Z691" s="11">
        <v>431.3</v>
      </c>
      <c r="AA691" s="61">
        <f t="shared" si="1028"/>
        <v>1512.6786099999999</v>
      </c>
      <c r="AB691" s="51">
        <f t="shared" si="1029"/>
        <v>0.99342780455064272</v>
      </c>
      <c r="AC691" s="61">
        <f t="shared" si="1030"/>
        <v>10.007389999999987</v>
      </c>
      <c r="AD691" s="81"/>
      <c r="AE691" s="162"/>
    </row>
    <row r="692" spans="1:31" s="24" customFormat="1" ht="18" customHeight="1" x14ac:dyDescent="0.25">
      <c r="A692" s="6" t="str">
        <f t="shared" ref="A692:A720" si="1060">IF(OR(M692&lt;&gt;0,F692&lt;&gt;0,O692&lt;&gt;0,S692&lt;&gt;0,T692&lt;&gt;0),"a","b")</f>
        <v>b</v>
      </c>
      <c r="B692" s="70" t="s">
        <v>7</v>
      </c>
      <c r="C692" s="10" t="s">
        <v>220</v>
      </c>
      <c r="D692" s="12">
        <v>0</v>
      </c>
      <c r="E692" s="12">
        <v>0</v>
      </c>
      <c r="F692" s="146">
        <v>0</v>
      </c>
      <c r="G692" s="84">
        <v>0</v>
      </c>
      <c r="H692" s="84">
        <v>0</v>
      </c>
      <c r="I692" s="146">
        <v>0</v>
      </c>
      <c r="J692" s="43">
        <v>0</v>
      </c>
      <c r="K692" s="43">
        <v>0</v>
      </c>
      <c r="L692" s="52" t="str">
        <f t="shared" si="1023"/>
        <v/>
      </c>
      <c r="M692" s="12">
        <v>0</v>
      </c>
      <c r="N692" s="12">
        <v>0</v>
      </c>
      <c r="O692" s="12">
        <v>0</v>
      </c>
      <c r="P692" s="12">
        <v>0</v>
      </c>
      <c r="Q692" s="12"/>
      <c r="R692" s="12">
        <v>0</v>
      </c>
      <c r="S692" s="12">
        <f t="shared" si="1024"/>
        <v>0</v>
      </c>
      <c r="T692" s="146">
        <f t="shared" si="1025"/>
        <v>0</v>
      </c>
      <c r="U692" s="52" t="str">
        <f t="shared" si="1026"/>
        <v/>
      </c>
      <c r="V692" s="62">
        <f t="shared" si="1027"/>
        <v>0</v>
      </c>
      <c r="W692" s="12"/>
      <c r="X692" s="111">
        <v>0</v>
      </c>
      <c r="Y692" s="12"/>
      <c r="Z692" s="12">
        <v>0</v>
      </c>
      <c r="AA692" s="62">
        <f t="shared" si="1028"/>
        <v>0</v>
      </c>
      <c r="AB692" s="52" t="str">
        <f t="shared" si="1029"/>
        <v/>
      </c>
      <c r="AC692" s="62">
        <f t="shared" si="1030"/>
        <v>0</v>
      </c>
      <c r="AD692" s="81"/>
      <c r="AE692" s="162"/>
    </row>
    <row r="693" spans="1:31" s="24" customFormat="1" ht="30" customHeight="1" x14ac:dyDescent="0.25">
      <c r="A693" s="6" t="str">
        <f t="shared" si="1060"/>
        <v>b</v>
      </c>
      <c r="B693" s="69" t="s">
        <v>7</v>
      </c>
      <c r="C693" s="13" t="s">
        <v>14</v>
      </c>
      <c r="D693" s="14">
        <v>0</v>
      </c>
      <c r="E693" s="14">
        <v>0</v>
      </c>
      <c r="F693" s="147">
        <v>0</v>
      </c>
      <c r="G693" s="158">
        <v>0</v>
      </c>
      <c r="H693" s="158">
        <v>0</v>
      </c>
      <c r="I693" s="147">
        <v>0</v>
      </c>
      <c r="J693" s="44">
        <v>0</v>
      </c>
      <c r="K693" s="44">
        <v>0</v>
      </c>
      <c r="L693" s="53" t="str">
        <f t="shared" si="1023"/>
        <v/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f t="shared" si="1024"/>
        <v>0</v>
      </c>
      <c r="T693" s="147">
        <f t="shared" si="1025"/>
        <v>0</v>
      </c>
      <c r="U693" s="53" t="str">
        <f t="shared" si="1026"/>
        <v/>
      </c>
      <c r="V693" s="63">
        <f t="shared" si="1027"/>
        <v>0</v>
      </c>
      <c r="W693" s="14"/>
      <c r="X693" s="110">
        <v>0</v>
      </c>
      <c r="Y693" s="14"/>
      <c r="Z693" s="14">
        <v>0</v>
      </c>
      <c r="AA693" s="63">
        <f t="shared" si="1028"/>
        <v>0</v>
      </c>
      <c r="AB693" s="53" t="str">
        <f t="shared" si="1029"/>
        <v/>
      </c>
      <c r="AC693" s="63">
        <f t="shared" si="1030"/>
        <v>0</v>
      </c>
      <c r="AD693" s="81"/>
      <c r="AE693" s="162"/>
    </row>
    <row r="694" spans="1:31" s="24" customFormat="1" ht="15" customHeight="1" x14ac:dyDescent="0.25">
      <c r="A694" s="6" t="str">
        <f t="shared" si="1060"/>
        <v>b</v>
      </c>
      <c r="B694" s="69" t="s">
        <v>7</v>
      </c>
      <c r="C694" s="13" t="s">
        <v>15</v>
      </c>
      <c r="D694" s="14">
        <v>0</v>
      </c>
      <c r="E694" s="14">
        <v>0</v>
      </c>
      <c r="F694" s="147">
        <v>0</v>
      </c>
      <c r="G694" s="158">
        <v>0</v>
      </c>
      <c r="H694" s="158">
        <v>0</v>
      </c>
      <c r="I694" s="147">
        <v>0</v>
      </c>
      <c r="J694" s="44">
        <v>0</v>
      </c>
      <c r="K694" s="44">
        <v>0</v>
      </c>
      <c r="L694" s="53" t="str">
        <f t="shared" si="1023"/>
        <v/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f t="shared" si="1024"/>
        <v>0</v>
      </c>
      <c r="T694" s="147">
        <f t="shared" si="1025"/>
        <v>0</v>
      </c>
      <c r="U694" s="53" t="str">
        <f t="shared" si="1026"/>
        <v/>
      </c>
      <c r="V694" s="63">
        <f t="shared" si="1027"/>
        <v>0</v>
      </c>
      <c r="W694" s="14"/>
      <c r="X694" s="110">
        <v>0</v>
      </c>
      <c r="Y694" s="14"/>
      <c r="Z694" s="14">
        <v>0</v>
      </c>
      <c r="AA694" s="63">
        <f t="shared" si="1028"/>
        <v>0</v>
      </c>
      <c r="AB694" s="53" t="str">
        <f t="shared" si="1029"/>
        <v/>
      </c>
      <c r="AC694" s="63">
        <f t="shared" si="1030"/>
        <v>0</v>
      </c>
      <c r="AD694" s="81"/>
      <c r="AE694" s="162"/>
    </row>
    <row r="695" spans="1:31" s="24" customFormat="1" ht="15.75" customHeight="1" thickBot="1" x14ac:dyDescent="0.3">
      <c r="A695" s="6" t="str">
        <f t="shared" si="1060"/>
        <v>b</v>
      </c>
      <c r="B695" s="71" t="s">
        <v>7</v>
      </c>
      <c r="C695" s="17" t="s">
        <v>16</v>
      </c>
      <c r="D695" s="18">
        <v>0</v>
      </c>
      <c r="E695" s="18">
        <v>0</v>
      </c>
      <c r="F695" s="149">
        <v>0</v>
      </c>
      <c r="G695" s="160">
        <v>0</v>
      </c>
      <c r="H695" s="160">
        <v>0</v>
      </c>
      <c r="I695" s="149">
        <v>0</v>
      </c>
      <c r="J695" s="46">
        <v>0</v>
      </c>
      <c r="K695" s="46">
        <v>0</v>
      </c>
      <c r="L695" s="55" t="str">
        <f t="shared" si="1023"/>
        <v/>
      </c>
      <c r="M695" s="18">
        <v>0</v>
      </c>
      <c r="N695" s="18">
        <v>0</v>
      </c>
      <c r="O695" s="18">
        <v>0</v>
      </c>
      <c r="P695" s="18">
        <v>0</v>
      </c>
      <c r="Q695" s="18">
        <v>0</v>
      </c>
      <c r="R695" s="18">
        <v>0</v>
      </c>
      <c r="S695" s="18">
        <f t="shared" si="1024"/>
        <v>0</v>
      </c>
      <c r="T695" s="149">
        <f t="shared" si="1025"/>
        <v>0</v>
      </c>
      <c r="U695" s="55" t="str">
        <f t="shared" si="1026"/>
        <v/>
      </c>
      <c r="V695" s="65">
        <f t="shared" si="1027"/>
        <v>0</v>
      </c>
      <c r="W695" s="18"/>
      <c r="X695" s="112">
        <v>0</v>
      </c>
      <c r="Y695" s="18"/>
      <c r="Z695" s="18">
        <v>0</v>
      </c>
      <c r="AA695" s="65">
        <f t="shared" si="1028"/>
        <v>0</v>
      </c>
      <c r="AB695" s="55" t="str">
        <f t="shared" si="1029"/>
        <v/>
      </c>
      <c r="AC695" s="65">
        <f t="shared" si="1030"/>
        <v>0</v>
      </c>
      <c r="AD695" s="81"/>
      <c r="AE695" s="162"/>
    </row>
    <row r="696" spans="1:31" s="24" customFormat="1" ht="64.5" customHeight="1" thickTop="1" thickBot="1" x14ac:dyDescent="0.3">
      <c r="A696" s="6" t="str">
        <f t="shared" si="1060"/>
        <v>b</v>
      </c>
      <c r="B696" s="80" t="s">
        <v>280</v>
      </c>
      <c r="C696" s="161" t="s">
        <v>281</v>
      </c>
      <c r="D696" s="7"/>
      <c r="E696" s="7">
        <f t="shared" ref="E696" si="1061">E697+E705+E706+E707</f>
        <v>36</v>
      </c>
      <c r="F696" s="143">
        <f t="shared" ref="F696:K696" si="1062">F697+F705+F706+F707</f>
        <v>0</v>
      </c>
      <c r="G696" s="156">
        <f t="shared" si="1062"/>
        <v>0</v>
      </c>
      <c r="H696" s="156">
        <f t="shared" si="1062"/>
        <v>0</v>
      </c>
      <c r="I696" s="143">
        <f t="shared" si="1062"/>
        <v>0</v>
      </c>
      <c r="J696" s="40">
        <f t="shared" si="1062"/>
        <v>0</v>
      </c>
      <c r="K696" s="40">
        <f t="shared" si="1062"/>
        <v>0</v>
      </c>
      <c r="L696" s="49" t="str">
        <f t="shared" ref="L696:L707" si="1063">IF(OR(F696="",F696=0),"",G696/F696)</f>
        <v/>
      </c>
      <c r="M696" s="7">
        <f>M697+M705+M706+M707</f>
        <v>0</v>
      </c>
      <c r="N696" s="7">
        <f>N697+N705+N706+N707</f>
        <v>0</v>
      </c>
      <c r="O696" s="7">
        <f>O697+O705+O706+O707</f>
        <v>0</v>
      </c>
      <c r="P696" s="7">
        <f>P697+P705+P706+P707</f>
        <v>0</v>
      </c>
      <c r="Q696" s="7">
        <f>Q697+Q705+Q706+Q707</f>
        <v>0</v>
      </c>
      <c r="R696" s="7">
        <v>211.91968000000003</v>
      </c>
      <c r="S696" s="7">
        <f t="shared" ref="S696:S697" si="1064">G696-H696</f>
        <v>0</v>
      </c>
      <c r="T696" s="143">
        <f>IF(OR(C696="თანამდებობრივი სარგო",C696="პრემია",C696="დანამატი",C696="მ.შ. შტატგარეშეთა შრომის ანაზღაურება"),"",F696-G696)</f>
        <v>0</v>
      </c>
      <c r="U696" s="49">
        <f t="shared" ref="U696:U707" si="1065">IF(OR(E696="",E696=0),"",G696/E696)</f>
        <v>0</v>
      </c>
      <c r="V696" s="59">
        <f t="shared" ref="V696:V707" si="1066">IF(OR(C696="თანამდებობრივი სარგო",C696="პრემია",C696="დანამატი",C696="მ.შ. შტატგარეშეთა შრომის ანაზღაურება"),"",E696-G696)</f>
        <v>36</v>
      </c>
      <c r="W696" s="7"/>
      <c r="X696" s="118"/>
      <c r="Y696" s="7">
        <f t="shared" ref="Y696" si="1067">Y697+Y705+Y706+Y707</f>
        <v>36</v>
      </c>
      <c r="Z696" s="7"/>
      <c r="AA696" s="59">
        <f t="shared" si="1028"/>
        <v>36</v>
      </c>
      <c r="AB696" s="49">
        <f t="shared" si="1029"/>
        <v>1</v>
      </c>
      <c r="AC696" s="59">
        <f t="shared" si="1030"/>
        <v>0</v>
      </c>
      <c r="AD696" s="81"/>
      <c r="AE696" s="162"/>
    </row>
    <row r="697" spans="1:31" s="24" customFormat="1" ht="18.75" customHeight="1" thickTop="1" x14ac:dyDescent="0.25">
      <c r="A697" s="6" t="str">
        <f t="shared" si="1060"/>
        <v>b</v>
      </c>
      <c r="B697" s="69"/>
      <c r="C697" s="8" t="s">
        <v>8</v>
      </c>
      <c r="D697" s="9"/>
      <c r="E697" s="9">
        <f t="shared" ref="E697" si="1068">E698+E699+E700+E701+E702+E703+E704</f>
        <v>36</v>
      </c>
      <c r="F697" s="144">
        <f t="shared" ref="F697:K697" si="1069">F698+F699+F700+F701+F702+F703+F704</f>
        <v>0</v>
      </c>
      <c r="G697" s="157">
        <f t="shared" si="1069"/>
        <v>0</v>
      </c>
      <c r="H697" s="157">
        <f t="shared" si="1069"/>
        <v>0</v>
      </c>
      <c r="I697" s="144">
        <f t="shared" si="1069"/>
        <v>0</v>
      </c>
      <c r="J697" s="41">
        <f t="shared" si="1069"/>
        <v>0</v>
      </c>
      <c r="K697" s="41">
        <f t="shared" si="1069"/>
        <v>0</v>
      </c>
      <c r="L697" s="50" t="str">
        <f t="shared" si="1063"/>
        <v/>
      </c>
      <c r="M697" s="9">
        <f>M698+M699+M700+M701+M702+M703+M704</f>
        <v>0</v>
      </c>
      <c r="N697" s="9">
        <f>N698+N699+N700+N701+N702+N703+N704</f>
        <v>0</v>
      </c>
      <c r="O697" s="9">
        <f>O698+O699+O700+O701+O702+O703+O704</f>
        <v>0</v>
      </c>
      <c r="P697" s="9">
        <f>P698+P699+P700+P701+P702+P703+P704</f>
        <v>0</v>
      </c>
      <c r="Q697" s="9">
        <f>Q698+Q699+Q700+Q701+Q702+Q703+Q704</f>
        <v>0</v>
      </c>
      <c r="R697" s="9">
        <v>211.91968000000003</v>
      </c>
      <c r="S697" s="9">
        <f t="shared" si="1064"/>
        <v>0</v>
      </c>
      <c r="T697" s="144">
        <f t="shared" ref="T697:T707" si="1070">IF(OR(C697="თანამდებობრივი სარგო",C697="პრემია",C697="დანამატი",C697="მ.შ. შტატგარეშეთა შრომის ანაზღაურება"),"",F697-G697)</f>
        <v>0</v>
      </c>
      <c r="U697" s="50">
        <f t="shared" si="1065"/>
        <v>0</v>
      </c>
      <c r="V697" s="60">
        <f t="shared" si="1066"/>
        <v>36</v>
      </c>
      <c r="W697" s="9"/>
      <c r="X697" s="113"/>
      <c r="Y697" s="9">
        <f t="shared" ref="Y697" si="1071">Y698+Y699+Y700+Y701+Y702+Y703+Y704</f>
        <v>36</v>
      </c>
      <c r="Z697" s="9"/>
      <c r="AA697" s="60">
        <f t="shared" si="1028"/>
        <v>36</v>
      </c>
      <c r="AB697" s="50">
        <f t="shared" si="1029"/>
        <v>1</v>
      </c>
      <c r="AC697" s="60">
        <f t="shared" si="1030"/>
        <v>0</v>
      </c>
      <c r="AD697" s="81"/>
      <c r="AE697" s="162"/>
    </row>
    <row r="698" spans="1:31" s="24" customFormat="1" ht="18" customHeight="1" x14ac:dyDescent="0.25">
      <c r="A698" s="6" t="str">
        <f t="shared" si="1060"/>
        <v>b</v>
      </c>
      <c r="B698" s="70"/>
      <c r="C698" s="10" t="s">
        <v>225</v>
      </c>
      <c r="D698" s="12"/>
      <c r="E698" s="12">
        <v>0</v>
      </c>
      <c r="F698" s="146"/>
      <c r="G698" s="84"/>
      <c r="H698" s="84"/>
      <c r="I698" s="146"/>
      <c r="J698" s="43"/>
      <c r="K698" s="43"/>
      <c r="L698" s="52" t="str">
        <f t="shared" si="1063"/>
        <v/>
      </c>
      <c r="M698" s="12"/>
      <c r="N698" s="12"/>
      <c r="O698" s="12"/>
      <c r="P698" s="12"/>
      <c r="Q698" s="12"/>
      <c r="R698" s="12"/>
      <c r="S698" s="12"/>
      <c r="T698" s="146">
        <f t="shared" si="1070"/>
        <v>0</v>
      </c>
      <c r="U698" s="52" t="str">
        <f t="shared" si="1065"/>
        <v/>
      </c>
      <c r="V698" s="62">
        <f t="shared" si="1066"/>
        <v>0</v>
      </c>
      <c r="W698" s="12"/>
      <c r="X698" s="111"/>
      <c r="Y698" s="12"/>
      <c r="Z698" s="12"/>
      <c r="AA698" s="62">
        <f t="shared" si="1028"/>
        <v>0</v>
      </c>
      <c r="AB698" s="52" t="str">
        <f t="shared" si="1029"/>
        <v/>
      </c>
      <c r="AC698" s="62">
        <f t="shared" si="1030"/>
        <v>0</v>
      </c>
      <c r="AD698" s="81"/>
      <c r="AE698" s="162"/>
    </row>
    <row r="699" spans="1:31" s="24" customFormat="1" ht="18" customHeight="1" x14ac:dyDescent="0.25">
      <c r="A699" s="6" t="str">
        <f t="shared" si="1060"/>
        <v>b</v>
      </c>
      <c r="B699" s="70"/>
      <c r="C699" s="10" t="s">
        <v>146</v>
      </c>
      <c r="D699" s="12"/>
      <c r="E699" s="12">
        <v>0</v>
      </c>
      <c r="F699" s="146"/>
      <c r="G699" s="84"/>
      <c r="H699" s="84"/>
      <c r="I699" s="146"/>
      <c r="J699" s="43"/>
      <c r="K699" s="43"/>
      <c r="L699" s="52" t="str">
        <f t="shared" si="1063"/>
        <v/>
      </c>
      <c r="M699" s="12"/>
      <c r="N699" s="12"/>
      <c r="O699" s="12"/>
      <c r="P699" s="12"/>
      <c r="Q699" s="12"/>
      <c r="R699" s="12"/>
      <c r="S699" s="12"/>
      <c r="T699" s="146">
        <f t="shared" si="1070"/>
        <v>0</v>
      </c>
      <c r="U699" s="52" t="str">
        <f t="shared" si="1065"/>
        <v/>
      </c>
      <c r="V699" s="62">
        <f t="shared" si="1066"/>
        <v>0</v>
      </c>
      <c r="W699" s="12"/>
      <c r="X699" s="111"/>
      <c r="Y699" s="12"/>
      <c r="Z699" s="12"/>
      <c r="AA699" s="62">
        <f t="shared" si="1028"/>
        <v>0</v>
      </c>
      <c r="AB699" s="52" t="str">
        <f t="shared" si="1029"/>
        <v/>
      </c>
      <c r="AC699" s="62">
        <f t="shared" si="1030"/>
        <v>0</v>
      </c>
      <c r="AD699" s="81"/>
      <c r="AE699" s="162"/>
    </row>
    <row r="700" spans="1:31" s="24" customFormat="1" ht="18" customHeight="1" x14ac:dyDescent="0.25">
      <c r="A700" s="6" t="str">
        <f t="shared" si="1060"/>
        <v>b</v>
      </c>
      <c r="B700" s="70"/>
      <c r="C700" s="10" t="s">
        <v>226</v>
      </c>
      <c r="D700" s="12"/>
      <c r="E700" s="12">
        <v>0</v>
      </c>
      <c r="F700" s="146"/>
      <c r="G700" s="84"/>
      <c r="H700" s="84"/>
      <c r="I700" s="146"/>
      <c r="J700" s="43"/>
      <c r="K700" s="43"/>
      <c r="L700" s="52" t="str">
        <f t="shared" si="1063"/>
        <v/>
      </c>
      <c r="M700" s="12"/>
      <c r="N700" s="12"/>
      <c r="O700" s="12"/>
      <c r="P700" s="12"/>
      <c r="Q700" s="12"/>
      <c r="R700" s="12"/>
      <c r="S700" s="12"/>
      <c r="T700" s="146">
        <f t="shared" si="1070"/>
        <v>0</v>
      </c>
      <c r="U700" s="52" t="str">
        <f t="shared" si="1065"/>
        <v/>
      </c>
      <c r="V700" s="62">
        <f t="shared" si="1066"/>
        <v>0</v>
      </c>
      <c r="W700" s="12"/>
      <c r="X700" s="111"/>
      <c r="Y700" s="12"/>
      <c r="Z700" s="12"/>
      <c r="AA700" s="62">
        <f t="shared" si="1028"/>
        <v>0</v>
      </c>
      <c r="AB700" s="52" t="str">
        <f t="shared" si="1029"/>
        <v/>
      </c>
      <c r="AC700" s="62">
        <f t="shared" si="1030"/>
        <v>0</v>
      </c>
      <c r="AD700" s="81"/>
      <c r="AE700" s="162"/>
    </row>
    <row r="701" spans="1:31" s="24" customFormat="1" ht="18" customHeight="1" x14ac:dyDescent="0.25">
      <c r="A701" s="6" t="str">
        <f t="shared" si="1060"/>
        <v>b</v>
      </c>
      <c r="B701" s="70"/>
      <c r="C701" s="10" t="s">
        <v>227</v>
      </c>
      <c r="D701" s="12"/>
      <c r="E701" s="12">
        <v>0</v>
      </c>
      <c r="F701" s="146"/>
      <c r="G701" s="84"/>
      <c r="H701" s="84"/>
      <c r="I701" s="146"/>
      <c r="J701" s="43"/>
      <c r="K701" s="43"/>
      <c r="L701" s="52" t="str">
        <f t="shared" si="1063"/>
        <v/>
      </c>
      <c r="M701" s="12"/>
      <c r="N701" s="12"/>
      <c r="O701" s="12"/>
      <c r="P701" s="12"/>
      <c r="Q701" s="12"/>
      <c r="R701" s="12"/>
      <c r="S701" s="12"/>
      <c r="T701" s="146">
        <f t="shared" si="1070"/>
        <v>0</v>
      </c>
      <c r="U701" s="52" t="str">
        <f t="shared" si="1065"/>
        <v/>
      </c>
      <c r="V701" s="62">
        <f t="shared" si="1066"/>
        <v>0</v>
      </c>
      <c r="W701" s="12"/>
      <c r="X701" s="111"/>
      <c r="Y701" s="12"/>
      <c r="Z701" s="12"/>
      <c r="AA701" s="62">
        <f t="shared" si="1028"/>
        <v>0</v>
      </c>
      <c r="AB701" s="52" t="str">
        <f t="shared" si="1029"/>
        <v/>
      </c>
      <c r="AC701" s="62">
        <f t="shared" si="1030"/>
        <v>0</v>
      </c>
      <c r="AD701" s="81"/>
      <c r="AE701" s="162"/>
    </row>
    <row r="702" spans="1:31" s="24" customFormat="1" ht="18" customHeight="1" x14ac:dyDescent="0.25">
      <c r="A702" s="6" t="str">
        <f t="shared" si="1060"/>
        <v>b</v>
      </c>
      <c r="B702" s="70"/>
      <c r="C702" s="10" t="s">
        <v>228</v>
      </c>
      <c r="D702" s="12"/>
      <c r="E702" s="12">
        <v>0</v>
      </c>
      <c r="F702" s="146"/>
      <c r="G702" s="84"/>
      <c r="H702" s="84"/>
      <c r="I702" s="146"/>
      <c r="J702" s="43"/>
      <c r="K702" s="43"/>
      <c r="L702" s="52" t="str">
        <f t="shared" si="1063"/>
        <v/>
      </c>
      <c r="M702" s="12"/>
      <c r="N702" s="12"/>
      <c r="O702" s="12"/>
      <c r="P702" s="12"/>
      <c r="Q702" s="12"/>
      <c r="R702" s="12"/>
      <c r="S702" s="12"/>
      <c r="T702" s="146">
        <f t="shared" si="1070"/>
        <v>0</v>
      </c>
      <c r="U702" s="52" t="str">
        <f t="shared" si="1065"/>
        <v/>
      </c>
      <c r="V702" s="62">
        <f t="shared" si="1066"/>
        <v>0</v>
      </c>
      <c r="W702" s="12"/>
      <c r="X702" s="111"/>
      <c r="Y702" s="12"/>
      <c r="Z702" s="12"/>
      <c r="AA702" s="62">
        <f t="shared" si="1028"/>
        <v>0</v>
      </c>
      <c r="AB702" s="52" t="str">
        <f t="shared" si="1029"/>
        <v/>
      </c>
      <c r="AC702" s="62">
        <f t="shared" si="1030"/>
        <v>0</v>
      </c>
      <c r="AD702" s="81"/>
      <c r="AE702" s="162"/>
    </row>
    <row r="703" spans="1:31" s="24" customFormat="1" ht="18" customHeight="1" x14ac:dyDescent="0.25">
      <c r="A703" s="6" t="str">
        <f t="shared" si="1060"/>
        <v>b</v>
      </c>
      <c r="B703" s="70"/>
      <c r="C703" s="10" t="s">
        <v>229</v>
      </c>
      <c r="D703" s="11"/>
      <c r="E703" s="11">
        <v>36</v>
      </c>
      <c r="F703" s="145"/>
      <c r="G703" s="83"/>
      <c r="H703" s="83"/>
      <c r="I703" s="145"/>
      <c r="J703" s="42"/>
      <c r="K703" s="42"/>
      <c r="L703" s="51" t="str">
        <f t="shared" si="1063"/>
        <v/>
      </c>
      <c r="M703" s="11"/>
      <c r="N703" s="11"/>
      <c r="O703" s="11"/>
      <c r="P703" s="11"/>
      <c r="Q703" s="11"/>
      <c r="R703" s="11"/>
      <c r="S703" s="11"/>
      <c r="T703" s="145">
        <f t="shared" si="1070"/>
        <v>0</v>
      </c>
      <c r="U703" s="51">
        <f>IF(OR(E703="",E703=0),"",G703/E703)</f>
        <v>0</v>
      </c>
      <c r="V703" s="61">
        <f t="shared" si="1066"/>
        <v>36</v>
      </c>
      <c r="W703" s="11"/>
      <c r="X703" s="116"/>
      <c r="Y703" s="11">
        <v>36</v>
      </c>
      <c r="Z703" s="11"/>
      <c r="AA703" s="61">
        <f t="shared" si="1028"/>
        <v>36</v>
      </c>
      <c r="AB703" s="51">
        <f t="shared" si="1029"/>
        <v>1</v>
      </c>
      <c r="AC703" s="61">
        <f t="shared" si="1030"/>
        <v>0</v>
      </c>
      <c r="AD703" s="81"/>
      <c r="AE703" s="162"/>
    </row>
    <row r="704" spans="1:31" s="24" customFormat="1" ht="18" customHeight="1" x14ac:dyDescent="0.25">
      <c r="A704" s="6" t="str">
        <f t="shared" si="1060"/>
        <v>b</v>
      </c>
      <c r="B704" s="70"/>
      <c r="C704" s="10" t="s">
        <v>230</v>
      </c>
      <c r="D704" s="12"/>
      <c r="E704" s="12">
        <v>0</v>
      </c>
      <c r="F704" s="146"/>
      <c r="G704" s="84"/>
      <c r="H704" s="84"/>
      <c r="I704" s="146"/>
      <c r="J704" s="43"/>
      <c r="K704" s="43"/>
      <c r="L704" s="52" t="str">
        <f t="shared" si="1063"/>
        <v/>
      </c>
      <c r="M704" s="12"/>
      <c r="N704" s="12"/>
      <c r="O704" s="12"/>
      <c r="P704" s="12"/>
      <c r="Q704" s="12"/>
      <c r="R704" s="12"/>
      <c r="S704" s="12"/>
      <c r="T704" s="146">
        <f t="shared" si="1070"/>
        <v>0</v>
      </c>
      <c r="U704" s="52" t="str">
        <f t="shared" si="1065"/>
        <v/>
      </c>
      <c r="V704" s="62">
        <f t="shared" si="1066"/>
        <v>0</v>
      </c>
      <c r="W704" s="12"/>
      <c r="X704" s="111"/>
      <c r="Y704" s="12"/>
      <c r="Z704" s="12"/>
      <c r="AA704" s="62">
        <f t="shared" si="1028"/>
        <v>0</v>
      </c>
      <c r="AB704" s="52" t="str">
        <f t="shared" si="1029"/>
        <v/>
      </c>
      <c r="AC704" s="62">
        <f t="shared" si="1030"/>
        <v>0</v>
      </c>
      <c r="AD704" s="81"/>
      <c r="AE704" s="162"/>
    </row>
    <row r="705" spans="1:31" s="24" customFormat="1" ht="30" customHeight="1" x14ac:dyDescent="0.25">
      <c r="A705" s="6" t="str">
        <f t="shared" si="1060"/>
        <v>b</v>
      </c>
      <c r="B705" s="69"/>
      <c r="C705" s="13" t="s">
        <v>14</v>
      </c>
      <c r="D705" s="14"/>
      <c r="E705" s="14">
        <v>0</v>
      </c>
      <c r="F705" s="147"/>
      <c r="G705" s="158"/>
      <c r="H705" s="158"/>
      <c r="I705" s="147"/>
      <c r="J705" s="44"/>
      <c r="K705" s="44"/>
      <c r="L705" s="53" t="str">
        <f t="shared" si="1063"/>
        <v/>
      </c>
      <c r="M705" s="14"/>
      <c r="N705" s="14"/>
      <c r="O705" s="14"/>
      <c r="P705" s="14"/>
      <c r="Q705" s="14"/>
      <c r="R705" s="14"/>
      <c r="S705" s="14"/>
      <c r="T705" s="147">
        <f t="shared" si="1070"/>
        <v>0</v>
      </c>
      <c r="U705" s="53" t="str">
        <f t="shared" si="1065"/>
        <v/>
      </c>
      <c r="V705" s="63">
        <f t="shared" si="1066"/>
        <v>0</v>
      </c>
      <c r="W705" s="14"/>
      <c r="X705" s="110"/>
      <c r="Y705" s="14"/>
      <c r="Z705" s="14"/>
      <c r="AA705" s="63">
        <f t="shared" si="1028"/>
        <v>0</v>
      </c>
      <c r="AB705" s="53" t="str">
        <f t="shared" si="1029"/>
        <v/>
      </c>
      <c r="AC705" s="63">
        <f t="shared" si="1030"/>
        <v>0</v>
      </c>
      <c r="AD705" s="81"/>
      <c r="AE705" s="162"/>
    </row>
    <row r="706" spans="1:31" s="24" customFormat="1" ht="15" customHeight="1" x14ac:dyDescent="0.25">
      <c r="A706" s="6" t="str">
        <f t="shared" si="1060"/>
        <v>b</v>
      </c>
      <c r="B706" s="69"/>
      <c r="C706" s="13" t="s">
        <v>15</v>
      </c>
      <c r="D706" s="14"/>
      <c r="E706" s="14">
        <v>0</v>
      </c>
      <c r="F706" s="147"/>
      <c r="G706" s="158"/>
      <c r="H706" s="158"/>
      <c r="I706" s="147"/>
      <c r="J706" s="44"/>
      <c r="K706" s="44"/>
      <c r="L706" s="53" t="str">
        <f t="shared" si="1063"/>
        <v/>
      </c>
      <c r="M706" s="14"/>
      <c r="N706" s="14"/>
      <c r="O706" s="14"/>
      <c r="P706" s="14"/>
      <c r="Q706" s="14"/>
      <c r="R706" s="14"/>
      <c r="S706" s="14"/>
      <c r="T706" s="147">
        <f t="shared" si="1070"/>
        <v>0</v>
      </c>
      <c r="U706" s="53" t="str">
        <f t="shared" si="1065"/>
        <v/>
      </c>
      <c r="V706" s="63">
        <f t="shared" si="1066"/>
        <v>0</v>
      </c>
      <c r="W706" s="14"/>
      <c r="X706" s="110"/>
      <c r="Y706" s="14"/>
      <c r="Z706" s="14"/>
      <c r="AA706" s="63">
        <f t="shared" si="1028"/>
        <v>0</v>
      </c>
      <c r="AB706" s="53" t="str">
        <f t="shared" si="1029"/>
        <v/>
      </c>
      <c r="AC706" s="63">
        <f t="shared" si="1030"/>
        <v>0</v>
      </c>
      <c r="AD706" s="81"/>
      <c r="AE706" s="162"/>
    </row>
    <row r="707" spans="1:31" s="24" customFormat="1" ht="15.75" customHeight="1" thickBot="1" x14ac:dyDescent="0.3">
      <c r="A707" s="6" t="str">
        <f t="shared" si="1060"/>
        <v>b</v>
      </c>
      <c r="B707" s="71"/>
      <c r="C707" s="17" t="s">
        <v>16</v>
      </c>
      <c r="D707" s="18"/>
      <c r="E707" s="18">
        <v>0</v>
      </c>
      <c r="F707" s="149"/>
      <c r="G707" s="160"/>
      <c r="H707" s="160"/>
      <c r="I707" s="149"/>
      <c r="J707" s="46"/>
      <c r="K707" s="46"/>
      <c r="L707" s="55" t="str">
        <f t="shared" si="1063"/>
        <v/>
      </c>
      <c r="M707" s="18"/>
      <c r="N707" s="18"/>
      <c r="O707" s="18"/>
      <c r="P707" s="18"/>
      <c r="Q707" s="18"/>
      <c r="R707" s="18"/>
      <c r="S707" s="18"/>
      <c r="T707" s="149">
        <f t="shared" si="1070"/>
        <v>0</v>
      </c>
      <c r="U707" s="55" t="str">
        <f t="shared" si="1065"/>
        <v/>
      </c>
      <c r="V707" s="65">
        <f t="shared" si="1066"/>
        <v>0</v>
      </c>
      <c r="W707" s="18"/>
      <c r="X707" s="112"/>
      <c r="Y707" s="18"/>
      <c r="Z707" s="18"/>
      <c r="AA707" s="65">
        <f t="shared" si="1028"/>
        <v>0</v>
      </c>
      <c r="AB707" s="55" t="str">
        <f t="shared" si="1029"/>
        <v/>
      </c>
      <c r="AC707" s="65">
        <f t="shared" si="1030"/>
        <v>0</v>
      </c>
      <c r="AD707" s="81"/>
      <c r="AE707" s="162"/>
    </row>
    <row r="708" spans="1:31" s="24" customFormat="1" ht="33" thickTop="1" thickBot="1" x14ac:dyDescent="0.3">
      <c r="A708" s="6" t="str">
        <f t="shared" si="1060"/>
        <v>a</v>
      </c>
      <c r="B708" s="67" t="s">
        <v>119</v>
      </c>
      <c r="C708" s="19" t="s">
        <v>120</v>
      </c>
      <c r="D708" s="7">
        <f t="shared" ref="D708:J719" si="1072">D720+D732+D1020+D1200+D1236+D1248</f>
        <v>656161</v>
      </c>
      <c r="E708" s="7">
        <f t="shared" si="1072"/>
        <v>660915.81400000001</v>
      </c>
      <c r="F708" s="143">
        <f t="shared" ref="F708" si="1073">F720+F732+F1020+F1200+F1236+F1248</f>
        <v>569186.68400000001</v>
      </c>
      <c r="G708" s="156">
        <f t="shared" si="1072"/>
        <v>566441.55093999999</v>
      </c>
      <c r="H708" s="156">
        <f t="shared" ref="H708" si="1074">H720+H732+H1020+H1200+H1236+H1248</f>
        <v>495392.12354999996</v>
      </c>
      <c r="I708" s="143">
        <f t="shared" ref="I708" si="1075">I720+I732+I1020+I1200+I1236+I1248</f>
        <v>428211.21961999999</v>
      </c>
      <c r="J708" s="40">
        <f t="shared" si="1072"/>
        <v>357651.78716000001</v>
      </c>
      <c r="K708" s="40">
        <f t="shared" ref="K708" si="1076">K720+K732+K1020+K1200+K1236+K1248</f>
        <v>293975.62427999999</v>
      </c>
      <c r="L708" s="49">
        <f t="shared" si="1023"/>
        <v>0.99517709542902799</v>
      </c>
      <c r="M708" s="7">
        <f t="shared" ref="M708:O719" si="1077">M720+M732+M1020+M1200+M1236+M1248</f>
        <v>0</v>
      </c>
      <c r="N708" s="7">
        <f t="shared" ref="N708" si="1078">N720+N732+N1020+N1200+N1236+N1248</f>
        <v>72989.60454</v>
      </c>
      <c r="O708" s="7">
        <f t="shared" si="1077"/>
        <v>57853.477920000012</v>
      </c>
      <c r="P708" s="7">
        <f t="shared" ref="P708" si="1079">P720+P732+P1020+P1200+P1236+P1248</f>
        <v>63676.162880000003</v>
      </c>
      <c r="Q708" s="7">
        <f t="shared" ref="Q708" si="1080">Q720+Q732+Q1020+Q1200+Q1236+Q1248</f>
        <v>61246.609000000004</v>
      </c>
      <c r="R708" s="7">
        <v>70559.432459999982</v>
      </c>
      <c r="S708" s="7">
        <f t="shared" si="1024"/>
        <v>71049.427390000026</v>
      </c>
      <c r="T708" s="143">
        <f t="shared" si="1025"/>
        <v>2745.1330600000219</v>
      </c>
      <c r="U708" s="49">
        <f t="shared" si="1026"/>
        <v>0.85705552650008154</v>
      </c>
      <c r="V708" s="59">
        <f t="shared" si="1027"/>
        <v>94474.263060000027</v>
      </c>
      <c r="W708" s="7">
        <f t="shared" ref="W708:Y708" si="1081">W720+W732+W1020+W1200+W1236+W1248</f>
        <v>203436.364065</v>
      </c>
      <c r="X708" s="129">
        <f t="shared" ref="X708" si="1082">X720+X732+X1020+X1200+X1236+X1248</f>
        <v>193372.40000000002</v>
      </c>
      <c r="Y708" s="7">
        <f t="shared" si="1081"/>
        <v>213055.4789852</v>
      </c>
      <c r="Z708" s="7">
        <f t="shared" ref="Z708" si="1083">Z720+Z732+Z1020+Z1200+Z1236+Z1248</f>
        <v>105775.795</v>
      </c>
      <c r="AA708" s="59">
        <f t="shared" si="1028"/>
        <v>779497.02992519992</v>
      </c>
      <c r="AB708" s="49">
        <f t="shared" si="1029"/>
        <v>1.1794195469579125</v>
      </c>
      <c r="AC708" s="59">
        <f t="shared" si="1030"/>
        <v>-118581.21592519991</v>
      </c>
      <c r="AD708" s="81"/>
      <c r="AE708" s="162"/>
    </row>
    <row r="709" spans="1:31" s="24" customFormat="1" ht="18.75" thickTop="1" x14ac:dyDescent="0.25">
      <c r="A709" s="6" t="str">
        <f t="shared" si="1060"/>
        <v>a</v>
      </c>
      <c r="B709" s="69" t="s">
        <v>7</v>
      </c>
      <c r="C709" s="8" t="s">
        <v>8</v>
      </c>
      <c r="D709" s="9">
        <f t="shared" si="1072"/>
        <v>656161</v>
      </c>
      <c r="E709" s="9">
        <f t="shared" si="1072"/>
        <v>660804.41200000001</v>
      </c>
      <c r="F709" s="144">
        <f t="shared" ref="F709" si="1084">F721+F733+F1021+F1201+F1237+F1249</f>
        <v>569075.28200000001</v>
      </c>
      <c r="G709" s="157">
        <f t="shared" si="1072"/>
        <v>566330.16697999998</v>
      </c>
      <c r="H709" s="157">
        <f t="shared" ref="H709" si="1085">H721+H733+H1021+H1201+H1237+H1249</f>
        <v>495280.73959000001</v>
      </c>
      <c r="I709" s="144">
        <f t="shared" ref="I709" si="1086">I721+I733+I1021+I1201+I1237+I1249</f>
        <v>428099.83565999998</v>
      </c>
      <c r="J709" s="41">
        <f t="shared" si="1072"/>
        <v>357540.4032</v>
      </c>
      <c r="K709" s="41">
        <f t="shared" ref="K709" si="1087">K721+K733+K1021+K1201+K1237+K1249</f>
        <v>293864.24031999998</v>
      </c>
      <c r="L709" s="50">
        <f t="shared" si="1023"/>
        <v>0.9951761829992819</v>
      </c>
      <c r="M709" s="9">
        <f t="shared" si="1077"/>
        <v>0</v>
      </c>
      <c r="N709" s="9">
        <f t="shared" ref="N709" si="1088">N721+N733+N1021+N1201+N1237+N1249</f>
        <v>72989.60454</v>
      </c>
      <c r="O709" s="9">
        <f t="shared" si="1077"/>
        <v>57853.477920000012</v>
      </c>
      <c r="P709" s="9">
        <f t="shared" ref="P709" si="1089">P721+P733+P1021+P1201+P1237+P1249</f>
        <v>63676.162880000003</v>
      </c>
      <c r="Q709" s="9">
        <f t="shared" ref="Q709" si="1090">Q721+Q733+Q1021+Q1201+Q1237+Q1249</f>
        <v>61245.809000000001</v>
      </c>
      <c r="R709" s="9">
        <v>70559.432459999982</v>
      </c>
      <c r="S709" s="9">
        <f t="shared" si="1024"/>
        <v>71049.427389999968</v>
      </c>
      <c r="T709" s="144">
        <f t="shared" si="1025"/>
        <v>2745.1150200000266</v>
      </c>
      <c r="U709" s="50">
        <f t="shared" si="1026"/>
        <v>0.85703145544373271</v>
      </c>
      <c r="V709" s="60">
        <f t="shared" si="1027"/>
        <v>94474.245020000031</v>
      </c>
      <c r="W709" s="9">
        <f t="shared" ref="W709:Y709" si="1091">W721+W733+W1021+W1201+W1237+W1249</f>
        <v>203434.764065</v>
      </c>
      <c r="X709" s="130">
        <f t="shared" ref="X709" si="1092">X721+X733+X1021+X1201+X1237+X1249</f>
        <v>193372.40000000002</v>
      </c>
      <c r="Y709" s="9">
        <f t="shared" si="1091"/>
        <v>213053.0789852</v>
      </c>
      <c r="Z709" s="9">
        <f t="shared" ref="Z709" si="1093">Z721+Z733+Z1021+Z1201+Z1237+Z1249</f>
        <v>105775.795</v>
      </c>
      <c r="AA709" s="60">
        <f t="shared" si="1028"/>
        <v>779383.24596520001</v>
      </c>
      <c r="AB709" s="50">
        <f t="shared" ref="AB709:AB772" si="1094">IF(OR(E709="",E709=0),"",(G709+Y709)/E709)</f>
        <v>1.1794461898435387</v>
      </c>
      <c r="AC709" s="60">
        <f t="shared" ref="AC709:AC772" si="1095">IF(OR(C709="თანამდებობრივი სარგო",C709="პრემია",C709="დანამატი",C709="მ.შ. შტატგარეშეთა შრომის ანაზღაურება"),"",E709-AA709)</f>
        <v>-118578.8339652</v>
      </c>
      <c r="AD709" s="81"/>
      <c r="AE709" s="162"/>
    </row>
    <row r="710" spans="1:31" s="24" customFormat="1" ht="18" customHeight="1" x14ac:dyDescent="0.25">
      <c r="A710" s="6" t="str">
        <f t="shared" si="1060"/>
        <v>b</v>
      </c>
      <c r="B710" s="70" t="s">
        <v>7</v>
      </c>
      <c r="C710" s="10" t="s">
        <v>215</v>
      </c>
      <c r="D710" s="12">
        <f t="shared" si="1072"/>
        <v>0</v>
      </c>
      <c r="E710" s="12">
        <f t="shared" ref="E710:F710" si="1096">E722+E734+E1022+E1202+E1238+E1250</f>
        <v>0</v>
      </c>
      <c r="F710" s="144">
        <f t="shared" si="1096"/>
        <v>0</v>
      </c>
      <c r="G710" s="157">
        <f t="shared" si="1072"/>
        <v>0</v>
      </c>
      <c r="H710" s="157">
        <f t="shared" ref="H710" si="1097">H722+H734+H1022+H1202+H1238+H1250</f>
        <v>0</v>
      </c>
      <c r="I710" s="144">
        <f t="shared" ref="I710" si="1098">I722+I734+I1022+I1202+I1238+I1250</f>
        <v>0</v>
      </c>
      <c r="J710" s="41">
        <f t="shared" si="1072"/>
        <v>0</v>
      </c>
      <c r="K710" s="41">
        <f t="shared" ref="K710" si="1099">K722+K734+K1022+K1202+K1238+K1250</f>
        <v>0</v>
      </c>
      <c r="L710" s="52" t="str">
        <f t="shared" si="1023"/>
        <v/>
      </c>
      <c r="M710" s="12">
        <f t="shared" si="1077"/>
        <v>0</v>
      </c>
      <c r="N710" s="12">
        <f t="shared" ref="N710" si="1100">N722+N734+N1022+N1202+N1238+N1250</f>
        <v>0</v>
      </c>
      <c r="O710" s="12">
        <f t="shared" si="1077"/>
        <v>0</v>
      </c>
      <c r="P710" s="12">
        <f t="shared" ref="P710" si="1101">P722+P734+P1022+P1202+P1238+P1250</f>
        <v>0</v>
      </c>
      <c r="Q710" s="12">
        <f t="shared" ref="Q710" si="1102">Q722+Q734+Q1022+Q1202+Q1238+Q1250</f>
        <v>0</v>
      </c>
      <c r="R710" s="12">
        <v>0</v>
      </c>
      <c r="S710" s="12">
        <f t="shared" si="1024"/>
        <v>0</v>
      </c>
      <c r="T710" s="146">
        <f t="shared" si="1025"/>
        <v>0</v>
      </c>
      <c r="U710" s="52" t="str">
        <f t="shared" si="1026"/>
        <v/>
      </c>
      <c r="V710" s="62">
        <f t="shared" si="1027"/>
        <v>0</v>
      </c>
      <c r="W710" s="12">
        <f t="shared" ref="W710:Y710" si="1103">W722+W734+W1022+W1202+W1238+W1250</f>
        <v>0</v>
      </c>
      <c r="X710" s="131">
        <f t="shared" ref="X710" si="1104">X722+X734+X1022+X1202+X1238+X1250</f>
        <v>0</v>
      </c>
      <c r="Y710" s="12">
        <f t="shared" si="1103"/>
        <v>0</v>
      </c>
      <c r="Z710" s="12">
        <f t="shared" ref="Z710" si="1105">Z722+Z734+Z1022+Z1202+Z1238+Z1250</f>
        <v>0</v>
      </c>
      <c r="AA710" s="62">
        <f t="shared" si="1028"/>
        <v>0</v>
      </c>
      <c r="AB710" s="52" t="str">
        <f t="shared" si="1094"/>
        <v/>
      </c>
      <c r="AC710" s="62">
        <f t="shared" si="1095"/>
        <v>0</v>
      </c>
      <c r="AD710" s="81"/>
      <c r="AE710" s="162"/>
    </row>
    <row r="711" spans="1:31" s="24" customFormat="1" ht="18" x14ac:dyDescent="0.25">
      <c r="A711" s="6" t="str">
        <f t="shared" si="1060"/>
        <v>a</v>
      </c>
      <c r="B711" s="70" t="s">
        <v>7</v>
      </c>
      <c r="C711" s="10" t="s">
        <v>221</v>
      </c>
      <c r="D711" s="11">
        <f t="shared" si="1072"/>
        <v>38864</v>
      </c>
      <c r="E711" s="11">
        <f t="shared" ref="E711:F711" si="1106">E723+E735+E1023+E1203+E1239+E1251</f>
        <v>44747.955999999998</v>
      </c>
      <c r="F711" s="144">
        <f t="shared" si="1106"/>
        <v>32679.575999999997</v>
      </c>
      <c r="G711" s="157">
        <f t="shared" si="1072"/>
        <v>30213.04492</v>
      </c>
      <c r="H711" s="157">
        <f t="shared" ref="H711" si="1107">H723+H735+H1023+H1203+H1239+H1251</f>
        <v>27606.191629999998</v>
      </c>
      <c r="I711" s="144">
        <f t="shared" ref="I711" si="1108">I723+I735+I1023+I1203+I1239+I1251</f>
        <v>24739.975890000002</v>
      </c>
      <c r="J711" s="41">
        <f t="shared" si="1072"/>
        <v>17727.658859999996</v>
      </c>
      <c r="K711" s="41">
        <f t="shared" ref="K711" si="1109">K723+K735+K1023+K1203+K1239+K1251</f>
        <v>14947.413500000002</v>
      </c>
      <c r="L711" s="51">
        <f t="shared" si="1023"/>
        <v>0.92452377350305903</v>
      </c>
      <c r="M711" s="11">
        <f t="shared" si="1077"/>
        <v>0</v>
      </c>
      <c r="N711" s="11">
        <f t="shared" ref="N711" si="1110">N723+N735+N1023+N1203+N1239+N1251</f>
        <v>3133.2716800000007</v>
      </c>
      <c r="O711" s="11">
        <f t="shared" si="1077"/>
        <v>2289.8248999999996</v>
      </c>
      <c r="P711" s="11">
        <f t="shared" ref="P711" si="1111">P723+P735+P1023+P1203+P1239+P1251</f>
        <v>2780.2453599999981</v>
      </c>
      <c r="Q711" s="11">
        <f t="shared" ref="Q711" si="1112">Q723+Q735+Q1023+Q1203+Q1239+Q1251</f>
        <v>4155.4949999999999</v>
      </c>
      <c r="R711" s="11">
        <v>7012.3170300000056</v>
      </c>
      <c r="S711" s="11">
        <f t="shared" si="1024"/>
        <v>2606.8532900000027</v>
      </c>
      <c r="T711" s="145">
        <f t="shared" si="1025"/>
        <v>2466.531079999997</v>
      </c>
      <c r="U711" s="51">
        <f t="shared" si="1026"/>
        <v>0.67518268141677806</v>
      </c>
      <c r="V711" s="61">
        <f t="shared" si="1027"/>
        <v>14534.911079999998</v>
      </c>
      <c r="W711" s="11">
        <f t="shared" ref="W711:Y711" si="1113">W723+W735+W1023+W1203+W1239+W1251</f>
        <v>13044.54062</v>
      </c>
      <c r="X711" s="139">
        <f t="shared" ref="X711" si="1114">X723+X735+X1023+X1203+X1239+X1251</f>
        <v>13171.505000000001</v>
      </c>
      <c r="Y711" s="11">
        <f t="shared" si="1113"/>
        <v>12933.711065199999</v>
      </c>
      <c r="Z711" s="11">
        <f t="shared" ref="Z711" si="1115">Z723+Z735+Z1023+Z1203+Z1239+Z1251</f>
        <v>10586.8</v>
      </c>
      <c r="AA711" s="61">
        <f t="shared" si="1028"/>
        <v>43146.755985199998</v>
      </c>
      <c r="AB711" s="51">
        <f t="shared" si="1094"/>
        <v>0.96421735967560174</v>
      </c>
      <c r="AC711" s="61">
        <f t="shared" si="1095"/>
        <v>1601.2000148000006</v>
      </c>
      <c r="AD711" s="81"/>
      <c r="AE711" s="162"/>
    </row>
    <row r="712" spans="1:31" s="24" customFormat="1" ht="18" customHeight="1" x14ac:dyDescent="0.25">
      <c r="A712" s="6" t="str">
        <f t="shared" si="1060"/>
        <v>b</v>
      </c>
      <c r="B712" s="70" t="s">
        <v>7</v>
      </c>
      <c r="C712" s="10" t="s">
        <v>216</v>
      </c>
      <c r="D712" s="12">
        <f t="shared" si="1072"/>
        <v>0</v>
      </c>
      <c r="E712" s="12">
        <f t="shared" ref="E712:F712" si="1116">E724+E736+E1024+E1204+E1240+E1252</f>
        <v>0</v>
      </c>
      <c r="F712" s="144">
        <f t="shared" si="1116"/>
        <v>0</v>
      </c>
      <c r="G712" s="157">
        <f t="shared" si="1072"/>
        <v>0</v>
      </c>
      <c r="H712" s="157">
        <f t="shared" ref="H712" si="1117">H724+H736+H1024+H1204+H1240+H1252</f>
        <v>0</v>
      </c>
      <c r="I712" s="144">
        <f t="shared" ref="I712" si="1118">I724+I736+I1024+I1204+I1240+I1252</f>
        <v>0</v>
      </c>
      <c r="J712" s="41">
        <f t="shared" si="1072"/>
        <v>0</v>
      </c>
      <c r="K712" s="41">
        <f t="shared" ref="K712" si="1119">K724+K736+K1024+K1204+K1240+K1252</f>
        <v>0</v>
      </c>
      <c r="L712" s="52" t="str">
        <f t="shared" si="1023"/>
        <v/>
      </c>
      <c r="M712" s="12">
        <f t="shared" si="1077"/>
        <v>0</v>
      </c>
      <c r="N712" s="12">
        <f t="shared" ref="N712" si="1120">N724+N736+N1024+N1204+N1240+N1252</f>
        <v>0</v>
      </c>
      <c r="O712" s="12">
        <f t="shared" si="1077"/>
        <v>0</v>
      </c>
      <c r="P712" s="12">
        <f t="shared" ref="P712" si="1121">P724+P736+P1024+P1204+P1240+P1252</f>
        <v>0</v>
      </c>
      <c r="Q712" s="12">
        <f t="shared" ref="Q712" si="1122">Q724+Q736+Q1024+Q1204+Q1240+Q1252</f>
        <v>0</v>
      </c>
      <c r="R712" s="12">
        <v>0</v>
      </c>
      <c r="S712" s="12">
        <f t="shared" si="1024"/>
        <v>0</v>
      </c>
      <c r="T712" s="146">
        <f t="shared" si="1025"/>
        <v>0</v>
      </c>
      <c r="U712" s="52" t="str">
        <f t="shared" si="1026"/>
        <v/>
      </c>
      <c r="V712" s="62">
        <f t="shared" si="1027"/>
        <v>0</v>
      </c>
      <c r="W712" s="12">
        <f t="shared" ref="W712:Y712" si="1123">W724+W736+W1024+W1204+W1240+W1252</f>
        <v>0</v>
      </c>
      <c r="X712" s="131">
        <f t="shared" ref="X712" si="1124">X724+X736+X1024+X1204+X1240+X1252</f>
        <v>0</v>
      </c>
      <c r="Y712" s="12">
        <f t="shared" si="1123"/>
        <v>0</v>
      </c>
      <c r="Z712" s="12">
        <f t="shared" ref="Z712" si="1125">Z724+Z736+Z1024+Z1204+Z1240+Z1252</f>
        <v>0</v>
      </c>
      <c r="AA712" s="62">
        <f t="shared" si="1028"/>
        <v>0</v>
      </c>
      <c r="AB712" s="52" t="str">
        <f t="shared" si="1094"/>
        <v/>
      </c>
      <c r="AC712" s="62">
        <f t="shared" si="1095"/>
        <v>0</v>
      </c>
      <c r="AD712" s="81"/>
      <c r="AE712" s="162"/>
    </row>
    <row r="713" spans="1:31" s="24" customFormat="1" ht="18" customHeight="1" x14ac:dyDescent="0.25">
      <c r="A713" s="6" t="str">
        <f t="shared" si="1060"/>
        <v>b</v>
      </c>
      <c r="B713" s="70" t="s">
        <v>7</v>
      </c>
      <c r="C713" s="10" t="s">
        <v>217</v>
      </c>
      <c r="D713" s="12">
        <f t="shared" si="1072"/>
        <v>0</v>
      </c>
      <c r="E713" s="12">
        <f t="shared" ref="E713:F713" si="1126">E725+E737+E1025+E1205+E1241+E1253</f>
        <v>0</v>
      </c>
      <c r="F713" s="144">
        <f t="shared" si="1126"/>
        <v>0</v>
      </c>
      <c r="G713" s="157">
        <f t="shared" si="1072"/>
        <v>0</v>
      </c>
      <c r="H713" s="157">
        <f t="shared" ref="H713" si="1127">H725+H737+H1025+H1205+H1241+H1253</f>
        <v>0</v>
      </c>
      <c r="I713" s="144">
        <f t="shared" ref="I713" si="1128">I725+I737+I1025+I1205+I1241+I1253</f>
        <v>0</v>
      </c>
      <c r="J713" s="41">
        <f t="shared" si="1072"/>
        <v>0</v>
      </c>
      <c r="K713" s="41">
        <f t="shared" ref="K713" si="1129">K725+K737+K1025+K1205+K1241+K1253</f>
        <v>0</v>
      </c>
      <c r="L713" s="52" t="str">
        <f t="shared" si="1023"/>
        <v/>
      </c>
      <c r="M713" s="12">
        <f t="shared" si="1077"/>
        <v>0</v>
      </c>
      <c r="N713" s="12">
        <f t="shared" ref="N713" si="1130">N725+N737+N1025+N1205+N1241+N1253</f>
        <v>0</v>
      </c>
      <c r="O713" s="12">
        <f t="shared" si="1077"/>
        <v>0</v>
      </c>
      <c r="P713" s="12">
        <f t="shared" ref="P713" si="1131">P725+P737+P1025+P1205+P1241+P1253</f>
        <v>0</v>
      </c>
      <c r="Q713" s="12">
        <f t="shared" ref="Q713" si="1132">Q725+Q737+Q1025+Q1205+Q1241+Q1253</f>
        <v>0</v>
      </c>
      <c r="R713" s="12">
        <v>0</v>
      </c>
      <c r="S713" s="12">
        <f t="shared" si="1024"/>
        <v>0</v>
      </c>
      <c r="T713" s="146">
        <f t="shared" si="1025"/>
        <v>0</v>
      </c>
      <c r="U713" s="52" t="str">
        <f t="shared" si="1026"/>
        <v/>
      </c>
      <c r="V713" s="62">
        <f t="shared" si="1027"/>
        <v>0</v>
      </c>
      <c r="W713" s="12">
        <f t="shared" ref="W713:Y713" si="1133">W725+W737+W1025+W1205+W1241+W1253</f>
        <v>0</v>
      </c>
      <c r="X713" s="131">
        <f t="shared" ref="X713" si="1134">X725+X737+X1025+X1205+X1241+X1253</f>
        <v>0</v>
      </c>
      <c r="Y713" s="12">
        <f t="shared" si="1133"/>
        <v>0</v>
      </c>
      <c r="Z713" s="12">
        <f t="shared" ref="Z713" si="1135">Z725+Z737+Z1025+Z1205+Z1241+Z1253</f>
        <v>0</v>
      </c>
      <c r="AA713" s="62">
        <f t="shared" si="1028"/>
        <v>0</v>
      </c>
      <c r="AB713" s="52" t="str">
        <f t="shared" si="1094"/>
        <v/>
      </c>
      <c r="AC713" s="62">
        <f t="shared" si="1095"/>
        <v>0</v>
      </c>
      <c r="AD713" s="81"/>
      <c r="AE713" s="162"/>
    </row>
    <row r="714" spans="1:31" s="24" customFormat="1" ht="18" customHeight="1" x14ac:dyDescent="0.25">
      <c r="A714" s="6" t="str">
        <f t="shared" si="1060"/>
        <v>b</v>
      </c>
      <c r="B714" s="70" t="s">
        <v>7</v>
      </c>
      <c r="C714" s="10" t="s">
        <v>218</v>
      </c>
      <c r="D714" s="12">
        <f t="shared" si="1072"/>
        <v>0</v>
      </c>
      <c r="E714" s="12">
        <f t="shared" ref="E714:F714" si="1136">E726+E738+E1026+E1206+E1242+E1254</f>
        <v>0</v>
      </c>
      <c r="F714" s="144">
        <f t="shared" si="1136"/>
        <v>0</v>
      </c>
      <c r="G714" s="157">
        <f t="shared" si="1072"/>
        <v>0</v>
      </c>
      <c r="H714" s="157">
        <f t="shared" ref="H714" si="1137">H726+H738+H1026+H1206+H1242+H1254</f>
        <v>0</v>
      </c>
      <c r="I714" s="144">
        <f t="shared" ref="I714" si="1138">I726+I738+I1026+I1206+I1242+I1254</f>
        <v>0</v>
      </c>
      <c r="J714" s="41">
        <f t="shared" si="1072"/>
        <v>0</v>
      </c>
      <c r="K714" s="41">
        <f t="shared" ref="K714" si="1139">K726+K738+K1026+K1206+K1242+K1254</f>
        <v>0</v>
      </c>
      <c r="L714" s="52" t="str">
        <f t="shared" si="1023"/>
        <v/>
      </c>
      <c r="M714" s="12">
        <f t="shared" si="1077"/>
        <v>0</v>
      </c>
      <c r="N714" s="12">
        <f t="shared" ref="N714" si="1140">N726+N738+N1026+N1206+N1242+N1254</f>
        <v>0</v>
      </c>
      <c r="O714" s="12">
        <f t="shared" si="1077"/>
        <v>0</v>
      </c>
      <c r="P714" s="12">
        <f t="shared" ref="P714" si="1141">P726+P738+P1026+P1206+P1242+P1254</f>
        <v>0</v>
      </c>
      <c r="Q714" s="12">
        <f t="shared" ref="Q714" si="1142">Q726+Q738+Q1026+Q1206+Q1242+Q1254</f>
        <v>0</v>
      </c>
      <c r="R714" s="12">
        <v>0</v>
      </c>
      <c r="S714" s="12">
        <f t="shared" si="1024"/>
        <v>0</v>
      </c>
      <c r="T714" s="146">
        <f t="shared" si="1025"/>
        <v>0</v>
      </c>
      <c r="U714" s="52" t="str">
        <f t="shared" si="1026"/>
        <v/>
      </c>
      <c r="V714" s="62">
        <f t="shared" si="1027"/>
        <v>0</v>
      </c>
      <c r="W714" s="12">
        <f t="shared" ref="W714:Y714" si="1143">W726+W738+W1026+W1206+W1242+W1254</f>
        <v>0</v>
      </c>
      <c r="X714" s="131">
        <f t="shared" ref="X714" si="1144">X726+X738+X1026+X1206+X1242+X1254</f>
        <v>0</v>
      </c>
      <c r="Y714" s="12">
        <f t="shared" si="1143"/>
        <v>0</v>
      </c>
      <c r="Z714" s="12">
        <f t="shared" ref="Z714" si="1145">Z726+Z738+Z1026+Z1206+Z1242+Z1254</f>
        <v>0</v>
      </c>
      <c r="AA714" s="62">
        <f t="shared" si="1028"/>
        <v>0</v>
      </c>
      <c r="AB714" s="52" t="str">
        <f t="shared" si="1094"/>
        <v/>
      </c>
      <c r="AC714" s="62">
        <f t="shared" si="1095"/>
        <v>0</v>
      </c>
      <c r="AD714" s="81"/>
      <c r="AE714" s="162"/>
    </row>
    <row r="715" spans="1:31" s="24" customFormat="1" ht="18" x14ac:dyDescent="0.25">
      <c r="A715" s="6" t="str">
        <f t="shared" si="1060"/>
        <v>a</v>
      </c>
      <c r="B715" s="70" t="s">
        <v>7</v>
      </c>
      <c r="C715" s="10" t="s">
        <v>219</v>
      </c>
      <c r="D715" s="11">
        <f t="shared" si="1072"/>
        <v>616632</v>
      </c>
      <c r="E715" s="11">
        <f t="shared" ref="E715:F715" si="1146">E727+E739+E1027+E1207+E1243+E1255</f>
        <v>615757.95799999998</v>
      </c>
      <c r="F715" s="144">
        <f t="shared" si="1146"/>
        <v>536209.09600000002</v>
      </c>
      <c r="G715" s="157">
        <f t="shared" si="1072"/>
        <v>535958.90756999992</v>
      </c>
      <c r="H715" s="157">
        <f t="shared" ref="H715" si="1147">H727+H739+H1027+H1207+H1243+H1255</f>
        <v>467546.75932000007</v>
      </c>
      <c r="I715" s="144">
        <f t="shared" ref="I715" si="1148">I727+I739+I1027+I1207+I1243+I1255</f>
        <v>403269.04995999997</v>
      </c>
      <c r="J715" s="41">
        <f t="shared" si="1072"/>
        <v>339750.18343000003</v>
      </c>
      <c r="K715" s="41">
        <f t="shared" ref="K715" si="1149">K727+K739+K1027+K1207+K1243+K1255</f>
        <v>278887.80389000004</v>
      </c>
      <c r="L715" s="51">
        <f t="shared" si="1023"/>
        <v>0.99953341255889461</v>
      </c>
      <c r="M715" s="11">
        <f t="shared" si="1077"/>
        <v>0</v>
      </c>
      <c r="N715" s="11">
        <f t="shared" ref="N715" si="1150">N727+N739+N1027+N1207+N1243+N1255</f>
        <v>69856.332859999995</v>
      </c>
      <c r="O715" s="11">
        <f t="shared" si="1077"/>
        <v>55534.830090000018</v>
      </c>
      <c r="P715" s="11">
        <f t="shared" ref="P715" si="1151">P727+P739+P1027+P1207+P1243+P1255</f>
        <v>60862.379540000002</v>
      </c>
      <c r="Q715" s="11">
        <f t="shared" ref="Q715" si="1152">Q727+Q739+Q1027+Q1207+Q1243+Q1255</f>
        <v>57056.214000000007</v>
      </c>
      <c r="R715" s="11">
        <v>63518.866529999941</v>
      </c>
      <c r="S715" s="11">
        <f t="shared" si="1024"/>
        <v>68412.148249999853</v>
      </c>
      <c r="T715" s="145">
        <f t="shared" si="1025"/>
        <v>250.18843000009656</v>
      </c>
      <c r="U715" s="51">
        <f t="shared" si="1026"/>
        <v>0.87040516587200967</v>
      </c>
      <c r="V715" s="61">
        <f t="shared" si="1027"/>
        <v>79799.050430000061</v>
      </c>
      <c r="W715" s="11">
        <f t="shared" ref="W715:Y715" si="1153">W727+W739+W1027+W1207+W1243+W1255</f>
        <v>190300.85601999998</v>
      </c>
      <c r="X715" s="139">
        <f t="shared" ref="X715" si="1154">X727+X739+X1027+X1207+X1243+X1255</f>
        <v>180077.04500000001</v>
      </c>
      <c r="Y715" s="11">
        <f t="shared" si="1153"/>
        <v>200004.29746999999</v>
      </c>
      <c r="Z715" s="11">
        <f t="shared" ref="Z715" si="1155">Z727+Z739+Z1027+Z1207+Z1243+Z1255</f>
        <v>95077.106999999989</v>
      </c>
      <c r="AA715" s="61">
        <f t="shared" si="1028"/>
        <v>735963.20503999991</v>
      </c>
      <c r="AB715" s="51">
        <f t="shared" si="1094"/>
        <v>1.1952150930057488</v>
      </c>
      <c r="AC715" s="61">
        <f t="shared" si="1095"/>
        <v>-120205.24703999993</v>
      </c>
      <c r="AD715" s="81"/>
      <c r="AE715" s="162"/>
    </row>
    <row r="716" spans="1:31" s="24" customFormat="1" ht="18" x14ac:dyDescent="0.25">
      <c r="A716" s="6" t="str">
        <f t="shared" si="1060"/>
        <v>a</v>
      </c>
      <c r="B716" s="70" t="s">
        <v>7</v>
      </c>
      <c r="C716" s="10" t="s">
        <v>220</v>
      </c>
      <c r="D716" s="11">
        <f t="shared" si="1072"/>
        <v>665</v>
      </c>
      <c r="E716" s="11">
        <f t="shared" ref="E716:F716" si="1156">E728+E740+E1028+E1208+E1244+E1256</f>
        <v>298.49799999999999</v>
      </c>
      <c r="F716" s="144">
        <f t="shared" si="1156"/>
        <v>186.61</v>
      </c>
      <c r="G716" s="157">
        <f t="shared" si="1072"/>
        <v>158.21449000000001</v>
      </c>
      <c r="H716" s="157">
        <f t="shared" ref="H716" si="1157">H728+H740+H1028+H1208+H1244+H1256</f>
        <v>127.78864000000002</v>
      </c>
      <c r="I716" s="144">
        <f t="shared" ref="I716" si="1158">I728+I740+I1028+I1208+I1244+I1256</f>
        <v>90.809809999999999</v>
      </c>
      <c r="J716" s="41">
        <f t="shared" si="1072"/>
        <v>62.56091</v>
      </c>
      <c r="K716" s="41">
        <f t="shared" ref="K716" si="1159">K728+K740+K1028+K1208+K1244+K1256</f>
        <v>29.022929999999999</v>
      </c>
      <c r="L716" s="51">
        <f t="shared" si="1023"/>
        <v>0.84783500348320029</v>
      </c>
      <c r="M716" s="11">
        <f t="shared" si="1077"/>
        <v>0</v>
      </c>
      <c r="N716" s="11">
        <f t="shared" ref="N716" si="1160">N728+N740+N1028+N1208+N1244+N1256</f>
        <v>0</v>
      </c>
      <c r="O716" s="11">
        <f t="shared" si="1077"/>
        <v>28.822929999999999</v>
      </c>
      <c r="P716" s="11">
        <f t="shared" ref="P716" si="1161">P728+P740+P1028+P1208+P1244+P1256</f>
        <v>33.537980000000005</v>
      </c>
      <c r="Q716" s="11">
        <f t="shared" ref="Q716" si="1162">Q728+Q740+Q1028+Q1208+Q1244+Q1256</f>
        <v>34.1</v>
      </c>
      <c r="R716" s="11">
        <v>28.248899999999999</v>
      </c>
      <c r="S716" s="11">
        <f t="shared" si="1024"/>
        <v>30.425849999999997</v>
      </c>
      <c r="T716" s="145">
        <f t="shared" si="1025"/>
        <v>28.395510000000002</v>
      </c>
      <c r="U716" s="51">
        <f t="shared" si="1026"/>
        <v>0.53003534362039284</v>
      </c>
      <c r="V716" s="61">
        <f t="shared" si="1027"/>
        <v>140.28350999999998</v>
      </c>
      <c r="W716" s="11">
        <f t="shared" ref="W716:Y716" si="1163">W728+W740+W1028+W1208+W1244+W1256</f>
        <v>89.367424999999997</v>
      </c>
      <c r="X716" s="139">
        <f t="shared" ref="X716" si="1164">X728+X740+X1028+X1208+X1244+X1256</f>
        <v>123.85000000000001</v>
      </c>
      <c r="Y716" s="11">
        <f t="shared" si="1163"/>
        <v>115.07044999999999</v>
      </c>
      <c r="Z716" s="11">
        <f t="shared" ref="Z716" si="1165">Z728+Z740+Z1028+Z1208+Z1244+Z1256</f>
        <v>111.88800000000001</v>
      </c>
      <c r="AA716" s="61">
        <f t="shared" si="1028"/>
        <v>273.28494000000001</v>
      </c>
      <c r="AB716" s="51">
        <f t="shared" si="1094"/>
        <v>0.91553357141421388</v>
      </c>
      <c r="AC716" s="61">
        <f t="shared" si="1095"/>
        <v>25.213059999999984</v>
      </c>
      <c r="AD716" s="81"/>
      <c r="AE716" s="162"/>
    </row>
    <row r="717" spans="1:31" s="24" customFormat="1" ht="30" customHeight="1" x14ac:dyDescent="0.25">
      <c r="A717" s="6" t="str">
        <f t="shared" si="1060"/>
        <v>b</v>
      </c>
      <c r="B717" s="69" t="s">
        <v>7</v>
      </c>
      <c r="C717" s="13" t="s">
        <v>14</v>
      </c>
      <c r="D717" s="14">
        <f t="shared" si="1072"/>
        <v>0</v>
      </c>
      <c r="E717" s="14">
        <f t="shared" ref="E717:F717" si="1166">E729+E741+E1029+E1209+E1245+E1257</f>
        <v>0</v>
      </c>
      <c r="F717" s="144">
        <f t="shared" si="1166"/>
        <v>0</v>
      </c>
      <c r="G717" s="157">
        <f t="shared" si="1072"/>
        <v>0</v>
      </c>
      <c r="H717" s="157">
        <f t="shared" ref="H717" si="1167">H729+H741+H1029+H1209+H1245+H1257</f>
        <v>0</v>
      </c>
      <c r="I717" s="144">
        <f t="shared" ref="I717" si="1168">I729+I741+I1029+I1209+I1245+I1257</f>
        <v>0</v>
      </c>
      <c r="J717" s="41">
        <f t="shared" si="1072"/>
        <v>0</v>
      </c>
      <c r="K717" s="41">
        <f t="shared" ref="K717" si="1169">K729+K741+K1029+K1209+K1245+K1257</f>
        <v>0</v>
      </c>
      <c r="L717" s="53" t="str">
        <f t="shared" si="1023"/>
        <v/>
      </c>
      <c r="M717" s="14">
        <f t="shared" si="1077"/>
        <v>0</v>
      </c>
      <c r="N717" s="14">
        <f t="shared" ref="N717" si="1170">N729+N741+N1029+N1209+N1245+N1257</f>
        <v>0</v>
      </c>
      <c r="O717" s="14">
        <f t="shared" si="1077"/>
        <v>0</v>
      </c>
      <c r="P717" s="14">
        <f t="shared" ref="P717" si="1171">P729+P741+P1029+P1209+P1245+P1257</f>
        <v>0</v>
      </c>
      <c r="Q717" s="14">
        <f t="shared" ref="Q717" si="1172">Q729+Q741+Q1029+Q1209+Q1245+Q1257</f>
        <v>0.8</v>
      </c>
      <c r="R717" s="14">
        <v>0</v>
      </c>
      <c r="S717" s="14">
        <f t="shared" si="1024"/>
        <v>0</v>
      </c>
      <c r="T717" s="147">
        <f t="shared" si="1025"/>
        <v>0</v>
      </c>
      <c r="U717" s="53" t="str">
        <f t="shared" si="1026"/>
        <v/>
      </c>
      <c r="V717" s="63">
        <f t="shared" si="1027"/>
        <v>0</v>
      </c>
      <c r="W717" s="14">
        <f t="shared" ref="W717:Y717" si="1173">W729+W741+W1029+W1209+W1245+W1257</f>
        <v>1.6</v>
      </c>
      <c r="X717" s="132">
        <f t="shared" ref="X717" si="1174">X729+X741+X1029+X1209+X1245+X1257</f>
        <v>0</v>
      </c>
      <c r="Y717" s="14">
        <f t="shared" si="1173"/>
        <v>2.4</v>
      </c>
      <c r="Z717" s="14">
        <f t="shared" ref="Z717" si="1175">Z729+Z741+Z1029+Z1209+Z1245+Z1257</f>
        <v>0</v>
      </c>
      <c r="AA717" s="63">
        <f t="shared" si="1028"/>
        <v>2.4</v>
      </c>
      <c r="AB717" s="53" t="str">
        <f t="shared" si="1094"/>
        <v/>
      </c>
      <c r="AC717" s="63">
        <f t="shared" si="1095"/>
        <v>-2.4</v>
      </c>
      <c r="AD717" s="81"/>
      <c r="AE717" s="162"/>
    </row>
    <row r="718" spans="1:31" s="24" customFormat="1" ht="15.75" customHeight="1" x14ac:dyDescent="0.25">
      <c r="A718" s="6" t="str">
        <f t="shared" si="1060"/>
        <v>b</v>
      </c>
      <c r="B718" s="69" t="s">
        <v>7</v>
      </c>
      <c r="C718" s="13" t="s">
        <v>15</v>
      </c>
      <c r="D718" s="14">
        <f t="shared" si="1072"/>
        <v>0</v>
      </c>
      <c r="E718" s="14">
        <f t="shared" ref="E718:F718" si="1176">E730+E742+E1030+E1210+E1246+E1258</f>
        <v>0</v>
      </c>
      <c r="F718" s="144">
        <f t="shared" si="1176"/>
        <v>0</v>
      </c>
      <c r="G718" s="157">
        <f t="shared" si="1072"/>
        <v>0</v>
      </c>
      <c r="H718" s="157">
        <f t="shared" ref="H718" si="1177">H730+H742+H1030+H1210+H1246+H1258</f>
        <v>0</v>
      </c>
      <c r="I718" s="144">
        <f t="shared" ref="I718" si="1178">I730+I742+I1030+I1210+I1246+I1258</f>
        <v>0</v>
      </c>
      <c r="J718" s="41">
        <f t="shared" si="1072"/>
        <v>0</v>
      </c>
      <c r="K718" s="41">
        <f t="shared" ref="K718" si="1179">K730+K742+K1030+K1210+K1246+K1258</f>
        <v>0</v>
      </c>
      <c r="L718" s="53" t="str">
        <f t="shared" si="1023"/>
        <v/>
      </c>
      <c r="M718" s="14">
        <f t="shared" si="1077"/>
        <v>0</v>
      </c>
      <c r="N718" s="14">
        <f t="shared" ref="N718" si="1180">N730+N742+N1030+N1210+N1246+N1258</f>
        <v>0</v>
      </c>
      <c r="O718" s="14">
        <f t="shared" si="1077"/>
        <v>0</v>
      </c>
      <c r="P718" s="14">
        <f t="shared" ref="P718" si="1181">P730+P742+P1030+P1210+P1246+P1258</f>
        <v>0</v>
      </c>
      <c r="Q718" s="14">
        <f t="shared" ref="Q718" si="1182">Q730+Q742+Q1030+Q1210+Q1246+Q1258</f>
        <v>0</v>
      </c>
      <c r="R718" s="14">
        <v>0</v>
      </c>
      <c r="S718" s="14">
        <f t="shared" si="1024"/>
        <v>0</v>
      </c>
      <c r="T718" s="147">
        <f t="shared" si="1025"/>
        <v>0</v>
      </c>
      <c r="U718" s="53" t="str">
        <f t="shared" si="1026"/>
        <v/>
      </c>
      <c r="V718" s="63">
        <f t="shared" si="1027"/>
        <v>0</v>
      </c>
      <c r="W718" s="14">
        <f t="shared" ref="W718:Y718" si="1183">W730+W742+W1030+W1210+W1246+W1258</f>
        <v>0</v>
      </c>
      <c r="X718" s="132">
        <f t="shared" ref="X718" si="1184">X730+X742+X1030+X1210+X1246+X1258</f>
        <v>0</v>
      </c>
      <c r="Y718" s="14">
        <f t="shared" si="1183"/>
        <v>0</v>
      </c>
      <c r="Z718" s="14">
        <f t="shared" ref="Z718" si="1185">Z730+Z742+Z1030+Z1210+Z1246+Z1258</f>
        <v>0</v>
      </c>
      <c r="AA718" s="63">
        <f t="shared" si="1028"/>
        <v>0</v>
      </c>
      <c r="AB718" s="53" t="str">
        <f t="shared" si="1094"/>
        <v/>
      </c>
      <c r="AC718" s="63">
        <f t="shared" si="1095"/>
        <v>0</v>
      </c>
      <c r="AD718" s="81"/>
      <c r="AE718" s="162"/>
    </row>
    <row r="719" spans="1:31" s="24" customFormat="1" ht="18.75" thickBot="1" x14ac:dyDescent="0.3">
      <c r="A719" s="6" t="str">
        <f t="shared" si="1060"/>
        <v>a</v>
      </c>
      <c r="B719" s="71" t="s">
        <v>7</v>
      </c>
      <c r="C719" s="15" t="s">
        <v>16</v>
      </c>
      <c r="D719" s="16">
        <f t="shared" si="1072"/>
        <v>0</v>
      </c>
      <c r="E719" s="16">
        <f t="shared" ref="E719:F719" si="1186">E731+E743+E1031+E1211+E1247+E1259</f>
        <v>111.402</v>
      </c>
      <c r="F719" s="144">
        <f t="shared" si="1186"/>
        <v>111.402</v>
      </c>
      <c r="G719" s="157">
        <f t="shared" si="1072"/>
        <v>111.38396</v>
      </c>
      <c r="H719" s="157">
        <f t="shared" ref="H719" si="1187">H731+H743+H1031+H1211+H1247+H1259</f>
        <v>111.38396</v>
      </c>
      <c r="I719" s="144">
        <f t="shared" ref="I719" si="1188">I731+I743+I1031+I1211+I1247+I1259</f>
        <v>111.38396</v>
      </c>
      <c r="J719" s="41">
        <f t="shared" si="1072"/>
        <v>111.38396</v>
      </c>
      <c r="K719" s="41">
        <f t="shared" ref="K719" si="1189">K731+K743+K1031+K1211+K1247+K1259</f>
        <v>111.38396</v>
      </c>
      <c r="L719" s="54">
        <f t="shared" si="1023"/>
        <v>0.99983806394858266</v>
      </c>
      <c r="M719" s="16">
        <f t="shared" si="1077"/>
        <v>0</v>
      </c>
      <c r="N719" s="16">
        <f t="shared" ref="N719" si="1190">N731+N743+N1031+N1211+N1247+N1259</f>
        <v>0</v>
      </c>
      <c r="O719" s="16">
        <f t="shared" si="1077"/>
        <v>0</v>
      </c>
      <c r="P719" s="16">
        <f t="shared" ref="P719" si="1191">P731+P743+P1031+P1211+P1247+P1259</f>
        <v>0</v>
      </c>
      <c r="Q719" s="16">
        <f t="shared" ref="Q719" si="1192">Q731+Q743+Q1031+Q1211+Q1247+Q1259</f>
        <v>0</v>
      </c>
      <c r="R719" s="16">
        <v>0</v>
      </c>
      <c r="S719" s="16">
        <f t="shared" si="1024"/>
        <v>0</v>
      </c>
      <c r="T719" s="148">
        <f t="shared" si="1025"/>
        <v>1.8039999999999168E-2</v>
      </c>
      <c r="U719" s="54">
        <f t="shared" si="1026"/>
        <v>0.99983806394858266</v>
      </c>
      <c r="V719" s="64">
        <f t="shared" si="1027"/>
        <v>1.8039999999999168E-2</v>
      </c>
      <c r="W719" s="16">
        <f t="shared" ref="W719:Y719" si="1193">W731+W743+W1031+W1211+W1247+W1259</f>
        <v>0</v>
      </c>
      <c r="X719" s="130">
        <f t="shared" ref="X719" si="1194">X731+X743+X1031+X1211+X1247+X1259</f>
        <v>0</v>
      </c>
      <c r="Y719" s="16">
        <f t="shared" si="1193"/>
        <v>0</v>
      </c>
      <c r="Z719" s="16">
        <f t="shared" ref="Z719" si="1195">Z731+Z743+Z1031+Z1211+Z1247+Z1259</f>
        <v>0</v>
      </c>
      <c r="AA719" s="64">
        <f t="shared" si="1028"/>
        <v>111.38396</v>
      </c>
      <c r="AB719" s="54">
        <f t="shared" si="1094"/>
        <v>0.99983806394858266</v>
      </c>
      <c r="AC719" s="64">
        <f t="shared" si="1095"/>
        <v>1.8039999999999168E-2</v>
      </c>
      <c r="AD719" s="81"/>
      <c r="AE719" s="162"/>
    </row>
    <row r="720" spans="1:31" s="24" customFormat="1" ht="33" thickTop="1" thickBot="1" x14ac:dyDescent="0.3">
      <c r="A720" s="6" t="str">
        <f t="shared" si="1060"/>
        <v>a</v>
      </c>
      <c r="B720" s="67" t="s">
        <v>121</v>
      </c>
      <c r="C720" s="19" t="s">
        <v>122</v>
      </c>
      <c r="D720" s="7">
        <f t="shared" ref="D720:K720" si="1196">D721+D729+D730+D731</f>
        <v>470000</v>
      </c>
      <c r="E720" s="7">
        <f t="shared" si="1196"/>
        <v>470000</v>
      </c>
      <c r="F720" s="143">
        <f t="shared" ref="F720" si="1197">F721+F729+F730+F731</f>
        <v>425848.8</v>
      </c>
      <c r="G720" s="156">
        <f t="shared" si="1196"/>
        <v>425816.15521999996</v>
      </c>
      <c r="H720" s="156">
        <f t="shared" ref="H720" si="1198">H721+H729+H730+H731</f>
        <v>370362.93923000002</v>
      </c>
      <c r="I720" s="143">
        <f t="shared" ref="I720" si="1199">I721+I729+I730+I731</f>
        <v>317287.12469999999</v>
      </c>
      <c r="J720" s="40">
        <f t="shared" si="1196"/>
        <v>268741.49511000002</v>
      </c>
      <c r="K720" s="40">
        <f t="shared" si="1196"/>
        <v>220222.29918</v>
      </c>
      <c r="L720" s="49">
        <f t="shared" si="1023"/>
        <v>0.99992334185278897</v>
      </c>
      <c r="M720" s="7">
        <f>M721+M729+M730+M731</f>
        <v>0</v>
      </c>
      <c r="N720" s="7">
        <f>N721+N729+N730+N731</f>
        <v>54562.412369999998</v>
      </c>
      <c r="O720" s="7">
        <f>O721+O729+O730+O731</f>
        <v>44131.168180000015</v>
      </c>
      <c r="P720" s="7">
        <f>P721+P729+P730+P731</f>
        <v>48519.195930000002</v>
      </c>
      <c r="Q720" s="7">
        <f>Q721+Q729+Q730+Q731</f>
        <v>45270</v>
      </c>
      <c r="R720" s="7">
        <v>48545.629589999968</v>
      </c>
      <c r="S720" s="7">
        <f t="shared" si="1024"/>
        <v>55453.215989999939</v>
      </c>
      <c r="T720" s="143">
        <f t="shared" si="1025"/>
        <v>32.64478000003146</v>
      </c>
      <c r="U720" s="49">
        <f t="shared" si="1026"/>
        <v>0.90599181961702113</v>
      </c>
      <c r="V720" s="59">
        <f t="shared" si="1027"/>
        <v>44183.844780000043</v>
      </c>
      <c r="W720" s="7">
        <f>W721+W729+W730+W731</f>
        <v>145753.5</v>
      </c>
      <c r="X720" s="118">
        <f>X721+X729+X730+X731</f>
        <v>136026</v>
      </c>
      <c r="Y720" s="7">
        <f>Y721+Y729+Y730+Y731</f>
        <v>150760.70000000001</v>
      </c>
      <c r="Z720" s="7">
        <f>Z721+Z729+Z730+Z731</f>
        <v>65218.2</v>
      </c>
      <c r="AA720" s="59">
        <f t="shared" si="1028"/>
        <v>576576.85522000003</v>
      </c>
      <c r="AB720" s="49">
        <f t="shared" si="1094"/>
        <v>1.226759266425532</v>
      </c>
      <c r="AC720" s="59">
        <f t="shared" si="1095"/>
        <v>-106576.85522000003</v>
      </c>
      <c r="AD720" s="81"/>
      <c r="AE720" s="162"/>
    </row>
    <row r="721" spans="1:31" s="24" customFormat="1" ht="18.75" customHeight="1" thickTop="1" x14ac:dyDescent="0.25">
      <c r="A721" s="6" t="s">
        <v>231</v>
      </c>
      <c r="B721" s="69" t="s">
        <v>7</v>
      </c>
      <c r="C721" s="8" t="s">
        <v>8</v>
      </c>
      <c r="D721" s="9">
        <f t="shared" ref="D721:K721" si="1200">D722+D723+D724+D725+D726+D727+D728</f>
        <v>470000</v>
      </c>
      <c r="E721" s="9">
        <f t="shared" si="1200"/>
        <v>470000</v>
      </c>
      <c r="F721" s="144">
        <f t="shared" ref="F721" si="1201">F722+F723+F724+F725+F726+F727+F728</f>
        <v>425848.8</v>
      </c>
      <c r="G721" s="157">
        <f t="shared" si="1200"/>
        <v>425816.15521999996</v>
      </c>
      <c r="H721" s="157">
        <f t="shared" ref="H721" si="1202">H722+H723+H724+H725+H726+H727+H728</f>
        <v>370362.93923000002</v>
      </c>
      <c r="I721" s="144">
        <f t="shared" ref="I721" si="1203">I722+I723+I724+I725+I726+I727+I728</f>
        <v>317287.12469999999</v>
      </c>
      <c r="J721" s="41">
        <f t="shared" si="1200"/>
        <v>268741.49511000002</v>
      </c>
      <c r="K721" s="41">
        <f t="shared" si="1200"/>
        <v>220222.29918</v>
      </c>
      <c r="L721" s="50">
        <f t="shared" ref="L721:L784" si="1204">IF(OR(F721="",F721=0),"",G721/F721)</f>
        <v>0.99992334185278897</v>
      </c>
      <c r="M721" s="9">
        <f>M722+M723+M724+M725+M726+M727+M728</f>
        <v>0</v>
      </c>
      <c r="N721" s="9">
        <f>N722+N723+N724+N725+N726+N727+N728</f>
        <v>54562.412369999998</v>
      </c>
      <c r="O721" s="9">
        <f>O722+O723+O724+O725+O726+O727+O728</f>
        <v>44131.168180000015</v>
      </c>
      <c r="P721" s="9">
        <f>P722+P723+P724+P725+P726+P727+P728</f>
        <v>48519.195930000002</v>
      </c>
      <c r="Q721" s="9">
        <f>Q722+Q723+Q724+Q725+Q726+Q727+Q728</f>
        <v>45270</v>
      </c>
      <c r="R721" s="9">
        <v>48545.629589999968</v>
      </c>
      <c r="S721" s="9">
        <f t="shared" ref="S721:S784" si="1205">G721-H721</f>
        <v>55453.215989999939</v>
      </c>
      <c r="T721" s="144">
        <f t="shared" ref="T721:T784" si="1206">IF(OR(C721="თანამდებობრივი სარგო",C721="პრემია",C721="დანამატი",C721="მ.შ. შტატგარეშეთა შრომის ანაზღაურება"),"",F721-G721)</f>
        <v>32.64478000003146</v>
      </c>
      <c r="U721" s="50">
        <f t="shared" ref="U721:U784" si="1207">IF(OR(E721="",E721=0),"",G721/E721)</f>
        <v>0.90599181961702113</v>
      </c>
      <c r="V721" s="60">
        <f t="shared" ref="V721:V784" si="1208">IF(OR(C721="თანამდებობრივი სარგო",C721="პრემია",C721="დანამატი",C721="მ.შ. შტატგარეშეთა შრომის ანაზღაურება"),"",E721-G721)</f>
        <v>44183.844780000043</v>
      </c>
      <c r="W721" s="9">
        <f>W722+W723+W724+W725+W726+W727+W728</f>
        <v>145753.5</v>
      </c>
      <c r="X721" s="113">
        <f>X722+X723+X724+X725+X726+X727+X728</f>
        <v>136026</v>
      </c>
      <c r="Y721" s="9">
        <f>Y722+Y723+Y724+Y725+Y726+Y727+Y728</f>
        <v>150760.70000000001</v>
      </c>
      <c r="Z721" s="9">
        <f>Z722+Z723+Z724+Z725+Z726+Z727+Z728</f>
        <v>65218.2</v>
      </c>
      <c r="AA721" s="60">
        <f t="shared" ref="AA721:AA784" si="1209">G721+Y721</f>
        <v>576576.85522000003</v>
      </c>
      <c r="AB721" s="50">
        <f t="shared" si="1094"/>
        <v>1.226759266425532</v>
      </c>
      <c r="AC721" s="60">
        <f t="shared" si="1095"/>
        <v>-106576.85522000003</v>
      </c>
      <c r="AD721" s="81"/>
      <c r="AE721" s="162"/>
    </row>
    <row r="722" spans="1:31" s="24" customFormat="1" ht="18" customHeight="1" x14ac:dyDescent="0.25">
      <c r="A722" s="6" t="str">
        <f>IF(OR(M722&lt;&gt;0,F722&lt;&gt;0,O722&lt;&gt;0,S722&lt;&gt;0,T722&lt;&gt;0),"a","b")</f>
        <v>b</v>
      </c>
      <c r="B722" s="70" t="s">
        <v>7</v>
      </c>
      <c r="C722" s="10" t="s">
        <v>215</v>
      </c>
      <c r="D722" s="12">
        <v>0</v>
      </c>
      <c r="E722" s="12">
        <v>0</v>
      </c>
      <c r="F722" s="146">
        <v>0</v>
      </c>
      <c r="G722" s="84">
        <v>0</v>
      </c>
      <c r="H722" s="84">
        <v>0</v>
      </c>
      <c r="I722" s="146">
        <v>0</v>
      </c>
      <c r="J722" s="43">
        <v>0</v>
      </c>
      <c r="K722" s="43">
        <v>0</v>
      </c>
      <c r="L722" s="52" t="str">
        <f t="shared" si="1204"/>
        <v/>
      </c>
      <c r="M722" s="12">
        <v>0</v>
      </c>
      <c r="N722" s="12">
        <v>0</v>
      </c>
      <c r="O722" s="12">
        <v>0</v>
      </c>
      <c r="P722" s="12">
        <v>0</v>
      </c>
      <c r="Q722" s="12"/>
      <c r="R722" s="12">
        <v>0</v>
      </c>
      <c r="S722" s="12">
        <f t="shared" si="1205"/>
        <v>0</v>
      </c>
      <c r="T722" s="146">
        <f t="shared" si="1206"/>
        <v>0</v>
      </c>
      <c r="U722" s="52" t="str">
        <f t="shared" si="1207"/>
        <v/>
      </c>
      <c r="V722" s="62">
        <f t="shared" si="1208"/>
        <v>0</v>
      </c>
      <c r="W722" s="12"/>
      <c r="X722" s="111">
        <v>0</v>
      </c>
      <c r="Y722" s="12"/>
      <c r="Z722" s="12">
        <v>0</v>
      </c>
      <c r="AA722" s="62">
        <f t="shared" si="1209"/>
        <v>0</v>
      </c>
      <c r="AB722" s="52" t="str">
        <f t="shared" si="1094"/>
        <v/>
      </c>
      <c r="AC722" s="62">
        <f t="shared" si="1095"/>
        <v>0</v>
      </c>
      <c r="AD722" s="81"/>
      <c r="AE722" s="162"/>
    </row>
    <row r="723" spans="1:31" s="24" customFormat="1" ht="18" customHeight="1" x14ac:dyDescent="0.25">
      <c r="A723" s="6" t="s">
        <v>231</v>
      </c>
      <c r="B723" s="70" t="s">
        <v>7</v>
      </c>
      <c r="C723" s="10" t="s">
        <v>221</v>
      </c>
      <c r="D723" s="11">
        <v>3000</v>
      </c>
      <c r="E723" s="11">
        <v>2745</v>
      </c>
      <c r="F723" s="145">
        <v>1895</v>
      </c>
      <c r="G723" s="83">
        <v>1875.1971899999999</v>
      </c>
      <c r="H723" s="83">
        <v>1639.5389399999999</v>
      </c>
      <c r="I723" s="145">
        <v>1445.0809299999999</v>
      </c>
      <c r="J723" s="42">
        <v>1230.8107199999999</v>
      </c>
      <c r="K723" s="42">
        <v>1000.69978</v>
      </c>
      <c r="L723" s="51">
        <f t="shared" si="1204"/>
        <v>0.98954996833773079</v>
      </c>
      <c r="M723" s="11">
        <v>0</v>
      </c>
      <c r="N723" s="11">
        <v>266.71262999999999</v>
      </c>
      <c r="O723" s="11">
        <v>180.96094000000005</v>
      </c>
      <c r="P723" s="11">
        <v>230.11093999999991</v>
      </c>
      <c r="Q723" s="11">
        <v>270</v>
      </c>
      <c r="R723" s="11">
        <v>214.27020999999991</v>
      </c>
      <c r="S723" s="11">
        <f t="shared" si="1205"/>
        <v>235.65824999999995</v>
      </c>
      <c r="T723" s="145">
        <f t="shared" si="1206"/>
        <v>19.802810000000136</v>
      </c>
      <c r="U723" s="51">
        <f t="shared" si="1207"/>
        <v>0.68313194535519117</v>
      </c>
      <c r="V723" s="61">
        <f t="shared" si="1208"/>
        <v>869.80281000000014</v>
      </c>
      <c r="W723" s="11">
        <v>753.5</v>
      </c>
      <c r="X723" s="116">
        <v>750</v>
      </c>
      <c r="Y723" s="11">
        <v>760.7</v>
      </c>
      <c r="Z723" s="11">
        <v>750</v>
      </c>
      <c r="AA723" s="61">
        <f t="shared" si="1209"/>
        <v>2635.8971899999997</v>
      </c>
      <c r="AB723" s="51">
        <f t="shared" si="1094"/>
        <v>0.96025398542805085</v>
      </c>
      <c r="AC723" s="61">
        <f t="shared" si="1095"/>
        <v>109.10281000000032</v>
      </c>
      <c r="AD723" s="81"/>
      <c r="AE723" s="162"/>
    </row>
    <row r="724" spans="1:31" s="24" customFormat="1" ht="18" customHeight="1" x14ac:dyDescent="0.25">
      <c r="A724" s="6" t="str">
        <f>IF(OR(M724&lt;&gt;0,F724&lt;&gt;0,O724&lt;&gt;0,S724&lt;&gt;0,T724&lt;&gt;0),"a","b")</f>
        <v>b</v>
      </c>
      <c r="B724" s="70" t="s">
        <v>7</v>
      </c>
      <c r="C724" s="10" t="s">
        <v>216</v>
      </c>
      <c r="D724" s="12">
        <v>0</v>
      </c>
      <c r="E724" s="12">
        <v>0</v>
      </c>
      <c r="F724" s="146">
        <v>0</v>
      </c>
      <c r="G724" s="84">
        <v>0</v>
      </c>
      <c r="H724" s="84">
        <v>0</v>
      </c>
      <c r="I724" s="146">
        <v>0</v>
      </c>
      <c r="J724" s="43">
        <v>0</v>
      </c>
      <c r="K724" s="43">
        <v>0</v>
      </c>
      <c r="L724" s="52" t="str">
        <f t="shared" si="1204"/>
        <v/>
      </c>
      <c r="M724" s="12">
        <v>0</v>
      </c>
      <c r="N724" s="12">
        <v>0</v>
      </c>
      <c r="O724" s="12">
        <v>0</v>
      </c>
      <c r="P724" s="12">
        <v>0</v>
      </c>
      <c r="Q724" s="12"/>
      <c r="R724" s="12">
        <v>0</v>
      </c>
      <c r="S724" s="12">
        <f t="shared" si="1205"/>
        <v>0</v>
      </c>
      <c r="T724" s="146">
        <f t="shared" si="1206"/>
        <v>0</v>
      </c>
      <c r="U724" s="52" t="str">
        <f t="shared" si="1207"/>
        <v/>
      </c>
      <c r="V724" s="62">
        <f t="shared" si="1208"/>
        <v>0</v>
      </c>
      <c r="W724" s="12"/>
      <c r="X724" s="111">
        <v>0</v>
      </c>
      <c r="Y724" s="12"/>
      <c r="Z724" s="12">
        <v>0</v>
      </c>
      <c r="AA724" s="62">
        <f t="shared" si="1209"/>
        <v>0</v>
      </c>
      <c r="AB724" s="52" t="str">
        <f t="shared" si="1094"/>
        <v/>
      </c>
      <c r="AC724" s="62">
        <f t="shared" si="1095"/>
        <v>0</v>
      </c>
      <c r="AD724" s="81"/>
      <c r="AE724" s="162"/>
    </row>
    <row r="725" spans="1:31" s="24" customFormat="1" ht="18" customHeight="1" x14ac:dyDescent="0.25">
      <c r="A725" s="6" t="str">
        <f>IF(OR(M725&lt;&gt;0,F725&lt;&gt;0,O725&lt;&gt;0,S725&lt;&gt;0,T725&lt;&gt;0),"a","b")</f>
        <v>b</v>
      </c>
      <c r="B725" s="70" t="s">
        <v>7</v>
      </c>
      <c r="C725" s="10" t="s">
        <v>217</v>
      </c>
      <c r="D725" s="12">
        <v>0</v>
      </c>
      <c r="E725" s="12">
        <v>0</v>
      </c>
      <c r="F725" s="146">
        <v>0</v>
      </c>
      <c r="G725" s="84">
        <v>0</v>
      </c>
      <c r="H725" s="84">
        <v>0</v>
      </c>
      <c r="I725" s="146">
        <v>0</v>
      </c>
      <c r="J725" s="43">
        <v>0</v>
      </c>
      <c r="K725" s="43">
        <v>0</v>
      </c>
      <c r="L725" s="52" t="str">
        <f t="shared" si="1204"/>
        <v/>
      </c>
      <c r="M725" s="12">
        <v>0</v>
      </c>
      <c r="N725" s="12">
        <v>0</v>
      </c>
      <c r="O725" s="12">
        <v>0</v>
      </c>
      <c r="P725" s="12">
        <v>0</v>
      </c>
      <c r="Q725" s="12"/>
      <c r="R725" s="12">
        <v>0</v>
      </c>
      <c r="S725" s="12">
        <f t="shared" si="1205"/>
        <v>0</v>
      </c>
      <c r="T725" s="146">
        <f t="shared" si="1206"/>
        <v>0</v>
      </c>
      <c r="U725" s="52" t="str">
        <f t="shared" si="1207"/>
        <v/>
      </c>
      <c r="V725" s="62">
        <f t="shared" si="1208"/>
        <v>0</v>
      </c>
      <c r="W725" s="12"/>
      <c r="X725" s="111">
        <v>0</v>
      </c>
      <c r="Y725" s="12"/>
      <c r="Z725" s="12">
        <v>0</v>
      </c>
      <c r="AA725" s="62">
        <f t="shared" si="1209"/>
        <v>0</v>
      </c>
      <c r="AB725" s="52" t="str">
        <f t="shared" si="1094"/>
        <v/>
      </c>
      <c r="AC725" s="62">
        <f t="shared" si="1095"/>
        <v>0</v>
      </c>
      <c r="AD725" s="81"/>
      <c r="AE725" s="162"/>
    </row>
    <row r="726" spans="1:31" s="24" customFormat="1" ht="18" customHeight="1" x14ac:dyDescent="0.25">
      <c r="A726" s="6" t="str">
        <f>IF(OR(M726&lt;&gt;0,F726&lt;&gt;0,O726&lt;&gt;0,S726&lt;&gt;0,T726&lt;&gt;0),"a","b")</f>
        <v>b</v>
      </c>
      <c r="B726" s="70" t="s">
        <v>7</v>
      </c>
      <c r="C726" s="10" t="s">
        <v>218</v>
      </c>
      <c r="D726" s="12">
        <v>0</v>
      </c>
      <c r="E726" s="12">
        <v>0</v>
      </c>
      <c r="F726" s="146">
        <v>0</v>
      </c>
      <c r="G726" s="84">
        <v>0</v>
      </c>
      <c r="H726" s="84">
        <v>0</v>
      </c>
      <c r="I726" s="146">
        <v>0</v>
      </c>
      <c r="J726" s="43">
        <v>0</v>
      </c>
      <c r="K726" s="43">
        <v>0</v>
      </c>
      <c r="L726" s="52" t="str">
        <f t="shared" si="1204"/>
        <v/>
      </c>
      <c r="M726" s="12">
        <v>0</v>
      </c>
      <c r="N726" s="12">
        <v>0</v>
      </c>
      <c r="O726" s="12">
        <v>0</v>
      </c>
      <c r="P726" s="12">
        <v>0</v>
      </c>
      <c r="Q726" s="12"/>
      <c r="R726" s="12">
        <v>0</v>
      </c>
      <c r="S726" s="12">
        <f t="shared" si="1205"/>
        <v>0</v>
      </c>
      <c r="T726" s="146">
        <f t="shared" si="1206"/>
        <v>0</v>
      </c>
      <c r="U726" s="52" t="str">
        <f t="shared" si="1207"/>
        <v/>
      </c>
      <c r="V726" s="62">
        <f t="shared" si="1208"/>
        <v>0</v>
      </c>
      <c r="W726" s="12"/>
      <c r="X726" s="111">
        <v>0</v>
      </c>
      <c r="Y726" s="12"/>
      <c r="Z726" s="12">
        <v>0</v>
      </c>
      <c r="AA726" s="62">
        <f t="shared" si="1209"/>
        <v>0</v>
      </c>
      <c r="AB726" s="52" t="str">
        <f t="shared" si="1094"/>
        <v/>
      </c>
      <c r="AC726" s="62">
        <f t="shared" si="1095"/>
        <v>0</v>
      </c>
      <c r="AD726" s="81"/>
      <c r="AE726" s="162"/>
    </row>
    <row r="727" spans="1:31" s="24" customFormat="1" ht="18" customHeight="1" x14ac:dyDescent="0.25">
      <c r="A727" s="6" t="s">
        <v>231</v>
      </c>
      <c r="B727" s="70" t="s">
        <v>7</v>
      </c>
      <c r="C727" s="10" t="s">
        <v>219</v>
      </c>
      <c r="D727" s="11">
        <v>467000</v>
      </c>
      <c r="E727" s="11">
        <v>467255</v>
      </c>
      <c r="F727" s="145">
        <v>423953.8</v>
      </c>
      <c r="G727" s="83">
        <v>423940.95802999998</v>
      </c>
      <c r="H727" s="83">
        <v>368723.40029000002</v>
      </c>
      <c r="I727" s="145">
        <v>315842.04376999999</v>
      </c>
      <c r="J727" s="42">
        <v>267510.68439000001</v>
      </c>
      <c r="K727" s="42">
        <v>219221.59940000001</v>
      </c>
      <c r="L727" s="51">
        <f t="shared" si="1204"/>
        <v>0.99996970903433346</v>
      </c>
      <c r="M727" s="11">
        <v>0</v>
      </c>
      <c r="N727" s="11">
        <v>54295.699739999996</v>
      </c>
      <c r="O727" s="11">
        <v>43950.207240000018</v>
      </c>
      <c r="P727" s="11">
        <v>48289.084990000003</v>
      </c>
      <c r="Q727" s="11">
        <v>45000</v>
      </c>
      <c r="R727" s="11">
        <v>48331.35937999998</v>
      </c>
      <c r="S727" s="11">
        <f t="shared" si="1205"/>
        <v>55217.55773999996</v>
      </c>
      <c r="T727" s="145">
        <f t="shared" si="1206"/>
        <v>12.841970000008587</v>
      </c>
      <c r="U727" s="51">
        <f t="shared" si="1207"/>
        <v>0.90730106265315513</v>
      </c>
      <c r="V727" s="61">
        <f t="shared" si="1208"/>
        <v>43314.04197000002</v>
      </c>
      <c r="W727" s="11">
        <v>145000</v>
      </c>
      <c r="X727" s="116">
        <v>135276</v>
      </c>
      <c r="Y727" s="11">
        <v>150000</v>
      </c>
      <c r="Z727" s="11">
        <v>64468.2</v>
      </c>
      <c r="AA727" s="61">
        <f t="shared" si="1209"/>
        <v>573940.95802999998</v>
      </c>
      <c r="AB727" s="51">
        <f t="shared" si="1094"/>
        <v>1.2283249147253641</v>
      </c>
      <c r="AC727" s="61">
        <f t="shared" si="1095"/>
        <v>-106685.95802999998</v>
      </c>
      <c r="AD727" s="81"/>
      <c r="AE727" s="162"/>
    </row>
    <row r="728" spans="1:31" s="24" customFormat="1" ht="18" customHeight="1" x14ac:dyDescent="0.25">
      <c r="A728" s="6" t="str">
        <f t="shared" ref="A728:A744" si="1210">IF(OR(M728&lt;&gt;0,F728&lt;&gt;0,O728&lt;&gt;0,S728&lt;&gt;0,T728&lt;&gt;0),"a","b")</f>
        <v>b</v>
      </c>
      <c r="B728" s="70" t="s">
        <v>7</v>
      </c>
      <c r="C728" s="10" t="s">
        <v>220</v>
      </c>
      <c r="D728" s="12">
        <v>0</v>
      </c>
      <c r="E728" s="12">
        <v>0</v>
      </c>
      <c r="F728" s="146">
        <v>0</v>
      </c>
      <c r="G728" s="84">
        <v>0</v>
      </c>
      <c r="H728" s="84">
        <v>0</v>
      </c>
      <c r="I728" s="146">
        <v>0</v>
      </c>
      <c r="J728" s="43">
        <v>0</v>
      </c>
      <c r="K728" s="43">
        <v>0</v>
      </c>
      <c r="L728" s="52" t="str">
        <f t="shared" si="1204"/>
        <v/>
      </c>
      <c r="M728" s="12">
        <v>0</v>
      </c>
      <c r="N728" s="12">
        <v>0</v>
      </c>
      <c r="O728" s="12">
        <v>0</v>
      </c>
      <c r="P728" s="12">
        <v>0</v>
      </c>
      <c r="Q728" s="12"/>
      <c r="R728" s="12">
        <v>0</v>
      </c>
      <c r="S728" s="12">
        <f t="shared" si="1205"/>
        <v>0</v>
      </c>
      <c r="T728" s="146">
        <f t="shared" si="1206"/>
        <v>0</v>
      </c>
      <c r="U728" s="52" t="str">
        <f t="shared" si="1207"/>
        <v/>
      </c>
      <c r="V728" s="62">
        <f t="shared" si="1208"/>
        <v>0</v>
      </c>
      <c r="W728" s="12"/>
      <c r="X728" s="111">
        <v>0</v>
      </c>
      <c r="Y728" s="12"/>
      <c r="Z728" s="12">
        <v>0</v>
      </c>
      <c r="AA728" s="62">
        <f t="shared" si="1209"/>
        <v>0</v>
      </c>
      <c r="AB728" s="52" t="str">
        <f t="shared" si="1094"/>
        <v/>
      </c>
      <c r="AC728" s="62">
        <f t="shared" si="1095"/>
        <v>0</v>
      </c>
      <c r="AD728" s="81"/>
      <c r="AE728" s="162"/>
    </row>
    <row r="729" spans="1:31" s="24" customFormat="1" ht="30" customHeight="1" x14ac:dyDescent="0.25">
      <c r="A729" s="6" t="str">
        <f t="shared" si="1210"/>
        <v>b</v>
      </c>
      <c r="B729" s="69" t="s">
        <v>7</v>
      </c>
      <c r="C729" s="13" t="s">
        <v>14</v>
      </c>
      <c r="D729" s="14">
        <v>0</v>
      </c>
      <c r="E729" s="14">
        <v>0</v>
      </c>
      <c r="F729" s="147">
        <v>0</v>
      </c>
      <c r="G729" s="158">
        <v>0</v>
      </c>
      <c r="H729" s="158">
        <v>0</v>
      </c>
      <c r="I729" s="147">
        <v>0</v>
      </c>
      <c r="J729" s="44">
        <v>0</v>
      </c>
      <c r="K729" s="44">
        <v>0</v>
      </c>
      <c r="L729" s="53" t="str">
        <f t="shared" si="1204"/>
        <v/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f t="shared" si="1205"/>
        <v>0</v>
      </c>
      <c r="T729" s="147">
        <f t="shared" si="1206"/>
        <v>0</v>
      </c>
      <c r="U729" s="53" t="str">
        <f t="shared" si="1207"/>
        <v/>
      </c>
      <c r="V729" s="63">
        <f t="shared" si="1208"/>
        <v>0</v>
      </c>
      <c r="W729" s="14"/>
      <c r="X729" s="110">
        <v>0</v>
      </c>
      <c r="Y729" s="14"/>
      <c r="Z729" s="14">
        <v>0</v>
      </c>
      <c r="AA729" s="63">
        <f t="shared" si="1209"/>
        <v>0</v>
      </c>
      <c r="AB729" s="53" t="str">
        <f t="shared" si="1094"/>
        <v/>
      </c>
      <c r="AC729" s="63">
        <f t="shared" si="1095"/>
        <v>0</v>
      </c>
      <c r="AD729" s="81"/>
      <c r="AE729" s="162"/>
    </row>
    <row r="730" spans="1:31" s="24" customFormat="1" ht="15" customHeight="1" x14ac:dyDescent="0.25">
      <c r="A730" s="6" t="str">
        <f t="shared" si="1210"/>
        <v>b</v>
      </c>
      <c r="B730" s="69" t="s">
        <v>7</v>
      </c>
      <c r="C730" s="13" t="s">
        <v>15</v>
      </c>
      <c r="D730" s="14">
        <v>0</v>
      </c>
      <c r="E730" s="14">
        <v>0</v>
      </c>
      <c r="F730" s="147">
        <v>0</v>
      </c>
      <c r="G730" s="158">
        <v>0</v>
      </c>
      <c r="H730" s="158">
        <v>0</v>
      </c>
      <c r="I730" s="147">
        <v>0</v>
      </c>
      <c r="J730" s="44">
        <v>0</v>
      </c>
      <c r="K730" s="44">
        <v>0</v>
      </c>
      <c r="L730" s="53" t="str">
        <f t="shared" si="1204"/>
        <v/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f t="shared" si="1205"/>
        <v>0</v>
      </c>
      <c r="T730" s="147">
        <f t="shared" si="1206"/>
        <v>0</v>
      </c>
      <c r="U730" s="53" t="str">
        <f t="shared" si="1207"/>
        <v/>
      </c>
      <c r="V730" s="63">
        <f t="shared" si="1208"/>
        <v>0</v>
      </c>
      <c r="W730" s="14"/>
      <c r="X730" s="110">
        <v>0</v>
      </c>
      <c r="Y730" s="14"/>
      <c r="Z730" s="14">
        <v>0</v>
      </c>
      <c r="AA730" s="63">
        <f t="shared" si="1209"/>
        <v>0</v>
      </c>
      <c r="AB730" s="53" t="str">
        <f t="shared" si="1094"/>
        <v/>
      </c>
      <c r="AC730" s="63">
        <f t="shared" si="1095"/>
        <v>0</v>
      </c>
      <c r="AD730" s="81"/>
      <c r="AE730" s="162"/>
    </row>
    <row r="731" spans="1:31" s="24" customFormat="1" ht="15.75" customHeight="1" thickBot="1" x14ac:dyDescent="0.3">
      <c r="A731" s="6" t="str">
        <f t="shared" si="1210"/>
        <v>b</v>
      </c>
      <c r="B731" s="71" t="s">
        <v>7</v>
      </c>
      <c r="C731" s="17" t="s">
        <v>16</v>
      </c>
      <c r="D731" s="18">
        <v>0</v>
      </c>
      <c r="E731" s="18">
        <v>0</v>
      </c>
      <c r="F731" s="149">
        <v>0</v>
      </c>
      <c r="G731" s="160">
        <v>0</v>
      </c>
      <c r="H731" s="160">
        <v>0</v>
      </c>
      <c r="I731" s="149">
        <v>0</v>
      </c>
      <c r="J731" s="46">
        <v>0</v>
      </c>
      <c r="K731" s="46">
        <v>0</v>
      </c>
      <c r="L731" s="55" t="str">
        <f t="shared" si="1204"/>
        <v/>
      </c>
      <c r="M731" s="18">
        <v>0</v>
      </c>
      <c r="N731" s="18">
        <v>0</v>
      </c>
      <c r="O731" s="18">
        <v>0</v>
      </c>
      <c r="P731" s="18">
        <v>0</v>
      </c>
      <c r="Q731" s="18">
        <v>0</v>
      </c>
      <c r="R731" s="18">
        <v>0</v>
      </c>
      <c r="S731" s="18">
        <f t="shared" si="1205"/>
        <v>0</v>
      </c>
      <c r="T731" s="149">
        <f t="shared" si="1206"/>
        <v>0</v>
      </c>
      <c r="U731" s="55" t="str">
        <f t="shared" si="1207"/>
        <v/>
      </c>
      <c r="V731" s="65">
        <f t="shared" si="1208"/>
        <v>0</v>
      </c>
      <c r="W731" s="18"/>
      <c r="X731" s="112">
        <v>0</v>
      </c>
      <c r="Y731" s="18"/>
      <c r="Z731" s="18">
        <v>0</v>
      </c>
      <c r="AA731" s="65">
        <f t="shared" si="1209"/>
        <v>0</v>
      </c>
      <c r="AB731" s="55" t="str">
        <f t="shared" si="1094"/>
        <v/>
      </c>
      <c r="AC731" s="65">
        <f t="shared" si="1095"/>
        <v>0</v>
      </c>
      <c r="AD731" s="81"/>
      <c r="AE731" s="162"/>
    </row>
    <row r="732" spans="1:31" s="6" customFormat="1" ht="33" thickTop="1" thickBot="1" x14ac:dyDescent="0.3">
      <c r="A732" s="6" t="str">
        <f t="shared" si="1210"/>
        <v>a</v>
      </c>
      <c r="B732" s="67" t="s">
        <v>123</v>
      </c>
      <c r="C732" s="19" t="s">
        <v>124</v>
      </c>
      <c r="D732" s="7">
        <f t="shared" ref="D732:D743" si="1211">D744+D756+D780+D792+D804+D816+D852+D900+D948+D984+D996</f>
        <v>52362</v>
      </c>
      <c r="E732" s="7">
        <f t="shared" ref="E732" si="1212">E744+E756+E780+E792+E804+E816+E852+E900+E948+E984+E996+E1008</f>
        <v>54972.957000000002</v>
      </c>
      <c r="F732" s="143">
        <f t="shared" ref="F732" si="1213">F744+F756+F780+F792+F804+F816+F852+F900+F948+F984+F996+F1008</f>
        <v>39718.968000000001</v>
      </c>
      <c r="G732" s="156">
        <f t="shared" ref="G732:J743" si="1214">G744+G756+G780+G792+G804+G816+G852+G900+G948+G984+G996+G1008</f>
        <v>39011.976859999995</v>
      </c>
      <c r="H732" s="156">
        <f t="shared" ref="H732" si="1215">H744+H756+H780+H792+H804+H816+H852+H900+H948+H984+H996+H1008</f>
        <v>35363.453549999991</v>
      </c>
      <c r="I732" s="143">
        <f t="shared" ref="I732" si="1216">I744+I756+I780+I792+I804+I816+I852+I900+I948+I984+I996+I1008</f>
        <v>31657.410370000001</v>
      </c>
      <c r="J732" s="40">
        <f t="shared" si="1214"/>
        <v>23700.58309</v>
      </c>
      <c r="K732" s="40">
        <f t="shared" ref="K732" si="1217">K744+K756+K780+K792+K804+K816+K852+K900+K948+K984+K996+K1008</f>
        <v>20217.307939999999</v>
      </c>
      <c r="L732" s="49">
        <f t="shared" si="1204"/>
        <v>0.98220016340807226</v>
      </c>
      <c r="M732" s="7">
        <f t="shared" ref="M732:O743" si="1218">M744+M756+M780+M792+M804+M816+M852+M900+M948+M984+M996+M1008</f>
        <v>0</v>
      </c>
      <c r="N732" s="7">
        <f t="shared" ref="N732" si="1219">N744+N756+N780+N792+N804+N816+N852+N900+N948+N984+N996+N1008</f>
        <v>4010.754570000001</v>
      </c>
      <c r="O732" s="7">
        <f t="shared" si="1218"/>
        <v>3186.7345299999988</v>
      </c>
      <c r="P732" s="7">
        <f t="shared" ref="P732" si="1220">P744+P756+P780+P792+P804+P816+P852+P900+P948+P984+P996+P1008</f>
        <v>3483.2751500000004</v>
      </c>
      <c r="Q732" s="7">
        <f t="shared" ref="Q732" si="1221">Q744+Q756+Q780+Q792+Q804+Q816+Q852+Q900+Q948+Q984+Q996+Q1008</f>
        <v>3976.8</v>
      </c>
      <c r="R732" s="7">
        <v>7956.8272800000013</v>
      </c>
      <c r="S732" s="7">
        <f t="shared" si="1205"/>
        <v>3648.5233100000041</v>
      </c>
      <c r="T732" s="143">
        <f t="shared" si="1206"/>
        <v>706.99114000000554</v>
      </c>
      <c r="U732" s="49">
        <f t="shared" si="1207"/>
        <v>0.70965760237347231</v>
      </c>
      <c r="V732" s="59">
        <f t="shared" si="1208"/>
        <v>15960.980140000007</v>
      </c>
      <c r="W732" s="7">
        <f t="shared" ref="W732:Y732" si="1222">W744+W756+W780+W792+W804+W816+W852+W900+W948+W984+W996+W1008</f>
        <v>19295.400000000001</v>
      </c>
      <c r="X732" s="129">
        <f t="shared" ref="X732" si="1223">X744+X756+X780+X792+X804+X816+X852+X900+X948+X984+X996+X1008</f>
        <v>18370.455000000002</v>
      </c>
      <c r="Y732" s="7">
        <f t="shared" si="1222"/>
        <v>20483.2</v>
      </c>
      <c r="Z732" s="7">
        <f t="shared" ref="Z732" si="1224">Z744+Z756+Z780+Z792+Z804+Z816+Z852+Z900+Z948+Z984+Z996+Z1008</f>
        <v>12777.094999999999</v>
      </c>
      <c r="AA732" s="59">
        <f t="shared" si="1209"/>
        <v>59495.176859999992</v>
      </c>
      <c r="AB732" s="49">
        <f t="shared" si="1094"/>
        <v>1.0822626270586098</v>
      </c>
      <c r="AC732" s="59">
        <f t="shared" si="1095"/>
        <v>-4522.2198599999901</v>
      </c>
      <c r="AD732" s="81"/>
      <c r="AE732" s="162"/>
    </row>
    <row r="733" spans="1:31" s="6" customFormat="1" ht="18.75" thickTop="1" x14ac:dyDescent="0.25">
      <c r="A733" s="6" t="str">
        <f t="shared" si="1210"/>
        <v>a</v>
      </c>
      <c r="B733" s="69" t="s">
        <v>7</v>
      </c>
      <c r="C733" s="8" t="s">
        <v>8</v>
      </c>
      <c r="D733" s="9">
        <f t="shared" si="1211"/>
        <v>52362</v>
      </c>
      <c r="E733" s="9">
        <f t="shared" ref="E733" si="1225">E745+E757+E781+E793+E805+E817+E853+E901+E949+E985+E997+E1009</f>
        <v>54972.957000000002</v>
      </c>
      <c r="F733" s="144">
        <f t="shared" ref="F733" si="1226">F745+F757+F781+F793+F805+F817+F853+F901+F949+F985+F997+F1009</f>
        <v>39718.968000000001</v>
      </c>
      <c r="G733" s="157">
        <f t="shared" si="1214"/>
        <v>39011.976859999995</v>
      </c>
      <c r="H733" s="157">
        <f t="shared" ref="H733" si="1227">H745+H757+H781+H793+H805+H817+H853+H901+H949+H985+H997+H1009</f>
        <v>35363.453549999991</v>
      </c>
      <c r="I733" s="144">
        <f t="shared" ref="I733" si="1228">I745+I757+I781+I793+I805+I817+I853+I901+I949+I985+I997+I1009</f>
        <v>31657.410370000001</v>
      </c>
      <c r="J733" s="41">
        <f t="shared" si="1214"/>
        <v>23700.58309</v>
      </c>
      <c r="K733" s="41">
        <f t="shared" ref="K733" si="1229">K745+K757+K781+K793+K805+K817+K853+K901+K949+K985+K997+K1009</f>
        <v>20217.307939999999</v>
      </c>
      <c r="L733" s="50">
        <f t="shared" si="1204"/>
        <v>0.98220016340807226</v>
      </c>
      <c r="M733" s="9">
        <f t="shared" si="1218"/>
        <v>0</v>
      </c>
      <c r="N733" s="9">
        <f t="shared" ref="N733" si="1230">N745+N757+N781+N793+N805+N817+N853+N901+N949+N985+N997+N1009</f>
        <v>4010.754570000001</v>
      </c>
      <c r="O733" s="9">
        <f t="shared" si="1218"/>
        <v>3186.7345299999988</v>
      </c>
      <c r="P733" s="9">
        <f t="shared" ref="P733" si="1231">P745+P757+P781+P793+P805+P817+P853+P901+P949+P985+P997+P1009</f>
        <v>3483.2751500000004</v>
      </c>
      <c r="Q733" s="9">
        <f t="shared" ref="Q733" si="1232">Q745+Q757+Q781+Q793+Q805+Q817+Q853+Q901+Q949+Q985+Q997+Q1009</f>
        <v>3976.8</v>
      </c>
      <c r="R733" s="9">
        <v>7956.8272800000013</v>
      </c>
      <c r="S733" s="9">
        <f t="shared" si="1205"/>
        <v>3648.5233100000041</v>
      </c>
      <c r="T733" s="144">
        <f t="shared" si="1206"/>
        <v>706.99114000000554</v>
      </c>
      <c r="U733" s="50">
        <f t="shared" si="1207"/>
        <v>0.70965760237347231</v>
      </c>
      <c r="V733" s="60">
        <f t="shared" si="1208"/>
        <v>15960.980140000007</v>
      </c>
      <c r="W733" s="9">
        <f t="shared" ref="W733:Y733" si="1233">W745+W757+W781+W793+W805+W817+W853+W901+W949+W985+W997+W1009</f>
        <v>19295.400000000001</v>
      </c>
      <c r="X733" s="130">
        <f t="shared" ref="X733" si="1234">X745+X757+X781+X793+X805+X817+X853+X901+X949+X985+X997+X1009</f>
        <v>18370.455000000002</v>
      </c>
      <c r="Y733" s="9">
        <f t="shared" si="1233"/>
        <v>20483.2</v>
      </c>
      <c r="Z733" s="9">
        <f t="shared" ref="Z733" si="1235">Z745+Z757+Z781+Z793+Z805+Z817+Z853+Z901+Z949+Z985+Z997+Z1009</f>
        <v>12777.094999999999</v>
      </c>
      <c r="AA733" s="60">
        <f t="shared" si="1209"/>
        <v>59495.176859999992</v>
      </c>
      <c r="AB733" s="50">
        <f t="shared" si="1094"/>
        <v>1.0822626270586098</v>
      </c>
      <c r="AC733" s="60">
        <f t="shared" si="1095"/>
        <v>-4522.2198599999901</v>
      </c>
      <c r="AD733" s="81"/>
      <c r="AE733" s="162"/>
    </row>
    <row r="734" spans="1:31" s="6" customFormat="1" ht="18" customHeight="1" x14ac:dyDescent="0.25">
      <c r="A734" s="6" t="str">
        <f t="shared" si="1210"/>
        <v>b</v>
      </c>
      <c r="B734" s="70" t="s">
        <v>7</v>
      </c>
      <c r="C734" s="10" t="s">
        <v>215</v>
      </c>
      <c r="D734" s="12">
        <f t="shared" si="1211"/>
        <v>0</v>
      </c>
      <c r="E734" s="12">
        <f t="shared" ref="E734:F734" si="1236">E746+E758+E782+E794+E806+E818+E854+E902+E950+E986+E998+E1010</f>
        <v>0</v>
      </c>
      <c r="F734" s="144">
        <f t="shared" si="1236"/>
        <v>0</v>
      </c>
      <c r="G734" s="157">
        <f t="shared" si="1214"/>
        <v>0</v>
      </c>
      <c r="H734" s="157">
        <f t="shared" ref="H734" si="1237">H746+H758+H782+H794+H806+H818+H854+H902+H950+H986+H998+H1010</f>
        <v>0</v>
      </c>
      <c r="I734" s="144">
        <f t="shared" ref="I734" si="1238">I746+I758+I782+I794+I806+I818+I854+I902+I950+I986+I998+I1010</f>
        <v>0</v>
      </c>
      <c r="J734" s="41">
        <f t="shared" si="1214"/>
        <v>0</v>
      </c>
      <c r="K734" s="41">
        <f t="shared" ref="K734" si="1239">K746+K758+K782+K794+K806+K818+K854+K902+K950+K986+K998+K1010</f>
        <v>0</v>
      </c>
      <c r="L734" s="52" t="str">
        <f t="shared" si="1204"/>
        <v/>
      </c>
      <c r="M734" s="12">
        <f t="shared" si="1218"/>
        <v>0</v>
      </c>
      <c r="N734" s="12">
        <f t="shared" ref="N734" si="1240">N746+N758+N782+N794+N806+N818+N854+N902+N950+N986+N998+N1010</f>
        <v>0</v>
      </c>
      <c r="O734" s="12">
        <f t="shared" si="1218"/>
        <v>0</v>
      </c>
      <c r="P734" s="12">
        <f t="shared" ref="P734" si="1241">P746+P758+P782+P794+P806+P818+P854+P902+P950+P986+P998+P1010</f>
        <v>0</v>
      </c>
      <c r="Q734" s="12">
        <f t="shared" ref="Q734" si="1242">Q746+Q758+Q782+Q794+Q806+Q818+Q854+Q902+Q950+Q986+Q998+Q1010</f>
        <v>0</v>
      </c>
      <c r="R734" s="12">
        <v>0</v>
      </c>
      <c r="S734" s="12">
        <f t="shared" si="1205"/>
        <v>0</v>
      </c>
      <c r="T734" s="146">
        <f t="shared" si="1206"/>
        <v>0</v>
      </c>
      <c r="U734" s="52" t="str">
        <f t="shared" si="1207"/>
        <v/>
      </c>
      <c r="V734" s="62">
        <f t="shared" si="1208"/>
        <v>0</v>
      </c>
      <c r="W734" s="12">
        <f t="shared" ref="W734:Y734" si="1243">W746+W758+W782+W794+W806+W818+W854+W902+W950+W986+W998+W1010</f>
        <v>0</v>
      </c>
      <c r="X734" s="131">
        <f t="shared" ref="X734" si="1244">X746+X758+X782+X794+X806+X818+X854+X902+X950+X986+X998+X1010</f>
        <v>0</v>
      </c>
      <c r="Y734" s="12">
        <f t="shared" si="1243"/>
        <v>0</v>
      </c>
      <c r="Z734" s="12">
        <f t="shared" ref="Z734" si="1245">Z746+Z758+Z782+Z794+Z806+Z818+Z854+Z902+Z950+Z986+Z998+Z1010</f>
        <v>0</v>
      </c>
      <c r="AA734" s="62">
        <f t="shared" si="1209"/>
        <v>0</v>
      </c>
      <c r="AB734" s="52" t="str">
        <f t="shared" si="1094"/>
        <v/>
      </c>
      <c r="AC734" s="62">
        <f t="shared" si="1095"/>
        <v>0</v>
      </c>
      <c r="AD734" s="81"/>
      <c r="AE734" s="162"/>
    </row>
    <row r="735" spans="1:31" s="6" customFormat="1" ht="18" x14ac:dyDescent="0.25">
      <c r="A735" s="6" t="str">
        <f t="shared" si="1210"/>
        <v>a</v>
      </c>
      <c r="B735" s="70" t="s">
        <v>7</v>
      </c>
      <c r="C735" s="10" t="s">
        <v>221</v>
      </c>
      <c r="D735" s="11">
        <f t="shared" si="1211"/>
        <v>14363</v>
      </c>
      <c r="E735" s="11">
        <f t="shared" ref="E735:F735" si="1246">E747+E759+E783+E795+E807+E819+E855+E903+E951+E987+E999+E1011</f>
        <v>18271.866999999998</v>
      </c>
      <c r="F735" s="144">
        <f t="shared" si="1246"/>
        <v>14440.507</v>
      </c>
      <c r="G735" s="157">
        <f t="shared" si="1214"/>
        <v>13919.791239999999</v>
      </c>
      <c r="H735" s="157">
        <f t="shared" ref="H735" si="1247">H747+H759+H783+H795+H807+H819+H855+H903+H951+H987+H999+H1011</f>
        <v>13473.904039999999</v>
      </c>
      <c r="I735" s="144">
        <f t="shared" ref="I735" si="1248">I747+I759+I783+I795+I807+I819+I855+I903+I951+I987+I999+I1011</f>
        <v>12668.013519999999</v>
      </c>
      <c r="J735" s="41">
        <f t="shared" si="1214"/>
        <v>7604.3540699999994</v>
      </c>
      <c r="K735" s="41">
        <f t="shared" ref="K735" si="1249">K747+K759+K783+K795+K807+K819+K855+K903+K951+K987+K999+K1011</f>
        <v>6921.6044900000006</v>
      </c>
      <c r="L735" s="51">
        <f t="shared" si="1204"/>
        <v>0.96394061787442775</v>
      </c>
      <c r="M735" s="11">
        <f t="shared" si="1218"/>
        <v>0</v>
      </c>
      <c r="N735" s="11">
        <f t="shared" ref="N735" si="1250">N747+N759+N783+N795+N807+N819+N855+N903+N951+N987+N999+N1011</f>
        <v>1040.8579300000004</v>
      </c>
      <c r="O735" s="11">
        <f t="shared" si="1218"/>
        <v>442.49711999999971</v>
      </c>
      <c r="P735" s="11">
        <f t="shared" ref="P735" si="1251">P747+P759+P783+P795+P807+P819+P855+P903+P951+P987+P999+P1011</f>
        <v>682.74957999999936</v>
      </c>
      <c r="Q735" s="11">
        <f t="shared" ref="Q735" si="1252">Q747+Q759+Q783+Q795+Q807+Q819+Q855+Q903+Q951+Q987+Q999+Q1011</f>
        <v>738.49999999999989</v>
      </c>
      <c r="R735" s="11">
        <v>5063.6594499999992</v>
      </c>
      <c r="S735" s="11">
        <f t="shared" si="1205"/>
        <v>445.88719999999921</v>
      </c>
      <c r="T735" s="145">
        <f t="shared" si="1206"/>
        <v>520.71576000000096</v>
      </c>
      <c r="U735" s="51">
        <f t="shared" si="1207"/>
        <v>0.76181548606937644</v>
      </c>
      <c r="V735" s="61">
        <f t="shared" si="1208"/>
        <v>4352.0757599999997</v>
      </c>
      <c r="W735" s="11">
        <f t="shared" ref="W735:Y735" si="1253">W747+W759+W783+W795+W807+W819+W855+W903+W951+W987+W999+W1011</f>
        <v>6633.6</v>
      </c>
      <c r="X735" s="139">
        <f t="shared" ref="X735" si="1254">X747+X759+X783+X795+X807+X819+X855+X903+X951+X987+X999+X1011</f>
        <v>7111.755000000001</v>
      </c>
      <c r="Y735" s="11">
        <f t="shared" si="1253"/>
        <v>4097.2</v>
      </c>
      <c r="Z735" s="11">
        <f t="shared" ref="Z735" si="1255">Z747+Z759+Z783+Z795+Z807+Z819+Z855+Z903+Z951+Z987+Z999+Z1011</f>
        <v>3560.6000000000004</v>
      </c>
      <c r="AA735" s="61">
        <f t="shared" si="1209"/>
        <v>18016.991239999999</v>
      </c>
      <c r="AB735" s="51">
        <f t="shared" si="1094"/>
        <v>0.98605091860618299</v>
      </c>
      <c r="AC735" s="61">
        <f t="shared" si="1095"/>
        <v>254.87575999999899</v>
      </c>
      <c r="AD735" s="81"/>
      <c r="AE735" s="162"/>
    </row>
    <row r="736" spans="1:31" s="6" customFormat="1" ht="18" customHeight="1" x14ac:dyDescent="0.25">
      <c r="A736" s="6" t="str">
        <f t="shared" si="1210"/>
        <v>b</v>
      </c>
      <c r="B736" s="70" t="s">
        <v>7</v>
      </c>
      <c r="C736" s="10" t="s">
        <v>216</v>
      </c>
      <c r="D736" s="12">
        <f t="shared" si="1211"/>
        <v>0</v>
      </c>
      <c r="E736" s="12">
        <f t="shared" ref="E736:F736" si="1256">E748+E760+E784+E796+E808+E820+E856+E904+E952+E988+E1000+E1012</f>
        <v>0</v>
      </c>
      <c r="F736" s="144">
        <f t="shared" si="1256"/>
        <v>0</v>
      </c>
      <c r="G736" s="157">
        <f t="shared" si="1214"/>
        <v>0</v>
      </c>
      <c r="H736" s="157">
        <f t="shared" ref="H736" si="1257">H748+H760+H784+H796+H808+H820+H856+H904+H952+H988+H1000+H1012</f>
        <v>0</v>
      </c>
      <c r="I736" s="144">
        <f t="shared" ref="I736" si="1258">I748+I760+I784+I796+I808+I820+I856+I904+I952+I988+I1000+I1012</f>
        <v>0</v>
      </c>
      <c r="J736" s="41">
        <f t="shared" si="1214"/>
        <v>0</v>
      </c>
      <c r="K736" s="41">
        <f t="shared" ref="K736" si="1259">K748+K760+K784+K796+K808+K820+K856+K904+K952+K988+K1000+K1012</f>
        <v>0</v>
      </c>
      <c r="L736" s="52" t="str">
        <f t="shared" si="1204"/>
        <v/>
      </c>
      <c r="M736" s="12">
        <f t="shared" si="1218"/>
        <v>0</v>
      </c>
      <c r="N736" s="12">
        <f t="shared" ref="N736" si="1260">N748+N760+N784+N796+N808+N820+N856+N904+N952+N988+N1000+N1012</f>
        <v>0</v>
      </c>
      <c r="O736" s="12">
        <f t="shared" si="1218"/>
        <v>0</v>
      </c>
      <c r="P736" s="12">
        <f t="shared" ref="P736" si="1261">P748+P760+P784+P796+P808+P820+P856+P904+P952+P988+P1000+P1012</f>
        <v>0</v>
      </c>
      <c r="Q736" s="12">
        <f t="shared" ref="Q736" si="1262">Q748+Q760+Q784+Q796+Q808+Q820+Q856+Q904+Q952+Q988+Q1000+Q1012</f>
        <v>0</v>
      </c>
      <c r="R736" s="12">
        <v>0</v>
      </c>
      <c r="S736" s="12">
        <f t="shared" si="1205"/>
        <v>0</v>
      </c>
      <c r="T736" s="146">
        <f t="shared" si="1206"/>
        <v>0</v>
      </c>
      <c r="U736" s="52" t="str">
        <f t="shared" si="1207"/>
        <v/>
      </c>
      <c r="V736" s="62">
        <f t="shared" si="1208"/>
        <v>0</v>
      </c>
      <c r="W736" s="12">
        <f t="shared" ref="W736:Y736" si="1263">W748+W760+W784+W796+W808+W820+W856+W904+W952+W988+W1000+W1012</f>
        <v>0</v>
      </c>
      <c r="X736" s="131">
        <f t="shared" ref="X736" si="1264">X748+X760+X784+X796+X808+X820+X856+X904+X952+X988+X1000+X1012</f>
        <v>0</v>
      </c>
      <c r="Y736" s="12">
        <f t="shared" si="1263"/>
        <v>0</v>
      </c>
      <c r="Z736" s="12">
        <f t="shared" ref="Z736" si="1265">Z748+Z760+Z784+Z796+Z808+Z820+Z856+Z904+Z952+Z988+Z1000+Z1012</f>
        <v>0</v>
      </c>
      <c r="AA736" s="62">
        <f t="shared" si="1209"/>
        <v>0</v>
      </c>
      <c r="AB736" s="52" t="str">
        <f t="shared" si="1094"/>
        <v/>
      </c>
      <c r="AC736" s="62">
        <f t="shared" si="1095"/>
        <v>0</v>
      </c>
      <c r="AD736" s="81"/>
      <c r="AE736" s="162"/>
    </row>
    <row r="737" spans="1:31" s="6" customFormat="1" ht="18" customHeight="1" x14ac:dyDescent="0.25">
      <c r="A737" s="6" t="str">
        <f t="shared" si="1210"/>
        <v>b</v>
      </c>
      <c r="B737" s="70" t="s">
        <v>7</v>
      </c>
      <c r="C737" s="10" t="s">
        <v>217</v>
      </c>
      <c r="D737" s="12">
        <f t="shared" si="1211"/>
        <v>0</v>
      </c>
      <c r="E737" s="12">
        <f t="shared" ref="E737:F737" si="1266">E749+E761+E785+E797+E809+E821+E857+E905+E953+E989+E1001+E1013</f>
        <v>0</v>
      </c>
      <c r="F737" s="144">
        <f t="shared" si="1266"/>
        <v>0</v>
      </c>
      <c r="G737" s="157">
        <f t="shared" si="1214"/>
        <v>0</v>
      </c>
      <c r="H737" s="157">
        <f t="shared" ref="H737" si="1267">H749+H761+H785+H797+H809+H821+H857+H905+H953+H989+H1001+H1013</f>
        <v>0</v>
      </c>
      <c r="I737" s="144">
        <f t="shared" ref="I737" si="1268">I749+I761+I785+I797+I809+I821+I857+I905+I953+I989+I1001+I1013</f>
        <v>0</v>
      </c>
      <c r="J737" s="41">
        <f t="shared" si="1214"/>
        <v>0</v>
      </c>
      <c r="K737" s="41">
        <f t="shared" ref="K737" si="1269">K749+K761+K785+K797+K809+K821+K857+K905+K953+K989+K1001+K1013</f>
        <v>0</v>
      </c>
      <c r="L737" s="52" t="str">
        <f t="shared" si="1204"/>
        <v/>
      </c>
      <c r="M737" s="12">
        <f t="shared" si="1218"/>
        <v>0</v>
      </c>
      <c r="N737" s="12">
        <f t="shared" ref="N737" si="1270">N749+N761+N785+N797+N809+N821+N857+N905+N953+N989+N1001+N1013</f>
        <v>0</v>
      </c>
      <c r="O737" s="12">
        <f t="shared" si="1218"/>
        <v>0</v>
      </c>
      <c r="P737" s="12">
        <f t="shared" ref="P737" si="1271">P749+P761+P785+P797+P809+P821+P857+P905+P953+P989+P1001+P1013</f>
        <v>0</v>
      </c>
      <c r="Q737" s="12">
        <f t="shared" ref="Q737" si="1272">Q749+Q761+Q785+Q797+Q809+Q821+Q857+Q905+Q953+Q989+Q1001+Q1013</f>
        <v>0</v>
      </c>
      <c r="R737" s="12">
        <v>0</v>
      </c>
      <c r="S737" s="12">
        <f t="shared" si="1205"/>
        <v>0</v>
      </c>
      <c r="T737" s="146">
        <f t="shared" si="1206"/>
        <v>0</v>
      </c>
      <c r="U737" s="52" t="str">
        <f t="shared" si="1207"/>
        <v/>
      </c>
      <c r="V737" s="62">
        <f t="shared" si="1208"/>
        <v>0</v>
      </c>
      <c r="W737" s="12">
        <f t="shared" ref="W737:Y737" si="1273">W749+W761+W785+W797+W809+W821+W857+W905+W953+W989+W1001+W1013</f>
        <v>0</v>
      </c>
      <c r="X737" s="131">
        <f t="shared" ref="X737" si="1274">X749+X761+X785+X797+X809+X821+X857+X905+X953+X989+X1001+X1013</f>
        <v>0</v>
      </c>
      <c r="Y737" s="12">
        <f t="shared" si="1273"/>
        <v>0</v>
      </c>
      <c r="Z737" s="12">
        <f t="shared" ref="Z737" si="1275">Z749+Z761+Z785+Z797+Z809+Z821+Z857+Z905+Z953+Z989+Z1001+Z1013</f>
        <v>0</v>
      </c>
      <c r="AA737" s="62">
        <f t="shared" si="1209"/>
        <v>0</v>
      </c>
      <c r="AB737" s="52" t="str">
        <f t="shared" si="1094"/>
        <v/>
      </c>
      <c r="AC737" s="62">
        <f t="shared" si="1095"/>
        <v>0</v>
      </c>
      <c r="AD737" s="81"/>
      <c r="AE737" s="162"/>
    </row>
    <row r="738" spans="1:31" s="6" customFormat="1" ht="18" customHeight="1" x14ac:dyDescent="0.25">
      <c r="A738" s="6" t="str">
        <f t="shared" si="1210"/>
        <v>b</v>
      </c>
      <c r="B738" s="70" t="s">
        <v>7</v>
      </c>
      <c r="C738" s="10" t="s">
        <v>218</v>
      </c>
      <c r="D738" s="12">
        <f t="shared" si="1211"/>
        <v>0</v>
      </c>
      <c r="E738" s="12">
        <f t="shared" ref="E738:F738" si="1276">E750+E762+E786+E798+E810+E822+E858+E906+E954+E990+E1002+E1014</f>
        <v>0</v>
      </c>
      <c r="F738" s="144">
        <f t="shared" si="1276"/>
        <v>0</v>
      </c>
      <c r="G738" s="157">
        <f t="shared" si="1214"/>
        <v>0</v>
      </c>
      <c r="H738" s="157">
        <f t="shared" ref="H738" si="1277">H750+H762+H786+H798+H810+H822+H858+H906+H954+H990+H1002+H1014</f>
        <v>0</v>
      </c>
      <c r="I738" s="144">
        <f t="shared" ref="I738" si="1278">I750+I762+I786+I798+I810+I822+I858+I906+I954+I990+I1002+I1014</f>
        <v>0</v>
      </c>
      <c r="J738" s="41">
        <f t="shared" si="1214"/>
        <v>0</v>
      </c>
      <c r="K738" s="41">
        <f t="shared" ref="K738" si="1279">K750+K762+K786+K798+K810+K822+K858+K906+K954+K990+K1002+K1014</f>
        <v>0</v>
      </c>
      <c r="L738" s="52" t="str">
        <f t="shared" si="1204"/>
        <v/>
      </c>
      <c r="M738" s="12">
        <f t="shared" si="1218"/>
        <v>0</v>
      </c>
      <c r="N738" s="12">
        <f t="shared" ref="N738" si="1280">N750+N762+N786+N798+N810+N822+N858+N906+N954+N990+N1002+N1014</f>
        <v>0</v>
      </c>
      <c r="O738" s="12">
        <f t="shared" si="1218"/>
        <v>0</v>
      </c>
      <c r="P738" s="12">
        <f t="shared" ref="P738" si="1281">P750+P762+P786+P798+P810+P822+P858+P906+P954+P990+P1002+P1014</f>
        <v>0</v>
      </c>
      <c r="Q738" s="12">
        <f t="shared" ref="Q738" si="1282">Q750+Q762+Q786+Q798+Q810+Q822+Q858+Q906+Q954+Q990+Q1002+Q1014</f>
        <v>0</v>
      </c>
      <c r="R738" s="12">
        <v>0</v>
      </c>
      <c r="S738" s="12">
        <f t="shared" si="1205"/>
        <v>0</v>
      </c>
      <c r="T738" s="146">
        <f t="shared" si="1206"/>
        <v>0</v>
      </c>
      <c r="U738" s="52" t="str">
        <f t="shared" si="1207"/>
        <v/>
      </c>
      <c r="V738" s="62">
        <f t="shared" si="1208"/>
        <v>0</v>
      </c>
      <c r="W738" s="12">
        <f t="shared" ref="W738:Y738" si="1283">W750+W762+W786+W798+W810+W822+W858+W906+W954+W990+W1002+W1014</f>
        <v>0</v>
      </c>
      <c r="X738" s="131">
        <f t="shared" ref="X738" si="1284">X750+X762+X786+X798+X810+X822+X858+X906+X954+X990+X1002+X1014</f>
        <v>0</v>
      </c>
      <c r="Y738" s="12">
        <f t="shared" si="1283"/>
        <v>0</v>
      </c>
      <c r="Z738" s="12">
        <f t="shared" ref="Z738" si="1285">Z750+Z762+Z786+Z798+Z810+Z822+Z858+Z906+Z954+Z990+Z1002+Z1014</f>
        <v>0</v>
      </c>
      <c r="AA738" s="62">
        <f t="shared" si="1209"/>
        <v>0</v>
      </c>
      <c r="AB738" s="52" t="str">
        <f t="shared" si="1094"/>
        <v/>
      </c>
      <c r="AC738" s="62">
        <f t="shared" si="1095"/>
        <v>0</v>
      </c>
      <c r="AD738" s="81"/>
      <c r="AE738" s="162"/>
    </row>
    <row r="739" spans="1:31" s="6" customFormat="1" ht="18" x14ac:dyDescent="0.25">
      <c r="A739" s="6" t="str">
        <f t="shared" si="1210"/>
        <v>a</v>
      </c>
      <c r="B739" s="70" t="s">
        <v>7</v>
      </c>
      <c r="C739" s="10" t="s">
        <v>219</v>
      </c>
      <c r="D739" s="11">
        <f t="shared" si="1211"/>
        <v>37999</v>
      </c>
      <c r="E739" s="11">
        <f t="shared" ref="E739:F739" si="1286">E751+E763+E787+E799+E811+E823+E859+E907+E955+E991+E1003+E1015</f>
        <v>36695.590000000004</v>
      </c>
      <c r="F739" s="144">
        <f t="shared" si="1286"/>
        <v>25272.961000000003</v>
      </c>
      <c r="G739" s="157">
        <f t="shared" si="1214"/>
        <v>25091.785619999999</v>
      </c>
      <c r="H739" s="157">
        <f t="shared" ref="H739" si="1287">H751+H763+H787+H799+H811+H823+H859+H907+H955+H991+H1003+H1015</f>
        <v>21889.149509999999</v>
      </c>
      <c r="I739" s="144">
        <f t="shared" ref="I739" si="1288">I751+I763+I787+I799+I811+I823+I859+I907+I955+I991+I1003+I1015</f>
        <v>18988.99685</v>
      </c>
      <c r="J739" s="41">
        <f t="shared" si="1214"/>
        <v>16095.829020000003</v>
      </c>
      <c r="K739" s="41">
        <f t="shared" ref="K739" si="1289">K751+K763+K787+K799+K811+K823+K859+K907+K955+K991+K1003+K1015</f>
        <v>13295.303449999999</v>
      </c>
      <c r="L739" s="51">
        <f t="shared" si="1204"/>
        <v>0.99283125629798563</v>
      </c>
      <c r="M739" s="11">
        <f t="shared" si="1218"/>
        <v>0</v>
      </c>
      <c r="N739" s="11">
        <f t="shared" ref="N739" si="1290">N751+N763+N787+N799+N811+N823+N859+N907+N955+N991+N1003+N1015</f>
        <v>2969.8966399999999</v>
      </c>
      <c r="O739" s="11">
        <f t="shared" si="1218"/>
        <v>2743.8374099999992</v>
      </c>
      <c r="P739" s="11">
        <f t="shared" ref="P739" si="1291">P751+P763+P787+P799+P811+P823+P859+P907+P955+P991+P1003+P1015</f>
        <v>2800.5255700000012</v>
      </c>
      <c r="Q739" s="11">
        <f t="shared" ref="Q739" si="1292">Q751+Q763+Q787+Q799+Q811+Q823+Q859+Q907+Q955+Q991+Q1003+Q1015</f>
        <v>3238.3</v>
      </c>
      <c r="R739" s="11">
        <v>2893.1678299999967</v>
      </c>
      <c r="S739" s="11">
        <f t="shared" si="1205"/>
        <v>3202.6361099999995</v>
      </c>
      <c r="T739" s="145">
        <f t="shared" si="1206"/>
        <v>181.17538000000422</v>
      </c>
      <c r="U739" s="51">
        <f t="shared" si="1207"/>
        <v>0.68378204628948591</v>
      </c>
      <c r="V739" s="61">
        <f t="shared" si="1208"/>
        <v>11603.804380000005</v>
      </c>
      <c r="W739" s="11">
        <f t="shared" ref="W739:Y739" si="1293">W751+W763+W787+W799+W811+W823+W859+W907+W955+W991+W1003+W1015</f>
        <v>12658.800000000001</v>
      </c>
      <c r="X739" s="139">
        <f t="shared" ref="X739" si="1294">X751+X763+X787+X799+X811+X823+X859+X907+X955+X991+X1003+X1015</f>
        <v>11258.7</v>
      </c>
      <c r="Y739" s="11">
        <f t="shared" si="1293"/>
        <v>16386</v>
      </c>
      <c r="Z739" s="11">
        <f t="shared" ref="Z739" si="1295">Z751+Z763+Z787+Z799+Z811+Z823+Z859+Z907+Z955+Z991+Z1003+Z1015</f>
        <v>9216.494999999999</v>
      </c>
      <c r="AA739" s="61">
        <f t="shared" si="1209"/>
        <v>41477.785619999995</v>
      </c>
      <c r="AB739" s="51">
        <f t="shared" si="1094"/>
        <v>1.1303207175576135</v>
      </c>
      <c r="AC739" s="61">
        <f t="shared" si="1095"/>
        <v>-4782.1956199999913</v>
      </c>
      <c r="AD739" s="81"/>
      <c r="AE739" s="162"/>
    </row>
    <row r="740" spans="1:31" s="6" customFormat="1" ht="18" x14ac:dyDescent="0.25">
      <c r="A740" s="6" t="str">
        <f t="shared" si="1210"/>
        <v>a</v>
      </c>
      <c r="B740" s="70" t="s">
        <v>7</v>
      </c>
      <c r="C740" s="10" t="s">
        <v>220</v>
      </c>
      <c r="D740" s="12">
        <f t="shared" si="1211"/>
        <v>0</v>
      </c>
      <c r="E740" s="12">
        <f t="shared" ref="E740:F740" si="1296">E752+E764+E788+E800+E812+E824+E860+E908+E956+E992+E1004+E1016</f>
        <v>5.5</v>
      </c>
      <c r="F740" s="144">
        <f t="shared" si="1296"/>
        <v>5.5</v>
      </c>
      <c r="G740" s="157">
        <f t="shared" si="1214"/>
        <v>0.4</v>
      </c>
      <c r="H740" s="157">
        <f t="shared" ref="H740" si="1297">H752+H764+H788+H800+H812+H824+H860+H908+H956+H992+H1004+H1016</f>
        <v>0.4</v>
      </c>
      <c r="I740" s="144">
        <f t="shared" ref="I740" si="1298">I752+I764+I788+I800+I812+I824+I860+I908+I956+I992+I1004+I1016</f>
        <v>0.4</v>
      </c>
      <c r="J740" s="41">
        <f t="shared" si="1214"/>
        <v>0.4</v>
      </c>
      <c r="K740" s="41">
        <f t="shared" ref="K740" si="1299">K752+K764+K788+K800+K812+K824+K860+K908+K956+K992+K1004+K1016</f>
        <v>0.4</v>
      </c>
      <c r="L740" s="52">
        <f t="shared" si="1204"/>
        <v>7.2727272727272738E-2</v>
      </c>
      <c r="M740" s="12">
        <f t="shared" si="1218"/>
        <v>0</v>
      </c>
      <c r="N740" s="12">
        <f t="shared" ref="N740" si="1300">N752+N764+N788+N800+N812+N824+N860+N908+N956+N992+N1004+N1016</f>
        <v>0</v>
      </c>
      <c r="O740" s="12">
        <f t="shared" si="1218"/>
        <v>0.4</v>
      </c>
      <c r="P740" s="12">
        <f t="shared" ref="P740" si="1301">P752+P764+P788+P800+P812+P824+P860+P908+P956+P992+P1004+P1016</f>
        <v>0</v>
      </c>
      <c r="Q740" s="12">
        <f t="shared" ref="Q740" si="1302">Q752+Q764+Q788+Q800+Q812+Q824+Q860+Q908+Q956+Q992+Q1004+Q1016</f>
        <v>0</v>
      </c>
      <c r="R740" s="12">
        <v>0</v>
      </c>
      <c r="S740" s="12">
        <f t="shared" si="1205"/>
        <v>0</v>
      </c>
      <c r="T740" s="146">
        <f t="shared" si="1206"/>
        <v>5.0999999999999996</v>
      </c>
      <c r="U740" s="52">
        <f t="shared" si="1207"/>
        <v>7.2727272727272738E-2</v>
      </c>
      <c r="V740" s="62">
        <f t="shared" si="1208"/>
        <v>5.0999999999999996</v>
      </c>
      <c r="W740" s="12">
        <f t="shared" ref="W740:Y740" si="1303">W752+W764+W788+W800+W812+W824+W860+W908+W956+W992+W1004+W1016</f>
        <v>3</v>
      </c>
      <c r="X740" s="131">
        <f t="shared" ref="X740" si="1304">X752+X764+X788+X800+X812+X824+X860+X908+X956+X992+X1004+X1016</f>
        <v>0</v>
      </c>
      <c r="Y740" s="12">
        <f t="shared" si="1303"/>
        <v>0</v>
      </c>
      <c r="Z740" s="12">
        <f t="shared" ref="Z740" si="1305">Z752+Z764+Z788+Z800+Z812+Z824+Z860+Z908+Z956+Z992+Z1004+Z1016</f>
        <v>0</v>
      </c>
      <c r="AA740" s="62">
        <f t="shared" si="1209"/>
        <v>0.4</v>
      </c>
      <c r="AB740" s="52">
        <f t="shared" si="1094"/>
        <v>7.2727272727272738E-2</v>
      </c>
      <c r="AC740" s="62">
        <f t="shared" si="1095"/>
        <v>5.0999999999999996</v>
      </c>
      <c r="AD740" s="81"/>
      <c r="AE740" s="162"/>
    </row>
    <row r="741" spans="1:31" s="6" customFormat="1" ht="30" customHeight="1" x14ac:dyDescent="0.25">
      <c r="A741" s="6" t="str">
        <f t="shared" si="1210"/>
        <v>b</v>
      </c>
      <c r="B741" s="69" t="s">
        <v>7</v>
      </c>
      <c r="C741" s="13" t="s">
        <v>14</v>
      </c>
      <c r="D741" s="14">
        <f t="shared" si="1211"/>
        <v>0</v>
      </c>
      <c r="E741" s="14">
        <f t="shared" ref="E741:F741" si="1306">E753+E765+E789+E801+E813+E825+E861+E909+E957+E993+E1005+E1017</f>
        <v>0</v>
      </c>
      <c r="F741" s="144">
        <f t="shared" si="1306"/>
        <v>0</v>
      </c>
      <c r="G741" s="157">
        <f t="shared" si="1214"/>
        <v>0</v>
      </c>
      <c r="H741" s="157">
        <f t="shared" ref="H741" si="1307">H753+H765+H789+H801+H813+H825+H861+H909+H957+H993+H1005+H1017</f>
        <v>0</v>
      </c>
      <c r="I741" s="144">
        <f t="shared" ref="I741" si="1308">I753+I765+I789+I801+I813+I825+I861+I909+I957+I993+I1005+I1017</f>
        <v>0</v>
      </c>
      <c r="J741" s="41">
        <f t="shared" si="1214"/>
        <v>0</v>
      </c>
      <c r="K741" s="41">
        <f t="shared" ref="K741" si="1309">K753+K765+K789+K801+K813+K825+K861+K909+K957+K993+K1005+K1017</f>
        <v>0</v>
      </c>
      <c r="L741" s="53" t="str">
        <f t="shared" si="1204"/>
        <v/>
      </c>
      <c r="M741" s="14">
        <f t="shared" si="1218"/>
        <v>0</v>
      </c>
      <c r="N741" s="14">
        <f t="shared" ref="N741" si="1310">N753+N765+N789+N801+N813+N825+N861+N909+N957+N993+N1005+N1017</f>
        <v>0</v>
      </c>
      <c r="O741" s="14">
        <f t="shared" si="1218"/>
        <v>0</v>
      </c>
      <c r="P741" s="14">
        <f t="shared" ref="P741" si="1311">P753+P765+P789+P801+P813+P825+P861+P909+P957+P993+P1005+P1017</f>
        <v>0</v>
      </c>
      <c r="Q741" s="14">
        <f t="shared" ref="Q741" si="1312">Q753+Q765+Q789+Q801+Q813+Q825+Q861+Q909+Q957+Q993+Q1005+Q1017</f>
        <v>0</v>
      </c>
      <c r="R741" s="14">
        <v>0</v>
      </c>
      <c r="S741" s="14">
        <f t="shared" si="1205"/>
        <v>0</v>
      </c>
      <c r="T741" s="147">
        <f t="shared" si="1206"/>
        <v>0</v>
      </c>
      <c r="U741" s="53" t="str">
        <f t="shared" si="1207"/>
        <v/>
      </c>
      <c r="V741" s="63">
        <f t="shared" si="1208"/>
        <v>0</v>
      </c>
      <c r="W741" s="14">
        <f t="shared" ref="W741:Y741" si="1313">W753+W765+W789+W801+W813+W825+W861+W909+W957+W993+W1005+W1017</f>
        <v>0</v>
      </c>
      <c r="X741" s="132">
        <f t="shared" ref="X741" si="1314">X753+X765+X789+X801+X813+X825+X861+X909+X957+X993+X1005+X1017</f>
        <v>0</v>
      </c>
      <c r="Y741" s="14">
        <f t="shared" si="1313"/>
        <v>0</v>
      </c>
      <c r="Z741" s="14">
        <f t="shared" ref="Z741" si="1315">Z753+Z765+Z789+Z801+Z813+Z825+Z861+Z909+Z957+Z993+Z1005+Z1017</f>
        <v>0</v>
      </c>
      <c r="AA741" s="63">
        <f t="shared" si="1209"/>
        <v>0</v>
      </c>
      <c r="AB741" s="53" t="str">
        <f t="shared" si="1094"/>
        <v/>
      </c>
      <c r="AC741" s="63">
        <f t="shared" si="1095"/>
        <v>0</v>
      </c>
      <c r="AD741" s="81"/>
      <c r="AE741" s="162"/>
    </row>
    <row r="742" spans="1:31" s="6" customFormat="1" ht="15.75" customHeight="1" x14ac:dyDescent="0.25">
      <c r="A742" s="6" t="str">
        <f t="shared" si="1210"/>
        <v>b</v>
      </c>
      <c r="B742" s="69" t="s">
        <v>7</v>
      </c>
      <c r="C742" s="13" t="s">
        <v>15</v>
      </c>
      <c r="D742" s="14">
        <f t="shared" si="1211"/>
        <v>0</v>
      </c>
      <c r="E742" s="14">
        <f t="shared" ref="E742:F742" si="1316">E754+E766+E790+E802+E814+E826+E862+E910+E958+E994+E1006+E1018</f>
        <v>0</v>
      </c>
      <c r="F742" s="144">
        <f t="shared" si="1316"/>
        <v>0</v>
      </c>
      <c r="G742" s="157">
        <f t="shared" si="1214"/>
        <v>0</v>
      </c>
      <c r="H742" s="157">
        <f t="shared" ref="H742" si="1317">H754+H766+H790+H802+H814+H826+H862+H910+H958+H994+H1006+H1018</f>
        <v>0</v>
      </c>
      <c r="I742" s="144">
        <f t="shared" ref="I742" si="1318">I754+I766+I790+I802+I814+I826+I862+I910+I958+I994+I1006+I1018</f>
        <v>0</v>
      </c>
      <c r="J742" s="41">
        <f t="shared" si="1214"/>
        <v>0</v>
      </c>
      <c r="K742" s="41">
        <f t="shared" ref="K742" si="1319">K754+K766+K790+K802+K814+K826+K862+K910+K958+K994+K1006+K1018</f>
        <v>0</v>
      </c>
      <c r="L742" s="53" t="str">
        <f t="shared" si="1204"/>
        <v/>
      </c>
      <c r="M742" s="14">
        <f t="shared" si="1218"/>
        <v>0</v>
      </c>
      <c r="N742" s="14">
        <f t="shared" ref="N742" si="1320">N754+N766+N790+N802+N814+N826+N862+N910+N958+N994+N1006+N1018</f>
        <v>0</v>
      </c>
      <c r="O742" s="14">
        <f t="shared" si="1218"/>
        <v>0</v>
      </c>
      <c r="P742" s="14">
        <f t="shared" ref="P742" si="1321">P754+P766+P790+P802+P814+P826+P862+P910+P958+P994+P1006+P1018</f>
        <v>0</v>
      </c>
      <c r="Q742" s="14">
        <f t="shared" ref="Q742" si="1322">Q754+Q766+Q790+Q802+Q814+Q826+Q862+Q910+Q958+Q994+Q1006+Q1018</f>
        <v>0</v>
      </c>
      <c r="R742" s="14">
        <v>0</v>
      </c>
      <c r="S742" s="14">
        <f t="shared" si="1205"/>
        <v>0</v>
      </c>
      <c r="T742" s="147">
        <f t="shared" si="1206"/>
        <v>0</v>
      </c>
      <c r="U742" s="53" t="str">
        <f t="shared" si="1207"/>
        <v/>
      </c>
      <c r="V742" s="63">
        <f t="shared" si="1208"/>
        <v>0</v>
      </c>
      <c r="W742" s="14">
        <f t="shared" ref="W742:Y742" si="1323">W754+W766+W790+W802+W814+W826+W862+W910+W958+W994+W1006+W1018</f>
        <v>0</v>
      </c>
      <c r="X742" s="132">
        <f t="shared" ref="X742" si="1324">X754+X766+X790+X802+X814+X826+X862+X910+X958+X994+X1006+X1018</f>
        <v>0</v>
      </c>
      <c r="Y742" s="14">
        <f t="shared" si="1323"/>
        <v>0</v>
      </c>
      <c r="Z742" s="14">
        <f t="shared" ref="Z742" si="1325">Z754+Z766+Z790+Z802+Z814+Z826+Z862+Z910+Z958+Z994+Z1006+Z1018</f>
        <v>0</v>
      </c>
      <c r="AA742" s="63">
        <f t="shared" si="1209"/>
        <v>0</v>
      </c>
      <c r="AB742" s="53" t="str">
        <f t="shared" si="1094"/>
        <v/>
      </c>
      <c r="AC742" s="63">
        <f t="shared" si="1095"/>
        <v>0</v>
      </c>
      <c r="AD742" s="81"/>
      <c r="AE742" s="162"/>
    </row>
    <row r="743" spans="1:31" s="6" customFormat="1" ht="16.5" customHeight="1" thickBot="1" x14ac:dyDescent="0.3">
      <c r="A743" s="6" t="str">
        <f t="shared" si="1210"/>
        <v>b</v>
      </c>
      <c r="B743" s="71" t="s">
        <v>7</v>
      </c>
      <c r="C743" s="17" t="s">
        <v>16</v>
      </c>
      <c r="D743" s="18">
        <f t="shared" si="1211"/>
        <v>0</v>
      </c>
      <c r="E743" s="18">
        <f t="shared" ref="E743:F743" si="1326">E755+E767+E791+E803+E815+E827+E863+E911+E959+E995+E1007+E1019</f>
        <v>0</v>
      </c>
      <c r="F743" s="144">
        <f t="shared" si="1326"/>
        <v>0</v>
      </c>
      <c r="G743" s="157">
        <f t="shared" si="1214"/>
        <v>0</v>
      </c>
      <c r="H743" s="157">
        <f t="shared" ref="H743" si="1327">H755+H767+H791+H803+H815+H827+H863+H911+H959+H995+H1007+H1019</f>
        <v>0</v>
      </c>
      <c r="I743" s="144">
        <f t="shared" ref="I743" si="1328">I755+I767+I791+I803+I815+I827+I863+I911+I959+I995+I1007+I1019</f>
        <v>0</v>
      </c>
      <c r="J743" s="41">
        <f t="shared" si="1214"/>
        <v>0</v>
      </c>
      <c r="K743" s="41">
        <f t="shared" ref="K743" si="1329">K755+K767+K791+K803+K815+K827+K863+K911+K959+K995+K1007+K1019</f>
        <v>0</v>
      </c>
      <c r="L743" s="55" t="str">
        <f t="shared" si="1204"/>
        <v/>
      </c>
      <c r="M743" s="18">
        <f t="shared" si="1218"/>
        <v>0</v>
      </c>
      <c r="N743" s="18">
        <f t="shared" ref="N743" si="1330">N755+N767+N791+N803+N815+N827+N863+N911+N959+N995+N1007+N1019</f>
        <v>0</v>
      </c>
      <c r="O743" s="18">
        <f t="shared" si="1218"/>
        <v>0</v>
      </c>
      <c r="P743" s="18">
        <f t="shared" ref="P743" si="1331">P755+P767+P791+P803+P815+P827+P863+P911+P959+P995+P1007+P1019</f>
        <v>0</v>
      </c>
      <c r="Q743" s="18">
        <f t="shared" ref="Q743" si="1332">Q755+Q767+Q791+Q803+Q815+Q827+Q863+Q911+Q959+Q995+Q1007+Q1019</f>
        <v>0</v>
      </c>
      <c r="R743" s="18">
        <v>0</v>
      </c>
      <c r="S743" s="18">
        <f t="shared" si="1205"/>
        <v>0</v>
      </c>
      <c r="T743" s="149">
        <f t="shared" si="1206"/>
        <v>0</v>
      </c>
      <c r="U743" s="55" t="str">
        <f t="shared" si="1207"/>
        <v/>
      </c>
      <c r="V743" s="65">
        <f t="shared" si="1208"/>
        <v>0</v>
      </c>
      <c r="W743" s="18">
        <f t="shared" ref="W743:Y743" si="1333">W755+W767+W791+W803+W815+W827+W863+W911+W959+W995+W1007+W1019</f>
        <v>0</v>
      </c>
      <c r="X743" s="132">
        <f t="shared" ref="X743" si="1334">X755+X767+X791+X803+X815+X827+X863+X911+X959+X995+X1007+X1019</f>
        <v>0</v>
      </c>
      <c r="Y743" s="18">
        <f t="shared" si="1333"/>
        <v>0</v>
      </c>
      <c r="Z743" s="18">
        <f t="shared" ref="Z743" si="1335">Z755+Z767+Z791+Z803+Z815+Z827+Z863+Z911+Z959+Z995+Z1007+Z1019</f>
        <v>0</v>
      </c>
      <c r="AA743" s="65">
        <f t="shared" si="1209"/>
        <v>0</v>
      </c>
      <c r="AB743" s="55" t="str">
        <f t="shared" si="1094"/>
        <v/>
      </c>
      <c r="AC743" s="65">
        <f t="shared" si="1095"/>
        <v>0</v>
      </c>
      <c r="AD743" s="81"/>
      <c r="AE743" s="162"/>
    </row>
    <row r="744" spans="1:31" s="6" customFormat="1" ht="33" thickTop="1" thickBot="1" x14ac:dyDescent="0.3">
      <c r="A744" s="6" t="str">
        <f t="shared" si="1210"/>
        <v>a</v>
      </c>
      <c r="B744" s="67" t="s">
        <v>125</v>
      </c>
      <c r="C744" s="19" t="s">
        <v>126</v>
      </c>
      <c r="D744" s="7">
        <f t="shared" ref="D744:K744" si="1336">D745+D753+D754+D755</f>
        <v>2000</v>
      </c>
      <c r="E744" s="7">
        <f t="shared" si="1336"/>
        <v>1770</v>
      </c>
      <c r="F744" s="143">
        <f t="shared" ref="F744" si="1337">F745+F753+F754+F755</f>
        <v>1377.9</v>
      </c>
      <c r="G744" s="156">
        <f t="shared" si="1336"/>
        <v>1086.123</v>
      </c>
      <c r="H744" s="156">
        <f t="shared" ref="H744" si="1338">H745+H753+H754+H755</f>
        <v>990.84100000000001</v>
      </c>
      <c r="I744" s="143">
        <f t="shared" ref="I744" si="1339">I745+I753+I754+I755</f>
        <v>846.50099999999998</v>
      </c>
      <c r="J744" s="40">
        <f t="shared" si="1336"/>
        <v>725.673</v>
      </c>
      <c r="K744" s="40">
        <f t="shared" si="1336"/>
        <v>608.755</v>
      </c>
      <c r="L744" s="49">
        <f t="shared" si="1204"/>
        <v>0.7882451556716743</v>
      </c>
      <c r="M744" s="7">
        <f>M745+M753+M754+M755</f>
        <v>0</v>
      </c>
      <c r="N744" s="7">
        <f>N745+N753+N754+N755</f>
        <v>136.43299999999999</v>
      </c>
      <c r="O744" s="7">
        <f>O745+O753+O754+O755</f>
        <v>113.822</v>
      </c>
      <c r="P744" s="7">
        <f>P745+P753+P754+P755</f>
        <v>116.91800000000001</v>
      </c>
      <c r="Q744" s="7">
        <f>Q745+Q753+Q754+Q755</f>
        <v>146.4</v>
      </c>
      <c r="R744" s="7">
        <v>120.82799999999997</v>
      </c>
      <c r="S744" s="7">
        <f t="shared" si="1205"/>
        <v>95.282000000000039</v>
      </c>
      <c r="T744" s="143">
        <f t="shared" si="1206"/>
        <v>291.77700000000004</v>
      </c>
      <c r="U744" s="49">
        <f t="shared" si="1207"/>
        <v>0.61362881355932208</v>
      </c>
      <c r="V744" s="59">
        <f t="shared" si="1208"/>
        <v>683.87699999999995</v>
      </c>
      <c r="W744" s="7">
        <f>W745+W753+W754+W755</f>
        <v>439.7</v>
      </c>
      <c r="X744" s="118">
        <f>X745+X753+X754+X755</f>
        <v>642.5</v>
      </c>
      <c r="Y744" s="7">
        <f>Y745+Y753+Y754+Y755</f>
        <v>529.20000000000005</v>
      </c>
      <c r="Z744" s="7">
        <f>Z745+Z753+Z754+Z755</f>
        <v>392.1</v>
      </c>
      <c r="AA744" s="59">
        <f t="shared" si="1209"/>
        <v>1615.3230000000001</v>
      </c>
      <c r="AB744" s="49">
        <f t="shared" si="1094"/>
        <v>0.91261186440677966</v>
      </c>
      <c r="AC744" s="59">
        <f t="shared" si="1095"/>
        <v>154.67699999999991</v>
      </c>
      <c r="AD744" s="81"/>
      <c r="AE744" s="162"/>
    </row>
    <row r="745" spans="1:31" s="6" customFormat="1" ht="18.75" customHeight="1" thickTop="1" x14ac:dyDescent="0.25">
      <c r="A745" s="6" t="s">
        <v>231</v>
      </c>
      <c r="B745" s="69" t="s">
        <v>7</v>
      </c>
      <c r="C745" s="8" t="s">
        <v>8</v>
      </c>
      <c r="D745" s="9">
        <f t="shared" ref="D745:K745" si="1340">D746+D747+D748+D749+D750+D751+D752</f>
        <v>2000</v>
      </c>
      <c r="E745" s="9">
        <f t="shared" si="1340"/>
        <v>1770</v>
      </c>
      <c r="F745" s="144">
        <f t="shared" ref="F745" si="1341">F746+F747+F748+F749+F750+F751+F752</f>
        <v>1377.9</v>
      </c>
      <c r="G745" s="157">
        <f t="shared" si="1340"/>
        <v>1086.123</v>
      </c>
      <c r="H745" s="157">
        <f t="shared" ref="H745" si="1342">H746+H747+H748+H749+H750+H751+H752</f>
        <v>990.84100000000001</v>
      </c>
      <c r="I745" s="144">
        <f t="shared" ref="I745" si="1343">I746+I747+I748+I749+I750+I751+I752</f>
        <v>846.50099999999998</v>
      </c>
      <c r="J745" s="41">
        <f t="shared" si="1340"/>
        <v>725.673</v>
      </c>
      <c r="K745" s="41">
        <f t="shared" si="1340"/>
        <v>608.755</v>
      </c>
      <c r="L745" s="50">
        <f t="shared" si="1204"/>
        <v>0.7882451556716743</v>
      </c>
      <c r="M745" s="9">
        <f>M746+M747+M748+M749+M750+M751+M752</f>
        <v>0</v>
      </c>
      <c r="N745" s="9">
        <f>N746+N747+N748+N749+N750+N751+N752</f>
        <v>136.43299999999999</v>
      </c>
      <c r="O745" s="9">
        <f>O746+O747+O748+O749+O750+O751+O752</f>
        <v>113.822</v>
      </c>
      <c r="P745" s="9">
        <f>P746+P747+P748+P749+P750+P751+P752</f>
        <v>116.91800000000001</v>
      </c>
      <c r="Q745" s="9">
        <f>Q746+Q747+Q748+Q749+Q750+Q751+Q752</f>
        <v>146.4</v>
      </c>
      <c r="R745" s="9">
        <v>120.82799999999997</v>
      </c>
      <c r="S745" s="9">
        <f t="shared" si="1205"/>
        <v>95.282000000000039</v>
      </c>
      <c r="T745" s="144">
        <f t="shared" si="1206"/>
        <v>291.77700000000004</v>
      </c>
      <c r="U745" s="50">
        <f t="shared" si="1207"/>
        <v>0.61362881355932208</v>
      </c>
      <c r="V745" s="60">
        <f t="shared" si="1208"/>
        <v>683.87699999999995</v>
      </c>
      <c r="W745" s="9">
        <f>W746+W747+W748+W749+W750+W751+W752</f>
        <v>439.7</v>
      </c>
      <c r="X745" s="113">
        <f>X746+X747+X748+X749+X750+X751+X752</f>
        <v>642.5</v>
      </c>
      <c r="Y745" s="9">
        <f>Y746+Y747+Y748+Y749+Y750+Y751+Y752</f>
        <v>529.20000000000005</v>
      </c>
      <c r="Z745" s="9">
        <f>Z746+Z747+Z748+Z749+Z750+Z751+Z752</f>
        <v>392.1</v>
      </c>
      <c r="AA745" s="60">
        <f t="shared" si="1209"/>
        <v>1615.3230000000001</v>
      </c>
      <c r="AB745" s="50">
        <f t="shared" si="1094"/>
        <v>0.91261186440677966</v>
      </c>
      <c r="AC745" s="60">
        <f t="shared" si="1095"/>
        <v>154.67699999999991</v>
      </c>
      <c r="AD745" s="81"/>
      <c r="AE745" s="162"/>
    </row>
    <row r="746" spans="1:31" s="6" customFormat="1" ht="18" customHeight="1" x14ac:dyDescent="0.25">
      <c r="A746" s="6" t="s">
        <v>231</v>
      </c>
      <c r="B746" s="70" t="s">
        <v>7</v>
      </c>
      <c r="C746" s="10" t="s">
        <v>215</v>
      </c>
      <c r="D746" s="12">
        <v>0</v>
      </c>
      <c r="E746" s="12">
        <v>0</v>
      </c>
      <c r="F746" s="146">
        <v>0</v>
      </c>
      <c r="G746" s="84">
        <v>0</v>
      </c>
      <c r="H746" s="84">
        <v>0</v>
      </c>
      <c r="I746" s="146">
        <v>0</v>
      </c>
      <c r="J746" s="43">
        <v>0</v>
      </c>
      <c r="K746" s="43">
        <v>0</v>
      </c>
      <c r="L746" s="52" t="str">
        <f t="shared" si="1204"/>
        <v/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f t="shared" si="1205"/>
        <v>0</v>
      </c>
      <c r="T746" s="146">
        <f t="shared" si="1206"/>
        <v>0</v>
      </c>
      <c r="U746" s="52" t="str">
        <f t="shared" si="1207"/>
        <v/>
      </c>
      <c r="V746" s="62">
        <f t="shared" si="1208"/>
        <v>0</v>
      </c>
      <c r="W746" s="12"/>
      <c r="X746" s="136">
        <v>0</v>
      </c>
      <c r="Y746" s="12"/>
      <c r="Z746" s="12">
        <v>0</v>
      </c>
      <c r="AA746" s="62">
        <f t="shared" si="1209"/>
        <v>0</v>
      </c>
      <c r="AB746" s="52" t="str">
        <f t="shared" si="1094"/>
        <v/>
      </c>
      <c r="AC746" s="62">
        <f t="shared" si="1095"/>
        <v>0</v>
      </c>
      <c r="AD746" s="81"/>
      <c r="AE746" s="162"/>
    </row>
    <row r="747" spans="1:31" s="6" customFormat="1" ht="18" customHeight="1" x14ac:dyDescent="0.25">
      <c r="A747" s="6" t="s">
        <v>231</v>
      </c>
      <c r="B747" s="70" t="s">
        <v>7</v>
      </c>
      <c r="C747" s="10" t="s">
        <v>221</v>
      </c>
      <c r="D747" s="11">
        <v>2000</v>
      </c>
      <c r="E747" s="11">
        <v>1770</v>
      </c>
      <c r="F747" s="145">
        <v>1377.9</v>
      </c>
      <c r="G747" s="83">
        <v>1086.123</v>
      </c>
      <c r="H747" s="83">
        <v>990.84100000000001</v>
      </c>
      <c r="I747" s="145">
        <v>846.50099999999998</v>
      </c>
      <c r="J747" s="42">
        <v>725.673</v>
      </c>
      <c r="K747" s="42">
        <v>608.755</v>
      </c>
      <c r="L747" s="51">
        <f t="shared" si="1204"/>
        <v>0.7882451556716743</v>
      </c>
      <c r="M747" s="11">
        <v>0</v>
      </c>
      <c r="N747" s="11">
        <v>136.43299999999999</v>
      </c>
      <c r="O747" s="11">
        <v>113.822</v>
      </c>
      <c r="P747" s="11">
        <v>116.91800000000001</v>
      </c>
      <c r="Q747" s="11">
        <v>146.4</v>
      </c>
      <c r="R747" s="11">
        <v>120.82799999999997</v>
      </c>
      <c r="S747" s="11">
        <f t="shared" si="1205"/>
        <v>95.282000000000039</v>
      </c>
      <c r="T747" s="145">
        <f t="shared" si="1206"/>
        <v>291.77700000000004</v>
      </c>
      <c r="U747" s="51">
        <f t="shared" si="1207"/>
        <v>0.61362881355932208</v>
      </c>
      <c r="V747" s="61">
        <f t="shared" si="1208"/>
        <v>683.87699999999995</v>
      </c>
      <c r="W747" s="11">
        <v>439.7</v>
      </c>
      <c r="X747" s="134">
        <v>642.5</v>
      </c>
      <c r="Y747" s="11">
        <v>529.20000000000005</v>
      </c>
      <c r="Z747" s="11">
        <v>392.1</v>
      </c>
      <c r="AA747" s="61">
        <f t="shared" si="1209"/>
        <v>1615.3230000000001</v>
      </c>
      <c r="AB747" s="51">
        <f t="shared" si="1094"/>
        <v>0.91261186440677966</v>
      </c>
      <c r="AC747" s="61">
        <f t="shared" si="1095"/>
        <v>154.67699999999991</v>
      </c>
      <c r="AD747" s="81"/>
      <c r="AE747" s="162"/>
    </row>
    <row r="748" spans="1:31" s="6" customFormat="1" ht="18" customHeight="1" x14ac:dyDescent="0.25">
      <c r="A748" s="6" t="s">
        <v>231</v>
      </c>
      <c r="B748" s="70" t="s">
        <v>7</v>
      </c>
      <c r="C748" s="10" t="s">
        <v>216</v>
      </c>
      <c r="D748" s="12">
        <v>0</v>
      </c>
      <c r="E748" s="12">
        <v>0</v>
      </c>
      <c r="F748" s="146">
        <v>0</v>
      </c>
      <c r="G748" s="84">
        <v>0</v>
      </c>
      <c r="H748" s="84">
        <v>0</v>
      </c>
      <c r="I748" s="146">
        <v>0</v>
      </c>
      <c r="J748" s="43">
        <v>0</v>
      </c>
      <c r="K748" s="43">
        <v>0</v>
      </c>
      <c r="L748" s="52" t="str">
        <f t="shared" si="1204"/>
        <v/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  <c r="S748" s="12">
        <f t="shared" si="1205"/>
        <v>0</v>
      </c>
      <c r="T748" s="146">
        <f t="shared" si="1206"/>
        <v>0</v>
      </c>
      <c r="U748" s="52" t="str">
        <f t="shared" si="1207"/>
        <v/>
      </c>
      <c r="V748" s="62">
        <f t="shared" si="1208"/>
        <v>0</v>
      </c>
      <c r="W748" s="12"/>
      <c r="X748" s="136">
        <v>0</v>
      </c>
      <c r="Y748" s="12"/>
      <c r="Z748" s="12">
        <v>0</v>
      </c>
      <c r="AA748" s="62">
        <f t="shared" si="1209"/>
        <v>0</v>
      </c>
      <c r="AB748" s="52" t="str">
        <f t="shared" si="1094"/>
        <v/>
      </c>
      <c r="AC748" s="62">
        <f t="shared" si="1095"/>
        <v>0</v>
      </c>
      <c r="AD748" s="81"/>
      <c r="AE748" s="162"/>
    </row>
    <row r="749" spans="1:31" s="6" customFormat="1" ht="18" customHeight="1" x14ac:dyDescent="0.25">
      <c r="A749" s="6" t="str">
        <f t="shared" ref="A749:A768" si="1344">IF(OR(M749&lt;&gt;0,F749&lt;&gt;0,O749&lt;&gt;0,S749&lt;&gt;0,T749&lt;&gt;0),"a","b")</f>
        <v>b</v>
      </c>
      <c r="B749" s="70" t="s">
        <v>7</v>
      </c>
      <c r="C749" s="10" t="s">
        <v>217</v>
      </c>
      <c r="D749" s="12">
        <v>0</v>
      </c>
      <c r="E749" s="12">
        <v>0</v>
      </c>
      <c r="F749" s="146">
        <v>0</v>
      </c>
      <c r="G749" s="84">
        <v>0</v>
      </c>
      <c r="H749" s="84">
        <v>0</v>
      </c>
      <c r="I749" s="146">
        <v>0</v>
      </c>
      <c r="J749" s="43">
        <v>0</v>
      </c>
      <c r="K749" s="43">
        <v>0</v>
      </c>
      <c r="L749" s="52" t="str">
        <f t="shared" si="1204"/>
        <v/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f t="shared" si="1205"/>
        <v>0</v>
      </c>
      <c r="T749" s="146">
        <f t="shared" si="1206"/>
        <v>0</v>
      </c>
      <c r="U749" s="52" t="str">
        <f t="shared" si="1207"/>
        <v/>
      </c>
      <c r="V749" s="62">
        <f t="shared" si="1208"/>
        <v>0</v>
      </c>
      <c r="W749" s="12"/>
      <c r="X749" s="136">
        <v>0</v>
      </c>
      <c r="Y749" s="12"/>
      <c r="Z749" s="12">
        <v>0</v>
      </c>
      <c r="AA749" s="62">
        <f t="shared" si="1209"/>
        <v>0</v>
      </c>
      <c r="AB749" s="52" t="str">
        <f t="shared" si="1094"/>
        <v/>
      </c>
      <c r="AC749" s="62">
        <f t="shared" si="1095"/>
        <v>0</v>
      </c>
      <c r="AD749" s="81"/>
      <c r="AE749" s="162"/>
    </row>
    <row r="750" spans="1:31" s="6" customFormat="1" ht="18" customHeight="1" x14ac:dyDescent="0.25">
      <c r="A750" s="6" t="str">
        <f t="shared" si="1344"/>
        <v>b</v>
      </c>
      <c r="B750" s="70" t="s">
        <v>7</v>
      </c>
      <c r="C750" s="10" t="s">
        <v>218</v>
      </c>
      <c r="D750" s="12">
        <v>0</v>
      </c>
      <c r="E750" s="12">
        <v>0</v>
      </c>
      <c r="F750" s="146">
        <v>0</v>
      </c>
      <c r="G750" s="84">
        <v>0</v>
      </c>
      <c r="H750" s="84">
        <v>0</v>
      </c>
      <c r="I750" s="146">
        <v>0</v>
      </c>
      <c r="J750" s="43">
        <v>0</v>
      </c>
      <c r="K750" s="43">
        <v>0</v>
      </c>
      <c r="L750" s="52" t="str">
        <f t="shared" si="1204"/>
        <v/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f t="shared" si="1205"/>
        <v>0</v>
      </c>
      <c r="T750" s="146">
        <f t="shared" si="1206"/>
        <v>0</v>
      </c>
      <c r="U750" s="52" t="str">
        <f t="shared" si="1207"/>
        <v/>
      </c>
      <c r="V750" s="62">
        <f t="shared" si="1208"/>
        <v>0</v>
      </c>
      <c r="W750" s="12"/>
      <c r="X750" s="136">
        <v>0</v>
      </c>
      <c r="Y750" s="12"/>
      <c r="Z750" s="12">
        <v>0</v>
      </c>
      <c r="AA750" s="62">
        <f t="shared" si="1209"/>
        <v>0</v>
      </c>
      <c r="AB750" s="52" t="str">
        <f t="shared" si="1094"/>
        <v/>
      </c>
      <c r="AC750" s="62">
        <f t="shared" si="1095"/>
        <v>0</v>
      </c>
      <c r="AD750" s="81"/>
      <c r="AE750" s="162"/>
    </row>
    <row r="751" spans="1:31" s="6" customFormat="1" ht="18" customHeight="1" x14ac:dyDescent="0.25">
      <c r="A751" s="6" t="str">
        <f t="shared" si="1344"/>
        <v>b</v>
      </c>
      <c r="B751" s="70" t="s">
        <v>7</v>
      </c>
      <c r="C751" s="10" t="s">
        <v>219</v>
      </c>
      <c r="D751" s="12">
        <v>0</v>
      </c>
      <c r="E751" s="12">
        <v>0</v>
      </c>
      <c r="F751" s="146">
        <v>0</v>
      </c>
      <c r="G751" s="84">
        <v>0</v>
      </c>
      <c r="H751" s="84">
        <v>0</v>
      </c>
      <c r="I751" s="146">
        <v>0</v>
      </c>
      <c r="J751" s="43">
        <v>0</v>
      </c>
      <c r="K751" s="43">
        <v>0</v>
      </c>
      <c r="L751" s="52" t="str">
        <f t="shared" si="1204"/>
        <v/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f t="shared" si="1205"/>
        <v>0</v>
      </c>
      <c r="T751" s="146">
        <f t="shared" si="1206"/>
        <v>0</v>
      </c>
      <c r="U751" s="52" t="str">
        <f t="shared" si="1207"/>
        <v/>
      </c>
      <c r="V751" s="62">
        <f t="shared" si="1208"/>
        <v>0</v>
      </c>
      <c r="W751" s="12"/>
      <c r="X751" s="136">
        <v>0</v>
      </c>
      <c r="Y751" s="12"/>
      <c r="Z751" s="12">
        <v>0</v>
      </c>
      <c r="AA751" s="62">
        <f t="shared" si="1209"/>
        <v>0</v>
      </c>
      <c r="AB751" s="52" t="str">
        <f t="shared" si="1094"/>
        <v/>
      </c>
      <c r="AC751" s="62">
        <f t="shared" si="1095"/>
        <v>0</v>
      </c>
      <c r="AD751" s="81"/>
      <c r="AE751" s="162"/>
    </row>
    <row r="752" spans="1:31" s="6" customFormat="1" ht="18" customHeight="1" x14ac:dyDescent="0.25">
      <c r="A752" s="6" t="str">
        <f t="shared" si="1344"/>
        <v>b</v>
      </c>
      <c r="B752" s="70" t="s">
        <v>7</v>
      </c>
      <c r="C752" s="10" t="s">
        <v>220</v>
      </c>
      <c r="D752" s="12">
        <v>0</v>
      </c>
      <c r="E752" s="12">
        <v>0</v>
      </c>
      <c r="F752" s="146">
        <v>0</v>
      </c>
      <c r="G752" s="84">
        <v>0</v>
      </c>
      <c r="H752" s="84">
        <v>0</v>
      </c>
      <c r="I752" s="146">
        <v>0</v>
      </c>
      <c r="J752" s="43">
        <v>0</v>
      </c>
      <c r="K752" s="43">
        <v>0</v>
      </c>
      <c r="L752" s="52" t="str">
        <f t="shared" si="1204"/>
        <v/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f t="shared" si="1205"/>
        <v>0</v>
      </c>
      <c r="T752" s="146">
        <f t="shared" si="1206"/>
        <v>0</v>
      </c>
      <c r="U752" s="52" t="str">
        <f t="shared" si="1207"/>
        <v/>
      </c>
      <c r="V752" s="62">
        <f t="shared" si="1208"/>
        <v>0</v>
      </c>
      <c r="W752" s="12"/>
      <c r="X752" s="136">
        <v>0</v>
      </c>
      <c r="Y752" s="12"/>
      <c r="Z752" s="12">
        <v>0</v>
      </c>
      <c r="AA752" s="62">
        <f t="shared" si="1209"/>
        <v>0</v>
      </c>
      <c r="AB752" s="52" t="str">
        <f t="shared" si="1094"/>
        <v/>
      </c>
      <c r="AC752" s="62">
        <f t="shared" si="1095"/>
        <v>0</v>
      </c>
      <c r="AD752" s="81"/>
      <c r="AE752" s="162"/>
    </row>
    <row r="753" spans="1:31" s="6" customFormat="1" ht="30" customHeight="1" x14ac:dyDescent="0.25">
      <c r="A753" s="6" t="str">
        <f t="shared" si="1344"/>
        <v>b</v>
      </c>
      <c r="B753" s="69" t="s">
        <v>7</v>
      </c>
      <c r="C753" s="13" t="s">
        <v>14</v>
      </c>
      <c r="D753" s="14">
        <v>0</v>
      </c>
      <c r="E753" s="14">
        <v>0</v>
      </c>
      <c r="F753" s="147">
        <v>0</v>
      </c>
      <c r="G753" s="158">
        <v>0</v>
      </c>
      <c r="H753" s="158">
        <v>0</v>
      </c>
      <c r="I753" s="147">
        <v>0</v>
      </c>
      <c r="J753" s="44">
        <v>0</v>
      </c>
      <c r="K753" s="44">
        <v>0</v>
      </c>
      <c r="L753" s="53" t="str">
        <f t="shared" si="1204"/>
        <v/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f t="shared" si="1205"/>
        <v>0</v>
      </c>
      <c r="T753" s="147">
        <f t="shared" si="1206"/>
        <v>0</v>
      </c>
      <c r="U753" s="53" t="str">
        <f t="shared" si="1207"/>
        <v/>
      </c>
      <c r="V753" s="63">
        <f t="shared" si="1208"/>
        <v>0</v>
      </c>
      <c r="W753" s="14"/>
      <c r="X753" s="107">
        <v>0</v>
      </c>
      <c r="Y753" s="14"/>
      <c r="Z753" s="14">
        <v>0</v>
      </c>
      <c r="AA753" s="63">
        <f t="shared" si="1209"/>
        <v>0</v>
      </c>
      <c r="AB753" s="53" t="str">
        <f t="shared" si="1094"/>
        <v/>
      </c>
      <c r="AC753" s="63">
        <f t="shared" si="1095"/>
        <v>0</v>
      </c>
      <c r="AD753" s="81"/>
      <c r="AE753" s="162"/>
    </row>
    <row r="754" spans="1:31" s="6" customFormat="1" ht="15" customHeight="1" x14ac:dyDescent="0.25">
      <c r="A754" s="6" t="str">
        <f t="shared" si="1344"/>
        <v>b</v>
      </c>
      <c r="B754" s="69" t="s">
        <v>7</v>
      </c>
      <c r="C754" s="13" t="s">
        <v>15</v>
      </c>
      <c r="D754" s="14">
        <v>0</v>
      </c>
      <c r="E754" s="14">
        <v>0</v>
      </c>
      <c r="F754" s="147">
        <v>0</v>
      </c>
      <c r="G754" s="158">
        <v>0</v>
      </c>
      <c r="H754" s="158">
        <v>0</v>
      </c>
      <c r="I754" s="147">
        <v>0</v>
      </c>
      <c r="J754" s="44">
        <v>0</v>
      </c>
      <c r="K754" s="44">
        <v>0</v>
      </c>
      <c r="L754" s="53" t="str">
        <f t="shared" si="1204"/>
        <v/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f t="shared" si="1205"/>
        <v>0</v>
      </c>
      <c r="T754" s="147">
        <f t="shared" si="1206"/>
        <v>0</v>
      </c>
      <c r="U754" s="53" t="str">
        <f t="shared" si="1207"/>
        <v/>
      </c>
      <c r="V754" s="63">
        <f t="shared" si="1208"/>
        <v>0</v>
      </c>
      <c r="W754" s="14"/>
      <c r="X754" s="107">
        <v>0</v>
      </c>
      <c r="Y754" s="14"/>
      <c r="Z754" s="14">
        <v>0</v>
      </c>
      <c r="AA754" s="63">
        <f t="shared" si="1209"/>
        <v>0</v>
      </c>
      <c r="AB754" s="53" t="str">
        <f t="shared" si="1094"/>
        <v/>
      </c>
      <c r="AC754" s="63">
        <f t="shared" si="1095"/>
        <v>0</v>
      </c>
      <c r="AD754" s="81"/>
      <c r="AE754" s="162"/>
    </row>
    <row r="755" spans="1:31" s="6" customFormat="1" ht="15.75" customHeight="1" thickBot="1" x14ac:dyDescent="0.3">
      <c r="A755" s="6" t="str">
        <f t="shared" si="1344"/>
        <v>b</v>
      </c>
      <c r="B755" s="71" t="s">
        <v>7</v>
      </c>
      <c r="C755" s="17" t="s">
        <v>16</v>
      </c>
      <c r="D755" s="18">
        <v>0</v>
      </c>
      <c r="E755" s="18">
        <v>0</v>
      </c>
      <c r="F755" s="149">
        <v>0</v>
      </c>
      <c r="G755" s="160">
        <v>0</v>
      </c>
      <c r="H755" s="160">
        <v>0</v>
      </c>
      <c r="I755" s="149">
        <v>0</v>
      </c>
      <c r="J755" s="46">
        <v>0</v>
      </c>
      <c r="K755" s="46">
        <v>0</v>
      </c>
      <c r="L755" s="55" t="str">
        <f t="shared" si="1204"/>
        <v/>
      </c>
      <c r="M755" s="18">
        <v>0</v>
      </c>
      <c r="N755" s="18">
        <v>0</v>
      </c>
      <c r="O755" s="18">
        <v>0</v>
      </c>
      <c r="P755" s="18">
        <v>0</v>
      </c>
      <c r="Q755" s="18">
        <v>0</v>
      </c>
      <c r="R755" s="18">
        <v>0</v>
      </c>
      <c r="S755" s="18">
        <f t="shared" si="1205"/>
        <v>0</v>
      </c>
      <c r="T755" s="149">
        <f t="shared" si="1206"/>
        <v>0</v>
      </c>
      <c r="U755" s="55" t="str">
        <f t="shared" si="1207"/>
        <v/>
      </c>
      <c r="V755" s="65">
        <f t="shared" si="1208"/>
        <v>0</v>
      </c>
      <c r="W755" s="18"/>
      <c r="X755" s="109">
        <v>0</v>
      </c>
      <c r="Y755" s="18"/>
      <c r="Z755" s="18">
        <v>0</v>
      </c>
      <c r="AA755" s="65">
        <f t="shared" si="1209"/>
        <v>0</v>
      </c>
      <c r="AB755" s="55" t="str">
        <f t="shared" si="1094"/>
        <v/>
      </c>
      <c r="AC755" s="65">
        <f t="shared" si="1095"/>
        <v>0</v>
      </c>
      <c r="AD755" s="81"/>
      <c r="AE755" s="162"/>
    </row>
    <row r="756" spans="1:31" s="6" customFormat="1" ht="37.5" customHeight="1" thickTop="1" thickBot="1" x14ac:dyDescent="0.3">
      <c r="A756" s="6" t="str">
        <f t="shared" si="1344"/>
        <v>a</v>
      </c>
      <c r="B756" s="67" t="s">
        <v>127</v>
      </c>
      <c r="C756" s="19" t="s">
        <v>128</v>
      </c>
      <c r="D756" s="7">
        <f t="shared" ref="D756:J767" si="1345">D768</f>
        <v>8340</v>
      </c>
      <c r="E756" s="7">
        <f t="shared" si="1345"/>
        <v>10383.662</v>
      </c>
      <c r="F756" s="143">
        <f t="shared" ref="F756" si="1346">F768</f>
        <v>10244.402</v>
      </c>
      <c r="G756" s="156">
        <f t="shared" si="1345"/>
        <v>10209.00619</v>
      </c>
      <c r="H756" s="156">
        <f t="shared" ref="H756" si="1347">H768</f>
        <v>10207.091189999999</v>
      </c>
      <c r="I756" s="143">
        <f t="shared" ref="I756" si="1348">I768</f>
        <v>9819.8499100000008</v>
      </c>
      <c r="J756" s="40">
        <f t="shared" si="1345"/>
        <v>5168.4809199999991</v>
      </c>
      <c r="K756" s="40">
        <f t="shared" ref="K756" si="1349">K768</f>
        <v>4898.52009</v>
      </c>
      <c r="L756" s="49">
        <f t="shared" si="1204"/>
        <v>0.99654486323359825</v>
      </c>
      <c r="M756" s="7">
        <f t="shared" ref="M756:O767" si="1350">M768</f>
        <v>0</v>
      </c>
      <c r="N756" s="7">
        <f t="shared" ref="N756" si="1351">N768</f>
        <v>642.26461000000029</v>
      </c>
      <c r="O756" s="7">
        <f t="shared" si="1350"/>
        <v>-9.4065200000003095</v>
      </c>
      <c r="P756" s="7">
        <f t="shared" ref="P756" si="1352">P768</f>
        <v>269.96082999999931</v>
      </c>
      <c r="Q756" s="7">
        <f t="shared" ref="Q756" si="1353">Q768</f>
        <v>302.3</v>
      </c>
      <c r="R756" s="7">
        <v>4651.3689900000018</v>
      </c>
      <c r="S756" s="7">
        <f t="shared" si="1205"/>
        <v>1.9150000000008731</v>
      </c>
      <c r="T756" s="143">
        <f t="shared" si="1206"/>
        <v>35.395809999999983</v>
      </c>
      <c r="U756" s="49">
        <f t="shared" si="1207"/>
        <v>0.98317974814665576</v>
      </c>
      <c r="V756" s="59">
        <f t="shared" si="1208"/>
        <v>174.6558100000002</v>
      </c>
      <c r="W756" s="7">
        <f t="shared" ref="W756:Y756" si="1354">W768</f>
        <v>4932.5</v>
      </c>
      <c r="X756" s="129">
        <f t="shared" ref="X756" si="1355">X768</f>
        <v>5075.9000000000005</v>
      </c>
      <c r="Y756" s="7">
        <f t="shared" si="1354"/>
        <v>179</v>
      </c>
      <c r="Z756" s="7">
        <f t="shared" ref="Z756" si="1356">Z768</f>
        <v>145.5</v>
      </c>
      <c r="AA756" s="59">
        <f t="shared" si="1209"/>
        <v>10388.00619</v>
      </c>
      <c r="AB756" s="49">
        <f t="shared" si="1094"/>
        <v>1.000418367816672</v>
      </c>
      <c r="AC756" s="59">
        <f t="shared" si="1095"/>
        <v>-4.3441899999997986</v>
      </c>
      <c r="AD756" s="81"/>
      <c r="AE756" s="162"/>
    </row>
    <row r="757" spans="1:31" s="6" customFormat="1" ht="18.75" thickTop="1" x14ac:dyDescent="0.25">
      <c r="A757" s="6" t="str">
        <f t="shared" si="1344"/>
        <v>a</v>
      </c>
      <c r="B757" s="69" t="s">
        <v>7</v>
      </c>
      <c r="C757" s="8" t="s">
        <v>8</v>
      </c>
      <c r="D757" s="9">
        <f t="shared" si="1345"/>
        <v>8340</v>
      </c>
      <c r="E757" s="9">
        <f t="shared" si="1345"/>
        <v>10383.662</v>
      </c>
      <c r="F757" s="144">
        <f t="shared" ref="F757" si="1357">F769</f>
        <v>10244.402</v>
      </c>
      <c r="G757" s="157">
        <f t="shared" si="1345"/>
        <v>10209.00619</v>
      </c>
      <c r="H757" s="157">
        <f t="shared" ref="H757" si="1358">H769</f>
        <v>10207.091189999999</v>
      </c>
      <c r="I757" s="144">
        <f t="shared" ref="I757" si="1359">I769</f>
        <v>9819.8499100000008</v>
      </c>
      <c r="J757" s="41">
        <f t="shared" si="1345"/>
        <v>5168.4809199999991</v>
      </c>
      <c r="K757" s="41">
        <f t="shared" ref="K757" si="1360">K769</f>
        <v>4898.52009</v>
      </c>
      <c r="L757" s="50">
        <f t="shared" si="1204"/>
        <v>0.99654486323359825</v>
      </c>
      <c r="M757" s="9">
        <f t="shared" si="1350"/>
        <v>0</v>
      </c>
      <c r="N757" s="9">
        <f t="shared" ref="N757" si="1361">N769</f>
        <v>642.26461000000029</v>
      </c>
      <c r="O757" s="9">
        <f t="shared" si="1350"/>
        <v>-9.4065200000003095</v>
      </c>
      <c r="P757" s="9">
        <f t="shared" ref="P757" si="1362">P769</f>
        <v>269.96082999999931</v>
      </c>
      <c r="Q757" s="9">
        <f t="shared" ref="Q757" si="1363">Q769</f>
        <v>302.3</v>
      </c>
      <c r="R757" s="9">
        <v>4651.3689900000018</v>
      </c>
      <c r="S757" s="9">
        <f t="shared" si="1205"/>
        <v>1.9150000000008731</v>
      </c>
      <c r="T757" s="144">
        <f t="shared" si="1206"/>
        <v>35.395809999999983</v>
      </c>
      <c r="U757" s="50">
        <f t="shared" si="1207"/>
        <v>0.98317974814665576</v>
      </c>
      <c r="V757" s="60">
        <f t="shared" si="1208"/>
        <v>174.6558100000002</v>
      </c>
      <c r="W757" s="9">
        <f t="shared" ref="W757:Y757" si="1364">W769</f>
        <v>4932.5</v>
      </c>
      <c r="X757" s="130">
        <f t="shared" ref="X757" si="1365">X769</f>
        <v>5075.9000000000005</v>
      </c>
      <c r="Y757" s="9">
        <f t="shared" si="1364"/>
        <v>179</v>
      </c>
      <c r="Z757" s="9">
        <f t="shared" ref="Z757" si="1366">Z769</f>
        <v>145.5</v>
      </c>
      <c r="AA757" s="60">
        <f t="shared" si="1209"/>
        <v>10388.00619</v>
      </c>
      <c r="AB757" s="50">
        <f t="shared" si="1094"/>
        <v>1.000418367816672</v>
      </c>
      <c r="AC757" s="60">
        <f t="shared" si="1095"/>
        <v>-4.3441899999997986</v>
      </c>
      <c r="AD757" s="81"/>
      <c r="AE757" s="162"/>
    </row>
    <row r="758" spans="1:31" s="6" customFormat="1" ht="18" customHeight="1" x14ac:dyDescent="0.25">
      <c r="A758" s="6" t="str">
        <f t="shared" si="1344"/>
        <v>b</v>
      </c>
      <c r="B758" s="70" t="s">
        <v>7</v>
      </c>
      <c r="C758" s="10" t="s">
        <v>215</v>
      </c>
      <c r="D758" s="12">
        <f t="shared" si="1345"/>
        <v>0</v>
      </c>
      <c r="E758" s="12">
        <f t="shared" ref="E758:F758" si="1367">E770</f>
        <v>0</v>
      </c>
      <c r="F758" s="146">
        <f t="shared" si="1367"/>
        <v>0</v>
      </c>
      <c r="G758" s="84">
        <f t="shared" si="1345"/>
        <v>0</v>
      </c>
      <c r="H758" s="84">
        <f t="shared" ref="H758" si="1368">H770</f>
        <v>0</v>
      </c>
      <c r="I758" s="146">
        <f t="shared" ref="I758" si="1369">I770</f>
        <v>0</v>
      </c>
      <c r="J758" s="43">
        <f t="shared" si="1345"/>
        <v>0</v>
      </c>
      <c r="K758" s="43">
        <f t="shared" ref="K758" si="1370">K770</f>
        <v>0</v>
      </c>
      <c r="L758" s="52" t="str">
        <f t="shared" si="1204"/>
        <v/>
      </c>
      <c r="M758" s="12">
        <f t="shared" si="1350"/>
        <v>0</v>
      </c>
      <c r="N758" s="12">
        <f t="shared" ref="N758" si="1371">N770</f>
        <v>0</v>
      </c>
      <c r="O758" s="12">
        <f t="shared" si="1350"/>
        <v>0</v>
      </c>
      <c r="P758" s="12">
        <f t="shared" ref="P758" si="1372">P770</f>
        <v>0</v>
      </c>
      <c r="Q758" s="12">
        <f t="shared" ref="Q758" si="1373">Q770</f>
        <v>0</v>
      </c>
      <c r="R758" s="12">
        <v>0</v>
      </c>
      <c r="S758" s="12">
        <f t="shared" si="1205"/>
        <v>0</v>
      </c>
      <c r="T758" s="146">
        <f t="shared" si="1206"/>
        <v>0</v>
      </c>
      <c r="U758" s="52" t="str">
        <f t="shared" si="1207"/>
        <v/>
      </c>
      <c r="V758" s="62">
        <f t="shared" si="1208"/>
        <v>0</v>
      </c>
      <c r="W758" s="12">
        <f t="shared" ref="W758:Y758" si="1374">W770</f>
        <v>0</v>
      </c>
      <c r="X758" s="131">
        <f t="shared" ref="X758" si="1375">X770</f>
        <v>0</v>
      </c>
      <c r="Y758" s="12">
        <f t="shared" si="1374"/>
        <v>0</v>
      </c>
      <c r="Z758" s="12">
        <f t="shared" ref="Z758" si="1376">Z770</f>
        <v>0</v>
      </c>
      <c r="AA758" s="62">
        <f t="shared" si="1209"/>
        <v>0</v>
      </c>
      <c r="AB758" s="52" t="str">
        <f t="shared" si="1094"/>
        <v/>
      </c>
      <c r="AC758" s="62">
        <f t="shared" si="1095"/>
        <v>0</v>
      </c>
      <c r="AD758" s="81"/>
      <c r="AE758" s="162"/>
    </row>
    <row r="759" spans="1:31" s="6" customFormat="1" ht="18" x14ac:dyDescent="0.25">
      <c r="A759" s="6" t="str">
        <f t="shared" si="1344"/>
        <v>a</v>
      </c>
      <c r="B759" s="70" t="s">
        <v>7</v>
      </c>
      <c r="C759" s="10" t="s">
        <v>221</v>
      </c>
      <c r="D759" s="11">
        <f t="shared" si="1345"/>
        <v>5560</v>
      </c>
      <c r="E759" s="11">
        <f t="shared" ref="E759:F759" si="1377">E771</f>
        <v>10353.662</v>
      </c>
      <c r="F759" s="145">
        <f t="shared" si="1377"/>
        <v>10222.902</v>
      </c>
      <c r="G759" s="83">
        <f t="shared" si="1345"/>
        <v>10191.64719</v>
      </c>
      <c r="H759" s="83">
        <f t="shared" ref="H759" si="1378">H771</f>
        <v>10191.64719</v>
      </c>
      <c r="I759" s="145">
        <f t="shared" ref="I759" si="1379">I771</f>
        <v>9806.2214100000001</v>
      </c>
      <c r="J759" s="42">
        <f t="shared" si="1345"/>
        <v>5156.8714199999995</v>
      </c>
      <c r="K759" s="42">
        <f t="shared" ref="K759" si="1380">K771</f>
        <v>4889.4005900000002</v>
      </c>
      <c r="L759" s="51">
        <f t="shared" si="1204"/>
        <v>0.99694266755173822</v>
      </c>
      <c r="M759" s="11">
        <f t="shared" si="1350"/>
        <v>0</v>
      </c>
      <c r="N759" s="11">
        <f t="shared" ref="N759" si="1381">N771</f>
        <v>639.91711000000032</v>
      </c>
      <c r="O759" s="11">
        <f t="shared" si="1350"/>
        <v>-11.31652000000031</v>
      </c>
      <c r="P759" s="11">
        <f t="shared" ref="P759" si="1382">P771</f>
        <v>267.4708299999993</v>
      </c>
      <c r="Q759" s="11">
        <f t="shared" ref="Q759" si="1383">Q771</f>
        <v>300</v>
      </c>
      <c r="R759" s="11">
        <v>4649.3499900000006</v>
      </c>
      <c r="S759" s="11">
        <f t="shared" si="1205"/>
        <v>0</v>
      </c>
      <c r="T759" s="145">
        <f t="shared" si="1206"/>
        <v>31.254810000000361</v>
      </c>
      <c r="U759" s="51">
        <f t="shared" si="1207"/>
        <v>0.98435193171266355</v>
      </c>
      <c r="V759" s="61">
        <f t="shared" si="1208"/>
        <v>162.01481000000058</v>
      </c>
      <c r="W759" s="11">
        <f t="shared" ref="W759:Y759" si="1384">W771</f>
        <v>4925.6000000000004</v>
      </c>
      <c r="X759" s="139">
        <f t="shared" ref="X759" si="1385">X771</f>
        <v>5066.0150000000003</v>
      </c>
      <c r="Y759" s="11">
        <f t="shared" si="1384"/>
        <v>171</v>
      </c>
      <c r="Z759" s="11">
        <f t="shared" ref="Z759" si="1386">Z771</f>
        <v>137</v>
      </c>
      <c r="AA759" s="61">
        <f t="shared" si="1209"/>
        <v>10362.64719</v>
      </c>
      <c r="AB759" s="51">
        <f t="shared" si="1094"/>
        <v>1.0008678272479823</v>
      </c>
      <c r="AC759" s="61">
        <f t="shared" si="1095"/>
        <v>-8.9851899999994203</v>
      </c>
      <c r="AD759" s="81"/>
      <c r="AE759" s="162"/>
    </row>
    <row r="760" spans="1:31" s="6" customFormat="1" ht="18" customHeight="1" x14ac:dyDescent="0.25">
      <c r="A760" s="6" t="str">
        <f t="shared" si="1344"/>
        <v>b</v>
      </c>
      <c r="B760" s="70" t="s">
        <v>7</v>
      </c>
      <c r="C760" s="10" t="s">
        <v>216</v>
      </c>
      <c r="D760" s="12">
        <f t="shared" si="1345"/>
        <v>0</v>
      </c>
      <c r="E760" s="12">
        <f t="shared" ref="E760:F760" si="1387">E772</f>
        <v>0</v>
      </c>
      <c r="F760" s="146">
        <f t="shared" si="1387"/>
        <v>0</v>
      </c>
      <c r="G760" s="84">
        <f t="shared" si="1345"/>
        <v>0</v>
      </c>
      <c r="H760" s="84">
        <f t="shared" ref="H760" si="1388">H772</f>
        <v>0</v>
      </c>
      <c r="I760" s="146">
        <f t="shared" ref="I760" si="1389">I772</f>
        <v>0</v>
      </c>
      <c r="J760" s="43">
        <f t="shared" si="1345"/>
        <v>0</v>
      </c>
      <c r="K760" s="43">
        <f t="shared" ref="K760" si="1390">K772</f>
        <v>0</v>
      </c>
      <c r="L760" s="52" t="str">
        <f t="shared" si="1204"/>
        <v/>
      </c>
      <c r="M760" s="12">
        <f t="shared" si="1350"/>
        <v>0</v>
      </c>
      <c r="N760" s="12">
        <f t="shared" ref="N760" si="1391">N772</f>
        <v>0</v>
      </c>
      <c r="O760" s="12">
        <f t="shared" si="1350"/>
        <v>0</v>
      </c>
      <c r="P760" s="12">
        <f t="shared" ref="P760" si="1392">P772</f>
        <v>0</v>
      </c>
      <c r="Q760" s="12">
        <f t="shared" ref="Q760" si="1393">Q772</f>
        <v>0</v>
      </c>
      <c r="R760" s="12">
        <v>0</v>
      </c>
      <c r="S760" s="12">
        <f t="shared" si="1205"/>
        <v>0</v>
      </c>
      <c r="T760" s="146">
        <f t="shared" si="1206"/>
        <v>0</v>
      </c>
      <c r="U760" s="52" t="str">
        <f t="shared" si="1207"/>
        <v/>
      </c>
      <c r="V760" s="62">
        <f t="shared" si="1208"/>
        <v>0</v>
      </c>
      <c r="W760" s="12">
        <f t="shared" ref="W760:Y760" si="1394">W772</f>
        <v>0</v>
      </c>
      <c r="X760" s="131">
        <f t="shared" ref="X760" si="1395">X772</f>
        <v>0</v>
      </c>
      <c r="Y760" s="12">
        <f t="shared" si="1394"/>
        <v>0</v>
      </c>
      <c r="Z760" s="12">
        <f t="shared" ref="Z760" si="1396">Z772</f>
        <v>0</v>
      </c>
      <c r="AA760" s="62">
        <f t="shared" si="1209"/>
        <v>0</v>
      </c>
      <c r="AB760" s="52" t="str">
        <f t="shared" si="1094"/>
        <v/>
      </c>
      <c r="AC760" s="62">
        <f t="shared" si="1095"/>
        <v>0</v>
      </c>
      <c r="AD760" s="81"/>
      <c r="AE760" s="162"/>
    </row>
    <row r="761" spans="1:31" s="6" customFormat="1" ht="18" customHeight="1" x14ac:dyDescent="0.25">
      <c r="A761" s="6" t="str">
        <f t="shared" si="1344"/>
        <v>b</v>
      </c>
      <c r="B761" s="70" t="s">
        <v>7</v>
      </c>
      <c r="C761" s="10" t="s">
        <v>217</v>
      </c>
      <c r="D761" s="12">
        <f t="shared" si="1345"/>
        <v>0</v>
      </c>
      <c r="E761" s="12">
        <f t="shared" ref="E761:F761" si="1397">E773</f>
        <v>0</v>
      </c>
      <c r="F761" s="146">
        <f t="shared" si="1397"/>
        <v>0</v>
      </c>
      <c r="G761" s="84">
        <f t="shared" si="1345"/>
        <v>0</v>
      </c>
      <c r="H761" s="84">
        <f t="shared" ref="H761" si="1398">H773</f>
        <v>0</v>
      </c>
      <c r="I761" s="146">
        <f t="shared" ref="I761" si="1399">I773</f>
        <v>0</v>
      </c>
      <c r="J761" s="43">
        <f t="shared" si="1345"/>
        <v>0</v>
      </c>
      <c r="K761" s="43">
        <f t="shared" ref="K761" si="1400">K773</f>
        <v>0</v>
      </c>
      <c r="L761" s="52" t="str">
        <f t="shared" si="1204"/>
        <v/>
      </c>
      <c r="M761" s="12">
        <f t="shared" si="1350"/>
        <v>0</v>
      </c>
      <c r="N761" s="12">
        <f t="shared" ref="N761" si="1401">N773</f>
        <v>0</v>
      </c>
      <c r="O761" s="12">
        <f t="shared" si="1350"/>
        <v>0</v>
      </c>
      <c r="P761" s="12">
        <f t="shared" ref="P761" si="1402">P773</f>
        <v>0</v>
      </c>
      <c r="Q761" s="12">
        <f t="shared" ref="Q761" si="1403">Q773</f>
        <v>0</v>
      </c>
      <c r="R761" s="12">
        <v>0</v>
      </c>
      <c r="S761" s="12">
        <f t="shared" si="1205"/>
        <v>0</v>
      </c>
      <c r="T761" s="146">
        <f t="shared" si="1206"/>
        <v>0</v>
      </c>
      <c r="U761" s="52" t="str">
        <f t="shared" si="1207"/>
        <v/>
      </c>
      <c r="V761" s="62">
        <f t="shared" si="1208"/>
        <v>0</v>
      </c>
      <c r="W761" s="12">
        <f t="shared" ref="W761:Y761" si="1404">W773</f>
        <v>0</v>
      </c>
      <c r="X761" s="131">
        <f t="shared" ref="X761" si="1405">X773</f>
        <v>0</v>
      </c>
      <c r="Y761" s="12">
        <f t="shared" si="1404"/>
        <v>0</v>
      </c>
      <c r="Z761" s="12">
        <f t="shared" ref="Z761" si="1406">Z773</f>
        <v>0</v>
      </c>
      <c r="AA761" s="62">
        <f t="shared" si="1209"/>
        <v>0</v>
      </c>
      <c r="AB761" s="52" t="str">
        <f t="shared" si="1094"/>
        <v/>
      </c>
      <c r="AC761" s="62">
        <f t="shared" si="1095"/>
        <v>0</v>
      </c>
      <c r="AD761" s="81"/>
      <c r="AE761" s="162"/>
    </row>
    <row r="762" spans="1:31" s="6" customFormat="1" ht="18" customHeight="1" x14ac:dyDescent="0.25">
      <c r="A762" s="6" t="str">
        <f t="shared" si="1344"/>
        <v>b</v>
      </c>
      <c r="B762" s="70" t="s">
        <v>7</v>
      </c>
      <c r="C762" s="10" t="s">
        <v>218</v>
      </c>
      <c r="D762" s="12">
        <f t="shared" si="1345"/>
        <v>0</v>
      </c>
      <c r="E762" s="12">
        <f t="shared" ref="E762:F762" si="1407">E774</f>
        <v>0</v>
      </c>
      <c r="F762" s="146">
        <f t="shared" si="1407"/>
        <v>0</v>
      </c>
      <c r="G762" s="84">
        <f t="shared" si="1345"/>
        <v>0</v>
      </c>
      <c r="H762" s="84">
        <f t="shared" ref="H762" si="1408">H774</f>
        <v>0</v>
      </c>
      <c r="I762" s="146">
        <f t="shared" ref="I762" si="1409">I774</f>
        <v>0</v>
      </c>
      <c r="J762" s="43">
        <f t="shared" si="1345"/>
        <v>0</v>
      </c>
      <c r="K762" s="43">
        <f t="shared" ref="K762" si="1410">K774</f>
        <v>0</v>
      </c>
      <c r="L762" s="52" t="str">
        <f t="shared" si="1204"/>
        <v/>
      </c>
      <c r="M762" s="12">
        <f t="shared" si="1350"/>
        <v>0</v>
      </c>
      <c r="N762" s="12">
        <f t="shared" ref="N762" si="1411">N774</f>
        <v>0</v>
      </c>
      <c r="O762" s="12">
        <f t="shared" si="1350"/>
        <v>0</v>
      </c>
      <c r="P762" s="12">
        <f t="shared" ref="P762" si="1412">P774</f>
        <v>0</v>
      </c>
      <c r="Q762" s="12">
        <f t="shared" ref="Q762" si="1413">Q774</f>
        <v>0</v>
      </c>
      <c r="R762" s="12">
        <v>0</v>
      </c>
      <c r="S762" s="12">
        <f t="shared" si="1205"/>
        <v>0</v>
      </c>
      <c r="T762" s="146">
        <f t="shared" si="1206"/>
        <v>0</v>
      </c>
      <c r="U762" s="52" t="str">
        <f t="shared" si="1207"/>
        <v/>
      </c>
      <c r="V762" s="62">
        <f t="shared" si="1208"/>
        <v>0</v>
      </c>
      <c r="W762" s="12">
        <f t="shared" ref="W762:Y762" si="1414">W774</f>
        <v>0</v>
      </c>
      <c r="X762" s="131">
        <f t="shared" ref="X762" si="1415">X774</f>
        <v>0</v>
      </c>
      <c r="Y762" s="12">
        <f t="shared" si="1414"/>
        <v>0</v>
      </c>
      <c r="Z762" s="12">
        <f t="shared" ref="Z762" si="1416">Z774</f>
        <v>0</v>
      </c>
      <c r="AA762" s="62">
        <f t="shared" si="1209"/>
        <v>0</v>
      </c>
      <c r="AB762" s="52" t="str">
        <f t="shared" si="1094"/>
        <v/>
      </c>
      <c r="AC762" s="62">
        <f t="shared" si="1095"/>
        <v>0</v>
      </c>
      <c r="AD762" s="81"/>
      <c r="AE762" s="162"/>
    </row>
    <row r="763" spans="1:31" s="6" customFormat="1" ht="18" x14ac:dyDescent="0.25">
      <c r="A763" s="6" t="str">
        <f t="shared" si="1344"/>
        <v>a</v>
      </c>
      <c r="B763" s="70" t="s">
        <v>7</v>
      </c>
      <c r="C763" s="10" t="s">
        <v>219</v>
      </c>
      <c r="D763" s="11">
        <f t="shared" si="1345"/>
        <v>2780</v>
      </c>
      <c r="E763" s="11">
        <f t="shared" ref="E763:F763" si="1417">E775</f>
        <v>30</v>
      </c>
      <c r="F763" s="145">
        <f t="shared" si="1417"/>
        <v>21.5</v>
      </c>
      <c r="G763" s="83">
        <f t="shared" si="1345"/>
        <v>17.359000000000002</v>
      </c>
      <c r="H763" s="83">
        <f t="shared" ref="H763" si="1418">H775</f>
        <v>15.444000000000001</v>
      </c>
      <c r="I763" s="145">
        <f t="shared" ref="I763" si="1419">I775</f>
        <v>13.628500000000001</v>
      </c>
      <c r="J763" s="42">
        <f t="shared" si="1345"/>
        <v>11.609500000000001</v>
      </c>
      <c r="K763" s="42">
        <f t="shared" ref="K763" si="1420">K775</f>
        <v>9.1195000000000004</v>
      </c>
      <c r="L763" s="51">
        <f t="shared" si="1204"/>
        <v>0.80739534883720943</v>
      </c>
      <c r="M763" s="11">
        <f t="shared" si="1350"/>
        <v>0</v>
      </c>
      <c r="N763" s="11">
        <f t="shared" ref="N763" si="1421">N775</f>
        <v>2.3475000000000001</v>
      </c>
      <c r="O763" s="11">
        <f t="shared" si="1350"/>
        <v>1.9100000000000001</v>
      </c>
      <c r="P763" s="11">
        <f t="shared" ref="P763" si="1422">P775</f>
        <v>2.4900000000000002</v>
      </c>
      <c r="Q763" s="11">
        <f t="shared" ref="Q763" si="1423">Q775</f>
        <v>2.2999999999999998</v>
      </c>
      <c r="R763" s="11">
        <v>2.0190000000000001</v>
      </c>
      <c r="S763" s="11">
        <f t="shared" si="1205"/>
        <v>1.9150000000000009</v>
      </c>
      <c r="T763" s="145">
        <f t="shared" si="1206"/>
        <v>4.1409999999999982</v>
      </c>
      <c r="U763" s="51">
        <f t="shared" si="1207"/>
        <v>0.57863333333333344</v>
      </c>
      <c r="V763" s="61">
        <f t="shared" si="1208"/>
        <v>12.640999999999998</v>
      </c>
      <c r="W763" s="11">
        <f t="shared" ref="W763:Y763" si="1424">W775</f>
        <v>6.9</v>
      </c>
      <c r="X763" s="139">
        <f t="shared" ref="X763" si="1425">X775</f>
        <v>9.8849999999999998</v>
      </c>
      <c r="Y763" s="11">
        <f t="shared" si="1424"/>
        <v>8</v>
      </c>
      <c r="Z763" s="11">
        <f t="shared" ref="Z763" si="1426">Z775</f>
        <v>8.5</v>
      </c>
      <c r="AA763" s="61">
        <f t="shared" si="1209"/>
        <v>25.359000000000002</v>
      </c>
      <c r="AB763" s="51">
        <f t="shared" si="1094"/>
        <v>0.84530000000000005</v>
      </c>
      <c r="AC763" s="61">
        <f t="shared" si="1095"/>
        <v>4.6409999999999982</v>
      </c>
      <c r="AD763" s="81"/>
      <c r="AE763" s="162"/>
    </row>
    <row r="764" spans="1:31" s="6" customFormat="1" ht="18" customHeight="1" x14ac:dyDescent="0.25">
      <c r="A764" s="6" t="str">
        <f t="shared" si="1344"/>
        <v>b</v>
      </c>
      <c r="B764" s="70" t="s">
        <v>7</v>
      </c>
      <c r="C764" s="10" t="s">
        <v>220</v>
      </c>
      <c r="D764" s="12">
        <f t="shared" si="1345"/>
        <v>0</v>
      </c>
      <c r="E764" s="12">
        <f t="shared" ref="E764:F764" si="1427">E776</f>
        <v>0</v>
      </c>
      <c r="F764" s="146">
        <f t="shared" si="1427"/>
        <v>0</v>
      </c>
      <c r="G764" s="84">
        <f t="shared" si="1345"/>
        <v>0</v>
      </c>
      <c r="H764" s="84">
        <f t="shared" ref="H764" si="1428">H776</f>
        <v>0</v>
      </c>
      <c r="I764" s="146">
        <f t="shared" ref="I764" si="1429">I776</f>
        <v>0</v>
      </c>
      <c r="J764" s="43">
        <f t="shared" si="1345"/>
        <v>0</v>
      </c>
      <c r="K764" s="43">
        <f t="shared" ref="K764" si="1430">K776</f>
        <v>0</v>
      </c>
      <c r="L764" s="52" t="str">
        <f t="shared" si="1204"/>
        <v/>
      </c>
      <c r="M764" s="12">
        <f t="shared" si="1350"/>
        <v>0</v>
      </c>
      <c r="N764" s="12">
        <f t="shared" ref="N764" si="1431">N776</f>
        <v>0</v>
      </c>
      <c r="O764" s="12">
        <f t="shared" si="1350"/>
        <v>0</v>
      </c>
      <c r="P764" s="12">
        <f t="shared" ref="P764" si="1432">P776</f>
        <v>0</v>
      </c>
      <c r="Q764" s="12">
        <f t="shared" ref="Q764" si="1433">Q776</f>
        <v>0</v>
      </c>
      <c r="R764" s="12">
        <v>0</v>
      </c>
      <c r="S764" s="12">
        <f t="shared" si="1205"/>
        <v>0</v>
      </c>
      <c r="T764" s="146">
        <f t="shared" si="1206"/>
        <v>0</v>
      </c>
      <c r="U764" s="52" t="str">
        <f t="shared" si="1207"/>
        <v/>
      </c>
      <c r="V764" s="62">
        <f t="shared" si="1208"/>
        <v>0</v>
      </c>
      <c r="W764" s="12">
        <f t="shared" ref="W764:Y764" si="1434">W776</f>
        <v>0</v>
      </c>
      <c r="X764" s="131">
        <f t="shared" ref="X764" si="1435">X776</f>
        <v>0</v>
      </c>
      <c r="Y764" s="12">
        <f t="shared" si="1434"/>
        <v>0</v>
      </c>
      <c r="Z764" s="12">
        <f t="shared" ref="Z764" si="1436">Z776</f>
        <v>0</v>
      </c>
      <c r="AA764" s="62">
        <f t="shared" si="1209"/>
        <v>0</v>
      </c>
      <c r="AB764" s="52" t="str">
        <f t="shared" si="1094"/>
        <v/>
      </c>
      <c r="AC764" s="62">
        <f t="shared" si="1095"/>
        <v>0</v>
      </c>
      <c r="AD764" s="81"/>
      <c r="AE764" s="162"/>
    </row>
    <row r="765" spans="1:31" s="6" customFormat="1" ht="30" customHeight="1" x14ac:dyDescent="0.25">
      <c r="A765" s="6" t="str">
        <f t="shared" si="1344"/>
        <v>b</v>
      </c>
      <c r="B765" s="69" t="s">
        <v>7</v>
      </c>
      <c r="C765" s="13" t="s">
        <v>14</v>
      </c>
      <c r="D765" s="14">
        <f t="shared" si="1345"/>
        <v>0</v>
      </c>
      <c r="E765" s="14">
        <f t="shared" ref="E765:F765" si="1437">E777</f>
        <v>0</v>
      </c>
      <c r="F765" s="147">
        <f t="shared" si="1437"/>
        <v>0</v>
      </c>
      <c r="G765" s="158">
        <f t="shared" si="1345"/>
        <v>0</v>
      </c>
      <c r="H765" s="158">
        <f t="shared" ref="H765" si="1438">H777</f>
        <v>0</v>
      </c>
      <c r="I765" s="147">
        <f t="shared" ref="I765" si="1439">I777</f>
        <v>0</v>
      </c>
      <c r="J765" s="44">
        <f t="shared" si="1345"/>
        <v>0</v>
      </c>
      <c r="K765" s="44">
        <f t="shared" ref="K765" si="1440">K777</f>
        <v>0</v>
      </c>
      <c r="L765" s="53" t="str">
        <f t="shared" si="1204"/>
        <v/>
      </c>
      <c r="M765" s="14">
        <f t="shared" si="1350"/>
        <v>0</v>
      </c>
      <c r="N765" s="14">
        <f t="shared" ref="N765" si="1441">N777</f>
        <v>0</v>
      </c>
      <c r="O765" s="14">
        <f t="shared" si="1350"/>
        <v>0</v>
      </c>
      <c r="P765" s="14">
        <f t="shared" ref="P765" si="1442">P777</f>
        <v>0</v>
      </c>
      <c r="Q765" s="14">
        <f t="shared" ref="Q765" si="1443">Q777</f>
        <v>0</v>
      </c>
      <c r="R765" s="14">
        <v>0</v>
      </c>
      <c r="S765" s="14">
        <f t="shared" si="1205"/>
        <v>0</v>
      </c>
      <c r="T765" s="147">
        <f t="shared" si="1206"/>
        <v>0</v>
      </c>
      <c r="U765" s="53" t="str">
        <f t="shared" si="1207"/>
        <v/>
      </c>
      <c r="V765" s="63">
        <f t="shared" si="1208"/>
        <v>0</v>
      </c>
      <c r="W765" s="14">
        <f t="shared" ref="W765:Y765" si="1444">W777</f>
        <v>0</v>
      </c>
      <c r="X765" s="132">
        <f t="shared" ref="X765" si="1445">X777</f>
        <v>0</v>
      </c>
      <c r="Y765" s="14">
        <f t="shared" si="1444"/>
        <v>0</v>
      </c>
      <c r="Z765" s="14">
        <f t="shared" ref="Z765" si="1446">Z777</f>
        <v>0</v>
      </c>
      <c r="AA765" s="63">
        <f t="shared" si="1209"/>
        <v>0</v>
      </c>
      <c r="AB765" s="53" t="str">
        <f t="shared" si="1094"/>
        <v/>
      </c>
      <c r="AC765" s="63">
        <f t="shared" si="1095"/>
        <v>0</v>
      </c>
      <c r="AD765" s="81"/>
      <c r="AE765" s="162"/>
    </row>
    <row r="766" spans="1:31" s="6" customFormat="1" ht="15" customHeight="1" x14ac:dyDescent="0.25">
      <c r="A766" s="6" t="str">
        <f t="shared" si="1344"/>
        <v>b</v>
      </c>
      <c r="B766" s="69" t="s">
        <v>7</v>
      </c>
      <c r="C766" s="13" t="s">
        <v>15</v>
      </c>
      <c r="D766" s="14">
        <f t="shared" si="1345"/>
        <v>0</v>
      </c>
      <c r="E766" s="14">
        <f t="shared" ref="E766:F766" si="1447">E778</f>
        <v>0</v>
      </c>
      <c r="F766" s="147">
        <f t="shared" si="1447"/>
        <v>0</v>
      </c>
      <c r="G766" s="158">
        <f t="shared" si="1345"/>
        <v>0</v>
      </c>
      <c r="H766" s="158">
        <f t="shared" ref="H766" si="1448">H778</f>
        <v>0</v>
      </c>
      <c r="I766" s="147">
        <f t="shared" ref="I766" si="1449">I778</f>
        <v>0</v>
      </c>
      <c r="J766" s="44">
        <f t="shared" si="1345"/>
        <v>0</v>
      </c>
      <c r="K766" s="44">
        <f t="shared" ref="K766" si="1450">K778</f>
        <v>0</v>
      </c>
      <c r="L766" s="53" t="str">
        <f t="shared" si="1204"/>
        <v/>
      </c>
      <c r="M766" s="14">
        <f t="shared" si="1350"/>
        <v>0</v>
      </c>
      <c r="N766" s="14">
        <f t="shared" ref="N766" si="1451">N778</f>
        <v>0</v>
      </c>
      <c r="O766" s="14">
        <f t="shared" si="1350"/>
        <v>0</v>
      </c>
      <c r="P766" s="14">
        <f t="shared" ref="P766" si="1452">P778</f>
        <v>0</v>
      </c>
      <c r="Q766" s="14">
        <f t="shared" ref="Q766" si="1453">Q778</f>
        <v>0</v>
      </c>
      <c r="R766" s="14">
        <v>0</v>
      </c>
      <c r="S766" s="14">
        <f t="shared" si="1205"/>
        <v>0</v>
      </c>
      <c r="T766" s="147">
        <f t="shared" si="1206"/>
        <v>0</v>
      </c>
      <c r="U766" s="53" t="str">
        <f t="shared" si="1207"/>
        <v/>
      </c>
      <c r="V766" s="63">
        <f t="shared" si="1208"/>
        <v>0</v>
      </c>
      <c r="W766" s="14">
        <f t="shared" ref="W766:Y766" si="1454">W778</f>
        <v>0</v>
      </c>
      <c r="X766" s="132">
        <f t="shared" ref="X766" si="1455">X778</f>
        <v>0</v>
      </c>
      <c r="Y766" s="14">
        <f t="shared" si="1454"/>
        <v>0</v>
      </c>
      <c r="Z766" s="14">
        <f t="shared" ref="Z766" si="1456">Z778</f>
        <v>0</v>
      </c>
      <c r="AA766" s="63">
        <f t="shared" si="1209"/>
        <v>0</v>
      </c>
      <c r="AB766" s="53" t="str">
        <f t="shared" si="1094"/>
        <v/>
      </c>
      <c r="AC766" s="63">
        <f t="shared" si="1095"/>
        <v>0</v>
      </c>
      <c r="AD766" s="81"/>
      <c r="AE766" s="162"/>
    </row>
    <row r="767" spans="1:31" s="6" customFormat="1" ht="15.75" customHeight="1" thickBot="1" x14ac:dyDescent="0.3">
      <c r="A767" s="6" t="str">
        <f t="shared" si="1344"/>
        <v>b</v>
      </c>
      <c r="B767" s="71" t="s">
        <v>7</v>
      </c>
      <c r="C767" s="17" t="s">
        <v>16</v>
      </c>
      <c r="D767" s="18">
        <f t="shared" si="1345"/>
        <v>0</v>
      </c>
      <c r="E767" s="18">
        <f t="shared" ref="E767:F767" si="1457">E779</f>
        <v>0</v>
      </c>
      <c r="F767" s="149">
        <f t="shared" si="1457"/>
        <v>0</v>
      </c>
      <c r="G767" s="160">
        <f t="shared" si="1345"/>
        <v>0</v>
      </c>
      <c r="H767" s="160">
        <f t="shared" ref="H767" si="1458">H779</f>
        <v>0</v>
      </c>
      <c r="I767" s="149">
        <f t="shared" ref="I767" si="1459">I779</f>
        <v>0</v>
      </c>
      <c r="J767" s="46">
        <f t="shared" si="1345"/>
        <v>0</v>
      </c>
      <c r="K767" s="46">
        <f t="shared" ref="K767" si="1460">K779</f>
        <v>0</v>
      </c>
      <c r="L767" s="55" t="str">
        <f t="shared" si="1204"/>
        <v/>
      </c>
      <c r="M767" s="18">
        <f t="shared" si="1350"/>
        <v>0</v>
      </c>
      <c r="N767" s="18">
        <f t="shared" ref="N767" si="1461">N779</f>
        <v>0</v>
      </c>
      <c r="O767" s="18">
        <f t="shared" si="1350"/>
        <v>0</v>
      </c>
      <c r="P767" s="18">
        <f t="shared" ref="P767" si="1462">P779</f>
        <v>0</v>
      </c>
      <c r="Q767" s="18">
        <f t="shared" ref="Q767" si="1463">Q779</f>
        <v>0</v>
      </c>
      <c r="R767" s="18">
        <v>0</v>
      </c>
      <c r="S767" s="18">
        <f t="shared" si="1205"/>
        <v>0</v>
      </c>
      <c r="T767" s="149">
        <f t="shared" si="1206"/>
        <v>0</v>
      </c>
      <c r="U767" s="55" t="str">
        <f t="shared" si="1207"/>
        <v/>
      </c>
      <c r="V767" s="65">
        <f t="shared" si="1208"/>
        <v>0</v>
      </c>
      <c r="W767" s="18">
        <f t="shared" ref="W767:Y767" si="1464">W779</f>
        <v>0</v>
      </c>
      <c r="X767" s="133">
        <f t="shared" ref="X767" si="1465">X779</f>
        <v>0</v>
      </c>
      <c r="Y767" s="18">
        <f t="shared" si="1464"/>
        <v>0</v>
      </c>
      <c r="Z767" s="18">
        <f t="shared" ref="Z767" si="1466">Z779</f>
        <v>0</v>
      </c>
      <c r="AA767" s="65">
        <f t="shared" si="1209"/>
        <v>0</v>
      </c>
      <c r="AB767" s="55" t="str">
        <f t="shared" si="1094"/>
        <v/>
      </c>
      <c r="AC767" s="65">
        <f t="shared" si="1095"/>
        <v>0</v>
      </c>
      <c r="AD767" s="81"/>
      <c r="AE767" s="162"/>
    </row>
    <row r="768" spans="1:31" s="6" customFormat="1" ht="48.75" customHeight="1" thickTop="1" thickBot="1" x14ac:dyDescent="0.3">
      <c r="A768" s="6" t="str">
        <f t="shared" si="1344"/>
        <v>a</v>
      </c>
      <c r="B768" s="67" t="s">
        <v>129</v>
      </c>
      <c r="C768" s="19" t="s">
        <v>128</v>
      </c>
      <c r="D768" s="7">
        <f t="shared" ref="D768:K768" si="1467">D769+D777+D778+D779</f>
        <v>8340</v>
      </c>
      <c r="E768" s="7">
        <v>10383.662</v>
      </c>
      <c r="F768" s="143">
        <f t="shared" ref="F768" si="1468">F769+F777+F778+F779</f>
        <v>10244.402</v>
      </c>
      <c r="G768" s="156">
        <f t="shared" si="1467"/>
        <v>10209.00619</v>
      </c>
      <c r="H768" s="156">
        <f t="shared" ref="H768" si="1469">H769+H777+H778+H779</f>
        <v>10207.091189999999</v>
      </c>
      <c r="I768" s="143">
        <f t="shared" ref="I768" si="1470">I769+I777+I778+I779</f>
        <v>9819.8499100000008</v>
      </c>
      <c r="J768" s="40">
        <f t="shared" si="1467"/>
        <v>5168.4809199999991</v>
      </c>
      <c r="K768" s="40">
        <f t="shared" si="1467"/>
        <v>4898.52009</v>
      </c>
      <c r="L768" s="49">
        <f t="shared" si="1204"/>
        <v>0.99654486323359825</v>
      </c>
      <c r="M768" s="7">
        <f>M769+M777+M778+M779</f>
        <v>0</v>
      </c>
      <c r="N768" s="7">
        <f>N769+N777+N778+N779</f>
        <v>642.26461000000029</v>
      </c>
      <c r="O768" s="7">
        <f>O769+O777+O778+O779</f>
        <v>-9.4065200000003095</v>
      </c>
      <c r="P768" s="7">
        <f>P769+P777+P778+P779</f>
        <v>269.96082999999931</v>
      </c>
      <c r="Q768" s="7">
        <f>Q769+Q777+Q778+Q779</f>
        <v>302.3</v>
      </c>
      <c r="R768" s="7">
        <v>4651.3689900000018</v>
      </c>
      <c r="S768" s="7">
        <f t="shared" si="1205"/>
        <v>1.9150000000008731</v>
      </c>
      <c r="T768" s="143">
        <f t="shared" si="1206"/>
        <v>35.395809999999983</v>
      </c>
      <c r="U768" s="49">
        <f t="shared" si="1207"/>
        <v>0.98317974814665576</v>
      </c>
      <c r="V768" s="59">
        <f t="shared" si="1208"/>
        <v>174.6558100000002</v>
      </c>
      <c r="W768" s="7">
        <f>W769+W777+W778+W779</f>
        <v>4932.5</v>
      </c>
      <c r="X768" s="118">
        <f>X769+X777+X778+X779</f>
        <v>5075.9000000000005</v>
      </c>
      <c r="Y768" s="7">
        <f>Y769+Y777+Y778+Y779</f>
        <v>179</v>
      </c>
      <c r="Z768" s="7">
        <f>Z769+Z777+Z778+Z779</f>
        <v>145.5</v>
      </c>
      <c r="AA768" s="59">
        <f t="shared" si="1209"/>
        <v>10388.00619</v>
      </c>
      <c r="AB768" s="49">
        <f t="shared" si="1094"/>
        <v>1.000418367816672</v>
      </c>
      <c r="AC768" s="59">
        <f t="shared" si="1095"/>
        <v>-4.3441899999997986</v>
      </c>
      <c r="AD768" s="81"/>
      <c r="AE768" s="162"/>
    </row>
    <row r="769" spans="1:31" s="6" customFormat="1" ht="18.75" customHeight="1" thickTop="1" x14ac:dyDescent="0.25">
      <c r="A769" s="6" t="s">
        <v>231</v>
      </c>
      <c r="B769" s="69" t="s">
        <v>7</v>
      </c>
      <c r="C769" s="8" t="s">
        <v>8</v>
      </c>
      <c r="D769" s="9">
        <f t="shared" ref="D769:K769" si="1471">D770+D771+D772+D773+D774+D775+D776</f>
        <v>8340</v>
      </c>
      <c r="E769" s="9">
        <v>10383.662</v>
      </c>
      <c r="F769" s="144">
        <f t="shared" ref="F769" si="1472">F770+F771+F772+F773+F774+F775+F776</f>
        <v>10244.402</v>
      </c>
      <c r="G769" s="157">
        <f t="shared" si="1471"/>
        <v>10209.00619</v>
      </c>
      <c r="H769" s="157">
        <f t="shared" ref="H769" si="1473">H770+H771+H772+H773+H774+H775+H776</f>
        <v>10207.091189999999</v>
      </c>
      <c r="I769" s="144">
        <f t="shared" ref="I769" si="1474">I770+I771+I772+I773+I774+I775+I776</f>
        <v>9819.8499100000008</v>
      </c>
      <c r="J769" s="41">
        <f t="shared" si="1471"/>
        <v>5168.4809199999991</v>
      </c>
      <c r="K769" s="41">
        <f t="shared" si="1471"/>
        <v>4898.52009</v>
      </c>
      <c r="L769" s="50">
        <f t="shared" si="1204"/>
        <v>0.99654486323359825</v>
      </c>
      <c r="M769" s="9">
        <f>M770+M771+M772+M773+M774+M775+M776</f>
        <v>0</v>
      </c>
      <c r="N769" s="9">
        <f>N770+N771+N772+N773+N774+N775+N776</f>
        <v>642.26461000000029</v>
      </c>
      <c r="O769" s="9">
        <f>O770+O771+O772+O773+O774+O775+O776</f>
        <v>-9.4065200000003095</v>
      </c>
      <c r="P769" s="9">
        <f>P770+P771+P772+P773+P774+P775+P776</f>
        <v>269.96082999999931</v>
      </c>
      <c r="Q769" s="9">
        <f>Q770+Q771+Q772+Q773+Q774+Q775+Q776</f>
        <v>302.3</v>
      </c>
      <c r="R769" s="9">
        <v>4651.3689900000018</v>
      </c>
      <c r="S769" s="9">
        <f t="shared" si="1205"/>
        <v>1.9150000000008731</v>
      </c>
      <c r="T769" s="144">
        <f t="shared" si="1206"/>
        <v>35.395809999999983</v>
      </c>
      <c r="U769" s="50">
        <f t="shared" si="1207"/>
        <v>0.98317974814665576</v>
      </c>
      <c r="V769" s="60">
        <f t="shared" si="1208"/>
        <v>174.6558100000002</v>
      </c>
      <c r="W769" s="9">
        <f>W770+W771+W772+W773+W774+W775+W776</f>
        <v>4932.5</v>
      </c>
      <c r="X769" s="113">
        <f>X770+X771+X772+X773+X774+X775+X776</f>
        <v>5075.9000000000005</v>
      </c>
      <c r="Y769" s="9">
        <f>Y770+Y771+Y772+Y773+Y774+Y775+Y776</f>
        <v>179</v>
      </c>
      <c r="Z769" s="9">
        <f>Z770+Z771+Z772+Z773+Z774+Z775+Z776</f>
        <v>145.5</v>
      </c>
      <c r="AA769" s="60">
        <f t="shared" si="1209"/>
        <v>10388.00619</v>
      </c>
      <c r="AB769" s="50">
        <f t="shared" si="1094"/>
        <v>1.000418367816672</v>
      </c>
      <c r="AC769" s="60">
        <f t="shared" si="1095"/>
        <v>-4.3441899999997986</v>
      </c>
      <c r="AD769" s="81"/>
      <c r="AE769" s="162"/>
    </row>
    <row r="770" spans="1:31" s="6" customFormat="1" ht="18" customHeight="1" x14ac:dyDescent="0.25">
      <c r="A770" s="6" t="s">
        <v>231</v>
      </c>
      <c r="B770" s="70" t="s">
        <v>7</v>
      </c>
      <c r="C770" s="10" t="s">
        <v>215</v>
      </c>
      <c r="D770" s="12">
        <v>0</v>
      </c>
      <c r="E770" s="12">
        <v>0</v>
      </c>
      <c r="F770" s="146">
        <v>0</v>
      </c>
      <c r="G770" s="84">
        <v>0</v>
      </c>
      <c r="H770" s="84">
        <v>0</v>
      </c>
      <c r="I770" s="146">
        <v>0</v>
      </c>
      <c r="J770" s="43">
        <v>0</v>
      </c>
      <c r="K770" s="43">
        <v>0</v>
      </c>
      <c r="L770" s="52" t="str">
        <f t="shared" si="1204"/>
        <v/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f t="shared" si="1205"/>
        <v>0</v>
      </c>
      <c r="T770" s="146">
        <f t="shared" si="1206"/>
        <v>0</v>
      </c>
      <c r="U770" s="52" t="str">
        <f t="shared" si="1207"/>
        <v/>
      </c>
      <c r="V770" s="62">
        <f t="shared" si="1208"/>
        <v>0</v>
      </c>
      <c r="W770" s="12"/>
      <c r="X770" s="136">
        <v>0</v>
      </c>
      <c r="Y770" s="12"/>
      <c r="Z770" s="12">
        <v>0</v>
      </c>
      <c r="AA770" s="62">
        <f t="shared" si="1209"/>
        <v>0</v>
      </c>
      <c r="AB770" s="52" t="str">
        <f t="shared" si="1094"/>
        <v/>
      </c>
      <c r="AC770" s="62">
        <f t="shared" si="1095"/>
        <v>0</v>
      </c>
      <c r="AD770" s="81"/>
      <c r="AE770" s="162"/>
    </row>
    <row r="771" spans="1:31" s="6" customFormat="1" ht="18" customHeight="1" x14ac:dyDescent="0.25">
      <c r="A771" s="6" t="s">
        <v>231</v>
      </c>
      <c r="B771" s="70" t="s">
        <v>7</v>
      </c>
      <c r="C771" s="10" t="s">
        <v>221</v>
      </c>
      <c r="D771" s="11">
        <v>5560</v>
      </c>
      <c r="E771" s="11">
        <v>10353.662</v>
      </c>
      <c r="F771" s="145">
        <v>10222.902</v>
      </c>
      <c r="G771" s="83">
        <v>10191.64719</v>
      </c>
      <c r="H771" s="83">
        <v>10191.64719</v>
      </c>
      <c r="I771" s="145">
        <v>9806.2214100000001</v>
      </c>
      <c r="J771" s="42">
        <v>5156.8714199999995</v>
      </c>
      <c r="K771" s="42">
        <v>4889.4005900000002</v>
      </c>
      <c r="L771" s="51">
        <f t="shared" si="1204"/>
        <v>0.99694266755173822</v>
      </c>
      <c r="M771" s="11">
        <v>0</v>
      </c>
      <c r="N771" s="11">
        <v>639.91711000000032</v>
      </c>
      <c r="O771" s="11">
        <v>-11.31652000000031</v>
      </c>
      <c r="P771" s="11">
        <v>267.4708299999993</v>
      </c>
      <c r="Q771" s="11">
        <v>300</v>
      </c>
      <c r="R771" s="11">
        <v>4649.3499900000006</v>
      </c>
      <c r="S771" s="11">
        <f t="shared" si="1205"/>
        <v>0</v>
      </c>
      <c r="T771" s="145">
        <f t="shared" si="1206"/>
        <v>31.254810000000361</v>
      </c>
      <c r="U771" s="51">
        <f t="shared" si="1207"/>
        <v>0.98435193171266355</v>
      </c>
      <c r="V771" s="61">
        <f t="shared" si="1208"/>
        <v>162.01481000000058</v>
      </c>
      <c r="W771" s="11">
        <v>4925.6000000000004</v>
      </c>
      <c r="X771" s="134">
        <v>5066.0150000000003</v>
      </c>
      <c r="Y771" s="11">
        <v>171</v>
      </c>
      <c r="Z771" s="11">
        <v>137</v>
      </c>
      <c r="AA771" s="61">
        <f t="shared" si="1209"/>
        <v>10362.64719</v>
      </c>
      <c r="AB771" s="51">
        <f t="shared" si="1094"/>
        <v>1.0008678272479823</v>
      </c>
      <c r="AC771" s="61">
        <f t="shared" si="1095"/>
        <v>-8.9851899999994203</v>
      </c>
      <c r="AD771" s="81"/>
      <c r="AE771" s="162"/>
    </row>
    <row r="772" spans="1:31" s="6" customFormat="1" ht="18" customHeight="1" x14ac:dyDescent="0.25">
      <c r="A772" s="6" t="s">
        <v>231</v>
      </c>
      <c r="B772" s="70" t="s">
        <v>7</v>
      </c>
      <c r="C772" s="10" t="s">
        <v>216</v>
      </c>
      <c r="D772" s="12">
        <v>0</v>
      </c>
      <c r="E772" s="12">
        <v>0</v>
      </c>
      <c r="F772" s="146">
        <v>0</v>
      </c>
      <c r="G772" s="84">
        <v>0</v>
      </c>
      <c r="H772" s="84">
        <v>0</v>
      </c>
      <c r="I772" s="146">
        <v>0</v>
      </c>
      <c r="J772" s="43">
        <v>0</v>
      </c>
      <c r="K772" s="43">
        <v>0</v>
      </c>
      <c r="L772" s="52" t="str">
        <f t="shared" si="1204"/>
        <v/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f t="shared" si="1205"/>
        <v>0</v>
      </c>
      <c r="T772" s="146">
        <f t="shared" si="1206"/>
        <v>0</v>
      </c>
      <c r="U772" s="52" t="str">
        <f t="shared" si="1207"/>
        <v/>
      </c>
      <c r="V772" s="62">
        <f t="shared" si="1208"/>
        <v>0</v>
      </c>
      <c r="W772" s="12"/>
      <c r="X772" s="136">
        <v>0</v>
      </c>
      <c r="Y772" s="12"/>
      <c r="Z772" s="12">
        <v>0</v>
      </c>
      <c r="AA772" s="62">
        <f t="shared" si="1209"/>
        <v>0</v>
      </c>
      <c r="AB772" s="52" t="str">
        <f t="shared" si="1094"/>
        <v/>
      </c>
      <c r="AC772" s="62">
        <f t="shared" si="1095"/>
        <v>0</v>
      </c>
      <c r="AD772" s="81"/>
      <c r="AE772" s="162"/>
    </row>
    <row r="773" spans="1:31" s="6" customFormat="1" ht="18" customHeight="1" x14ac:dyDescent="0.25">
      <c r="A773" s="6" t="s">
        <v>231</v>
      </c>
      <c r="B773" s="70" t="s">
        <v>7</v>
      </c>
      <c r="C773" s="10" t="s">
        <v>217</v>
      </c>
      <c r="D773" s="12">
        <v>0</v>
      </c>
      <c r="E773" s="12">
        <v>0</v>
      </c>
      <c r="F773" s="146">
        <v>0</v>
      </c>
      <c r="G773" s="84">
        <v>0</v>
      </c>
      <c r="H773" s="84">
        <v>0</v>
      </c>
      <c r="I773" s="146">
        <v>0</v>
      </c>
      <c r="J773" s="43">
        <v>0</v>
      </c>
      <c r="K773" s="43">
        <v>0</v>
      </c>
      <c r="L773" s="52" t="str">
        <f t="shared" si="1204"/>
        <v/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0</v>
      </c>
      <c r="S773" s="12">
        <f t="shared" si="1205"/>
        <v>0</v>
      </c>
      <c r="T773" s="146">
        <f t="shared" si="1206"/>
        <v>0</v>
      </c>
      <c r="U773" s="52" t="str">
        <f t="shared" si="1207"/>
        <v/>
      </c>
      <c r="V773" s="62">
        <f t="shared" si="1208"/>
        <v>0</v>
      </c>
      <c r="W773" s="12"/>
      <c r="X773" s="136">
        <v>0</v>
      </c>
      <c r="Y773" s="12"/>
      <c r="Z773" s="12">
        <v>0</v>
      </c>
      <c r="AA773" s="62">
        <f t="shared" si="1209"/>
        <v>0</v>
      </c>
      <c r="AB773" s="52" t="str">
        <f t="shared" ref="AB773:AB836" si="1475">IF(OR(E773="",E773=0),"",(G773+Y773)/E773)</f>
        <v/>
      </c>
      <c r="AC773" s="62">
        <f t="shared" ref="AC773:AC836" si="1476">IF(OR(C773="თანამდებობრივი სარგო",C773="პრემია",C773="დანამატი",C773="მ.შ. შტატგარეშეთა შრომის ანაზღაურება"),"",E773-AA773)</f>
        <v>0</v>
      </c>
      <c r="AD773" s="81"/>
      <c r="AE773" s="162"/>
    </row>
    <row r="774" spans="1:31" s="6" customFormat="1" ht="18" customHeight="1" x14ac:dyDescent="0.25">
      <c r="A774" s="6" t="str">
        <f>IF(OR(M774&lt;&gt;0,F774&lt;&gt;0,O774&lt;&gt;0,S774&lt;&gt;0,T774&lt;&gt;0),"a","b")</f>
        <v>b</v>
      </c>
      <c r="B774" s="70" t="s">
        <v>7</v>
      </c>
      <c r="C774" s="10" t="s">
        <v>218</v>
      </c>
      <c r="D774" s="12">
        <v>0</v>
      </c>
      <c r="E774" s="12">
        <v>0</v>
      </c>
      <c r="F774" s="146">
        <v>0</v>
      </c>
      <c r="G774" s="84">
        <v>0</v>
      </c>
      <c r="H774" s="84">
        <v>0</v>
      </c>
      <c r="I774" s="146">
        <v>0</v>
      </c>
      <c r="J774" s="43">
        <v>0</v>
      </c>
      <c r="K774" s="43">
        <v>0</v>
      </c>
      <c r="L774" s="52" t="str">
        <f t="shared" si="1204"/>
        <v/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f t="shared" si="1205"/>
        <v>0</v>
      </c>
      <c r="T774" s="146">
        <f t="shared" si="1206"/>
        <v>0</v>
      </c>
      <c r="U774" s="52" t="str">
        <f t="shared" si="1207"/>
        <v/>
      </c>
      <c r="V774" s="62">
        <f t="shared" si="1208"/>
        <v>0</v>
      </c>
      <c r="W774" s="12"/>
      <c r="X774" s="136">
        <v>0</v>
      </c>
      <c r="Y774" s="12"/>
      <c r="Z774" s="12">
        <v>0</v>
      </c>
      <c r="AA774" s="62">
        <f t="shared" si="1209"/>
        <v>0</v>
      </c>
      <c r="AB774" s="52" t="str">
        <f t="shared" si="1475"/>
        <v/>
      </c>
      <c r="AC774" s="62">
        <f t="shared" si="1476"/>
        <v>0</v>
      </c>
      <c r="AD774" s="81"/>
      <c r="AE774" s="162"/>
    </row>
    <row r="775" spans="1:31" s="6" customFormat="1" ht="18" customHeight="1" x14ac:dyDescent="0.25">
      <c r="A775" s="6" t="s">
        <v>231</v>
      </c>
      <c r="B775" s="70" t="s">
        <v>7</v>
      </c>
      <c r="C775" s="10" t="s">
        <v>219</v>
      </c>
      <c r="D775" s="11">
        <v>2780</v>
      </c>
      <c r="E775" s="11">
        <v>30</v>
      </c>
      <c r="F775" s="145">
        <v>21.5</v>
      </c>
      <c r="G775" s="83">
        <v>17.359000000000002</v>
      </c>
      <c r="H775" s="83">
        <v>15.444000000000001</v>
      </c>
      <c r="I775" s="145">
        <v>13.628500000000001</v>
      </c>
      <c r="J775" s="42">
        <v>11.609500000000001</v>
      </c>
      <c r="K775" s="42">
        <v>9.1195000000000004</v>
      </c>
      <c r="L775" s="51">
        <f t="shared" si="1204"/>
        <v>0.80739534883720943</v>
      </c>
      <c r="M775" s="11">
        <v>0</v>
      </c>
      <c r="N775" s="11">
        <v>2.3475000000000001</v>
      </c>
      <c r="O775" s="11">
        <v>1.9100000000000001</v>
      </c>
      <c r="P775" s="11">
        <v>2.4900000000000002</v>
      </c>
      <c r="Q775" s="11">
        <v>2.2999999999999998</v>
      </c>
      <c r="R775" s="11">
        <v>2.0190000000000001</v>
      </c>
      <c r="S775" s="11">
        <f t="shared" si="1205"/>
        <v>1.9150000000000009</v>
      </c>
      <c r="T775" s="145">
        <f t="shared" si="1206"/>
        <v>4.1409999999999982</v>
      </c>
      <c r="U775" s="51">
        <f t="shared" si="1207"/>
        <v>0.57863333333333344</v>
      </c>
      <c r="V775" s="61">
        <f t="shared" si="1208"/>
        <v>12.640999999999998</v>
      </c>
      <c r="W775" s="11">
        <v>6.9</v>
      </c>
      <c r="X775" s="134">
        <v>9.8849999999999998</v>
      </c>
      <c r="Y775" s="11">
        <v>8</v>
      </c>
      <c r="Z775" s="11">
        <v>8.5</v>
      </c>
      <c r="AA775" s="61">
        <f t="shared" si="1209"/>
        <v>25.359000000000002</v>
      </c>
      <c r="AB775" s="51">
        <f t="shared" si="1475"/>
        <v>0.84530000000000005</v>
      </c>
      <c r="AC775" s="61">
        <f t="shared" si="1476"/>
        <v>4.6409999999999982</v>
      </c>
      <c r="AD775" s="81"/>
      <c r="AE775" s="162"/>
    </row>
    <row r="776" spans="1:31" s="6" customFormat="1" ht="18" customHeight="1" x14ac:dyDescent="0.25">
      <c r="A776" s="6" t="str">
        <f>IF(OR(M776&lt;&gt;0,F776&lt;&gt;0,O776&lt;&gt;0,S776&lt;&gt;0,T776&lt;&gt;0),"a","b")</f>
        <v>b</v>
      </c>
      <c r="B776" s="70" t="s">
        <v>7</v>
      </c>
      <c r="C776" s="10" t="s">
        <v>220</v>
      </c>
      <c r="D776" s="12">
        <v>0</v>
      </c>
      <c r="E776" s="12">
        <v>0</v>
      </c>
      <c r="F776" s="146">
        <v>0</v>
      </c>
      <c r="G776" s="84">
        <v>0</v>
      </c>
      <c r="H776" s="84">
        <v>0</v>
      </c>
      <c r="I776" s="146">
        <v>0</v>
      </c>
      <c r="J776" s="43">
        <v>0</v>
      </c>
      <c r="K776" s="43">
        <v>0</v>
      </c>
      <c r="L776" s="52" t="str">
        <f t="shared" si="1204"/>
        <v/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f t="shared" si="1205"/>
        <v>0</v>
      </c>
      <c r="T776" s="146">
        <f t="shared" si="1206"/>
        <v>0</v>
      </c>
      <c r="U776" s="52" t="str">
        <f t="shared" si="1207"/>
        <v/>
      </c>
      <c r="V776" s="62">
        <f t="shared" si="1208"/>
        <v>0</v>
      </c>
      <c r="W776" s="12"/>
      <c r="X776" s="136">
        <v>0</v>
      </c>
      <c r="Y776" s="12"/>
      <c r="Z776" s="12">
        <v>0</v>
      </c>
      <c r="AA776" s="62">
        <f t="shared" si="1209"/>
        <v>0</v>
      </c>
      <c r="AB776" s="52" t="str">
        <f t="shared" si="1475"/>
        <v/>
      </c>
      <c r="AC776" s="62">
        <f t="shared" si="1476"/>
        <v>0</v>
      </c>
      <c r="AD776" s="81"/>
      <c r="AE776" s="162"/>
    </row>
    <row r="777" spans="1:31" s="6" customFormat="1" ht="30" customHeight="1" x14ac:dyDescent="0.25">
      <c r="A777" s="6" t="str">
        <f>IF(OR(M777&lt;&gt;0,F777&lt;&gt;0,O777&lt;&gt;0,S777&lt;&gt;0,T777&lt;&gt;0),"a","b")</f>
        <v>b</v>
      </c>
      <c r="B777" s="69" t="s">
        <v>7</v>
      </c>
      <c r="C777" s="13" t="s">
        <v>14</v>
      </c>
      <c r="D777" s="14">
        <v>0</v>
      </c>
      <c r="E777" s="14">
        <v>0</v>
      </c>
      <c r="F777" s="147">
        <v>0</v>
      </c>
      <c r="G777" s="158">
        <v>0</v>
      </c>
      <c r="H777" s="158">
        <v>0</v>
      </c>
      <c r="I777" s="147">
        <v>0</v>
      </c>
      <c r="J777" s="44">
        <v>0</v>
      </c>
      <c r="K777" s="44">
        <v>0</v>
      </c>
      <c r="L777" s="53" t="str">
        <f t="shared" si="1204"/>
        <v/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f t="shared" si="1205"/>
        <v>0</v>
      </c>
      <c r="T777" s="147">
        <f t="shared" si="1206"/>
        <v>0</v>
      </c>
      <c r="U777" s="53" t="str">
        <f t="shared" si="1207"/>
        <v/>
      </c>
      <c r="V777" s="63">
        <f t="shared" si="1208"/>
        <v>0</v>
      </c>
      <c r="W777" s="14"/>
      <c r="X777" s="107">
        <v>0</v>
      </c>
      <c r="Y777" s="14"/>
      <c r="Z777" s="14">
        <v>0</v>
      </c>
      <c r="AA777" s="63">
        <f t="shared" si="1209"/>
        <v>0</v>
      </c>
      <c r="AB777" s="53" t="str">
        <f t="shared" si="1475"/>
        <v/>
      </c>
      <c r="AC777" s="63">
        <f t="shared" si="1476"/>
        <v>0</v>
      </c>
      <c r="AD777" s="81"/>
      <c r="AE777" s="162"/>
    </row>
    <row r="778" spans="1:31" s="6" customFormat="1" ht="15" customHeight="1" x14ac:dyDescent="0.25">
      <c r="A778" s="6" t="str">
        <f>IF(OR(M778&lt;&gt;0,F778&lt;&gt;0,O778&lt;&gt;0,S778&lt;&gt;0,T778&lt;&gt;0),"a","b")</f>
        <v>b</v>
      </c>
      <c r="B778" s="69" t="s">
        <v>7</v>
      </c>
      <c r="C778" s="13" t="s">
        <v>15</v>
      </c>
      <c r="D778" s="14">
        <v>0</v>
      </c>
      <c r="E778" s="14">
        <v>0</v>
      </c>
      <c r="F778" s="147">
        <v>0</v>
      </c>
      <c r="G778" s="158">
        <v>0</v>
      </c>
      <c r="H778" s="158">
        <v>0</v>
      </c>
      <c r="I778" s="147">
        <v>0</v>
      </c>
      <c r="J778" s="44">
        <v>0</v>
      </c>
      <c r="K778" s="44">
        <v>0</v>
      </c>
      <c r="L778" s="53" t="str">
        <f t="shared" si="1204"/>
        <v/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f t="shared" si="1205"/>
        <v>0</v>
      </c>
      <c r="T778" s="147">
        <f t="shared" si="1206"/>
        <v>0</v>
      </c>
      <c r="U778" s="53" t="str">
        <f t="shared" si="1207"/>
        <v/>
      </c>
      <c r="V778" s="63">
        <f t="shared" si="1208"/>
        <v>0</v>
      </c>
      <c r="W778" s="14"/>
      <c r="X778" s="107">
        <v>0</v>
      </c>
      <c r="Y778" s="14"/>
      <c r="Z778" s="14">
        <v>0</v>
      </c>
      <c r="AA778" s="63">
        <f t="shared" si="1209"/>
        <v>0</v>
      </c>
      <c r="AB778" s="53" t="str">
        <f t="shared" si="1475"/>
        <v/>
      </c>
      <c r="AC778" s="63">
        <f t="shared" si="1476"/>
        <v>0</v>
      </c>
      <c r="AD778" s="81"/>
      <c r="AE778" s="162"/>
    </row>
    <row r="779" spans="1:31" s="6" customFormat="1" ht="15.75" customHeight="1" thickBot="1" x14ac:dyDescent="0.3">
      <c r="A779" s="6" t="str">
        <f>IF(OR(M779&lt;&gt;0,F779&lt;&gt;0,O779&lt;&gt;0,S779&lt;&gt;0,T779&lt;&gt;0),"a","b")</f>
        <v>b</v>
      </c>
      <c r="B779" s="71" t="s">
        <v>7</v>
      </c>
      <c r="C779" s="17" t="s">
        <v>16</v>
      </c>
      <c r="D779" s="18">
        <v>0</v>
      </c>
      <c r="E779" s="18">
        <v>0</v>
      </c>
      <c r="F779" s="149">
        <v>0</v>
      </c>
      <c r="G779" s="160">
        <v>0</v>
      </c>
      <c r="H779" s="160">
        <v>0</v>
      </c>
      <c r="I779" s="149">
        <v>0</v>
      </c>
      <c r="J779" s="46">
        <v>0</v>
      </c>
      <c r="K779" s="46">
        <v>0</v>
      </c>
      <c r="L779" s="55" t="str">
        <f t="shared" si="1204"/>
        <v/>
      </c>
      <c r="M779" s="18">
        <v>0</v>
      </c>
      <c r="N779" s="18">
        <v>0</v>
      </c>
      <c r="O779" s="18">
        <v>0</v>
      </c>
      <c r="P779" s="18">
        <v>0</v>
      </c>
      <c r="Q779" s="18">
        <v>0</v>
      </c>
      <c r="R779" s="18">
        <v>0</v>
      </c>
      <c r="S779" s="18">
        <f t="shared" si="1205"/>
        <v>0</v>
      </c>
      <c r="T779" s="149">
        <f t="shared" si="1206"/>
        <v>0</v>
      </c>
      <c r="U779" s="55" t="str">
        <f t="shared" si="1207"/>
        <v/>
      </c>
      <c r="V779" s="65">
        <f t="shared" si="1208"/>
        <v>0</v>
      </c>
      <c r="W779" s="18"/>
      <c r="X779" s="109">
        <v>0</v>
      </c>
      <c r="Y779" s="18"/>
      <c r="Z779" s="18">
        <v>0</v>
      </c>
      <c r="AA779" s="65">
        <f t="shared" si="1209"/>
        <v>0</v>
      </c>
      <c r="AB779" s="55" t="str">
        <f t="shared" si="1475"/>
        <v/>
      </c>
      <c r="AC779" s="65">
        <f t="shared" si="1476"/>
        <v>0</v>
      </c>
      <c r="AD779" s="81"/>
      <c r="AE779" s="162"/>
    </row>
    <row r="780" spans="1:31" s="6" customFormat="1" ht="33" thickTop="1" thickBot="1" x14ac:dyDescent="0.3">
      <c r="A780" s="6" t="str">
        <f>IF(OR(M780&lt;&gt;0,F780&lt;&gt;0,O780&lt;&gt;0,S780&lt;&gt;0,T780&lt;&gt;0),"a","b")</f>
        <v>a</v>
      </c>
      <c r="B780" s="67" t="s">
        <v>130</v>
      </c>
      <c r="C780" s="19" t="s">
        <v>131</v>
      </c>
      <c r="D780" s="7">
        <f t="shared" ref="D780:K780" si="1477">D781+D789+D790+D791</f>
        <v>1000</v>
      </c>
      <c r="E780" s="7">
        <f t="shared" si="1477"/>
        <v>650</v>
      </c>
      <c r="F780" s="143">
        <f t="shared" ref="F780" si="1478">F781+F789+F790+F791</f>
        <v>374.9</v>
      </c>
      <c r="G780" s="156">
        <f t="shared" si="1477"/>
        <v>374.42234000000002</v>
      </c>
      <c r="H780" s="156">
        <f t="shared" ref="H780" si="1479">H781+H789+H790+H791</f>
        <v>322.85384000000005</v>
      </c>
      <c r="I780" s="143">
        <f t="shared" ref="I780" si="1480">I781+I789+I790+I791</f>
        <v>279.24134999999995</v>
      </c>
      <c r="J780" s="40">
        <f t="shared" si="1477"/>
        <v>244.81827999999999</v>
      </c>
      <c r="K780" s="40">
        <f t="shared" si="1477"/>
        <v>201.75313</v>
      </c>
      <c r="L780" s="49">
        <f t="shared" si="1204"/>
        <v>0.99872590024006414</v>
      </c>
      <c r="M780" s="7">
        <f>M781+M789+M790+M791</f>
        <v>0</v>
      </c>
      <c r="N780" s="7">
        <f>N781+N789+N790+N791</f>
        <v>40.543970000000002</v>
      </c>
      <c r="O780" s="7">
        <f>O781+O789+O790+O791</f>
        <v>42.060559999999981</v>
      </c>
      <c r="P780" s="7">
        <f>P781+P789+P790+P791</f>
        <v>43.065149999999988</v>
      </c>
      <c r="Q780" s="7">
        <f>Q781+Q789+Q790+Q791</f>
        <v>47</v>
      </c>
      <c r="R780" s="7">
        <v>34.423069999999967</v>
      </c>
      <c r="S780" s="7">
        <f t="shared" si="1205"/>
        <v>51.568499999999972</v>
      </c>
      <c r="T780" s="143">
        <f t="shared" si="1206"/>
        <v>0.47765999999995756</v>
      </c>
      <c r="U780" s="49">
        <f t="shared" si="1207"/>
        <v>0.57603436923076923</v>
      </c>
      <c r="V780" s="59">
        <f t="shared" si="1208"/>
        <v>275.57765999999998</v>
      </c>
      <c r="W780" s="7">
        <f>W781+W789+W790+W791</f>
        <v>166.1</v>
      </c>
      <c r="X780" s="118">
        <f>X781+X789+X790+X791</f>
        <v>130</v>
      </c>
      <c r="Y780" s="7">
        <f>Y781+Y789+Y790+Y791</f>
        <v>231</v>
      </c>
      <c r="Z780" s="7">
        <f>Z781+Z789+Z790+Z791</f>
        <v>275.10000000000002</v>
      </c>
      <c r="AA780" s="59">
        <f t="shared" si="1209"/>
        <v>605.42234000000008</v>
      </c>
      <c r="AB780" s="49">
        <f t="shared" si="1475"/>
        <v>0.93141898461538475</v>
      </c>
      <c r="AC780" s="59">
        <f t="shared" si="1476"/>
        <v>44.577659999999923</v>
      </c>
      <c r="AD780" s="81"/>
      <c r="AE780" s="162"/>
    </row>
    <row r="781" spans="1:31" s="6" customFormat="1" ht="18.75" customHeight="1" thickTop="1" x14ac:dyDescent="0.25">
      <c r="A781" s="6" t="s">
        <v>231</v>
      </c>
      <c r="B781" s="69" t="s">
        <v>7</v>
      </c>
      <c r="C781" s="8" t="s">
        <v>8</v>
      </c>
      <c r="D781" s="9">
        <f t="shared" ref="D781:K781" si="1481">D782+D783+D784+D785+D786+D787+D788</f>
        <v>1000</v>
      </c>
      <c r="E781" s="9">
        <f t="shared" si="1481"/>
        <v>650</v>
      </c>
      <c r="F781" s="144">
        <f t="shared" ref="F781" si="1482">F782+F783+F784+F785+F786+F787+F788</f>
        <v>374.9</v>
      </c>
      <c r="G781" s="157">
        <f t="shared" si="1481"/>
        <v>374.42234000000002</v>
      </c>
      <c r="H781" s="157">
        <f t="shared" ref="H781" si="1483">H782+H783+H784+H785+H786+H787+H788</f>
        <v>322.85384000000005</v>
      </c>
      <c r="I781" s="144">
        <f t="shared" ref="I781" si="1484">I782+I783+I784+I785+I786+I787+I788</f>
        <v>279.24134999999995</v>
      </c>
      <c r="J781" s="41">
        <f t="shared" si="1481"/>
        <v>244.81827999999999</v>
      </c>
      <c r="K781" s="41">
        <f t="shared" si="1481"/>
        <v>201.75313</v>
      </c>
      <c r="L781" s="50">
        <f t="shared" si="1204"/>
        <v>0.99872590024006414</v>
      </c>
      <c r="M781" s="9">
        <f>M782+M783+M784+M785+M786+M787+M788</f>
        <v>0</v>
      </c>
      <c r="N781" s="9">
        <f>N782+N783+N784+N785+N786+N787+N788</f>
        <v>40.543970000000002</v>
      </c>
      <c r="O781" s="9">
        <f>O782+O783+O784+O785+O786+O787+O788</f>
        <v>42.060559999999981</v>
      </c>
      <c r="P781" s="9">
        <f>P782+P783+P784+P785+P786+P787+P788</f>
        <v>43.065149999999988</v>
      </c>
      <c r="Q781" s="9">
        <f>Q782+Q783+Q784+Q785+Q786+Q787+Q788</f>
        <v>47</v>
      </c>
      <c r="R781" s="9">
        <v>34.423069999999967</v>
      </c>
      <c r="S781" s="9">
        <f t="shared" si="1205"/>
        <v>51.568499999999972</v>
      </c>
      <c r="T781" s="144">
        <f t="shared" si="1206"/>
        <v>0.47765999999995756</v>
      </c>
      <c r="U781" s="50">
        <f t="shared" si="1207"/>
        <v>0.57603436923076923</v>
      </c>
      <c r="V781" s="60">
        <f t="shared" si="1208"/>
        <v>275.57765999999998</v>
      </c>
      <c r="W781" s="9">
        <f>W782+W783+W784+W785+W786+W787+W788</f>
        <v>166.1</v>
      </c>
      <c r="X781" s="113">
        <f>X782+X783+X784+X785+X786+X787+X788</f>
        <v>130</v>
      </c>
      <c r="Y781" s="9">
        <f>Y782+Y783+Y784+Y785+Y786+Y787+Y788</f>
        <v>231</v>
      </c>
      <c r="Z781" s="9">
        <f>Z782+Z783+Z784+Z785+Z786+Z787+Z788</f>
        <v>275.10000000000002</v>
      </c>
      <c r="AA781" s="60">
        <f t="shared" si="1209"/>
        <v>605.42234000000008</v>
      </c>
      <c r="AB781" s="50">
        <f t="shared" si="1475"/>
        <v>0.93141898461538475</v>
      </c>
      <c r="AC781" s="60">
        <f t="shared" si="1476"/>
        <v>44.577659999999923</v>
      </c>
      <c r="AD781" s="81"/>
      <c r="AE781" s="162"/>
    </row>
    <row r="782" spans="1:31" s="6" customFormat="1" ht="18" customHeight="1" x14ac:dyDescent="0.25">
      <c r="A782" s="6" t="s">
        <v>231</v>
      </c>
      <c r="B782" s="70" t="s">
        <v>7</v>
      </c>
      <c r="C782" s="10" t="s">
        <v>215</v>
      </c>
      <c r="D782" s="12">
        <v>0</v>
      </c>
      <c r="E782" s="12">
        <v>0</v>
      </c>
      <c r="F782" s="146">
        <v>0</v>
      </c>
      <c r="G782" s="84">
        <v>0</v>
      </c>
      <c r="H782" s="84">
        <v>0</v>
      </c>
      <c r="I782" s="146">
        <v>0</v>
      </c>
      <c r="J782" s="43">
        <v>0</v>
      </c>
      <c r="K782" s="43">
        <v>0</v>
      </c>
      <c r="L782" s="52" t="str">
        <f t="shared" si="1204"/>
        <v/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0</v>
      </c>
      <c r="S782" s="12">
        <f t="shared" si="1205"/>
        <v>0</v>
      </c>
      <c r="T782" s="146">
        <f t="shared" si="1206"/>
        <v>0</v>
      </c>
      <c r="U782" s="52" t="str">
        <f t="shared" si="1207"/>
        <v/>
      </c>
      <c r="V782" s="62">
        <f t="shared" si="1208"/>
        <v>0</v>
      </c>
      <c r="W782" s="12"/>
      <c r="X782" s="136">
        <v>0</v>
      </c>
      <c r="Y782" s="12"/>
      <c r="Z782" s="12">
        <v>0</v>
      </c>
      <c r="AA782" s="62">
        <f t="shared" si="1209"/>
        <v>0</v>
      </c>
      <c r="AB782" s="52" t="str">
        <f t="shared" si="1475"/>
        <v/>
      </c>
      <c r="AC782" s="62">
        <f t="shared" si="1476"/>
        <v>0</v>
      </c>
      <c r="AD782" s="81"/>
      <c r="AE782" s="162"/>
    </row>
    <row r="783" spans="1:31" s="6" customFormat="1" ht="18" customHeight="1" x14ac:dyDescent="0.25">
      <c r="A783" s="6" t="s">
        <v>231</v>
      </c>
      <c r="B783" s="70" t="s">
        <v>7</v>
      </c>
      <c r="C783" s="10" t="s">
        <v>221</v>
      </c>
      <c r="D783" s="11">
        <v>1000</v>
      </c>
      <c r="E783" s="11">
        <v>650</v>
      </c>
      <c r="F783" s="145">
        <v>374.9</v>
      </c>
      <c r="G783" s="83">
        <v>374.42234000000002</v>
      </c>
      <c r="H783" s="83">
        <v>322.85384000000005</v>
      </c>
      <c r="I783" s="145">
        <v>279.24134999999995</v>
      </c>
      <c r="J783" s="42">
        <v>244.81827999999999</v>
      </c>
      <c r="K783" s="42">
        <v>201.75313</v>
      </c>
      <c r="L783" s="51">
        <f t="shared" si="1204"/>
        <v>0.99872590024006414</v>
      </c>
      <c r="M783" s="11">
        <v>0</v>
      </c>
      <c r="N783" s="11">
        <v>40.543970000000002</v>
      </c>
      <c r="O783" s="11">
        <v>42.060559999999981</v>
      </c>
      <c r="P783" s="11">
        <v>43.065149999999988</v>
      </c>
      <c r="Q783" s="11">
        <v>47</v>
      </c>
      <c r="R783" s="11">
        <v>34.423069999999967</v>
      </c>
      <c r="S783" s="11">
        <f t="shared" si="1205"/>
        <v>51.568499999999972</v>
      </c>
      <c r="T783" s="145">
        <f t="shared" si="1206"/>
        <v>0.47765999999995756</v>
      </c>
      <c r="U783" s="51">
        <f t="shared" si="1207"/>
        <v>0.57603436923076923</v>
      </c>
      <c r="V783" s="61">
        <f t="shared" si="1208"/>
        <v>275.57765999999998</v>
      </c>
      <c r="W783" s="11">
        <v>166.1</v>
      </c>
      <c r="X783" s="134">
        <v>130</v>
      </c>
      <c r="Y783" s="11">
        <v>231</v>
      </c>
      <c r="Z783" s="11">
        <v>275.10000000000002</v>
      </c>
      <c r="AA783" s="61">
        <f t="shared" si="1209"/>
        <v>605.42234000000008</v>
      </c>
      <c r="AB783" s="51">
        <f t="shared" si="1475"/>
        <v>0.93141898461538475</v>
      </c>
      <c r="AC783" s="61">
        <f t="shared" si="1476"/>
        <v>44.577659999999923</v>
      </c>
      <c r="AD783" s="81"/>
      <c r="AE783" s="162"/>
    </row>
    <row r="784" spans="1:31" s="6" customFormat="1" ht="18" customHeight="1" x14ac:dyDescent="0.25">
      <c r="A784" s="6" t="str">
        <f t="shared" ref="A784:A792" si="1485">IF(OR(M784&lt;&gt;0,F784&lt;&gt;0,O784&lt;&gt;0,S784&lt;&gt;0,T784&lt;&gt;0),"a","b")</f>
        <v>b</v>
      </c>
      <c r="B784" s="70" t="s">
        <v>7</v>
      </c>
      <c r="C784" s="10" t="s">
        <v>216</v>
      </c>
      <c r="D784" s="12">
        <v>0</v>
      </c>
      <c r="E784" s="12">
        <v>0</v>
      </c>
      <c r="F784" s="146">
        <v>0</v>
      </c>
      <c r="G784" s="84">
        <v>0</v>
      </c>
      <c r="H784" s="84">
        <v>0</v>
      </c>
      <c r="I784" s="146">
        <v>0</v>
      </c>
      <c r="J784" s="43">
        <v>0</v>
      </c>
      <c r="K784" s="43">
        <v>0</v>
      </c>
      <c r="L784" s="52" t="str">
        <f t="shared" si="1204"/>
        <v/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f t="shared" si="1205"/>
        <v>0</v>
      </c>
      <c r="T784" s="146">
        <f t="shared" si="1206"/>
        <v>0</v>
      </c>
      <c r="U784" s="52" t="str">
        <f t="shared" si="1207"/>
        <v/>
      </c>
      <c r="V784" s="62">
        <f t="shared" si="1208"/>
        <v>0</v>
      </c>
      <c r="W784" s="12"/>
      <c r="X784" s="136">
        <v>0</v>
      </c>
      <c r="Y784" s="12"/>
      <c r="Z784" s="12">
        <v>0</v>
      </c>
      <c r="AA784" s="62">
        <f t="shared" si="1209"/>
        <v>0</v>
      </c>
      <c r="AB784" s="52" t="str">
        <f t="shared" si="1475"/>
        <v/>
      </c>
      <c r="AC784" s="62">
        <f t="shared" si="1476"/>
        <v>0</v>
      </c>
      <c r="AD784" s="81"/>
      <c r="AE784" s="162"/>
    </row>
    <row r="785" spans="1:31" s="6" customFormat="1" ht="18" customHeight="1" x14ac:dyDescent="0.25">
      <c r="A785" s="6" t="str">
        <f t="shared" si="1485"/>
        <v>b</v>
      </c>
      <c r="B785" s="70" t="s">
        <v>7</v>
      </c>
      <c r="C785" s="10" t="s">
        <v>217</v>
      </c>
      <c r="D785" s="12">
        <v>0</v>
      </c>
      <c r="E785" s="12">
        <v>0</v>
      </c>
      <c r="F785" s="146">
        <v>0</v>
      </c>
      <c r="G785" s="84">
        <v>0</v>
      </c>
      <c r="H785" s="84">
        <v>0</v>
      </c>
      <c r="I785" s="146">
        <v>0</v>
      </c>
      <c r="J785" s="43">
        <v>0</v>
      </c>
      <c r="K785" s="43">
        <v>0</v>
      </c>
      <c r="L785" s="52" t="str">
        <f t="shared" ref="L785:L848" si="1486">IF(OR(F785="",F785=0),"",G785/F785)</f>
        <v/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f t="shared" ref="S785:S848" si="1487">G785-H785</f>
        <v>0</v>
      </c>
      <c r="T785" s="146">
        <f t="shared" ref="T785:T848" si="1488">IF(OR(C785="თანამდებობრივი სარგო",C785="პრემია",C785="დანამატი",C785="მ.შ. შტატგარეშეთა შრომის ანაზღაურება"),"",F785-G785)</f>
        <v>0</v>
      </c>
      <c r="U785" s="52" t="str">
        <f t="shared" ref="U785:U848" si="1489">IF(OR(E785="",E785=0),"",G785/E785)</f>
        <v/>
      </c>
      <c r="V785" s="62">
        <f t="shared" ref="V785:V848" si="1490">IF(OR(C785="თანამდებობრივი სარგო",C785="პრემია",C785="დანამატი",C785="მ.შ. შტატგარეშეთა შრომის ანაზღაურება"),"",E785-G785)</f>
        <v>0</v>
      </c>
      <c r="W785" s="12"/>
      <c r="X785" s="136">
        <v>0</v>
      </c>
      <c r="Y785" s="12"/>
      <c r="Z785" s="12">
        <v>0</v>
      </c>
      <c r="AA785" s="62">
        <f t="shared" ref="AA785:AA848" si="1491">G785+Y785</f>
        <v>0</v>
      </c>
      <c r="AB785" s="52" t="str">
        <f t="shared" si="1475"/>
        <v/>
      </c>
      <c r="AC785" s="62">
        <f t="shared" si="1476"/>
        <v>0</v>
      </c>
      <c r="AD785" s="81"/>
      <c r="AE785" s="162"/>
    </row>
    <row r="786" spans="1:31" s="6" customFormat="1" ht="18" customHeight="1" x14ac:dyDescent="0.25">
      <c r="A786" s="6" t="str">
        <f t="shared" si="1485"/>
        <v>b</v>
      </c>
      <c r="B786" s="70" t="s">
        <v>7</v>
      </c>
      <c r="C786" s="10" t="s">
        <v>218</v>
      </c>
      <c r="D786" s="12">
        <v>0</v>
      </c>
      <c r="E786" s="12">
        <v>0</v>
      </c>
      <c r="F786" s="146">
        <v>0</v>
      </c>
      <c r="G786" s="84">
        <v>0</v>
      </c>
      <c r="H786" s="84">
        <v>0</v>
      </c>
      <c r="I786" s="146">
        <v>0</v>
      </c>
      <c r="J786" s="43">
        <v>0</v>
      </c>
      <c r="K786" s="43">
        <v>0</v>
      </c>
      <c r="L786" s="52" t="str">
        <f t="shared" si="1486"/>
        <v/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f t="shared" si="1487"/>
        <v>0</v>
      </c>
      <c r="T786" s="146">
        <f t="shared" si="1488"/>
        <v>0</v>
      </c>
      <c r="U786" s="52" t="str">
        <f t="shared" si="1489"/>
        <v/>
      </c>
      <c r="V786" s="62">
        <f t="shared" si="1490"/>
        <v>0</v>
      </c>
      <c r="W786" s="12"/>
      <c r="X786" s="136">
        <v>0</v>
      </c>
      <c r="Y786" s="12"/>
      <c r="Z786" s="12">
        <v>0</v>
      </c>
      <c r="AA786" s="62">
        <f t="shared" si="1491"/>
        <v>0</v>
      </c>
      <c r="AB786" s="52" t="str">
        <f t="shared" si="1475"/>
        <v/>
      </c>
      <c r="AC786" s="62">
        <f t="shared" si="1476"/>
        <v>0</v>
      </c>
      <c r="AD786" s="81"/>
      <c r="AE786" s="162"/>
    </row>
    <row r="787" spans="1:31" s="6" customFormat="1" ht="18" customHeight="1" x14ac:dyDescent="0.25">
      <c r="A787" s="6" t="str">
        <f t="shared" si="1485"/>
        <v>b</v>
      </c>
      <c r="B787" s="70" t="s">
        <v>7</v>
      </c>
      <c r="C787" s="10" t="s">
        <v>219</v>
      </c>
      <c r="D787" s="12">
        <v>0</v>
      </c>
      <c r="E787" s="12">
        <v>0</v>
      </c>
      <c r="F787" s="146">
        <v>0</v>
      </c>
      <c r="G787" s="84">
        <v>0</v>
      </c>
      <c r="H787" s="84">
        <v>0</v>
      </c>
      <c r="I787" s="146">
        <v>0</v>
      </c>
      <c r="J787" s="43">
        <v>0</v>
      </c>
      <c r="K787" s="43">
        <v>0</v>
      </c>
      <c r="L787" s="52" t="str">
        <f t="shared" si="1486"/>
        <v/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f t="shared" si="1487"/>
        <v>0</v>
      </c>
      <c r="T787" s="146">
        <f t="shared" si="1488"/>
        <v>0</v>
      </c>
      <c r="U787" s="52" t="str">
        <f t="shared" si="1489"/>
        <v/>
      </c>
      <c r="V787" s="62">
        <f t="shared" si="1490"/>
        <v>0</v>
      </c>
      <c r="W787" s="12"/>
      <c r="X787" s="136">
        <v>0</v>
      </c>
      <c r="Y787" s="12"/>
      <c r="Z787" s="12">
        <v>0</v>
      </c>
      <c r="AA787" s="62">
        <f t="shared" si="1491"/>
        <v>0</v>
      </c>
      <c r="AB787" s="52" t="str">
        <f t="shared" si="1475"/>
        <v/>
      </c>
      <c r="AC787" s="62">
        <f t="shared" si="1476"/>
        <v>0</v>
      </c>
      <c r="AD787" s="81"/>
      <c r="AE787" s="162"/>
    </row>
    <row r="788" spans="1:31" s="6" customFormat="1" ht="18" customHeight="1" x14ac:dyDescent="0.25">
      <c r="A788" s="6" t="str">
        <f t="shared" si="1485"/>
        <v>b</v>
      </c>
      <c r="B788" s="70" t="s">
        <v>7</v>
      </c>
      <c r="C788" s="10" t="s">
        <v>220</v>
      </c>
      <c r="D788" s="12">
        <v>0</v>
      </c>
      <c r="E788" s="12">
        <v>0</v>
      </c>
      <c r="F788" s="146">
        <v>0</v>
      </c>
      <c r="G788" s="84">
        <v>0</v>
      </c>
      <c r="H788" s="84">
        <v>0</v>
      </c>
      <c r="I788" s="146">
        <v>0</v>
      </c>
      <c r="J788" s="43">
        <v>0</v>
      </c>
      <c r="K788" s="43">
        <v>0</v>
      </c>
      <c r="L788" s="52" t="str">
        <f t="shared" si="1486"/>
        <v/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f t="shared" si="1487"/>
        <v>0</v>
      </c>
      <c r="T788" s="146">
        <f t="shared" si="1488"/>
        <v>0</v>
      </c>
      <c r="U788" s="52" t="str">
        <f t="shared" si="1489"/>
        <v/>
      </c>
      <c r="V788" s="62">
        <f t="shared" si="1490"/>
        <v>0</v>
      </c>
      <c r="W788" s="12"/>
      <c r="X788" s="136">
        <v>0</v>
      </c>
      <c r="Y788" s="12"/>
      <c r="Z788" s="12">
        <v>0</v>
      </c>
      <c r="AA788" s="62">
        <f t="shared" si="1491"/>
        <v>0</v>
      </c>
      <c r="AB788" s="52" t="str">
        <f t="shared" si="1475"/>
        <v/>
      </c>
      <c r="AC788" s="62">
        <f t="shared" si="1476"/>
        <v>0</v>
      </c>
      <c r="AD788" s="81"/>
      <c r="AE788" s="162"/>
    </row>
    <row r="789" spans="1:31" s="6" customFormat="1" ht="30" customHeight="1" x14ac:dyDescent="0.25">
      <c r="A789" s="6" t="str">
        <f t="shared" si="1485"/>
        <v>b</v>
      </c>
      <c r="B789" s="69" t="s">
        <v>7</v>
      </c>
      <c r="C789" s="13" t="s">
        <v>14</v>
      </c>
      <c r="D789" s="14">
        <v>0</v>
      </c>
      <c r="E789" s="14">
        <v>0</v>
      </c>
      <c r="F789" s="147">
        <v>0</v>
      </c>
      <c r="G789" s="158">
        <v>0</v>
      </c>
      <c r="H789" s="158">
        <v>0</v>
      </c>
      <c r="I789" s="147">
        <v>0</v>
      </c>
      <c r="J789" s="44">
        <v>0</v>
      </c>
      <c r="K789" s="44">
        <v>0</v>
      </c>
      <c r="L789" s="53" t="str">
        <f t="shared" si="1486"/>
        <v/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f t="shared" si="1487"/>
        <v>0</v>
      </c>
      <c r="T789" s="147">
        <f t="shared" si="1488"/>
        <v>0</v>
      </c>
      <c r="U789" s="53" t="str">
        <f t="shared" si="1489"/>
        <v/>
      </c>
      <c r="V789" s="63">
        <f t="shared" si="1490"/>
        <v>0</v>
      </c>
      <c r="W789" s="14"/>
      <c r="X789" s="107">
        <v>0</v>
      </c>
      <c r="Y789" s="14"/>
      <c r="Z789" s="14">
        <v>0</v>
      </c>
      <c r="AA789" s="63">
        <f t="shared" si="1491"/>
        <v>0</v>
      </c>
      <c r="AB789" s="53" t="str">
        <f t="shared" si="1475"/>
        <v/>
      </c>
      <c r="AC789" s="63">
        <f t="shared" si="1476"/>
        <v>0</v>
      </c>
      <c r="AD789" s="81"/>
      <c r="AE789" s="162"/>
    </row>
    <row r="790" spans="1:31" s="6" customFormat="1" ht="15" customHeight="1" x14ac:dyDescent="0.25">
      <c r="A790" s="6" t="str">
        <f t="shared" si="1485"/>
        <v>b</v>
      </c>
      <c r="B790" s="69" t="s">
        <v>7</v>
      </c>
      <c r="C790" s="13" t="s">
        <v>15</v>
      </c>
      <c r="D790" s="14">
        <v>0</v>
      </c>
      <c r="E790" s="14">
        <v>0</v>
      </c>
      <c r="F790" s="147">
        <v>0</v>
      </c>
      <c r="G790" s="158">
        <v>0</v>
      </c>
      <c r="H790" s="158">
        <v>0</v>
      </c>
      <c r="I790" s="147">
        <v>0</v>
      </c>
      <c r="J790" s="44">
        <v>0</v>
      </c>
      <c r="K790" s="44">
        <v>0</v>
      </c>
      <c r="L790" s="53" t="str">
        <f t="shared" si="1486"/>
        <v/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f t="shared" si="1487"/>
        <v>0</v>
      </c>
      <c r="T790" s="147">
        <f t="shared" si="1488"/>
        <v>0</v>
      </c>
      <c r="U790" s="53" t="str">
        <f t="shared" si="1489"/>
        <v/>
      </c>
      <c r="V790" s="63">
        <f t="shared" si="1490"/>
        <v>0</v>
      </c>
      <c r="W790" s="14"/>
      <c r="X790" s="107">
        <v>0</v>
      </c>
      <c r="Y790" s="14"/>
      <c r="Z790" s="14">
        <v>0</v>
      </c>
      <c r="AA790" s="63">
        <f t="shared" si="1491"/>
        <v>0</v>
      </c>
      <c r="AB790" s="53" t="str">
        <f t="shared" si="1475"/>
        <v/>
      </c>
      <c r="AC790" s="63">
        <f t="shared" si="1476"/>
        <v>0</v>
      </c>
      <c r="AD790" s="81"/>
      <c r="AE790" s="162"/>
    </row>
    <row r="791" spans="1:31" s="6" customFormat="1" ht="15.75" customHeight="1" thickBot="1" x14ac:dyDescent="0.3">
      <c r="A791" s="6" t="str">
        <f t="shared" si="1485"/>
        <v>b</v>
      </c>
      <c r="B791" s="71" t="s">
        <v>7</v>
      </c>
      <c r="C791" s="17" t="s">
        <v>16</v>
      </c>
      <c r="D791" s="18">
        <v>0</v>
      </c>
      <c r="E791" s="18">
        <v>0</v>
      </c>
      <c r="F791" s="149">
        <v>0</v>
      </c>
      <c r="G791" s="160">
        <v>0</v>
      </c>
      <c r="H791" s="160">
        <v>0</v>
      </c>
      <c r="I791" s="149">
        <v>0</v>
      </c>
      <c r="J791" s="46">
        <v>0</v>
      </c>
      <c r="K791" s="46">
        <v>0</v>
      </c>
      <c r="L791" s="55" t="str">
        <f t="shared" si="1486"/>
        <v/>
      </c>
      <c r="M791" s="18">
        <v>0</v>
      </c>
      <c r="N791" s="18">
        <v>0</v>
      </c>
      <c r="O791" s="18">
        <v>0</v>
      </c>
      <c r="P791" s="18">
        <v>0</v>
      </c>
      <c r="Q791" s="18">
        <v>0</v>
      </c>
      <c r="R791" s="18">
        <v>0</v>
      </c>
      <c r="S791" s="18">
        <f t="shared" si="1487"/>
        <v>0</v>
      </c>
      <c r="T791" s="149">
        <f t="shared" si="1488"/>
        <v>0</v>
      </c>
      <c r="U791" s="55" t="str">
        <f t="shared" si="1489"/>
        <v/>
      </c>
      <c r="V791" s="65">
        <f t="shared" si="1490"/>
        <v>0</v>
      </c>
      <c r="W791" s="18"/>
      <c r="X791" s="109">
        <v>0</v>
      </c>
      <c r="Y791" s="18"/>
      <c r="Z791" s="18">
        <v>0</v>
      </c>
      <c r="AA791" s="65">
        <f t="shared" si="1491"/>
        <v>0</v>
      </c>
      <c r="AB791" s="55" t="str">
        <f t="shared" si="1475"/>
        <v/>
      </c>
      <c r="AC791" s="65">
        <f t="shared" si="1476"/>
        <v>0</v>
      </c>
      <c r="AD791" s="81"/>
      <c r="AE791" s="162"/>
    </row>
    <row r="792" spans="1:31" s="6" customFormat="1" ht="39.75" customHeight="1" thickTop="1" thickBot="1" x14ac:dyDescent="0.3">
      <c r="A792" s="6" t="str">
        <f t="shared" si="1485"/>
        <v>a</v>
      </c>
      <c r="B792" s="67" t="s">
        <v>132</v>
      </c>
      <c r="C792" s="19" t="s">
        <v>133</v>
      </c>
      <c r="D792" s="7">
        <f t="shared" ref="D792:K792" si="1492">D793+D801+D802+D803</f>
        <v>1502</v>
      </c>
      <c r="E792" s="7">
        <f t="shared" si="1492"/>
        <v>1392.0409999999999</v>
      </c>
      <c r="F792" s="143">
        <f t="shared" ref="F792" si="1493">F793+F801+F802+F803</f>
        <v>985.94100000000003</v>
      </c>
      <c r="G792" s="156">
        <f t="shared" si="1492"/>
        <v>963.42880000000002</v>
      </c>
      <c r="H792" s="156">
        <f t="shared" ref="H792" si="1494">H793+H801+H802+H803</f>
        <v>841.84480000000008</v>
      </c>
      <c r="I792" s="143">
        <f t="shared" ref="I792" si="1495">I793+I801+I802+I803</f>
        <v>736.88280000000009</v>
      </c>
      <c r="J792" s="40">
        <f t="shared" si="1492"/>
        <v>627.58000000000004</v>
      </c>
      <c r="K792" s="40">
        <f t="shared" si="1492"/>
        <v>517.37400000000002</v>
      </c>
      <c r="L792" s="49">
        <f t="shared" si="1486"/>
        <v>0.97716678787067379</v>
      </c>
      <c r="M792" s="7">
        <f>M793+M801+M802+M803</f>
        <v>0</v>
      </c>
      <c r="N792" s="7">
        <f>N793+N801+N802+N803</f>
        <v>106.854</v>
      </c>
      <c r="O792" s="7">
        <f>O793+O801+O802+O803</f>
        <v>100.32000000000005</v>
      </c>
      <c r="P792" s="7">
        <f>P793+P801+P802+P803</f>
        <v>110.20600000000002</v>
      </c>
      <c r="Q792" s="7">
        <f>Q793+Q801+Q802+Q803</f>
        <v>111.5</v>
      </c>
      <c r="R792" s="7">
        <v>109.30280000000005</v>
      </c>
      <c r="S792" s="7">
        <f t="shared" si="1487"/>
        <v>121.58399999999995</v>
      </c>
      <c r="T792" s="143">
        <f t="shared" si="1488"/>
        <v>22.512200000000007</v>
      </c>
      <c r="U792" s="49">
        <f t="shared" si="1489"/>
        <v>0.69209800573402658</v>
      </c>
      <c r="V792" s="59">
        <f t="shared" si="1490"/>
        <v>428.61219999999992</v>
      </c>
      <c r="W792" s="7">
        <f>W793+W801+W802+W803</f>
        <v>374.4</v>
      </c>
      <c r="X792" s="118">
        <f>X793+X801+X802+X803</f>
        <v>368.1</v>
      </c>
      <c r="Y792" s="7">
        <f>Y793+Y801+Y802+Y803</f>
        <v>410</v>
      </c>
      <c r="Z792" s="7">
        <f>Z793+Z801+Z802+Z803</f>
        <v>406.1</v>
      </c>
      <c r="AA792" s="59">
        <f t="shared" si="1491"/>
        <v>1373.4288000000001</v>
      </c>
      <c r="AB792" s="49">
        <f t="shared" si="1475"/>
        <v>0.9866295604798998</v>
      </c>
      <c r="AC792" s="59">
        <f t="shared" si="1476"/>
        <v>18.612199999999802</v>
      </c>
      <c r="AD792" s="81"/>
      <c r="AE792" s="162"/>
    </row>
    <row r="793" spans="1:31" s="6" customFormat="1" ht="18.75" customHeight="1" thickTop="1" x14ac:dyDescent="0.25">
      <c r="A793" s="6" t="s">
        <v>231</v>
      </c>
      <c r="B793" s="69" t="s">
        <v>7</v>
      </c>
      <c r="C793" s="8" t="s">
        <v>8</v>
      </c>
      <c r="D793" s="9">
        <f t="shared" ref="D793:K793" si="1496">D794+D795+D796+D797+D798+D799+D800</f>
        <v>1502</v>
      </c>
      <c r="E793" s="9">
        <f t="shared" si="1496"/>
        <v>1392.0409999999999</v>
      </c>
      <c r="F793" s="144">
        <f t="shared" ref="F793" si="1497">F794+F795+F796+F797+F798+F799+F800</f>
        <v>985.94100000000003</v>
      </c>
      <c r="G793" s="157">
        <f t="shared" si="1496"/>
        <v>963.42880000000002</v>
      </c>
      <c r="H793" s="157">
        <f t="shared" ref="H793" si="1498">H794+H795+H796+H797+H798+H799+H800</f>
        <v>841.84480000000008</v>
      </c>
      <c r="I793" s="144">
        <f t="shared" ref="I793" si="1499">I794+I795+I796+I797+I798+I799+I800</f>
        <v>736.88280000000009</v>
      </c>
      <c r="J793" s="41">
        <f t="shared" si="1496"/>
        <v>627.58000000000004</v>
      </c>
      <c r="K793" s="41">
        <f t="shared" si="1496"/>
        <v>517.37400000000002</v>
      </c>
      <c r="L793" s="50">
        <f t="shared" si="1486"/>
        <v>0.97716678787067379</v>
      </c>
      <c r="M793" s="9">
        <f>M794+M795+M796+M797+M798+M799+M800</f>
        <v>0</v>
      </c>
      <c r="N793" s="9">
        <f>N794+N795+N796+N797+N798+N799+N800</f>
        <v>106.854</v>
      </c>
      <c r="O793" s="9">
        <f>O794+O795+O796+O797+O798+O799+O800</f>
        <v>100.32000000000005</v>
      </c>
      <c r="P793" s="9">
        <f>P794+P795+P796+P797+P798+P799+P800</f>
        <v>110.20600000000002</v>
      </c>
      <c r="Q793" s="9">
        <f>Q794+Q795+Q796+Q797+Q798+Q799+Q800</f>
        <v>111.5</v>
      </c>
      <c r="R793" s="9">
        <v>109.30280000000005</v>
      </c>
      <c r="S793" s="9">
        <f t="shared" si="1487"/>
        <v>121.58399999999995</v>
      </c>
      <c r="T793" s="144">
        <f t="shared" si="1488"/>
        <v>22.512200000000007</v>
      </c>
      <c r="U793" s="50">
        <f t="shared" si="1489"/>
        <v>0.69209800573402658</v>
      </c>
      <c r="V793" s="60">
        <f t="shared" si="1490"/>
        <v>428.61219999999992</v>
      </c>
      <c r="W793" s="9">
        <f>W794+W795+W796+W797+W798+W799+W800</f>
        <v>374.4</v>
      </c>
      <c r="X793" s="113">
        <f>X794+X795+X796+X797+X798+X799+X800</f>
        <v>368.1</v>
      </c>
      <c r="Y793" s="9">
        <f>Y794+Y795+Y796+Y797+Y798+Y799+Y800</f>
        <v>410</v>
      </c>
      <c r="Z793" s="9">
        <f>Z794+Z795+Z796+Z797+Z798+Z799+Z800</f>
        <v>406.1</v>
      </c>
      <c r="AA793" s="60">
        <f t="shared" si="1491"/>
        <v>1373.4288000000001</v>
      </c>
      <c r="AB793" s="50">
        <f t="shared" si="1475"/>
        <v>0.9866295604798998</v>
      </c>
      <c r="AC793" s="60">
        <f t="shared" si="1476"/>
        <v>18.612199999999802</v>
      </c>
      <c r="AD793" s="81"/>
      <c r="AE793" s="162"/>
    </row>
    <row r="794" spans="1:31" s="6" customFormat="1" ht="18" customHeight="1" x14ac:dyDescent="0.25">
      <c r="A794" s="6" t="s">
        <v>231</v>
      </c>
      <c r="B794" s="70" t="s">
        <v>7</v>
      </c>
      <c r="C794" s="10" t="s">
        <v>215</v>
      </c>
      <c r="D794" s="12">
        <v>0</v>
      </c>
      <c r="E794" s="12">
        <v>0</v>
      </c>
      <c r="F794" s="146">
        <v>0</v>
      </c>
      <c r="G794" s="84">
        <v>0</v>
      </c>
      <c r="H794" s="84">
        <v>0</v>
      </c>
      <c r="I794" s="146">
        <v>0</v>
      </c>
      <c r="J794" s="43">
        <v>0</v>
      </c>
      <c r="K794" s="43">
        <v>0</v>
      </c>
      <c r="L794" s="52" t="str">
        <f t="shared" si="1486"/>
        <v/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0</v>
      </c>
      <c r="S794" s="12">
        <f t="shared" si="1487"/>
        <v>0</v>
      </c>
      <c r="T794" s="146">
        <f t="shared" si="1488"/>
        <v>0</v>
      </c>
      <c r="U794" s="52" t="str">
        <f t="shared" si="1489"/>
        <v/>
      </c>
      <c r="V794" s="62">
        <f t="shared" si="1490"/>
        <v>0</v>
      </c>
      <c r="W794" s="12"/>
      <c r="X794" s="136">
        <v>0</v>
      </c>
      <c r="Y794" s="12"/>
      <c r="Z794" s="12">
        <v>0</v>
      </c>
      <c r="AA794" s="62">
        <f t="shared" si="1491"/>
        <v>0</v>
      </c>
      <c r="AB794" s="52" t="str">
        <f t="shared" si="1475"/>
        <v/>
      </c>
      <c r="AC794" s="62">
        <f t="shared" si="1476"/>
        <v>0</v>
      </c>
      <c r="AD794" s="81"/>
      <c r="AE794" s="162"/>
    </row>
    <row r="795" spans="1:31" s="6" customFormat="1" ht="18" customHeight="1" x14ac:dyDescent="0.25">
      <c r="A795" s="6" t="s">
        <v>231</v>
      </c>
      <c r="B795" s="70" t="s">
        <v>7</v>
      </c>
      <c r="C795" s="10" t="s">
        <v>221</v>
      </c>
      <c r="D795" s="11">
        <v>1502</v>
      </c>
      <c r="E795" s="11">
        <v>1392.0409999999999</v>
      </c>
      <c r="F795" s="145">
        <v>985.94100000000003</v>
      </c>
      <c r="G795" s="83">
        <v>963.42880000000002</v>
      </c>
      <c r="H795" s="83">
        <v>841.84480000000008</v>
      </c>
      <c r="I795" s="145">
        <v>736.88280000000009</v>
      </c>
      <c r="J795" s="42">
        <v>627.58000000000004</v>
      </c>
      <c r="K795" s="42">
        <v>517.37400000000002</v>
      </c>
      <c r="L795" s="51">
        <f t="shared" si="1486"/>
        <v>0.97716678787067379</v>
      </c>
      <c r="M795" s="11">
        <v>0</v>
      </c>
      <c r="N795" s="11">
        <v>106.854</v>
      </c>
      <c r="O795" s="11">
        <v>100.32000000000005</v>
      </c>
      <c r="P795" s="11">
        <v>110.20600000000002</v>
      </c>
      <c r="Q795" s="11">
        <v>111.5</v>
      </c>
      <c r="R795" s="11">
        <v>109.30280000000005</v>
      </c>
      <c r="S795" s="11">
        <f t="shared" si="1487"/>
        <v>121.58399999999995</v>
      </c>
      <c r="T795" s="145">
        <f t="shared" si="1488"/>
        <v>22.512200000000007</v>
      </c>
      <c r="U795" s="51">
        <f t="shared" si="1489"/>
        <v>0.69209800573402658</v>
      </c>
      <c r="V795" s="61">
        <f t="shared" si="1490"/>
        <v>428.61219999999992</v>
      </c>
      <c r="W795" s="11">
        <v>374.4</v>
      </c>
      <c r="X795" s="134">
        <v>368.1</v>
      </c>
      <c r="Y795" s="11">
        <v>410</v>
      </c>
      <c r="Z795" s="11">
        <v>406.1</v>
      </c>
      <c r="AA795" s="61">
        <f t="shared" si="1491"/>
        <v>1373.4288000000001</v>
      </c>
      <c r="AB795" s="51">
        <f t="shared" si="1475"/>
        <v>0.9866295604798998</v>
      </c>
      <c r="AC795" s="61">
        <f t="shared" si="1476"/>
        <v>18.612199999999802</v>
      </c>
      <c r="AD795" s="81"/>
      <c r="AE795" s="162"/>
    </row>
    <row r="796" spans="1:31" s="6" customFormat="1" ht="18" customHeight="1" x14ac:dyDescent="0.25">
      <c r="A796" s="6" t="str">
        <f t="shared" ref="A796:A804" si="1500">IF(OR(M796&lt;&gt;0,F796&lt;&gt;0,O796&lt;&gt;0,S796&lt;&gt;0,T796&lt;&gt;0),"a","b")</f>
        <v>b</v>
      </c>
      <c r="B796" s="70" t="s">
        <v>7</v>
      </c>
      <c r="C796" s="10" t="s">
        <v>216</v>
      </c>
      <c r="D796" s="12">
        <v>0</v>
      </c>
      <c r="E796" s="12">
        <v>0</v>
      </c>
      <c r="F796" s="146">
        <v>0</v>
      </c>
      <c r="G796" s="84">
        <v>0</v>
      </c>
      <c r="H796" s="84">
        <v>0</v>
      </c>
      <c r="I796" s="146">
        <v>0</v>
      </c>
      <c r="J796" s="43">
        <v>0</v>
      </c>
      <c r="K796" s="43">
        <v>0</v>
      </c>
      <c r="L796" s="52" t="str">
        <f t="shared" si="1486"/>
        <v/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f t="shared" si="1487"/>
        <v>0</v>
      </c>
      <c r="T796" s="146">
        <f t="shared" si="1488"/>
        <v>0</v>
      </c>
      <c r="U796" s="52" t="str">
        <f t="shared" si="1489"/>
        <v/>
      </c>
      <c r="V796" s="62">
        <f t="shared" si="1490"/>
        <v>0</v>
      </c>
      <c r="W796" s="12"/>
      <c r="X796" s="136">
        <v>0</v>
      </c>
      <c r="Y796" s="12"/>
      <c r="Z796" s="12">
        <v>0</v>
      </c>
      <c r="AA796" s="62">
        <f t="shared" si="1491"/>
        <v>0</v>
      </c>
      <c r="AB796" s="52" t="str">
        <f t="shared" si="1475"/>
        <v/>
      </c>
      <c r="AC796" s="62">
        <f t="shared" si="1476"/>
        <v>0</v>
      </c>
      <c r="AD796" s="81"/>
      <c r="AE796" s="162"/>
    </row>
    <row r="797" spans="1:31" s="6" customFormat="1" ht="18" customHeight="1" x14ac:dyDescent="0.25">
      <c r="A797" s="6" t="str">
        <f t="shared" si="1500"/>
        <v>b</v>
      </c>
      <c r="B797" s="70" t="s">
        <v>7</v>
      </c>
      <c r="C797" s="10" t="s">
        <v>217</v>
      </c>
      <c r="D797" s="12">
        <v>0</v>
      </c>
      <c r="E797" s="12">
        <v>0</v>
      </c>
      <c r="F797" s="146">
        <v>0</v>
      </c>
      <c r="G797" s="84">
        <v>0</v>
      </c>
      <c r="H797" s="84">
        <v>0</v>
      </c>
      <c r="I797" s="146">
        <v>0</v>
      </c>
      <c r="J797" s="43">
        <v>0</v>
      </c>
      <c r="K797" s="43">
        <v>0</v>
      </c>
      <c r="L797" s="52" t="str">
        <f t="shared" si="1486"/>
        <v/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f t="shared" si="1487"/>
        <v>0</v>
      </c>
      <c r="T797" s="146">
        <f t="shared" si="1488"/>
        <v>0</v>
      </c>
      <c r="U797" s="52" t="str">
        <f t="shared" si="1489"/>
        <v/>
      </c>
      <c r="V797" s="62">
        <f t="shared" si="1490"/>
        <v>0</v>
      </c>
      <c r="W797" s="12"/>
      <c r="X797" s="136">
        <v>0</v>
      </c>
      <c r="Y797" s="12"/>
      <c r="Z797" s="12">
        <v>0</v>
      </c>
      <c r="AA797" s="62">
        <f t="shared" si="1491"/>
        <v>0</v>
      </c>
      <c r="AB797" s="52" t="str">
        <f t="shared" si="1475"/>
        <v/>
      </c>
      <c r="AC797" s="62">
        <f t="shared" si="1476"/>
        <v>0</v>
      </c>
      <c r="AD797" s="81"/>
      <c r="AE797" s="162"/>
    </row>
    <row r="798" spans="1:31" s="6" customFormat="1" ht="18" customHeight="1" x14ac:dyDescent="0.25">
      <c r="A798" s="6" t="str">
        <f t="shared" si="1500"/>
        <v>b</v>
      </c>
      <c r="B798" s="70" t="s">
        <v>7</v>
      </c>
      <c r="C798" s="10" t="s">
        <v>218</v>
      </c>
      <c r="D798" s="12">
        <v>0</v>
      </c>
      <c r="E798" s="12">
        <v>0</v>
      </c>
      <c r="F798" s="146">
        <v>0</v>
      </c>
      <c r="G798" s="84">
        <v>0</v>
      </c>
      <c r="H798" s="84">
        <v>0</v>
      </c>
      <c r="I798" s="146">
        <v>0</v>
      </c>
      <c r="J798" s="43">
        <v>0</v>
      </c>
      <c r="K798" s="43">
        <v>0</v>
      </c>
      <c r="L798" s="52" t="str">
        <f t="shared" si="1486"/>
        <v/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f t="shared" si="1487"/>
        <v>0</v>
      </c>
      <c r="T798" s="146">
        <f t="shared" si="1488"/>
        <v>0</v>
      </c>
      <c r="U798" s="52" t="str">
        <f t="shared" si="1489"/>
        <v/>
      </c>
      <c r="V798" s="62">
        <f t="shared" si="1490"/>
        <v>0</v>
      </c>
      <c r="W798" s="12"/>
      <c r="X798" s="136">
        <v>0</v>
      </c>
      <c r="Y798" s="12"/>
      <c r="Z798" s="12">
        <v>0</v>
      </c>
      <c r="AA798" s="62">
        <f t="shared" si="1491"/>
        <v>0</v>
      </c>
      <c r="AB798" s="52" t="str">
        <f t="shared" si="1475"/>
        <v/>
      </c>
      <c r="AC798" s="62">
        <f t="shared" si="1476"/>
        <v>0</v>
      </c>
      <c r="AD798" s="81"/>
      <c r="AE798" s="162"/>
    </row>
    <row r="799" spans="1:31" s="6" customFormat="1" ht="18" customHeight="1" x14ac:dyDescent="0.25">
      <c r="A799" s="6" t="str">
        <f t="shared" si="1500"/>
        <v>b</v>
      </c>
      <c r="B799" s="70" t="s">
        <v>7</v>
      </c>
      <c r="C799" s="10" t="s">
        <v>219</v>
      </c>
      <c r="D799" s="12">
        <v>0</v>
      </c>
      <c r="E799" s="12">
        <v>0</v>
      </c>
      <c r="F799" s="146">
        <v>0</v>
      </c>
      <c r="G799" s="84">
        <v>0</v>
      </c>
      <c r="H799" s="84">
        <v>0</v>
      </c>
      <c r="I799" s="146">
        <v>0</v>
      </c>
      <c r="J799" s="43">
        <v>0</v>
      </c>
      <c r="K799" s="43">
        <v>0</v>
      </c>
      <c r="L799" s="52" t="str">
        <f t="shared" si="1486"/>
        <v/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f t="shared" si="1487"/>
        <v>0</v>
      </c>
      <c r="T799" s="146">
        <f t="shared" si="1488"/>
        <v>0</v>
      </c>
      <c r="U799" s="52" t="str">
        <f t="shared" si="1489"/>
        <v/>
      </c>
      <c r="V799" s="62">
        <f t="shared" si="1490"/>
        <v>0</v>
      </c>
      <c r="W799" s="12"/>
      <c r="X799" s="136">
        <v>0</v>
      </c>
      <c r="Y799" s="12"/>
      <c r="Z799" s="12">
        <v>0</v>
      </c>
      <c r="AA799" s="62">
        <f t="shared" si="1491"/>
        <v>0</v>
      </c>
      <c r="AB799" s="52" t="str">
        <f t="shared" si="1475"/>
        <v/>
      </c>
      <c r="AC799" s="62">
        <f t="shared" si="1476"/>
        <v>0</v>
      </c>
      <c r="AD799" s="81"/>
      <c r="AE799" s="162"/>
    </row>
    <row r="800" spans="1:31" s="6" customFormat="1" ht="18" customHeight="1" x14ac:dyDescent="0.25">
      <c r="A800" s="6" t="str">
        <f t="shared" si="1500"/>
        <v>b</v>
      </c>
      <c r="B800" s="70" t="s">
        <v>7</v>
      </c>
      <c r="C800" s="10" t="s">
        <v>220</v>
      </c>
      <c r="D800" s="12">
        <v>0</v>
      </c>
      <c r="E800" s="12">
        <v>0</v>
      </c>
      <c r="F800" s="146">
        <v>0</v>
      </c>
      <c r="G800" s="84">
        <v>0</v>
      </c>
      <c r="H800" s="84">
        <v>0</v>
      </c>
      <c r="I800" s="146">
        <v>0</v>
      </c>
      <c r="J800" s="43">
        <v>0</v>
      </c>
      <c r="K800" s="43">
        <v>0</v>
      </c>
      <c r="L800" s="52" t="str">
        <f t="shared" si="1486"/>
        <v/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f t="shared" si="1487"/>
        <v>0</v>
      </c>
      <c r="T800" s="146">
        <f t="shared" si="1488"/>
        <v>0</v>
      </c>
      <c r="U800" s="52" t="str">
        <f t="shared" si="1489"/>
        <v/>
      </c>
      <c r="V800" s="62">
        <f t="shared" si="1490"/>
        <v>0</v>
      </c>
      <c r="W800" s="12"/>
      <c r="X800" s="136">
        <v>0</v>
      </c>
      <c r="Y800" s="12"/>
      <c r="Z800" s="12">
        <v>0</v>
      </c>
      <c r="AA800" s="62">
        <f t="shared" si="1491"/>
        <v>0</v>
      </c>
      <c r="AB800" s="52" t="str">
        <f t="shared" si="1475"/>
        <v/>
      </c>
      <c r="AC800" s="62">
        <f t="shared" si="1476"/>
        <v>0</v>
      </c>
      <c r="AD800" s="81"/>
      <c r="AE800" s="162"/>
    </row>
    <row r="801" spans="1:31" s="6" customFormat="1" ht="30" customHeight="1" x14ac:dyDescent="0.25">
      <c r="A801" s="6" t="str">
        <f t="shared" si="1500"/>
        <v>b</v>
      </c>
      <c r="B801" s="69" t="s">
        <v>7</v>
      </c>
      <c r="C801" s="13" t="s">
        <v>14</v>
      </c>
      <c r="D801" s="14">
        <v>0</v>
      </c>
      <c r="E801" s="14">
        <v>0</v>
      </c>
      <c r="F801" s="147">
        <v>0</v>
      </c>
      <c r="G801" s="158">
        <v>0</v>
      </c>
      <c r="H801" s="158">
        <v>0</v>
      </c>
      <c r="I801" s="147">
        <v>0</v>
      </c>
      <c r="J801" s="44">
        <v>0</v>
      </c>
      <c r="K801" s="44">
        <v>0</v>
      </c>
      <c r="L801" s="53" t="str">
        <f t="shared" si="1486"/>
        <v/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f t="shared" si="1487"/>
        <v>0</v>
      </c>
      <c r="T801" s="147">
        <f t="shared" si="1488"/>
        <v>0</v>
      </c>
      <c r="U801" s="53" t="str">
        <f t="shared" si="1489"/>
        <v/>
      </c>
      <c r="V801" s="63">
        <f t="shared" si="1490"/>
        <v>0</v>
      </c>
      <c r="W801" s="14"/>
      <c r="X801" s="107">
        <v>0</v>
      </c>
      <c r="Y801" s="14"/>
      <c r="Z801" s="14">
        <v>0</v>
      </c>
      <c r="AA801" s="63">
        <f t="shared" si="1491"/>
        <v>0</v>
      </c>
      <c r="AB801" s="53" t="str">
        <f t="shared" si="1475"/>
        <v/>
      </c>
      <c r="AC801" s="63">
        <f t="shared" si="1476"/>
        <v>0</v>
      </c>
      <c r="AD801" s="81"/>
      <c r="AE801" s="162"/>
    </row>
    <row r="802" spans="1:31" s="6" customFormat="1" ht="15" customHeight="1" x14ac:dyDescent="0.25">
      <c r="A802" s="6" t="str">
        <f t="shared" si="1500"/>
        <v>b</v>
      </c>
      <c r="B802" s="69" t="s">
        <v>7</v>
      </c>
      <c r="C802" s="13" t="s">
        <v>15</v>
      </c>
      <c r="D802" s="14">
        <v>0</v>
      </c>
      <c r="E802" s="14">
        <v>0</v>
      </c>
      <c r="F802" s="147">
        <v>0</v>
      </c>
      <c r="G802" s="158">
        <v>0</v>
      </c>
      <c r="H802" s="158">
        <v>0</v>
      </c>
      <c r="I802" s="147">
        <v>0</v>
      </c>
      <c r="J802" s="44">
        <v>0</v>
      </c>
      <c r="K802" s="44">
        <v>0</v>
      </c>
      <c r="L802" s="53" t="str">
        <f t="shared" si="1486"/>
        <v/>
      </c>
      <c r="M802" s="14">
        <v>0</v>
      </c>
      <c r="N802" s="14">
        <v>0</v>
      </c>
      <c r="O802" s="14">
        <v>0</v>
      </c>
      <c r="P802" s="14">
        <v>0</v>
      </c>
      <c r="Q802" s="14">
        <v>0</v>
      </c>
      <c r="R802" s="14">
        <v>0</v>
      </c>
      <c r="S802" s="14">
        <f t="shared" si="1487"/>
        <v>0</v>
      </c>
      <c r="T802" s="147">
        <f t="shared" si="1488"/>
        <v>0</v>
      </c>
      <c r="U802" s="53" t="str">
        <f t="shared" si="1489"/>
        <v/>
      </c>
      <c r="V802" s="63">
        <f t="shared" si="1490"/>
        <v>0</v>
      </c>
      <c r="W802" s="14"/>
      <c r="X802" s="107">
        <v>0</v>
      </c>
      <c r="Y802" s="14"/>
      <c r="Z802" s="14">
        <v>0</v>
      </c>
      <c r="AA802" s="63">
        <f t="shared" si="1491"/>
        <v>0</v>
      </c>
      <c r="AB802" s="53" t="str">
        <f t="shared" si="1475"/>
        <v/>
      </c>
      <c r="AC802" s="63">
        <f t="shared" si="1476"/>
        <v>0</v>
      </c>
      <c r="AD802" s="81"/>
      <c r="AE802" s="162"/>
    </row>
    <row r="803" spans="1:31" s="6" customFormat="1" ht="15.75" customHeight="1" thickBot="1" x14ac:dyDescent="0.3">
      <c r="A803" s="6" t="str">
        <f t="shared" si="1500"/>
        <v>b</v>
      </c>
      <c r="B803" s="71" t="s">
        <v>7</v>
      </c>
      <c r="C803" s="17" t="s">
        <v>16</v>
      </c>
      <c r="D803" s="18">
        <v>0</v>
      </c>
      <c r="E803" s="18">
        <v>0</v>
      </c>
      <c r="F803" s="149">
        <v>0</v>
      </c>
      <c r="G803" s="160">
        <v>0</v>
      </c>
      <c r="H803" s="160">
        <v>0</v>
      </c>
      <c r="I803" s="149">
        <v>0</v>
      </c>
      <c r="J803" s="46">
        <v>0</v>
      </c>
      <c r="K803" s="46">
        <v>0</v>
      </c>
      <c r="L803" s="55" t="str">
        <f t="shared" si="1486"/>
        <v/>
      </c>
      <c r="M803" s="18">
        <v>0</v>
      </c>
      <c r="N803" s="18">
        <v>0</v>
      </c>
      <c r="O803" s="18">
        <v>0</v>
      </c>
      <c r="P803" s="18">
        <v>0</v>
      </c>
      <c r="Q803" s="18">
        <v>0</v>
      </c>
      <c r="R803" s="18">
        <v>0</v>
      </c>
      <c r="S803" s="18">
        <f t="shared" si="1487"/>
        <v>0</v>
      </c>
      <c r="T803" s="149">
        <f t="shared" si="1488"/>
        <v>0</v>
      </c>
      <c r="U803" s="55" t="str">
        <f t="shared" si="1489"/>
        <v/>
      </c>
      <c r="V803" s="65">
        <f t="shared" si="1490"/>
        <v>0</v>
      </c>
      <c r="W803" s="18"/>
      <c r="X803" s="109">
        <v>0</v>
      </c>
      <c r="Y803" s="18"/>
      <c r="Z803" s="18">
        <v>0</v>
      </c>
      <c r="AA803" s="65">
        <f t="shared" si="1491"/>
        <v>0</v>
      </c>
      <c r="AB803" s="55" t="str">
        <f t="shared" si="1475"/>
        <v/>
      </c>
      <c r="AC803" s="65">
        <f t="shared" si="1476"/>
        <v>0</v>
      </c>
      <c r="AD803" s="81"/>
      <c r="AE803" s="162"/>
    </row>
    <row r="804" spans="1:31" s="6" customFormat="1" ht="33" thickTop="1" thickBot="1" x14ac:dyDescent="0.3">
      <c r="A804" s="6" t="str">
        <f t="shared" si="1500"/>
        <v>a</v>
      </c>
      <c r="B804" s="67" t="s">
        <v>134</v>
      </c>
      <c r="C804" s="19" t="s">
        <v>135</v>
      </c>
      <c r="D804" s="7">
        <f t="shared" ref="D804:K804" si="1501">D805+D813+D814+D815</f>
        <v>270</v>
      </c>
      <c r="E804" s="7">
        <f t="shared" si="1501"/>
        <v>270</v>
      </c>
      <c r="F804" s="143">
        <f t="shared" ref="F804" si="1502">F805+F813+F814+F815</f>
        <v>202.5</v>
      </c>
      <c r="G804" s="156">
        <f t="shared" si="1501"/>
        <v>202.5</v>
      </c>
      <c r="H804" s="156">
        <f t="shared" ref="H804" si="1503">H805+H813+H814+H815</f>
        <v>180</v>
      </c>
      <c r="I804" s="143">
        <f t="shared" ref="I804" si="1504">I805+I813+I814+I815</f>
        <v>157.5</v>
      </c>
      <c r="J804" s="40">
        <f t="shared" si="1501"/>
        <v>135</v>
      </c>
      <c r="K804" s="40">
        <f t="shared" si="1501"/>
        <v>112.5</v>
      </c>
      <c r="L804" s="49">
        <f t="shared" si="1486"/>
        <v>1</v>
      </c>
      <c r="M804" s="7">
        <f>M805+M813+M814+M815</f>
        <v>0</v>
      </c>
      <c r="N804" s="7">
        <f>N805+N813+N814+N815</f>
        <v>22.5</v>
      </c>
      <c r="O804" s="7">
        <f>O805+O813+O814+O815</f>
        <v>22.5</v>
      </c>
      <c r="P804" s="7">
        <f>P805+P813+P814+P815</f>
        <v>22.5</v>
      </c>
      <c r="Q804" s="7">
        <f>Q805+Q813+Q814+Q815</f>
        <v>22.5</v>
      </c>
      <c r="R804" s="7">
        <v>22.5</v>
      </c>
      <c r="S804" s="7">
        <f t="shared" si="1487"/>
        <v>22.5</v>
      </c>
      <c r="T804" s="143">
        <f t="shared" si="1488"/>
        <v>0</v>
      </c>
      <c r="U804" s="49">
        <f t="shared" si="1489"/>
        <v>0.75</v>
      </c>
      <c r="V804" s="59">
        <f t="shared" si="1490"/>
        <v>67.5</v>
      </c>
      <c r="W804" s="7">
        <f>W805+W813+W814+W815</f>
        <v>67.5</v>
      </c>
      <c r="X804" s="118">
        <f>X805+X813+X814+X815</f>
        <v>67.5</v>
      </c>
      <c r="Y804" s="7">
        <f>Y805+Y813+Y814+Y815</f>
        <v>67.5</v>
      </c>
      <c r="Z804" s="7">
        <f>Z805+Z813+Z814+Z815</f>
        <v>67.5</v>
      </c>
      <c r="AA804" s="59">
        <f t="shared" si="1491"/>
        <v>270</v>
      </c>
      <c r="AB804" s="49">
        <f t="shared" si="1475"/>
        <v>1</v>
      </c>
      <c r="AC804" s="59">
        <f t="shared" si="1476"/>
        <v>0</v>
      </c>
      <c r="AD804" s="81"/>
      <c r="AE804" s="162"/>
    </row>
    <row r="805" spans="1:31" s="6" customFormat="1" ht="18.75" customHeight="1" thickTop="1" x14ac:dyDescent="0.25">
      <c r="A805" s="6" t="s">
        <v>231</v>
      </c>
      <c r="B805" s="69" t="s">
        <v>7</v>
      </c>
      <c r="C805" s="8" t="s">
        <v>8</v>
      </c>
      <c r="D805" s="9">
        <f t="shared" ref="D805:K805" si="1505">D806+D807+D808+D809+D810+D811+D812</f>
        <v>270</v>
      </c>
      <c r="E805" s="9">
        <f t="shared" si="1505"/>
        <v>270</v>
      </c>
      <c r="F805" s="144">
        <f t="shared" ref="F805" si="1506">F806+F807+F808+F809+F810+F811+F812</f>
        <v>202.5</v>
      </c>
      <c r="G805" s="157">
        <f t="shared" si="1505"/>
        <v>202.5</v>
      </c>
      <c r="H805" s="157">
        <f t="shared" ref="H805" si="1507">H806+H807+H808+H809+H810+H811+H812</f>
        <v>180</v>
      </c>
      <c r="I805" s="144">
        <f t="shared" ref="I805" si="1508">I806+I807+I808+I809+I810+I811+I812</f>
        <v>157.5</v>
      </c>
      <c r="J805" s="41">
        <f t="shared" si="1505"/>
        <v>135</v>
      </c>
      <c r="K805" s="41">
        <f t="shared" si="1505"/>
        <v>112.5</v>
      </c>
      <c r="L805" s="50">
        <f t="shared" si="1486"/>
        <v>1</v>
      </c>
      <c r="M805" s="9">
        <f>M806+M807+M808+M809+M810+M811+M812</f>
        <v>0</v>
      </c>
      <c r="N805" s="9">
        <f>N806+N807+N808+N809+N810+N811+N812</f>
        <v>22.5</v>
      </c>
      <c r="O805" s="9">
        <f>O806+O807+O808+O809+O810+O811+O812</f>
        <v>22.5</v>
      </c>
      <c r="P805" s="9">
        <f>P806+P807+P808+P809+P810+P811+P812</f>
        <v>22.5</v>
      </c>
      <c r="Q805" s="9">
        <f>Q806+Q807+Q808+Q809+Q810+Q811+Q812</f>
        <v>22.5</v>
      </c>
      <c r="R805" s="9">
        <v>22.5</v>
      </c>
      <c r="S805" s="9">
        <f t="shared" si="1487"/>
        <v>22.5</v>
      </c>
      <c r="T805" s="144">
        <f t="shared" si="1488"/>
        <v>0</v>
      </c>
      <c r="U805" s="50">
        <f t="shared" si="1489"/>
        <v>0.75</v>
      </c>
      <c r="V805" s="60">
        <f t="shared" si="1490"/>
        <v>67.5</v>
      </c>
      <c r="W805" s="9">
        <f>W806+W807+W808+W809+W810+W811+W812</f>
        <v>67.5</v>
      </c>
      <c r="X805" s="113">
        <f>X806+X807+X808+X809+X810+X811+X812</f>
        <v>67.5</v>
      </c>
      <c r="Y805" s="9">
        <f>Y806+Y807+Y808+Y809+Y810+Y811+Y812</f>
        <v>67.5</v>
      </c>
      <c r="Z805" s="9">
        <f>Z806+Z807+Z808+Z809+Z810+Z811+Z812</f>
        <v>67.5</v>
      </c>
      <c r="AA805" s="60">
        <f t="shared" si="1491"/>
        <v>270</v>
      </c>
      <c r="AB805" s="50">
        <f t="shared" si="1475"/>
        <v>1</v>
      </c>
      <c r="AC805" s="60">
        <f t="shared" si="1476"/>
        <v>0</v>
      </c>
      <c r="AD805" s="81"/>
      <c r="AE805" s="162"/>
    </row>
    <row r="806" spans="1:31" s="6" customFormat="1" ht="18" customHeight="1" x14ac:dyDescent="0.25">
      <c r="A806" s="6" t="s">
        <v>231</v>
      </c>
      <c r="B806" s="70" t="s">
        <v>7</v>
      </c>
      <c r="C806" s="10" t="s">
        <v>215</v>
      </c>
      <c r="D806" s="12">
        <v>0</v>
      </c>
      <c r="E806" s="12">
        <v>0</v>
      </c>
      <c r="F806" s="146">
        <v>0</v>
      </c>
      <c r="G806" s="84">
        <v>0</v>
      </c>
      <c r="H806" s="84">
        <v>0</v>
      </c>
      <c r="I806" s="146">
        <v>0</v>
      </c>
      <c r="J806" s="43">
        <v>0</v>
      </c>
      <c r="K806" s="43">
        <v>0</v>
      </c>
      <c r="L806" s="52" t="str">
        <f t="shared" si="1486"/>
        <v/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f t="shared" si="1487"/>
        <v>0</v>
      </c>
      <c r="T806" s="146">
        <f t="shared" si="1488"/>
        <v>0</v>
      </c>
      <c r="U806" s="52" t="str">
        <f t="shared" si="1489"/>
        <v/>
      </c>
      <c r="V806" s="62">
        <f t="shared" si="1490"/>
        <v>0</v>
      </c>
      <c r="W806" s="12"/>
      <c r="X806" s="136">
        <v>0</v>
      </c>
      <c r="Y806" s="12"/>
      <c r="Z806" s="12">
        <v>0</v>
      </c>
      <c r="AA806" s="62">
        <f t="shared" si="1491"/>
        <v>0</v>
      </c>
      <c r="AB806" s="52" t="str">
        <f t="shared" si="1475"/>
        <v/>
      </c>
      <c r="AC806" s="62">
        <f t="shared" si="1476"/>
        <v>0</v>
      </c>
      <c r="AD806" s="81"/>
      <c r="AE806" s="162"/>
    </row>
    <row r="807" spans="1:31" s="6" customFormat="1" ht="18" customHeight="1" x14ac:dyDescent="0.25">
      <c r="A807" s="6" t="s">
        <v>231</v>
      </c>
      <c r="B807" s="70" t="s">
        <v>7</v>
      </c>
      <c r="C807" s="10" t="s">
        <v>221</v>
      </c>
      <c r="D807" s="11">
        <v>270</v>
      </c>
      <c r="E807" s="11">
        <v>270</v>
      </c>
      <c r="F807" s="145">
        <v>202.5</v>
      </c>
      <c r="G807" s="83">
        <v>202.5</v>
      </c>
      <c r="H807" s="83">
        <v>180</v>
      </c>
      <c r="I807" s="145">
        <v>157.5</v>
      </c>
      <c r="J807" s="42">
        <v>135</v>
      </c>
      <c r="K807" s="42">
        <v>112.5</v>
      </c>
      <c r="L807" s="51">
        <f t="shared" si="1486"/>
        <v>1</v>
      </c>
      <c r="M807" s="11">
        <v>0</v>
      </c>
      <c r="N807" s="11">
        <v>22.5</v>
      </c>
      <c r="O807" s="11">
        <v>22.5</v>
      </c>
      <c r="P807" s="11">
        <v>22.5</v>
      </c>
      <c r="Q807" s="11">
        <v>22.5</v>
      </c>
      <c r="R807" s="11">
        <v>22.5</v>
      </c>
      <c r="S807" s="11">
        <f t="shared" si="1487"/>
        <v>22.5</v>
      </c>
      <c r="T807" s="145">
        <f t="shared" si="1488"/>
        <v>0</v>
      </c>
      <c r="U807" s="51">
        <f t="shared" si="1489"/>
        <v>0.75</v>
      </c>
      <c r="V807" s="61">
        <f t="shared" si="1490"/>
        <v>67.5</v>
      </c>
      <c r="W807" s="11">
        <v>67.5</v>
      </c>
      <c r="X807" s="134">
        <v>67.5</v>
      </c>
      <c r="Y807" s="11">
        <v>67.5</v>
      </c>
      <c r="Z807" s="11">
        <v>67.5</v>
      </c>
      <c r="AA807" s="61">
        <f t="shared" si="1491"/>
        <v>270</v>
      </c>
      <c r="AB807" s="51">
        <f t="shared" si="1475"/>
        <v>1</v>
      </c>
      <c r="AC807" s="61">
        <f t="shared" si="1476"/>
        <v>0</v>
      </c>
      <c r="AD807" s="81"/>
      <c r="AE807" s="162"/>
    </row>
    <row r="808" spans="1:31" s="6" customFormat="1" ht="18" customHeight="1" x14ac:dyDescent="0.25">
      <c r="A808" s="6" t="str">
        <f>IF(OR(M808&lt;&gt;0,F808&lt;&gt;0,O808&lt;&gt;0,S808&lt;&gt;0,T808&lt;&gt;0),"a","b")</f>
        <v>b</v>
      </c>
      <c r="B808" s="70" t="s">
        <v>7</v>
      </c>
      <c r="C808" s="10" t="s">
        <v>216</v>
      </c>
      <c r="D808" s="12">
        <v>0</v>
      </c>
      <c r="E808" s="12">
        <v>0</v>
      </c>
      <c r="F808" s="146">
        <v>0</v>
      </c>
      <c r="G808" s="84">
        <v>0</v>
      </c>
      <c r="H808" s="84">
        <v>0</v>
      </c>
      <c r="I808" s="146">
        <v>0</v>
      </c>
      <c r="J808" s="43">
        <v>0</v>
      </c>
      <c r="K808" s="43">
        <v>0</v>
      </c>
      <c r="L808" s="52" t="str">
        <f t="shared" si="1486"/>
        <v/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f t="shared" si="1487"/>
        <v>0</v>
      </c>
      <c r="T808" s="146">
        <f t="shared" si="1488"/>
        <v>0</v>
      </c>
      <c r="U808" s="52" t="str">
        <f t="shared" si="1489"/>
        <v/>
      </c>
      <c r="V808" s="62">
        <f t="shared" si="1490"/>
        <v>0</v>
      </c>
      <c r="W808" s="12"/>
      <c r="X808" s="136">
        <v>0</v>
      </c>
      <c r="Y808" s="12"/>
      <c r="Z808" s="12">
        <v>0</v>
      </c>
      <c r="AA808" s="62">
        <f t="shared" si="1491"/>
        <v>0</v>
      </c>
      <c r="AB808" s="52" t="str">
        <f t="shared" si="1475"/>
        <v/>
      </c>
      <c r="AC808" s="62">
        <f t="shared" si="1476"/>
        <v>0</v>
      </c>
      <c r="AD808" s="81"/>
      <c r="AE808" s="162"/>
    </row>
    <row r="809" spans="1:31" s="6" customFormat="1" ht="18" customHeight="1" x14ac:dyDescent="0.25">
      <c r="A809" s="6" t="s">
        <v>231</v>
      </c>
      <c r="B809" s="70" t="s">
        <v>7</v>
      </c>
      <c r="C809" s="10" t="s">
        <v>217</v>
      </c>
      <c r="D809" s="12">
        <v>0</v>
      </c>
      <c r="E809" s="12">
        <v>0</v>
      </c>
      <c r="F809" s="146">
        <v>0</v>
      </c>
      <c r="G809" s="84">
        <v>0</v>
      </c>
      <c r="H809" s="84">
        <v>0</v>
      </c>
      <c r="I809" s="146">
        <v>0</v>
      </c>
      <c r="J809" s="43">
        <v>0</v>
      </c>
      <c r="K809" s="43">
        <v>0</v>
      </c>
      <c r="L809" s="52" t="str">
        <f t="shared" si="1486"/>
        <v/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f t="shared" si="1487"/>
        <v>0</v>
      </c>
      <c r="T809" s="146">
        <f t="shared" si="1488"/>
        <v>0</v>
      </c>
      <c r="U809" s="52" t="str">
        <f t="shared" si="1489"/>
        <v/>
      </c>
      <c r="V809" s="62">
        <f t="shared" si="1490"/>
        <v>0</v>
      </c>
      <c r="W809" s="12"/>
      <c r="X809" s="136">
        <v>0</v>
      </c>
      <c r="Y809" s="12"/>
      <c r="Z809" s="12">
        <v>0</v>
      </c>
      <c r="AA809" s="62">
        <f t="shared" si="1491"/>
        <v>0</v>
      </c>
      <c r="AB809" s="52" t="str">
        <f t="shared" si="1475"/>
        <v/>
      </c>
      <c r="AC809" s="62">
        <f t="shared" si="1476"/>
        <v>0</v>
      </c>
      <c r="AD809" s="81"/>
      <c r="AE809" s="162"/>
    </row>
    <row r="810" spans="1:31" s="6" customFormat="1" ht="18" customHeight="1" x14ac:dyDescent="0.25">
      <c r="A810" s="6" t="str">
        <f>IF(OR(M810&lt;&gt;0,F810&lt;&gt;0,O810&lt;&gt;0,S810&lt;&gt;0,T810&lt;&gt;0),"a","b")</f>
        <v>b</v>
      </c>
      <c r="B810" s="70" t="s">
        <v>7</v>
      </c>
      <c r="C810" s="10" t="s">
        <v>218</v>
      </c>
      <c r="D810" s="12">
        <v>0</v>
      </c>
      <c r="E810" s="12">
        <v>0</v>
      </c>
      <c r="F810" s="146">
        <v>0</v>
      </c>
      <c r="G810" s="84">
        <v>0</v>
      </c>
      <c r="H810" s="84">
        <v>0</v>
      </c>
      <c r="I810" s="146">
        <v>0</v>
      </c>
      <c r="J810" s="43">
        <v>0</v>
      </c>
      <c r="K810" s="43">
        <v>0</v>
      </c>
      <c r="L810" s="52" t="str">
        <f t="shared" si="1486"/>
        <v/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f t="shared" si="1487"/>
        <v>0</v>
      </c>
      <c r="T810" s="146">
        <f t="shared" si="1488"/>
        <v>0</v>
      </c>
      <c r="U810" s="52" t="str">
        <f t="shared" si="1489"/>
        <v/>
      </c>
      <c r="V810" s="62">
        <f t="shared" si="1490"/>
        <v>0</v>
      </c>
      <c r="W810" s="12"/>
      <c r="X810" s="136">
        <v>0</v>
      </c>
      <c r="Y810" s="12"/>
      <c r="Z810" s="12">
        <v>0</v>
      </c>
      <c r="AA810" s="62">
        <f t="shared" si="1491"/>
        <v>0</v>
      </c>
      <c r="AB810" s="52" t="str">
        <f t="shared" si="1475"/>
        <v/>
      </c>
      <c r="AC810" s="62">
        <f t="shared" si="1476"/>
        <v>0</v>
      </c>
      <c r="AD810" s="81"/>
      <c r="AE810" s="162"/>
    </row>
    <row r="811" spans="1:31" s="6" customFormat="1" ht="18" customHeight="1" x14ac:dyDescent="0.25">
      <c r="A811" s="6" t="s">
        <v>231</v>
      </c>
      <c r="B811" s="70" t="s">
        <v>7</v>
      </c>
      <c r="C811" s="10" t="s">
        <v>219</v>
      </c>
      <c r="D811" s="12">
        <v>0</v>
      </c>
      <c r="E811" s="12">
        <v>0</v>
      </c>
      <c r="F811" s="146">
        <v>0</v>
      </c>
      <c r="G811" s="84">
        <v>0</v>
      </c>
      <c r="H811" s="84">
        <v>0</v>
      </c>
      <c r="I811" s="146">
        <v>0</v>
      </c>
      <c r="J811" s="43">
        <v>0</v>
      </c>
      <c r="K811" s="43">
        <v>0</v>
      </c>
      <c r="L811" s="52" t="str">
        <f t="shared" si="1486"/>
        <v/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  <c r="S811" s="12">
        <f t="shared" si="1487"/>
        <v>0</v>
      </c>
      <c r="T811" s="146">
        <f t="shared" si="1488"/>
        <v>0</v>
      </c>
      <c r="U811" s="52" t="str">
        <f t="shared" si="1489"/>
        <v/>
      </c>
      <c r="V811" s="62">
        <f t="shared" si="1490"/>
        <v>0</v>
      </c>
      <c r="W811" s="12"/>
      <c r="X811" s="136">
        <v>0</v>
      </c>
      <c r="Y811" s="12"/>
      <c r="Z811" s="12">
        <v>0</v>
      </c>
      <c r="AA811" s="62">
        <f t="shared" si="1491"/>
        <v>0</v>
      </c>
      <c r="AB811" s="52" t="str">
        <f t="shared" si="1475"/>
        <v/>
      </c>
      <c r="AC811" s="62">
        <f t="shared" si="1476"/>
        <v>0</v>
      </c>
      <c r="AD811" s="81"/>
      <c r="AE811" s="162"/>
    </row>
    <row r="812" spans="1:31" s="6" customFormat="1" ht="18" customHeight="1" x14ac:dyDescent="0.25">
      <c r="A812" s="6" t="s">
        <v>231</v>
      </c>
      <c r="B812" s="70" t="s">
        <v>7</v>
      </c>
      <c r="C812" s="10" t="s">
        <v>220</v>
      </c>
      <c r="D812" s="12">
        <v>0</v>
      </c>
      <c r="E812" s="12">
        <v>0</v>
      </c>
      <c r="F812" s="146">
        <v>0</v>
      </c>
      <c r="G812" s="84">
        <v>0</v>
      </c>
      <c r="H812" s="84">
        <v>0</v>
      </c>
      <c r="I812" s="146">
        <v>0</v>
      </c>
      <c r="J812" s="43">
        <v>0</v>
      </c>
      <c r="K812" s="43">
        <v>0</v>
      </c>
      <c r="L812" s="52" t="str">
        <f t="shared" si="1486"/>
        <v/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f t="shared" si="1487"/>
        <v>0</v>
      </c>
      <c r="T812" s="146">
        <f t="shared" si="1488"/>
        <v>0</v>
      </c>
      <c r="U812" s="52" t="str">
        <f t="shared" si="1489"/>
        <v/>
      </c>
      <c r="V812" s="62">
        <f t="shared" si="1490"/>
        <v>0</v>
      </c>
      <c r="W812" s="12"/>
      <c r="X812" s="136">
        <v>0</v>
      </c>
      <c r="Y812" s="12"/>
      <c r="Z812" s="12">
        <v>0</v>
      </c>
      <c r="AA812" s="62">
        <f t="shared" si="1491"/>
        <v>0</v>
      </c>
      <c r="AB812" s="52" t="str">
        <f t="shared" si="1475"/>
        <v/>
      </c>
      <c r="AC812" s="62">
        <f t="shared" si="1476"/>
        <v>0</v>
      </c>
      <c r="AD812" s="81"/>
      <c r="AE812" s="162"/>
    </row>
    <row r="813" spans="1:31" s="6" customFormat="1" ht="30" customHeight="1" x14ac:dyDescent="0.25">
      <c r="A813" s="6" t="str">
        <f>IF(OR(M813&lt;&gt;0,F813&lt;&gt;0,O813&lt;&gt;0,S813&lt;&gt;0,T813&lt;&gt;0),"a","b")</f>
        <v>b</v>
      </c>
      <c r="B813" s="69" t="s">
        <v>7</v>
      </c>
      <c r="C813" s="13" t="s">
        <v>14</v>
      </c>
      <c r="D813" s="14">
        <v>0</v>
      </c>
      <c r="E813" s="14">
        <v>0</v>
      </c>
      <c r="F813" s="147">
        <v>0</v>
      </c>
      <c r="G813" s="158">
        <v>0</v>
      </c>
      <c r="H813" s="158">
        <v>0</v>
      </c>
      <c r="I813" s="147">
        <v>0</v>
      </c>
      <c r="J813" s="44">
        <v>0</v>
      </c>
      <c r="K813" s="44">
        <v>0</v>
      </c>
      <c r="L813" s="53" t="str">
        <f t="shared" si="1486"/>
        <v/>
      </c>
      <c r="M813" s="14">
        <v>0</v>
      </c>
      <c r="N813" s="14">
        <v>0</v>
      </c>
      <c r="O813" s="14">
        <v>0</v>
      </c>
      <c r="P813" s="14">
        <v>0</v>
      </c>
      <c r="Q813" s="14">
        <v>0</v>
      </c>
      <c r="R813" s="14">
        <v>0</v>
      </c>
      <c r="S813" s="14">
        <f t="shared" si="1487"/>
        <v>0</v>
      </c>
      <c r="T813" s="147">
        <f t="shared" si="1488"/>
        <v>0</v>
      </c>
      <c r="U813" s="53" t="str">
        <f t="shared" si="1489"/>
        <v/>
      </c>
      <c r="V813" s="63">
        <f t="shared" si="1490"/>
        <v>0</v>
      </c>
      <c r="W813" s="14"/>
      <c r="X813" s="107">
        <v>0</v>
      </c>
      <c r="Y813" s="14"/>
      <c r="Z813" s="14">
        <v>0</v>
      </c>
      <c r="AA813" s="63">
        <f t="shared" si="1491"/>
        <v>0</v>
      </c>
      <c r="AB813" s="53" t="str">
        <f t="shared" si="1475"/>
        <v/>
      </c>
      <c r="AC813" s="63">
        <f t="shared" si="1476"/>
        <v>0</v>
      </c>
      <c r="AD813" s="81"/>
      <c r="AE813" s="162"/>
    </row>
    <row r="814" spans="1:31" s="6" customFormat="1" ht="15" customHeight="1" x14ac:dyDescent="0.25">
      <c r="A814" s="6" t="s">
        <v>231</v>
      </c>
      <c r="B814" s="69" t="s">
        <v>7</v>
      </c>
      <c r="C814" s="13" t="s">
        <v>15</v>
      </c>
      <c r="D814" s="14">
        <v>0</v>
      </c>
      <c r="E814" s="14">
        <v>0</v>
      </c>
      <c r="F814" s="147">
        <v>0</v>
      </c>
      <c r="G814" s="158">
        <v>0</v>
      </c>
      <c r="H814" s="158">
        <v>0</v>
      </c>
      <c r="I814" s="147">
        <v>0</v>
      </c>
      <c r="J814" s="44">
        <v>0</v>
      </c>
      <c r="K814" s="44">
        <v>0</v>
      </c>
      <c r="L814" s="53" t="str">
        <f t="shared" si="1486"/>
        <v/>
      </c>
      <c r="M814" s="14">
        <v>0</v>
      </c>
      <c r="N814" s="14">
        <v>0</v>
      </c>
      <c r="O814" s="14">
        <v>0</v>
      </c>
      <c r="P814" s="14">
        <v>0</v>
      </c>
      <c r="Q814" s="14">
        <v>0</v>
      </c>
      <c r="R814" s="14">
        <v>0</v>
      </c>
      <c r="S814" s="14">
        <f t="shared" si="1487"/>
        <v>0</v>
      </c>
      <c r="T814" s="147">
        <f t="shared" si="1488"/>
        <v>0</v>
      </c>
      <c r="U814" s="53" t="str">
        <f t="shared" si="1489"/>
        <v/>
      </c>
      <c r="V814" s="63">
        <f t="shared" si="1490"/>
        <v>0</v>
      </c>
      <c r="W814" s="14"/>
      <c r="X814" s="107">
        <v>0</v>
      </c>
      <c r="Y814" s="14"/>
      <c r="Z814" s="14">
        <v>0</v>
      </c>
      <c r="AA814" s="63">
        <f t="shared" si="1491"/>
        <v>0</v>
      </c>
      <c r="AB814" s="53" t="str">
        <f t="shared" si="1475"/>
        <v/>
      </c>
      <c r="AC814" s="63">
        <f t="shared" si="1476"/>
        <v>0</v>
      </c>
      <c r="AD814" s="81"/>
      <c r="AE814" s="162"/>
    </row>
    <row r="815" spans="1:31" s="6" customFormat="1" ht="15.75" customHeight="1" thickBot="1" x14ac:dyDescent="0.3">
      <c r="A815" s="6" t="s">
        <v>231</v>
      </c>
      <c r="B815" s="71" t="s">
        <v>7</v>
      </c>
      <c r="C815" s="17" t="s">
        <v>16</v>
      </c>
      <c r="D815" s="18">
        <v>0</v>
      </c>
      <c r="E815" s="18">
        <v>0</v>
      </c>
      <c r="F815" s="149">
        <v>0</v>
      </c>
      <c r="G815" s="160">
        <v>0</v>
      </c>
      <c r="H815" s="160">
        <v>0</v>
      </c>
      <c r="I815" s="149">
        <v>0</v>
      </c>
      <c r="J815" s="46">
        <v>0</v>
      </c>
      <c r="K815" s="46">
        <v>0</v>
      </c>
      <c r="L815" s="55" t="str">
        <f t="shared" si="1486"/>
        <v/>
      </c>
      <c r="M815" s="18">
        <v>0</v>
      </c>
      <c r="N815" s="18">
        <v>0</v>
      </c>
      <c r="O815" s="18">
        <v>0</v>
      </c>
      <c r="P815" s="18">
        <v>0</v>
      </c>
      <c r="Q815" s="18">
        <v>0</v>
      </c>
      <c r="R815" s="18">
        <v>0</v>
      </c>
      <c r="S815" s="18">
        <f t="shared" si="1487"/>
        <v>0</v>
      </c>
      <c r="T815" s="149">
        <f t="shared" si="1488"/>
        <v>0</v>
      </c>
      <c r="U815" s="55" t="str">
        <f t="shared" si="1489"/>
        <v/>
      </c>
      <c r="V815" s="65">
        <f t="shared" si="1490"/>
        <v>0</v>
      </c>
      <c r="W815" s="18"/>
      <c r="X815" s="109">
        <v>0</v>
      </c>
      <c r="Y815" s="18"/>
      <c r="Z815" s="18">
        <v>0</v>
      </c>
      <c r="AA815" s="65">
        <f t="shared" si="1491"/>
        <v>0</v>
      </c>
      <c r="AB815" s="55" t="str">
        <f t="shared" si="1475"/>
        <v/>
      </c>
      <c r="AC815" s="65">
        <f t="shared" si="1476"/>
        <v>0</v>
      </c>
      <c r="AD815" s="81"/>
      <c r="AE815" s="162"/>
    </row>
    <row r="816" spans="1:31" s="6" customFormat="1" ht="33" thickTop="1" thickBot="1" x14ac:dyDescent="0.3">
      <c r="A816" s="6" t="str">
        <f t="shared" ref="A816:A828" si="1509">IF(OR(M816&lt;&gt;0,F816&lt;&gt;0,O816&lt;&gt;0,S816&lt;&gt;0,T816&lt;&gt;0),"a","b")</f>
        <v>a</v>
      </c>
      <c r="B816" s="67" t="s">
        <v>136</v>
      </c>
      <c r="C816" s="19" t="s">
        <v>137</v>
      </c>
      <c r="D816" s="7">
        <f t="shared" ref="D816:J817" si="1510">D828+D840</f>
        <v>10000</v>
      </c>
      <c r="E816" s="7">
        <f t="shared" si="1510"/>
        <v>8100.03</v>
      </c>
      <c r="F816" s="143">
        <f t="shared" ref="F816" si="1511">F828+F840</f>
        <v>5770.03</v>
      </c>
      <c r="G816" s="156">
        <f t="shared" si="1510"/>
        <v>5767.1378500000001</v>
      </c>
      <c r="H816" s="156">
        <f t="shared" ref="H816" si="1512">H828+H840</f>
        <v>5018.4693399999996</v>
      </c>
      <c r="I816" s="143">
        <f t="shared" ref="I816" si="1513">I828+I840</f>
        <v>4169.40434</v>
      </c>
      <c r="J816" s="40">
        <f t="shared" si="1510"/>
        <v>3644.9996900000001</v>
      </c>
      <c r="K816" s="40">
        <f t="shared" ref="K816" si="1514">K828+K840</f>
        <v>2984.6364199999998</v>
      </c>
      <c r="L816" s="49">
        <f t="shared" si="1486"/>
        <v>0.99949876343797184</v>
      </c>
      <c r="M816" s="7">
        <f t="shared" ref="M816:Q827" si="1515">M828+M840</f>
        <v>0</v>
      </c>
      <c r="N816" s="7">
        <f t="shared" ref="N816" si="1516">N828+N840</f>
        <v>693.27908000000002</v>
      </c>
      <c r="O816" s="7">
        <f t="shared" si="1515"/>
        <v>651.35733999999957</v>
      </c>
      <c r="P816" s="7">
        <f t="shared" ref="P816" si="1517">P828+P840</f>
        <v>660.36327000000028</v>
      </c>
      <c r="Q816" s="7">
        <f t="shared" ref="Q816" si="1518">Q828+Q840</f>
        <v>660</v>
      </c>
      <c r="R816" s="7">
        <v>524.40464999999995</v>
      </c>
      <c r="S816" s="7">
        <f t="shared" si="1487"/>
        <v>748.66851000000042</v>
      </c>
      <c r="T816" s="143">
        <f t="shared" si="1488"/>
        <v>2.892149999999674</v>
      </c>
      <c r="U816" s="49">
        <f t="shared" si="1489"/>
        <v>0.71198969016164138</v>
      </c>
      <c r="V816" s="59">
        <f t="shared" si="1490"/>
        <v>2332.8921499999997</v>
      </c>
      <c r="W816" s="7">
        <f t="shared" ref="W816:Y816" si="1519">W828+W840</f>
        <v>2154</v>
      </c>
      <c r="X816" s="129">
        <f t="shared" ref="X816" si="1520">X828+X840</f>
        <v>3355</v>
      </c>
      <c r="Y816" s="7">
        <f t="shared" si="1519"/>
        <v>2405</v>
      </c>
      <c r="Z816" s="7">
        <f t="shared" ref="Z816" si="1521">Z828+Z840</f>
        <v>2885</v>
      </c>
      <c r="AA816" s="59">
        <f t="shared" si="1491"/>
        <v>8172.1378500000001</v>
      </c>
      <c r="AB816" s="49">
        <f t="shared" si="1475"/>
        <v>1.0089021707327011</v>
      </c>
      <c r="AC816" s="59">
        <f t="shared" si="1476"/>
        <v>-72.107850000000326</v>
      </c>
      <c r="AD816" s="81"/>
      <c r="AE816" s="162"/>
    </row>
    <row r="817" spans="1:31" s="6" customFormat="1" ht="18.75" thickTop="1" x14ac:dyDescent="0.25">
      <c r="A817" s="6" t="str">
        <f t="shared" si="1509"/>
        <v>a</v>
      </c>
      <c r="B817" s="69" t="s">
        <v>7</v>
      </c>
      <c r="C817" s="8" t="s">
        <v>8</v>
      </c>
      <c r="D817" s="9">
        <f t="shared" si="1510"/>
        <v>10000</v>
      </c>
      <c r="E817" s="9">
        <f t="shared" si="1510"/>
        <v>8100.03</v>
      </c>
      <c r="F817" s="144">
        <f t="shared" ref="F817" si="1522">F829+F841</f>
        <v>5770.03</v>
      </c>
      <c r="G817" s="157">
        <f t="shared" si="1510"/>
        <v>5767.1378500000001</v>
      </c>
      <c r="H817" s="157">
        <f t="shared" ref="H817" si="1523">H829+H841</f>
        <v>5018.4693399999996</v>
      </c>
      <c r="I817" s="144">
        <f t="shared" ref="I817" si="1524">I829+I841</f>
        <v>4169.40434</v>
      </c>
      <c r="J817" s="41">
        <f t="shared" si="1510"/>
        <v>3644.9996900000001</v>
      </c>
      <c r="K817" s="41">
        <f t="shared" ref="K817" si="1525">K829+K841</f>
        <v>2984.6364199999998</v>
      </c>
      <c r="L817" s="50">
        <f t="shared" si="1486"/>
        <v>0.99949876343797184</v>
      </c>
      <c r="M817" s="9">
        <f t="shared" si="1515"/>
        <v>0</v>
      </c>
      <c r="N817" s="9">
        <f t="shared" ref="N817" si="1526">N829+N841</f>
        <v>693.27908000000002</v>
      </c>
      <c r="O817" s="9">
        <f t="shared" si="1515"/>
        <v>651.35733999999957</v>
      </c>
      <c r="P817" s="9">
        <f t="shared" ref="P817" si="1527">P829+P841</f>
        <v>660.36327000000028</v>
      </c>
      <c r="Q817" s="9">
        <f t="shared" ref="Q817" si="1528">Q829+Q841</f>
        <v>660</v>
      </c>
      <c r="R817" s="9">
        <v>524.40464999999995</v>
      </c>
      <c r="S817" s="9">
        <f t="shared" si="1487"/>
        <v>748.66851000000042</v>
      </c>
      <c r="T817" s="144">
        <f t="shared" si="1488"/>
        <v>2.892149999999674</v>
      </c>
      <c r="U817" s="50">
        <f t="shared" si="1489"/>
        <v>0.71198969016164138</v>
      </c>
      <c r="V817" s="60">
        <f t="shared" si="1490"/>
        <v>2332.8921499999997</v>
      </c>
      <c r="W817" s="9">
        <f t="shared" ref="W817:Y827" si="1529">W829+W841</f>
        <v>2154</v>
      </c>
      <c r="X817" s="130">
        <f t="shared" ref="X817" si="1530">X829+X841</f>
        <v>3355</v>
      </c>
      <c r="Y817" s="9">
        <f t="shared" si="1529"/>
        <v>2405</v>
      </c>
      <c r="Z817" s="9">
        <f t="shared" ref="Z817" si="1531">Z829+Z841</f>
        <v>2885</v>
      </c>
      <c r="AA817" s="60">
        <f t="shared" si="1491"/>
        <v>8172.1378500000001</v>
      </c>
      <c r="AB817" s="50">
        <f t="shared" si="1475"/>
        <v>1.0089021707327011</v>
      </c>
      <c r="AC817" s="60">
        <f t="shared" si="1476"/>
        <v>-72.107850000000326</v>
      </c>
      <c r="AD817" s="81"/>
      <c r="AE817" s="162"/>
    </row>
    <row r="818" spans="1:31" s="6" customFormat="1" ht="18" customHeight="1" x14ac:dyDescent="0.25">
      <c r="A818" s="6" t="str">
        <f t="shared" si="1509"/>
        <v>b</v>
      </c>
      <c r="B818" s="70" t="s">
        <v>7</v>
      </c>
      <c r="C818" s="10" t="s">
        <v>215</v>
      </c>
      <c r="D818" s="12">
        <f t="shared" ref="D818:D827" si="1532">D830+D842</f>
        <v>0</v>
      </c>
      <c r="E818" s="12">
        <f t="shared" ref="E818:F818" si="1533">E830+E842</f>
        <v>0</v>
      </c>
      <c r="F818" s="146">
        <f t="shared" si="1533"/>
        <v>0</v>
      </c>
      <c r="G818" s="84">
        <f t="shared" ref="G818:H818" si="1534">G830+G842</f>
        <v>0</v>
      </c>
      <c r="H818" s="84">
        <f t="shared" si="1534"/>
        <v>0</v>
      </c>
      <c r="I818" s="146">
        <f t="shared" ref="I818" si="1535">I830+I842</f>
        <v>0</v>
      </c>
      <c r="J818" s="43">
        <f t="shared" ref="J818" si="1536">J830+J842</f>
        <v>0</v>
      </c>
      <c r="K818" s="43">
        <f t="shared" ref="K818" si="1537">K830+K842</f>
        <v>0</v>
      </c>
      <c r="L818" s="52" t="str">
        <f t="shared" si="1486"/>
        <v/>
      </c>
      <c r="M818" s="12">
        <f t="shared" ref="M818" si="1538">M830+M842</f>
        <v>0</v>
      </c>
      <c r="N818" s="12">
        <v>0</v>
      </c>
      <c r="O818" s="12">
        <f t="shared" si="1515"/>
        <v>0</v>
      </c>
      <c r="P818" s="12">
        <f t="shared" si="1515"/>
        <v>0</v>
      </c>
      <c r="Q818" s="12">
        <f t="shared" si="1515"/>
        <v>0</v>
      </c>
      <c r="R818" s="12">
        <v>0</v>
      </c>
      <c r="S818" s="12">
        <f t="shared" si="1487"/>
        <v>0</v>
      </c>
      <c r="T818" s="146">
        <f t="shared" si="1488"/>
        <v>0</v>
      </c>
      <c r="U818" s="52" t="str">
        <f t="shared" si="1489"/>
        <v/>
      </c>
      <c r="V818" s="62">
        <f t="shared" si="1490"/>
        <v>0</v>
      </c>
      <c r="W818" s="12">
        <f t="shared" si="1529"/>
        <v>0</v>
      </c>
      <c r="X818" s="131">
        <f t="shared" ref="X818" si="1539">X830+X842</f>
        <v>0</v>
      </c>
      <c r="Y818" s="12">
        <f t="shared" si="1529"/>
        <v>0</v>
      </c>
      <c r="Z818" s="12">
        <v>0</v>
      </c>
      <c r="AA818" s="62">
        <f t="shared" si="1491"/>
        <v>0</v>
      </c>
      <c r="AB818" s="52" t="str">
        <f t="shared" si="1475"/>
        <v/>
      </c>
      <c r="AC818" s="62">
        <f t="shared" si="1476"/>
        <v>0</v>
      </c>
      <c r="AD818" s="81"/>
      <c r="AE818" s="162"/>
    </row>
    <row r="819" spans="1:31" s="6" customFormat="1" ht="18" customHeight="1" x14ac:dyDescent="0.25">
      <c r="A819" s="6" t="str">
        <f t="shared" si="1509"/>
        <v>b</v>
      </c>
      <c r="B819" s="70" t="s">
        <v>7</v>
      </c>
      <c r="C819" s="10" t="s">
        <v>221</v>
      </c>
      <c r="D819" s="12">
        <f t="shared" si="1532"/>
        <v>0</v>
      </c>
      <c r="E819" s="12">
        <f t="shared" ref="E819:F819" si="1540">E831+E843</f>
        <v>0</v>
      </c>
      <c r="F819" s="146">
        <f t="shared" si="1540"/>
        <v>0</v>
      </c>
      <c r="G819" s="84">
        <f t="shared" ref="G819:H819" si="1541">G831+G843</f>
        <v>0</v>
      </c>
      <c r="H819" s="84">
        <f t="shared" si="1541"/>
        <v>0</v>
      </c>
      <c r="I819" s="146">
        <f t="shared" ref="I819" si="1542">I831+I843</f>
        <v>0</v>
      </c>
      <c r="J819" s="43">
        <f t="shared" ref="J819" si="1543">J831+J843</f>
        <v>0</v>
      </c>
      <c r="K819" s="43">
        <f t="shared" ref="K819" si="1544">K831+K843</f>
        <v>0</v>
      </c>
      <c r="L819" s="52" t="str">
        <f t="shared" si="1486"/>
        <v/>
      </c>
      <c r="M819" s="12">
        <f t="shared" ref="M819" si="1545">M831+M843</f>
        <v>0</v>
      </c>
      <c r="N819" s="12">
        <v>0</v>
      </c>
      <c r="O819" s="12">
        <f t="shared" si="1515"/>
        <v>0</v>
      </c>
      <c r="P819" s="12">
        <f t="shared" si="1515"/>
        <v>0</v>
      </c>
      <c r="Q819" s="12">
        <f t="shared" si="1515"/>
        <v>0</v>
      </c>
      <c r="R819" s="12">
        <v>0</v>
      </c>
      <c r="S819" s="12">
        <f t="shared" si="1487"/>
        <v>0</v>
      </c>
      <c r="T819" s="146">
        <f t="shared" si="1488"/>
        <v>0</v>
      </c>
      <c r="U819" s="52" t="str">
        <f t="shared" si="1489"/>
        <v/>
      </c>
      <c r="V819" s="62">
        <f t="shared" si="1490"/>
        <v>0</v>
      </c>
      <c r="W819" s="12">
        <f t="shared" si="1529"/>
        <v>0</v>
      </c>
      <c r="X819" s="131">
        <f t="shared" ref="X819" si="1546">X831+X843</f>
        <v>0</v>
      </c>
      <c r="Y819" s="12">
        <f t="shared" si="1529"/>
        <v>0</v>
      </c>
      <c r="Z819" s="12">
        <v>0</v>
      </c>
      <c r="AA819" s="62">
        <f t="shared" si="1491"/>
        <v>0</v>
      </c>
      <c r="AB819" s="52" t="str">
        <f t="shared" si="1475"/>
        <v/>
      </c>
      <c r="AC819" s="62">
        <f t="shared" si="1476"/>
        <v>0</v>
      </c>
      <c r="AD819" s="81"/>
      <c r="AE819" s="162"/>
    </row>
    <row r="820" spans="1:31" s="6" customFormat="1" ht="18" customHeight="1" x14ac:dyDescent="0.25">
      <c r="A820" s="6" t="str">
        <f t="shared" si="1509"/>
        <v>b</v>
      </c>
      <c r="B820" s="70" t="s">
        <v>7</v>
      </c>
      <c r="C820" s="10" t="s">
        <v>216</v>
      </c>
      <c r="D820" s="12">
        <f t="shared" si="1532"/>
        <v>0</v>
      </c>
      <c r="E820" s="12">
        <f t="shared" ref="E820:F820" si="1547">E832+E844</f>
        <v>0</v>
      </c>
      <c r="F820" s="146">
        <f t="shared" si="1547"/>
        <v>0</v>
      </c>
      <c r="G820" s="84">
        <f t="shared" ref="G820:H820" si="1548">G832+G844</f>
        <v>0</v>
      </c>
      <c r="H820" s="84">
        <f t="shared" si="1548"/>
        <v>0</v>
      </c>
      <c r="I820" s="146">
        <f t="shared" ref="I820" si="1549">I832+I844</f>
        <v>0</v>
      </c>
      <c r="J820" s="43">
        <f t="shared" ref="J820" si="1550">J832+J844</f>
        <v>0</v>
      </c>
      <c r="K820" s="43">
        <f t="shared" ref="K820" si="1551">K832+K844</f>
        <v>0</v>
      </c>
      <c r="L820" s="52" t="str">
        <f t="shared" si="1486"/>
        <v/>
      </c>
      <c r="M820" s="12">
        <f t="shared" ref="M820" si="1552">M832+M844</f>
        <v>0</v>
      </c>
      <c r="N820" s="12">
        <v>0</v>
      </c>
      <c r="O820" s="12">
        <f t="shared" si="1515"/>
        <v>0</v>
      </c>
      <c r="P820" s="12">
        <f t="shared" si="1515"/>
        <v>0</v>
      </c>
      <c r="Q820" s="12">
        <f t="shared" si="1515"/>
        <v>0</v>
      </c>
      <c r="R820" s="12">
        <v>0</v>
      </c>
      <c r="S820" s="12">
        <f t="shared" si="1487"/>
        <v>0</v>
      </c>
      <c r="T820" s="146">
        <f t="shared" si="1488"/>
        <v>0</v>
      </c>
      <c r="U820" s="52" t="str">
        <f t="shared" si="1489"/>
        <v/>
      </c>
      <c r="V820" s="62">
        <f t="shared" si="1490"/>
        <v>0</v>
      </c>
      <c r="W820" s="12">
        <f t="shared" si="1529"/>
        <v>0</v>
      </c>
      <c r="X820" s="131">
        <f t="shared" ref="X820" si="1553">X832+X844</f>
        <v>0</v>
      </c>
      <c r="Y820" s="12">
        <f t="shared" si="1529"/>
        <v>0</v>
      </c>
      <c r="Z820" s="12">
        <v>0</v>
      </c>
      <c r="AA820" s="62">
        <f t="shared" si="1491"/>
        <v>0</v>
      </c>
      <c r="AB820" s="52" t="str">
        <f t="shared" si="1475"/>
        <v/>
      </c>
      <c r="AC820" s="62">
        <f t="shared" si="1476"/>
        <v>0</v>
      </c>
      <c r="AD820" s="81"/>
      <c r="AE820" s="162"/>
    </row>
    <row r="821" spans="1:31" s="6" customFormat="1" ht="18" customHeight="1" x14ac:dyDescent="0.25">
      <c r="A821" s="6" t="str">
        <f t="shared" si="1509"/>
        <v>b</v>
      </c>
      <c r="B821" s="70" t="s">
        <v>7</v>
      </c>
      <c r="C821" s="10" t="s">
        <v>217</v>
      </c>
      <c r="D821" s="12">
        <f t="shared" si="1532"/>
        <v>0</v>
      </c>
      <c r="E821" s="12">
        <f t="shared" ref="E821:F821" si="1554">E833+E845</f>
        <v>0</v>
      </c>
      <c r="F821" s="146">
        <f t="shared" si="1554"/>
        <v>0</v>
      </c>
      <c r="G821" s="84">
        <f t="shared" ref="G821:H821" si="1555">G833+G845</f>
        <v>0</v>
      </c>
      <c r="H821" s="84">
        <f t="shared" si="1555"/>
        <v>0</v>
      </c>
      <c r="I821" s="146">
        <f t="shared" ref="I821" si="1556">I833+I845</f>
        <v>0</v>
      </c>
      <c r="J821" s="43">
        <f t="shared" ref="J821" si="1557">J833+J845</f>
        <v>0</v>
      </c>
      <c r="K821" s="43">
        <f t="shared" ref="K821" si="1558">K833+K845</f>
        <v>0</v>
      </c>
      <c r="L821" s="52" t="str">
        <f t="shared" si="1486"/>
        <v/>
      </c>
      <c r="M821" s="12">
        <f t="shared" ref="M821" si="1559">M833+M845</f>
        <v>0</v>
      </c>
      <c r="N821" s="12">
        <v>0</v>
      </c>
      <c r="O821" s="12">
        <f t="shared" si="1515"/>
        <v>0</v>
      </c>
      <c r="P821" s="12">
        <f t="shared" si="1515"/>
        <v>0</v>
      </c>
      <c r="Q821" s="12">
        <f t="shared" si="1515"/>
        <v>0</v>
      </c>
      <c r="R821" s="12">
        <v>0</v>
      </c>
      <c r="S821" s="12">
        <f t="shared" si="1487"/>
        <v>0</v>
      </c>
      <c r="T821" s="146">
        <f t="shared" si="1488"/>
        <v>0</v>
      </c>
      <c r="U821" s="52" t="str">
        <f t="shared" si="1489"/>
        <v/>
      </c>
      <c r="V821" s="62">
        <f t="shared" si="1490"/>
        <v>0</v>
      </c>
      <c r="W821" s="12">
        <f t="shared" si="1529"/>
        <v>0</v>
      </c>
      <c r="X821" s="131">
        <f t="shared" ref="X821" si="1560">X833+X845</f>
        <v>0</v>
      </c>
      <c r="Y821" s="12">
        <f t="shared" si="1529"/>
        <v>0</v>
      </c>
      <c r="Z821" s="12">
        <v>0</v>
      </c>
      <c r="AA821" s="62">
        <f t="shared" si="1491"/>
        <v>0</v>
      </c>
      <c r="AB821" s="52" t="str">
        <f t="shared" si="1475"/>
        <v/>
      </c>
      <c r="AC821" s="62">
        <f t="shared" si="1476"/>
        <v>0</v>
      </c>
      <c r="AD821" s="81"/>
      <c r="AE821" s="162"/>
    </row>
    <row r="822" spans="1:31" s="6" customFormat="1" ht="18" customHeight="1" x14ac:dyDescent="0.25">
      <c r="A822" s="6" t="str">
        <f t="shared" si="1509"/>
        <v>b</v>
      </c>
      <c r="B822" s="70" t="s">
        <v>7</v>
      </c>
      <c r="C822" s="10" t="s">
        <v>218</v>
      </c>
      <c r="D822" s="12">
        <f t="shared" si="1532"/>
        <v>0</v>
      </c>
      <c r="E822" s="12">
        <f t="shared" ref="E822:F822" si="1561">E834+E846</f>
        <v>0</v>
      </c>
      <c r="F822" s="146">
        <f t="shared" si="1561"/>
        <v>0</v>
      </c>
      <c r="G822" s="84">
        <f t="shared" ref="G822:H822" si="1562">G834+G846</f>
        <v>0</v>
      </c>
      <c r="H822" s="84">
        <f t="shared" si="1562"/>
        <v>0</v>
      </c>
      <c r="I822" s="146">
        <f t="shared" ref="I822" si="1563">I834+I846</f>
        <v>0</v>
      </c>
      <c r="J822" s="43">
        <f t="shared" ref="J822" si="1564">J834+J846</f>
        <v>0</v>
      </c>
      <c r="K822" s="43">
        <f t="shared" ref="K822" si="1565">K834+K846</f>
        <v>0</v>
      </c>
      <c r="L822" s="52" t="str">
        <f t="shared" si="1486"/>
        <v/>
      </c>
      <c r="M822" s="12">
        <f t="shared" ref="M822" si="1566">M834+M846</f>
        <v>0</v>
      </c>
      <c r="N822" s="12">
        <v>0</v>
      </c>
      <c r="O822" s="12">
        <f t="shared" si="1515"/>
        <v>0</v>
      </c>
      <c r="P822" s="12">
        <f t="shared" si="1515"/>
        <v>0</v>
      </c>
      <c r="Q822" s="12">
        <f t="shared" si="1515"/>
        <v>0</v>
      </c>
      <c r="R822" s="12">
        <v>0</v>
      </c>
      <c r="S822" s="12">
        <f t="shared" si="1487"/>
        <v>0</v>
      </c>
      <c r="T822" s="146">
        <f t="shared" si="1488"/>
        <v>0</v>
      </c>
      <c r="U822" s="52" t="str">
        <f t="shared" si="1489"/>
        <v/>
      </c>
      <c r="V822" s="62">
        <f t="shared" si="1490"/>
        <v>0</v>
      </c>
      <c r="W822" s="12">
        <f t="shared" si="1529"/>
        <v>0</v>
      </c>
      <c r="X822" s="131">
        <f t="shared" ref="X822" si="1567">X834+X846</f>
        <v>0</v>
      </c>
      <c r="Y822" s="12">
        <f t="shared" si="1529"/>
        <v>0</v>
      </c>
      <c r="Z822" s="12">
        <v>0</v>
      </c>
      <c r="AA822" s="62">
        <f t="shared" si="1491"/>
        <v>0</v>
      </c>
      <c r="AB822" s="52" t="str">
        <f t="shared" si="1475"/>
        <v/>
      </c>
      <c r="AC822" s="62">
        <f t="shared" si="1476"/>
        <v>0</v>
      </c>
      <c r="AD822" s="81"/>
      <c r="AE822" s="162"/>
    </row>
    <row r="823" spans="1:31" s="6" customFormat="1" ht="18" x14ac:dyDescent="0.25">
      <c r="A823" s="6" t="str">
        <f t="shared" si="1509"/>
        <v>a</v>
      </c>
      <c r="B823" s="70" t="s">
        <v>7</v>
      </c>
      <c r="C823" s="10" t="s">
        <v>219</v>
      </c>
      <c r="D823" s="11">
        <f t="shared" si="1532"/>
        <v>10000</v>
      </c>
      <c r="E823" s="11">
        <f t="shared" ref="E823:F823" si="1568">E835+E847</f>
        <v>8100.03</v>
      </c>
      <c r="F823" s="145">
        <f t="shared" si="1568"/>
        <v>5770.03</v>
      </c>
      <c r="G823" s="83">
        <f t="shared" ref="G823:H823" si="1569">G835+G847</f>
        <v>5767.1378500000001</v>
      </c>
      <c r="H823" s="83">
        <f t="shared" si="1569"/>
        <v>5018.4693399999996</v>
      </c>
      <c r="I823" s="145">
        <f t="shared" ref="I823" si="1570">I835+I847</f>
        <v>4169.40434</v>
      </c>
      <c r="J823" s="42">
        <f t="shared" ref="J823" si="1571">J835+J847</f>
        <v>3644.9996900000001</v>
      </c>
      <c r="K823" s="42">
        <f t="shared" ref="K823" si="1572">K835+K847</f>
        <v>2984.6364199999998</v>
      </c>
      <c r="L823" s="51">
        <f t="shared" si="1486"/>
        <v>0.99949876343797184</v>
      </c>
      <c r="M823" s="11">
        <f t="shared" ref="M823" si="1573">M835+M847</f>
        <v>0</v>
      </c>
      <c r="N823" s="11">
        <v>693.27908000000002</v>
      </c>
      <c r="O823" s="11">
        <f t="shared" si="1515"/>
        <v>651.35733999999957</v>
      </c>
      <c r="P823" s="11">
        <f t="shared" si="1515"/>
        <v>660.36327000000028</v>
      </c>
      <c r="Q823" s="11">
        <f t="shared" si="1515"/>
        <v>660</v>
      </c>
      <c r="R823" s="11">
        <v>524.40464999999995</v>
      </c>
      <c r="S823" s="11">
        <f t="shared" si="1487"/>
        <v>748.66851000000042</v>
      </c>
      <c r="T823" s="145">
        <f t="shared" si="1488"/>
        <v>2.892149999999674</v>
      </c>
      <c r="U823" s="51">
        <f t="shared" si="1489"/>
        <v>0.71198969016164138</v>
      </c>
      <c r="V823" s="61">
        <f t="shared" si="1490"/>
        <v>2332.8921499999997</v>
      </c>
      <c r="W823" s="11">
        <f t="shared" si="1529"/>
        <v>2154</v>
      </c>
      <c r="X823" s="139">
        <f t="shared" ref="X823" si="1574">X835+X847</f>
        <v>3355</v>
      </c>
      <c r="Y823" s="11">
        <f t="shared" si="1529"/>
        <v>2405</v>
      </c>
      <c r="Z823" s="11">
        <v>2885</v>
      </c>
      <c r="AA823" s="61">
        <f t="shared" si="1491"/>
        <v>8172.1378500000001</v>
      </c>
      <c r="AB823" s="51">
        <f t="shared" si="1475"/>
        <v>1.0089021707327011</v>
      </c>
      <c r="AC823" s="61">
        <f t="shared" si="1476"/>
        <v>-72.107850000000326</v>
      </c>
      <c r="AD823" s="81"/>
      <c r="AE823" s="162"/>
    </row>
    <row r="824" spans="1:31" s="6" customFormat="1" ht="18" customHeight="1" x14ac:dyDescent="0.25">
      <c r="A824" s="6" t="str">
        <f t="shared" si="1509"/>
        <v>b</v>
      </c>
      <c r="B824" s="70" t="s">
        <v>7</v>
      </c>
      <c r="C824" s="10" t="s">
        <v>220</v>
      </c>
      <c r="D824" s="12">
        <f t="shared" si="1532"/>
        <v>0</v>
      </c>
      <c r="E824" s="12">
        <f t="shared" ref="E824:F824" si="1575">E836+E848</f>
        <v>0</v>
      </c>
      <c r="F824" s="146">
        <f t="shared" si="1575"/>
        <v>0</v>
      </c>
      <c r="G824" s="84">
        <f t="shared" ref="G824:H824" si="1576">G836+G848</f>
        <v>0</v>
      </c>
      <c r="H824" s="84">
        <f t="shared" si="1576"/>
        <v>0</v>
      </c>
      <c r="I824" s="146">
        <f t="shared" ref="I824" si="1577">I836+I848</f>
        <v>0</v>
      </c>
      <c r="J824" s="43">
        <f t="shared" ref="J824" si="1578">J836+J848</f>
        <v>0</v>
      </c>
      <c r="K824" s="43">
        <f t="shared" ref="K824" si="1579">K836+K848</f>
        <v>0</v>
      </c>
      <c r="L824" s="52" t="str">
        <f t="shared" si="1486"/>
        <v/>
      </c>
      <c r="M824" s="12">
        <f t="shared" ref="M824" si="1580">M836+M848</f>
        <v>0</v>
      </c>
      <c r="N824" s="12">
        <v>0</v>
      </c>
      <c r="O824" s="12">
        <f t="shared" si="1515"/>
        <v>0</v>
      </c>
      <c r="P824" s="12">
        <f t="shared" si="1515"/>
        <v>0</v>
      </c>
      <c r="Q824" s="12">
        <f t="shared" si="1515"/>
        <v>0</v>
      </c>
      <c r="R824" s="12">
        <v>0</v>
      </c>
      <c r="S824" s="12">
        <f t="shared" si="1487"/>
        <v>0</v>
      </c>
      <c r="T824" s="146">
        <f t="shared" si="1488"/>
        <v>0</v>
      </c>
      <c r="U824" s="52" t="str">
        <f t="shared" si="1489"/>
        <v/>
      </c>
      <c r="V824" s="62">
        <f t="shared" si="1490"/>
        <v>0</v>
      </c>
      <c r="W824" s="12">
        <f t="shared" si="1529"/>
        <v>0</v>
      </c>
      <c r="X824" s="131">
        <f t="shared" ref="X824" si="1581">X836+X848</f>
        <v>0</v>
      </c>
      <c r="Y824" s="12">
        <f t="shared" si="1529"/>
        <v>0</v>
      </c>
      <c r="Z824" s="12">
        <v>0</v>
      </c>
      <c r="AA824" s="62">
        <f t="shared" si="1491"/>
        <v>0</v>
      </c>
      <c r="AB824" s="52" t="str">
        <f t="shared" si="1475"/>
        <v/>
      </c>
      <c r="AC824" s="62">
        <f t="shared" si="1476"/>
        <v>0</v>
      </c>
      <c r="AD824" s="81"/>
      <c r="AE824" s="162"/>
    </row>
    <row r="825" spans="1:31" s="6" customFormat="1" ht="30" customHeight="1" x14ac:dyDescent="0.25">
      <c r="A825" s="6" t="str">
        <f t="shared" si="1509"/>
        <v>b</v>
      </c>
      <c r="B825" s="69" t="s">
        <v>7</v>
      </c>
      <c r="C825" s="13" t="s">
        <v>14</v>
      </c>
      <c r="D825" s="14">
        <f t="shared" si="1532"/>
        <v>0</v>
      </c>
      <c r="E825" s="14">
        <f t="shared" ref="E825:F825" si="1582">E837+E849</f>
        <v>0</v>
      </c>
      <c r="F825" s="147">
        <f t="shared" si="1582"/>
        <v>0</v>
      </c>
      <c r="G825" s="158">
        <f t="shared" ref="G825:H825" si="1583">G837+G849</f>
        <v>0</v>
      </c>
      <c r="H825" s="158">
        <f t="shared" si="1583"/>
        <v>0</v>
      </c>
      <c r="I825" s="147">
        <f t="shared" ref="I825" si="1584">I837+I849</f>
        <v>0</v>
      </c>
      <c r="J825" s="44">
        <f t="shared" ref="J825" si="1585">J837+J849</f>
        <v>0</v>
      </c>
      <c r="K825" s="44">
        <f t="shared" ref="K825" si="1586">K837+K849</f>
        <v>0</v>
      </c>
      <c r="L825" s="53" t="str">
        <f t="shared" si="1486"/>
        <v/>
      </c>
      <c r="M825" s="14">
        <f t="shared" ref="M825" si="1587">M837+M849</f>
        <v>0</v>
      </c>
      <c r="N825" s="14">
        <v>0</v>
      </c>
      <c r="O825" s="14">
        <f t="shared" si="1515"/>
        <v>0</v>
      </c>
      <c r="P825" s="14">
        <f t="shared" si="1515"/>
        <v>0</v>
      </c>
      <c r="Q825" s="14">
        <f t="shared" si="1515"/>
        <v>0</v>
      </c>
      <c r="R825" s="14">
        <v>0</v>
      </c>
      <c r="S825" s="14">
        <f t="shared" si="1487"/>
        <v>0</v>
      </c>
      <c r="T825" s="147">
        <f t="shared" si="1488"/>
        <v>0</v>
      </c>
      <c r="U825" s="53" t="str">
        <f t="shared" si="1489"/>
        <v/>
      </c>
      <c r="V825" s="63">
        <f t="shared" si="1490"/>
        <v>0</v>
      </c>
      <c r="W825" s="14">
        <f t="shared" si="1529"/>
        <v>0</v>
      </c>
      <c r="X825" s="132">
        <f t="shared" ref="X825" si="1588">X837+X849</f>
        <v>0</v>
      </c>
      <c r="Y825" s="14">
        <f t="shared" si="1529"/>
        <v>0</v>
      </c>
      <c r="Z825" s="14">
        <v>0</v>
      </c>
      <c r="AA825" s="63">
        <f t="shared" si="1491"/>
        <v>0</v>
      </c>
      <c r="AB825" s="53" t="str">
        <f t="shared" si="1475"/>
        <v/>
      </c>
      <c r="AC825" s="63">
        <f t="shared" si="1476"/>
        <v>0</v>
      </c>
      <c r="AD825" s="81"/>
      <c r="AE825" s="162"/>
    </row>
    <row r="826" spans="1:31" s="6" customFormat="1" ht="15" customHeight="1" x14ac:dyDescent="0.25">
      <c r="A826" s="6" t="str">
        <f t="shared" si="1509"/>
        <v>b</v>
      </c>
      <c r="B826" s="69" t="s">
        <v>7</v>
      </c>
      <c r="C826" s="13" t="s">
        <v>15</v>
      </c>
      <c r="D826" s="14">
        <f t="shared" si="1532"/>
        <v>0</v>
      </c>
      <c r="E826" s="14">
        <f t="shared" ref="E826:F826" si="1589">E838+E850</f>
        <v>0</v>
      </c>
      <c r="F826" s="147">
        <f t="shared" si="1589"/>
        <v>0</v>
      </c>
      <c r="G826" s="158">
        <f t="shared" ref="G826:H826" si="1590">G838+G850</f>
        <v>0</v>
      </c>
      <c r="H826" s="158">
        <f t="shared" si="1590"/>
        <v>0</v>
      </c>
      <c r="I826" s="147">
        <f t="shared" ref="I826" si="1591">I838+I850</f>
        <v>0</v>
      </c>
      <c r="J826" s="44">
        <f t="shared" ref="J826" si="1592">J838+J850</f>
        <v>0</v>
      </c>
      <c r="K826" s="44">
        <f t="shared" ref="K826" si="1593">K838+K850</f>
        <v>0</v>
      </c>
      <c r="L826" s="53" t="str">
        <f t="shared" si="1486"/>
        <v/>
      </c>
      <c r="M826" s="14">
        <f t="shared" ref="M826" si="1594">M838+M850</f>
        <v>0</v>
      </c>
      <c r="N826" s="14">
        <v>0</v>
      </c>
      <c r="O826" s="14">
        <f t="shared" si="1515"/>
        <v>0</v>
      </c>
      <c r="P826" s="14">
        <f t="shared" si="1515"/>
        <v>0</v>
      </c>
      <c r="Q826" s="14">
        <f t="shared" si="1515"/>
        <v>0</v>
      </c>
      <c r="R826" s="14">
        <v>0</v>
      </c>
      <c r="S826" s="14">
        <f t="shared" si="1487"/>
        <v>0</v>
      </c>
      <c r="T826" s="147">
        <f t="shared" si="1488"/>
        <v>0</v>
      </c>
      <c r="U826" s="53" t="str">
        <f t="shared" si="1489"/>
        <v/>
      </c>
      <c r="V826" s="63">
        <f t="shared" si="1490"/>
        <v>0</v>
      </c>
      <c r="W826" s="14">
        <f t="shared" si="1529"/>
        <v>0</v>
      </c>
      <c r="X826" s="132">
        <f t="shared" ref="X826" si="1595">X838+X850</f>
        <v>0</v>
      </c>
      <c r="Y826" s="14">
        <f t="shared" si="1529"/>
        <v>0</v>
      </c>
      <c r="Z826" s="14">
        <v>0</v>
      </c>
      <c r="AA826" s="63">
        <f t="shared" si="1491"/>
        <v>0</v>
      </c>
      <c r="AB826" s="53" t="str">
        <f t="shared" si="1475"/>
        <v/>
      </c>
      <c r="AC826" s="63">
        <f t="shared" si="1476"/>
        <v>0</v>
      </c>
      <c r="AD826" s="81"/>
      <c r="AE826" s="162"/>
    </row>
    <row r="827" spans="1:31" s="6" customFormat="1" ht="15.75" customHeight="1" thickBot="1" x14ac:dyDescent="0.3">
      <c r="A827" s="6" t="str">
        <f t="shared" si="1509"/>
        <v>b</v>
      </c>
      <c r="B827" s="71" t="s">
        <v>7</v>
      </c>
      <c r="C827" s="17" t="s">
        <v>16</v>
      </c>
      <c r="D827" s="18">
        <f t="shared" si="1532"/>
        <v>0</v>
      </c>
      <c r="E827" s="18">
        <f t="shared" ref="E827:F827" si="1596">E839+E851</f>
        <v>0</v>
      </c>
      <c r="F827" s="149">
        <f t="shared" si="1596"/>
        <v>0</v>
      </c>
      <c r="G827" s="160">
        <f t="shared" ref="G827:H827" si="1597">G839+G851</f>
        <v>0</v>
      </c>
      <c r="H827" s="160">
        <f t="shared" si="1597"/>
        <v>0</v>
      </c>
      <c r="I827" s="149">
        <f t="shared" ref="I827" si="1598">I839+I851</f>
        <v>0</v>
      </c>
      <c r="J827" s="46">
        <f t="shared" ref="J827" si="1599">J839+J851</f>
        <v>0</v>
      </c>
      <c r="K827" s="46">
        <f t="shared" ref="K827" si="1600">K839+K851</f>
        <v>0</v>
      </c>
      <c r="L827" s="55" t="str">
        <f t="shared" si="1486"/>
        <v/>
      </c>
      <c r="M827" s="18">
        <f t="shared" ref="M827" si="1601">M839+M851</f>
        <v>0</v>
      </c>
      <c r="N827" s="18">
        <v>0</v>
      </c>
      <c r="O827" s="18">
        <f t="shared" si="1515"/>
        <v>0</v>
      </c>
      <c r="P827" s="18">
        <f t="shared" si="1515"/>
        <v>0</v>
      </c>
      <c r="Q827" s="18">
        <f t="shared" si="1515"/>
        <v>0</v>
      </c>
      <c r="R827" s="18">
        <v>0</v>
      </c>
      <c r="S827" s="18">
        <f t="shared" si="1487"/>
        <v>0</v>
      </c>
      <c r="T827" s="149">
        <f t="shared" si="1488"/>
        <v>0</v>
      </c>
      <c r="U827" s="55" t="str">
        <f t="shared" si="1489"/>
        <v/>
      </c>
      <c r="V827" s="65">
        <f t="shared" si="1490"/>
        <v>0</v>
      </c>
      <c r="W827" s="18">
        <f t="shared" si="1529"/>
        <v>0</v>
      </c>
      <c r="X827" s="133">
        <f t="shared" ref="X827" si="1602">X839+X851</f>
        <v>0</v>
      </c>
      <c r="Y827" s="18">
        <f t="shared" si="1529"/>
        <v>0</v>
      </c>
      <c r="Z827" s="18">
        <v>0</v>
      </c>
      <c r="AA827" s="65">
        <f t="shared" si="1491"/>
        <v>0</v>
      </c>
      <c r="AB827" s="55" t="str">
        <f t="shared" si="1475"/>
        <v/>
      </c>
      <c r="AC827" s="65">
        <f t="shared" si="1476"/>
        <v>0</v>
      </c>
      <c r="AD827" s="81"/>
      <c r="AE827" s="162"/>
    </row>
    <row r="828" spans="1:31" s="6" customFormat="1" ht="48.75" customHeight="1" thickTop="1" thickBot="1" x14ac:dyDescent="0.3">
      <c r="A828" s="6" t="str">
        <f t="shared" si="1509"/>
        <v>a</v>
      </c>
      <c r="B828" s="67" t="s">
        <v>138</v>
      </c>
      <c r="C828" s="19" t="s">
        <v>137</v>
      </c>
      <c r="D828" s="7">
        <f t="shared" ref="D828:K828" si="1603">D829+D837+D838+D839</f>
        <v>7975</v>
      </c>
      <c r="E828" s="7">
        <f t="shared" ref="E828:F828" si="1604">E829+E837+E838+E839</f>
        <v>7860</v>
      </c>
      <c r="F828" s="143">
        <f t="shared" si="1604"/>
        <v>5530</v>
      </c>
      <c r="G828" s="156">
        <f t="shared" si="1603"/>
        <v>5529.1019500000002</v>
      </c>
      <c r="H828" s="156">
        <f t="shared" ref="H828" si="1605">H829+H837+H838+H839</f>
        <v>4778.4489299999996</v>
      </c>
      <c r="I828" s="143">
        <f t="shared" ref="I828" si="1606">I829+I837+I838+I839</f>
        <v>4169.40434</v>
      </c>
      <c r="J828" s="40">
        <f t="shared" si="1603"/>
        <v>3644.9996900000001</v>
      </c>
      <c r="K828" s="40">
        <f t="shared" si="1603"/>
        <v>2984.6364199999998</v>
      </c>
      <c r="L828" s="49">
        <f t="shared" si="1486"/>
        <v>0.99983760397830024</v>
      </c>
      <c r="M828" s="7">
        <f>M829+M837+M838+M839</f>
        <v>0</v>
      </c>
      <c r="N828" s="7">
        <f>N829+N837+N838+N839</f>
        <v>693.27908000000002</v>
      </c>
      <c r="O828" s="7">
        <f>O829+O837+O838+O839</f>
        <v>651.35733999999957</v>
      </c>
      <c r="P828" s="7">
        <f>P829+P837+P838+P839</f>
        <v>660.36327000000028</v>
      </c>
      <c r="Q828" s="7">
        <f>Q829+Q837+Q838+Q839</f>
        <v>660</v>
      </c>
      <c r="R828" s="7">
        <v>524.40464999999995</v>
      </c>
      <c r="S828" s="7">
        <f t="shared" si="1487"/>
        <v>750.65302000000065</v>
      </c>
      <c r="T828" s="143">
        <f t="shared" si="1488"/>
        <v>0.89804999999978463</v>
      </c>
      <c r="U828" s="49">
        <f t="shared" si="1489"/>
        <v>0.7034480852417303</v>
      </c>
      <c r="V828" s="59">
        <f t="shared" si="1490"/>
        <v>2330.8980499999998</v>
      </c>
      <c r="W828" s="7">
        <f>W829+W837+W838+W839</f>
        <v>2154</v>
      </c>
      <c r="X828" s="118">
        <f>X829+X837+X838+X839</f>
        <v>1885</v>
      </c>
      <c r="Y828" s="7">
        <f>Y829+Y837+Y838+Y839</f>
        <v>2405</v>
      </c>
      <c r="Z828" s="7">
        <f>Z829+Z837+Z838+Z839</f>
        <v>2330</v>
      </c>
      <c r="AA828" s="59">
        <f t="shared" si="1491"/>
        <v>7934.1019500000002</v>
      </c>
      <c r="AB828" s="49">
        <f t="shared" si="1475"/>
        <v>1.0094277290076337</v>
      </c>
      <c r="AC828" s="59">
        <f t="shared" si="1476"/>
        <v>-74.101950000000215</v>
      </c>
      <c r="AD828" s="81"/>
      <c r="AE828" s="162"/>
    </row>
    <row r="829" spans="1:31" s="6" customFormat="1" ht="18.75" customHeight="1" thickTop="1" x14ac:dyDescent="0.25">
      <c r="A829" s="6" t="s">
        <v>231</v>
      </c>
      <c r="B829" s="69" t="s">
        <v>7</v>
      </c>
      <c r="C829" s="8" t="s">
        <v>8</v>
      </c>
      <c r="D829" s="9">
        <f t="shared" ref="D829:K829" si="1607">D830+D831+D832+D833+D834+D835+D836</f>
        <v>7975</v>
      </c>
      <c r="E829" s="9">
        <f t="shared" ref="E829:F829" si="1608">E830+E831+E832+E833+E834+E835+E836</f>
        <v>7860</v>
      </c>
      <c r="F829" s="144">
        <f t="shared" si="1608"/>
        <v>5530</v>
      </c>
      <c r="G829" s="157">
        <f t="shared" si="1607"/>
        <v>5529.1019500000002</v>
      </c>
      <c r="H829" s="157">
        <f t="shared" ref="H829" si="1609">H830+H831+H832+H833+H834+H835+H836</f>
        <v>4778.4489299999996</v>
      </c>
      <c r="I829" s="144">
        <f t="shared" ref="I829" si="1610">I830+I831+I832+I833+I834+I835+I836</f>
        <v>4169.40434</v>
      </c>
      <c r="J829" s="41">
        <f t="shared" si="1607"/>
        <v>3644.9996900000001</v>
      </c>
      <c r="K829" s="41">
        <f t="shared" si="1607"/>
        <v>2984.6364199999998</v>
      </c>
      <c r="L829" s="50">
        <f t="shared" si="1486"/>
        <v>0.99983760397830024</v>
      </c>
      <c r="M829" s="9">
        <f>M830+M831+M832+M833+M834+M835+M836</f>
        <v>0</v>
      </c>
      <c r="N829" s="9">
        <f>N830+N831+N832+N833+N834+N835+N836</f>
        <v>693.27908000000002</v>
      </c>
      <c r="O829" s="9">
        <f>O830+O831+O832+O833+O834+O835+O836</f>
        <v>651.35733999999957</v>
      </c>
      <c r="P829" s="9">
        <f>P830+P831+P832+P833+P834+P835+P836</f>
        <v>660.36327000000028</v>
      </c>
      <c r="Q829" s="9">
        <f>Q830+Q831+Q832+Q833+Q834+Q835+Q836</f>
        <v>660</v>
      </c>
      <c r="R829" s="9">
        <v>524.40464999999995</v>
      </c>
      <c r="S829" s="9">
        <f t="shared" si="1487"/>
        <v>750.65302000000065</v>
      </c>
      <c r="T829" s="144">
        <f t="shared" si="1488"/>
        <v>0.89804999999978463</v>
      </c>
      <c r="U829" s="50">
        <f t="shared" si="1489"/>
        <v>0.7034480852417303</v>
      </c>
      <c r="V829" s="60">
        <f t="shared" si="1490"/>
        <v>2330.8980499999998</v>
      </c>
      <c r="W829" s="9">
        <f>W830+W831+W832+W833+W834+W835+W836</f>
        <v>2154</v>
      </c>
      <c r="X829" s="113">
        <f>X830+X831+X832+X833+X834+X835+X836</f>
        <v>1885</v>
      </c>
      <c r="Y829" s="9">
        <f>Y830+Y831+Y832+Y833+Y834+Y835+Y836</f>
        <v>2405</v>
      </c>
      <c r="Z829" s="9">
        <f>Z830+Z831+Z832+Z833+Z834+Z835+Z836</f>
        <v>2330</v>
      </c>
      <c r="AA829" s="60">
        <f t="shared" si="1491"/>
        <v>7934.1019500000002</v>
      </c>
      <c r="AB829" s="50">
        <f t="shared" si="1475"/>
        <v>1.0094277290076337</v>
      </c>
      <c r="AC829" s="60">
        <f t="shared" si="1476"/>
        <v>-74.101950000000215</v>
      </c>
      <c r="AD829" s="81"/>
      <c r="AE829" s="162"/>
    </row>
    <row r="830" spans="1:31" s="6" customFormat="1" ht="18" customHeight="1" x14ac:dyDescent="0.25">
      <c r="A830" s="6" t="str">
        <f>IF(OR(M830&lt;&gt;0,F830&lt;&gt;0,O830&lt;&gt;0,S830&lt;&gt;0,T830&lt;&gt;0),"a","b")</f>
        <v>b</v>
      </c>
      <c r="B830" s="70" t="s">
        <v>7</v>
      </c>
      <c r="C830" s="10" t="s">
        <v>215</v>
      </c>
      <c r="D830" s="12">
        <v>0</v>
      </c>
      <c r="E830" s="12">
        <v>0</v>
      </c>
      <c r="F830" s="146">
        <v>0</v>
      </c>
      <c r="G830" s="84">
        <v>0</v>
      </c>
      <c r="H830" s="84">
        <v>0</v>
      </c>
      <c r="I830" s="146">
        <v>0</v>
      </c>
      <c r="J830" s="43">
        <v>0</v>
      </c>
      <c r="K830" s="43">
        <v>0</v>
      </c>
      <c r="L830" s="52" t="str">
        <f t="shared" si="1486"/>
        <v/>
      </c>
      <c r="M830" s="12">
        <v>0</v>
      </c>
      <c r="N830" s="12">
        <v>0</v>
      </c>
      <c r="O830" s="12">
        <v>0</v>
      </c>
      <c r="P830" s="12">
        <v>0</v>
      </c>
      <c r="Q830" s="12"/>
      <c r="R830" s="12">
        <v>0</v>
      </c>
      <c r="S830" s="12">
        <f t="shared" si="1487"/>
        <v>0</v>
      </c>
      <c r="T830" s="146">
        <f t="shared" si="1488"/>
        <v>0</v>
      </c>
      <c r="U830" s="52" t="str">
        <f t="shared" si="1489"/>
        <v/>
      </c>
      <c r="V830" s="62">
        <f t="shared" si="1490"/>
        <v>0</v>
      </c>
      <c r="W830" s="12"/>
      <c r="X830" s="111">
        <v>0</v>
      </c>
      <c r="Y830" s="12"/>
      <c r="Z830" s="12">
        <v>0</v>
      </c>
      <c r="AA830" s="62">
        <f t="shared" si="1491"/>
        <v>0</v>
      </c>
      <c r="AB830" s="52" t="str">
        <f t="shared" si="1475"/>
        <v/>
      </c>
      <c r="AC830" s="62">
        <f t="shared" si="1476"/>
        <v>0</v>
      </c>
      <c r="AD830" s="81"/>
      <c r="AE830" s="162"/>
    </row>
    <row r="831" spans="1:31" s="6" customFormat="1" ht="18" customHeight="1" x14ac:dyDescent="0.25">
      <c r="A831" s="6" t="str">
        <f>IF(OR(M831&lt;&gt;0,F831&lt;&gt;0,O831&lt;&gt;0,S831&lt;&gt;0,T831&lt;&gt;0),"a","b")</f>
        <v>b</v>
      </c>
      <c r="B831" s="70" t="s">
        <v>7</v>
      </c>
      <c r="C831" s="10" t="s">
        <v>221</v>
      </c>
      <c r="D831" s="12">
        <v>0</v>
      </c>
      <c r="E831" s="12">
        <v>0</v>
      </c>
      <c r="F831" s="146">
        <v>0</v>
      </c>
      <c r="G831" s="84">
        <v>0</v>
      </c>
      <c r="H831" s="84">
        <v>0</v>
      </c>
      <c r="I831" s="146">
        <v>0</v>
      </c>
      <c r="J831" s="43">
        <v>0</v>
      </c>
      <c r="K831" s="43">
        <v>0</v>
      </c>
      <c r="L831" s="52" t="str">
        <f t="shared" si="1486"/>
        <v/>
      </c>
      <c r="M831" s="12">
        <v>0</v>
      </c>
      <c r="N831" s="12">
        <v>0</v>
      </c>
      <c r="O831" s="12">
        <v>0</v>
      </c>
      <c r="P831" s="12">
        <v>0</v>
      </c>
      <c r="Q831" s="12"/>
      <c r="R831" s="12">
        <v>0</v>
      </c>
      <c r="S831" s="12">
        <f t="shared" si="1487"/>
        <v>0</v>
      </c>
      <c r="T831" s="146">
        <f t="shared" si="1488"/>
        <v>0</v>
      </c>
      <c r="U831" s="52" t="str">
        <f t="shared" si="1489"/>
        <v/>
      </c>
      <c r="V831" s="62">
        <f t="shared" si="1490"/>
        <v>0</v>
      </c>
      <c r="W831" s="12"/>
      <c r="X831" s="111">
        <v>0</v>
      </c>
      <c r="Y831" s="12"/>
      <c r="Z831" s="12">
        <v>0</v>
      </c>
      <c r="AA831" s="62">
        <f t="shared" si="1491"/>
        <v>0</v>
      </c>
      <c r="AB831" s="52" t="str">
        <f t="shared" si="1475"/>
        <v/>
      </c>
      <c r="AC831" s="62">
        <f t="shared" si="1476"/>
        <v>0</v>
      </c>
      <c r="AD831" s="81"/>
      <c r="AE831" s="162"/>
    </row>
    <row r="832" spans="1:31" s="6" customFormat="1" ht="18" customHeight="1" x14ac:dyDescent="0.25">
      <c r="A832" s="6" t="str">
        <f>IF(OR(M832&lt;&gt;0,F832&lt;&gt;0,O832&lt;&gt;0,S832&lt;&gt;0,T832&lt;&gt;0),"a","b")</f>
        <v>b</v>
      </c>
      <c r="B832" s="70" t="s">
        <v>7</v>
      </c>
      <c r="C832" s="10" t="s">
        <v>216</v>
      </c>
      <c r="D832" s="12">
        <v>0</v>
      </c>
      <c r="E832" s="12">
        <v>0</v>
      </c>
      <c r="F832" s="146">
        <v>0</v>
      </c>
      <c r="G832" s="84">
        <v>0</v>
      </c>
      <c r="H832" s="84">
        <v>0</v>
      </c>
      <c r="I832" s="146">
        <v>0</v>
      </c>
      <c r="J832" s="43">
        <v>0</v>
      </c>
      <c r="K832" s="43">
        <v>0</v>
      </c>
      <c r="L832" s="52" t="str">
        <f t="shared" si="1486"/>
        <v/>
      </c>
      <c r="M832" s="12">
        <v>0</v>
      </c>
      <c r="N832" s="12">
        <v>0</v>
      </c>
      <c r="O832" s="12">
        <v>0</v>
      </c>
      <c r="P832" s="12">
        <v>0</v>
      </c>
      <c r="Q832" s="12"/>
      <c r="R832" s="12">
        <v>0</v>
      </c>
      <c r="S832" s="12">
        <f t="shared" si="1487"/>
        <v>0</v>
      </c>
      <c r="T832" s="146">
        <f t="shared" si="1488"/>
        <v>0</v>
      </c>
      <c r="U832" s="52" t="str">
        <f t="shared" si="1489"/>
        <v/>
      </c>
      <c r="V832" s="62">
        <f t="shared" si="1490"/>
        <v>0</v>
      </c>
      <c r="W832" s="12"/>
      <c r="X832" s="111">
        <v>0</v>
      </c>
      <c r="Y832" s="12"/>
      <c r="Z832" s="12">
        <v>0</v>
      </c>
      <c r="AA832" s="62">
        <f t="shared" si="1491"/>
        <v>0</v>
      </c>
      <c r="AB832" s="52" t="str">
        <f t="shared" si="1475"/>
        <v/>
      </c>
      <c r="AC832" s="62">
        <f t="shared" si="1476"/>
        <v>0</v>
      </c>
      <c r="AD832" s="81"/>
      <c r="AE832" s="162"/>
    </row>
    <row r="833" spans="1:31" s="6" customFormat="1" ht="18" customHeight="1" x14ac:dyDescent="0.25">
      <c r="A833" s="6" t="str">
        <f>IF(OR(M833&lt;&gt;0,F833&lt;&gt;0,O833&lt;&gt;0,S833&lt;&gt;0,T833&lt;&gt;0),"a","b")</f>
        <v>b</v>
      </c>
      <c r="B833" s="70" t="s">
        <v>7</v>
      </c>
      <c r="C833" s="10" t="s">
        <v>217</v>
      </c>
      <c r="D833" s="12">
        <v>0</v>
      </c>
      <c r="E833" s="12">
        <v>0</v>
      </c>
      <c r="F833" s="146">
        <v>0</v>
      </c>
      <c r="G833" s="84">
        <v>0</v>
      </c>
      <c r="H833" s="84">
        <v>0</v>
      </c>
      <c r="I833" s="146">
        <v>0</v>
      </c>
      <c r="J833" s="43">
        <v>0</v>
      </c>
      <c r="K833" s="43">
        <v>0</v>
      </c>
      <c r="L833" s="52" t="str">
        <f t="shared" si="1486"/>
        <v/>
      </c>
      <c r="M833" s="12">
        <v>0</v>
      </c>
      <c r="N833" s="12">
        <v>0</v>
      </c>
      <c r="O833" s="12">
        <v>0</v>
      </c>
      <c r="P833" s="12">
        <v>0</v>
      </c>
      <c r="Q833" s="12"/>
      <c r="R833" s="12">
        <v>0</v>
      </c>
      <c r="S833" s="12">
        <f t="shared" si="1487"/>
        <v>0</v>
      </c>
      <c r="T833" s="146">
        <f t="shared" si="1488"/>
        <v>0</v>
      </c>
      <c r="U833" s="52" t="str">
        <f t="shared" si="1489"/>
        <v/>
      </c>
      <c r="V833" s="62">
        <f t="shared" si="1490"/>
        <v>0</v>
      </c>
      <c r="W833" s="12"/>
      <c r="X833" s="111">
        <v>0</v>
      </c>
      <c r="Y833" s="12"/>
      <c r="Z833" s="12">
        <v>0</v>
      </c>
      <c r="AA833" s="62">
        <f t="shared" si="1491"/>
        <v>0</v>
      </c>
      <c r="AB833" s="52" t="str">
        <f t="shared" si="1475"/>
        <v/>
      </c>
      <c r="AC833" s="62">
        <f t="shared" si="1476"/>
        <v>0</v>
      </c>
      <c r="AD833" s="81"/>
      <c r="AE833" s="162"/>
    </row>
    <row r="834" spans="1:31" s="6" customFormat="1" ht="18" customHeight="1" x14ac:dyDescent="0.25">
      <c r="A834" s="6" t="str">
        <f>IF(OR(M834&lt;&gt;0,F834&lt;&gt;0,O834&lt;&gt;0,S834&lt;&gt;0,T834&lt;&gt;0),"a","b")</f>
        <v>b</v>
      </c>
      <c r="B834" s="70" t="s">
        <v>7</v>
      </c>
      <c r="C834" s="10" t="s">
        <v>218</v>
      </c>
      <c r="D834" s="12">
        <v>0</v>
      </c>
      <c r="E834" s="12">
        <v>0</v>
      </c>
      <c r="F834" s="146">
        <v>0</v>
      </c>
      <c r="G834" s="84">
        <v>0</v>
      </c>
      <c r="H834" s="84">
        <v>0</v>
      </c>
      <c r="I834" s="146">
        <v>0</v>
      </c>
      <c r="J834" s="43">
        <v>0</v>
      </c>
      <c r="K834" s="43">
        <v>0</v>
      </c>
      <c r="L834" s="52" t="str">
        <f t="shared" si="1486"/>
        <v/>
      </c>
      <c r="M834" s="12">
        <v>0</v>
      </c>
      <c r="N834" s="12">
        <v>0</v>
      </c>
      <c r="O834" s="12">
        <v>0</v>
      </c>
      <c r="P834" s="12">
        <v>0</v>
      </c>
      <c r="Q834" s="12"/>
      <c r="R834" s="12">
        <v>0</v>
      </c>
      <c r="S834" s="12">
        <f t="shared" si="1487"/>
        <v>0</v>
      </c>
      <c r="T834" s="146">
        <f t="shared" si="1488"/>
        <v>0</v>
      </c>
      <c r="U834" s="52" t="str">
        <f t="shared" si="1489"/>
        <v/>
      </c>
      <c r="V834" s="62">
        <f t="shared" si="1490"/>
        <v>0</v>
      </c>
      <c r="W834" s="12"/>
      <c r="X834" s="111">
        <v>0</v>
      </c>
      <c r="Y834" s="12"/>
      <c r="Z834" s="12">
        <v>0</v>
      </c>
      <c r="AA834" s="62">
        <f t="shared" si="1491"/>
        <v>0</v>
      </c>
      <c r="AB834" s="52" t="str">
        <f t="shared" si="1475"/>
        <v/>
      </c>
      <c r="AC834" s="62">
        <f t="shared" si="1476"/>
        <v>0</v>
      </c>
      <c r="AD834" s="81"/>
      <c r="AE834" s="162"/>
    </row>
    <row r="835" spans="1:31" s="6" customFormat="1" ht="18" customHeight="1" x14ac:dyDescent="0.25">
      <c r="A835" s="6" t="s">
        <v>231</v>
      </c>
      <c r="B835" s="70" t="s">
        <v>7</v>
      </c>
      <c r="C835" s="10" t="s">
        <v>219</v>
      </c>
      <c r="D835" s="11">
        <v>7975</v>
      </c>
      <c r="E835" s="11">
        <v>7860</v>
      </c>
      <c r="F835" s="145">
        <v>5530</v>
      </c>
      <c r="G835" s="83">
        <v>5529.1019500000002</v>
      </c>
      <c r="H835" s="83">
        <v>4778.4489299999996</v>
      </c>
      <c r="I835" s="145">
        <v>4169.40434</v>
      </c>
      <c r="J835" s="42">
        <v>3644.9996900000001</v>
      </c>
      <c r="K835" s="42">
        <v>2984.6364199999998</v>
      </c>
      <c r="L835" s="51">
        <f t="shared" si="1486"/>
        <v>0.99983760397830024</v>
      </c>
      <c r="M835" s="11">
        <v>0</v>
      </c>
      <c r="N835" s="11">
        <v>693.27908000000002</v>
      </c>
      <c r="O835" s="11">
        <v>651.35733999999957</v>
      </c>
      <c r="P835" s="11">
        <v>660.36327000000028</v>
      </c>
      <c r="Q835" s="11">
        <v>660</v>
      </c>
      <c r="R835" s="11">
        <v>524.40464999999995</v>
      </c>
      <c r="S835" s="11">
        <f t="shared" si="1487"/>
        <v>750.65302000000065</v>
      </c>
      <c r="T835" s="145">
        <f t="shared" si="1488"/>
        <v>0.89804999999978463</v>
      </c>
      <c r="U835" s="51">
        <f t="shared" si="1489"/>
        <v>0.7034480852417303</v>
      </c>
      <c r="V835" s="61">
        <f t="shared" si="1490"/>
        <v>2330.8980499999998</v>
      </c>
      <c r="W835" s="11">
        <v>2154</v>
      </c>
      <c r="X835" s="116">
        <v>1885</v>
      </c>
      <c r="Y835" s="11">
        <v>2405</v>
      </c>
      <c r="Z835" s="11">
        <v>2330</v>
      </c>
      <c r="AA835" s="61">
        <f t="shared" si="1491"/>
        <v>7934.1019500000002</v>
      </c>
      <c r="AB835" s="51">
        <f t="shared" si="1475"/>
        <v>1.0094277290076337</v>
      </c>
      <c r="AC835" s="61">
        <f t="shared" si="1476"/>
        <v>-74.101950000000215</v>
      </c>
      <c r="AD835" s="81"/>
      <c r="AE835" s="162"/>
    </row>
    <row r="836" spans="1:31" s="6" customFormat="1" ht="18" customHeight="1" x14ac:dyDescent="0.25">
      <c r="A836" s="6" t="str">
        <f>IF(OR(M836&lt;&gt;0,F836&lt;&gt;0,O836&lt;&gt;0,S836&lt;&gt;0,T836&lt;&gt;0),"a","b")</f>
        <v>b</v>
      </c>
      <c r="B836" s="70" t="s">
        <v>7</v>
      </c>
      <c r="C836" s="10" t="s">
        <v>220</v>
      </c>
      <c r="D836" s="12">
        <v>0</v>
      </c>
      <c r="E836" s="12">
        <v>0</v>
      </c>
      <c r="F836" s="146">
        <v>0</v>
      </c>
      <c r="G836" s="84">
        <v>0</v>
      </c>
      <c r="H836" s="84">
        <v>0</v>
      </c>
      <c r="I836" s="146">
        <v>0</v>
      </c>
      <c r="J836" s="43">
        <v>0</v>
      </c>
      <c r="K836" s="43">
        <v>0</v>
      </c>
      <c r="L836" s="52" t="str">
        <f t="shared" si="1486"/>
        <v/>
      </c>
      <c r="M836" s="12">
        <v>0</v>
      </c>
      <c r="N836" s="12">
        <v>0</v>
      </c>
      <c r="O836" s="12">
        <v>0</v>
      </c>
      <c r="P836" s="12">
        <v>0</v>
      </c>
      <c r="Q836" s="12"/>
      <c r="R836" s="12">
        <v>0</v>
      </c>
      <c r="S836" s="12">
        <f t="shared" si="1487"/>
        <v>0</v>
      </c>
      <c r="T836" s="146">
        <f t="shared" si="1488"/>
        <v>0</v>
      </c>
      <c r="U836" s="52" t="str">
        <f t="shared" si="1489"/>
        <v/>
      </c>
      <c r="V836" s="62">
        <f t="shared" si="1490"/>
        <v>0</v>
      </c>
      <c r="W836" s="12"/>
      <c r="X836" s="111">
        <v>0</v>
      </c>
      <c r="Y836" s="12"/>
      <c r="Z836" s="12">
        <v>0</v>
      </c>
      <c r="AA836" s="62">
        <f t="shared" si="1491"/>
        <v>0</v>
      </c>
      <c r="AB836" s="52" t="str">
        <f t="shared" si="1475"/>
        <v/>
      </c>
      <c r="AC836" s="62">
        <f t="shared" si="1476"/>
        <v>0</v>
      </c>
      <c r="AD836" s="81"/>
      <c r="AE836" s="162"/>
    </row>
    <row r="837" spans="1:31" s="6" customFormat="1" ht="30" customHeight="1" x14ac:dyDescent="0.25">
      <c r="A837" s="6" t="str">
        <f>IF(OR(M837&lt;&gt;0,F837&lt;&gt;0,O837&lt;&gt;0,S837&lt;&gt;0,T837&lt;&gt;0),"a","b")</f>
        <v>b</v>
      </c>
      <c r="B837" s="69" t="s">
        <v>7</v>
      </c>
      <c r="C837" s="13" t="s">
        <v>14</v>
      </c>
      <c r="D837" s="14">
        <v>0</v>
      </c>
      <c r="E837" s="14">
        <v>0</v>
      </c>
      <c r="F837" s="147">
        <v>0</v>
      </c>
      <c r="G837" s="158">
        <v>0</v>
      </c>
      <c r="H837" s="158">
        <v>0</v>
      </c>
      <c r="I837" s="147">
        <v>0</v>
      </c>
      <c r="J837" s="44">
        <v>0</v>
      </c>
      <c r="K837" s="44">
        <v>0</v>
      </c>
      <c r="L837" s="53" t="str">
        <f t="shared" si="1486"/>
        <v/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f t="shared" si="1487"/>
        <v>0</v>
      </c>
      <c r="T837" s="147">
        <f t="shared" si="1488"/>
        <v>0</v>
      </c>
      <c r="U837" s="53" t="str">
        <f t="shared" si="1489"/>
        <v/>
      </c>
      <c r="V837" s="63">
        <f t="shared" si="1490"/>
        <v>0</v>
      </c>
      <c r="W837" s="14"/>
      <c r="X837" s="110">
        <v>0</v>
      </c>
      <c r="Y837" s="14"/>
      <c r="Z837" s="14">
        <v>0</v>
      </c>
      <c r="AA837" s="63">
        <f t="shared" si="1491"/>
        <v>0</v>
      </c>
      <c r="AB837" s="53" t="str">
        <f t="shared" ref="AB837:AB900" si="1611">IF(OR(E837="",E837=0),"",(G837+Y837)/E837)</f>
        <v/>
      </c>
      <c r="AC837" s="63">
        <f t="shared" ref="AC837:AC900" si="1612">IF(OR(C837="თანამდებობრივი სარგო",C837="პრემია",C837="დანამატი",C837="მ.შ. შტატგარეშეთა შრომის ანაზღაურება"),"",E837-AA837)</f>
        <v>0</v>
      </c>
      <c r="AD837" s="81"/>
      <c r="AE837" s="162"/>
    </row>
    <row r="838" spans="1:31" s="6" customFormat="1" ht="15" customHeight="1" x14ac:dyDescent="0.25">
      <c r="A838" s="6" t="str">
        <f>IF(OR(M838&lt;&gt;0,F838&lt;&gt;0,O838&lt;&gt;0,S838&lt;&gt;0,T838&lt;&gt;0),"a","b")</f>
        <v>b</v>
      </c>
      <c r="B838" s="69" t="s">
        <v>7</v>
      </c>
      <c r="C838" s="13" t="s">
        <v>15</v>
      </c>
      <c r="D838" s="14">
        <v>0</v>
      </c>
      <c r="E838" s="14">
        <v>0</v>
      </c>
      <c r="F838" s="147">
        <v>0</v>
      </c>
      <c r="G838" s="158">
        <v>0</v>
      </c>
      <c r="H838" s="158">
        <v>0</v>
      </c>
      <c r="I838" s="147">
        <v>0</v>
      </c>
      <c r="J838" s="44">
        <v>0</v>
      </c>
      <c r="K838" s="44">
        <v>0</v>
      </c>
      <c r="L838" s="53" t="str">
        <f t="shared" si="1486"/>
        <v/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0</v>
      </c>
      <c r="S838" s="14">
        <f t="shared" si="1487"/>
        <v>0</v>
      </c>
      <c r="T838" s="147">
        <f t="shared" si="1488"/>
        <v>0</v>
      </c>
      <c r="U838" s="53" t="str">
        <f t="shared" si="1489"/>
        <v/>
      </c>
      <c r="V838" s="63">
        <f t="shared" si="1490"/>
        <v>0</v>
      </c>
      <c r="W838" s="14"/>
      <c r="X838" s="110">
        <v>0</v>
      </c>
      <c r="Y838" s="14"/>
      <c r="Z838" s="14">
        <v>0</v>
      </c>
      <c r="AA838" s="63">
        <f t="shared" si="1491"/>
        <v>0</v>
      </c>
      <c r="AB838" s="53" t="str">
        <f t="shared" si="1611"/>
        <v/>
      </c>
      <c r="AC838" s="63">
        <f t="shared" si="1612"/>
        <v>0</v>
      </c>
      <c r="AD838" s="81"/>
      <c r="AE838" s="162"/>
    </row>
    <row r="839" spans="1:31" s="6" customFormat="1" ht="15.75" customHeight="1" thickBot="1" x14ac:dyDescent="0.3">
      <c r="A839" s="6" t="str">
        <f>IF(OR(M839&lt;&gt;0,F839&lt;&gt;0,O839&lt;&gt;0,S839&lt;&gt;0,T839&lt;&gt;0),"a","b")</f>
        <v>b</v>
      </c>
      <c r="B839" s="71" t="s">
        <v>7</v>
      </c>
      <c r="C839" s="17" t="s">
        <v>16</v>
      </c>
      <c r="D839" s="18">
        <v>0</v>
      </c>
      <c r="E839" s="18">
        <v>0</v>
      </c>
      <c r="F839" s="149">
        <v>0</v>
      </c>
      <c r="G839" s="160">
        <v>0</v>
      </c>
      <c r="H839" s="160">
        <v>0</v>
      </c>
      <c r="I839" s="149">
        <v>0</v>
      </c>
      <c r="J839" s="46">
        <v>0</v>
      </c>
      <c r="K839" s="46">
        <v>0</v>
      </c>
      <c r="L839" s="55" t="str">
        <f t="shared" si="1486"/>
        <v/>
      </c>
      <c r="M839" s="18">
        <v>0</v>
      </c>
      <c r="N839" s="18">
        <v>0</v>
      </c>
      <c r="O839" s="18">
        <v>0</v>
      </c>
      <c r="P839" s="18">
        <v>0</v>
      </c>
      <c r="Q839" s="18">
        <v>0</v>
      </c>
      <c r="R839" s="18">
        <v>0</v>
      </c>
      <c r="S839" s="18">
        <f t="shared" si="1487"/>
        <v>0</v>
      </c>
      <c r="T839" s="149">
        <f t="shared" si="1488"/>
        <v>0</v>
      </c>
      <c r="U839" s="55" t="str">
        <f t="shared" si="1489"/>
        <v/>
      </c>
      <c r="V839" s="65">
        <f t="shared" si="1490"/>
        <v>0</v>
      </c>
      <c r="W839" s="18"/>
      <c r="X839" s="112">
        <v>0</v>
      </c>
      <c r="Y839" s="18"/>
      <c r="Z839" s="18">
        <v>0</v>
      </c>
      <c r="AA839" s="65">
        <f t="shared" si="1491"/>
        <v>0</v>
      </c>
      <c r="AB839" s="55" t="str">
        <f t="shared" si="1611"/>
        <v/>
      </c>
      <c r="AC839" s="65">
        <f t="shared" si="1612"/>
        <v>0</v>
      </c>
      <c r="AD839" s="81"/>
      <c r="AE839" s="162"/>
    </row>
    <row r="840" spans="1:31" s="6" customFormat="1" ht="96" thickTop="1" thickBot="1" x14ac:dyDescent="0.3">
      <c r="A840" s="6" t="str">
        <f>IF(OR(M840&lt;&gt;0,F840&lt;&gt;0,O840&lt;&gt;0,S840&lt;&gt;0,T840&lt;&gt;0),"a","b")</f>
        <v>a</v>
      </c>
      <c r="B840" s="67" t="s">
        <v>139</v>
      </c>
      <c r="C840" s="19" t="s">
        <v>140</v>
      </c>
      <c r="D840" s="7">
        <f t="shared" ref="D840:K840" si="1613">D841+D849+D850+D851</f>
        <v>2025</v>
      </c>
      <c r="E840" s="7">
        <f t="shared" si="1613"/>
        <v>240.03</v>
      </c>
      <c r="F840" s="143">
        <f t="shared" ref="F840" si="1614">F841+F849+F850+F851</f>
        <v>240.03</v>
      </c>
      <c r="G840" s="156">
        <f t="shared" si="1613"/>
        <v>238.0359</v>
      </c>
      <c r="H840" s="156">
        <f t="shared" ref="H840" si="1615">H841+H849+H850+H851</f>
        <v>240.02041</v>
      </c>
      <c r="I840" s="143">
        <f t="shared" ref="I840" si="1616">I841+I849+I850+I851</f>
        <v>0</v>
      </c>
      <c r="J840" s="40">
        <f t="shared" si="1613"/>
        <v>0</v>
      </c>
      <c r="K840" s="40">
        <f t="shared" si="1613"/>
        <v>0</v>
      </c>
      <c r="L840" s="49">
        <f>IF(OR(F840="",F840=0),"",G840/F840)</f>
        <v>0.99169228846394197</v>
      </c>
      <c r="M840" s="7">
        <f>M841+M849+M850+M851</f>
        <v>0</v>
      </c>
      <c r="N840" s="7">
        <f>N841+N849+N850+N851</f>
        <v>0</v>
      </c>
      <c r="O840" s="7">
        <f>O841+O849+O850+O851</f>
        <v>0</v>
      </c>
      <c r="P840" s="7">
        <f>P841+P849+P850+P851</f>
        <v>0</v>
      </c>
      <c r="Q840" s="7">
        <f>Q841+Q849+Q850+Q851</f>
        <v>0</v>
      </c>
      <c r="R840" s="7">
        <v>0</v>
      </c>
      <c r="S840" s="7">
        <f t="shared" si="1487"/>
        <v>-1.9845100000000002</v>
      </c>
      <c r="T840" s="143">
        <f t="shared" si="1488"/>
        <v>1.9941000000000031</v>
      </c>
      <c r="U840" s="49">
        <f t="shared" si="1489"/>
        <v>0.99169228846394197</v>
      </c>
      <c r="V840" s="59">
        <f t="shared" si="1490"/>
        <v>1.9941000000000031</v>
      </c>
      <c r="W840" s="7">
        <f>W841+W849+W850+W851</f>
        <v>0</v>
      </c>
      <c r="X840" s="129">
        <f>X841+X849+X850+X851</f>
        <v>1470</v>
      </c>
      <c r="Y840" s="7">
        <f>Y841+Y849+Y850+Y851</f>
        <v>0</v>
      </c>
      <c r="Z840" s="7">
        <f>Z841+Z849+Z850+Z851</f>
        <v>555</v>
      </c>
      <c r="AA840" s="59">
        <f t="shared" si="1491"/>
        <v>238.0359</v>
      </c>
      <c r="AB840" s="49">
        <f t="shared" si="1611"/>
        <v>0.99169228846394197</v>
      </c>
      <c r="AC840" s="59">
        <f t="shared" si="1612"/>
        <v>1.9941000000000031</v>
      </c>
      <c r="AD840" s="81"/>
      <c r="AE840" s="162"/>
    </row>
    <row r="841" spans="1:31" s="6" customFormat="1" ht="18.75" customHeight="1" thickTop="1" x14ac:dyDescent="0.25">
      <c r="A841" s="6" t="s">
        <v>231</v>
      </c>
      <c r="B841" s="69" t="s">
        <v>7</v>
      </c>
      <c r="C841" s="8" t="s">
        <v>8</v>
      </c>
      <c r="D841" s="9">
        <f t="shared" ref="D841:K841" si="1617">D842+D843+D844+D845+D846+D847+D848</f>
        <v>2025</v>
      </c>
      <c r="E841" s="9">
        <f t="shared" si="1617"/>
        <v>240.03</v>
      </c>
      <c r="F841" s="144">
        <f t="shared" ref="F841" si="1618">F842+F843+F844+F845+F846+F847+F848</f>
        <v>240.03</v>
      </c>
      <c r="G841" s="157">
        <f t="shared" si="1617"/>
        <v>238.0359</v>
      </c>
      <c r="H841" s="157">
        <f t="shared" ref="H841" si="1619">H842+H843+H844+H845+H846+H847+H848</f>
        <v>240.02041</v>
      </c>
      <c r="I841" s="144">
        <f t="shared" ref="I841" si="1620">I842+I843+I844+I845+I846+I847+I848</f>
        <v>0</v>
      </c>
      <c r="J841" s="41">
        <f t="shared" si="1617"/>
        <v>0</v>
      </c>
      <c r="K841" s="41">
        <f t="shared" si="1617"/>
        <v>0</v>
      </c>
      <c r="L841" s="50">
        <f t="shared" si="1486"/>
        <v>0.99169228846394197</v>
      </c>
      <c r="M841" s="9">
        <f>M842+M843+M844+M845+M846+M847+M848</f>
        <v>0</v>
      </c>
      <c r="N841" s="9">
        <f>N842+N843+N844+N845+N846+N847+N848</f>
        <v>0</v>
      </c>
      <c r="O841" s="9">
        <f>O842+O843+O844+O845+O846+O847+O848</f>
        <v>0</v>
      </c>
      <c r="P841" s="9">
        <f>P842+P843+P844+P845+P846+P847+P848</f>
        <v>0</v>
      </c>
      <c r="Q841" s="9">
        <f>Q842+Q843+Q844+Q845+Q846+Q847+Q848</f>
        <v>0</v>
      </c>
      <c r="R841" s="9">
        <v>0</v>
      </c>
      <c r="S841" s="9">
        <f t="shared" si="1487"/>
        <v>-1.9845100000000002</v>
      </c>
      <c r="T841" s="144">
        <f t="shared" si="1488"/>
        <v>1.9941000000000031</v>
      </c>
      <c r="U841" s="50">
        <f t="shared" si="1489"/>
        <v>0.99169228846394197</v>
      </c>
      <c r="V841" s="60">
        <f t="shared" si="1490"/>
        <v>1.9941000000000031</v>
      </c>
      <c r="W841" s="9">
        <f>W842+W843+W844+W845+W846+W847+W848</f>
        <v>0</v>
      </c>
      <c r="X841" s="130">
        <f>X842+X843+X844+X845+X846+X847+X848</f>
        <v>1470</v>
      </c>
      <c r="Y841" s="9">
        <f>Y842+Y843+Y844+Y845+Y846+Y847+Y848</f>
        <v>0</v>
      </c>
      <c r="Z841" s="9">
        <f>Z842+Z843+Z844+Z845+Z846+Z847+Z848</f>
        <v>555</v>
      </c>
      <c r="AA841" s="60">
        <f t="shared" si="1491"/>
        <v>238.0359</v>
      </c>
      <c r="AB841" s="50">
        <f t="shared" si="1611"/>
        <v>0.99169228846394197</v>
      </c>
      <c r="AC841" s="60">
        <f t="shared" si="1612"/>
        <v>1.9941000000000031</v>
      </c>
      <c r="AD841" s="81"/>
      <c r="AE841" s="162"/>
    </row>
    <row r="842" spans="1:31" s="6" customFormat="1" ht="18" customHeight="1" x14ac:dyDescent="0.25">
      <c r="A842" s="6" t="str">
        <f>IF(OR(M842&lt;&gt;0,F842&lt;&gt;0,O842&lt;&gt;0,S842&lt;&gt;0,T842&lt;&gt;0),"a","b")</f>
        <v>b</v>
      </c>
      <c r="B842" s="70" t="s">
        <v>7</v>
      </c>
      <c r="C842" s="10" t="s">
        <v>215</v>
      </c>
      <c r="D842" s="12">
        <v>0</v>
      </c>
      <c r="E842" s="12">
        <v>0</v>
      </c>
      <c r="F842" s="146">
        <v>0</v>
      </c>
      <c r="G842" s="84">
        <v>0</v>
      </c>
      <c r="H842" s="84">
        <v>0</v>
      </c>
      <c r="I842" s="146">
        <v>0</v>
      </c>
      <c r="J842" s="43">
        <v>0</v>
      </c>
      <c r="K842" s="43">
        <v>0</v>
      </c>
      <c r="L842" s="52" t="str">
        <f t="shared" si="1486"/>
        <v/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f t="shared" si="1487"/>
        <v>0</v>
      </c>
      <c r="T842" s="146">
        <f t="shared" si="1488"/>
        <v>0</v>
      </c>
      <c r="U842" s="52" t="str">
        <f t="shared" si="1489"/>
        <v/>
      </c>
      <c r="V842" s="62">
        <f t="shared" si="1490"/>
        <v>0</v>
      </c>
      <c r="W842" s="12">
        <v>0</v>
      </c>
      <c r="X842" s="131">
        <v>0</v>
      </c>
      <c r="Y842" s="12">
        <v>0</v>
      </c>
      <c r="Z842" s="12">
        <v>0</v>
      </c>
      <c r="AA842" s="62">
        <f t="shared" si="1491"/>
        <v>0</v>
      </c>
      <c r="AB842" s="52" t="str">
        <f t="shared" si="1611"/>
        <v/>
      </c>
      <c r="AC842" s="62">
        <f t="shared" si="1612"/>
        <v>0</v>
      </c>
      <c r="AD842" s="81"/>
      <c r="AE842" s="162"/>
    </row>
    <row r="843" spans="1:31" s="6" customFormat="1" ht="18" customHeight="1" x14ac:dyDescent="0.25">
      <c r="A843" s="6" t="str">
        <f>IF(OR(M843&lt;&gt;0,F843&lt;&gt;0,O843&lt;&gt;0,S843&lt;&gt;0,T843&lt;&gt;0),"a","b")</f>
        <v>b</v>
      </c>
      <c r="B843" s="70" t="s">
        <v>7</v>
      </c>
      <c r="C843" s="10" t="s">
        <v>221</v>
      </c>
      <c r="D843" s="12">
        <v>0</v>
      </c>
      <c r="E843" s="12">
        <v>0</v>
      </c>
      <c r="F843" s="146">
        <v>0</v>
      </c>
      <c r="G843" s="84">
        <v>0</v>
      </c>
      <c r="H843" s="84">
        <v>0</v>
      </c>
      <c r="I843" s="146">
        <v>0</v>
      </c>
      <c r="J843" s="43">
        <v>0</v>
      </c>
      <c r="K843" s="43">
        <v>0</v>
      </c>
      <c r="L843" s="52" t="str">
        <f t="shared" si="1486"/>
        <v/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f t="shared" si="1487"/>
        <v>0</v>
      </c>
      <c r="T843" s="146">
        <f t="shared" si="1488"/>
        <v>0</v>
      </c>
      <c r="U843" s="52" t="str">
        <f t="shared" si="1489"/>
        <v/>
      </c>
      <c r="V843" s="62">
        <f t="shared" si="1490"/>
        <v>0</v>
      </c>
      <c r="W843" s="12">
        <v>0</v>
      </c>
      <c r="X843" s="131">
        <v>0</v>
      </c>
      <c r="Y843" s="12">
        <v>0</v>
      </c>
      <c r="Z843" s="12">
        <v>0</v>
      </c>
      <c r="AA843" s="62">
        <f t="shared" si="1491"/>
        <v>0</v>
      </c>
      <c r="AB843" s="52" t="str">
        <f t="shared" si="1611"/>
        <v/>
      </c>
      <c r="AC843" s="62">
        <f t="shared" si="1612"/>
        <v>0</v>
      </c>
      <c r="AD843" s="81"/>
      <c r="AE843" s="162"/>
    </row>
    <row r="844" spans="1:31" s="6" customFormat="1" ht="18" customHeight="1" x14ac:dyDescent="0.25">
      <c r="A844" s="6" t="str">
        <f>IF(OR(M844&lt;&gt;0,F844&lt;&gt;0,O844&lt;&gt;0,S844&lt;&gt;0,T844&lt;&gt;0),"a","b")</f>
        <v>b</v>
      </c>
      <c r="B844" s="70" t="s">
        <v>7</v>
      </c>
      <c r="C844" s="10" t="s">
        <v>216</v>
      </c>
      <c r="D844" s="12">
        <v>0</v>
      </c>
      <c r="E844" s="12">
        <v>0</v>
      </c>
      <c r="F844" s="146">
        <v>0</v>
      </c>
      <c r="G844" s="84">
        <v>0</v>
      </c>
      <c r="H844" s="84">
        <v>0</v>
      </c>
      <c r="I844" s="146">
        <v>0</v>
      </c>
      <c r="J844" s="43">
        <v>0</v>
      </c>
      <c r="K844" s="43">
        <v>0</v>
      </c>
      <c r="L844" s="52" t="str">
        <f t="shared" si="1486"/>
        <v/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f t="shared" si="1487"/>
        <v>0</v>
      </c>
      <c r="T844" s="146">
        <f t="shared" si="1488"/>
        <v>0</v>
      </c>
      <c r="U844" s="52" t="str">
        <f t="shared" si="1489"/>
        <v/>
      </c>
      <c r="V844" s="62">
        <f t="shared" si="1490"/>
        <v>0</v>
      </c>
      <c r="W844" s="12">
        <v>0</v>
      </c>
      <c r="X844" s="131">
        <v>0</v>
      </c>
      <c r="Y844" s="12">
        <v>0</v>
      </c>
      <c r="Z844" s="12">
        <v>0</v>
      </c>
      <c r="AA844" s="62">
        <f t="shared" si="1491"/>
        <v>0</v>
      </c>
      <c r="AB844" s="52" t="str">
        <f t="shared" si="1611"/>
        <v/>
      </c>
      <c r="AC844" s="62">
        <f t="shared" si="1612"/>
        <v>0</v>
      </c>
      <c r="AD844" s="81"/>
      <c r="AE844" s="162"/>
    </row>
    <row r="845" spans="1:31" s="6" customFormat="1" ht="18" customHeight="1" x14ac:dyDescent="0.25">
      <c r="A845" s="6" t="str">
        <f>IF(OR(M845&lt;&gt;0,F845&lt;&gt;0,O845&lt;&gt;0,S845&lt;&gt;0,T845&lt;&gt;0),"a","b")</f>
        <v>b</v>
      </c>
      <c r="B845" s="70" t="s">
        <v>7</v>
      </c>
      <c r="C845" s="10" t="s">
        <v>217</v>
      </c>
      <c r="D845" s="12">
        <v>0</v>
      </c>
      <c r="E845" s="12">
        <v>0</v>
      </c>
      <c r="F845" s="146">
        <v>0</v>
      </c>
      <c r="G845" s="84">
        <v>0</v>
      </c>
      <c r="H845" s="84">
        <v>0</v>
      </c>
      <c r="I845" s="146">
        <v>0</v>
      </c>
      <c r="J845" s="43">
        <v>0</v>
      </c>
      <c r="K845" s="43">
        <v>0</v>
      </c>
      <c r="L845" s="52" t="str">
        <f t="shared" si="1486"/>
        <v/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f t="shared" si="1487"/>
        <v>0</v>
      </c>
      <c r="T845" s="146">
        <f t="shared" si="1488"/>
        <v>0</v>
      </c>
      <c r="U845" s="52" t="str">
        <f t="shared" si="1489"/>
        <v/>
      </c>
      <c r="V845" s="62">
        <f t="shared" si="1490"/>
        <v>0</v>
      </c>
      <c r="W845" s="12">
        <v>0</v>
      </c>
      <c r="X845" s="131">
        <v>0</v>
      </c>
      <c r="Y845" s="12">
        <v>0</v>
      </c>
      <c r="Z845" s="12">
        <v>0</v>
      </c>
      <c r="AA845" s="62">
        <f t="shared" si="1491"/>
        <v>0</v>
      </c>
      <c r="AB845" s="52" t="str">
        <f t="shared" si="1611"/>
        <v/>
      </c>
      <c r="AC845" s="62">
        <f t="shared" si="1612"/>
        <v>0</v>
      </c>
      <c r="AD845" s="81"/>
      <c r="AE845" s="162"/>
    </row>
    <row r="846" spans="1:31" s="6" customFormat="1" ht="18" customHeight="1" x14ac:dyDescent="0.25">
      <c r="A846" s="6" t="str">
        <f>IF(OR(M846&lt;&gt;0,F846&lt;&gt;0,O846&lt;&gt;0,S846&lt;&gt;0,T846&lt;&gt;0),"a","b")</f>
        <v>b</v>
      </c>
      <c r="B846" s="70" t="s">
        <v>7</v>
      </c>
      <c r="C846" s="10" t="s">
        <v>218</v>
      </c>
      <c r="D846" s="12">
        <v>0</v>
      </c>
      <c r="E846" s="12">
        <v>0</v>
      </c>
      <c r="F846" s="146">
        <v>0</v>
      </c>
      <c r="G846" s="84">
        <v>0</v>
      </c>
      <c r="H846" s="84">
        <v>0</v>
      </c>
      <c r="I846" s="146">
        <v>0</v>
      </c>
      <c r="J846" s="43">
        <v>0</v>
      </c>
      <c r="K846" s="43">
        <v>0</v>
      </c>
      <c r="L846" s="52" t="str">
        <f t="shared" si="1486"/>
        <v/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f t="shared" si="1487"/>
        <v>0</v>
      </c>
      <c r="T846" s="146">
        <f t="shared" si="1488"/>
        <v>0</v>
      </c>
      <c r="U846" s="52" t="str">
        <f t="shared" si="1489"/>
        <v/>
      </c>
      <c r="V846" s="62">
        <f t="shared" si="1490"/>
        <v>0</v>
      </c>
      <c r="W846" s="12">
        <v>0</v>
      </c>
      <c r="X846" s="131">
        <v>0</v>
      </c>
      <c r="Y846" s="12">
        <v>0</v>
      </c>
      <c r="Z846" s="12">
        <v>0</v>
      </c>
      <c r="AA846" s="62">
        <f t="shared" si="1491"/>
        <v>0</v>
      </c>
      <c r="AB846" s="52" t="str">
        <f t="shared" si="1611"/>
        <v/>
      </c>
      <c r="AC846" s="62">
        <f t="shared" si="1612"/>
        <v>0</v>
      </c>
      <c r="AD846" s="81"/>
      <c r="AE846" s="162"/>
    </row>
    <row r="847" spans="1:31" s="6" customFormat="1" ht="18" customHeight="1" x14ac:dyDescent="0.25">
      <c r="A847" s="6" t="s">
        <v>231</v>
      </c>
      <c r="B847" s="70" t="s">
        <v>7</v>
      </c>
      <c r="C847" s="10" t="s">
        <v>219</v>
      </c>
      <c r="D847" s="11">
        <v>2025</v>
      </c>
      <c r="E847" s="11">
        <v>240.03</v>
      </c>
      <c r="F847" s="145">
        <v>240.03</v>
      </c>
      <c r="G847" s="83">
        <v>238.0359</v>
      </c>
      <c r="H847" s="83">
        <v>240.02041</v>
      </c>
      <c r="I847" s="145">
        <v>0</v>
      </c>
      <c r="J847" s="42">
        <v>0</v>
      </c>
      <c r="K847" s="42">
        <v>0</v>
      </c>
      <c r="L847" s="51">
        <f t="shared" si="1486"/>
        <v>0.99169228846394197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f t="shared" si="1487"/>
        <v>-1.9845100000000002</v>
      </c>
      <c r="T847" s="145">
        <f t="shared" si="1488"/>
        <v>1.9941000000000031</v>
      </c>
      <c r="U847" s="51">
        <f t="shared" si="1489"/>
        <v>0.99169228846394197</v>
      </c>
      <c r="V847" s="61">
        <f t="shared" si="1490"/>
        <v>1.9941000000000031</v>
      </c>
      <c r="W847" s="11">
        <v>0</v>
      </c>
      <c r="X847" s="139">
        <v>1470</v>
      </c>
      <c r="Y847" s="11">
        <v>0</v>
      </c>
      <c r="Z847" s="11">
        <v>555</v>
      </c>
      <c r="AA847" s="61">
        <f t="shared" si="1491"/>
        <v>238.0359</v>
      </c>
      <c r="AB847" s="51">
        <f t="shared" si="1611"/>
        <v>0.99169228846394197</v>
      </c>
      <c r="AC847" s="61">
        <f t="shared" si="1612"/>
        <v>1.9941000000000031</v>
      </c>
      <c r="AD847" s="81"/>
      <c r="AE847" s="162"/>
    </row>
    <row r="848" spans="1:31" s="6" customFormat="1" ht="18" customHeight="1" x14ac:dyDescent="0.25">
      <c r="A848" s="6" t="str">
        <f t="shared" ref="A848:A864" si="1621">IF(OR(M848&lt;&gt;0,F848&lt;&gt;0,O848&lt;&gt;0,S848&lt;&gt;0,T848&lt;&gt;0),"a","b")</f>
        <v>b</v>
      </c>
      <c r="B848" s="70" t="s">
        <v>7</v>
      </c>
      <c r="C848" s="10" t="s">
        <v>220</v>
      </c>
      <c r="D848" s="12">
        <v>0</v>
      </c>
      <c r="E848" s="12">
        <v>0</v>
      </c>
      <c r="F848" s="146">
        <v>0</v>
      </c>
      <c r="G848" s="84">
        <v>0</v>
      </c>
      <c r="H848" s="84">
        <v>0</v>
      </c>
      <c r="I848" s="146">
        <v>0</v>
      </c>
      <c r="J848" s="43">
        <v>0</v>
      </c>
      <c r="K848" s="43">
        <v>0</v>
      </c>
      <c r="L848" s="52" t="str">
        <f t="shared" si="1486"/>
        <v/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f t="shared" si="1487"/>
        <v>0</v>
      </c>
      <c r="T848" s="146">
        <f t="shared" si="1488"/>
        <v>0</v>
      </c>
      <c r="U848" s="52" t="str">
        <f t="shared" si="1489"/>
        <v/>
      </c>
      <c r="V848" s="62">
        <f t="shared" si="1490"/>
        <v>0</v>
      </c>
      <c r="W848" s="12">
        <v>0</v>
      </c>
      <c r="X848" s="131">
        <v>0</v>
      </c>
      <c r="Y848" s="12">
        <v>0</v>
      </c>
      <c r="Z848" s="12">
        <v>0</v>
      </c>
      <c r="AA848" s="62">
        <f t="shared" si="1491"/>
        <v>0</v>
      </c>
      <c r="AB848" s="52" t="str">
        <f t="shared" si="1611"/>
        <v/>
      </c>
      <c r="AC848" s="62">
        <f t="shared" si="1612"/>
        <v>0</v>
      </c>
      <c r="AD848" s="81"/>
      <c r="AE848" s="162"/>
    </row>
    <row r="849" spans="1:31" s="6" customFormat="1" ht="30" customHeight="1" x14ac:dyDescent="0.25">
      <c r="A849" s="6" t="str">
        <f t="shared" si="1621"/>
        <v>b</v>
      </c>
      <c r="B849" s="69" t="s">
        <v>7</v>
      </c>
      <c r="C849" s="13" t="s">
        <v>14</v>
      </c>
      <c r="D849" s="14">
        <v>0</v>
      </c>
      <c r="E849" s="14">
        <v>0</v>
      </c>
      <c r="F849" s="147">
        <v>0</v>
      </c>
      <c r="G849" s="158">
        <v>0</v>
      </c>
      <c r="H849" s="158">
        <v>0</v>
      </c>
      <c r="I849" s="147">
        <v>0</v>
      </c>
      <c r="J849" s="44">
        <v>0</v>
      </c>
      <c r="K849" s="44">
        <v>0</v>
      </c>
      <c r="L849" s="53" t="str">
        <f t="shared" ref="L849:L912" si="1622">IF(OR(F849="",F849=0),"",G849/F849)</f>
        <v/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f t="shared" ref="S849:S912" si="1623">G849-H849</f>
        <v>0</v>
      </c>
      <c r="T849" s="147">
        <f t="shared" ref="T849:T912" si="1624">IF(OR(C849="თანამდებობრივი სარგო",C849="პრემია",C849="დანამატი",C849="მ.შ. შტატგარეშეთა შრომის ანაზღაურება"),"",F849-G849)</f>
        <v>0</v>
      </c>
      <c r="U849" s="53" t="str">
        <f t="shared" ref="U849:U912" si="1625">IF(OR(E849="",E849=0),"",G849/E849)</f>
        <v/>
      </c>
      <c r="V849" s="63">
        <f t="shared" ref="V849:V912" si="1626">IF(OR(C849="თანამდებობრივი სარგო",C849="პრემია",C849="დანამატი",C849="მ.შ. შტატგარეშეთა შრომის ანაზღაურება"),"",E849-G849)</f>
        <v>0</v>
      </c>
      <c r="W849" s="14">
        <v>0</v>
      </c>
      <c r="X849" s="132">
        <v>0</v>
      </c>
      <c r="Y849" s="14">
        <v>0</v>
      </c>
      <c r="Z849" s="14">
        <v>0</v>
      </c>
      <c r="AA849" s="63">
        <f t="shared" ref="AA849:AA912" si="1627">G849+Y849</f>
        <v>0</v>
      </c>
      <c r="AB849" s="53" t="str">
        <f t="shared" si="1611"/>
        <v/>
      </c>
      <c r="AC849" s="63">
        <f t="shared" si="1612"/>
        <v>0</v>
      </c>
      <c r="AD849" s="81"/>
      <c r="AE849" s="162"/>
    </row>
    <row r="850" spans="1:31" s="6" customFormat="1" ht="15" customHeight="1" x14ac:dyDescent="0.25">
      <c r="A850" s="6" t="str">
        <f t="shared" si="1621"/>
        <v>b</v>
      </c>
      <c r="B850" s="69" t="s">
        <v>7</v>
      </c>
      <c r="C850" s="13" t="s">
        <v>15</v>
      </c>
      <c r="D850" s="14">
        <v>0</v>
      </c>
      <c r="E850" s="14">
        <v>0</v>
      </c>
      <c r="F850" s="147">
        <v>0</v>
      </c>
      <c r="G850" s="158">
        <v>0</v>
      </c>
      <c r="H850" s="158">
        <v>0</v>
      </c>
      <c r="I850" s="147">
        <v>0</v>
      </c>
      <c r="J850" s="44">
        <v>0</v>
      </c>
      <c r="K850" s="44">
        <v>0</v>
      </c>
      <c r="L850" s="53" t="str">
        <f t="shared" si="1622"/>
        <v/>
      </c>
      <c r="M850" s="14">
        <v>0</v>
      </c>
      <c r="N850" s="14">
        <v>0</v>
      </c>
      <c r="O850" s="14">
        <v>0</v>
      </c>
      <c r="P850" s="14">
        <v>0</v>
      </c>
      <c r="Q850" s="14">
        <v>0</v>
      </c>
      <c r="R850" s="14">
        <v>0</v>
      </c>
      <c r="S850" s="14">
        <f t="shared" si="1623"/>
        <v>0</v>
      </c>
      <c r="T850" s="147">
        <f t="shared" si="1624"/>
        <v>0</v>
      </c>
      <c r="U850" s="53" t="str">
        <f t="shared" si="1625"/>
        <v/>
      </c>
      <c r="V850" s="63">
        <f t="shared" si="1626"/>
        <v>0</v>
      </c>
      <c r="W850" s="14">
        <v>0</v>
      </c>
      <c r="X850" s="132">
        <v>0</v>
      </c>
      <c r="Y850" s="14">
        <v>0</v>
      </c>
      <c r="Z850" s="14">
        <v>0</v>
      </c>
      <c r="AA850" s="63">
        <f t="shared" si="1627"/>
        <v>0</v>
      </c>
      <c r="AB850" s="53" t="str">
        <f t="shared" si="1611"/>
        <v/>
      </c>
      <c r="AC850" s="63">
        <f t="shared" si="1612"/>
        <v>0</v>
      </c>
      <c r="AD850" s="81"/>
      <c r="AE850" s="162"/>
    </row>
    <row r="851" spans="1:31" s="6" customFormat="1" ht="15.75" customHeight="1" thickBot="1" x14ac:dyDescent="0.3">
      <c r="A851" s="6" t="str">
        <f t="shared" si="1621"/>
        <v>b</v>
      </c>
      <c r="B851" s="71" t="s">
        <v>7</v>
      </c>
      <c r="C851" s="17" t="s">
        <v>16</v>
      </c>
      <c r="D851" s="18">
        <v>0</v>
      </c>
      <c r="E851" s="18">
        <v>0</v>
      </c>
      <c r="F851" s="149">
        <v>0</v>
      </c>
      <c r="G851" s="160">
        <v>0</v>
      </c>
      <c r="H851" s="160">
        <v>0</v>
      </c>
      <c r="I851" s="149">
        <v>0</v>
      </c>
      <c r="J851" s="46">
        <v>0</v>
      </c>
      <c r="K851" s="46">
        <v>0</v>
      </c>
      <c r="L851" s="55" t="str">
        <f t="shared" si="1622"/>
        <v/>
      </c>
      <c r="M851" s="18">
        <v>0</v>
      </c>
      <c r="N851" s="18">
        <v>0</v>
      </c>
      <c r="O851" s="18">
        <v>0</v>
      </c>
      <c r="P851" s="18">
        <v>0</v>
      </c>
      <c r="Q851" s="18">
        <v>0</v>
      </c>
      <c r="R851" s="18">
        <v>0</v>
      </c>
      <c r="S851" s="18">
        <f t="shared" si="1623"/>
        <v>0</v>
      </c>
      <c r="T851" s="149">
        <f t="shared" si="1624"/>
        <v>0</v>
      </c>
      <c r="U851" s="55" t="str">
        <f t="shared" si="1625"/>
        <v/>
      </c>
      <c r="V851" s="65">
        <f t="shared" si="1626"/>
        <v>0</v>
      </c>
      <c r="W851" s="18">
        <v>0</v>
      </c>
      <c r="X851" s="133">
        <v>0</v>
      </c>
      <c r="Y851" s="18">
        <v>0</v>
      </c>
      <c r="Z851" s="18">
        <v>0</v>
      </c>
      <c r="AA851" s="65">
        <f t="shared" si="1627"/>
        <v>0</v>
      </c>
      <c r="AB851" s="55" t="str">
        <f t="shared" si="1611"/>
        <v/>
      </c>
      <c r="AC851" s="65">
        <f t="shared" si="1612"/>
        <v>0</v>
      </c>
      <c r="AD851" s="81"/>
      <c r="AE851" s="162"/>
    </row>
    <row r="852" spans="1:31" s="6" customFormat="1" ht="30.75" customHeight="1" thickTop="1" thickBot="1" x14ac:dyDescent="0.3">
      <c r="A852" s="6" t="str">
        <f t="shared" si="1621"/>
        <v>a</v>
      </c>
      <c r="B852" s="67" t="s">
        <v>141</v>
      </c>
      <c r="C852" s="19" t="s">
        <v>142</v>
      </c>
      <c r="D852" s="7">
        <f t="shared" ref="D852:J863" si="1628">D864+D876+D888</f>
        <v>11850</v>
      </c>
      <c r="E852" s="7">
        <f t="shared" si="1628"/>
        <v>11629.1</v>
      </c>
      <c r="F852" s="143">
        <f t="shared" ref="F852" si="1629">F864+F876+F888</f>
        <v>8043.2000000000007</v>
      </c>
      <c r="G852" s="156">
        <f t="shared" si="1628"/>
        <v>7901.7664599999998</v>
      </c>
      <c r="H852" s="156">
        <f t="shared" ref="H852" si="1630">H864+H876+H888</f>
        <v>7076.6772499999997</v>
      </c>
      <c r="I852" s="143">
        <f t="shared" ref="I852" si="1631">I864+I876+I888</f>
        <v>6111.7851900000005</v>
      </c>
      <c r="J852" s="40">
        <f t="shared" si="1628"/>
        <v>5203.3534</v>
      </c>
      <c r="K852" s="40">
        <f t="shared" ref="K852" si="1632">K864+K876+K888</f>
        <v>4280.4164300000002</v>
      </c>
      <c r="L852" s="49">
        <f t="shared" si="1622"/>
        <v>0.982415762383131</v>
      </c>
      <c r="M852" s="7">
        <f t="shared" ref="M852:O863" si="1633">M864+M876+M888</f>
        <v>0</v>
      </c>
      <c r="N852" s="7">
        <f t="shared" ref="N852" si="1634">N864+N876+N888</f>
        <v>948.74012000000027</v>
      </c>
      <c r="O852" s="7">
        <f t="shared" si="1633"/>
        <v>865.05186999999978</v>
      </c>
      <c r="P852" s="7">
        <f t="shared" ref="P852" si="1635">P864+P876+P888</f>
        <v>922.9369700000002</v>
      </c>
      <c r="Q852" s="7">
        <f t="shared" ref="Q852" si="1636">Q864+Q876+Q888</f>
        <v>907.4</v>
      </c>
      <c r="R852" s="7">
        <v>908.43179000000055</v>
      </c>
      <c r="S852" s="7">
        <f t="shared" si="1623"/>
        <v>825.08921000000009</v>
      </c>
      <c r="T852" s="143">
        <f t="shared" si="1624"/>
        <v>141.4335400000009</v>
      </c>
      <c r="U852" s="49">
        <f t="shared" si="1625"/>
        <v>0.67948220068620957</v>
      </c>
      <c r="V852" s="59">
        <f t="shared" si="1626"/>
        <v>3727.3335400000005</v>
      </c>
      <c r="W852" s="7">
        <f t="shared" ref="W852:Y852" si="1637">W864+W876+W888</f>
        <v>2990.6</v>
      </c>
      <c r="X852" s="129">
        <f t="shared" ref="X852" si="1638">X864+X876+X888</f>
        <v>3077.64</v>
      </c>
      <c r="Y852" s="7">
        <f t="shared" si="1637"/>
        <v>3678</v>
      </c>
      <c r="Z852" s="7">
        <f t="shared" ref="Z852" si="1639">Z864+Z876+Z888</f>
        <v>3335.4</v>
      </c>
      <c r="AA852" s="59">
        <f t="shared" si="1627"/>
        <v>11579.766459999999</v>
      </c>
      <c r="AB852" s="49">
        <f t="shared" si="1611"/>
        <v>0.99575775081476625</v>
      </c>
      <c r="AC852" s="59">
        <f t="shared" si="1612"/>
        <v>49.333540000001449</v>
      </c>
      <c r="AD852" s="81"/>
      <c r="AE852" s="162"/>
    </row>
    <row r="853" spans="1:31" s="6" customFormat="1" ht="18.75" thickTop="1" x14ac:dyDescent="0.25">
      <c r="A853" s="6" t="str">
        <f t="shared" si="1621"/>
        <v>a</v>
      </c>
      <c r="B853" s="69" t="s">
        <v>7</v>
      </c>
      <c r="C853" s="8" t="s">
        <v>8</v>
      </c>
      <c r="D853" s="9">
        <f t="shared" si="1628"/>
        <v>11850</v>
      </c>
      <c r="E853" s="9">
        <f t="shared" si="1628"/>
        <v>11629.1</v>
      </c>
      <c r="F853" s="144">
        <f t="shared" ref="F853" si="1640">F865+F877+F889</f>
        <v>8043.2000000000007</v>
      </c>
      <c r="G853" s="157">
        <f t="shared" si="1628"/>
        <v>7901.7664599999998</v>
      </c>
      <c r="H853" s="157">
        <f t="shared" ref="H853" si="1641">H865+H877+H889</f>
        <v>7076.6772499999997</v>
      </c>
      <c r="I853" s="144">
        <f t="shared" ref="I853" si="1642">I865+I877+I889</f>
        <v>6111.7851900000005</v>
      </c>
      <c r="J853" s="41">
        <f t="shared" si="1628"/>
        <v>5203.3534</v>
      </c>
      <c r="K853" s="41">
        <f t="shared" ref="K853" si="1643">K865+K877+K889</f>
        <v>4280.4164300000002</v>
      </c>
      <c r="L853" s="50">
        <f t="shared" si="1622"/>
        <v>0.982415762383131</v>
      </c>
      <c r="M853" s="9">
        <f t="shared" si="1633"/>
        <v>0</v>
      </c>
      <c r="N853" s="9">
        <f t="shared" ref="N853" si="1644">N865+N877+N889</f>
        <v>948.74012000000027</v>
      </c>
      <c r="O853" s="9">
        <f t="shared" si="1633"/>
        <v>865.05186999999978</v>
      </c>
      <c r="P853" s="9">
        <f t="shared" ref="P853" si="1645">P865+P877+P889</f>
        <v>922.9369700000002</v>
      </c>
      <c r="Q853" s="9">
        <f t="shared" ref="Q853" si="1646">Q865+Q877+Q889</f>
        <v>907.4</v>
      </c>
      <c r="R853" s="9">
        <v>908.43179000000055</v>
      </c>
      <c r="S853" s="9">
        <f t="shared" si="1623"/>
        <v>825.08921000000009</v>
      </c>
      <c r="T853" s="144">
        <f t="shared" si="1624"/>
        <v>141.4335400000009</v>
      </c>
      <c r="U853" s="50">
        <f t="shared" si="1625"/>
        <v>0.67948220068620957</v>
      </c>
      <c r="V853" s="60">
        <f t="shared" si="1626"/>
        <v>3727.3335400000005</v>
      </c>
      <c r="W853" s="9">
        <f t="shared" ref="W853:Y853" si="1647">W865+W877+W889</f>
        <v>2990.6</v>
      </c>
      <c r="X853" s="130">
        <f t="shared" ref="X853" si="1648">X865+X877+X889</f>
        <v>3077.64</v>
      </c>
      <c r="Y853" s="9">
        <f t="shared" si="1647"/>
        <v>3678</v>
      </c>
      <c r="Z853" s="9">
        <f t="shared" ref="Z853" si="1649">Z865+Z877+Z889</f>
        <v>3335.4</v>
      </c>
      <c r="AA853" s="60">
        <f t="shared" si="1627"/>
        <v>11579.766459999999</v>
      </c>
      <c r="AB853" s="50">
        <f t="shared" si="1611"/>
        <v>0.99575775081476625</v>
      </c>
      <c r="AC853" s="60">
        <f t="shared" si="1612"/>
        <v>49.333540000001449</v>
      </c>
      <c r="AD853" s="81"/>
      <c r="AE853" s="162"/>
    </row>
    <row r="854" spans="1:31" s="6" customFormat="1" ht="18" customHeight="1" x14ac:dyDescent="0.25">
      <c r="A854" s="6" t="str">
        <f t="shared" si="1621"/>
        <v>b</v>
      </c>
      <c r="B854" s="70" t="s">
        <v>7</v>
      </c>
      <c r="C854" s="10" t="s">
        <v>215</v>
      </c>
      <c r="D854" s="12">
        <f t="shared" si="1628"/>
        <v>0</v>
      </c>
      <c r="E854" s="12">
        <f t="shared" ref="E854:F854" si="1650">E866+E878+E890</f>
        <v>0</v>
      </c>
      <c r="F854" s="146">
        <f t="shared" si="1650"/>
        <v>0</v>
      </c>
      <c r="G854" s="84">
        <f t="shared" si="1628"/>
        <v>0</v>
      </c>
      <c r="H854" s="84">
        <f t="shared" ref="H854" si="1651">H866+H878+H890</f>
        <v>0</v>
      </c>
      <c r="I854" s="146">
        <f t="shared" ref="I854" si="1652">I866+I878+I890</f>
        <v>0</v>
      </c>
      <c r="J854" s="43">
        <f t="shared" si="1628"/>
        <v>0</v>
      </c>
      <c r="K854" s="43">
        <f t="shared" ref="K854" si="1653">K866+K878+K890</f>
        <v>0</v>
      </c>
      <c r="L854" s="52" t="str">
        <f t="shared" si="1622"/>
        <v/>
      </c>
      <c r="M854" s="12">
        <f t="shared" si="1633"/>
        <v>0</v>
      </c>
      <c r="N854" s="12">
        <f t="shared" ref="N854" si="1654">N866+N878+N890</f>
        <v>0</v>
      </c>
      <c r="O854" s="12">
        <f t="shared" si="1633"/>
        <v>0</v>
      </c>
      <c r="P854" s="12">
        <f t="shared" ref="P854" si="1655">P866+P878+P890</f>
        <v>0</v>
      </c>
      <c r="Q854" s="12">
        <f t="shared" ref="Q854" si="1656">Q866+Q878+Q890</f>
        <v>0</v>
      </c>
      <c r="R854" s="12">
        <v>0</v>
      </c>
      <c r="S854" s="12">
        <f t="shared" si="1623"/>
        <v>0</v>
      </c>
      <c r="T854" s="146">
        <f t="shared" si="1624"/>
        <v>0</v>
      </c>
      <c r="U854" s="52" t="str">
        <f t="shared" si="1625"/>
        <v/>
      </c>
      <c r="V854" s="62">
        <f t="shared" si="1626"/>
        <v>0</v>
      </c>
      <c r="W854" s="12">
        <f t="shared" ref="W854:Y855" si="1657">W866+W878+W890</f>
        <v>0</v>
      </c>
      <c r="X854" s="131">
        <f t="shared" ref="X854" si="1658">X866+X878+X890</f>
        <v>0</v>
      </c>
      <c r="Y854" s="12">
        <f t="shared" si="1657"/>
        <v>0</v>
      </c>
      <c r="Z854" s="12">
        <f t="shared" ref="Z854" si="1659">Z866+Z878+Z890</f>
        <v>0</v>
      </c>
      <c r="AA854" s="62">
        <f t="shared" si="1627"/>
        <v>0</v>
      </c>
      <c r="AB854" s="52" t="str">
        <f t="shared" si="1611"/>
        <v/>
      </c>
      <c r="AC854" s="62">
        <f t="shared" si="1612"/>
        <v>0</v>
      </c>
      <c r="AD854" s="81"/>
      <c r="AE854" s="162"/>
    </row>
    <row r="855" spans="1:31" s="6" customFormat="1" ht="18" x14ac:dyDescent="0.25">
      <c r="A855" s="6" t="str">
        <f t="shared" si="1621"/>
        <v>a</v>
      </c>
      <c r="B855" s="70" t="s">
        <v>7</v>
      </c>
      <c r="C855" s="10" t="s">
        <v>221</v>
      </c>
      <c r="D855" s="11">
        <f t="shared" si="1628"/>
        <v>1350</v>
      </c>
      <c r="E855" s="11">
        <f t="shared" ref="E855:F855" si="1660">E867+E879+E891</f>
        <v>1229</v>
      </c>
      <c r="F855" s="145">
        <f t="shared" si="1660"/>
        <v>740.6</v>
      </c>
      <c r="G855" s="83">
        <f t="shared" ref="G855:J855" si="1661">G867+G879+G891</f>
        <v>656.09835999999996</v>
      </c>
      <c r="H855" s="83">
        <f t="shared" ref="H855" si="1662">H867+H879+H891</f>
        <v>605.74982</v>
      </c>
      <c r="I855" s="145">
        <f t="shared" ref="I855" si="1663">I867+I879+I891</f>
        <v>520.24657000000002</v>
      </c>
      <c r="J855" s="42">
        <f t="shared" si="1661"/>
        <v>448.10545999999999</v>
      </c>
      <c r="K855" s="42">
        <f t="shared" ref="K855" si="1664">K867+K879+K891</f>
        <v>371.51572999999996</v>
      </c>
      <c r="L855" s="51">
        <f t="shared" si="1622"/>
        <v>0.88590110721036985</v>
      </c>
      <c r="M855" s="11">
        <f t="shared" si="1633"/>
        <v>0</v>
      </c>
      <c r="N855" s="11">
        <f t="shared" ref="N855" si="1665">N867+N879+N891</f>
        <v>84.330850000000012</v>
      </c>
      <c r="O855" s="11">
        <f t="shared" si="1633"/>
        <v>85.414279999999962</v>
      </c>
      <c r="P855" s="11">
        <f t="shared" ref="P855" si="1666">P867+P879+P891</f>
        <v>76.589730000000031</v>
      </c>
      <c r="Q855" s="11">
        <f t="shared" ref="Q855" si="1667">Q867+Q879+Q891</f>
        <v>67.400000000000006</v>
      </c>
      <c r="R855" s="11">
        <v>72.141110000000026</v>
      </c>
      <c r="S855" s="11">
        <f t="shared" si="1623"/>
        <v>50.348539999999957</v>
      </c>
      <c r="T855" s="145">
        <f t="shared" si="1624"/>
        <v>84.501640000000066</v>
      </c>
      <c r="U855" s="51">
        <f t="shared" si="1625"/>
        <v>0.53384732302685112</v>
      </c>
      <c r="V855" s="61">
        <f t="shared" si="1626"/>
        <v>572.90164000000004</v>
      </c>
      <c r="W855" s="11">
        <f t="shared" si="1657"/>
        <v>338.6</v>
      </c>
      <c r="X855" s="139">
        <f t="shared" ref="X855" si="1668">X867+X879+X891</f>
        <v>464.53999999999996</v>
      </c>
      <c r="Y855" s="11">
        <f t="shared" si="1657"/>
        <v>547</v>
      </c>
      <c r="Z855" s="11">
        <f t="shared" ref="Z855" si="1669">Z867+Z879+Z891</f>
        <v>313.39999999999998</v>
      </c>
      <c r="AA855" s="61">
        <f t="shared" si="1627"/>
        <v>1203.09836</v>
      </c>
      <c r="AB855" s="51">
        <f t="shared" si="1611"/>
        <v>0.97892462164361271</v>
      </c>
      <c r="AC855" s="61">
        <f t="shared" si="1612"/>
        <v>25.901640000000043</v>
      </c>
      <c r="AD855" s="81"/>
      <c r="AE855" s="162"/>
    </row>
    <row r="856" spans="1:31" s="6" customFormat="1" ht="18" customHeight="1" x14ac:dyDescent="0.25">
      <c r="A856" s="6" t="str">
        <f t="shared" si="1621"/>
        <v>b</v>
      </c>
      <c r="B856" s="70" t="s">
        <v>7</v>
      </c>
      <c r="C856" s="10" t="s">
        <v>216</v>
      </c>
      <c r="D856" s="12">
        <f t="shared" si="1628"/>
        <v>0</v>
      </c>
      <c r="E856" s="12">
        <f t="shared" ref="E856:F856" si="1670">E868+E880+E892</f>
        <v>0</v>
      </c>
      <c r="F856" s="146">
        <f t="shared" si="1670"/>
        <v>0</v>
      </c>
      <c r="G856" s="84">
        <f t="shared" si="1628"/>
        <v>0</v>
      </c>
      <c r="H856" s="84">
        <f t="shared" ref="H856" si="1671">H868+H880+H892</f>
        <v>0</v>
      </c>
      <c r="I856" s="146">
        <f t="shared" ref="I856" si="1672">I868+I880+I892</f>
        <v>0</v>
      </c>
      <c r="J856" s="43">
        <f t="shared" si="1628"/>
        <v>0</v>
      </c>
      <c r="K856" s="43">
        <f t="shared" ref="K856" si="1673">K868+K880+K892</f>
        <v>0</v>
      </c>
      <c r="L856" s="52" t="str">
        <f t="shared" si="1622"/>
        <v/>
      </c>
      <c r="M856" s="12">
        <f t="shared" si="1633"/>
        <v>0</v>
      </c>
      <c r="N856" s="12">
        <f t="shared" ref="N856" si="1674">N868+N880+N892</f>
        <v>0</v>
      </c>
      <c r="O856" s="12">
        <f t="shared" si="1633"/>
        <v>0</v>
      </c>
      <c r="P856" s="12">
        <f t="shared" ref="P856" si="1675">P868+P880+P892</f>
        <v>0</v>
      </c>
      <c r="Q856" s="12">
        <f t="shared" ref="Q856" si="1676">Q868+Q880+Q892</f>
        <v>0</v>
      </c>
      <c r="R856" s="12">
        <v>0</v>
      </c>
      <c r="S856" s="12">
        <f t="shared" si="1623"/>
        <v>0</v>
      </c>
      <c r="T856" s="146">
        <f t="shared" si="1624"/>
        <v>0</v>
      </c>
      <c r="U856" s="52" t="str">
        <f t="shared" si="1625"/>
        <v/>
      </c>
      <c r="V856" s="62">
        <f t="shared" si="1626"/>
        <v>0</v>
      </c>
      <c r="W856" s="12">
        <f t="shared" ref="W856:Y856" si="1677">W868+W880+W892</f>
        <v>0</v>
      </c>
      <c r="X856" s="131">
        <f t="shared" ref="X856" si="1678">X868+X880+X892</f>
        <v>0</v>
      </c>
      <c r="Y856" s="12">
        <f t="shared" si="1677"/>
        <v>0</v>
      </c>
      <c r="Z856" s="12">
        <f t="shared" ref="Z856" si="1679">Z868+Z880+Z892</f>
        <v>0</v>
      </c>
      <c r="AA856" s="62">
        <f t="shared" si="1627"/>
        <v>0</v>
      </c>
      <c r="AB856" s="52" t="str">
        <f t="shared" si="1611"/>
        <v/>
      </c>
      <c r="AC856" s="62">
        <f t="shared" si="1612"/>
        <v>0</v>
      </c>
      <c r="AD856" s="81"/>
      <c r="AE856" s="162"/>
    </row>
    <row r="857" spans="1:31" s="6" customFormat="1" ht="18" customHeight="1" x14ac:dyDescent="0.25">
      <c r="A857" s="6" t="str">
        <f t="shared" si="1621"/>
        <v>b</v>
      </c>
      <c r="B857" s="70" t="s">
        <v>7</v>
      </c>
      <c r="C857" s="10" t="s">
        <v>217</v>
      </c>
      <c r="D857" s="12">
        <f t="shared" si="1628"/>
        <v>0</v>
      </c>
      <c r="E857" s="12">
        <f t="shared" ref="E857:F857" si="1680">E869+E881+E893</f>
        <v>0</v>
      </c>
      <c r="F857" s="146">
        <f t="shared" si="1680"/>
        <v>0</v>
      </c>
      <c r="G857" s="84">
        <f t="shared" si="1628"/>
        <v>0</v>
      </c>
      <c r="H857" s="84">
        <f t="shared" ref="H857" si="1681">H869+H881+H893</f>
        <v>0</v>
      </c>
      <c r="I857" s="146">
        <f t="shared" ref="I857" si="1682">I869+I881+I893</f>
        <v>0</v>
      </c>
      <c r="J857" s="43">
        <f t="shared" si="1628"/>
        <v>0</v>
      </c>
      <c r="K857" s="43">
        <f t="shared" ref="K857" si="1683">K869+K881+K893</f>
        <v>0</v>
      </c>
      <c r="L857" s="52" t="str">
        <f t="shared" si="1622"/>
        <v/>
      </c>
      <c r="M857" s="12">
        <f t="shared" si="1633"/>
        <v>0</v>
      </c>
      <c r="N857" s="12">
        <f t="shared" ref="N857" si="1684">N869+N881+N893</f>
        <v>0</v>
      </c>
      <c r="O857" s="12">
        <f t="shared" si="1633"/>
        <v>0</v>
      </c>
      <c r="P857" s="12">
        <f t="shared" ref="P857" si="1685">P869+P881+P893</f>
        <v>0</v>
      </c>
      <c r="Q857" s="12">
        <f t="shared" ref="Q857" si="1686">Q869+Q881+Q893</f>
        <v>0</v>
      </c>
      <c r="R857" s="12">
        <v>0</v>
      </c>
      <c r="S857" s="12">
        <f t="shared" si="1623"/>
        <v>0</v>
      </c>
      <c r="T857" s="146">
        <f t="shared" si="1624"/>
        <v>0</v>
      </c>
      <c r="U857" s="52" t="str">
        <f t="shared" si="1625"/>
        <v/>
      </c>
      <c r="V857" s="62">
        <f t="shared" si="1626"/>
        <v>0</v>
      </c>
      <c r="W857" s="12">
        <f t="shared" ref="W857:Y857" si="1687">W869+W881+W893</f>
        <v>0</v>
      </c>
      <c r="X857" s="131">
        <f t="shared" ref="X857" si="1688">X869+X881+X893</f>
        <v>0</v>
      </c>
      <c r="Y857" s="12">
        <f t="shared" si="1687"/>
        <v>0</v>
      </c>
      <c r="Z857" s="12">
        <f t="shared" ref="Z857" si="1689">Z869+Z881+Z893</f>
        <v>0</v>
      </c>
      <c r="AA857" s="62">
        <f t="shared" si="1627"/>
        <v>0</v>
      </c>
      <c r="AB857" s="52" t="str">
        <f t="shared" si="1611"/>
        <v/>
      </c>
      <c r="AC857" s="62">
        <f t="shared" si="1612"/>
        <v>0</v>
      </c>
      <c r="AD857" s="81"/>
      <c r="AE857" s="162"/>
    </row>
    <row r="858" spans="1:31" s="6" customFormat="1" ht="18" customHeight="1" x14ac:dyDescent="0.25">
      <c r="A858" s="6" t="str">
        <f t="shared" si="1621"/>
        <v>b</v>
      </c>
      <c r="B858" s="70" t="s">
        <v>7</v>
      </c>
      <c r="C858" s="10" t="s">
        <v>218</v>
      </c>
      <c r="D858" s="12">
        <f t="shared" si="1628"/>
        <v>0</v>
      </c>
      <c r="E858" s="12">
        <f t="shared" ref="E858:F858" si="1690">E870+E882+E894</f>
        <v>0</v>
      </c>
      <c r="F858" s="146">
        <f t="shared" si="1690"/>
        <v>0</v>
      </c>
      <c r="G858" s="84">
        <f t="shared" si="1628"/>
        <v>0</v>
      </c>
      <c r="H858" s="84">
        <f t="shared" ref="H858" si="1691">H870+H882+H894</f>
        <v>0</v>
      </c>
      <c r="I858" s="146">
        <f t="shared" ref="I858" si="1692">I870+I882+I894</f>
        <v>0</v>
      </c>
      <c r="J858" s="43">
        <f t="shared" si="1628"/>
        <v>0</v>
      </c>
      <c r="K858" s="43">
        <f t="shared" ref="K858" si="1693">K870+K882+K894</f>
        <v>0</v>
      </c>
      <c r="L858" s="52" t="str">
        <f t="shared" si="1622"/>
        <v/>
      </c>
      <c r="M858" s="12">
        <f t="shared" si="1633"/>
        <v>0</v>
      </c>
      <c r="N858" s="12">
        <f t="shared" ref="N858" si="1694">N870+N882+N894</f>
        <v>0</v>
      </c>
      <c r="O858" s="12">
        <f t="shared" si="1633"/>
        <v>0</v>
      </c>
      <c r="P858" s="12">
        <f t="shared" ref="P858" si="1695">P870+P882+P894</f>
        <v>0</v>
      </c>
      <c r="Q858" s="12">
        <f t="shared" ref="Q858" si="1696">Q870+Q882+Q894</f>
        <v>0</v>
      </c>
      <c r="R858" s="12">
        <v>0</v>
      </c>
      <c r="S858" s="12">
        <f t="shared" si="1623"/>
        <v>0</v>
      </c>
      <c r="T858" s="146">
        <f t="shared" si="1624"/>
        <v>0</v>
      </c>
      <c r="U858" s="52" t="str">
        <f t="shared" si="1625"/>
        <v/>
      </c>
      <c r="V858" s="62">
        <f t="shared" si="1626"/>
        <v>0</v>
      </c>
      <c r="W858" s="12">
        <f t="shared" ref="W858:Y859" si="1697">W870+W882+W894</f>
        <v>0</v>
      </c>
      <c r="X858" s="131">
        <f t="shared" ref="X858" si="1698">X870+X882+X894</f>
        <v>0</v>
      </c>
      <c r="Y858" s="12">
        <f t="shared" si="1697"/>
        <v>0</v>
      </c>
      <c r="Z858" s="12">
        <f t="shared" ref="Z858" si="1699">Z870+Z882+Z894</f>
        <v>0</v>
      </c>
      <c r="AA858" s="62">
        <f t="shared" si="1627"/>
        <v>0</v>
      </c>
      <c r="AB858" s="52" t="str">
        <f t="shared" si="1611"/>
        <v/>
      </c>
      <c r="AC858" s="62">
        <f t="shared" si="1612"/>
        <v>0</v>
      </c>
      <c r="AD858" s="81"/>
      <c r="AE858" s="162"/>
    </row>
    <row r="859" spans="1:31" s="6" customFormat="1" ht="18" x14ac:dyDescent="0.25">
      <c r="A859" s="6" t="str">
        <f t="shared" si="1621"/>
        <v>a</v>
      </c>
      <c r="B859" s="70" t="s">
        <v>7</v>
      </c>
      <c r="C859" s="10" t="s">
        <v>219</v>
      </c>
      <c r="D859" s="11">
        <f t="shared" si="1628"/>
        <v>10500</v>
      </c>
      <c r="E859" s="11">
        <f t="shared" ref="E859:F859" si="1700">E871+E883+E895</f>
        <v>10400.1</v>
      </c>
      <c r="F859" s="145">
        <f t="shared" si="1700"/>
        <v>7302.6</v>
      </c>
      <c r="G859" s="83">
        <f t="shared" ref="G859:J859" si="1701">G871+G883+G895</f>
        <v>7245.6680999999999</v>
      </c>
      <c r="H859" s="83">
        <f t="shared" ref="H859" si="1702">H871+H883+H895</f>
        <v>6470.9274299999997</v>
      </c>
      <c r="I859" s="145">
        <f t="shared" ref="I859" si="1703">I871+I883+I895</f>
        <v>5591.5386200000003</v>
      </c>
      <c r="J859" s="42">
        <f t="shared" si="1701"/>
        <v>4755.2479400000002</v>
      </c>
      <c r="K859" s="42">
        <f t="shared" ref="K859" si="1704">K871+K883+K895</f>
        <v>3908.9007000000001</v>
      </c>
      <c r="L859" s="51">
        <f t="shared" si="1622"/>
        <v>0.99220388628707579</v>
      </c>
      <c r="M859" s="11">
        <f t="shared" si="1633"/>
        <v>0</v>
      </c>
      <c r="N859" s="11">
        <f t="shared" ref="N859" si="1705">N871+N883+N895</f>
        <v>864.40927000000022</v>
      </c>
      <c r="O859" s="11">
        <f t="shared" si="1633"/>
        <v>779.63758999999982</v>
      </c>
      <c r="P859" s="11">
        <f t="shared" ref="P859" si="1706">P871+P883+P895</f>
        <v>846.34724000000017</v>
      </c>
      <c r="Q859" s="11">
        <f t="shared" ref="Q859" si="1707">Q871+Q883+Q895</f>
        <v>840</v>
      </c>
      <c r="R859" s="11">
        <v>836.29068000000007</v>
      </c>
      <c r="S859" s="11">
        <f t="shared" si="1623"/>
        <v>774.74067000000014</v>
      </c>
      <c r="T859" s="145">
        <f t="shared" si="1624"/>
        <v>56.931900000000496</v>
      </c>
      <c r="U859" s="51">
        <f t="shared" si="1625"/>
        <v>0.69669215680618457</v>
      </c>
      <c r="V859" s="61">
        <f t="shared" si="1626"/>
        <v>3154.4319000000005</v>
      </c>
      <c r="W859" s="11">
        <f t="shared" si="1697"/>
        <v>2652</v>
      </c>
      <c r="X859" s="139">
        <f t="shared" ref="X859" si="1708">X871+X883+X895</f>
        <v>2613.1</v>
      </c>
      <c r="Y859" s="11">
        <f t="shared" si="1697"/>
        <v>3131</v>
      </c>
      <c r="Z859" s="11">
        <f t="shared" ref="Z859" si="1709">Z871+Z883+Z895</f>
        <v>3022</v>
      </c>
      <c r="AA859" s="61">
        <f t="shared" si="1627"/>
        <v>10376.668099999999</v>
      </c>
      <c r="AB859" s="51">
        <f t="shared" si="1611"/>
        <v>0.99774695435620797</v>
      </c>
      <c r="AC859" s="61">
        <f t="shared" si="1612"/>
        <v>23.431900000001406</v>
      </c>
      <c r="AD859" s="81"/>
      <c r="AE859" s="162"/>
    </row>
    <row r="860" spans="1:31" s="6" customFormat="1" ht="18" customHeight="1" x14ac:dyDescent="0.25">
      <c r="A860" s="6" t="str">
        <f t="shared" si="1621"/>
        <v>b</v>
      </c>
      <c r="B860" s="70" t="s">
        <v>7</v>
      </c>
      <c r="C860" s="10" t="s">
        <v>220</v>
      </c>
      <c r="D860" s="12">
        <f t="shared" si="1628"/>
        <v>0</v>
      </c>
      <c r="E860" s="12">
        <f t="shared" ref="E860:F860" si="1710">E872+E884+E896</f>
        <v>0</v>
      </c>
      <c r="F860" s="146">
        <f t="shared" si="1710"/>
        <v>0</v>
      </c>
      <c r="G860" s="84">
        <f t="shared" si="1628"/>
        <v>0</v>
      </c>
      <c r="H860" s="84">
        <f t="shared" ref="H860" si="1711">H872+H884+H896</f>
        <v>0</v>
      </c>
      <c r="I860" s="146">
        <f t="shared" ref="I860" si="1712">I872+I884+I896</f>
        <v>0</v>
      </c>
      <c r="J860" s="43">
        <f t="shared" si="1628"/>
        <v>0</v>
      </c>
      <c r="K860" s="43">
        <f t="shared" ref="K860" si="1713">K872+K884+K896</f>
        <v>0</v>
      </c>
      <c r="L860" s="52" t="str">
        <f t="shared" si="1622"/>
        <v/>
      </c>
      <c r="M860" s="12">
        <f t="shared" si="1633"/>
        <v>0</v>
      </c>
      <c r="N860" s="12">
        <f t="shared" ref="N860" si="1714">N872+N884+N896</f>
        <v>0</v>
      </c>
      <c r="O860" s="12">
        <f t="shared" si="1633"/>
        <v>0</v>
      </c>
      <c r="P860" s="12">
        <f t="shared" ref="P860" si="1715">P872+P884+P896</f>
        <v>0</v>
      </c>
      <c r="Q860" s="12">
        <f t="shared" ref="Q860" si="1716">Q872+Q884+Q896</f>
        <v>0</v>
      </c>
      <c r="R860" s="12">
        <v>0</v>
      </c>
      <c r="S860" s="12">
        <f t="shared" si="1623"/>
        <v>0</v>
      </c>
      <c r="T860" s="146">
        <f t="shared" si="1624"/>
        <v>0</v>
      </c>
      <c r="U860" s="52" t="str">
        <f t="shared" si="1625"/>
        <v/>
      </c>
      <c r="V860" s="62">
        <f t="shared" si="1626"/>
        <v>0</v>
      </c>
      <c r="W860" s="12">
        <f t="shared" ref="W860:Y860" si="1717">W872+W884+W896</f>
        <v>0</v>
      </c>
      <c r="X860" s="131">
        <f t="shared" ref="X860" si="1718">X872+X884+X896</f>
        <v>0</v>
      </c>
      <c r="Y860" s="12">
        <f t="shared" si="1717"/>
        <v>0</v>
      </c>
      <c r="Z860" s="12">
        <f t="shared" ref="Z860" si="1719">Z872+Z884+Z896</f>
        <v>0</v>
      </c>
      <c r="AA860" s="62">
        <f t="shared" si="1627"/>
        <v>0</v>
      </c>
      <c r="AB860" s="52" t="str">
        <f t="shared" si="1611"/>
        <v/>
      </c>
      <c r="AC860" s="62">
        <f t="shared" si="1612"/>
        <v>0</v>
      </c>
      <c r="AD860" s="81"/>
      <c r="AE860" s="162"/>
    </row>
    <row r="861" spans="1:31" s="6" customFormat="1" ht="30" customHeight="1" x14ac:dyDescent="0.25">
      <c r="A861" s="6" t="str">
        <f t="shared" si="1621"/>
        <v>b</v>
      </c>
      <c r="B861" s="69" t="s">
        <v>7</v>
      </c>
      <c r="C861" s="13" t="s">
        <v>14</v>
      </c>
      <c r="D861" s="14">
        <f t="shared" si="1628"/>
        <v>0</v>
      </c>
      <c r="E861" s="14">
        <f t="shared" ref="E861:F861" si="1720">E873+E885+E897</f>
        <v>0</v>
      </c>
      <c r="F861" s="147">
        <f t="shared" si="1720"/>
        <v>0</v>
      </c>
      <c r="G861" s="158">
        <f t="shared" si="1628"/>
        <v>0</v>
      </c>
      <c r="H861" s="158">
        <f t="shared" ref="H861" si="1721">H873+H885+H897</f>
        <v>0</v>
      </c>
      <c r="I861" s="147">
        <f t="shared" ref="I861" si="1722">I873+I885+I897</f>
        <v>0</v>
      </c>
      <c r="J861" s="44">
        <f t="shared" si="1628"/>
        <v>0</v>
      </c>
      <c r="K861" s="44">
        <f t="shared" ref="K861" si="1723">K873+K885+K897</f>
        <v>0</v>
      </c>
      <c r="L861" s="53" t="str">
        <f t="shared" si="1622"/>
        <v/>
      </c>
      <c r="M861" s="14">
        <f t="shared" si="1633"/>
        <v>0</v>
      </c>
      <c r="N861" s="14">
        <f t="shared" ref="N861" si="1724">N873+N885+N897</f>
        <v>0</v>
      </c>
      <c r="O861" s="14">
        <f t="shared" si="1633"/>
        <v>0</v>
      </c>
      <c r="P861" s="14">
        <f t="shared" ref="P861" si="1725">P873+P885+P897</f>
        <v>0</v>
      </c>
      <c r="Q861" s="14">
        <f t="shared" ref="Q861" si="1726">Q873+Q885+Q897</f>
        <v>0</v>
      </c>
      <c r="R861" s="14">
        <v>0</v>
      </c>
      <c r="S861" s="14">
        <f t="shared" si="1623"/>
        <v>0</v>
      </c>
      <c r="T861" s="147">
        <f t="shared" si="1624"/>
        <v>0</v>
      </c>
      <c r="U861" s="53" t="str">
        <f t="shared" si="1625"/>
        <v/>
      </c>
      <c r="V861" s="63">
        <f t="shared" si="1626"/>
        <v>0</v>
      </c>
      <c r="W861" s="14">
        <f t="shared" ref="W861:Y861" si="1727">W873+W885+W897</f>
        <v>0</v>
      </c>
      <c r="X861" s="132">
        <f t="shared" ref="X861" si="1728">X873+X885+X897</f>
        <v>0</v>
      </c>
      <c r="Y861" s="14">
        <f t="shared" si="1727"/>
        <v>0</v>
      </c>
      <c r="Z861" s="14">
        <f t="shared" ref="Z861" si="1729">Z873+Z885+Z897</f>
        <v>0</v>
      </c>
      <c r="AA861" s="63">
        <f t="shared" si="1627"/>
        <v>0</v>
      </c>
      <c r="AB861" s="53" t="str">
        <f t="shared" si="1611"/>
        <v/>
      </c>
      <c r="AC861" s="63">
        <f t="shared" si="1612"/>
        <v>0</v>
      </c>
      <c r="AD861" s="81"/>
      <c r="AE861" s="162"/>
    </row>
    <row r="862" spans="1:31" s="6" customFormat="1" ht="15" customHeight="1" x14ac:dyDescent="0.25">
      <c r="A862" s="6" t="str">
        <f t="shared" si="1621"/>
        <v>b</v>
      </c>
      <c r="B862" s="69" t="s">
        <v>7</v>
      </c>
      <c r="C862" s="13" t="s">
        <v>15</v>
      </c>
      <c r="D862" s="14">
        <f t="shared" si="1628"/>
        <v>0</v>
      </c>
      <c r="E862" s="14">
        <f t="shared" ref="E862:F862" si="1730">E874+E886+E898</f>
        <v>0</v>
      </c>
      <c r="F862" s="147">
        <f t="shared" si="1730"/>
        <v>0</v>
      </c>
      <c r="G862" s="158">
        <f t="shared" si="1628"/>
        <v>0</v>
      </c>
      <c r="H862" s="158">
        <f t="shared" ref="H862" si="1731">H874+H886+H898</f>
        <v>0</v>
      </c>
      <c r="I862" s="147">
        <f t="shared" ref="I862" si="1732">I874+I886+I898</f>
        <v>0</v>
      </c>
      <c r="J862" s="44">
        <f t="shared" si="1628"/>
        <v>0</v>
      </c>
      <c r="K862" s="44">
        <f t="shared" ref="K862" si="1733">K874+K886+K898</f>
        <v>0</v>
      </c>
      <c r="L862" s="53" t="str">
        <f t="shared" si="1622"/>
        <v/>
      </c>
      <c r="M862" s="14">
        <f t="shared" si="1633"/>
        <v>0</v>
      </c>
      <c r="N862" s="14">
        <f t="shared" ref="N862" si="1734">N874+N886+N898</f>
        <v>0</v>
      </c>
      <c r="O862" s="14">
        <f t="shared" si="1633"/>
        <v>0</v>
      </c>
      <c r="P862" s="14">
        <f t="shared" ref="P862" si="1735">P874+P886+P898</f>
        <v>0</v>
      </c>
      <c r="Q862" s="14">
        <f t="shared" ref="Q862" si="1736">Q874+Q886+Q898</f>
        <v>0</v>
      </c>
      <c r="R862" s="14">
        <v>0</v>
      </c>
      <c r="S862" s="14">
        <f t="shared" si="1623"/>
        <v>0</v>
      </c>
      <c r="T862" s="147">
        <f t="shared" si="1624"/>
        <v>0</v>
      </c>
      <c r="U862" s="53" t="str">
        <f t="shared" si="1625"/>
        <v/>
      </c>
      <c r="V862" s="63">
        <f t="shared" si="1626"/>
        <v>0</v>
      </c>
      <c r="W862" s="14">
        <f t="shared" ref="W862:Y862" si="1737">W874+W886+W898</f>
        <v>0</v>
      </c>
      <c r="X862" s="132">
        <f t="shared" ref="X862" si="1738">X874+X886+X898</f>
        <v>0</v>
      </c>
      <c r="Y862" s="14">
        <f t="shared" si="1737"/>
        <v>0</v>
      </c>
      <c r="Z862" s="14">
        <f t="shared" ref="Z862" si="1739">Z874+Z886+Z898</f>
        <v>0</v>
      </c>
      <c r="AA862" s="63">
        <f t="shared" si="1627"/>
        <v>0</v>
      </c>
      <c r="AB862" s="53" t="str">
        <f t="shared" si="1611"/>
        <v/>
      </c>
      <c r="AC862" s="63">
        <f t="shared" si="1612"/>
        <v>0</v>
      </c>
      <c r="AD862" s="81"/>
      <c r="AE862" s="162"/>
    </row>
    <row r="863" spans="1:31" s="6" customFormat="1" ht="15.75" customHeight="1" thickBot="1" x14ac:dyDescent="0.3">
      <c r="A863" s="6" t="str">
        <f t="shared" si="1621"/>
        <v>b</v>
      </c>
      <c r="B863" s="71" t="s">
        <v>7</v>
      </c>
      <c r="C863" s="17" t="s">
        <v>16</v>
      </c>
      <c r="D863" s="18">
        <f t="shared" si="1628"/>
        <v>0</v>
      </c>
      <c r="E863" s="18">
        <f t="shared" ref="E863:F863" si="1740">E875+E887+E899</f>
        <v>0</v>
      </c>
      <c r="F863" s="149">
        <f t="shared" si="1740"/>
        <v>0</v>
      </c>
      <c r="G863" s="160">
        <f t="shared" si="1628"/>
        <v>0</v>
      </c>
      <c r="H863" s="160">
        <f t="shared" ref="H863" si="1741">H875+H887+H899</f>
        <v>0</v>
      </c>
      <c r="I863" s="149">
        <f t="shared" ref="I863" si="1742">I875+I887+I899</f>
        <v>0</v>
      </c>
      <c r="J863" s="46">
        <f t="shared" si="1628"/>
        <v>0</v>
      </c>
      <c r="K863" s="46">
        <f t="shared" ref="K863" si="1743">K875+K887+K899</f>
        <v>0</v>
      </c>
      <c r="L863" s="55" t="str">
        <f t="shared" si="1622"/>
        <v/>
      </c>
      <c r="M863" s="18">
        <f t="shared" si="1633"/>
        <v>0</v>
      </c>
      <c r="N863" s="18">
        <f t="shared" ref="N863" si="1744">N875+N887+N899</f>
        <v>0</v>
      </c>
      <c r="O863" s="18">
        <f t="shared" si="1633"/>
        <v>0</v>
      </c>
      <c r="P863" s="18">
        <f t="shared" ref="P863" si="1745">P875+P887+P899</f>
        <v>0</v>
      </c>
      <c r="Q863" s="18">
        <f t="shared" ref="Q863" si="1746">Q875+Q887+Q899</f>
        <v>0</v>
      </c>
      <c r="R863" s="18">
        <v>0</v>
      </c>
      <c r="S863" s="18">
        <f t="shared" si="1623"/>
        <v>0</v>
      </c>
      <c r="T863" s="149">
        <f t="shared" si="1624"/>
        <v>0</v>
      </c>
      <c r="U863" s="55" t="str">
        <f t="shared" si="1625"/>
        <v/>
      </c>
      <c r="V863" s="65">
        <f t="shared" si="1626"/>
        <v>0</v>
      </c>
      <c r="W863" s="18">
        <f t="shared" ref="W863:Y863" si="1747">W875+W887+W899</f>
        <v>0</v>
      </c>
      <c r="X863" s="133">
        <f t="shared" ref="X863" si="1748">X875+X887+X899</f>
        <v>0</v>
      </c>
      <c r="Y863" s="18">
        <f t="shared" si="1747"/>
        <v>0</v>
      </c>
      <c r="Z863" s="18">
        <f t="shared" ref="Z863" si="1749">Z875+Z887+Z899</f>
        <v>0</v>
      </c>
      <c r="AA863" s="65">
        <f t="shared" si="1627"/>
        <v>0</v>
      </c>
      <c r="AB863" s="55" t="str">
        <f t="shared" si="1611"/>
        <v/>
      </c>
      <c r="AC863" s="65">
        <f t="shared" si="1612"/>
        <v>0</v>
      </c>
      <c r="AD863" s="81"/>
      <c r="AE863" s="162"/>
    </row>
    <row r="864" spans="1:31" s="24" customFormat="1" ht="52.5" customHeight="1" thickTop="1" thickBot="1" x14ac:dyDescent="0.3">
      <c r="A864" s="6" t="str">
        <f t="shared" si="1621"/>
        <v>a</v>
      </c>
      <c r="B864" s="67" t="s">
        <v>143</v>
      </c>
      <c r="C864" s="19" t="s">
        <v>142</v>
      </c>
      <c r="D864" s="7">
        <f t="shared" ref="D864:K864" si="1750">D865+D873+D874+D875</f>
        <v>10000</v>
      </c>
      <c r="E864" s="7">
        <f t="shared" si="1750"/>
        <v>10000.1</v>
      </c>
      <c r="F864" s="143">
        <f t="shared" ref="F864" si="1751">F865+F873+F874+F875</f>
        <v>7017.6</v>
      </c>
      <c r="G864" s="156">
        <f t="shared" si="1750"/>
        <v>7017.5125099999996</v>
      </c>
      <c r="H864" s="156">
        <f t="shared" ref="H864" si="1752">H865+H873+H874+H875</f>
        <v>6270.9101000000001</v>
      </c>
      <c r="I864" s="143">
        <f t="shared" ref="I864" si="1753">I865+I873+I874+I875</f>
        <v>5420.2499299999999</v>
      </c>
      <c r="J864" s="40">
        <f t="shared" si="1750"/>
        <v>4592.8542500000003</v>
      </c>
      <c r="K864" s="40">
        <f t="shared" si="1750"/>
        <v>3787.7847900000002</v>
      </c>
      <c r="L864" s="49">
        <f t="shared" si="1622"/>
        <v>0.99998753277473773</v>
      </c>
      <c r="M864" s="7">
        <f>M865+M873+M874+M875</f>
        <v>0</v>
      </c>
      <c r="N864" s="7">
        <f>N865+N873+N874+N875</f>
        <v>839.43926000000022</v>
      </c>
      <c r="O864" s="7">
        <f>O865+O873+O874+O875</f>
        <v>750.45339999999987</v>
      </c>
      <c r="P864" s="7">
        <f>P865+P873+P874+P875</f>
        <v>805.06946000000016</v>
      </c>
      <c r="Q864" s="7">
        <f>Q865+Q873+Q874+Q875</f>
        <v>805</v>
      </c>
      <c r="R864" s="7">
        <v>827.39567999999963</v>
      </c>
      <c r="S864" s="7">
        <f t="shared" si="1623"/>
        <v>746.60240999999951</v>
      </c>
      <c r="T864" s="143">
        <f t="shared" si="1624"/>
        <v>8.7490000000798318E-2</v>
      </c>
      <c r="U864" s="49">
        <f t="shared" si="1625"/>
        <v>0.70174423355766435</v>
      </c>
      <c r="V864" s="59">
        <f t="shared" si="1626"/>
        <v>2982.5874900000008</v>
      </c>
      <c r="W864" s="7">
        <f>W865+W873+W874+W875</f>
        <v>2652</v>
      </c>
      <c r="X864" s="118">
        <f>X865+X873+X874+X875</f>
        <v>2500.1</v>
      </c>
      <c r="Y864" s="7">
        <f>Y865+Y873+Y874+Y875</f>
        <v>3031</v>
      </c>
      <c r="Z864" s="7">
        <f>Z865+Z873+Z874+Z875</f>
        <v>2907</v>
      </c>
      <c r="AA864" s="59">
        <f t="shared" si="1627"/>
        <v>10048.51251</v>
      </c>
      <c r="AB864" s="49">
        <f t="shared" si="1611"/>
        <v>1.004841202587974</v>
      </c>
      <c r="AC864" s="59">
        <f t="shared" si="1612"/>
        <v>-48.412510000000111</v>
      </c>
      <c r="AD864" s="81"/>
      <c r="AE864" s="162"/>
    </row>
    <row r="865" spans="1:31" s="24" customFormat="1" ht="18.75" customHeight="1" thickTop="1" x14ac:dyDescent="0.25">
      <c r="A865" s="6" t="s">
        <v>231</v>
      </c>
      <c r="B865" s="69" t="s">
        <v>7</v>
      </c>
      <c r="C865" s="8" t="s">
        <v>8</v>
      </c>
      <c r="D865" s="9">
        <f t="shared" ref="D865:K865" si="1754">D866+D867+D868+D869+D870+D871+D872</f>
        <v>10000</v>
      </c>
      <c r="E865" s="9">
        <f t="shared" si="1754"/>
        <v>10000.1</v>
      </c>
      <c r="F865" s="144">
        <f t="shared" ref="F865" si="1755">F866+F867+F868+F869+F870+F871+F872</f>
        <v>7017.6</v>
      </c>
      <c r="G865" s="157">
        <f t="shared" si="1754"/>
        <v>7017.5125099999996</v>
      </c>
      <c r="H865" s="157">
        <f t="shared" ref="H865" si="1756">H866+H867+H868+H869+H870+H871+H872</f>
        <v>6270.9101000000001</v>
      </c>
      <c r="I865" s="144">
        <f t="shared" ref="I865" si="1757">I866+I867+I868+I869+I870+I871+I872</f>
        <v>5420.2499299999999</v>
      </c>
      <c r="J865" s="41">
        <f t="shared" si="1754"/>
        <v>4592.8542500000003</v>
      </c>
      <c r="K865" s="41">
        <f t="shared" si="1754"/>
        <v>3787.7847900000002</v>
      </c>
      <c r="L865" s="50">
        <f t="shared" si="1622"/>
        <v>0.99998753277473773</v>
      </c>
      <c r="M865" s="9">
        <f>M866+M867+M868+M869+M870+M871+M872</f>
        <v>0</v>
      </c>
      <c r="N865" s="9">
        <f>N866+N867+N868+N869+N870+N871+N872</f>
        <v>839.43926000000022</v>
      </c>
      <c r="O865" s="9">
        <f>O866+O867+O868+O869+O870+O871+O872</f>
        <v>750.45339999999987</v>
      </c>
      <c r="P865" s="9">
        <f>P866+P867+P868+P869+P870+P871+P872</f>
        <v>805.06946000000016</v>
      </c>
      <c r="Q865" s="9">
        <f>Q866+Q867+Q868+Q869+Q870+Q871+Q872</f>
        <v>805</v>
      </c>
      <c r="R865" s="9">
        <v>827.39567999999963</v>
      </c>
      <c r="S865" s="9">
        <f t="shared" si="1623"/>
        <v>746.60240999999951</v>
      </c>
      <c r="T865" s="144">
        <f t="shared" si="1624"/>
        <v>8.7490000000798318E-2</v>
      </c>
      <c r="U865" s="50">
        <f t="shared" si="1625"/>
        <v>0.70174423355766435</v>
      </c>
      <c r="V865" s="60">
        <f t="shared" si="1626"/>
        <v>2982.5874900000008</v>
      </c>
      <c r="W865" s="9">
        <f>W866+W867+W868+W869+W870+W871+W872</f>
        <v>2652</v>
      </c>
      <c r="X865" s="113">
        <f>X866+X867+X868+X869+X870+X871+X872</f>
        <v>2500.1</v>
      </c>
      <c r="Y865" s="9">
        <f>Y866+Y867+Y868+Y869+Y870+Y871+Y872</f>
        <v>3031</v>
      </c>
      <c r="Z865" s="9">
        <f>Z866+Z867+Z868+Z869+Z870+Z871+Z872</f>
        <v>2907</v>
      </c>
      <c r="AA865" s="60">
        <f t="shared" si="1627"/>
        <v>10048.51251</v>
      </c>
      <c r="AB865" s="50">
        <f t="shared" si="1611"/>
        <v>1.004841202587974</v>
      </c>
      <c r="AC865" s="60">
        <f t="shared" si="1612"/>
        <v>-48.412510000000111</v>
      </c>
      <c r="AD865" s="81"/>
      <c r="AE865" s="162"/>
    </row>
    <row r="866" spans="1:31" s="24" customFormat="1" ht="18" customHeight="1" x14ac:dyDescent="0.25">
      <c r="A866" s="6" t="str">
        <f>IF(OR(M866&lt;&gt;0,F866&lt;&gt;0,O866&lt;&gt;0,S866&lt;&gt;0,T866&lt;&gt;0),"a","b")</f>
        <v>b</v>
      </c>
      <c r="B866" s="70" t="s">
        <v>7</v>
      </c>
      <c r="C866" s="10" t="s">
        <v>215</v>
      </c>
      <c r="D866" s="12">
        <v>0</v>
      </c>
      <c r="E866" s="12">
        <v>0</v>
      </c>
      <c r="F866" s="146">
        <v>0</v>
      </c>
      <c r="G866" s="84">
        <v>0</v>
      </c>
      <c r="H866" s="84">
        <v>0</v>
      </c>
      <c r="I866" s="146">
        <v>0</v>
      </c>
      <c r="J866" s="43">
        <v>0</v>
      </c>
      <c r="K866" s="43">
        <v>0</v>
      </c>
      <c r="L866" s="52" t="str">
        <f t="shared" si="1622"/>
        <v/>
      </c>
      <c r="M866" s="12">
        <v>0</v>
      </c>
      <c r="N866" s="12">
        <v>0</v>
      </c>
      <c r="O866" s="12">
        <v>0</v>
      </c>
      <c r="P866" s="12">
        <v>0</v>
      </c>
      <c r="Q866" s="12"/>
      <c r="R866" s="12">
        <v>0</v>
      </c>
      <c r="S866" s="12">
        <f t="shared" si="1623"/>
        <v>0</v>
      </c>
      <c r="T866" s="146">
        <f t="shared" si="1624"/>
        <v>0</v>
      </c>
      <c r="U866" s="52" t="str">
        <f t="shared" si="1625"/>
        <v/>
      </c>
      <c r="V866" s="62">
        <f t="shared" si="1626"/>
        <v>0</v>
      </c>
      <c r="W866" s="12"/>
      <c r="X866" s="111">
        <v>0</v>
      </c>
      <c r="Y866" s="12"/>
      <c r="Z866" s="12">
        <v>0</v>
      </c>
      <c r="AA866" s="62">
        <f t="shared" si="1627"/>
        <v>0</v>
      </c>
      <c r="AB866" s="52" t="str">
        <f t="shared" si="1611"/>
        <v/>
      </c>
      <c r="AC866" s="62">
        <f t="shared" si="1612"/>
        <v>0</v>
      </c>
      <c r="AD866" s="81"/>
      <c r="AE866" s="162"/>
    </row>
    <row r="867" spans="1:31" s="24" customFormat="1" ht="18" customHeight="1" x14ac:dyDescent="0.25">
      <c r="A867" s="6" t="str">
        <f>IF(OR(M867&lt;&gt;0,F867&lt;&gt;0,O867&lt;&gt;0,S867&lt;&gt;0,T867&lt;&gt;0),"a","b")</f>
        <v>b</v>
      </c>
      <c r="B867" s="70" t="s">
        <v>7</v>
      </c>
      <c r="C867" s="10" t="s">
        <v>221</v>
      </c>
      <c r="D867" s="12">
        <v>0</v>
      </c>
      <c r="E867" s="12">
        <v>0</v>
      </c>
      <c r="F867" s="146">
        <v>0</v>
      </c>
      <c r="G867" s="84">
        <v>0</v>
      </c>
      <c r="H867" s="84">
        <v>0</v>
      </c>
      <c r="I867" s="146">
        <v>0</v>
      </c>
      <c r="J867" s="43">
        <v>0</v>
      </c>
      <c r="K867" s="43">
        <v>0</v>
      </c>
      <c r="L867" s="52" t="str">
        <f t="shared" si="1622"/>
        <v/>
      </c>
      <c r="M867" s="12">
        <v>0</v>
      </c>
      <c r="N867" s="12">
        <v>0</v>
      </c>
      <c r="O867" s="12">
        <v>0</v>
      </c>
      <c r="P867" s="12">
        <v>0</v>
      </c>
      <c r="Q867" s="12"/>
      <c r="R867" s="12">
        <v>0</v>
      </c>
      <c r="S867" s="12">
        <f t="shared" si="1623"/>
        <v>0</v>
      </c>
      <c r="T867" s="146">
        <f t="shared" si="1624"/>
        <v>0</v>
      </c>
      <c r="U867" s="52" t="str">
        <f t="shared" si="1625"/>
        <v/>
      </c>
      <c r="V867" s="62">
        <f t="shared" si="1626"/>
        <v>0</v>
      </c>
      <c r="W867" s="12"/>
      <c r="X867" s="111">
        <v>0</v>
      </c>
      <c r="Y867" s="12"/>
      <c r="Z867" s="12">
        <v>0</v>
      </c>
      <c r="AA867" s="62">
        <f t="shared" si="1627"/>
        <v>0</v>
      </c>
      <c r="AB867" s="52" t="str">
        <f t="shared" si="1611"/>
        <v/>
      </c>
      <c r="AC867" s="62">
        <f t="shared" si="1612"/>
        <v>0</v>
      </c>
      <c r="AD867" s="81"/>
      <c r="AE867" s="162"/>
    </row>
    <row r="868" spans="1:31" s="24" customFormat="1" ht="18" customHeight="1" x14ac:dyDescent="0.25">
      <c r="A868" s="6" t="str">
        <f>IF(OR(M868&lt;&gt;0,F868&lt;&gt;0,O868&lt;&gt;0,S868&lt;&gt;0,T868&lt;&gt;0),"a","b")</f>
        <v>b</v>
      </c>
      <c r="B868" s="70" t="s">
        <v>7</v>
      </c>
      <c r="C868" s="10" t="s">
        <v>216</v>
      </c>
      <c r="D868" s="12">
        <v>0</v>
      </c>
      <c r="E868" s="12">
        <v>0</v>
      </c>
      <c r="F868" s="146">
        <v>0</v>
      </c>
      <c r="G868" s="84">
        <v>0</v>
      </c>
      <c r="H868" s="84">
        <v>0</v>
      </c>
      <c r="I868" s="146">
        <v>0</v>
      </c>
      <c r="J868" s="43">
        <v>0</v>
      </c>
      <c r="K868" s="43">
        <v>0</v>
      </c>
      <c r="L868" s="52" t="str">
        <f t="shared" si="1622"/>
        <v/>
      </c>
      <c r="M868" s="12">
        <v>0</v>
      </c>
      <c r="N868" s="12">
        <v>0</v>
      </c>
      <c r="O868" s="12">
        <v>0</v>
      </c>
      <c r="P868" s="12">
        <v>0</v>
      </c>
      <c r="Q868" s="12"/>
      <c r="R868" s="12">
        <v>0</v>
      </c>
      <c r="S868" s="12">
        <f t="shared" si="1623"/>
        <v>0</v>
      </c>
      <c r="T868" s="146">
        <f t="shared" si="1624"/>
        <v>0</v>
      </c>
      <c r="U868" s="52" t="str">
        <f t="shared" si="1625"/>
        <v/>
      </c>
      <c r="V868" s="62">
        <f t="shared" si="1626"/>
        <v>0</v>
      </c>
      <c r="W868" s="12"/>
      <c r="X868" s="111">
        <v>0</v>
      </c>
      <c r="Y868" s="12"/>
      <c r="Z868" s="12">
        <v>0</v>
      </c>
      <c r="AA868" s="62">
        <f t="shared" si="1627"/>
        <v>0</v>
      </c>
      <c r="AB868" s="52" t="str">
        <f t="shared" si="1611"/>
        <v/>
      </c>
      <c r="AC868" s="62">
        <f t="shared" si="1612"/>
        <v>0</v>
      </c>
      <c r="AD868" s="81"/>
      <c r="AE868" s="162"/>
    </row>
    <row r="869" spans="1:31" s="24" customFormat="1" ht="18" customHeight="1" x14ac:dyDescent="0.25">
      <c r="A869" s="6" t="str">
        <f>IF(OR(M869&lt;&gt;0,F869&lt;&gt;0,O869&lt;&gt;0,S869&lt;&gt;0,T869&lt;&gt;0),"a","b")</f>
        <v>b</v>
      </c>
      <c r="B869" s="70" t="s">
        <v>7</v>
      </c>
      <c r="C869" s="10" t="s">
        <v>217</v>
      </c>
      <c r="D869" s="12">
        <v>0</v>
      </c>
      <c r="E869" s="12">
        <v>0</v>
      </c>
      <c r="F869" s="146">
        <v>0</v>
      </c>
      <c r="G869" s="84">
        <v>0</v>
      </c>
      <c r="H869" s="84">
        <v>0</v>
      </c>
      <c r="I869" s="146">
        <v>0</v>
      </c>
      <c r="J869" s="43">
        <v>0</v>
      </c>
      <c r="K869" s="43">
        <v>0</v>
      </c>
      <c r="L869" s="52" t="str">
        <f t="shared" si="1622"/>
        <v/>
      </c>
      <c r="M869" s="12">
        <v>0</v>
      </c>
      <c r="N869" s="12">
        <v>0</v>
      </c>
      <c r="O869" s="12">
        <v>0</v>
      </c>
      <c r="P869" s="12">
        <v>0</v>
      </c>
      <c r="Q869" s="12"/>
      <c r="R869" s="12">
        <v>0</v>
      </c>
      <c r="S869" s="12">
        <f t="shared" si="1623"/>
        <v>0</v>
      </c>
      <c r="T869" s="146">
        <f t="shared" si="1624"/>
        <v>0</v>
      </c>
      <c r="U869" s="52" t="str">
        <f t="shared" si="1625"/>
        <v/>
      </c>
      <c r="V869" s="62">
        <f t="shared" si="1626"/>
        <v>0</v>
      </c>
      <c r="W869" s="12"/>
      <c r="X869" s="111">
        <v>0</v>
      </c>
      <c r="Y869" s="12"/>
      <c r="Z869" s="12">
        <v>0</v>
      </c>
      <c r="AA869" s="62">
        <f t="shared" si="1627"/>
        <v>0</v>
      </c>
      <c r="AB869" s="52" t="str">
        <f t="shared" si="1611"/>
        <v/>
      </c>
      <c r="AC869" s="62">
        <f t="shared" si="1612"/>
        <v>0</v>
      </c>
      <c r="AD869" s="81"/>
      <c r="AE869" s="162"/>
    </row>
    <row r="870" spans="1:31" s="24" customFormat="1" ht="18" customHeight="1" x14ac:dyDescent="0.25">
      <c r="A870" s="6" t="str">
        <f>IF(OR(M870&lt;&gt;0,F870&lt;&gt;0,O870&lt;&gt;0,S870&lt;&gt;0,T870&lt;&gt;0),"a","b")</f>
        <v>b</v>
      </c>
      <c r="B870" s="70" t="s">
        <v>7</v>
      </c>
      <c r="C870" s="10" t="s">
        <v>218</v>
      </c>
      <c r="D870" s="12">
        <v>0</v>
      </c>
      <c r="E870" s="12">
        <v>0</v>
      </c>
      <c r="F870" s="146">
        <v>0</v>
      </c>
      <c r="G870" s="84">
        <v>0</v>
      </c>
      <c r="H870" s="84">
        <v>0</v>
      </c>
      <c r="I870" s="146">
        <v>0</v>
      </c>
      <c r="J870" s="43">
        <v>0</v>
      </c>
      <c r="K870" s="43">
        <v>0</v>
      </c>
      <c r="L870" s="52" t="str">
        <f t="shared" si="1622"/>
        <v/>
      </c>
      <c r="M870" s="12">
        <v>0</v>
      </c>
      <c r="N870" s="12">
        <v>0</v>
      </c>
      <c r="O870" s="12">
        <v>0</v>
      </c>
      <c r="P870" s="12">
        <v>0</v>
      </c>
      <c r="Q870" s="12"/>
      <c r="R870" s="12">
        <v>0</v>
      </c>
      <c r="S870" s="12">
        <f t="shared" si="1623"/>
        <v>0</v>
      </c>
      <c r="T870" s="146">
        <f t="shared" si="1624"/>
        <v>0</v>
      </c>
      <c r="U870" s="52" t="str">
        <f t="shared" si="1625"/>
        <v/>
      </c>
      <c r="V870" s="62">
        <f t="shared" si="1626"/>
        <v>0</v>
      </c>
      <c r="W870" s="12"/>
      <c r="X870" s="111">
        <v>0</v>
      </c>
      <c r="Y870" s="12"/>
      <c r="Z870" s="12">
        <v>0</v>
      </c>
      <c r="AA870" s="62">
        <f t="shared" si="1627"/>
        <v>0</v>
      </c>
      <c r="AB870" s="52" t="str">
        <f t="shared" si="1611"/>
        <v/>
      </c>
      <c r="AC870" s="62">
        <f t="shared" si="1612"/>
        <v>0</v>
      </c>
      <c r="AD870" s="81"/>
      <c r="AE870" s="162"/>
    </row>
    <row r="871" spans="1:31" s="24" customFormat="1" ht="18" customHeight="1" x14ac:dyDescent="0.25">
      <c r="A871" s="6" t="s">
        <v>231</v>
      </c>
      <c r="B871" s="70" t="s">
        <v>7</v>
      </c>
      <c r="C871" s="10" t="s">
        <v>219</v>
      </c>
      <c r="D871" s="11">
        <v>10000</v>
      </c>
      <c r="E871" s="11">
        <v>10000.1</v>
      </c>
      <c r="F871" s="145">
        <v>7017.6</v>
      </c>
      <c r="G871" s="83">
        <v>7017.5125099999996</v>
      </c>
      <c r="H871" s="83">
        <v>6270.9101000000001</v>
      </c>
      <c r="I871" s="145">
        <v>5420.2499299999999</v>
      </c>
      <c r="J871" s="42">
        <v>4592.8542500000003</v>
      </c>
      <c r="K871" s="42">
        <v>3787.7847900000002</v>
      </c>
      <c r="L871" s="51">
        <f t="shared" si="1622"/>
        <v>0.99998753277473773</v>
      </c>
      <c r="M871" s="11">
        <v>0</v>
      </c>
      <c r="N871" s="11">
        <v>839.43926000000022</v>
      </c>
      <c r="O871" s="11">
        <v>750.45339999999987</v>
      </c>
      <c r="P871" s="11">
        <v>805.06946000000016</v>
      </c>
      <c r="Q871" s="11">
        <v>805</v>
      </c>
      <c r="R871" s="11">
        <v>827.39567999999963</v>
      </c>
      <c r="S871" s="11">
        <f t="shared" si="1623"/>
        <v>746.60240999999951</v>
      </c>
      <c r="T871" s="145">
        <f t="shared" si="1624"/>
        <v>8.7490000000798318E-2</v>
      </c>
      <c r="U871" s="51">
        <f t="shared" si="1625"/>
        <v>0.70174423355766435</v>
      </c>
      <c r="V871" s="61">
        <f t="shared" si="1626"/>
        <v>2982.5874900000008</v>
      </c>
      <c r="W871" s="11">
        <v>2652</v>
      </c>
      <c r="X871" s="116">
        <v>2500.1</v>
      </c>
      <c r="Y871" s="11">
        <v>3031</v>
      </c>
      <c r="Z871" s="11">
        <v>2907</v>
      </c>
      <c r="AA871" s="61">
        <f t="shared" si="1627"/>
        <v>10048.51251</v>
      </c>
      <c r="AB871" s="51">
        <f t="shared" si="1611"/>
        <v>1.004841202587974</v>
      </c>
      <c r="AC871" s="61">
        <f t="shared" si="1612"/>
        <v>-48.412510000000111</v>
      </c>
      <c r="AD871" s="81"/>
      <c r="AE871" s="162"/>
    </row>
    <row r="872" spans="1:31" s="24" customFormat="1" ht="18" customHeight="1" x14ac:dyDescent="0.25">
      <c r="A872" s="6" t="str">
        <f>IF(OR(M872&lt;&gt;0,F872&lt;&gt;0,O872&lt;&gt;0,S872&lt;&gt;0,T872&lt;&gt;0),"a","b")</f>
        <v>b</v>
      </c>
      <c r="B872" s="70" t="s">
        <v>7</v>
      </c>
      <c r="C872" s="10" t="s">
        <v>220</v>
      </c>
      <c r="D872" s="12">
        <v>0</v>
      </c>
      <c r="E872" s="12">
        <v>0</v>
      </c>
      <c r="F872" s="146">
        <v>0</v>
      </c>
      <c r="G872" s="84">
        <v>0</v>
      </c>
      <c r="H872" s="84">
        <v>0</v>
      </c>
      <c r="I872" s="146">
        <v>0</v>
      </c>
      <c r="J872" s="43">
        <v>0</v>
      </c>
      <c r="K872" s="43">
        <v>0</v>
      </c>
      <c r="L872" s="52" t="str">
        <f t="shared" si="1622"/>
        <v/>
      </c>
      <c r="M872" s="12">
        <v>0</v>
      </c>
      <c r="N872" s="12">
        <v>0</v>
      </c>
      <c r="O872" s="12">
        <v>0</v>
      </c>
      <c r="P872" s="12">
        <v>0</v>
      </c>
      <c r="Q872" s="12"/>
      <c r="R872" s="12">
        <v>0</v>
      </c>
      <c r="S872" s="12">
        <f t="shared" si="1623"/>
        <v>0</v>
      </c>
      <c r="T872" s="146">
        <f t="shared" si="1624"/>
        <v>0</v>
      </c>
      <c r="U872" s="52" t="str">
        <f t="shared" si="1625"/>
        <v/>
      </c>
      <c r="V872" s="62">
        <f t="shared" si="1626"/>
        <v>0</v>
      </c>
      <c r="W872" s="12"/>
      <c r="X872" s="111">
        <v>0</v>
      </c>
      <c r="Y872" s="12"/>
      <c r="Z872" s="12">
        <v>0</v>
      </c>
      <c r="AA872" s="62">
        <f t="shared" si="1627"/>
        <v>0</v>
      </c>
      <c r="AB872" s="52" t="str">
        <f t="shared" si="1611"/>
        <v/>
      </c>
      <c r="AC872" s="62">
        <f t="shared" si="1612"/>
        <v>0</v>
      </c>
      <c r="AD872" s="81"/>
      <c r="AE872" s="162"/>
    </row>
    <row r="873" spans="1:31" s="24" customFormat="1" ht="30" customHeight="1" x14ac:dyDescent="0.25">
      <c r="A873" s="6" t="str">
        <f>IF(OR(M873&lt;&gt;0,F873&lt;&gt;0,O873&lt;&gt;0,S873&lt;&gt;0,T873&lt;&gt;0),"a","b")</f>
        <v>b</v>
      </c>
      <c r="B873" s="69" t="s">
        <v>7</v>
      </c>
      <c r="C873" s="13" t="s">
        <v>14</v>
      </c>
      <c r="D873" s="14">
        <v>0</v>
      </c>
      <c r="E873" s="14">
        <v>0</v>
      </c>
      <c r="F873" s="147">
        <v>0</v>
      </c>
      <c r="G873" s="158">
        <v>0</v>
      </c>
      <c r="H873" s="158">
        <v>0</v>
      </c>
      <c r="I873" s="147">
        <v>0</v>
      </c>
      <c r="J873" s="44">
        <v>0</v>
      </c>
      <c r="K873" s="44">
        <v>0</v>
      </c>
      <c r="L873" s="53" t="str">
        <f t="shared" si="1622"/>
        <v/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f t="shared" si="1623"/>
        <v>0</v>
      </c>
      <c r="T873" s="147">
        <f t="shared" si="1624"/>
        <v>0</v>
      </c>
      <c r="U873" s="53" t="str">
        <f t="shared" si="1625"/>
        <v/>
      </c>
      <c r="V873" s="63">
        <f t="shared" si="1626"/>
        <v>0</v>
      </c>
      <c r="W873" s="14"/>
      <c r="X873" s="110">
        <v>0</v>
      </c>
      <c r="Y873" s="14"/>
      <c r="Z873" s="14">
        <v>0</v>
      </c>
      <c r="AA873" s="63">
        <f t="shared" si="1627"/>
        <v>0</v>
      </c>
      <c r="AB873" s="53" t="str">
        <f t="shared" si="1611"/>
        <v/>
      </c>
      <c r="AC873" s="63">
        <f t="shared" si="1612"/>
        <v>0</v>
      </c>
      <c r="AD873" s="81"/>
      <c r="AE873" s="162"/>
    </row>
    <row r="874" spans="1:31" s="24" customFormat="1" ht="15" customHeight="1" x14ac:dyDescent="0.25">
      <c r="A874" s="6" t="str">
        <f>IF(OR(M874&lt;&gt;0,F874&lt;&gt;0,O874&lt;&gt;0,S874&lt;&gt;0,T874&lt;&gt;0),"a","b")</f>
        <v>b</v>
      </c>
      <c r="B874" s="69" t="s">
        <v>7</v>
      </c>
      <c r="C874" s="13" t="s">
        <v>15</v>
      </c>
      <c r="D874" s="14">
        <v>0</v>
      </c>
      <c r="E874" s="14">
        <v>0</v>
      </c>
      <c r="F874" s="147">
        <v>0</v>
      </c>
      <c r="G874" s="158">
        <v>0</v>
      </c>
      <c r="H874" s="158">
        <v>0</v>
      </c>
      <c r="I874" s="147">
        <v>0</v>
      </c>
      <c r="J874" s="44">
        <v>0</v>
      </c>
      <c r="K874" s="44">
        <v>0</v>
      </c>
      <c r="L874" s="53" t="str">
        <f t="shared" si="1622"/>
        <v/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f t="shared" si="1623"/>
        <v>0</v>
      </c>
      <c r="T874" s="147">
        <f t="shared" si="1624"/>
        <v>0</v>
      </c>
      <c r="U874" s="53" t="str">
        <f t="shared" si="1625"/>
        <v/>
      </c>
      <c r="V874" s="63">
        <f t="shared" si="1626"/>
        <v>0</v>
      </c>
      <c r="W874" s="14"/>
      <c r="X874" s="110">
        <v>0</v>
      </c>
      <c r="Y874" s="14"/>
      <c r="Z874" s="14">
        <v>0</v>
      </c>
      <c r="AA874" s="63">
        <f t="shared" si="1627"/>
        <v>0</v>
      </c>
      <c r="AB874" s="53" t="str">
        <f t="shared" si="1611"/>
        <v/>
      </c>
      <c r="AC874" s="63">
        <f t="shared" si="1612"/>
        <v>0</v>
      </c>
      <c r="AD874" s="81"/>
      <c r="AE874" s="162"/>
    </row>
    <row r="875" spans="1:31" s="24" customFormat="1" ht="15.75" customHeight="1" thickBot="1" x14ac:dyDescent="0.3">
      <c r="A875" s="6" t="str">
        <f>IF(OR(M875&lt;&gt;0,F875&lt;&gt;0,O875&lt;&gt;0,S875&lt;&gt;0,T875&lt;&gt;0),"a","b")</f>
        <v>b</v>
      </c>
      <c r="B875" s="71" t="s">
        <v>7</v>
      </c>
      <c r="C875" s="17" t="s">
        <v>16</v>
      </c>
      <c r="D875" s="18">
        <v>0</v>
      </c>
      <c r="E875" s="18">
        <v>0</v>
      </c>
      <c r="F875" s="149">
        <v>0</v>
      </c>
      <c r="G875" s="160">
        <v>0</v>
      </c>
      <c r="H875" s="160">
        <v>0</v>
      </c>
      <c r="I875" s="149">
        <v>0</v>
      </c>
      <c r="J875" s="46">
        <v>0</v>
      </c>
      <c r="K875" s="46">
        <v>0</v>
      </c>
      <c r="L875" s="55" t="str">
        <f t="shared" si="1622"/>
        <v/>
      </c>
      <c r="M875" s="18">
        <v>0</v>
      </c>
      <c r="N875" s="18">
        <v>0</v>
      </c>
      <c r="O875" s="18">
        <v>0</v>
      </c>
      <c r="P875" s="18">
        <v>0</v>
      </c>
      <c r="Q875" s="18">
        <v>0</v>
      </c>
      <c r="R875" s="18">
        <v>0</v>
      </c>
      <c r="S875" s="18">
        <f t="shared" si="1623"/>
        <v>0</v>
      </c>
      <c r="T875" s="149">
        <f t="shared" si="1624"/>
        <v>0</v>
      </c>
      <c r="U875" s="55" t="str">
        <f t="shared" si="1625"/>
        <v/>
      </c>
      <c r="V875" s="65">
        <f t="shared" si="1626"/>
        <v>0</v>
      </c>
      <c r="W875" s="18"/>
      <c r="X875" s="112">
        <v>0</v>
      </c>
      <c r="Y875" s="18"/>
      <c r="Z875" s="18">
        <v>0</v>
      </c>
      <c r="AA875" s="65">
        <f t="shared" si="1627"/>
        <v>0</v>
      </c>
      <c r="AB875" s="55" t="str">
        <f t="shared" si="1611"/>
        <v/>
      </c>
      <c r="AC875" s="65">
        <f t="shared" si="1612"/>
        <v>0</v>
      </c>
      <c r="AD875" s="81"/>
      <c r="AE875" s="162"/>
    </row>
    <row r="876" spans="1:31" s="6" customFormat="1" ht="111.75" thickTop="1" thickBot="1" x14ac:dyDescent="0.3">
      <c r="A876" s="6" t="str">
        <f>IF(OR(M876&lt;&gt;0,F876&lt;&gt;0,O876&lt;&gt;0,S876&lt;&gt;0,T876&lt;&gt;0),"a","b")</f>
        <v>a</v>
      </c>
      <c r="B876" s="67" t="s">
        <v>144</v>
      </c>
      <c r="C876" s="19" t="s">
        <v>145</v>
      </c>
      <c r="D876" s="7">
        <f t="shared" ref="D876:K876" si="1758">D877+D885+D886+D887</f>
        <v>1000</v>
      </c>
      <c r="E876" s="7">
        <f t="shared" si="1758"/>
        <v>879</v>
      </c>
      <c r="F876" s="143">
        <f t="shared" ref="F876" si="1759">F877+F885+F886+F887</f>
        <v>665.6</v>
      </c>
      <c r="G876" s="156">
        <f t="shared" si="1758"/>
        <v>656.09835999999996</v>
      </c>
      <c r="H876" s="156">
        <f t="shared" ref="H876" si="1760">H877+H885+H886+H887</f>
        <v>605.74982</v>
      </c>
      <c r="I876" s="143">
        <f t="shared" ref="I876" si="1761">I877+I885+I886+I887</f>
        <v>520.24657000000002</v>
      </c>
      <c r="J876" s="40">
        <f t="shared" si="1758"/>
        <v>448.10545999999999</v>
      </c>
      <c r="K876" s="40">
        <f t="shared" si="1758"/>
        <v>371.51572999999996</v>
      </c>
      <c r="L876" s="49">
        <f t="shared" si="1622"/>
        <v>0.9857246995192307</v>
      </c>
      <c r="M876" s="7">
        <f>M877+M885+M886+M887</f>
        <v>0</v>
      </c>
      <c r="N876" s="7">
        <f>N877+N885+N886+N887</f>
        <v>84.330850000000012</v>
      </c>
      <c r="O876" s="7">
        <f>O877+O885+O886+O887</f>
        <v>85.414279999999962</v>
      </c>
      <c r="P876" s="7">
        <f>P877+P885+P886+P887</f>
        <v>76.589730000000031</v>
      </c>
      <c r="Q876" s="7">
        <f>Q877+Q885+Q886+Q887</f>
        <v>67.400000000000006</v>
      </c>
      <c r="R876" s="7">
        <v>72.141110000000026</v>
      </c>
      <c r="S876" s="7">
        <f t="shared" si="1623"/>
        <v>50.348539999999957</v>
      </c>
      <c r="T876" s="143">
        <f t="shared" si="1624"/>
        <v>9.5016400000000658</v>
      </c>
      <c r="U876" s="49">
        <f t="shared" si="1625"/>
        <v>0.7464145164960182</v>
      </c>
      <c r="V876" s="59">
        <f t="shared" si="1626"/>
        <v>222.90164000000004</v>
      </c>
      <c r="W876" s="7">
        <f>W877+W885+W886+W887</f>
        <v>218.6</v>
      </c>
      <c r="X876" s="118">
        <f>X877+X885+X886+X887</f>
        <v>214.54</v>
      </c>
      <c r="Y876" s="7">
        <f>Y877+Y885+Y886+Y887</f>
        <v>197</v>
      </c>
      <c r="Z876" s="7">
        <f>Z877+Z885+Z886+Z887</f>
        <v>213.4</v>
      </c>
      <c r="AA876" s="59">
        <f t="shared" si="1627"/>
        <v>853.09835999999996</v>
      </c>
      <c r="AB876" s="49">
        <f t="shared" si="1611"/>
        <v>0.97053283276450508</v>
      </c>
      <c r="AC876" s="59">
        <f t="shared" si="1612"/>
        <v>25.901640000000043</v>
      </c>
      <c r="AD876" s="81"/>
      <c r="AE876" s="162"/>
    </row>
    <row r="877" spans="1:31" s="6" customFormat="1" ht="18.75" customHeight="1" thickTop="1" x14ac:dyDescent="0.25">
      <c r="A877" s="6" t="s">
        <v>231</v>
      </c>
      <c r="B877" s="69" t="s">
        <v>7</v>
      </c>
      <c r="C877" s="8" t="s">
        <v>8</v>
      </c>
      <c r="D877" s="9">
        <f t="shared" ref="D877:K877" si="1762">D878+D879+D880+D881+D882+D883+D884</f>
        <v>1000</v>
      </c>
      <c r="E877" s="9">
        <f t="shared" si="1762"/>
        <v>879</v>
      </c>
      <c r="F877" s="144">
        <f t="shared" ref="F877" si="1763">F878+F879+F880+F881+F882+F883+F884</f>
        <v>665.6</v>
      </c>
      <c r="G877" s="157">
        <f t="shared" si="1762"/>
        <v>656.09835999999996</v>
      </c>
      <c r="H877" s="157">
        <f t="shared" ref="H877" si="1764">H878+H879+H880+H881+H882+H883+H884</f>
        <v>605.74982</v>
      </c>
      <c r="I877" s="144">
        <f t="shared" ref="I877" si="1765">I878+I879+I880+I881+I882+I883+I884</f>
        <v>520.24657000000002</v>
      </c>
      <c r="J877" s="41">
        <f t="shared" si="1762"/>
        <v>448.10545999999999</v>
      </c>
      <c r="K877" s="41">
        <f t="shared" si="1762"/>
        <v>371.51572999999996</v>
      </c>
      <c r="L877" s="50">
        <f t="shared" si="1622"/>
        <v>0.9857246995192307</v>
      </c>
      <c r="M877" s="9">
        <f>M878+M879+M880+M881+M882+M883+M884</f>
        <v>0</v>
      </c>
      <c r="N877" s="9">
        <f>N878+N879+N880+N881+N882+N883+N884</f>
        <v>84.330850000000012</v>
      </c>
      <c r="O877" s="9">
        <f>O878+O879+O880+O881+O882+O883+O884</f>
        <v>85.414279999999962</v>
      </c>
      <c r="P877" s="9">
        <f>P878+P879+P880+P881+P882+P883+P884</f>
        <v>76.589730000000031</v>
      </c>
      <c r="Q877" s="9">
        <f>Q878+Q879+Q880+Q881+Q882+Q883+Q884</f>
        <v>67.400000000000006</v>
      </c>
      <c r="R877" s="9">
        <v>72.141110000000026</v>
      </c>
      <c r="S877" s="9">
        <f t="shared" si="1623"/>
        <v>50.348539999999957</v>
      </c>
      <c r="T877" s="144">
        <f t="shared" si="1624"/>
        <v>9.5016400000000658</v>
      </c>
      <c r="U877" s="50">
        <f t="shared" si="1625"/>
        <v>0.7464145164960182</v>
      </c>
      <c r="V877" s="60">
        <f t="shared" si="1626"/>
        <v>222.90164000000004</v>
      </c>
      <c r="W877" s="9">
        <f>W878+W879+W880+W881+W882+W883+W884</f>
        <v>218.6</v>
      </c>
      <c r="X877" s="113">
        <f>X878+X879+X880+X881+X882+X883+X884</f>
        <v>214.54</v>
      </c>
      <c r="Y877" s="9">
        <f>Y878+Y879+Y880+Y881+Y882+Y883+Y884</f>
        <v>197</v>
      </c>
      <c r="Z877" s="9">
        <f>Z878+Z879+Z880+Z881+Z882+Z883+Z884</f>
        <v>213.4</v>
      </c>
      <c r="AA877" s="60">
        <f t="shared" si="1627"/>
        <v>853.09835999999996</v>
      </c>
      <c r="AB877" s="50">
        <f t="shared" si="1611"/>
        <v>0.97053283276450508</v>
      </c>
      <c r="AC877" s="60">
        <f t="shared" si="1612"/>
        <v>25.901640000000043</v>
      </c>
      <c r="AD877" s="81"/>
      <c r="AE877" s="162"/>
    </row>
    <row r="878" spans="1:31" s="6" customFormat="1" ht="18" customHeight="1" x14ac:dyDescent="0.25">
      <c r="A878" s="6" t="s">
        <v>231</v>
      </c>
      <c r="B878" s="70" t="s">
        <v>7</v>
      </c>
      <c r="C878" s="10" t="s">
        <v>215</v>
      </c>
      <c r="D878" s="12">
        <v>0</v>
      </c>
      <c r="E878" s="12">
        <v>0</v>
      </c>
      <c r="F878" s="146">
        <v>0</v>
      </c>
      <c r="G878" s="84">
        <v>0</v>
      </c>
      <c r="H878" s="84">
        <v>0</v>
      </c>
      <c r="I878" s="146">
        <v>0</v>
      </c>
      <c r="J878" s="43">
        <v>0</v>
      </c>
      <c r="K878" s="43">
        <v>0</v>
      </c>
      <c r="L878" s="52" t="str">
        <f t="shared" si="1622"/>
        <v/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f t="shared" si="1623"/>
        <v>0</v>
      </c>
      <c r="T878" s="146">
        <f t="shared" si="1624"/>
        <v>0</v>
      </c>
      <c r="U878" s="52" t="str">
        <f t="shared" si="1625"/>
        <v/>
      </c>
      <c r="V878" s="62">
        <f t="shared" si="1626"/>
        <v>0</v>
      </c>
      <c r="W878" s="12"/>
      <c r="X878" s="136">
        <v>0</v>
      </c>
      <c r="Y878" s="12"/>
      <c r="Z878" s="12">
        <v>0</v>
      </c>
      <c r="AA878" s="62">
        <f t="shared" si="1627"/>
        <v>0</v>
      </c>
      <c r="AB878" s="52" t="str">
        <f t="shared" si="1611"/>
        <v/>
      </c>
      <c r="AC878" s="62">
        <f t="shared" si="1612"/>
        <v>0</v>
      </c>
      <c r="AD878" s="81"/>
      <c r="AE878" s="162"/>
    </row>
    <row r="879" spans="1:31" s="6" customFormat="1" ht="18" customHeight="1" x14ac:dyDescent="0.25">
      <c r="A879" s="6" t="s">
        <v>231</v>
      </c>
      <c r="B879" s="70" t="s">
        <v>7</v>
      </c>
      <c r="C879" s="35" t="s">
        <v>146</v>
      </c>
      <c r="D879" s="11">
        <v>1000</v>
      </c>
      <c r="E879" s="11">
        <v>879</v>
      </c>
      <c r="F879" s="145">
        <v>665.6</v>
      </c>
      <c r="G879" s="83">
        <v>656.09835999999996</v>
      </c>
      <c r="H879" s="83">
        <v>605.74982</v>
      </c>
      <c r="I879" s="145">
        <v>520.24657000000002</v>
      </c>
      <c r="J879" s="42">
        <v>448.10545999999999</v>
      </c>
      <c r="K879" s="42">
        <v>371.51572999999996</v>
      </c>
      <c r="L879" s="51">
        <f t="shared" si="1622"/>
        <v>0.9857246995192307</v>
      </c>
      <c r="M879" s="11">
        <v>0</v>
      </c>
      <c r="N879" s="11">
        <v>84.330850000000012</v>
      </c>
      <c r="O879" s="11">
        <v>85.414279999999962</v>
      </c>
      <c r="P879" s="11">
        <v>76.589730000000031</v>
      </c>
      <c r="Q879" s="11">
        <v>67.400000000000006</v>
      </c>
      <c r="R879" s="11">
        <v>72.141110000000026</v>
      </c>
      <c r="S879" s="11">
        <f t="shared" si="1623"/>
        <v>50.348539999999957</v>
      </c>
      <c r="T879" s="145">
        <f t="shared" si="1624"/>
        <v>9.5016400000000658</v>
      </c>
      <c r="U879" s="51">
        <f t="shared" si="1625"/>
        <v>0.7464145164960182</v>
      </c>
      <c r="V879" s="61">
        <f t="shared" si="1626"/>
        <v>222.90164000000004</v>
      </c>
      <c r="W879" s="11">
        <v>218.6</v>
      </c>
      <c r="X879" s="134">
        <v>214.54</v>
      </c>
      <c r="Y879" s="11">
        <v>197</v>
      </c>
      <c r="Z879" s="11">
        <v>213.4</v>
      </c>
      <c r="AA879" s="61">
        <f t="shared" si="1627"/>
        <v>853.09835999999996</v>
      </c>
      <c r="AB879" s="51">
        <f t="shared" si="1611"/>
        <v>0.97053283276450508</v>
      </c>
      <c r="AC879" s="61">
        <f t="shared" si="1612"/>
        <v>25.901640000000043</v>
      </c>
      <c r="AD879" s="81"/>
      <c r="AE879" s="162"/>
    </row>
    <row r="880" spans="1:31" s="6" customFormat="1" ht="18" customHeight="1" x14ac:dyDescent="0.25">
      <c r="A880" s="6" t="str">
        <f t="shared" ref="A880:A888" si="1766">IF(OR(M880&lt;&gt;0,F880&lt;&gt;0,O880&lt;&gt;0,S880&lt;&gt;0,T880&lt;&gt;0),"a","b")</f>
        <v>b</v>
      </c>
      <c r="B880" s="70" t="s">
        <v>7</v>
      </c>
      <c r="C880" s="10" t="s">
        <v>216</v>
      </c>
      <c r="D880" s="12">
        <v>0</v>
      </c>
      <c r="E880" s="12">
        <v>0</v>
      </c>
      <c r="F880" s="146">
        <v>0</v>
      </c>
      <c r="G880" s="84">
        <v>0</v>
      </c>
      <c r="H880" s="84">
        <v>0</v>
      </c>
      <c r="I880" s="146">
        <v>0</v>
      </c>
      <c r="J880" s="43">
        <v>0</v>
      </c>
      <c r="K880" s="43">
        <v>0</v>
      </c>
      <c r="L880" s="52" t="str">
        <f t="shared" si="1622"/>
        <v/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f t="shared" si="1623"/>
        <v>0</v>
      </c>
      <c r="T880" s="146">
        <f t="shared" si="1624"/>
        <v>0</v>
      </c>
      <c r="U880" s="52" t="str">
        <f t="shared" si="1625"/>
        <v/>
      </c>
      <c r="V880" s="62">
        <f t="shared" si="1626"/>
        <v>0</v>
      </c>
      <c r="W880" s="12"/>
      <c r="X880" s="136">
        <v>0</v>
      </c>
      <c r="Y880" s="12"/>
      <c r="Z880" s="12">
        <v>0</v>
      </c>
      <c r="AA880" s="62">
        <f t="shared" si="1627"/>
        <v>0</v>
      </c>
      <c r="AB880" s="52" t="str">
        <f t="shared" si="1611"/>
        <v/>
      </c>
      <c r="AC880" s="62">
        <f t="shared" si="1612"/>
        <v>0</v>
      </c>
      <c r="AD880" s="81"/>
      <c r="AE880" s="162"/>
    </row>
    <row r="881" spans="1:31" s="6" customFormat="1" ht="18" customHeight="1" x14ac:dyDescent="0.25">
      <c r="A881" s="6" t="str">
        <f t="shared" si="1766"/>
        <v>b</v>
      </c>
      <c r="B881" s="70" t="s">
        <v>7</v>
      </c>
      <c r="C881" s="10" t="s">
        <v>217</v>
      </c>
      <c r="D881" s="12">
        <v>0</v>
      </c>
      <c r="E881" s="12">
        <v>0</v>
      </c>
      <c r="F881" s="146">
        <v>0</v>
      </c>
      <c r="G881" s="84">
        <v>0</v>
      </c>
      <c r="H881" s="84">
        <v>0</v>
      </c>
      <c r="I881" s="146">
        <v>0</v>
      </c>
      <c r="J881" s="43">
        <v>0</v>
      </c>
      <c r="K881" s="43">
        <v>0</v>
      </c>
      <c r="L881" s="52" t="str">
        <f t="shared" si="1622"/>
        <v/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f t="shared" si="1623"/>
        <v>0</v>
      </c>
      <c r="T881" s="146">
        <f t="shared" si="1624"/>
        <v>0</v>
      </c>
      <c r="U881" s="52" t="str">
        <f t="shared" si="1625"/>
        <v/>
      </c>
      <c r="V881" s="62">
        <f t="shared" si="1626"/>
        <v>0</v>
      </c>
      <c r="W881" s="12"/>
      <c r="X881" s="136">
        <v>0</v>
      </c>
      <c r="Y881" s="12"/>
      <c r="Z881" s="12">
        <v>0</v>
      </c>
      <c r="AA881" s="62">
        <f t="shared" si="1627"/>
        <v>0</v>
      </c>
      <c r="AB881" s="52" t="str">
        <f t="shared" si="1611"/>
        <v/>
      </c>
      <c r="AC881" s="62">
        <f t="shared" si="1612"/>
        <v>0</v>
      </c>
      <c r="AD881" s="81"/>
      <c r="AE881" s="162"/>
    </row>
    <row r="882" spans="1:31" s="6" customFormat="1" ht="18" customHeight="1" x14ac:dyDescent="0.25">
      <c r="A882" s="6" t="str">
        <f t="shared" si="1766"/>
        <v>b</v>
      </c>
      <c r="B882" s="70" t="s">
        <v>7</v>
      </c>
      <c r="C882" s="10" t="s">
        <v>218</v>
      </c>
      <c r="D882" s="12">
        <v>0</v>
      </c>
      <c r="E882" s="12">
        <v>0</v>
      </c>
      <c r="F882" s="146">
        <v>0</v>
      </c>
      <c r="G882" s="84">
        <v>0</v>
      </c>
      <c r="H882" s="84">
        <v>0</v>
      </c>
      <c r="I882" s="146">
        <v>0</v>
      </c>
      <c r="J882" s="43">
        <v>0</v>
      </c>
      <c r="K882" s="43">
        <v>0</v>
      </c>
      <c r="L882" s="52" t="str">
        <f t="shared" si="1622"/>
        <v/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f t="shared" si="1623"/>
        <v>0</v>
      </c>
      <c r="T882" s="146">
        <f t="shared" si="1624"/>
        <v>0</v>
      </c>
      <c r="U882" s="52" t="str">
        <f t="shared" si="1625"/>
        <v/>
      </c>
      <c r="V882" s="62">
        <f t="shared" si="1626"/>
        <v>0</v>
      </c>
      <c r="W882" s="12"/>
      <c r="X882" s="136">
        <v>0</v>
      </c>
      <c r="Y882" s="12"/>
      <c r="Z882" s="12">
        <v>0</v>
      </c>
      <c r="AA882" s="62">
        <f t="shared" si="1627"/>
        <v>0</v>
      </c>
      <c r="AB882" s="52" t="str">
        <f t="shared" si="1611"/>
        <v/>
      </c>
      <c r="AC882" s="62">
        <f t="shared" si="1612"/>
        <v>0</v>
      </c>
      <c r="AD882" s="81"/>
      <c r="AE882" s="162"/>
    </row>
    <row r="883" spans="1:31" s="6" customFormat="1" ht="18" customHeight="1" x14ac:dyDescent="0.25">
      <c r="A883" s="6" t="str">
        <f t="shared" si="1766"/>
        <v>b</v>
      </c>
      <c r="B883" s="70" t="s">
        <v>7</v>
      </c>
      <c r="C883" s="10" t="s">
        <v>219</v>
      </c>
      <c r="D883" s="12">
        <v>0</v>
      </c>
      <c r="E883" s="12">
        <v>0</v>
      </c>
      <c r="F883" s="146">
        <v>0</v>
      </c>
      <c r="G883" s="84">
        <v>0</v>
      </c>
      <c r="H883" s="84">
        <v>0</v>
      </c>
      <c r="I883" s="146">
        <v>0</v>
      </c>
      <c r="J883" s="43">
        <v>0</v>
      </c>
      <c r="K883" s="43">
        <v>0</v>
      </c>
      <c r="L883" s="52" t="str">
        <f t="shared" si="1622"/>
        <v/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f t="shared" si="1623"/>
        <v>0</v>
      </c>
      <c r="T883" s="146">
        <f t="shared" si="1624"/>
        <v>0</v>
      </c>
      <c r="U883" s="52" t="str">
        <f t="shared" si="1625"/>
        <v/>
      </c>
      <c r="V883" s="62">
        <f t="shared" si="1626"/>
        <v>0</v>
      </c>
      <c r="W883" s="12"/>
      <c r="X883" s="136">
        <v>0</v>
      </c>
      <c r="Y883" s="12"/>
      <c r="Z883" s="12">
        <v>0</v>
      </c>
      <c r="AA883" s="62">
        <f t="shared" si="1627"/>
        <v>0</v>
      </c>
      <c r="AB883" s="52" t="str">
        <f t="shared" si="1611"/>
        <v/>
      </c>
      <c r="AC883" s="62">
        <f t="shared" si="1612"/>
        <v>0</v>
      </c>
      <c r="AD883" s="81"/>
      <c r="AE883" s="162"/>
    </row>
    <row r="884" spans="1:31" s="6" customFormat="1" ht="18" customHeight="1" x14ac:dyDescent="0.25">
      <c r="A884" s="6" t="str">
        <f t="shared" si="1766"/>
        <v>b</v>
      </c>
      <c r="B884" s="70" t="s">
        <v>7</v>
      </c>
      <c r="C884" s="10" t="s">
        <v>220</v>
      </c>
      <c r="D884" s="12">
        <v>0</v>
      </c>
      <c r="E884" s="12">
        <v>0</v>
      </c>
      <c r="F884" s="146">
        <v>0</v>
      </c>
      <c r="G884" s="84">
        <v>0</v>
      </c>
      <c r="H884" s="84">
        <v>0</v>
      </c>
      <c r="I884" s="146">
        <v>0</v>
      </c>
      <c r="J884" s="43">
        <v>0</v>
      </c>
      <c r="K884" s="43">
        <v>0</v>
      </c>
      <c r="L884" s="52" t="str">
        <f t="shared" si="1622"/>
        <v/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f t="shared" si="1623"/>
        <v>0</v>
      </c>
      <c r="T884" s="146">
        <f t="shared" si="1624"/>
        <v>0</v>
      </c>
      <c r="U884" s="52" t="str">
        <f t="shared" si="1625"/>
        <v/>
      </c>
      <c r="V884" s="62">
        <f t="shared" si="1626"/>
        <v>0</v>
      </c>
      <c r="W884" s="12"/>
      <c r="X884" s="136">
        <v>0</v>
      </c>
      <c r="Y884" s="12"/>
      <c r="Z884" s="12">
        <v>0</v>
      </c>
      <c r="AA884" s="62">
        <f t="shared" si="1627"/>
        <v>0</v>
      </c>
      <c r="AB884" s="52" t="str">
        <f t="shared" si="1611"/>
        <v/>
      </c>
      <c r="AC884" s="62">
        <f t="shared" si="1612"/>
        <v>0</v>
      </c>
      <c r="AD884" s="81"/>
      <c r="AE884" s="162"/>
    </row>
    <row r="885" spans="1:31" s="6" customFormat="1" ht="30" customHeight="1" x14ac:dyDescent="0.25">
      <c r="A885" s="6" t="str">
        <f t="shared" si="1766"/>
        <v>b</v>
      </c>
      <c r="B885" s="69" t="s">
        <v>7</v>
      </c>
      <c r="C885" s="13" t="s">
        <v>14</v>
      </c>
      <c r="D885" s="14">
        <v>0</v>
      </c>
      <c r="E885" s="14">
        <v>0</v>
      </c>
      <c r="F885" s="147">
        <v>0</v>
      </c>
      <c r="G885" s="158">
        <v>0</v>
      </c>
      <c r="H885" s="158">
        <v>0</v>
      </c>
      <c r="I885" s="147">
        <v>0</v>
      </c>
      <c r="J885" s="44">
        <v>0</v>
      </c>
      <c r="K885" s="44">
        <v>0</v>
      </c>
      <c r="L885" s="53" t="str">
        <f t="shared" si="1622"/>
        <v/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f t="shared" si="1623"/>
        <v>0</v>
      </c>
      <c r="T885" s="147">
        <f t="shared" si="1624"/>
        <v>0</v>
      </c>
      <c r="U885" s="53" t="str">
        <f t="shared" si="1625"/>
        <v/>
      </c>
      <c r="V885" s="63">
        <f t="shared" si="1626"/>
        <v>0</v>
      </c>
      <c r="W885" s="14"/>
      <c r="X885" s="107">
        <v>0</v>
      </c>
      <c r="Y885" s="14"/>
      <c r="Z885" s="14">
        <v>0</v>
      </c>
      <c r="AA885" s="63">
        <f t="shared" si="1627"/>
        <v>0</v>
      </c>
      <c r="AB885" s="53" t="str">
        <f t="shared" si="1611"/>
        <v/>
      </c>
      <c r="AC885" s="63">
        <f t="shared" si="1612"/>
        <v>0</v>
      </c>
      <c r="AD885" s="81"/>
      <c r="AE885" s="162"/>
    </row>
    <row r="886" spans="1:31" s="6" customFormat="1" ht="15" customHeight="1" x14ac:dyDescent="0.25">
      <c r="A886" s="6" t="str">
        <f t="shared" si="1766"/>
        <v>b</v>
      </c>
      <c r="B886" s="69" t="s">
        <v>7</v>
      </c>
      <c r="C886" s="13" t="s">
        <v>15</v>
      </c>
      <c r="D886" s="14">
        <v>0</v>
      </c>
      <c r="E886" s="14">
        <v>0</v>
      </c>
      <c r="F886" s="147">
        <v>0</v>
      </c>
      <c r="G886" s="158">
        <v>0</v>
      </c>
      <c r="H886" s="158">
        <v>0</v>
      </c>
      <c r="I886" s="147">
        <v>0</v>
      </c>
      <c r="J886" s="44">
        <v>0</v>
      </c>
      <c r="K886" s="44">
        <v>0</v>
      </c>
      <c r="L886" s="53" t="str">
        <f t="shared" si="1622"/>
        <v/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f t="shared" si="1623"/>
        <v>0</v>
      </c>
      <c r="T886" s="147">
        <f t="shared" si="1624"/>
        <v>0</v>
      </c>
      <c r="U886" s="53" t="str">
        <f t="shared" si="1625"/>
        <v/>
      </c>
      <c r="V886" s="63">
        <f t="shared" si="1626"/>
        <v>0</v>
      </c>
      <c r="W886" s="14"/>
      <c r="X886" s="107">
        <v>0</v>
      </c>
      <c r="Y886" s="14"/>
      <c r="Z886" s="14">
        <v>0</v>
      </c>
      <c r="AA886" s="63">
        <f t="shared" si="1627"/>
        <v>0</v>
      </c>
      <c r="AB886" s="53" t="str">
        <f t="shared" si="1611"/>
        <v/>
      </c>
      <c r="AC886" s="63">
        <f t="shared" si="1612"/>
        <v>0</v>
      </c>
      <c r="AD886" s="81"/>
      <c r="AE886" s="162"/>
    </row>
    <row r="887" spans="1:31" s="6" customFormat="1" ht="15.75" customHeight="1" thickBot="1" x14ac:dyDescent="0.3">
      <c r="A887" s="6" t="str">
        <f t="shared" si="1766"/>
        <v>b</v>
      </c>
      <c r="B887" s="71" t="s">
        <v>7</v>
      </c>
      <c r="C887" s="17" t="s">
        <v>16</v>
      </c>
      <c r="D887" s="18">
        <v>0</v>
      </c>
      <c r="E887" s="18">
        <v>0</v>
      </c>
      <c r="F887" s="149">
        <v>0</v>
      </c>
      <c r="G887" s="160">
        <v>0</v>
      </c>
      <c r="H887" s="160">
        <v>0</v>
      </c>
      <c r="I887" s="149">
        <v>0</v>
      </c>
      <c r="J887" s="46">
        <v>0</v>
      </c>
      <c r="K887" s="46">
        <v>0</v>
      </c>
      <c r="L887" s="55" t="str">
        <f t="shared" si="1622"/>
        <v/>
      </c>
      <c r="M887" s="18">
        <v>0</v>
      </c>
      <c r="N887" s="18">
        <v>0</v>
      </c>
      <c r="O887" s="18">
        <v>0</v>
      </c>
      <c r="P887" s="18">
        <v>0</v>
      </c>
      <c r="Q887" s="18">
        <v>0</v>
      </c>
      <c r="R887" s="18">
        <v>0</v>
      </c>
      <c r="S887" s="18">
        <f t="shared" si="1623"/>
        <v>0</v>
      </c>
      <c r="T887" s="149">
        <f t="shared" si="1624"/>
        <v>0</v>
      </c>
      <c r="U887" s="55" t="str">
        <f t="shared" si="1625"/>
        <v/>
      </c>
      <c r="V887" s="65">
        <f t="shared" si="1626"/>
        <v>0</v>
      </c>
      <c r="W887" s="18"/>
      <c r="X887" s="109">
        <v>0</v>
      </c>
      <c r="Y887" s="18"/>
      <c r="Z887" s="18">
        <v>0</v>
      </c>
      <c r="AA887" s="65">
        <f t="shared" si="1627"/>
        <v>0</v>
      </c>
      <c r="AB887" s="55" t="str">
        <f t="shared" si="1611"/>
        <v/>
      </c>
      <c r="AC887" s="65">
        <f t="shared" si="1612"/>
        <v>0</v>
      </c>
      <c r="AD887" s="81"/>
      <c r="AE887" s="162"/>
    </row>
    <row r="888" spans="1:31" s="6" customFormat="1" ht="111.75" thickTop="1" thickBot="1" x14ac:dyDescent="0.3">
      <c r="A888" s="6" t="str">
        <f t="shared" si="1766"/>
        <v>a</v>
      </c>
      <c r="B888" s="67" t="s">
        <v>147</v>
      </c>
      <c r="C888" s="19" t="s">
        <v>148</v>
      </c>
      <c r="D888" s="7">
        <f t="shared" ref="D888:K888" si="1767">D889+D897+D898+D899</f>
        <v>850</v>
      </c>
      <c r="E888" s="7">
        <f t="shared" si="1767"/>
        <v>750</v>
      </c>
      <c r="F888" s="143">
        <f t="shared" ref="F888" si="1768">F889+F897+F898+F899</f>
        <v>360</v>
      </c>
      <c r="G888" s="156">
        <f t="shared" si="1767"/>
        <v>228.15558999999999</v>
      </c>
      <c r="H888" s="156">
        <f t="shared" ref="H888" si="1769">H889+H897+H898+H899</f>
        <v>200.01732999999999</v>
      </c>
      <c r="I888" s="143">
        <f t="shared" ref="I888" si="1770">I889+I897+I898+I899</f>
        <v>171.28869</v>
      </c>
      <c r="J888" s="40">
        <f t="shared" si="1767"/>
        <v>162.39368999999999</v>
      </c>
      <c r="K888" s="40">
        <f t="shared" si="1767"/>
        <v>121.11591</v>
      </c>
      <c r="L888" s="49">
        <f t="shared" si="1622"/>
        <v>0.63376552777777773</v>
      </c>
      <c r="M888" s="7">
        <f>M889+M897+M898+M899</f>
        <v>0</v>
      </c>
      <c r="N888" s="7">
        <f>N889+N897+N898+N899</f>
        <v>24.970009999999995</v>
      </c>
      <c r="O888" s="7">
        <f>O889+O897+O898+O899</f>
        <v>29.184190000000001</v>
      </c>
      <c r="P888" s="7">
        <f>P889+P897+P898+P899</f>
        <v>41.277779999999993</v>
      </c>
      <c r="Q888" s="7">
        <f>Q889+Q897+Q898+Q899</f>
        <v>35</v>
      </c>
      <c r="R888" s="7">
        <v>8.8950000000000102</v>
      </c>
      <c r="S888" s="7">
        <f t="shared" si="1623"/>
        <v>28.138260000000002</v>
      </c>
      <c r="T888" s="143">
        <f t="shared" si="1624"/>
        <v>131.84441000000001</v>
      </c>
      <c r="U888" s="49">
        <f t="shared" si="1625"/>
        <v>0.30420745333333332</v>
      </c>
      <c r="V888" s="59">
        <f t="shared" si="1626"/>
        <v>521.84441000000004</v>
      </c>
      <c r="W888" s="7">
        <f>W889+W897+W898+W899</f>
        <v>120</v>
      </c>
      <c r="X888" s="118">
        <f>X889+X897+X898+X899</f>
        <v>363</v>
      </c>
      <c r="Y888" s="7">
        <f>Y889+Y897+Y898+Y899</f>
        <v>450</v>
      </c>
      <c r="Z888" s="7">
        <f>Z889+Z897+Z898+Z899</f>
        <v>215</v>
      </c>
      <c r="AA888" s="59">
        <f t="shared" si="1627"/>
        <v>678.15558999999996</v>
      </c>
      <c r="AB888" s="49">
        <f t="shared" si="1611"/>
        <v>0.9042074533333333</v>
      </c>
      <c r="AC888" s="59">
        <f t="shared" si="1612"/>
        <v>71.844410000000039</v>
      </c>
      <c r="AD888" s="81"/>
      <c r="AE888" s="162"/>
    </row>
    <row r="889" spans="1:31" s="6" customFormat="1" ht="18.75" customHeight="1" thickTop="1" x14ac:dyDescent="0.25">
      <c r="A889" s="6" t="s">
        <v>231</v>
      </c>
      <c r="B889" s="69" t="s">
        <v>7</v>
      </c>
      <c r="C889" s="8" t="s">
        <v>8</v>
      </c>
      <c r="D889" s="9">
        <f t="shared" ref="D889:K889" si="1771">D890+D891+D892+D893+D894+D895+D896</f>
        <v>850</v>
      </c>
      <c r="E889" s="9">
        <f t="shared" si="1771"/>
        <v>750</v>
      </c>
      <c r="F889" s="144">
        <f t="shared" ref="F889" si="1772">F890+F891+F892+F893+F894+F895+F896</f>
        <v>360</v>
      </c>
      <c r="G889" s="157">
        <f t="shared" si="1771"/>
        <v>228.15558999999999</v>
      </c>
      <c r="H889" s="157">
        <f t="shared" ref="H889" si="1773">H890+H891+H892+H893+H894+H895+H896</f>
        <v>200.01732999999999</v>
      </c>
      <c r="I889" s="144">
        <f t="shared" ref="I889" si="1774">I890+I891+I892+I893+I894+I895+I896</f>
        <v>171.28869</v>
      </c>
      <c r="J889" s="41">
        <f t="shared" si="1771"/>
        <v>162.39368999999999</v>
      </c>
      <c r="K889" s="41">
        <f t="shared" si="1771"/>
        <v>121.11591</v>
      </c>
      <c r="L889" s="50">
        <f t="shared" si="1622"/>
        <v>0.63376552777777773</v>
      </c>
      <c r="M889" s="9">
        <f>M890+M891+M892+M893+M894+M895+M896</f>
        <v>0</v>
      </c>
      <c r="N889" s="9">
        <f>N890+N891+N892+N893+N894+N895+N896</f>
        <v>24.970009999999995</v>
      </c>
      <c r="O889" s="9">
        <f>O890+O891+O892+O893+O894+O895+O896</f>
        <v>29.184190000000001</v>
      </c>
      <c r="P889" s="9">
        <f>P890+P891+P892+P893+P894+P895+P896</f>
        <v>41.277779999999993</v>
      </c>
      <c r="Q889" s="9">
        <f>Q890+Q891+Q892+Q893+Q894+Q895+Q896</f>
        <v>35</v>
      </c>
      <c r="R889" s="9">
        <v>8.8950000000000102</v>
      </c>
      <c r="S889" s="9">
        <f t="shared" si="1623"/>
        <v>28.138260000000002</v>
      </c>
      <c r="T889" s="144">
        <f t="shared" si="1624"/>
        <v>131.84441000000001</v>
      </c>
      <c r="U889" s="50">
        <f t="shared" si="1625"/>
        <v>0.30420745333333332</v>
      </c>
      <c r="V889" s="60">
        <f t="shared" si="1626"/>
        <v>521.84441000000004</v>
      </c>
      <c r="W889" s="9">
        <f>W890+W891+W892+W893+W894+W895+W896</f>
        <v>120</v>
      </c>
      <c r="X889" s="113">
        <f>X890+X891+X892+X893+X894+X895+X896</f>
        <v>363</v>
      </c>
      <c r="Y889" s="9">
        <f>Y890+Y891+Y892+Y893+Y894+Y895+Y896</f>
        <v>450</v>
      </c>
      <c r="Z889" s="9">
        <f>Z890+Z891+Z892+Z893+Z894+Z895+Z896</f>
        <v>215</v>
      </c>
      <c r="AA889" s="60">
        <f t="shared" si="1627"/>
        <v>678.15558999999996</v>
      </c>
      <c r="AB889" s="50">
        <f t="shared" si="1611"/>
        <v>0.9042074533333333</v>
      </c>
      <c r="AC889" s="60">
        <f t="shared" si="1612"/>
        <v>71.844410000000039</v>
      </c>
      <c r="AD889" s="81"/>
      <c r="AE889" s="162"/>
    </row>
    <row r="890" spans="1:31" s="6" customFormat="1" ht="18" customHeight="1" x14ac:dyDescent="0.25">
      <c r="A890" s="6" t="str">
        <f>IF(OR(M890&lt;&gt;0,F890&lt;&gt;0,O890&lt;&gt;0,S890&lt;&gt;0,T890&lt;&gt;0),"a","b")</f>
        <v>b</v>
      </c>
      <c r="B890" s="70" t="s">
        <v>7</v>
      </c>
      <c r="C890" s="10" t="s">
        <v>215</v>
      </c>
      <c r="D890" s="12">
        <v>0</v>
      </c>
      <c r="E890" s="12">
        <v>0</v>
      </c>
      <c r="F890" s="146">
        <v>0</v>
      </c>
      <c r="G890" s="84">
        <v>0</v>
      </c>
      <c r="H890" s="84">
        <v>0</v>
      </c>
      <c r="I890" s="146">
        <v>0</v>
      </c>
      <c r="J890" s="43">
        <v>0</v>
      </c>
      <c r="K890" s="43">
        <v>0</v>
      </c>
      <c r="L890" s="52" t="str">
        <f t="shared" si="1622"/>
        <v/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f t="shared" si="1623"/>
        <v>0</v>
      </c>
      <c r="T890" s="146">
        <f t="shared" si="1624"/>
        <v>0</v>
      </c>
      <c r="U890" s="52" t="str">
        <f t="shared" si="1625"/>
        <v/>
      </c>
      <c r="V890" s="62">
        <f t="shared" si="1626"/>
        <v>0</v>
      </c>
      <c r="W890" s="12"/>
      <c r="X890" s="136">
        <v>0</v>
      </c>
      <c r="Y890" s="12"/>
      <c r="Z890" s="12">
        <v>0</v>
      </c>
      <c r="AA890" s="62">
        <f t="shared" si="1627"/>
        <v>0</v>
      </c>
      <c r="AB890" s="52" t="str">
        <f t="shared" si="1611"/>
        <v/>
      </c>
      <c r="AC890" s="62">
        <f t="shared" si="1612"/>
        <v>0</v>
      </c>
      <c r="AD890" s="81"/>
      <c r="AE890" s="162"/>
    </row>
    <row r="891" spans="1:31" s="6" customFormat="1" ht="18" customHeight="1" x14ac:dyDescent="0.25">
      <c r="A891" s="6" t="s">
        <v>231</v>
      </c>
      <c r="B891" s="70" t="s">
        <v>7</v>
      </c>
      <c r="C891" s="10" t="s">
        <v>221</v>
      </c>
      <c r="D891" s="12">
        <v>350</v>
      </c>
      <c r="E891" s="12">
        <v>350</v>
      </c>
      <c r="F891" s="146">
        <v>75</v>
      </c>
      <c r="G891" s="84">
        <v>0</v>
      </c>
      <c r="H891" s="84">
        <v>0</v>
      </c>
      <c r="I891" s="146">
        <v>0</v>
      </c>
      <c r="J891" s="43">
        <v>0</v>
      </c>
      <c r="K891" s="43">
        <v>0</v>
      </c>
      <c r="L891" s="52">
        <f t="shared" si="1622"/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f t="shared" si="1623"/>
        <v>0</v>
      </c>
      <c r="T891" s="146">
        <f t="shared" si="1624"/>
        <v>75</v>
      </c>
      <c r="U891" s="52">
        <f t="shared" si="1625"/>
        <v>0</v>
      </c>
      <c r="V891" s="62">
        <f t="shared" si="1626"/>
        <v>350</v>
      </c>
      <c r="W891" s="12">
        <v>120</v>
      </c>
      <c r="X891" s="136">
        <v>250</v>
      </c>
      <c r="Y891" s="12">
        <v>350</v>
      </c>
      <c r="Z891" s="12">
        <v>100</v>
      </c>
      <c r="AA891" s="62">
        <f t="shared" si="1627"/>
        <v>350</v>
      </c>
      <c r="AB891" s="52">
        <f t="shared" si="1611"/>
        <v>1</v>
      </c>
      <c r="AC891" s="62">
        <f t="shared" si="1612"/>
        <v>0</v>
      </c>
      <c r="AD891" s="81"/>
      <c r="AE891" s="162"/>
    </row>
    <row r="892" spans="1:31" s="6" customFormat="1" ht="18" customHeight="1" x14ac:dyDescent="0.25">
      <c r="A892" s="6" t="str">
        <f>IF(OR(M892&lt;&gt;0,F892&lt;&gt;0,O892&lt;&gt;0,S892&lt;&gt;0,T892&lt;&gt;0),"a","b")</f>
        <v>b</v>
      </c>
      <c r="B892" s="70" t="s">
        <v>7</v>
      </c>
      <c r="C892" s="10" t="s">
        <v>216</v>
      </c>
      <c r="D892" s="12">
        <v>0</v>
      </c>
      <c r="E892" s="12">
        <v>0</v>
      </c>
      <c r="F892" s="146">
        <v>0</v>
      </c>
      <c r="G892" s="84">
        <v>0</v>
      </c>
      <c r="H892" s="84">
        <v>0</v>
      </c>
      <c r="I892" s="146">
        <v>0</v>
      </c>
      <c r="J892" s="43">
        <v>0</v>
      </c>
      <c r="K892" s="43">
        <v>0</v>
      </c>
      <c r="L892" s="52" t="str">
        <f t="shared" si="1622"/>
        <v/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f t="shared" si="1623"/>
        <v>0</v>
      </c>
      <c r="T892" s="146">
        <f t="shared" si="1624"/>
        <v>0</v>
      </c>
      <c r="U892" s="52" t="str">
        <f t="shared" si="1625"/>
        <v/>
      </c>
      <c r="V892" s="62">
        <f t="shared" si="1626"/>
        <v>0</v>
      </c>
      <c r="W892" s="12"/>
      <c r="X892" s="136">
        <v>0</v>
      </c>
      <c r="Y892" s="12"/>
      <c r="Z892" s="12">
        <v>0</v>
      </c>
      <c r="AA892" s="62">
        <f t="shared" si="1627"/>
        <v>0</v>
      </c>
      <c r="AB892" s="52" t="str">
        <f t="shared" si="1611"/>
        <v/>
      </c>
      <c r="AC892" s="62">
        <f t="shared" si="1612"/>
        <v>0</v>
      </c>
      <c r="AD892" s="81"/>
      <c r="AE892" s="162"/>
    </row>
    <row r="893" spans="1:31" s="6" customFormat="1" ht="18" customHeight="1" x14ac:dyDescent="0.25">
      <c r="A893" s="6" t="str">
        <f>IF(OR(M893&lt;&gt;0,F893&lt;&gt;0,O893&lt;&gt;0,S893&lt;&gt;0,T893&lt;&gt;0),"a","b")</f>
        <v>b</v>
      </c>
      <c r="B893" s="70" t="s">
        <v>7</v>
      </c>
      <c r="C893" s="10" t="s">
        <v>217</v>
      </c>
      <c r="D893" s="12">
        <v>0</v>
      </c>
      <c r="E893" s="12">
        <v>0</v>
      </c>
      <c r="F893" s="146">
        <v>0</v>
      </c>
      <c r="G893" s="84">
        <v>0</v>
      </c>
      <c r="H893" s="84">
        <v>0</v>
      </c>
      <c r="I893" s="146">
        <v>0</v>
      </c>
      <c r="J893" s="43">
        <v>0</v>
      </c>
      <c r="K893" s="43">
        <v>0</v>
      </c>
      <c r="L893" s="52" t="str">
        <f t="shared" si="1622"/>
        <v/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f t="shared" si="1623"/>
        <v>0</v>
      </c>
      <c r="T893" s="146">
        <f t="shared" si="1624"/>
        <v>0</v>
      </c>
      <c r="U893" s="52" t="str">
        <f t="shared" si="1625"/>
        <v/>
      </c>
      <c r="V893" s="62">
        <f t="shared" si="1626"/>
        <v>0</v>
      </c>
      <c r="W893" s="12"/>
      <c r="X893" s="136">
        <v>0</v>
      </c>
      <c r="Y893" s="12"/>
      <c r="Z893" s="12">
        <v>0</v>
      </c>
      <c r="AA893" s="62">
        <f t="shared" si="1627"/>
        <v>0</v>
      </c>
      <c r="AB893" s="52" t="str">
        <f t="shared" si="1611"/>
        <v/>
      </c>
      <c r="AC893" s="62">
        <f t="shared" si="1612"/>
        <v>0</v>
      </c>
      <c r="AD893" s="81"/>
      <c r="AE893" s="162"/>
    </row>
    <row r="894" spans="1:31" s="6" customFormat="1" ht="18" customHeight="1" x14ac:dyDescent="0.25">
      <c r="A894" s="6" t="str">
        <f>IF(OR(M894&lt;&gt;0,F894&lt;&gt;0,O894&lt;&gt;0,S894&lt;&gt;0,T894&lt;&gt;0),"a","b")</f>
        <v>b</v>
      </c>
      <c r="B894" s="70" t="s">
        <v>7</v>
      </c>
      <c r="C894" s="10" t="s">
        <v>218</v>
      </c>
      <c r="D894" s="12">
        <v>0</v>
      </c>
      <c r="E894" s="12">
        <v>0</v>
      </c>
      <c r="F894" s="146">
        <v>0</v>
      </c>
      <c r="G894" s="84">
        <v>0</v>
      </c>
      <c r="H894" s="84">
        <v>0</v>
      </c>
      <c r="I894" s="146">
        <v>0</v>
      </c>
      <c r="J894" s="43">
        <v>0</v>
      </c>
      <c r="K894" s="43">
        <v>0</v>
      </c>
      <c r="L894" s="52" t="str">
        <f t="shared" si="1622"/>
        <v/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  <c r="S894" s="12">
        <f t="shared" si="1623"/>
        <v>0</v>
      </c>
      <c r="T894" s="146">
        <f t="shared" si="1624"/>
        <v>0</v>
      </c>
      <c r="U894" s="52" t="str">
        <f t="shared" si="1625"/>
        <v/>
      </c>
      <c r="V894" s="62">
        <f t="shared" si="1626"/>
        <v>0</v>
      </c>
      <c r="W894" s="12"/>
      <c r="X894" s="136">
        <v>0</v>
      </c>
      <c r="Y894" s="12"/>
      <c r="Z894" s="12">
        <v>0</v>
      </c>
      <c r="AA894" s="62">
        <f t="shared" si="1627"/>
        <v>0</v>
      </c>
      <c r="AB894" s="52" t="str">
        <f t="shared" si="1611"/>
        <v/>
      </c>
      <c r="AC894" s="62">
        <f t="shared" si="1612"/>
        <v>0</v>
      </c>
      <c r="AD894" s="81"/>
      <c r="AE894" s="162"/>
    </row>
    <row r="895" spans="1:31" s="6" customFormat="1" ht="18" customHeight="1" x14ac:dyDescent="0.25">
      <c r="A895" s="6" t="s">
        <v>231</v>
      </c>
      <c r="B895" s="70" t="s">
        <v>7</v>
      </c>
      <c r="C895" s="10" t="s">
        <v>219</v>
      </c>
      <c r="D895" s="11">
        <v>500</v>
      </c>
      <c r="E895" s="11">
        <v>400</v>
      </c>
      <c r="F895" s="145">
        <v>285</v>
      </c>
      <c r="G895" s="83">
        <v>228.15558999999999</v>
      </c>
      <c r="H895" s="83">
        <v>200.01732999999999</v>
      </c>
      <c r="I895" s="145">
        <v>171.28869</v>
      </c>
      <c r="J895" s="42">
        <v>162.39368999999999</v>
      </c>
      <c r="K895" s="42">
        <v>121.11591</v>
      </c>
      <c r="L895" s="51">
        <f t="shared" si="1622"/>
        <v>0.80054592982456141</v>
      </c>
      <c r="M895" s="11">
        <v>0</v>
      </c>
      <c r="N895" s="11">
        <v>24.970009999999995</v>
      </c>
      <c r="O895" s="11">
        <v>29.184190000000001</v>
      </c>
      <c r="P895" s="11">
        <v>41.277779999999993</v>
      </c>
      <c r="Q895" s="11">
        <v>35</v>
      </c>
      <c r="R895" s="11">
        <v>8.8950000000000102</v>
      </c>
      <c r="S895" s="11">
        <f t="shared" si="1623"/>
        <v>28.138260000000002</v>
      </c>
      <c r="T895" s="145">
        <f t="shared" si="1624"/>
        <v>56.844410000000011</v>
      </c>
      <c r="U895" s="51">
        <f t="shared" si="1625"/>
        <v>0.57038897499999996</v>
      </c>
      <c r="V895" s="61">
        <f t="shared" si="1626"/>
        <v>171.84441000000001</v>
      </c>
      <c r="W895" s="11"/>
      <c r="X895" s="134">
        <v>113</v>
      </c>
      <c r="Y895" s="11">
        <v>100</v>
      </c>
      <c r="Z895" s="11">
        <v>115</v>
      </c>
      <c r="AA895" s="61">
        <f t="shared" si="1627"/>
        <v>328.15558999999996</v>
      </c>
      <c r="AB895" s="51">
        <f t="shared" si="1611"/>
        <v>0.82038897499999985</v>
      </c>
      <c r="AC895" s="61">
        <f t="shared" si="1612"/>
        <v>71.844410000000039</v>
      </c>
      <c r="AD895" s="81"/>
      <c r="AE895" s="162"/>
    </row>
    <row r="896" spans="1:31" s="6" customFormat="1" ht="18" customHeight="1" x14ac:dyDescent="0.25">
      <c r="A896" s="6" t="str">
        <f t="shared" ref="A896:A912" si="1775">IF(OR(M896&lt;&gt;0,F896&lt;&gt;0,O896&lt;&gt;0,S896&lt;&gt;0,T896&lt;&gt;0),"a","b")</f>
        <v>b</v>
      </c>
      <c r="B896" s="70" t="s">
        <v>7</v>
      </c>
      <c r="C896" s="10" t="s">
        <v>220</v>
      </c>
      <c r="D896" s="12">
        <v>0</v>
      </c>
      <c r="E896" s="12">
        <v>0</v>
      </c>
      <c r="F896" s="146">
        <v>0</v>
      </c>
      <c r="G896" s="84">
        <v>0</v>
      </c>
      <c r="H896" s="84">
        <v>0</v>
      </c>
      <c r="I896" s="146">
        <v>0</v>
      </c>
      <c r="J896" s="43">
        <v>0</v>
      </c>
      <c r="K896" s="43">
        <v>0</v>
      </c>
      <c r="L896" s="52" t="str">
        <f t="shared" si="1622"/>
        <v/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f t="shared" si="1623"/>
        <v>0</v>
      </c>
      <c r="T896" s="146">
        <f t="shared" si="1624"/>
        <v>0</v>
      </c>
      <c r="U896" s="52" t="str">
        <f t="shared" si="1625"/>
        <v/>
      </c>
      <c r="V896" s="62">
        <f t="shared" si="1626"/>
        <v>0</v>
      </c>
      <c r="W896" s="12"/>
      <c r="X896" s="136">
        <v>0</v>
      </c>
      <c r="Y896" s="12"/>
      <c r="Z896" s="12">
        <v>0</v>
      </c>
      <c r="AA896" s="62">
        <f t="shared" si="1627"/>
        <v>0</v>
      </c>
      <c r="AB896" s="52" t="str">
        <f t="shared" si="1611"/>
        <v/>
      </c>
      <c r="AC896" s="62">
        <f t="shared" si="1612"/>
        <v>0</v>
      </c>
      <c r="AD896" s="81"/>
      <c r="AE896" s="162"/>
    </row>
    <row r="897" spans="1:31" s="6" customFormat="1" ht="30" customHeight="1" x14ac:dyDescent="0.25">
      <c r="A897" s="6" t="str">
        <f t="shared" si="1775"/>
        <v>b</v>
      </c>
      <c r="B897" s="69" t="s">
        <v>7</v>
      </c>
      <c r="C897" s="13" t="s">
        <v>14</v>
      </c>
      <c r="D897" s="14">
        <v>0</v>
      </c>
      <c r="E897" s="14">
        <v>0</v>
      </c>
      <c r="F897" s="147">
        <v>0</v>
      </c>
      <c r="G897" s="158">
        <v>0</v>
      </c>
      <c r="H897" s="158">
        <v>0</v>
      </c>
      <c r="I897" s="147">
        <v>0</v>
      </c>
      <c r="J897" s="44">
        <v>0</v>
      </c>
      <c r="K897" s="44">
        <v>0</v>
      </c>
      <c r="L897" s="53" t="str">
        <f t="shared" si="1622"/>
        <v/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f t="shared" si="1623"/>
        <v>0</v>
      </c>
      <c r="T897" s="147">
        <f t="shared" si="1624"/>
        <v>0</v>
      </c>
      <c r="U897" s="53" t="str">
        <f t="shared" si="1625"/>
        <v/>
      </c>
      <c r="V897" s="63">
        <f t="shared" si="1626"/>
        <v>0</v>
      </c>
      <c r="W897" s="14"/>
      <c r="X897" s="107">
        <v>0</v>
      </c>
      <c r="Y897" s="14"/>
      <c r="Z897" s="14">
        <v>0</v>
      </c>
      <c r="AA897" s="63">
        <f t="shared" si="1627"/>
        <v>0</v>
      </c>
      <c r="AB897" s="53" t="str">
        <f t="shared" si="1611"/>
        <v/>
      </c>
      <c r="AC897" s="63">
        <f t="shared" si="1612"/>
        <v>0</v>
      </c>
      <c r="AD897" s="81"/>
      <c r="AE897" s="162"/>
    </row>
    <row r="898" spans="1:31" s="6" customFormat="1" ht="15" customHeight="1" x14ac:dyDescent="0.25">
      <c r="A898" s="6" t="str">
        <f t="shared" si="1775"/>
        <v>b</v>
      </c>
      <c r="B898" s="69" t="s">
        <v>7</v>
      </c>
      <c r="C898" s="13" t="s">
        <v>15</v>
      </c>
      <c r="D898" s="14">
        <v>0</v>
      </c>
      <c r="E898" s="14">
        <v>0</v>
      </c>
      <c r="F898" s="147">
        <v>0</v>
      </c>
      <c r="G898" s="158">
        <v>0</v>
      </c>
      <c r="H898" s="158">
        <v>0</v>
      </c>
      <c r="I898" s="147">
        <v>0</v>
      </c>
      <c r="J898" s="44">
        <v>0</v>
      </c>
      <c r="K898" s="44">
        <v>0</v>
      </c>
      <c r="L898" s="53" t="str">
        <f t="shared" si="1622"/>
        <v/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f t="shared" si="1623"/>
        <v>0</v>
      </c>
      <c r="T898" s="147">
        <f t="shared" si="1624"/>
        <v>0</v>
      </c>
      <c r="U898" s="53" t="str">
        <f t="shared" si="1625"/>
        <v/>
      </c>
      <c r="V898" s="63">
        <f t="shared" si="1626"/>
        <v>0</v>
      </c>
      <c r="W898" s="14"/>
      <c r="X898" s="107">
        <v>0</v>
      </c>
      <c r="Y898" s="14"/>
      <c r="Z898" s="14">
        <v>0</v>
      </c>
      <c r="AA898" s="63">
        <f t="shared" si="1627"/>
        <v>0</v>
      </c>
      <c r="AB898" s="53" t="str">
        <f t="shared" si="1611"/>
        <v/>
      </c>
      <c r="AC898" s="63">
        <f t="shared" si="1612"/>
        <v>0</v>
      </c>
      <c r="AD898" s="81"/>
      <c r="AE898" s="162"/>
    </row>
    <row r="899" spans="1:31" s="6" customFormat="1" ht="15.75" customHeight="1" thickBot="1" x14ac:dyDescent="0.3">
      <c r="A899" s="6" t="str">
        <f t="shared" si="1775"/>
        <v>b</v>
      </c>
      <c r="B899" s="71" t="s">
        <v>7</v>
      </c>
      <c r="C899" s="17" t="s">
        <v>16</v>
      </c>
      <c r="D899" s="18">
        <v>0</v>
      </c>
      <c r="E899" s="18">
        <v>0</v>
      </c>
      <c r="F899" s="149">
        <v>0</v>
      </c>
      <c r="G899" s="160">
        <v>0</v>
      </c>
      <c r="H899" s="160">
        <v>0</v>
      </c>
      <c r="I899" s="149">
        <v>0</v>
      </c>
      <c r="J899" s="46">
        <v>0</v>
      </c>
      <c r="K899" s="46">
        <v>0</v>
      </c>
      <c r="L899" s="55" t="str">
        <f t="shared" si="1622"/>
        <v/>
      </c>
      <c r="M899" s="18">
        <v>0</v>
      </c>
      <c r="N899" s="18">
        <v>0</v>
      </c>
      <c r="O899" s="18">
        <v>0</v>
      </c>
      <c r="P899" s="18">
        <v>0</v>
      </c>
      <c r="Q899" s="18">
        <v>0</v>
      </c>
      <c r="R899" s="18">
        <v>0</v>
      </c>
      <c r="S899" s="18">
        <f t="shared" si="1623"/>
        <v>0</v>
      </c>
      <c r="T899" s="149">
        <f t="shared" si="1624"/>
        <v>0</v>
      </c>
      <c r="U899" s="55" t="str">
        <f t="shared" si="1625"/>
        <v/>
      </c>
      <c r="V899" s="65">
        <f t="shared" si="1626"/>
        <v>0</v>
      </c>
      <c r="W899" s="18"/>
      <c r="X899" s="109">
        <v>0</v>
      </c>
      <c r="Y899" s="18"/>
      <c r="Z899" s="18">
        <v>0</v>
      </c>
      <c r="AA899" s="65">
        <f t="shared" si="1627"/>
        <v>0</v>
      </c>
      <c r="AB899" s="55" t="str">
        <f t="shared" si="1611"/>
        <v/>
      </c>
      <c r="AC899" s="65">
        <f t="shared" si="1612"/>
        <v>0</v>
      </c>
      <c r="AD899" s="81"/>
      <c r="AE899" s="162"/>
    </row>
    <row r="900" spans="1:31" s="6" customFormat="1" ht="38.25" customHeight="1" thickTop="1" thickBot="1" x14ac:dyDescent="0.3">
      <c r="A900" s="6" t="str">
        <f t="shared" si="1775"/>
        <v>a</v>
      </c>
      <c r="B900" s="67" t="s">
        <v>149</v>
      </c>
      <c r="C900" s="19" t="s">
        <v>150</v>
      </c>
      <c r="D900" s="7">
        <f t="shared" ref="D900:J911" si="1776">D912+D924+D936</f>
        <v>6400</v>
      </c>
      <c r="E900" s="7">
        <f t="shared" si="1776"/>
        <v>6322.7310000000007</v>
      </c>
      <c r="F900" s="143">
        <f t="shared" ref="F900" si="1777">F912+F924+F936</f>
        <v>3369.7309999999998</v>
      </c>
      <c r="G900" s="156">
        <f t="shared" si="1776"/>
        <v>3368.69677</v>
      </c>
      <c r="H900" s="156">
        <f t="shared" ref="H900" si="1778">H912+H924+H936</f>
        <v>2945.1039999999998</v>
      </c>
      <c r="I900" s="143">
        <f t="shared" ref="I900" si="1779">I912+I924+I936</f>
        <v>2759.99899</v>
      </c>
      <c r="J900" s="40">
        <f t="shared" si="1776"/>
        <v>2321.9872600000003</v>
      </c>
      <c r="K900" s="40">
        <f t="shared" ref="K900" si="1780">K912+K924+K936</f>
        <v>1925.79565</v>
      </c>
      <c r="L900" s="49">
        <f t="shared" si="1622"/>
        <v>0.99969308232615606</v>
      </c>
      <c r="M900" s="7">
        <f t="shared" ref="M900:O911" si="1781">M912+M924+M936</f>
        <v>0</v>
      </c>
      <c r="N900" s="7">
        <f t="shared" ref="N900" si="1782">N912+N924+N936</f>
        <v>385.19618999999994</v>
      </c>
      <c r="O900" s="7">
        <f t="shared" si="1781"/>
        <v>450.77016999999989</v>
      </c>
      <c r="P900" s="7">
        <f t="shared" ref="P900" si="1783">P912+P924+P936</f>
        <v>396.19161000000031</v>
      </c>
      <c r="Q900" s="7">
        <f t="shared" ref="Q900" si="1784">Q912+Q924+Q936</f>
        <v>394.9</v>
      </c>
      <c r="R900" s="7">
        <v>438.01172999999972</v>
      </c>
      <c r="S900" s="7">
        <f t="shared" si="1623"/>
        <v>423.5927700000002</v>
      </c>
      <c r="T900" s="143">
        <f t="shared" si="1624"/>
        <v>1.0342299999997522</v>
      </c>
      <c r="U900" s="49">
        <f t="shared" si="1625"/>
        <v>0.53279141086343851</v>
      </c>
      <c r="V900" s="59">
        <f t="shared" si="1626"/>
        <v>2954.0342300000007</v>
      </c>
      <c r="W900" s="7">
        <f t="shared" ref="W900:Y900" si="1785">W912+W924+W936</f>
        <v>1264</v>
      </c>
      <c r="X900" s="129">
        <f t="shared" ref="X900" si="1786">X912+X924+X936</f>
        <v>1300.0999999999999</v>
      </c>
      <c r="Y900" s="7">
        <f t="shared" si="1785"/>
        <v>3017</v>
      </c>
      <c r="Z900" s="7">
        <f t="shared" ref="Z900" si="1787">Z912+Z924+Z936</f>
        <v>2703</v>
      </c>
      <c r="AA900" s="59">
        <f t="shared" si="1627"/>
        <v>6385.6967700000005</v>
      </c>
      <c r="AB900" s="49">
        <f t="shared" si="1611"/>
        <v>1.0099586349632776</v>
      </c>
      <c r="AC900" s="59">
        <f t="shared" si="1612"/>
        <v>-62.965769999999793</v>
      </c>
      <c r="AD900" s="81"/>
      <c r="AE900" s="162"/>
    </row>
    <row r="901" spans="1:31" s="6" customFormat="1" ht="18.75" thickTop="1" x14ac:dyDescent="0.25">
      <c r="A901" s="6" t="str">
        <f t="shared" si="1775"/>
        <v>a</v>
      </c>
      <c r="B901" s="69" t="s">
        <v>7</v>
      </c>
      <c r="C901" s="8" t="s">
        <v>8</v>
      </c>
      <c r="D901" s="9">
        <f t="shared" si="1776"/>
        <v>6400</v>
      </c>
      <c r="E901" s="9">
        <f t="shared" si="1776"/>
        <v>6322.7310000000007</v>
      </c>
      <c r="F901" s="144">
        <f t="shared" ref="F901" si="1788">F913+F925+F937</f>
        <v>3369.7309999999998</v>
      </c>
      <c r="G901" s="157">
        <f t="shared" si="1776"/>
        <v>3368.69677</v>
      </c>
      <c r="H901" s="157">
        <f t="shared" ref="H901" si="1789">H913+H925+H937</f>
        <v>2945.1039999999998</v>
      </c>
      <c r="I901" s="144">
        <f t="shared" ref="I901" si="1790">I913+I925+I937</f>
        <v>2759.99899</v>
      </c>
      <c r="J901" s="41">
        <f t="shared" si="1776"/>
        <v>2321.9872600000003</v>
      </c>
      <c r="K901" s="41">
        <f t="shared" ref="K901" si="1791">K913+K925+K937</f>
        <v>1925.79565</v>
      </c>
      <c r="L901" s="50">
        <f t="shared" si="1622"/>
        <v>0.99969308232615606</v>
      </c>
      <c r="M901" s="9">
        <f t="shared" si="1781"/>
        <v>0</v>
      </c>
      <c r="N901" s="9">
        <f t="shared" ref="N901" si="1792">N913+N925+N937</f>
        <v>385.19618999999994</v>
      </c>
      <c r="O901" s="9">
        <f t="shared" si="1781"/>
        <v>450.77016999999989</v>
      </c>
      <c r="P901" s="9">
        <f t="shared" ref="P901" si="1793">P913+P925+P937</f>
        <v>396.19161000000031</v>
      </c>
      <c r="Q901" s="9">
        <f t="shared" ref="Q901" si="1794">Q913+Q925+Q937</f>
        <v>394.9</v>
      </c>
      <c r="R901" s="9">
        <v>438.01172999999972</v>
      </c>
      <c r="S901" s="9">
        <f t="shared" si="1623"/>
        <v>423.5927700000002</v>
      </c>
      <c r="T901" s="144">
        <f t="shared" si="1624"/>
        <v>1.0342299999997522</v>
      </c>
      <c r="U901" s="50">
        <f t="shared" si="1625"/>
        <v>0.53279141086343851</v>
      </c>
      <c r="V901" s="60">
        <f t="shared" si="1626"/>
        <v>2954.0342300000007</v>
      </c>
      <c r="W901" s="9">
        <f t="shared" ref="W901:Y901" si="1795">W913+W925+W937</f>
        <v>1264</v>
      </c>
      <c r="X901" s="130">
        <f t="shared" ref="X901" si="1796">X913+X925+X937</f>
        <v>1300.0999999999999</v>
      </c>
      <c r="Y901" s="9">
        <f t="shared" si="1795"/>
        <v>3017</v>
      </c>
      <c r="Z901" s="9">
        <f t="shared" ref="Z901" si="1797">Z913+Z925+Z937</f>
        <v>2703</v>
      </c>
      <c r="AA901" s="60">
        <f t="shared" si="1627"/>
        <v>6385.6967700000005</v>
      </c>
      <c r="AB901" s="50">
        <f t="shared" ref="AB901:AB964" si="1798">IF(OR(E901="",E901=0),"",(G901+Y901)/E901)</f>
        <v>1.0099586349632776</v>
      </c>
      <c r="AC901" s="60">
        <f t="shared" ref="AC901:AC964" si="1799">IF(OR(C901="თანამდებობრივი სარგო",C901="პრემია",C901="დანამატი",C901="მ.შ. შტატგარეშეთა შრომის ანაზღაურება"),"",E901-AA901)</f>
        <v>-62.965769999999793</v>
      </c>
      <c r="AD901" s="81"/>
      <c r="AE901" s="162"/>
    </row>
    <row r="902" spans="1:31" s="6" customFormat="1" ht="18" customHeight="1" x14ac:dyDescent="0.25">
      <c r="A902" s="6" t="str">
        <f t="shared" si="1775"/>
        <v>b</v>
      </c>
      <c r="B902" s="70" t="s">
        <v>7</v>
      </c>
      <c r="C902" s="10" t="s">
        <v>215</v>
      </c>
      <c r="D902" s="12">
        <f t="shared" si="1776"/>
        <v>0</v>
      </c>
      <c r="E902" s="12">
        <f t="shared" ref="E902:F902" si="1800">E914+E926+E938</f>
        <v>0</v>
      </c>
      <c r="F902" s="146">
        <f t="shared" si="1800"/>
        <v>0</v>
      </c>
      <c r="G902" s="84">
        <f t="shared" si="1776"/>
        <v>0</v>
      </c>
      <c r="H902" s="84">
        <f t="shared" ref="H902" si="1801">H914+H926+H938</f>
        <v>0</v>
      </c>
      <c r="I902" s="146">
        <f t="shared" ref="I902" si="1802">I914+I926+I938</f>
        <v>0</v>
      </c>
      <c r="J902" s="43">
        <f t="shared" si="1776"/>
        <v>0</v>
      </c>
      <c r="K902" s="43">
        <f t="shared" ref="K902" si="1803">K914+K926+K938</f>
        <v>0</v>
      </c>
      <c r="L902" s="52" t="str">
        <f t="shared" si="1622"/>
        <v/>
      </c>
      <c r="M902" s="12">
        <f t="shared" si="1781"/>
        <v>0</v>
      </c>
      <c r="N902" s="12">
        <f t="shared" ref="N902" si="1804">N914+N926+N938</f>
        <v>0</v>
      </c>
      <c r="O902" s="12">
        <f t="shared" si="1781"/>
        <v>0</v>
      </c>
      <c r="P902" s="12">
        <f t="shared" ref="P902" si="1805">P914+P926+P938</f>
        <v>0</v>
      </c>
      <c r="Q902" s="12">
        <f t="shared" ref="Q902" si="1806">Q914+Q926+Q938</f>
        <v>0</v>
      </c>
      <c r="R902" s="12">
        <v>0</v>
      </c>
      <c r="S902" s="12">
        <f t="shared" si="1623"/>
        <v>0</v>
      </c>
      <c r="T902" s="146">
        <f t="shared" si="1624"/>
        <v>0</v>
      </c>
      <c r="U902" s="52" t="str">
        <f t="shared" si="1625"/>
        <v/>
      </c>
      <c r="V902" s="62">
        <f t="shared" si="1626"/>
        <v>0</v>
      </c>
      <c r="W902" s="12">
        <f t="shared" ref="W902:Y902" si="1807">W914+W926+W938</f>
        <v>0</v>
      </c>
      <c r="X902" s="131">
        <f t="shared" ref="X902" si="1808">X914+X926+X938</f>
        <v>0</v>
      </c>
      <c r="Y902" s="12">
        <f t="shared" si="1807"/>
        <v>0</v>
      </c>
      <c r="Z902" s="12">
        <f t="shared" ref="Z902" si="1809">Z914+Z926+Z938</f>
        <v>0</v>
      </c>
      <c r="AA902" s="62">
        <f t="shared" si="1627"/>
        <v>0</v>
      </c>
      <c r="AB902" s="52" t="str">
        <f t="shared" si="1798"/>
        <v/>
      </c>
      <c r="AC902" s="62">
        <f t="shared" si="1799"/>
        <v>0</v>
      </c>
      <c r="AD902" s="81"/>
      <c r="AE902" s="162"/>
    </row>
    <row r="903" spans="1:31" s="6" customFormat="1" ht="18" x14ac:dyDescent="0.25">
      <c r="A903" s="6" t="str">
        <f t="shared" si="1775"/>
        <v>a</v>
      </c>
      <c r="B903" s="70" t="s">
        <v>7</v>
      </c>
      <c r="C903" s="10" t="s">
        <v>221</v>
      </c>
      <c r="D903" s="11">
        <f t="shared" si="1776"/>
        <v>2400</v>
      </c>
      <c r="E903" s="11">
        <f t="shared" ref="E903:F903" si="1810">E915+E927+E939</f>
        <v>2142.6309999999999</v>
      </c>
      <c r="F903" s="145">
        <f t="shared" si="1810"/>
        <v>314.63099999999997</v>
      </c>
      <c r="G903" s="83">
        <f t="shared" si="1776"/>
        <v>314.63099999999997</v>
      </c>
      <c r="H903" s="83">
        <f t="shared" ref="H903" si="1811">H915+H927+H939</f>
        <v>232.96707999999998</v>
      </c>
      <c r="I903" s="145">
        <f t="shared" ref="I903" si="1812">I915+I927+I939</f>
        <v>230.26707999999999</v>
      </c>
      <c r="J903" s="42">
        <f t="shared" si="1776"/>
        <v>196.98808</v>
      </c>
      <c r="K903" s="42">
        <f t="shared" ref="K903" si="1813">K915+K927+K939</f>
        <v>167.44745999999998</v>
      </c>
      <c r="L903" s="51">
        <f t="shared" si="1622"/>
        <v>1</v>
      </c>
      <c r="M903" s="11">
        <f t="shared" si="1781"/>
        <v>0</v>
      </c>
      <c r="N903" s="11">
        <f t="shared" ref="N903" si="1814">N915+N927+N939</f>
        <v>0</v>
      </c>
      <c r="O903" s="11">
        <f t="shared" si="1781"/>
        <v>77.617219999999975</v>
      </c>
      <c r="P903" s="11">
        <f t="shared" ref="P903" si="1815">P915+P927+P939</f>
        <v>29.540620000000018</v>
      </c>
      <c r="Q903" s="11">
        <f t="shared" ref="Q903" si="1816">Q915+Q927+Q939</f>
        <v>29.9</v>
      </c>
      <c r="R903" s="11">
        <v>33.278999999999996</v>
      </c>
      <c r="S903" s="11">
        <f t="shared" si="1623"/>
        <v>81.66391999999999</v>
      </c>
      <c r="T903" s="145">
        <f t="shared" si="1624"/>
        <v>0</v>
      </c>
      <c r="U903" s="51">
        <f t="shared" si="1625"/>
        <v>0.14684329686259556</v>
      </c>
      <c r="V903" s="61">
        <f t="shared" si="1626"/>
        <v>1828</v>
      </c>
      <c r="W903" s="11">
        <f t="shared" ref="W903:Y903" si="1817">W915+W927+W939</f>
        <v>110</v>
      </c>
      <c r="X903" s="139">
        <f t="shared" ref="X903" si="1818">X915+X927+X939</f>
        <v>120</v>
      </c>
      <c r="Y903" s="11">
        <f t="shared" si="1817"/>
        <v>1805</v>
      </c>
      <c r="Z903" s="11">
        <f t="shared" ref="Z903" si="1819">Z915+Z927+Z939</f>
        <v>1828</v>
      </c>
      <c r="AA903" s="61">
        <f t="shared" si="1627"/>
        <v>2119.6309999999999</v>
      </c>
      <c r="AB903" s="51">
        <f t="shared" si="1798"/>
        <v>0.98926553382266946</v>
      </c>
      <c r="AC903" s="61">
        <f t="shared" si="1799"/>
        <v>23</v>
      </c>
      <c r="AD903" s="81"/>
      <c r="AE903" s="162"/>
    </row>
    <row r="904" spans="1:31" s="6" customFormat="1" ht="18" customHeight="1" x14ac:dyDescent="0.25">
      <c r="A904" s="6" t="str">
        <f t="shared" si="1775"/>
        <v>b</v>
      </c>
      <c r="B904" s="70" t="s">
        <v>7</v>
      </c>
      <c r="C904" s="10" t="s">
        <v>216</v>
      </c>
      <c r="D904" s="12">
        <f t="shared" si="1776"/>
        <v>0</v>
      </c>
      <c r="E904" s="12">
        <f t="shared" ref="E904:F904" si="1820">E916+E928+E940</f>
        <v>0</v>
      </c>
      <c r="F904" s="146">
        <f t="shared" si="1820"/>
        <v>0</v>
      </c>
      <c r="G904" s="84">
        <f t="shared" si="1776"/>
        <v>0</v>
      </c>
      <c r="H904" s="84">
        <f t="shared" ref="H904" si="1821">H916+H928+H940</f>
        <v>0</v>
      </c>
      <c r="I904" s="146">
        <f t="shared" ref="I904" si="1822">I916+I928+I940</f>
        <v>0</v>
      </c>
      <c r="J904" s="43">
        <f t="shared" si="1776"/>
        <v>0</v>
      </c>
      <c r="K904" s="43">
        <f t="shared" ref="K904" si="1823">K916+K928+K940</f>
        <v>0</v>
      </c>
      <c r="L904" s="52" t="str">
        <f t="shared" si="1622"/>
        <v/>
      </c>
      <c r="M904" s="12">
        <f t="shared" si="1781"/>
        <v>0</v>
      </c>
      <c r="N904" s="12">
        <f t="shared" ref="N904" si="1824">N916+N928+N940</f>
        <v>0</v>
      </c>
      <c r="O904" s="12">
        <f t="shared" si="1781"/>
        <v>0</v>
      </c>
      <c r="P904" s="12">
        <f t="shared" ref="P904" si="1825">P916+P928+P940</f>
        <v>0</v>
      </c>
      <c r="Q904" s="12">
        <f t="shared" ref="Q904" si="1826">Q916+Q928+Q940</f>
        <v>0</v>
      </c>
      <c r="R904" s="12">
        <v>0</v>
      </c>
      <c r="S904" s="12">
        <f t="shared" si="1623"/>
        <v>0</v>
      </c>
      <c r="T904" s="146">
        <f t="shared" si="1624"/>
        <v>0</v>
      </c>
      <c r="U904" s="52" t="str">
        <f t="shared" si="1625"/>
        <v/>
      </c>
      <c r="V904" s="62">
        <f t="shared" si="1626"/>
        <v>0</v>
      </c>
      <c r="W904" s="12">
        <f t="shared" ref="W904:Y904" si="1827">W916+W928+W940</f>
        <v>0</v>
      </c>
      <c r="X904" s="131">
        <f t="shared" ref="X904" si="1828">X916+X928+X940</f>
        <v>0</v>
      </c>
      <c r="Y904" s="12">
        <f t="shared" si="1827"/>
        <v>0</v>
      </c>
      <c r="Z904" s="12">
        <f t="shared" ref="Z904" si="1829">Z916+Z928+Z940</f>
        <v>0</v>
      </c>
      <c r="AA904" s="62">
        <f t="shared" si="1627"/>
        <v>0</v>
      </c>
      <c r="AB904" s="52" t="str">
        <f t="shared" si="1798"/>
        <v/>
      </c>
      <c r="AC904" s="62">
        <f t="shared" si="1799"/>
        <v>0</v>
      </c>
      <c r="AD904" s="81"/>
      <c r="AE904" s="162"/>
    </row>
    <row r="905" spans="1:31" s="6" customFormat="1" ht="18" customHeight="1" x14ac:dyDescent="0.25">
      <c r="A905" s="6" t="str">
        <f t="shared" si="1775"/>
        <v>b</v>
      </c>
      <c r="B905" s="70" t="s">
        <v>7</v>
      </c>
      <c r="C905" s="10" t="s">
        <v>217</v>
      </c>
      <c r="D905" s="12">
        <f t="shared" si="1776"/>
        <v>0</v>
      </c>
      <c r="E905" s="12">
        <f t="shared" ref="E905:F905" si="1830">E917+E929+E941</f>
        <v>0</v>
      </c>
      <c r="F905" s="146">
        <f t="shared" si="1830"/>
        <v>0</v>
      </c>
      <c r="G905" s="84">
        <f t="shared" si="1776"/>
        <v>0</v>
      </c>
      <c r="H905" s="84">
        <f t="shared" ref="H905" si="1831">H917+H929+H941</f>
        <v>0</v>
      </c>
      <c r="I905" s="146">
        <f t="shared" ref="I905" si="1832">I917+I929+I941</f>
        <v>0</v>
      </c>
      <c r="J905" s="43">
        <f t="shared" si="1776"/>
        <v>0</v>
      </c>
      <c r="K905" s="43">
        <f t="shared" ref="K905" si="1833">K917+K929+K941</f>
        <v>0</v>
      </c>
      <c r="L905" s="52" t="str">
        <f t="shared" si="1622"/>
        <v/>
      </c>
      <c r="M905" s="12">
        <f t="shared" si="1781"/>
        <v>0</v>
      </c>
      <c r="N905" s="12">
        <f t="shared" ref="N905" si="1834">N917+N929+N941</f>
        <v>0</v>
      </c>
      <c r="O905" s="12">
        <f t="shared" si="1781"/>
        <v>0</v>
      </c>
      <c r="P905" s="12">
        <f t="shared" ref="P905" si="1835">P917+P929+P941</f>
        <v>0</v>
      </c>
      <c r="Q905" s="12">
        <f t="shared" ref="Q905" si="1836">Q917+Q929+Q941</f>
        <v>0</v>
      </c>
      <c r="R905" s="12">
        <v>0</v>
      </c>
      <c r="S905" s="12">
        <f t="shared" si="1623"/>
        <v>0</v>
      </c>
      <c r="T905" s="146">
        <f t="shared" si="1624"/>
        <v>0</v>
      </c>
      <c r="U905" s="52" t="str">
        <f t="shared" si="1625"/>
        <v/>
      </c>
      <c r="V905" s="62">
        <f t="shared" si="1626"/>
        <v>0</v>
      </c>
      <c r="W905" s="12">
        <f t="shared" ref="W905:Y905" si="1837">W917+W929+W941</f>
        <v>0</v>
      </c>
      <c r="X905" s="131">
        <f t="shared" ref="X905" si="1838">X917+X929+X941</f>
        <v>0</v>
      </c>
      <c r="Y905" s="12">
        <f t="shared" si="1837"/>
        <v>0</v>
      </c>
      <c r="Z905" s="12">
        <f t="shared" ref="Z905" si="1839">Z917+Z929+Z941</f>
        <v>0</v>
      </c>
      <c r="AA905" s="62">
        <f t="shared" si="1627"/>
        <v>0</v>
      </c>
      <c r="AB905" s="52" t="str">
        <f t="shared" si="1798"/>
        <v/>
      </c>
      <c r="AC905" s="62">
        <f t="shared" si="1799"/>
        <v>0</v>
      </c>
      <c r="AD905" s="81"/>
      <c r="AE905" s="162"/>
    </row>
    <row r="906" spans="1:31" s="6" customFormat="1" ht="18" customHeight="1" x14ac:dyDescent="0.25">
      <c r="A906" s="6" t="str">
        <f t="shared" si="1775"/>
        <v>b</v>
      </c>
      <c r="B906" s="70" t="s">
        <v>7</v>
      </c>
      <c r="C906" s="10" t="s">
        <v>218</v>
      </c>
      <c r="D906" s="12">
        <f t="shared" si="1776"/>
        <v>0</v>
      </c>
      <c r="E906" s="12">
        <f t="shared" ref="E906:F906" si="1840">E918+E930+E942</f>
        <v>0</v>
      </c>
      <c r="F906" s="146">
        <f t="shared" si="1840"/>
        <v>0</v>
      </c>
      <c r="G906" s="84">
        <f t="shared" si="1776"/>
        <v>0</v>
      </c>
      <c r="H906" s="84">
        <f t="shared" ref="H906" si="1841">H918+H930+H942</f>
        <v>0</v>
      </c>
      <c r="I906" s="146">
        <f t="shared" ref="I906" si="1842">I918+I930+I942</f>
        <v>0</v>
      </c>
      <c r="J906" s="43">
        <f t="shared" si="1776"/>
        <v>0</v>
      </c>
      <c r="K906" s="43">
        <f t="shared" ref="K906" si="1843">K918+K930+K942</f>
        <v>0</v>
      </c>
      <c r="L906" s="52" t="str">
        <f t="shared" si="1622"/>
        <v/>
      </c>
      <c r="M906" s="12">
        <f t="shared" si="1781"/>
        <v>0</v>
      </c>
      <c r="N906" s="12">
        <f t="shared" ref="N906" si="1844">N918+N930+N942</f>
        <v>0</v>
      </c>
      <c r="O906" s="12">
        <f t="shared" si="1781"/>
        <v>0</v>
      </c>
      <c r="P906" s="12">
        <f t="shared" ref="P906" si="1845">P918+P930+P942</f>
        <v>0</v>
      </c>
      <c r="Q906" s="12">
        <f t="shared" ref="Q906" si="1846">Q918+Q930+Q942</f>
        <v>0</v>
      </c>
      <c r="R906" s="12">
        <v>0</v>
      </c>
      <c r="S906" s="12">
        <f t="shared" si="1623"/>
        <v>0</v>
      </c>
      <c r="T906" s="146">
        <f t="shared" si="1624"/>
        <v>0</v>
      </c>
      <c r="U906" s="52" t="str">
        <f t="shared" si="1625"/>
        <v/>
      </c>
      <c r="V906" s="62">
        <f t="shared" si="1626"/>
        <v>0</v>
      </c>
      <c r="W906" s="12">
        <f t="shared" ref="W906:Y906" si="1847">W918+W930+W942</f>
        <v>0</v>
      </c>
      <c r="X906" s="131">
        <f t="shared" ref="X906" si="1848">X918+X930+X942</f>
        <v>0</v>
      </c>
      <c r="Y906" s="12">
        <f t="shared" si="1847"/>
        <v>0</v>
      </c>
      <c r="Z906" s="12">
        <f t="shared" ref="Z906" si="1849">Z918+Z930+Z942</f>
        <v>0</v>
      </c>
      <c r="AA906" s="62">
        <f t="shared" si="1627"/>
        <v>0</v>
      </c>
      <c r="AB906" s="52" t="str">
        <f t="shared" si="1798"/>
        <v/>
      </c>
      <c r="AC906" s="62">
        <f t="shared" si="1799"/>
        <v>0</v>
      </c>
      <c r="AD906" s="81"/>
      <c r="AE906" s="162"/>
    </row>
    <row r="907" spans="1:31" s="6" customFormat="1" ht="18" x14ac:dyDescent="0.25">
      <c r="A907" s="6" t="str">
        <f t="shared" si="1775"/>
        <v>a</v>
      </c>
      <c r="B907" s="70" t="s">
        <v>7</v>
      </c>
      <c r="C907" s="10" t="s">
        <v>219</v>
      </c>
      <c r="D907" s="11">
        <f t="shared" si="1776"/>
        <v>4000</v>
      </c>
      <c r="E907" s="11">
        <f t="shared" ref="E907:F907" si="1850">E919+E931+E943</f>
        <v>4180.1000000000004</v>
      </c>
      <c r="F907" s="145">
        <f t="shared" si="1850"/>
        <v>3055.1</v>
      </c>
      <c r="G907" s="83">
        <f t="shared" si="1776"/>
        <v>3054.0657700000002</v>
      </c>
      <c r="H907" s="83">
        <f t="shared" ref="H907" si="1851">H919+H931+H943</f>
        <v>2712.1369199999999</v>
      </c>
      <c r="I907" s="145">
        <f t="shared" ref="I907" si="1852">I919+I931+I943</f>
        <v>2529.73191</v>
      </c>
      <c r="J907" s="42">
        <f t="shared" si="1776"/>
        <v>2124.9991800000003</v>
      </c>
      <c r="K907" s="42">
        <f t="shared" ref="K907" si="1853">K919+K931+K943</f>
        <v>1758.3481899999999</v>
      </c>
      <c r="L907" s="51">
        <f t="shared" si="1622"/>
        <v>0.99966147425616192</v>
      </c>
      <c r="M907" s="11">
        <f t="shared" si="1781"/>
        <v>0</v>
      </c>
      <c r="N907" s="11">
        <f t="shared" ref="N907" si="1854">N919+N931+N943</f>
        <v>385.19618999999994</v>
      </c>
      <c r="O907" s="11">
        <f t="shared" si="1781"/>
        <v>373.15294999999992</v>
      </c>
      <c r="P907" s="11">
        <f t="shared" ref="P907" si="1855">P919+P931+P943</f>
        <v>366.65099000000032</v>
      </c>
      <c r="Q907" s="11">
        <f t="shared" ref="Q907" si="1856">Q919+Q931+Q943</f>
        <v>365</v>
      </c>
      <c r="R907" s="11">
        <v>404.73272999999972</v>
      </c>
      <c r="S907" s="11">
        <f t="shared" si="1623"/>
        <v>341.92885000000024</v>
      </c>
      <c r="T907" s="145">
        <f t="shared" si="1624"/>
        <v>1.0342299999997522</v>
      </c>
      <c r="U907" s="51">
        <f t="shared" si="1625"/>
        <v>0.73062026506542899</v>
      </c>
      <c r="V907" s="61">
        <f t="shared" si="1626"/>
        <v>1126.0342300000002</v>
      </c>
      <c r="W907" s="11">
        <f t="shared" ref="W907:Y907" si="1857">W919+W931+W943</f>
        <v>1154</v>
      </c>
      <c r="X907" s="139">
        <f t="shared" ref="X907" si="1858">X919+X931+X943</f>
        <v>1180.0999999999999</v>
      </c>
      <c r="Y907" s="11">
        <f t="shared" si="1857"/>
        <v>1212</v>
      </c>
      <c r="Z907" s="11">
        <f t="shared" ref="Z907" si="1859">Z919+Z931+Z943</f>
        <v>875</v>
      </c>
      <c r="AA907" s="61">
        <f t="shared" si="1627"/>
        <v>4266.0657700000002</v>
      </c>
      <c r="AB907" s="51">
        <f t="shared" si="1798"/>
        <v>1.0205654816870409</v>
      </c>
      <c r="AC907" s="61">
        <f t="shared" si="1799"/>
        <v>-85.965769999999793</v>
      </c>
      <c r="AD907" s="81"/>
      <c r="AE907" s="162"/>
    </row>
    <row r="908" spans="1:31" s="6" customFormat="1" ht="18" customHeight="1" x14ac:dyDescent="0.25">
      <c r="A908" s="6" t="str">
        <f t="shared" si="1775"/>
        <v>b</v>
      </c>
      <c r="B908" s="70" t="s">
        <v>7</v>
      </c>
      <c r="C908" s="10" t="s">
        <v>220</v>
      </c>
      <c r="D908" s="12">
        <f t="shared" si="1776"/>
        <v>0</v>
      </c>
      <c r="E908" s="12">
        <f t="shared" ref="E908:F908" si="1860">E920+E932+E944</f>
        <v>0</v>
      </c>
      <c r="F908" s="146">
        <f t="shared" si="1860"/>
        <v>0</v>
      </c>
      <c r="G908" s="84">
        <f t="shared" si="1776"/>
        <v>0</v>
      </c>
      <c r="H908" s="84">
        <f t="shared" ref="H908" si="1861">H920+H932+H944</f>
        <v>0</v>
      </c>
      <c r="I908" s="146">
        <f t="shared" ref="I908" si="1862">I920+I932+I944</f>
        <v>0</v>
      </c>
      <c r="J908" s="43">
        <f t="shared" si="1776"/>
        <v>0</v>
      </c>
      <c r="K908" s="43">
        <f t="shared" ref="K908" si="1863">K920+K932+K944</f>
        <v>0</v>
      </c>
      <c r="L908" s="52" t="str">
        <f t="shared" si="1622"/>
        <v/>
      </c>
      <c r="M908" s="12">
        <f t="shared" si="1781"/>
        <v>0</v>
      </c>
      <c r="N908" s="12">
        <f t="shared" ref="N908" si="1864">N920+N932+N944</f>
        <v>0</v>
      </c>
      <c r="O908" s="12">
        <f t="shared" si="1781"/>
        <v>0</v>
      </c>
      <c r="P908" s="12">
        <f t="shared" ref="P908" si="1865">P920+P932+P944</f>
        <v>0</v>
      </c>
      <c r="Q908" s="12">
        <f t="shared" ref="Q908" si="1866">Q920+Q932+Q944</f>
        <v>0</v>
      </c>
      <c r="R908" s="12">
        <v>0</v>
      </c>
      <c r="S908" s="12">
        <f t="shared" si="1623"/>
        <v>0</v>
      </c>
      <c r="T908" s="146">
        <f t="shared" si="1624"/>
        <v>0</v>
      </c>
      <c r="U908" s="52" t="str">
        <f t="shared" si="1625"/>
        <v/>
      </c>
      <c r="V908" s="62">
        <f t="shared" si="1626"/>
        <v>0</v>
      </c>
      <c r="W908" s="12">
        <f t="shared" ref="W908:Y908" si="1867">W920+W932+W944</f>
        <v>0</v>
      </c>
      <c r="X908" s="131">
        <f t="shared" ref="X908" si="1868">X920+X932+X944</f>
        <v>0</v>
      </c>
      <c r="Y908" s="12">
        <f t="shared" si="1867"/>
        <v>0</v>
      </c>
      <c r="Z908" s="12">
        <f t="shared" ref="Z908" si="1869">Z920+Z932+Z944</f>
        <v>0</v>
      </c>
      <c r="AA908" s="62">
        <f t="shared" si="1627"/>
        <v>0</v>
      </c>
      <c r="AB908" s="52" t="str">
        <f t="shared" si="1798"/>
        <v/>
      </c>
      <c r="AC908" s="62">
        <f t="shared" si="1799"/>
        <v>0</v>
      </c>
      <c r="AD908" s="81"/>
      <c r="AE908" s="162"/>
    </row>
    <row r="909" spans="1:31" s="6" customFormat="1" ht="30" customHeight="1" x14ac:dyDescent="0.25">
      <c r="A909" s="6" t="str">
        <f t="shared" si="1775"/>
        <v>b</v>
      </c>
      <c r="B909" s="69" t="s">
        <v>7</v>
      </c>
      <c r="C909" s="13" t="s">
        <v>14</v>
      </c>
      <c r="D909" s="14">
        <f t="shared" si="1776"/>
        <v>0</v>
      </c>
      <c r="E909" s="14">
        <f t="shared" ref="E909:F909" si="1870">E921+E933+E945</f>
        <v>0</v>
      </c>
      <c r="F909" s="147">
        <f t="shared" si="1870"/>
        <v>0</v>
      </c>
      <c r="G909" s="158">
        <f t="shared" si="1776"/>
        <v>0</v>
      </c>
      <c r="H909" s="158">
        <f t="shared" ref="H909" si="1871">H921+H933+H945</f>
        <v>0</v>
      </c>
      <c r="I909" s="147">
        <f t="shared" ref="I909" si="1872">I921+I933+I945</f>
        <v>0</v>
      </c>
      <c r="J909" s="44">
        <f t="shared" si="1776"/>
        <v>0</v>
      </c>
      <c r="K909" s="44">
        <f t="shared" ref="K909" si="1873">K921+K933+K945</f>
        <v>0</v>
      </c>
      <c r="L909" s="53" t="str">
        <f t="shared" si="1622"/>
        <v/>
      </c>
      <c r="M909" s="14">
        <f t="shared" si="1781"/>
        <v>0</v>
      </c>
      <c r="N909" s="14">
        <f t="shared" ref="N909" si="1874">N921+N933+N945</f>
        <v>0</v>
      </c>
      <c r="O909" s="14">
        <f t="shared" si="1781"/>
        <v>0</v>
      </c>
      <c r="P909" s="14">
        <f t="shared" ref="P909" si="1875">P921+P933+P945</f>
        <v>0</v>
      </c>
      <c r="Q909" s="14">
        <f t="shared" ref="Q909" si="1876">Q921+Q933+Q945</f>
        <v>0</v>
      </c>
      <c r="R909" s="14">
        <v>0</v>
      </c>
      <c r="S909" s="14">
        <f t="shared" si="1623"/>
        <v>0</v>
      </c>
      <c r="T909" s="147">
        <f t="shared" si="1624"/>
        <v>0</v>
      </c>
      <c r="U909" s="53" t="str">
        <f t="shared" si="1625"/>
        <v/>
      </c>
      <c r="V909" s="63">
        <f t="shared" si="1626"/>
        <v>0</v>
      </c>
      <c r="W909" s="14">
        <f t="shared" ref="W909:Y909" si="1877">W921+W933+W945</f>
        <v>0</v>
      </c>
      <c r="X909" s="132">
        <f t="shared" ref="X909" si="1878">X921+X933+X945</f>
        <v>0</v>
      </c>
      <c r="Y909" s="14">
        <f t="shared" si="1877"/>
        <v>0</v>
      </c>
      <c r="Z909" s="14">
        <f t="shared" ref="Z909" si="1879">Z921+Z933+Z945</f>
        <v>0</v>
      </c>
      <c r="AA909" s="63">
        <f t="shared" si="1627"/>
        <v>0</v>
      </c>
      <c r="AB909" s="53" t="str">
        <f t="shared" si="1798"/>
        <v/>
      </c>
      <c r="AC909" s="63">
        <f t="shared" si="1799"/>
        <v>0</v>
      </c>
      <c r="AD909" s="81"/>
      <c r="AE909" s="162"/>
    </row>
    <row r="910" spans="1:31" s="6" customFormat="1" ht="15" customHeight="1" x14ac:dyDescent="0.25">
      <c r="A910" s="6" t="str">
        <f t="shared" si="1775"/>
        <v>b</v>
      </c>
      <c r="B910" s="69" t="s">
        <v>7</v>
      </c>
      <c r="C910" s="13" t="s">
        <v>15</v>
      </c>
      <c r="D910" s="14">
        <f t="shared" si="1776"/>
        <v>0</v>
      </c>
      <c r="E910" s="14">
        <f t="shared" ref="E910:F910" si="1880">E922+E934+E946</f>
        <v>0</v>
      </c>
      <c r="F910" s="147">
        <f t="shared" si="1880"/>
        <v>0</v>
      </c>
      <c r="G910" s="158">
        <f t="shared" si="1776"/>
        <v>0</v>
      </c>
      <c r="H910" s="158">
        <f t="shared" ref="H910" si="1881">H922+H934+H946</f>
        <v>0</v>
      </c>
      <c r="I910" s="147">
        <f t="shared" ref="I910" si="1882">I922+I934+I946</f>
        <v>0</v>
      </c>
      <c r="J910" s="44">
        <f t="shared" si="1776"/>
        <v>0</v>
      </c>
      <c r="K910" s="44">
        <f t="shared" ref="K910" si="1883">K922+K934+K946</f>
        <v>0</v>
      </c>
      <c r="L910" s="53" t="str">
        <f t="shared" si="1622"/>
        <v/>
      </c>
      <c r="M910" s="14">
        <f t="shared" si="1781"/>
        <v>0</v>
      </c>
      <c r="N910" s="14">
        <f t="shared" ref="N910" si="1884">N922+N934+N946</f>
        <v>0</v>
      </c>
      <c r="O910" s="14">
        <f t="shared" si="1781"/>
        <v>0</v>
      </c>
      <c r="P910" s="14">
        <f t="shared" ref="P910" si="1885">P922+P934+P946</f>
        <v>0</v>
      </c>
      <c r="Q910" s="14">
        <f t="shared" ref="Q910" si="1886">Q922+Q934+Q946</f>
        <v>0</v>
      </c>
      <c r="R910" s="14">
        <v>0</v>
      </c>
      <c r="S910" s="14">
        <f t="shared" si="1623"/>
        <v>0</v>
      </c>
      <c r="T910" s="147">
        <f t="shared" si="1624"/>
        <v>0</v>
      </c>
      <c r="U910" s="53" t="str">
        <f t="shared" si="1625"/>
        <v/>
      </c>
      <c r="V910" s="63">
        <f t="shared" si="1626"/>
        <v>0</v>
      </c>
      <c r="W910" s="14">
        <f t="shared" ref="W910:Y910" si="1887">W922+W934+W946</f>
        <v>0</v>
      </c>
      <c r="X910" s="132">
        <f t="shared" ref="X910" si="1888">X922+X934+X946</f>
        <v>0</v>
      </c>
      <c r="Y910" s="14">
        <f t="shared" si="1887"/>
        <v>0</v>
      </c>
      <c r="Z910" s="14">
        <f t="shared" ref="Z910" si="1889">Z922+Z934+Z946</f>
        <v>0</v>
      </c>
      <c r="AA910" s="63">
        <f t="shared" si="1627"/>
        <v>0</v>
      </c>
      <c r="AB910" s="53" t="str">
        <f t="shared" si="1798"/>
        <v/>
      </c>
      <c r="AC910" s="63">
        <f t="shared" si="1799"/>
        <v>0</v>
      </c>
      <c r="AD910" s="81"/>
      <c r="AE910" s="162"/>
    </row>
    <row r="911" spans="1:31" s="6" customFormat="1" ht="15.75" customHeight="1" thickBot="1" x14ac:dyDescent="0.3">
      <c r="A911" s="6" t="str">
        <f t="shared" si="1775"/>
        <v>b</v>
      </c>
      <c r="B911" s="71" t="s">
        <v>7</v>
      </c>
      <c r="C911" s="17" t="s">
        <v>16</v>
      </c>
      <c r="D911" s="18">
        <f t="shared" si="1776"/>
        <v>0</v>
      </c>
      <c r="E911" s="18">
        <f t="shared" ref="E911:F911" si="1890">E923+E935+E947</f>
        <v>0</v>
      </c>
      <c r="F911" s="149">
        <f t="shared" si="1890"/>
        <v>0</v>
      </c>
      <c r="G911" s="160">
        <f t="shared" si="1776"/>
        <v>0</v>
      </c>
      <c r="H911" s="160">
        <f t="shared" ref="H911" si="1891">H923+H935+H947</f>
        <v>0</v>
      </c>
      <c r="I911" s="149">
        <f t="shared" ref="I911" si="1892">I923+I935+I947</f>
        <v>0</v>
      </c>
      <c r="J911" s="46">
        <f t="shared" si="1776"/>
        <v>0</v>
      </c>
      <c r="K911" s="46">
        <f t="shared" ref="K911" si="1893">K923+K935+K947</f>
        <v>0</v>
      </c>
      <c r="L911" s="55" t="str">
        <f t="shared" si="1622"/>
        <v/>
      </c>
      <c r="M911" s="18">
        <f t="shared" si="1781"/>
        <v>0</v>
      </c>
      <c r="N911" s="18">
        <f t="shared" ref="N911" si="1894">N923+N935+N947</f>
        <v>0</v>
      </c>
      <c r="O911" s="18">
        <f t="shared" si="1781"/>
        <v>0</v>
      </c>
      <c r="P911" s="18">
        <f t="shared" ref="P911" si="1895">P923+P935+P947</f>
        <v>0</v>
      </c>
      <c r="Q911" s="18">
        <f t="shared" ref="Q911" si="1896">Q923+Q935+Q947</f>
        <v>0</v>
      </c>
      <c r="R911" s="18">
        <v>0</v>
      </c>
      <c r="S911" s="18">
        <f t="shared" si="1623"/>
        <v>0</v>
      </c>
      <c r="T911" s="149">
        <f t="shared" si="1624"/>
        <v>0</v>
      </c>
      <c r="U911" s="55" t="str">
        <f t="shared" si="1625"/>
        <v/>
      </c>
      <c r="V911" s="65">
        <f t="shared" si="1626"/>
        <v>0</v>
      </c>
      <c r="W911" s="18">
        <f t="shared" ref="W911:Y911" si="1897">W923+W935+W947</f>
        <v>0</v>
      </c>
      <c r="X911" s="133">
        <f t="shared" ref="X911" si="1898">X923+X935+X947</f>
        <v>0</v>
      </c>
      <c r="Y911" s="18">
        <f t="shared" si="1897"/>
        <v>0</v>
      </c>
      <c r="Z911" s="18">
        <f t="shared" ref="Z911" si="1899">Z923+Z935+Z947</f>
        <v>0</v>
      </c>
      <c r="AA911" s="65">
        <f t="shared" si="1627"/>
        <v>0</v>
      </c>
      <c r="AB911" s="55" t="str">
        <f t="shared" si="1798"/>
        <v/>
      </c>
      <c r="AC911" s="65">
        <f t="shared" si="1799"/>
        <v>0</v>
      </c>
      <c r="AD911" s="81"/>
      <c r="AE911" s="162"/>
    </row>
    <row r="912" spans="1:31" s="24" customFormat="1" ht="33.75" customHeight="1" thickTop="1" thickBot="1" x14ac:dyDescent="0.3">
      <c r="A912" s="6" t="str">
        <f t="shared" si="1775"/>
        <v>a</v>
      </c>
      <c r="B912" s="67" t="s">
        <v>151</v>
      </c>
      <c r="C912" s="19" t="s">
        <v>150</v>
      </c>
      <c r="D912" s="7">
        <f t="shared" ref="D912:K912" si="1900">D913+D921+D922+D923</f>
        <v>4000</v>
      </c>
      <c r="E912" s="7">
        <f t="shared" si="1900"/>
        <v>4180.1000000000004</v>
      </c>
      <c r="F912" s="143">
        <f t="shared" ref="F912" si="1901">F913+F921+F922+F923</f>
        <v>3055.1</v>
      </c>
      <c r="G912" s="156">
        <f t="shared" si="1900"/>
        <v>3054.0657700000002</v>
      </c>
      <c r="H912" s="156">
        <f t="shared" ref="H912" si="1902">H913+H921+H922+H923</f>
        <v>2712.1369199999999</v>
      </c>
      <c r="I912" s="143">
        <f t="shared" ref="I912" si="1903">I913+I921+I922+I923</f>
        <v>2529.73191</v>
      </c>
      <c r="J912" s="40">
        <f t="shared" si="1900"/>
        <v>2124.9991800000003</v>
      </c>
      <c r="K912" s="40">
        <f t="shared" si="1900"/>
        <v>1758.3481899999999</v>
      </c>
      <c r="L912" s="49">
        <f t="shared" si="1622"/>
        <v>0.99966147425616192</v>
      </c>
      <c r="M912" s="7">
        <f>M913+M921+M922+M923</f>
        <v>0</v>
      </c>
      <c r="N912" s="7">
        <f>N913+N921+N922+N923</f>
        <v>385.19618999999994</v>
      </c>
      <c r="O912" s="7">
        <f>O913+O921+O922+O923</f>
        <v>373.15294999999992</v>
      </c>
      <c r="P912" s="7">
        <f>P913+P921+P922+P923</f>
        <v>366.65099000000032</v>
      </c>
      <c r="Q912" s="7">
        <f>Q913+Q921+Q922+Q923</f>
        <v>365</v>
      </c>
      <c r="R912" s="7">
        <v>404.73272999999972</v>
      </c>
      <c r="S912" s="7">
        <f t="shared" si="1623"/>
        <v>341.92885000000024</v>
      </c>
      <c r="T912" s="143">
        <f t="shared" si="1624"/>
        <v>1.0342299999997522</v>
      </c>
      <c r="U912" s="49">
        <f t="shared" si="1625"/>
        <v>0.73062026506542899</v>
      </c>
      <c r="V912" s="59">
        <f t="shared" si="1626"/>
        <v>1126.0342300000002</v>
      </c>
      <c r="W912" s="7">
        <f>W913+W921+W922+W923</f>
        <v>1154</v>
      </c>
      <c r="X912" s="118">
        <f>X913+X921+X922+X923</f>
        <v>1180.0999999999999</v>
      </c>
      <c r="Y912" s="7">
        <f>Y913+Y921+Y922+Y923</f>
        <v>1212</v>
      </c>
      <c r="Z912" s="7">
        <f>Z913+Z921+Z922+Z923</f>
        <v>875</v>
      </c>
      <c r="AA912" s="59">
        <f t="shared" si="1627"/>
        <v>4266.0657700000002</v>
      </c>
      <c r="AB912" s="49">
        <f t="shared" si="1798"/>
        <v>1.0205654816870409</v>
      </c>
      <c r="AC912" s="59">
        <f t="shared" si="1799"/>
        <v>-85.965769999999793</v>
      </c>
      <c r="AD912" s="81"/>
      <c r="AE912" s="162"/>
    </row>
    <row r="913" spans="1:31" s="24" customFormat="1" ht="18.75" customHeight="1" thickTop="1" x14ac:dyDescent="0.25">
      <c r="A913" s="6" t="s">
        <v>231</v>
      </c>
      <c r="B913" s="69" t="s">
        <v>7</v>
      </c>
      <c r="C913" s="8" t="s">
        <v>8</v>
      </c>
      <c r="D913" s="9">
        <f t="shared" ref="D913:K913" si="1904">D914+D915+D916+D917+D918+D919+D920</f>
        <v>4000</v>
      </c>
      <c r="E913" s="9">
        <f t="shared" si="1904"/>
        <v>4180.1000000000004</v>
      </c>
      <c r="F913" s="144">
        <f t="shared" ref="F913" si="1905">F914+F915+F916+F917+F918+F919+F920</f>
        <v>3055.1</v>
      </c>
      <c r="G913" s="157">
        <f t="shared" si="1904"/>
        <v>3054.0657700000002</v>
      </c>
      <c r="H913" s="157">
        <f t="shared" ref="H913" si="1906">H914+H915+H916+H917+H918+H919+H920</f>
        <v>2712.1369199999999</v>
      </c>
      <c r="I913" s="144">
        <f t="shared" ref="I913" si="1907">I914+I915+I916+I917+I918+I919+I920</f>
        <v>2529.73191</v>
      </c>
      <c r="J913" s="41">
        <f t="shared" si="1904"/>
        <v>2124.9991800000003</v>
      </c>
      <c r="K913" s="41">
        <f t="shared" si="1904"/>
        <v>1758.3481899999999</v>
      </c>
      <c r="L913" s="50">
        <f t="shared" ref="L913:L976" si="1908">IF(OR(F913="",F913=0),"",G913/F913)</f>
        <v>0.99966147425616192</v>
      </c>
      <c r="M913" s="9">
        <f>M914+M915+M916+M917+M918+M919+M920</f>
        <v>0</v>
      </c>
      <c r="N913" s="9">
        <f>N914+N915+N916+N917+N918+N919+N920</f>
        <v>385.19618999999994</v>
      </c>
      <c r="O913" s="9">
        <f>O914+O915+O916+O917+O918+O919+O920</f>
        <v>373.15294999999992</v>
      </c>
      <c r="P913" s="9">
        <f>P914+P915+P916+P917+P918+P919+P920</f>
        <v>366.65099000000032</v>
      </c>
      <c r="Q913" s="9">
        <f>Q914+Q915+Q916+Q917+Q918+Q919+Q920</f>
        <v>365</v>
      </c>
      <c r="R913" s="9">
        <v>404.73272999999972</v>
      </c>
      <c r="S913" s="9">
        <f t="shared" ref="S913:S976" si="1909">G913-H913</f>
        <v>341.92885000000024</v>
      </c>
      <c r="T913" s="144">
        <f t="shared" ref="T913:T976" si="1910">IF(OR(C913="თანამდებობრივი სარგო",C913="პრემია",C913="დანამატი",C913="მ.შ. შტატგარეშეთა შრომის ანაზღაურება"),"",F913-G913)</f>
        <v>1.0342299999997522</v>
      </c>
      <c r="U913" s="50">
        <f t="shared" ref="U913:U976" si="1911">IF(OR(E913="",E913=0),"",G913/E913)</f>
        <v>0.73062026506542899</v>
      </c>
      <c r="V913" s="60">
        <f t="shared" ref="V913:V976" si="1912">IF(OR(C913="თანამდებობრივი სარგო",C913="პრემია",C913="დანამატი",C913="მ.შ. შტატგარეშეთა შრომის ანაზღაურება"),"",E913-G913)</f>
        <v>1126.0342300000002</v>
      </c>
      <c r="W913" s="9">
        <f>W914+W915+W916+W917+W918+W919+W920</f>
        <v>1154</v>
      </c>
      <c r="X913" s="113">
        <f>X914+X915+X916+X917+X918+X919+X920</f>
        <v>1180.0999999999999</v>
      </c>
      <c r="Y913" s="9">
        <f>Y914+Y915+Y916+Y917+Y918+Y919+Y920</f>
        <v>1212</v>
      </c>
      <c r="Z913" s="9">
        <f>Z914+Z915+Z916+Z917+Z918+Z919+Z920</f>
        <v>875</v>
      </c>
      <c r="AA913" s="60">
        <f t="shared" ref="AA913:AA976" si="1913">G913+Y913</f>
        <v>4266.0657700000002</v>
      </c>
      <c r="AB913" s="50">
        <f t="shared" si="1798"/>
        <v>1.0205654816870409</v>
      </c>
      <c r="AC913" s="60">
        <f t="shared" si="1799"/>
        <v>-85.965769999999793</v>
      </c>
      <c r="AD913" s="81"/>
      <c r="AE913" s="162"/>
    </row>
    <row r="914" spans="1:31" s="24" customFormat="1" ht="18" customHeight="1" x14ac:dyDescent="0.25">
      <c r="A914" s="6" t="str">
        <f>IF(OR(M914&lt;&gt;0,F914&lt;&gt;0,O914&lt;&gt;0,S914&lt;&gt;0,T914&lt;&gt;0),"a","b")</f>
        <v>b</v>
      </c>
      <c r="B914" s="70" t="s">
        <v>7</v>
      </c>
      <c r="C914" s="10" t="s">
        <v>215</v>
      </c>
      <c r="D914" s="12">
        <v>0</v>
      </c>
      <c r="E914" s="12">
        <v>0</v>
      </c>
      <c r="F914" s="146">
        <v>0</v>
      </c>
      <c r="G914" s="84">
        <v>0</v>
      </c>
      <c r="H914" s="84">
        <v>0</v>
      </c>
      <c r="I914" s="146">
        <v>0</v>
      </c>
      <c r="J914" s="43">
        <v>0</v>
      </c>
      <c r="K914" s="43">
        <v>0</v>
      </c>
      <c r="L914" s="52" t="str">
        <f t="shared" si="1908"/>
        <v/>
      </c>
      <c r="M914" s="12">
        <v>0</v>
      </c>
      <c r="N914" s="12">
        <v>0</v>
      </c>
      <c r="O914" s="12">
        <v>0</v>
      </c>
      <c r="P914" s="12">
        <v>0</v>
      </c>
      <c r="Q914" s="12"/>
      <c r="R914" s="12">
        <v>0</v>
      </c>
      <c r="S914" s="12">
        <f t="shared" si="1909"/>
        <v>0</v>
      </c>
      <c r="T914" s="146">
        <f t="shared" si="1910"/>
        <v>0</v>
      </c>
      <c r="U914" s="52" t="str">
        <f t="shared" si="1911"/>
        <v/>
      </c>
      <c r="V914" s="62">
        <f t="shared" si="1912"/>
        <v>0</v>
      </c>
      <c r="W914" s="12"/>
      <c r="X914" s="111">
        <v>0</v>
      </c>
      <c r="Y914" s="12"/>
      <c r="Z914" s="12">
        <v>0</v>
      </c>
      <c r="AA914" s="62">
        <f t="shared" si="1913"/>
        <v>0</v>
      </c>
      <c r="AB914" s="52" t="str">
        <f t="shared" si="1798"/>
        <v/>
      </c>
      <c r="AC914" s="62">
        <f t="shared" si="1799"/>
        <v>0</v>
      </c>
      <c r="AD914" s="81"/>
      <c r="AE914" s="162"/>
    </row>
    <row r="915" spans="1:31" s="24" customFormat="1" ht="18" customHeight="1" x14ac:dyDescent="0.25">
      <c r="A915" s="6" t="str">
        <f>IF(OR(M915&lt;&gt;0,F915&lt;&gt;0,O915&lt;&gt;0,S915&lt;&gt;0,T915&lt;&gt;0),"a","b")</f>
        <v>b</v>
      </c>
      <c r="B915" s="70" t="s">
        <v>7</v>
      </c>
      <c r="C915" s="10" t="s">
        <v>221</v>
      </c>
      <c r="D915" s="12">
        <v>0</v>
      </c>
      <c r="E915" s="12">
        <v>0</v>
      </c>
      <c r="F915" s="146">
        <v>0</v>
      </c>
      <c r="G915" s="84">
        <v>0</v>
      </c>
      <c r="H915" s="84">
        <v>0</v>
      </c>
      <c r="I915" s="146">
        <v>0</v>
      </c>
      <c r="J915" s="43">
        <v>0</v>
      </c>
      <c r="K915" s="43">
        <v>0</v>
      </c>
      <c r="L915" s="52" t="str">
        <f t="shared" si="1908"/>
        <v/>
      </c>
      <c r="M915" s="12">
        <v>0</v>
      </c>
      <c r="N915" s="12">
        <v>0</v>
      </c>
      <c r="O915" s="12">
        <v>0</v>
      </c>
      <c r="P915" s="12">
        <v>0</v>
      </c>
      <c r="Q915" s="12"/>
      <c r="R915" s="12">
        <v>0</v>
      </c>
      <c r="S915" s="12">
        <f t="shared" si="1909"/>
        <v>0</v>
      </c>
      <c r="T915" s="146">
        <f t="shared" si="1910"/>
        <v>0</v>
      </c>
      <c r="U915" s="52" t="str">
        <f t="shared" si="1911"/>
        <v/>
      </c>
      <c r="V915" s="62">
        <f t="shared" si="1912"/>
        <v>0</v>
      </c>
      <c r="W915" s="12"/>
      <c r="X915" s="111">
        <v>0</v>
      </c>
      <c r="Y915" s="12"/>
      <c r="Z915" s="12">
        <v>0</v>
      </c>
      <c r="AA915" s="62">
        <f t="shared" si="1913"/>
        <v>0</v>
      </c>
      <c r="AB915" s="52" t="str">
        <f t="shared" si="1798"/>
        <v/>
      </c>
      <c r="AC915" s="62">
        <f t="shared" si="1799"/>
        <v>0</v>
      </c>
      <c r="AD915" s="81"/>
      <c r="AE915" s="162"/>
    </row>
    <row r="916" spans="1:31" s="24" customFormat="1" ht="18" customHeight="1" x14ac:dyDescent="0.25">
      <c r="A916" s="6" t="str">
        <f>IF(OR(M916&lt;&gt;0,F916&lt;&gt;0,O916&lt;&gt;0,S916&lt;&gt;0,T916&lt;&gt;0),"a","b")</f>
        <v>b</v>
      </c>
      <c r="B916" s="70" t="s">
        <v>7</v>
      </c>
      <c r="C916" s="10" t="s">
        <v>216</v>
      </c>
      <c r="D916" s="12">
        <v>0</v>
      </c>
      <c r="E916" s="12">
        <v>0</v>
      </c>
      <c r="F916" s="146">
        <v>0</v>
      </c>
      <c r="G916" s="84">
        <v>0</v>
      </c>
      <c r="H916" s="84">
        <v>0</v>
      </c>
      <c r="I916" s="146">
        <v>0</v>
      </c>
      <c r="J916" s="43">
        <v>0</v>
      </c>
      <c r="K916" s="43">
        <v>0</v>
      </c>
      <c r="L916" s="52" t="str">
        <f t="shared" si="1908"/>
        <v/>
      </c>
      <c r="M916" s="12">
        <v>0</v>
      </c>
      <c r="N916" s="12">
        <v>0</v>
      </c>
      <c r="O916" s="12">
        <v>0</v>
      </c>
      <c r="P916" s="12">
        <v>0</v>
      </c>
      <c r="Q916" s="12"/>
      <c r="R916" s="12">
        <v>0</v>
      </c>
      <c r="S916" s="12">
        <f t="shared" si="1909"/>
        <v>0</v>
      </c>
      <c r="T916" s="146">
        <f t="shared" si="1910"/>
        <v>0</v>
      </c>
      <c r="U916" s="52" t="str">
        <f t="shared" si="1911"/>
        <v/>
      </c>
      <c r="V916" s="62">
        <f t="shared" si="1912"/>
        <v>0</v>
      </c>
      <c r="W916" s="12"/>
      <c r="X916" s="111">
        <v>0</v>
      </c>
      <c r="Y916" s="12"/>
      <c r="Z916" s="12">
        <v>0</v>
      </c>
      <c r="AA916" s="62">
        <f t="shared" si="1913"/>
        <v>0</v>
      </c>
      <c r="AB916" s="52" t="str">
        <f t="shared" si="1798"/>
        <v/>
      </c>
      <c r="AC916" s="62">
        <f t="shared" si="1799"/>
        <v>0</v>
      </c>
      <c r="AD916" s="81"/>
      <c r="AE916" s="162"/>
    </row>
    <row r="917" spans="1:31" s="24" customFormat="1" ht="18" customHeight="1" x14ac:dyDescent="0.25">
      <c r="A917" s="6" t="str">
        <f>IF(OR(M917&lt;&gt;0,F917&lt;&gt;0,O917&lt;&gt;0,S917&lt;&gt;0,T917&lt;&gt;0),"a","b")</f>
        <v>b</v>
      </c>
      <c r="B917" s="70" t="s">
        <v>7</v>
      </c>
      <c r="C917" s="10" t="s">
        <v>217</v>
      </c>
      <c r="D917" s="12">
        <v>0</v>
      </c>
      <c r="E917" s="12">
        <v>0</v>
      </c>
      <c r="F917" s="146">
        <v>0</v>
      </c>
      <c r="G917" s="84">
        <v>0</v>
      </c>
      <c r="H917" s="84">
        <v>0</v>
      </c>
      <c r="I917" s="146">
        <v>0</v>
      </c>
      <c r="J917" s="43">
        <v>0</v>
      </c>
      <c r="K917" s="43">
        <v>0</v>
      </c>
      <c r="L917" s="52" t="str">
        <f t="shared" si="1908"/>
        <v/>
      </c>
      <c r="M917" s="12">
        <v>0</v>
      </c>
      <c r="N917" s="12">
        <v>0</v>
      </c>
      <c r="O917" s="12">
        <v>0</v>
      </c>
      <c r="P917" s="12">
        <v>0</v>
      </c>
      <c r="Q917" s="12"/>
      <c r="R917" s="12">
        <v>0</v>
      </c>
      <c r="S917" s="12">
        <f t="shared" si="1909"/>
        <v>0</v>
      </c>
      <c r="T917" s="146">
        <f t="shared" si="1910"/>
        <v>0</v>
      </c>
      <c r="U917" s="52" t="str">
        <f t="shared" si="1911"/>
        <v/>
      </c>
      <c r="V917" s="62">
        <f t="shared" si="1912"/>
        <v>0</v>
      </c>
      <c r="W917" s="12"/>
      <c r="X917" s="111">
        <v>0</v>
      </c>
      <c r="Y917" s="12"/>
      <c r="Z917" s="12">
        <v>0</v>
      </c>
      <c r="AA917" s="62">
        <f t="shared" si="1913"/>
        <v>0</v>
      </c>
      <c r="AB917" s="52" t="str">
        <f t="shared" si="1798"/>
        <v/>
      </c>
      <c r="AC917" s="62">
        <f t="shared" si="1799"/>
        <v>0</v>
      </c>
      <c r="AD917" s="81"/>
      <c r="AE917" s="162"/>
    </row>
    <row r="918" spans="1:31" s="24" customFormat="1" ht="18" customHeight="1" x14ac:dyDescent="0.25">
      <c r="A918" s="6" t="str">
        <f>IF(OR(M918&lt;&gt;0,F918&lt;&gt;0,O918&lt;&gt;0,S918&lt;&gt;0,T918&lt;&gt;0),"a","b")</f>
        <v>b</v>
      </c>
      <c r="B918" s="70" t="s">
        <v>7</v>
      </c>
      <c r="C918" s="10" t="s">
        <v>218</v>
      </c>
      <c r="D918" s="12">
        <v>0</v>
      </c>
      <c r="E918" s="12">
        <v>0</v>
      </c>
      <c r="F918" s="146">
        <v>0</v>
      </c>
      <c r="G918" s="84">
        <v>0</v>
      </c>
      <c r="H918" s="84">
        <v>0</v>
      </c>
      <c r="I918" s="146">
        <v>0</v>
      </c>
      <c r="J918" s="43">
        <v>0</v>
      </c>
      <c r="K918" s="43">
        <v>0</v>
      </c>
      <c r="L918" s="52" t="str">
        <f t="shared" si="1908"/>
        <v/>
      </c>
      <c r="M918" s="12">
        <v>0</v>
      </c>
      <c r="N918" s="12">
        <v>0</v>
      </c>
      <c r="O918" s="12">
        <v>0</v>
      </c>
      <c r="P918" s="12">
        <v>0</v>
      </c>
      <c r="Q918" s="12"/>
      <c r="R918" s="12">
        <v>0</v>
      </c>
      <c r="S918" s="12">
        <f t="shared" si="1909"/>
        <v>0</v>
      </c>
      <c r="T918" s="146">
        <f t="shared" si="1910"/>
        <v>0</v>
      </c>
      <c r="U918" s="52" t="str">
        <f t="shared" si="1911"/>
        <v/>
      </c>
      <c r="V918" s="62">
        <f t="shared" si="1912"/>
        <v>0</v>
      </c>
      <c r="W918" s="12"/>
      <c r="X918" s="111">
        <v>0</v>
      </c>
      <c r="Y918" s="12"/>
      <c r="Z918" s="12">
        <v>0</v>
      </c>
      <c r="AA918" s="62">
        <f t="shared" si="1913"/>
        <v>0</v>
      </c>
      <c r="AB918" s="52" t="str">
        <f t="shared" si="1798"/>
        <v/>
      </c>
      <c r="AC918" s="62">
        <f t="shared" si="1799"/>
        <v>0</v>
      </c>
      <c r="AD918" s="81"/>
      <c r="AE918" s="162"/>
    </row>
    <row r="919" spans="1:31" s="24" customFormat="1" ht="18" customHeight="1" x14ac:dyDescent="0.25">
      <c r="A919" s="6" t="s">
        <v>231</v>
      </c>
      <c r="B919" s="70" t="s">
        <v>7</v>
      </c>
      <c r="C919" s="10" t="s">
        <v>219</v>
      </c>
      <c r="D919" s="11">
        <v>4000</v>
      </c>
      <c r="E919" s="11">
        <v>4180.1000000000004</v>
      </c>
      <c r="F919" s="145">
        <v>3055.1</v>
      </c>
      <c r="G919" s="83">
        <v>3054.0657700000002</v>
      </c>
      <c r="H919" s="83">
        <v>2712.1369199999999</v>
      </c>
      <c r="I919" s="145">
        <v>2529.73191</v>
      </c>
      <c r="J919" s="42">
        <v>2124.9991800000003</v>
      </c>
      <c r="K919" s="42">
        <v>1758.3481899999999</v>
      </c>
      <c r="L919" s="51">
        <f t="shared" si="1908"/>
        <v>0.99966147425616192</v>
      </c>
      <c r="M919" s="11">
        <v>0</v>
      </c>
      <c r="N919" s="11">
        <v>385.19618999999994</v>
      </c>
      <c r="O919" s="11">
        <v>373.15294999999992</v>
      </c>
      <c r="P919" s="11">
        <v>366.65099000000032</v>
      </c>
      <c r="Q919" s="11">
        <v>365</v>
      </c>
      <c r="R919" s="11">
        <v>404.73272999999972</v>
      </c>
      <c r="S919" s="11">
        <f t="shared" si="1909"/>
        <v>341.92885000000024</v>
      </c>
      <c r="T919" s="145">
        <f t="shared" si="1910"/>
        <v>1.0342299999997522</v>
      </c>
      <c r="U919" s="51">
        <f t="shared" si="1911"/>
        <v>0.73062026506542899</v>
      </c>
      <c r="V919" s="61">
        <f t="shared" si="1912"/>
        <v>1126.0342300000002</v>
      </c>
      <c r="W919" s="11">
        <v>1154</v>
      </c>
      <c r="X919" s="116">
        <v>1180.0999999999999</v>
      </c>
      <c r="Y919" s="11">
        <v>1212</v>
      </c>
      <c r="Z919" s="11">
        <v>875</v>
      </c>
      <c r="AA919" s="61">
        <f t="shared" si="1913"/>
        <v>4266.0657700000002</v>
      </c>
      <c r="AB919" s="51">
        <f t="shared" si="1798"/>
        <v>1.0205654816870409</v>
      </c>
      <c r="AC919" s="61">
        <f t="shared" si="1799"/>
        <v>-85.965769999999793</v>
      </c>
      <c r="AD919" s="81"/>
      <c r="AE919" s="162"/>
    </row>
    <row r="920" spans="1:31" s="24" customFormat="1" ht="18" customHeight="1" x14ac:dyDescent="0.25">
      <c r="A920" s="6" t="str">
        <f>IF(OR(M920&lt;&gt;0,F920&lt;&gt;0,O920&lt;&gt;0,S920&lt;&gt;0,T920&lt;&gt;0),"a","b")</f>
        <v>b</v>
      </c>
      <c r="B920" s="70" t="s">
        <v>7</v>
      </c>
      <c r="C920" s="10" t="s">
        <v>220</v>
      </c>
      <c r="D920" s="12">
        <v>0</v>
      </c>
      <c r="E920" s="12">
        <v>0</v>
      </c>
      <c r="F920" s="146">
        <v>0</v>
      </c>
      <c r="G920" s="84">
        <v>0</v>
      </c>
      <c r="H920" s="84">
        <v>0</v>
      </c>
      <c r="I920" s="146">
        <v>0</v>
      </c>
      <c r="J920" s="43">
        <v>0</v>
      </c>
      <c r="K920" s="43">
        <v>0</v>
      </c>
      <c r="L920" s="52" t="str">
        <f t="shared" si="1908"/>
        <v/>
      </c>
      <c r="M920" s="12">
        <v>0</v>
      </c>
      <c r="N920" s="12">
        <v>0</v>
      </c>
      <c r="O920" s="12">
        <v>0</v>
      </c>
      <c r="P920" s="12">
        <v>0</v>
      </c>
      <c r="Q920" s="12"/>
      <c r="R920" s="12">
        <v>0</v>
      </c>
      <c r="S920" s="12">
        <f t="shared" si="1909"/>
        <v>0</v>
      </c>
      <c r="T920" s="146">
        <f t="shared" si="1910"/>
        <v>0</v>
      </c>
      <c r="U920" s="52" t="str">
        <f t="shared" si="1911"/>
        <v/>
      </c>
      <c r="V920" s="62">
        <f t="shared" si="1912"/>
        <v>0</v>
      </c>
      <c r="W920" s="12"/>
      <c r="X920" s="111">
        <v>0</v>
      </c>
      <c r="Y920" s="12"/>
      <c r="Z920" s="12">
        <v>0</v>
      </c>
      <c r="AA920" s="62">
        <f t="shared" si="1913"/>
        <v>0</v>
      </c>
      <c r="AB920" s="52" t="str">
        <f t="shared" si="1798"/>
        <v/>
      </c>
      <c r="AC920" s="62">
        <f t="shared" si="1799"/>
        <v>0</v>
      </c>
      <c r="AD920" s="81"/>
      <c r="AE920" s="162"/>
    </row>
    <row r="921" spans="1:31" s="24" customFormat="1" ht="30" customHeight="1" x14ac:dyDescent="0.25">
      <c r="A921" s="6" t="str">
        <f>IF(OR(M921&lt;&gt;0,F921&lt;&gt;0,O921&lt;&gt;0,S921&lt;&gt;0,T921&lt;&gt;0),"a","b")</f>
        <v>b</v>
      </c>
      <c r="B921" s="69" t="s">
        <v>7</v>
      </c>
      <c r="C921" s="13" t="s">
        <v>14</v>
      </c>
      <c r="D921" s="14">
        <v>0</v>
      </c>
      <c r="E921" s="14">
        <v>0</v>
      </c>
      <c r="F921" s="147">
        <v>0</v>
      </c>
      <c r="G921" s="158">
        <v>0</v>
      </c>
      <c r="H921" s="158">
        <v>0</v>
      </c>
      <c r="I921" s="147">
        <v>0</v>
      </c>
      <c r="J921" s="44">
        <v>0</v>
      </c>
      <c r="K921" s="44">
        <v>0</v>
      </c>
      <c r="L921" s="53" t="str">
        <f t="shared" si="1908"/>
        <v/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f t="shared" si="1909"/>
        <v>0</v>
      </c>
      <c r="T921" s="147">
        <f t="shared" si="1910"/>
        <v>0</v>
      </c>
      <c r="U921" s="53" t="str">
        <f t="shared" si="1911"/>
        <v/>
      </c>
      <c r="V921" s="63">
        <f t="shared" si="1912"/>
        <v>0</v>
      </c>
      <c r="W921" s="14"/>
      <c r="X921" s="110">
        <v>0</v>
      </c>
      <c r="Y921" s="14"/>
      <c r="Z921" s="14">
        <v>0</v>
      </c>
      <c r="AA921" s="63">
        <f t="shared" si="1913"/>
        <v>0</v>
      </c>
      <c r="AB921" s="53" t="str">
        <f t="shared" si="1798"/>
        <v/>
      </c>
      <c r="AC921" s="63">
        <f t="shared" si="1799"/>
        <v>0</v>
      </c>
      <c r="AD921" s="81"/>
      <c r="AE921" s="162"/>
    </row>
    <row r="922" spans="1:31" s="24" customFormat="1" ht="15" customHeight="1" x14ac:dyDescent="0.25">
      <c r="A922" s="6" t="str">
        <f>IF(OR(M922&lt;&gt;0,F922&lt;&gt;0,O922&lt;&gt;0,S922&lt;&gt;0,T922&lt;&gt;0),"a","b")</f>
        <v>b</v>
      </c>
      <c r="B922" s="69" t="s">
        <v>7</v>
      </c>
      <c r="C922" s="13" t="s">
        <v>15</v>
      </c>
      <c r="D922" s="14">
        <v>0</v>
      </c>
      <c r="E922" s="14">
        <v>0</v>
      </c>
      <c r="F922" s="147">
        <v>0</v>
      </c>
      <c r="G922" s="158">
        <v>0</v>
      </c>
      <c r="H922" s="158">
        <v>0</v>
      </c>
      <c r="I922" s="147">
        <v>0</v>
      </c>
      <c r="J922" s="44">
        <v>0</v>
      </c>
      <c r="K922" s="44">
        <v>0</v>
      </c>
      <c r="L922" s="53" t="str">
        <f t="shared" si="1908"/>
        <v/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f t="shared" si="1909"/>
        <v>0</v>
      </c>
      <c r="T922" s="147">
        <f t="shared" si="1910"/>
        <v>0</v>
      </c>
      <c r="U922" s="53" t="str">
        <f t="shared" si="1911"/>
        <v/>
      </c>
      <c r="V922" s="63">
        <f t="shared" si="1912"/>
        <v>0</v>
      </c>
      <c r="W922" s="14"/>
      <c r="X922" s="110">
        <v>0</v>
      </c>
      <c r="Y922" s="14"/>
      <c r="Z922" s="14">
        <v>0</v>
      </c>
      <c r="AA922" s="63">
        <f t="shared" si="1913"/>
        <v>0</v>
      </c>
      <c r="AB922" s="53" t="str">
        <f t="shared" si="1798"/>
        <v/>
      </c>
      <c r="AC922" s="63">
        <f t="shared" si="1799"/>
        <v>0</v>
      </c>
      <c r="AD922" s="81"/>
      <c r="AE922" s="162"/>
    </row>
    <row r="923" spans="1:31" s="24" customFormat="1" ht="15.75" customHeight="1" thickBot="1" x14ac:dyDescent="0.3">
      <c r="A923" s="6" t="str">
        <f>IF(OR(M923&lt;&gt;0,F923&lt;&gt;0,O923&lt;&gt;0,S923&lt;&gt;0,T923&lt;&gt;0),"a","b")</f>
        <v>b</v>
      </c>
      <c r="B923" s="71" t="s">
        <v>7</v>
      </c>
      <c r="C923" s="17" t="s">
        <v>16</v>
      </c>
      <c r="D923" s="18">
        <v>0</v>
      </c>
      <c r="E923" s="18">
        <v>0</v>
      </c>
      <c r="F923" s="149">
        <v>0</v>
      </c>
      <c r="G923" s="160">
        <v>0</v>
      </c>
      <c r="H923" s="160">
        <v>0</v>
      </c>
      <c r="I923" s="149">
        <v>0</v>
      </c>
      <c r="J923" s="46">
        <v>0</v>
      </c>
      <c r="K923" s="46">
        <v>0</v>
      </c>
      <c r="L923" s="55" t="str">
        <f t="shared" si="1908"/>
        <v/>
      </c>
      <c r="M923" s="18">
        <v>0</v>
      </c>
      <c r="N923" s="18">
        <v>0</v>
      </c>
      <c r="O923" s="18">
        <v>0</v>
      </c>
      <c r="P923" s="18">
        <v>0</v>
      </c>
      <c r="Q923" s="18">
        <v>0</v>
      </c>
      <c r="R923" s="18">
        <v>0</v>
      </c>
      <c r="S923" s="18">
        <f t="shared" si="1909"/>
        <v>0</v>
      </c>
      <c r="T923" s="149">
        <f t="shared" si="1910"/>
        <v>0</v>
      </c>
      <c r="U923" s="55" t="str">
        <f t="shared" si="1911"/>
        <v/>
      </c>
      <c r="V923" s="65">
        <f t="shared" si="1912"/>
        <v>0</v>
      </c>
      <c r="W923" s="18"/>
      <c r="X923" s="112">
        <v>0</v>
      </c>
      <c r="Y923" s="18"/>
      <c r="Z923" s="18">
        <v>0</v>
      </c>
      <c r="AA923" s="65">
        <f t="shared" si="1913"/>
        <v>0</v>
      </c>
      <c r="AB923" s="55" t="str">
        <f t="shared" si="1798"/>
        <v/>
      </c>
      <c r="AC923" s="65">
        <f t="shared" si="1799"/>
        <v>0</v>
      </c>
      <c r="AD923" s="81"/>
      <c r="AE923" s="162"/>
    </row>
    <row r="924" spans="1:31" s="6" customFormat="1" ht="116.25" customHeight="1" thickTop="1" thickBot="1" x14ac:dyDescent="0.3">
      <c r="A924" s="6" t="str">
        <f>IF(OR(M924&lt;&gt;0,F924&lt;&gt;0,O924&lt;&gt;0,S924&lt;&gt;0,T924&lt;&gt;0),"a","b")</f>
        <v>a</v>
      </c>
      <c r="B924" s="67" t="s">
        <v>152</v>
      </c>
      <c r="C924" s="19" t="s">
        <v>153</v>
      </c>
      <c r="D924" s="7">
        <f t="shared" ref="D924:K924" si="1914">D925+D933+D934+D935</f>
        <v>700</v>
      </c>
      <c r="E924" s="7">
        <f t="shared" si="1914"/>
        <v>442.63099999999997</v>
      </c>
      <c r="F924" s="143">
        <f t="shared" ref="F924" si="1915">F925+F933+F934+F935</f>
        <v>314.63099999999997</v>
      </c>
      <c r="G924" s="156">
        <f t="shared" si="1914"/>
        <v>314.63099999999997</v>
      </c>
      <c r="H924" s="156">
        <f t="shared" ref="H924" si="1916">H925+H933+H934+H935</f>
        <v>232.96707999999998</v>
      </c>
      <c r="I924" s="143">
        <f t="shared" ref="I924" si="1917">I925+I933+I934+I935</f>
        <v>230.26707999999999</v>
      </c>
      <c r="J924" s="40">
        <f t="shared" si="1914"/>
        <v>196.98808</v>
      </c>
      <c r="K924" s="40">
        <f t="shared" si="1914"/>
        <v>167.44745999999998</v>
      </c>
      <c r="L924" s="49">
        <f t="shared" si="1908"/>
        <v>1</v>
      </c>
      <c r="M924" s="7">
        <f>M925+M933+M934+M935</f>
        <v>0</v>
      </c>
      <c r="N924" s="7">
        <f>N925+N933+N934+N935</f>
        <v>0</v>
      </c>
      <c r="O924" s="7">
        <f>O925+O933+O934+O935</f>
        <v>77.617219999999975</v>
      </c>
      <c r="P924" s="7">
        <f>P925+P933+P934+P935</f>
        <v>29.540620000000018</v>
      </c>
      <c r="Q924" s="7">
        <f>Q925+Q933+Q934+Q935</f>
        <v>29.9</v>
      </c>
      <c r="R924" s="7">
        <v>33.278999999999996</v>
      </c>
      <c r="S924" s="7">
        <f t="shared" si="1909"/>
        <v>81.66391999999999</v>
      </c>
      <c r="T924" s="143">
        <f t="shared" si="1910"/>
        <v>0</v>
      </c>
      <c r="U924" s="49">
        <f t="shared" si="1911"/>
        <v>0.71082007360532817</v>
      </c>
      <c r="V924" s="59">
        <f t="shared" si="1912"/>
        <v>128</v>
      </c>
      <c r="W924" s="7">
        <f>W925+W933+W934+W935</f>
        <v>110</v>
      </c>
      <c r="X924" s="118">
        <f>X925+X933+X934+X935</f>
        <v>120</v>
      </c>
      <c r="Y924" s="7">
        <f>Y925+Y933+Y934+Y935</f>
        <v>105</v>
      </c>
      <c r="Z924" s="7">
        <f>Z925+Z933+Z934+Z935</f>
        <v>128</v>
      </c>
      <c r="AA924" s="59">
        <f t="shared" si="1913"/>
        <v>419.63099999999997</v>
      </c>
      <c r="AB924" s="49">
        <f t="shared" si="1798"/>
        <v>0.94803798197595734</v>
      </c>
      <c r="AC924" s="59">
        <f t="shared" si="1799"/>
        <v>23</v>
      </c>
      <c r="AD924" s="81"/>
      <c r="AE924" s="162"/>
    </row>
    <row r="925" spans="1:31" s="6" customFormat="1" ht="18.75" customHeight="1" thickTop="1" x14ac:dyDescent="0.25">
      <c r="A925" s="6" t="s">
        <v>231</v>
      </c>
      <c r="B925" s="69" t="s">
        <v>7</v>
      </c>
      <c r="C925" s="8" t="s">
        <v>8</v>
      </c>
      <c r="D925" s="9">
        <f t="shared" ref="D925:K925" si="1918">D926+D927+D928+D929+D930+D931+D932</f>
        <v>700</v>
      </c>
      <c r="E925" s="9">
        <f t="shared" si="1918"/>
        <v>442.63099999999997</v>
      </c>
      <c r="F925" s="144">
        <f t="shared" ref="F925" si="1919">F926+F927+F928+F929+F930+F931+F932</f>
        <v>314.63099999999997</v>
      </c>
      <c r="G925" s="157">
        <f t="shared" si="1918"/>
        <v>314.63099999999997</v>
      </c>
      <c r="H925" s="157">
        <f t="shared" ref="H925" si="1920">H926+H927+H928+H929+H930+H931+H932</f>
        <v>232.96707999999998</v>
      </c>
      <c r="I925" s="144">
        <f t="shared" ref="I925" si="1921">I926+I927+I928+I929+I930+I931+I932</f>
        <v>230.26707999999999</v>
      </c>
      <c r="J925" s="41">
        <f t="shared" si="1918"/>
        <v>196.98808</v>
      </c>
      <c r="K925" s="41">
        <f t="shared" si="1918"/>
        <v>167.44745999999998</v>
      </c>
      <c r="L925" s="50">
        <f t="shared" si="1908"/>
        <v>1</v>
      </c>
      <c r="M925" s="9">
        <f>M926+M927+M928+M929+M930+M931+M932</f>
        <v>0</v>
      </c>
      <c r="N925" s="9">
        <f>N926+N927+N928+N929+N930+N931+N932</f>
        <v>0</v>
      </c>
      <c r="O925" s="9">
        <f>O926+O927+O928+O929+O930+O931+O932</f>
        <v>77.617219999999975</v>
      </c>
      <c r="P925" s="9">
        <f>P926+P927+P928+P929+P930+P931+P932</f>
        <v>29.540620000000018</v>
      </c>
      <c r="Q925" s="9">
        <f>Q926+Q927+Q928+Q929+Q930+Q931+Q932</f>
        <v>29.9</v>
      </c>
      <c r="R925" s="9">
        <v>33.278999999999996</v>
      </c>
      <c r="S925" s="9">
        <f t="shared" si="1909"/>
        <v>81.66391999999999</v>
      </c>
      <c r="T925" s="144">
        <f t="shared" si="1910"/>
        <v>0</v>
      </c>
      <c r="U925" s="50">
        <f t="shared" si="1911"/>
        <v>0.71082007360532817</v>
      </c>
      <c r="V925" s="60">
        <f t="shared" si="1912"/>
        <v>128</v>
      </c>
      <c r="W925" s="9">
        <f>W926+W927+W928+W929+W930+W931+W932</f>
        <v>110</v>
      </c>
      <c r="X925" s="113">
        <f>X926+X927+X928+X929+X930+X931+X932</f>
        <v>120</v>
      </c>
      <c r="Y925" s="9">
        <f>Y926+Y927+Y928+Y929+Y930+Y931+Y932</f>
        <v>105</v>
      </c>
      <c r="Z925" s="9">
        <f>Z926+Z927+Z928+Z929+Z930+Z931+Z932</f>
        <v>128</v>
      </c>
      <c r="AA925" s="60">
        <f t="shared" si="1913"/>
        <v>419.63099999999997</v>
      </c>
      <c r="AB925" s="50">
        <f t="shared" si="1798"/>
        <v>0.94803798197595734</v>
      </c>
      <c r="AC925" s="60">
        <f t="shared" si="1799"/>
        <v>23</v>
      </c>
      <c r="AD925" s="81"/>
      <c r="AE925" s="162"/>
    </row>
    <row r="926" spans="1:31" s="6" customFormat="1" ht="18" customHeight="1" x14ac:dyDescent="0.25">
      <c r="A926" s="6" t="s">
        <v>231</v>
      </c>
      <c r="B926" s="70" t="s">
        <v>7</v>
      </c>
      <c r="C926" s="10" t="s">
        <v>215</v>
      </c>
      <c r="D926" s="12">
        <v>0</v>
      </c>
      <c r="E926" s="12">
        <v>0</v>
      </c>
      <c r="F926" s="146">
        <v>0</v>
      </c>
      <c r="G926" s="84">
        <v>0</v>
      </c>
      <c r="H926" s="84">
        <v>0</v>
      </c>
      <c r="I926" s="146">
        <v>0</v>
      </c>
      <c r="J926" s="43">
        <v>0</v>
      </c>
      <c r="K926" s="43">
        <v>0</v>
      </c>
      <c r="L926" s="52" t="str">
        <f t="shared" si="1908"/>
        <v/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f t="shared" si="1909"/>
        <v>0</v>
      </c>
      <c r="T926" s="146">
        <f t="shared" si="1910"/>
        <v>0</v>
      </c>
      <c r="U926" s="52" t="str">
        <f t="shared" si="1911"/>
        <v/>
      </c>
      <c r="V926" s="62">
        <f t="shared" si="1912"/>
        <v>0</v>
      </c>
      <c r="W926" s="12"/>
      <c r="X926" s="136">
        <v>0</v>
      </c>
      <c r="Y926" s="12"/>
      <c r="Z926" s="12">
        <v>0</v>
      </c>
      <c r="AA926" s="62">
        <f t="shared" si="1913"/>
        <v>0</v>
      </c>
      <c r="AB926" s="52" t="str">
        <f t="shared" si="1798"/>
        <v/>
      </c>
      <c r="AC926" s="62">
        <f t="shared" si="1799"/>
        <v>0</v>
      </c>
      <c r="AD926" s="81"/>
      <c r="AE926" s="162"/>
    </row>
    <row r="927" spans="1:31" s="6" customFormat="1" ht="18" customHeight="1" x14ac:dyDescent="0.25">
      <c r="A927" s="6" t="s">
        <v>231</v>
      </c>
      <c r="B927" s="70" t="s">
        <v>7</v>
      </c>
      <c r="C927" s="10" t="s">
        <v>221</v>
      </c>
      <c r="D927" s="11">
        <v>700</v>
      </c>
      <c r="E927" s="11">
        <v>442.63099999999997</v>
      </c>
      <c r="F927" s="145">
        <v>314.63099999999997</v>
      </c>
      <c r="G927" s="83">
        <v>314.63099999999997</v>
      </c>
      <c r="H927" s="83">
        <v>232.96707999999998</v>
      </c>
      <c r="I927" s="145">
        <v>230.26707999999999</v>
      </c>
      <c r="J927" s="42">
        <v>196.98808</v>
      </c>
      <c r="K927" s="42">
        <v>167.44745999999998</v>
      </c>
      <c r="L927" s="51">
        <f t="shared" si="1908"/>
        <v>1</v>
      </c>
      <c r="M927" s="11">
        <v>0</v>
      </c>
      <c r="N927" s="11">
        <v>0</v>
      </c>
      <c r="O927" s="11">
        <v>77.617219999999975</v>
      </c>
      <c r="P927" s="11">
        <v>29.540620000000018</v>
      </c>
      <c r="Q927" s="11">
        <v>29.9</v>
      </c>
      <c r="R927" s="11">
        <v>33.278999999999996</v>
      </c>
      <c r="S927" s="11">
        <f t="shared" si="1909"/>
        <v>81.66391999999999</v>
      </c>
      <c r="T927" s="145">
        <f t="shared" si="1910"/>
        <v>0</v>
      </c>
      <c r="U927" s="51">
        <f t="shared" si="1911"/>
        <v>0.71082007360532817</v>
      </c>
      <c r="V927" s="61">
        <f t="shared" si="1912"/>
        <v>128</v>
      </c>
      <c r="W927" s="11">
        <v>110</v>
      </c>
      <c r="X927" s="134">
        <v>120</v>
      </c>
      <c r="Y927" s="11">
        <v>105</v>
      </c>
      <c r="Z927" s="11">
        <v>128</v>
      </c>
      <c r="AA927" s="61">
        <f t="shared" si="1913"/>
        <v>419.63099999999997</v>
      </c>
      <c r="AB927" s="51">
        <f t="shared" si="1798"/>
        <v>0.94803798197595734</v>
      </c>
      <c r="AC927" s="61">
        <f t="shared" si="1799"/>
        <v>23</v>
      </c>
      <c r="AD927" s="81"/>
      <c r="AE927" s="162"/>
    </row>
    <row r="928" spans="1:31" s="6" customFormat="1" ht="18" customHeight="1" x14ac:dyDescent="0.25">
      <c r="A928" s="6" t="s">
        <v>231</v>
      </c>
      <c r="B928" s="70" t="s">
        <v>7</v>
      </c>
      <c r="C928" s="10" t="s">
        <v>216</v>
      </c>
      <c r="D928" s="12">
        <v>0</v>
      </c>
      <c r="E928" s="12">
        <v>0</v>
      </c>
      <c r="F928" s="146">
        <v>0</v>
      </c>
      <c r="G928" s="84">
        <v>0</v>
      </c>
      <c r="H928" s="84">
        <v>0</v>
      </c>
      <c r="I928" s="146">
        <v>0</v>
      </c>
      <c r="J928" s="43">
        <v>0</v>
      </c>
      <c r="K928" s="43">
        <v>0</v>
      </c>
      <c r="L928" s="52" t="str">
        <f t="shared" si="1908"/>
        <v/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  <c r="S928" s="12">
        <f t="shared" si="1909"/>
        <v>0</v>
      </c>
      <c r="T928" s="146">
        <f t="shared" si="1910"/>
        <v>0</v>
      </c>
      <c r="U928" s="52" t="str">
        <f t="shared" si="1911"/>
        <v/>
      </c>
      <c r="V928" s="62">
        <f t="shared" si="1912"/>
        <v>0</v>
      </c>
      <c r="W928" s="12"/>
      <c r="X928" s="136">
        <v>0</v>
      </c>
      <c r="Y928" s="12"/>
      <c r="Z928" s="12">
        <v>0</v>
      </c>
      <c r="AA928" s="62">
        <f t="shared" si="1913"/>
        <v>0</v>
      </c>
      <c r="AB928" s="52" t="str">
        <f t="shared" si="1798"/>
        <v/>
      </c>
      <c r="AC928" s="62">
        <f t="shared" si="1799"/>
        <v>0</v>
      </c>
      <c r="AD928" s="81"/>
      <c r="AE928" s="162"/>
    </row>
    <row r="929" spans="1:31" s="6" customFormat="1" ht="18" customHeight="1" x14ac:dyDescent="0.25">
      <c r="A929" s="6" t="str">
        <f t="shared" ref="A929:A960" si="1922">IF(OR(M929&lt;&gt;0,F929&lt;&gt;0,O929&lt;&gt;0,S929&lt;&gt;0,T929&lt;&gt;0),"a","b")</f>
        <v>b</v>
      </c>
      <c r="B929" s="70" t="s">
        <v>7</v>
      </c>
      <c r="C929" s="10" t="s">
        <v>217</v>
      </c>
      <c r="D929" s="12">
        <v>0</v>
      </c>
      <c r="E929" s="12">
        <v>0</v>
      </c>
      <c r="F929" s="146">
        <v>0</v>
      </c>
      <c r="G929" s="84">
        <v>0</v>
      </c>
      <c r="H929" s="84">
        <v>0</v>
      </c>
      <c r="I929" s="146">
        <v>0</v>
      </c>
      <c r="J929" s="43">
        <v>0</v>
      </c>
      <c r="K929" s="43">
        <v>0</v>
      </c>
      <c r="L929" s="52" t="str">
        <f t="shared" si="1908"/>
        <v/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f t="shared" si="1909"/>
        <v>0</v>
      </c>
      <c r="T929" s="146">
        <f t="shared" si="1910"/>
        <v>0</v>
      </c>
      <c r="U929" s="52" t="str">
        <f t="shared" si="1911"/>
        <v/>
      </c>
      <c r="V929" s="62">
        <f t="shared" si="1912"/>
        <v>0</v>
      </c>
      <c r="W929" s="12"/>
      <c r="X929" s="136">
        <v>0</v>
      </c>
      <c r="Y929" s="12"/>
      <c r="Z929" s="12">
        <v>0</v>
      </c>
      <c r="AA929" s="62">
        <f t="shared" si="1913"/>
        <v>0</v>
      </c>
      <c r="AB929" s="52" t="str">
        <f t="shared" si="1798"/>
        <v/>
      </c>
      <c r="AC929" s="62">
        <f t="shared" si="1799"/>
        <v>0</v>
      </c>
      <c r="AD929" s="81"/>
      <c r="AE929" s="162"/>
    </row>
    <row r="930" spans="1:31" s="6" customFormat="1" ht="18" customHeight="1" x14ac:dyDescent="0.25">
      <c r="A930" s="6" t="str">
        <f t="shared" si="1922"/>
        <v>b</v>
      </c>
      <c r="B930" s="70" t="s">
        <v>7</v>
      </c>
      <c r="C930" s="10" t="s">
        <v>218</v>
      </c>
      <c r="D930" s="12">
        <v>0</v>
      </c>
      <c r="E930" s="12">
        <v>0</v>
      </c>
      <c r="F930" s="146">
        <v>0</v>
      </c>
      <c r="G930" s="84">
        <v>0</v>
      </c>
      <c r="H930" s="84">
        <v>0</v>
      </c>
      <c r="I930" s="146">
        <v>0</v>
      </c>
      <c r="J930" s="43">
        <v>0</v>
      </c>
      <c r="K930" s="43">
        <v>0</v>
      </c>
      <c r="L930" s="52" t="str">
        <f t="shared" si="1908"/>
        <v/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  <c r="S930" s="12">
        <f t="shared" si="1909"/>
        <v>0</v>
      </c>
      <c r="T930" s="146">
        <f t="shared" si="1910"/>
        <v>0</v>
      </c>
      <c r="U930" s="52" t="str">
        <f t="shared" si="1911"/>
        <v/>
      </c>
      <c r="V930" s="62">
        <f t="shared" si="1912"/>
        <v>0</v>
      </c>
      <c r="W930" s="12"/>
      <c r="X930" s="136">
        <v>0</v>
      </c>
      <c r="Y930" s="12"/>
      <c r="Z930" s="12">
        <v>0</v>
      </c>
      <c r="AA930" s="62">
        <f t="shared" si="1913"/>
        <v>0</v>
      </c>
      <c r="AB930" s="52" t="str">
        <f t="shared" si="1798"/>
        <v/>
      </c>
      <c r="AC930" s="62">
        <f t="shared" si="1799"/>
        <v>0</v>
      </c>
      <c r="AD930" s="81"/>
      <c r="AE930" s="162"/>
    </row>
    <row r="931" spans="1:31" s="6" customFormat="1" ht="18" customHeight="1" x14ac:dyDescent="0.25">
      <c r="A931" s="6" t="str">
        <f t="shared" si="1922"/>
        <v>b</v>
      </c>
      <c r="B931" s="70" t="s">
        <v>7</v>
      </c>
      <c r="C931" s="10" t="s">
        <v>219</v>
      </c>
      <c r="D931" s="12">
        <v>0</v>
      </c>
      <c r="E931" s="12">
        <v>0</v>
      </c>
      <c r="F931" s="146">
        <v>0</v>
      </c>
      <c r="G931" s="84">
        <v>0</v>
      </c>
      <c r="H931" s="84">
        <v>0</v>
      </c>
      <c r="I931" s="146">
        <v>0</v>
      </c>
      <c r="J931" s="43">
        <v>0</v>
      </c>
      <c r="K931" s="43">
        <v>0</v>
      </c>
      <c r="L931" s="52" t="str">
        <f t="shared" si="1908"/>
        <v/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f t="shared" si="1909"/>
        <v>0</v>
      </c>
      <c r="T931" s="146">
        <f t="shared" si="1910"/>
        <v>0</v>
      </c>
      <c r="U931" s="52" t="str">
        <f t="shared" si="1911"/>
        <v/>
      </c>
      <c r="V931" s="62">
        <f t="shared" si="1912"/>
        <v>0</v>
      </c>
      <c r="W931" s="12"/>
      <c r="X931" s="136">
        <v>0</v>
      </c>
      <c r="Y931" s="12"/>
      <c r="Z931" s="12">
        <v>0</v>
      </c>
      <c r="AA931" s="62">
        <f t="shared" si="1913"/>
        <v>0</v>
      </c>
      <c r="AB931" s="52" t="str">
        <f t="shared" si="1798"/>
        <v/>
      </c>
      <c r="AC931" s="62">
        <f t="shared" si="1799"/>
        <v>0</v>
      </c>
      <c r="AD931" s="81"/>
      <c r="AE931" s="162"/>
    </row>
    <row r="932" spans="1:31" s="6" customFormat="1" ht="18" customHeight="1" x14ac:dyDescent="0.25">
      <c r="A932" s="6" t="str">
        <f t="shared" si="1922"/>
        <v>b</v>
      </c>
      <c r="B932" s="70" t="s">
        <v>7</v>
      </c>
      <c r="C932" s="10" t="s">
        <v>220</v>
      </c>
      <c r="D932" s="12">
        <v>0</v>
      </c>
      <c r="E932" s="12">
        <v>0</v>
      </c>
      <c r="F932" s="146">
        <v>0</v>
      </c>
      <c r="G932" s="84">
        <v>0</v>
      </c>
      <c r="H932" s="84">
        <v>0</v>
      </c>
      <c r="I932" s="146">
        <v>0</v>
      </c>
      <c r="J932" s="43">
        <v>0</v>
      </c>
      <c r="K932" s="43">
        <v>0</v>
      </c>
      <c r="L932" s="52" t="str">
        <f t="shared" si="1908"/>
        <v/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f t="shared" si="1909"/>
        <v>0</v>
      </c>
      <c r="T932" s="146">
        <f t="shared" si="1910"/>
        <v>0</v>
      </c>
      <c r="U932" s="52" t="str">
        <f t="shared" si="1911"/>
        <v/>
      </c>
      <c r="V932" s="62">
        <f t="shared" si="1912"/>
        <v>0</v>
      </c>
      <c r="W932" s="12"/>
      <c r="X932" s="136">
        <v>0</v>
      </c>
      <c r="Y932" s="12"/>
      <c r="Z932" s="12">
        <v>0</v>
      </c>
      <c r="AA932" s="62">
        <f t="shared" si="1913"/>
        <v>0</v>
      </c>
      <c r="AB932" s="52" t="str">
        <f t="shared" si="1798"/>
        <v/>
      </c>
      <c r="AC932" s="62">
        <f t="shared" si="1799"/>
        <v>0</v>
      </c>
      <c r="AD932" s="81"/>
      <c r="AE932" s="162"/>
    </row>
    <row r="933" spans="1:31" s="6" customFormat="1" ht="30" customHeight="1" x14ac:dyDescent="0.25">
      <c r="A933" s="6" t="str">
        <f t="shared" si="1922"/>
        <v>b</v>
      </c>
      <c r="B933" s="69" t="s">
        <v>7</v>
      </c>
      <c r="C933" s="13" t="s">
        <v>14</v>
      </c>
      <c r="D933" s="14">
        <v>0</v>
      </c>
      <c r="E933" s="14">
        <v>0</v>
      </c>
      <c r="F933" s="147">
        <v>0</v>
      </c>
      <c r="G933" s="158">
        <v>0</v>
      </c>
      <c r="H933" s="158">
        <v>0</v>
      </c>
      <c r="I933" s="147">
        <v>0</v>
      </c>
      <c r="J933" s="44">
        <v>0</v>
      </c>
      <c r="K933" s="44">
        <v>0</v>
      </c>
      <c r="L933" s="53" t="str">
        <f t="shared" si="1908"/>
        <v/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f t="shared" si="1909"/>
        <v>0</v>
      </c>
      <c r="T933" s="147">
        <f t="shared" si="1910"/>
        <v>0</v>
      </c>
      <c r="U933" s="53" t="str">
        <f t="shared" si="1911"/>
        <v/>
      </c>
      <c r="V933" s="63">
        <f t="shared" si="1912"/>
        <v>0</v>
      </c>
      <c r="W933" s="14"/>
      <c r="X933" s="107">
        <v>0</v>
      </c>
      <c r="Y933" s="14"/>
      <c r="Z933" s="14">
        <v>0</v>
      </c>
      <c r="AA933" s="63">
        <f t="shared" si="1913"/>
        <v>0</v>
      </c>
      <c r="AB933" s="53" t="str">
        <f t="shared" si="1798"/>
        <v/>
      </c>
      <c r="AC933" s="63">
        <f t="shared" si="1799"/>
        <v>0</v>
      </c>
      <c r="AD933" s="81"/>
      <c r="AE933" s="162"/>
    </row>
    <row r="934" spans="1:31" s="6" customFormat="1" ht="15" customHeight="1" x14ac:dyDescent="0.25">
      <c r="A934" s="6" t="str">
        <f t="shared" si="1922"/>
        <v>b</v>
      </c>
      <c r="B934" s="69" t="s">
        <v>7</v>
      </c>
      <c r="C934" s="13" t="s">
        <v>15</v>
      </c>
      <c r="D934" s="14">
        <v>0</v>
      </c>
      <c r="E934" s="14">
        <v>0</v>
      </c>
      <c r="F934" s="147">
        <v>0</v>
      </c>
      <c r="G934" s="158">
        <v>0</v>
      </c>
      <c r="H934" s="158">
        <v>0</v>
      </c>
      <c r="I934" s="147">
        <v>0</v>
      </c>
      <c r="J934" s="44">
        <v>0</v>
      </c>
      <c r="K934" s="44">
        <v>0</v>
      </c>
      <c r="L934" s="53" t="str">
        <f t="shared" si="1908"/>
        <v/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f t="shared" si="1909"/>
        <v>0</v>
      </c>
      <c r="T934" s="147">
        <f t="shared" si="1910"/>
        <v>0</v>
      </c>
      <c r="U934" s="53" t="str">
        <f t="shared" si="1911"/>
        <v/>
      </c>
      <c r="V934" s="63">
        <f t="shared" si="1912"/>
        <v>0</v>
      </c>
      <c r="W934" s="14"/>
      <c r="X934" s="107">
        <v>0</v>
      </c>
      <c r="Y934" s="14"/>
      <c r="Z934" s="14">
        <v>0</v>
      </c>
      <c r="AA934" s="63">
        <f t="shared" si="1913"/>
        <v>0</v>
      </c>
      <c r="AB934" s="53" t="str">
        <f t="shared" si="1798"/>
        <v/>
      </c>
      <c r="AC934" s="63">
        <f t="shared" si="1799"/>
        <v>0</v>
      </c>
      <c r="AD934" s="81"/>
      <c r="AE934" s="162"/>
    </row>
    <row r="935" spans="1:31" s="6" customFormat="1" ht="15.75" customHeight="1" thickBot="1" x14ac:dyDescent="0.3">
      <c r="A935" s="6" t="str">
        <f t="shared" si="1922"/>
        <v>b</v>
      </c>
      <c r="B935" s="71" t="s">
        <v>7</v>
      </c>
      <c r="C935" s="17" t="s">
        <v>16</v>
      </c>
      <c r="D935" s="18">
        <v>0</v>
      </c>
      <c r="E935" s="18">
        <v>0</v>
      </c>
      <c r="F935" s="149">
        <v>0</v>
      </c>
      <c r="G935" s="160">
        <v>0</v>
      </c>
      <c r="H935" s="160">
        <v>0</v>
      </c>
      <c r="I935" s="149">
        <v>0</v>
      </c>
      <c r="J935" s="46">
        <v>0</v>
      </c>
      <c r="K935" s="46">
        <v>0</v>
      </c>
      <c r="L935" s="55" t="str">
        <f t="shared" si="1908"/>
        <v/>
      </c>
      <c r="M935" s="18">
        <v>0</v>
      </c>
      <c r="N935" s="18">
        <v>0</v>
      </c>
      <c r="O935" s="18">
        <v>0</v>
      </c>
      <c r="P935" s="18">
        <v>0</v>
      </c>
      <c r="Q935" s="18">
        <v>0</v>
      </c>
      <c r="R935" s="18">
        <v>0</v>
      </c>
      <c r="S935" s="18">
        <f t="shared" si="1909"/>
        <v>0</v>
      </c>
      <c r="T935" s="149">
        <f t="shared" si="1910"/>
        <v>0</v>
      </c>
      <c r="U935" s="55" t="str">
        <f t="shared" si="1911"/>
        <v/>
      </c>
      <c r="V935" s="65">
        <f t="shared" si="1912"/>
        <v>0</v>
      </c>
      <c r="W935" s="18"/>
      <c r="X935" s="109">
        <v>0</v>
      </c>
      <c r="Y935" s="18"/>
      <c r="Z935" s="18">
        <v>0</v>
      </c>
      <c r="AA935" s="65">
        <f t="shared" si="1913"/>
        <v>0</v>
      </c>
      <c r="AB935" s="55" t="str">
        <f t="shared" si="1798"/>
        <v/>
      </c>
      <c r="AC935" s="65">
        <f t="shared" si="1799"/>
        <v>0</v>
      </c>
      <c r="AD935" s="81"/>
      <c r="AE935" s="162"/>
    </row>
    <row r="936" spans="1:31" s="6" customFormat="1" ht="151.5" customHeight="1" thickTop="1" thickBot="1" x14ac:dyDescent="0.3">
      <c r="A936" s="6" t="str">
        <f t="shared" si="1922"/>
        <v>b</v>
      </c>
      <c r="B936" s="67" t="s">
        <v>154</v>
      </c>
      <c r="C936" s="21" t="s">
        <v>155</v>
      </c>
      <c r="D936" s="22">
        <f t="shared" ref="D936:K936" si="1923">D937+D945+D946+D947</f>
        <v>1700</v>
      </c>
      <c r="E936" s="22">
        <f t="shared" si="1923"/>
        <v>1700</v>
      </c>
      <c r="F936" s="150">
        <f t="shared" ref="F936" si="1924">F937+F945+F946+F947</f>
        <v>0</v>
      </c>
      <c r="G936" s="23">
        <f t="shared" si="1923"/>
        <v>0</v>
      </c>
      <c r="H936" s="23">
        <f t="shared" ref="H936" si="1925">H937+H945+H946+H947</f>
        <v>0</v>
      </c>
      <c r="I936" s="150">
        <f t="shared" ref="I936" si="1926">I937+I945+I946+I947</f>
        <v>0</v>
      </c>
      <c r="J936" s="47">
        <f t="shared" si="1923"/>
        <v>0</v>
      </c>
      <c r="K936" s="47">
        <f t="shared" si="1923"/>
        <v>0</v>
      </c>
      <c r="L936" s="56" t="str">
        <f t="shared" si="1908"/>
        <v/>
      </c>
      <c r="M936" s="22">
        <f>M937+M945+M946+M947</f>
        <v>0</v>
      </c>
      <c r="N936" s="22">
        <f>N937+N945+N946+N947</f>
        <v>0</v>
      </c>
      <c r="O936" s="22">
        <f>O937+O945+O946+O947</f>
        <v>0</v>
      </c>
      <c r="P936" s="22">
        <f>P937+P945+P946+P947</f>
        <v>0</v>
      </c>
      <c r="Q936" s="22">
        <f>Q937+Q945+Q946+Q947</f>
        <v>0</v>
      </c>
      <c r="R936" s="22">
        <v>0</v>
      </c>
      <c r="S936" s="22">
        <f t="shared" si="1909"/>
        <v>0</v>
      </c>
      <c r="T936" s="150">
        <f t="shared" si="1910"/>
        <v>0</v>
      </c>
      <c r="U936" s="56">
        <f t="shared" si="1911"/>
        <v>0</v>
      </c>
      <c r="V936" s="66">
        <f t="shared" si="1912"/>
        <v>1700</v>
      </c>
      <c r="W936" s="22">
        <f>W937+W945+W946+W947</f>
        <v>0</v>
      </c>
      <c r="X936" s="106">
        <v>0</v>
      </c>
      <c r="Y936" s="22">
        <f>Y937+Y945+Y946+Y947</f>
        <v>1700</v>
      </c>
      <c r="Z936" s="22">
        <f>Z937+Z945+Z946+Z947</f>
        <v>1700</v>
      </c>
      <c r="AA936" s="66">
        <f t="shared" si="1913"/>
        <v>1700</v>
      </c>
      <c r="AB936" s="56">
        <f t="shared" si="1798"/>
        <v>1</v>
      </c>
      <c r="AC936" s="66">
        <f t="shared" si="1799"/>
        <v>0</v>
      </c>
      <c r="AD936" s="81"/>
      <c r="AE936" s="162"/>
    </row>
    <row r="937" spans="1:31" s="6" customFormat="1" ht="15.75" customHeight="1" thickTop="1" x14ac:dyDescent="0.25">
      <c r="A937" s="6" t="str">
        <f t="shared" si="1922"/>
        <v>b</v>
      </c>
      <c r="B937" s="69" t="s">
        <v>7</v>
      </c>
      <c r="C937" s="13" t="s">
        <v>8</v>
      </c>
      <c r="D937" s="14">
        <f t="shared" ref="D937:K937" si="1927">D938+D939+D940+D941+D942+D943+D944</f>
        <v>1700</v>
      </c>
      <c r="E937" s="14">
        <f t="shared" si="1927"/>
        <v>1700</v>
      </c>
      <c r="F937" s="147">
        <f t="shared" ref="F937" si="1928">F938+F939+F940+F941+F942+F943+F944</f>
        <v>0</v>
      </c>
      <c r="G937" s="158">
        <f t="shared" si="1927"/>
        <v>0</v>
      </c>
      <c r="H937" s="158">
        <f t="shared" ref="H937" si="1929">H938+H939+H940+H941+H942+H943+H944</f>
        <v>0</v>
      </c>
      <c r="I937" s="147">
        <f t="shared" ref="I937" si="1930">I938+I939+I940+I941+I942+I943+I944</f>
        <v>0</v>
      </c>
      <c r="J937" s="44">
        <f t="shared" si="1927"/>
        <v>0</v>
      </c>
      <c r="K937" s="44">
        <f t="shared" si="1927"/>
        <v>0</v>
      </c>
      <c r="L937" s="53" t="str">
        <f t="shared" si="1908"/>
        <v/>
      </c>
      <c r="M937" s="14">
        <f>M938+M939+M940+M941+M942+M943+M944</f>
        <v>0</v>
      </c>
      <c r="N937" s="14">
        <f>N938+N939+N940+N941+N942+N943+N944</f>
        <v>0</v>
      </c>
      <c r="O937" s="14">
        <f>O938+O939+O940+O941+O942+O943+O944</f>
        <v>0</v>
      </c>
      <c r="P937" s="14">
        <f>P938+P939+P940+P941+P942+P943+P944</f>
        <v>0</v>
      </c>
      <c r="Q937" s="14">
        <f>Q938+Q939+Q940+Q941+Q942+Q943+Q944</f>
        <v>0</v>
      </c>
      <c r="R937" s="14">
        <v>0</v>
      </c>
      <c r="S937" s="14">
        <f t="shared" si="1909"/>
        <v>0</v>
      </c>
      <c r="T937" s="147">
        <f t="shared" si="1910"/>
        <v>0</v>
      </c>
      <c r="U937" s="53">
        <f t="shared" si="1911"/>
        <v>0</v>
      </c>
      <c r="V937" s="63">
        <f t="shared" si="1912"/>
        <v>1700</v>
      </c>
      <c r="W937" s="14">
        <f>W938+W939+W940+W941+W942+W943+W944</f>
        <v>0</v>
      </c>
      <c r="X937" s="107">
        <v>0</v>
      </c>
      <c r="Y937" s="14">
        <f>Y938+Y939+Y940+Y941+Y942+Y943+Y944</f>
        <v>1700</v>
      </c>
      <c r="Z937" s="14">
        <f>Z938+Z939+Z940+Z941+Z942+Z943+Z944</f>
        <v>1700</v>
      </c>
      <c r="AA937" s="63">
        <f t="shared" si="1913"/>
        <v>1700</v>
      </c>
      <c r="AB937" s="53">
        <f t="shared" si="1798"/>
        <v>1</v>
      </c>
      <c r="AC937" s="63">
        <f t="shared" si="1799"/>
        <v>0</v>
      </c>
      <c r="AD937" s="81"/>
      <c r="AE937" s="162"/>
    </row>
    <row r="938" spans="1:31" s="6" customFormat="1" ht="18" customHeight="1" x14ac:dyDescent="0.25">
      <c r="A938" s="6" t="str">
        <f t="shared" si="1922"/>
        <v>b</v>
      </c>
      <c r="B938" s="70" t="s">
        <v>7</v>
      </c>
      <c r="C938" s="10" t="s">
        <v>215</v>
      </c>
      <c r="D938" s="12">
        <v>0</v>
      </c>
      <c r="E938" s="12">
        <v>0</v>
      </c>
      <c r="F938" s="146">
        <v>0</v>
      </c>
      <c r="G938" s="84">
        <v>0</v>
      </c>
      <c r="H938" s="84">
        <v>0</v>
      </c>
      <c r="I938" s="146">
        <v>0</v>
      </c>
      <c r="J938" s="43">
        <v>0</v>
      </c>
      <c r="K938" s="43">
        <v>0</v>
      </c>
      <c r="L938" s="52" t="str">
        <f t="shared" si="1908"/>
        <v/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f t="shared" si="1909"/>
        <v>0</v>
      </c>
      <c r="T938" s="146">
        <f t="shared" si="1910"/>
        <v>0</v>
      </c>
      <c r="U938" s="52" t="str">
        <f t="shared" si="1911"/>
        <v/>
      </c>
      <c r="V938" s="62">
        <f t="shared" si="1912"/>
        <v>0</v>
      </c>
      <c r="W938" s="12"/>
      <c r="X938" s="136">
        <v>0</v>
      </c>
      <c r="Y938" s="12"/>
      <c r="Z938" s="12">
        <v>0</v>
      </c>
      <c r="AA938" s="62">
        <f t="shared" si="1913"/>
        <v>0</v>
      </c>
      <c r="AB938" s="52" t="str">
        <f t="shared" si="1798"/>
        <v/>
      </c>
      <c r="AC938" s="62">
        <f t="shared" si="1799"/>
        <v>0</v>
      </c>
      <c r="AD938" s="81"/>
      <c r="AE938" s="162"/>
    </row>
    <row r="939" spans="1:31" s="6" customFormat="1" ht="18" customHeight="1" x14ac:dyDescent="0.25">
      <c r="A939" s="6" t="str">
        <f t="shared" si="1922"/>
        <v>b</v>
      </c>
      <c r="B939" s="70" t="s">
        <v>7</v>
      </c>
      <c r="C939" s="10" t="s">
        <v>221</v>
      </c>
      <c r="D939" s="12">
        <v>1700</v>
      </c>
      <c r="E939" s="12">
        <v>1700</v>
      </c>
      <c r="F939" s="146">
        <v>0</v>
      </c>
      <c r="G939" s="84">
        <v>0</v>
      </c>
      <c r="H939" s="84">
        <v>0</v>
      </c>
      <c r="I939" s="146">
        <v>0</v>
      </c>
      <c r="J939" s="43">
        <v>0</v>
      </c>
      <c r="K939" s="43">
        <v>0</v>
      </c>
      <c r="L939" s="52" t="str">
        <f t="shared" si="1908"/>
        <v/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f t="shared" si="1909"/>
        <v>0</v>
      </c>
      <c r="T939" s="146">
        <f t="shared" si="1910"/>
        <v>0</v>
      </c>
      <c r="U939" s="52">
        <f t="shared" si="1911"/>
        <v>0</v>
      </c>
      <c r="V939" s="62">
        <f t="shared" si="1912"/>
        <v>1700</v>
      </c>
      <c r="W939" s="12"/>
      <c r="X939" s="136">
        <v>0</v>
      </c>
      <c r="Y939" s="12">
        <v>1700</v>
      </c>
      <c r="Z939" s="12">
        <v>1700</v>
      </c>
      <c r="AA939" s="62">
        <f t="shared" si="1913"/>
        <v>1700</v>
      </c>
      <c r="AB939" s="52">
        <f t="shared" si="1798"/>
        <v>1</v>
      </c>
      <c r="AC939" s="62">
        <f t="shared" si="1799"/>
        <v>0</v>
      </c>
      <c r="AD939" s="81"/>
      <c r="AE939" s="162"/>
    </row>
    <row r="940" spans="1:31" s="6" customFormat="1" ht="18" customHeight="1" x14ac:dyDescent="0.25">
      <c r="A940" s="6" t="str">
        <f t="shared" si="1922"/>
        <v>b</v>
      </c>
      <c r="B940" s="70" t="s">
        <v>7</v>
      </c>
      <c r="C940" s="10" t="s">
        <v>216</v>
      </c>
      <c r="D940" s="12">
        <v>0</v>
      </c>
      <c r="E940" s="12">
        <v>0</v>
      </c>
      <c r="F940" s="146">
        <v>0</v>
      </c>
      <c r="G940" s="84">
        <v>0</v>
      </c>
      <c r="H940" s="84">
        <v>0</v>
      </c>
      <c r="I940" s="146">
        <v>0</v>
      </c>
      <c r="J940" s="43">
        <v>0</v>
      </c>
      <c r="K940" s="43">
        <v>0</v>
      </c>
      <c r="L940" s="52" t="str">
        <f t="shared" si="1908"/>
        <v/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f t="shared" si="1909"/>
        <v>0</v>
      </c>
      <c r="T940" s="146">
        <f t="shared" si="1910"/>
        <v>0</v>
      </c>
      <c r="U940" s="52" t="str">
        <f t="shared" si="1911"/>
        <v/>
      </c>
      <c r="V940" s="62">
        <f t="shared" si="1912"/>
        <v>0</v>
      </c>
      <c r="W940" s="12"/>
      <c r="X940" s="136">
        <v>0</v>
      </c>
      <c r="Y940" s="12"/>
      <c r="Z940" s="12">
        <v>0</v>
      </c>
      <c r="AA940" s="62">
        <f t="shared" si="1913"/>
        <v>0</v>
      </c>
      <c r="AB940" s="52" t="str">
        <f t="shared" si="1798"/>
        <v/>
      </c>
      <c r="AC940" s="62">
        <f t="shared" si="1799"/>
        <v>0</v>
      </c>
      <c r="AD940" s="81"/>
      <c r="AE940" s="162"/>
    </row>
    <row r="941" spans="1:31" s="6" customFormat="1" ht="18" customHeight="1" x14ac:dyDescent="0.25">
      <c r="A941" s="6" t="str">
        <f t="shared" si="1922"/>
        <v>b</v>
      </c>
      <c r="B941" s="70" t="s">
        <v>7</v>
      </c>
      <c r="C941" s="10" t="s">
        <v>217</v>
      </c>
      <c r="D941" s="12">
        <v>0</v>
      </c>
      <c r="E941" s="12">
        <v>0</v>
      </c>
      <c r="F941" s="146">
        <v>0</v>
      </c>
      <c r="G941" s="84">
        <v>0</v>
      </c>
      <c r="H941" s="84">
        <v>0</v>
      </c>
      <c r="I941" s="146">
        <v>0</v>
      </c>
      <c r="J941" s="43">
        <v>0</v>
      </c>
      <c r="K941" s="43">
        <v>0</v>
      </c>
      <c r="L941" s="52" t="str">
        <f t="shared" si="1908"/>
        <v/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f t="shared" si="1909"/>
        <v>0</v>
      </c>
      <c r="T941" s="146">
        <f t="shared" si="1910"/>
        <v>0</v>
      </c>
      <c r="U941" s="52" t="str">
        <f t="shared" si="1911"/>
        <v/>
      </c>
      <c r="V941" s="62">
        <f t="shared" si="1912"/>
        <v>0</v>
      </c>
      <c r="W941" s="12"/>
      <c r="X941" s="136">
        <v>0</v>
      </c>
      <c r="Y941" s="12"/>
      <c r="Z941" s="12">
        <v>0</v>
      </c>
      <c r="AA941" s="62">
        <f t="shared" si="1913"/>
        <v>0</v>
      </c>
      <c r="AB941" s="52" t="str">
        <f t="shared" si="1798"/>
        <v/>
      </c>
      <c r="AC941" s="62">
        <f t="shared" si="1799"/>
        <v>0</v>
      </c>
      <c r="AD941" s="81"/>
      <c r="AE941" s="162"/>
    </row>
    <row r="942" spans="1:31" s="6" customFormat="1" ht="18" customHeight="1" x14ac:dyDescent="0.25">
      <c r="A942" s="6" t="str">
        <f t="shared" si="1922"/>
        <v>b</v>
      </c>
      <c r="B942" s="70" t="s">
        <v>7</v>
      </c>
      <c r="C942" s="10" t="s">
        <v>218</v>
      </c>
      <c r="D942" s="12">
        <v>0</v>
      </c>
      <c r="E942" s="12">
        <v>0</v>
      </c>
      <c r="F942" s="146">
        <v>0</v>
      </c>
      <c r="G942" s="84">
        <v>0</v>
      </c>
      <c r="H942" s="84">
        <v>0</v>
      </c>
      <c r="I942" s="146">
        <v>0</v>
      </c>
      <c r="J942" s="43">
        <v>0</v>
      </c>
      <c r="K942" s="43">
        <v>0</v>
      </c>
      <c r="L942" s="52" t="str">
        <f t="shared" si="1908"/>
        <v/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f t="shared" si="1909"/>
        <v>0</v>
      </c>
      <c r="T942" s="146">
        <f t="shared" si="1910"/>
        <v>0</v>
      </c>
      <c r="U942" s="52" t="str">
        <f t="shared" si="1911"/>
        <v/>
      </c>
      <c r="V942" s="62">
        <f t="shared" si="1912"/>
        <v>0</v>
      </c>
      <c r="W942" s="12"/>
      <c r="X942" s="136">
        <v>0</v>
      </c>
      <c r="Y942" s="12"/>
      <c r="Z942" s="12">
        <v>0</v>
      </c>
      <c r="AA942" s="62">
        <f t="shared" si="1913"/>
        <v>0</v>
      </c>
      <c r="AB942" s="52" t="str">
        <f t="shared" si="1798"/>
        <v/>
      </c>
      <c r="AC942" s="62">
        <f t="shared" si="1799"/>
        <v>0</v>
      </c>
      <c r="AD942" s="81"/>
      <c r="AE942" s="162"/>
    </row>
    <row r="943" spans="1:31" s="6" customFormat="1" ht="18" customHeight="1" x14ac:dyDescent="0.25">
      <c r="A943" s="6" t="str">
        <f t="shared" si="1922"/>
        <v>b</v>
      </c>
      <c r="B943" s="70" t="s">
        <v>7</v>
      </c>
      <c r="C943" s="10" t="s">
        <v>219</v>
      </c>
      <c r="D943" s="12">
        <v>0</v>
      </c>
      <c r="E943" s="12">
        <v>0</v>
      </c>
      <c r="F943" s="146">
        <v>0</v>
      </c>
      <c r="G943" s="84">
        <v>0</v>
      </c>
      <c r="H943" s="84">
        <v>0</v>
      </c>
      <c r="I943" s="146">
        <v>0</v>
      </c>
      <c r="J943" s="43">
        <v>0</v>
      </c>
      <c r="K943" s="43">
        <v>0</v>
      </c>
      <c r="L943" s="52" t="str">
        <f t="shared" si="1908"/>
        <v/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f t="shared" si="1909"/>
        <v>0</v>
      </c>
      <c r="T943" s="146">
        <f t="shared" si="1910"/>
        <v>0</v>
      </c>
      <c r="U943" s="52" t="str">
        <f t="shared" si="1911"/>
        <v/>
      </c>
      <c r="V943" s="62">
        <f t="shared" si="1912"/>
        <v>0</v>
      </c>
      <c r="W943" s="12"/>
      <c r="X943" s="136">
        <v>0</v>
      </c>
      <c r="Y943" s="12"/>
      <c r="Z943" s="12">
        <v>0</v>
      </c>
      <c r="AA943" s="62">
        <f t="shared" si="1913"/>
        <v>0</v>
      </c>
      <c r="AB943" s="52" t="str">
        <f t="shared" si="1798"/>
        <v/>
      </c>
      <c r="AC943" s="62">
        <f t="shared" si="1799"/>
        <v>0</v>
      </c>
      <c r="AD943" s="81"/>
      <c r="AE943" s="162"/>
    </row>
    <row r="944" spans="1:31" s="6" customFormat="1" ht="18" customHeight="1" x14ac:dyDescent="0.25">
      <c r="A944" s="6" t="str">
        <f t="shared" si="1922"/>
        <v>b</v>
      </c>
      <c r="B944" s="70" t="s">
        <v>7</v>
      </c>
      <c r="C944" s="10" t="s">
        <v>220</v>
      </c>
      <c r="D944" s="12">
        <v>0</v>
      </c>
      <c r="E944" s="12">
        <v>0</v>
      </c>
      <c r="F944" s="146">
        <v>0</v>
      </c>
      <c r="G944" s="84">
        <v>0</v>
      </c>
      <c r="H944" s="84">
        <v>0</v>
      </c>
      <c r="I944" s="146">
        <v>0</v>
      </c>
      <c r="J944" s="43">
        <v>0</v>
      </c>
      <c r="K944" s="43">
        <v>0</v>
      </c>
      <c r="L944" s="52" t="str">
        <f t="shared" si="1908"/>
        <v/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f t="shared" si="1909"/>
        <v>0</v>
      </c>
      <c r="T944" s="146">
        <f t="shared" si="1910"/>
        <v>0</v>
      </c>
      <c r="U944" s="52" t="str">
        <f t="shared" si="1911"/>
        <v/>
      </c>
      <c r="V944" s="62">
        <f t="shared" si="1912"/>
        <v>0</v>
      </c>
      <c r="W944" s="12"/>
      <c r="X944" s="136">
        <v>0</v>
      </c>
      <c r="Y944" s="12"/>
      <c r="Z944" s="12">
        <v>0</v>
      </c>
      <c r="AA944" s="62">
        <f t="shared" si="1913"/>
        <v>0</v>
      </c>
      <c r="AB944" s="52" t="str">
        <f t="shared" si="1798"/>
        <v/>
      </c>
      <c r="AC944" s="62">
        <f t="shared" si="1799"/>
        <v>0</v>
      </c>
      <c r="AD944" s="81"/>
      <c r="AE944" s="162"/>
    </row>
    <row r="945" spans="1:31" s="6" customFormat="1" ht="30" customHeight="1" x14ac:dyDescent="0.25">
      <c r="A945" s="6" t="str">
        <f t="shared" si="1922"/>
        <v>b</v>
      </c>
      <c r="B945" s="69" t="s">
        <v>7</v>
      </c>
      <c r="C945" s="13" t="s">
        <v>14</v>
      </c>
      <c r="D945" s="14">
        <v>0</v>
      </c>
      <c r="E945" s="14">
        <v>0</v>
      </c>
      <c r="F945" s="147">
        <v>0</v>
      </c>
      <c r="G945" s="158">
        <v>0</v>
      </c>
      <c r="H945" s="158">
        <v>0</v>
      </c>
      <c r="I945" s="147">
        <v>0</v>
      </c>
      <c r="J945" s="44">
        <v>0</v>
      </c>
      <c r="K945" s="44">
        <v>0</v>
      </c>
      <c r="L945" s="53" t="str">
        <f t="shared" si="1908"/>
        <v/>
      </c>
      <c r="M945" s="14">
        <v>0</v>
      </c>
      <c r="N945" s="14">
        <v>0</v>
      </c>
      <c r="O945" s="14">
        <v>0</v>
      </c>
      <c r="P945" s="12">
        <v>0</v>
      </c>
      <c r="Q945" s="12">
        <v>0</v>
      </c>
      <c r="R945" s="12">
        <v>0</v>
      </c>
      <c r="S945" s="12">
        <f t="shared" si="1909"/>
        <v>0</v>
      </c>
      <c r="T945" s="147">
        <f t="shared" si="1910"/>
        <v>0</v>
      </c>
      <c r="U945" s="53" t="str">
        <f t="shared" si="1911"/>
        <v/>
      </c>
      <c r="V945" s="63">
        <f t="shared" si="1912"/>
        <v>0</v>
      </c>
      <c r="W945" s="12"/>
      <c r="X945" s="107">
        <v>0</v>
      </c>
      <c r="Y945" s="12"/>
      <c r="Z945" s="12">
        <v>0</v>
      </c>
      <c r="AA945" s="63">
        <f t="shared" si="1913"/>
        <v>0</v>
      </c>
      <c r="AB945" s="53" t="str">
        <f t="shared" si="1798"/>
        <v/>
      </c>
      <c r="AC945" s="63">
        <f t="shared" si="1799"/>
        <v>0</v>
      </c>
      <c r="AD945" s="81"/>
      <c r="AE945" s="162"/>
    </row>
    <row r="946" spans="1:31" s="6" customFormat="1" ht="15" customHeight="1" x14ac:dyDescent="0.25">
      <c r="A946" s="6" t="str">
        <f t="shared" si="1922"/>
        <v>b</v>
      </c>
      <c r="B946" s="69" t="s">
        <v>7</v>
      </c>
      <c r="C946" s="13" t="s">
        <v>15</v>
      </c>
      <c r="D946" s="14">
        <v>0</v>
      </c>
      <c r="E946" s="14">
        <v>0</v>
      </c>
      <c r="F946" s="147">
        <v>0</v>
      </c>
      <c r="G946" s="158">
        <v>0</v>
      </c>
      <c r="H946" s="158">
        <v>0</v>
      </c>
      <c r="I946" s="147">
        <v>0</v>
      </c>
      <c r="J946" s="44">
        <v>0</v>
      </c>
      <c r="K946" s="44">
        <v>0</v>
      </c>
      <c r="L946" s="53" t="str">
        <f t="shared" si="1908"/>
        <v/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f t="shared" si="1909"/>
        <v>0</v>
      </c>
      <c r="T946" s="147">
        <f t="shared" si="1910"/>
        <v>0</v>
      </c>
      <c r="U946" s="53" t="str">
        <f t="shared" si="1911"/>
        <v/>
      </c>
      <c r="V946" s="63">
        <f t="shared" si="1912"/>
        <v>0</v>
      </c>
      <c r="W946" s="14"/>
      <c r="X946" s="107">
        <v>0</v>
      </c>
      <c r="Y946" s="14"/>
      <c r="Z946" s="14">
        <v>0</v>
      </c>
      <c r="AA946" s="63">
        <f t="shared" si="1913"/>
        <v>0</v>
      </c>
      <c r="AB946" s="53" t="str">
        <f t="shared" si="1798"/>
        <v/>
      </c>
      <c r="AC946" s="63">
        <f t="shared" si="1799"/>
        <v>0</v>
      </c>
      <c r="AD946" s="81"/>
      <c r="AE946" s="162"/>
    </row>
    <row r="947" spans="1:31" s="6" customFormat="1" ht="15.75" customHeight="1" thickBot="1" x14ac:dyDescent="0.3">
      <c r="A947" s="6" t="str">
        <f t="shared" si="1922"/>
        <v>b</v>
      </c>
      <c r="B947" s="71" t="s">
        <v>7</v>
      </c>
      <c r="C947" s="17" t="s">
        <v>16</v>
      </c>
      <c r="D947" s="18">
        <v>0</v>
      </c>
      <c r="E947" s="18">
        <v>0</v>
      </c>
      <c r="F947" s="149">
        <v>0</v>
      </c>
      <c r="G947" s="160">
        <v>0</v>
      </c>
      <c r="H947" s="160">
        <v>0</v>
      </c>
      <c r="I947" s="149">
        <v>0</v>
      </c>
      <c r="J947" s="46">
        <v>0</v>
      </c>
      <c r="K947" s="46">
        <v>0</v>
      </c>
      <c r="L947" s="55" t="str">
        <f t="shared" si="1908"/>
        <v/>
      </c>
      <c r="M947" s="18">
        <v>0</v>
      </c>
      <c r="N947" s="18">
        <v>0</v>
      </c>
      <c r="O947" s="18">
        <v>0</v>
      </c>
      <c r="P947" s="18">
        <v>0</v>
      </c>
      <c r="Q947" s="18">
        <v>0</v>
      </c>
      <c r="R947" s="18">
        <v>0</v>
      </c>
      <c r="S947" s="18">
        <f t="shared" si="1909"/>
        <v>0</v>
      </c>
      <c r="T947" s="149">
        <f t="shared" si="1910"/>
        <v>0</v>
      </c>
      <c r="U947" s="55" t="str">
        <f t="shared" si="1911"/>
        <v/>
      </c>
      <c r="V947" s="65">
        <f t="shared" si="1912"/>
        <v>0</v>
      </c>
      <c r="W947" s="18"/>
      <c r="X947" s="109">
        <v>0</v>
      </c>
      <c r="Y947" s="18"/>
      <c r="Z947" s="18">
        <v>0</v>
      </c>
      <c r="AA947" s="65">
        <f t="shared" si="1913"/>
        <v>0</v>
      </c>
      <c r="AB947" s="55" t="str">
        <f t="shared" si="1798"/>
        <v/>
      </c>
      <c r="AC947" s="65">
        <f t="shared" si="1799"/>
        <v>0</v>
      </c>
      <c r="AD947" s="81"/>
      <c r="AE947" s="162"/>
    </row>
    <row r="948" spans="1:31" s="6" customFormat="1" ht="33" thickTop="1" thickBot="1" x14ac:dyDescent="0.3">
      <c r="A948" s="6" t="str">
        <f t="shared" si="1922"/>
        <v>a</v>
      </c>
      <c r="B948" s="67" t="s">
        <v>156</v>
      </c>
      <c r="C948" s="19" t="s">
        <v>157</v>
      </c>
      <c r="D948" s="7">
        <f t="shared" ref="D948:J959" si="1931">D960+D972</f>
        <v>6000</v>
      </c>
      <c r="E948" s="7">
        <f t="shared" si="1931"/>
        <v>6117.0229999999992</v>
      </c>
      <c r="F948" s="143">
        <f t="shared" ref="F948" si="1932">F960+F972</f>
        <v>4894</v>
      </c>
      <c r="G948" s="156">
        <f t="shared" si="1931"/>
        <v>4766.9668099999999</v>
      </c>
      <c r="H948" s="156">
        <f t="shared" ref="H948" si="1933">H960+H972</f>
        <v>4053.71056</v>
      </c>
      <c r="I948" s="143">
        <f t="shared" ref="I948" si="1934">I960+I972</f>
        <v>3789.7358300000001</v>
      </c>
      <c r="J948" s="40">
        <f t="shared" si="1931"/>
        <v>3129.1442000000002</v>
      </c>
      <c r="K948" s="40">
        <f t="shared" ref="K948" si="1935">K960+K972</f>
        <v>2600.04223</v>
      </c>
      <c r="L948" s="49">
        <f t="shared" si="1908"/>
        <v>0.97404307519411526</v>
      </c>
      <c r="M948" s="7">
        <f t="shared" ref="M948:O959" si="1936">M960+M972</f>
        <v>0</v>
      </c>
      <c r="N948" s="7">
        <f t="shared" ref="N948" si="1937">N960+N972</f>
        <v>497.8535</v>
      </c>
      <c r="O948" s="7">
        <f t="shared" si="1936"/>
        <v>603.71803</v>
      </c>
      <c r="P948" s="7">
        <f t="shared" ref="P948" si="1938">P960+P972</f>
        <v>529.10197000000028</v>
      </c>
      <c r="Q948" s="7">
        <f t="shared" ref="Q948" si="1939">Q960+Q972</f>
        <v>529.29999999999995</v>
      </c>
      <c r="R948" s="7">
        <v>660.5916299999999</v>
      </c>
      <c r="S948" s="7">
        <f t="shared" si="1909"/>
        <v>713.25624999999991</v>
      </c>
      <c r="T948" s="143">
        <f t="shared" si="1910"/>
        <v>127.0331900000001</v>
      </c>
      <c r="U948" s="49">
        <f t="shared" si="1911"/>
        <v>0.77929522416378039</v>
      </c>
      <c r="V948" s="59">
        <f t="shared" si="1912"/>
        <v>1350.0561899999993</v>
      </c>
      <c r="W948" s="7">
        <f t="shared" ref="W948:Y948" si="1940">W960+W972</f>
        <v>1709.5</v>
      </c>
      <c r="X948" s="129">
        <f t="shared" ref="X948" si="1941">X960+X972</f>
        <v>1858.3000000000002</v>
      </c>
      <c r="Y948" s="7">
        <f t="shared" si="1940"/>
        <v>1804.6</v>
      </c>
      <c r="Z948" s="7">
        <f t="shared" ref="Z948" si="1942">Z960+Z972</f>
        <v>1176.3</v>
      </c>
      <c r="AA948" s="59">
        <f t="shared" si="1913"/>
        <v>6571.5668100000003</v>
      </c>
      <c r="AB948" s="49">
        <f t="shared" si="1798"/>
        <v>1.0743080106123519</v>
      </c>
      <c r="AC948" s="59">
        <f t="shared" si="1799"/>
        <v>-454.54381000000103</v>
      </c>
      <c r="AD948" s="81"/>
      <c r="AE948" s="162"/>
    </row>
    <row r="949" spans="1:31" s="6" customFormat="1" ht="18.75" thickTop="1" x14ac:dyDescent="0.25">
      <c r="A949" s="6" t="str">
        <f t="shared" si="1922"/>
        <v>a</v>
      </c>
      <c r="B949" s="69" t="s">
        <v>7</v>
      </c>
      <c r="C949" s="8" t="s">
        <v>8</v>
      </c>
      <c r="D949" s="9">
        <f t="shared" si="1931"/>
        <v>6000</v>
      </c>
      <c r="E949" s="9">
        <f t="shared" si="1931"/>
        <v>6117.0229999999992</v>
      </c>
      <c r="F949" s="144">
        <f t="shared" ref="F949" si="1943">F961+F973</f>
        <v>4894</v>
      </c>
      <c r="G949" s="157">
        <f t="shared" si="1931"/>
        <v>4766.9668099999999</v>
      </c>
      <c r="H949" s="157">
        <f t="shared" ref="H949" si="1944">H961+H973</f>
        <v>4053.71056</v>
      </c>
      <c r="I949" s="144">
        <f t="shared" ref="I949" si="1945">I961+I973</f>
        <v>3789.7358300000001</v>
      </c>
      <c r="J949" s="41">
        <f t="shared" si="1931"/>
        <v>3129.1442000000002</v>
      </c>
      <c r="K949" s="41">
        <f t="shared" ref="K949" si="1946">K961+K973</f>
        <v>2600.04223</v>
      </c>
      <c r="L949" s="50">
        <f t="shared" si="1908"/>
        <v>0.97404307519411526</v>
      </c>
      <c r="M949" s="9">
        <f t="shared" si="1936"/>
        <v>0</v>
      </c>
      <c r="N949" s="9">
        <f t="shared" ref="N949" si="1947">N961+N973</f>
        <v>497.8535</v>
      </c>
      <c r="O949" s="9">
        <f t="shared" si="1936"/>
        <v>603.71803</v>
      </c>
      <c r="P949" s="9">
        <f t="shared" ref="P949" si="1948">P961+P973</f>
        <v>529.10197000000028</v>
      </c>
      <c r="Q949" s="9">
        <f t="shared" ref="Q949" si="1949">Q961+Q973</f>
        <v>529.29999999999995</v>
      </c>
      <c r="R949" s="9">
        <v>660.5916299999999</v>
      </c>
      <c r="S949" s="9">
        <f t="shared" si="1909"/>
        <v>713.25624999999991</v>
      </c>
      <c r="T949" s="144">
        <f t="shared" si="1910"/>
        <v>127.0331900000001</v>
      </c>
      <c r="U949" s="50">
        <f t="shared" si="1911"/>
        <v>0.77929522416378039</v>
      </c>
      <c r="V949" s="60">
        <f t="shared" si="1912"/>
        <v>1350.0561899999993</v>
      </c>
      <c r="W949" s="9">
        <f t="shared" ref="W949:Y949" si="1950">W961+W973</f>
        <v>1709.5</v>
      </c>
      <c r="X949" s="130">
        <f t="shared" ref="X949" si="1951">X961+X973</f>
        <v>1858.3000000000002</v>
      </c>
      <c r="Y949" s="9">
        <f t="shared" si="1950"/>
        <v>1804.6</v>
      </c>
      <c r="Z949" s="9">
        <f t="shared" ref="Z949" si="1952">Z961+Z973</f>
        <v>1176.3</v>
      </c>
      <c r="AA949" s="60">
        <f t="shared" si="1913"/>
        <v>6571.5668100000003</v>
      </c>
      <c r="AB949" s="50">
        <f t="shared" si="1798"/>
        <v>1.0743080106123519</v>
      </c>
      <c r="AC949" s="60">
        <f t="shared" si="1799"/>
        <v>-454.54381000000103</v>
      </c>
      <c r="AD949" s="81"/>
      <c r="AE949" s="162"/>
    </row>
    <row r="950" spans="1:31" s="6" customFormat="1" ht="18" customHeight="1" x14ac:dyDescent="0.25">
      <c r="A950" s="6" t="str">
        <f t="shared" si="1922"/>
        <v>b</v>
      </c>
      <c r="B950" s="70" t="s">
        <v>7</v>
      </c>
      <c r="C950" s="10" t="s">
        <v>215</v>
      </c>
      <c r="D950" s="12">
        <f t="shared" si="1931"/>
        <v>0</v>
      </c>
      <c r="E950" s="12">
        <f t="shared" ref="E950:F950" si="1953">E962+E974</f>
        <v>0</v>
      </c>
      <c r="F950" s="146">
        <f t="shared" si="1953"/>
        <v>0</v>
      </c>
      <c r="G950" s="84">
        <f t="shared" si="1931"/>
        <v>0</v>
      </c>
      <c r="H950" s="84">
        <f t="shared" ref="H950" si="1954">H962+H974</f>
        <v>0</v>
      </c>
      <c r="I950" s="146">
        <f t="shared" ref="I950" si="1955">I962+I974</f>
        <v>0</v>
      </c>
      <c r="J950" s="43">
        <f t="shared" si="1931"/>
        <v>0</v>
      </c>
      <c r="K950" s="43">
        <f t="shared" ref="K950" si="1956">K962+K974</f>
        <v>0</v>
      </c>
      <c r="L950" s="52" t="str">
        <f t="shared" si="1908"/>
        <v/>
      </c>
      <c r="M950" s="12">
        <f t="shared" si="1936"/>
        <v>0</v>
      </c>
      <c r="N950" s="12">
        <f t="shared" ref="N950" si="1957">N962+N974</f>
        <v>0</v>
      </c>
      <c r="O950" s="12">
        <f t="shared" si="1936"/>
        <v>0</v>
      </c>
      <c r="P950" s="12">
        <f t="shared" ref="P950" si="1958">P962+P974</f>
        <v>0</v>
      </c>
      <c r="Q950" s="12">
        <f t="shared" ref="Q950" si="1959">Q962+Q974</f>
        <v>0</v>
      </c>
      <c r="R950" s="12">
        <v>0</v>
      </c>
      <c r="S950" s="12">
        <f t="shared" si="1909"/>
        <v>0</v>
      </c>
      <c r="T950" s="146">
        <f t="shared" si="1910"/>
        <v>0</v>
      </c>
      <c r="U950" s="52" t="str">
        <f t="shared" si="1911"/>
        <v/>
      </c>
      <c r="V950" s="62">
        <f t="shared" si="1912"/>
        <v>0</v>
      </c>
      <c r="W950" s="12">
        <f t="shared" ref="W950:Y950" si="1960">W962+W974</f>
        <v>0</v>
      </c>
      <c r="X950" s="131">
        <v>0</v>
      </c>
      <c r="Y950" s="12">
        <f t="shared" si="1960"/>
        <v>0</v>
      </c>
      <c r="Z950" s="12">
        <f t="shared" ref="Z950" si="1961">Z962+Z974</f>
        <v>0</v>
      </c>
      <c r="AA950" s="62">
        <f t="shared" si="1913"/>
        <v>0</v>
      </c>
      <c r="AB950" s="52" t="str">
        <f t="shared" si="1798"/>
        <v/>
      </c>
      <c r="AC950" s="62">
        <f t="shared" si="1799"/>
        <v>0</v>
      </c>
      <c r="AD950" s="81"/>
      <c r="AE950" s="162"/>
    </row>
    <row r="951" spans="1:31" s="6" customFormat="1" ht="18" x14ac:dyDescent="0.25">
      <c r="A951" s="6" t="str">
        <f t="shared" si="1922"/>
        <v>a</v>
      </c>
      <c r="B951" s="70" t="s">
        <v>7</v>
      </c>
      <c r="C951" s="10" t="s">
        <v>221</v>
      </c>
      <c r="D951" s="11">
        <f t="shared" si="1931"/>
        <v>51</v>
      </c>
      <c r="E951" s="11">
        <f t="shared" ref="E951:F951" si="1962">E963+E975</f>
        <v>87</v>
      </c>
      <c r="F951" s="145">
        <f t="shared" si="1962"/>
        <v>78</v>
      </c>
      <c r="G951" s="83">
        <f t="shared" si="1931"/>
        <v>64.813999999999993</v>
      </c>
      <c r="H951" s="83">
        <f t="shared" ref="H951" si="1963">H963+H975</f>
        <v>57.606999999999999</v>
      </c>
      <c r="I951" s="145">
        <f t="shared" ref="I951" si="1964">I963+I975</f>
        <v>50.4</v>
      </c>
      <c r="J951" s="42">
        <f t="shared" si="1931"/>
        <v>43.192999999999998</v>
      </c>
      <c r="K951" s="42">
        <f t="shared" ref="K951" si="1965">K963+K975</f>
        <v>35.986000000000004</v>
      </c>
      <c r="L951" s="51">
        <f t="shared" si="1908"/>
        <v>0.83094871794871783</v>
      </c>
      <c r="M951" s="11">
        <f t="shared" si="1936"/>
        <v>0</v>
      </c>
      <c r="N951" s="11">
        <f t="shared" ref="N951" si="1966">N963+N975</f>
        <v>7.2789999999999999</v>
      </c>
      <c r="O951" s="11">
        <f t="shared" si="1936"/>
        <v>7.2070000000000007</v>
      </c>
      <c r="P951" s="11">
        <f t="shared" ref="P951" si="1967">P963+P975</f>
        <v>7.2070000000000007</v>
      </c>
      <c r="Q951" s="11">
        <f t="shared" ref="Q951" si="1968">Q963+Q975</f>
        <v>7.3</v>
      </c>
      <c r="R951" s="11">
        <v>7.2070000000000007</v>
      </c>
      <c r="S951" s="11">
        <f t="shared" si="1909"/>
        <v>7.2069999999999936</v>
      </c>
      <c r="T951" s="145">
        <f t="shared" si="1910"/>
        <v>13.186000000000007</v>
      </c>
      <c r="U951" s="51">
        <f t="shared" si="1911"/>
        <v>0.74498850574712638</v>
      </c>
      <c r="V951" s="61">
        <f t="shared" si="1912"/>
        <v>22.186000000000007</v>
      </c>
      <c r="W951" s="11">
        <f t="shared" ref="W951:Y951" si="1969">W963+W975</f>
        <v>13.2</v>
      </c>
      <c r="X951" s="139">
        <v>34.5</v>
      </c>
      <c r="Y951" s="11">
        <f t="shared" si="1969"/>
        <v>21.5</v>
      </c>
      <c r="Z951" s="11">
        <f t="shared" ref="Z951" si="1970">Z963+Z975</f>
        <v>9</v>
      </c>
      <c r="AA951" s="61">
        <f t="shared" si="1913"/>
        <v>86.313999999999993</v>
      </c>
      <c r="AB951" s="51">
        <f t="shared" si="1798"/>
        <v>0.99211494252873555</v>
      </c>
      <c r="AC951" s="61">
        <f t="shared" si="1799"/>
        <v>0.68600000000000705</v>
      </c>
      <c r="AD951" s="81"/>
      <c r="AE951" s="162"/>
    </row>
    <row r="952" spans="1:31" s="6" customFormat="1" ht="18" customHeight="1" x14ac:dyDescent="0.25">
      <c r="A952" s="6" t="str">
        <f t="shared" si="1922"/>
        <v>b</v>
      </c>
      <c r="B952" s="70" t="s">
        <v>7</v>
      </c>
      <c r="C952" s="10" t="s">
        <v>216</v>
      </c>
      <c r="D952" s="12">
        <f t="shared" si="1931"/>
        <v>0</v>
      </c>
      <c r="E952" s="12">
        <f t="shared" ref="E952:F952" si="1971">E964+E976</f>
        <v>0</v>
      </c>
      <c r="F952" s="146">
        <f t="shared" si="1971"/>
        <v>0</v>
      </c>
      <c r="G952" s="84">
        <f t="shared" si="1931"/>
        <v>0</v>
      </c>
      <c r="H952" s="84">
        <f t="shared" ref="H952" si="1972">H964+H976</f>
        <v>0</v>
      </c>
      <c r="I952" s="146">
        <f t="shared" ref="I952" si="1973">I964+I976</f>
        <v>0</v>
      </c>
      <c r="J952" s="43">
        <f t="shared" si="1931"/>
        <v>0</v>
      </c>
      <c r="K952" s="43">
        <f t="shared" ref="K952" si="1974">K964+K976</f>
        <v>0</v>
      </c>
      <c r="L952" s="52" t="str">
        <f t="shared" si="1908"/>
        <v/>
      </c>
      <c r="M952" s="12">
        <f t="shared" si="1936"/>
        <v>0</v>
      </c>
      <c r="N952" s="12">
        <f t="shared" ref="N952" si="1975">N964+N976</f>
        <v>0</v>
      </c>
      <c r="O952" s="12">
        <f t="shared" si="1936"/>
        <v>0</v>
      </c>
      <c r="P952" s="12">
        <f t="shared" ref="P952" si="1976">P964+P976</f>
        <v>0</v>
      </c>
      <c r="Q952" s="12">
        <f t="shared" ref="Q952" si="1977">Q964+Q976</f>
        <v>0</v>
      </c>
      <c r="R952" s="12">
        <v>0</v>
      </c>
      <c r="S952" s="12">
        <f t="shared" si="1909"/>
        <v>0</v>
      </c>
      <c r="T952" s="146">
        <f t="shared" si="1910"/>
        <v>0</v>
      </c>
      <c r="U952" s="52" t="str">
        <f t="shared" si="1911"/>
        <v/>
      </c>
      <c r="V952" s="62">
        <f t="shared" si="1912"/>
        <v>0</v>
      </c>
      <c r="W952" s="12">
        <f t="shared" ref="W952:Y952" si="1978">W964+W976</f>
        <v>0</v>
      </c>
      <c r="X952" s="131">
        <v>0</v>
      </c>
      <c r="Y952" s="12">
        <f t="shared" si="1978"/>
        <v>0</v>
      </c>
      <c r="Z952" s="12">
        <f t="shared" ref="Z952" si="1979">Z964+Z976</f>
        <v>0</v>
      </c>
      <c r="AA952" s="62">
        <f t="shared" si="1913"/>
        <v>0</v>
      </c>
      <c r="AB952" s="52" t="str">
        <f t="shared" si="1798"/>
        <v/>
      </c>
      <c r="AC952" s="62">
        <f t="shared" si="1799"/>
        <v>0</v>
      </c>
      <c r="AD952" s="81"/>
      <c r="AE952" s="162"/>
    </row>
    <row r="953" spans="1:31" s="6" customFormat="1" ht="18" customHeight="1" x14ac:dyDescent="0.25">
      <c r="A953" s="6" t="str">
        <f t="shared" si="1922"/>
        <v>b</v>
      </c>
      <c r="B953" s="70" t="s">
        <v>7</v>
      </c>
      <c r="C953" s="10" t="s">
        <v>217</v>
      </c>
      <c r="D953" s="12">
        <f t="shared" si="1931"/>
        <v>0</v>
      </c>
      <c r="E953" s="12">
        <f t="shared" ref="E953:F953" si="1980">E965+E977</f>
        <v>0</v>
      </c>
      <c r="F953" s="146">
        <f t="shared" si="1980"/>
        <v>0</v>
      </c>
      <c r="G953" s="84">
        <f t="shared" si="1931"/>
        <v>0</v>
      </c>
      <c r="H953" s="84">
        <f t="shared" ref="H953" si="1981">H965+H977</f>
        <v>0</v>
      </c>
      <c r="I953" s="146">
        <f t="shared" ref="I953" si="1982">I965+I977</f>
        <v>0</v>
      </c>
      <c r="J953" s="43">
        <f t="shared" si="1931"/>
        <v>0</v>
      </c>
      <c r="K953" s="43">
        <f t="shared" ref="K953" si="1983">K965+K977</f>
        <v>0</v>
      </c>
      <c r="L953" s="52" t="str">
        <f t="shared" si="1908"/>
        <v/>
      </c>
      <c r="M953" s="12">
        <f t="shared" si="1936"/>
        <v>0</v>
      </c>
      <c r="N953" s="12">
        <f t="shared" ref="N953" si="1984">N965+N977</f>
        <v>0</v>
      </c>
      <c r="O953" s="12">
        <f t="shared" si="1936"/>
        <v>0</v>
      </c>
      <c r="P953" s="12">
        <f t="shared" ref="P953" si="1985">P965+P977</f>
        <v>0</v>
      </c>
      <c r="Q953" s="12">
        <f t="shared" ref="Q953" si="1986">Q965+Q977</f>
        <v>0</v>
      </c>
      <c r="R953" s="12">
        <v>0</v>
      </c>
      <c r="S953" s="12">
        <f t="shared" si="1909"/>
        <v>0</v>
      </c>
      <c r="T953" s="146">
        <f t="shared" si="1910"/>
        <v>0</v>
      </c>
      <c r="U953" s="52" t="str">
        <f t="shared" si="1911"/>
        <v/>
      </c>
      <c r="V953" s="62">
        <f t="shared" si="1912"/>
        <v>0</v>
      </c>
      <c r="W953" s="12">
        <f t="shared" ref="W953:Y953" si="1987">W965+W977</f>
        <v>0</v>
      </c>
      <c r="X953" s="131">
        <v>0</v>
      </c>
      <c r="Y953" s="12">
        <f t="shared" si="1987"/>
        <v>0</v>
      </c>
      <c r="Z953" s="12">
        <f t="shared" ref="Z953" si="1988">Z965+Z977</f>
        <v>0</v>
      </c>
      <c r="AA953" s="62">
        <f t="shared" si="1913"/>
        <v>0</v>
      </c>
      <c r="AB953" s="52" t="str">
        <f t="shared" si="1798"/>
        <v/>
      </c>
      <c r="AC953" s="62">
        <f t="shared" si="1799"/>
        <v>0</v>
      </c>
      <c r="AD953" s="81"/>
      <c r="AE953" s="162"/>
    </row>
    <row r="954" spans="1:31" s="6" customFormat="1" ht="18" customHeight="1" x14ac:dyDescent="0.25">
      <c r="A954" s="6" t="str">
        <f t="shared" si="1922"/>
        <v>b</v>
      </c>
      <c r="B954" s="70" t="s">
        <v>7</v>
      </c>
      <c r="C954" s="10" t="s">
        <v>218</v>
      </c>
      <c r="D954" s="12">
        <f t="shared" si="1931"/>
        <v>0</v>
      </c>
      <c r="E954" s="12">
        <f t="shared" ref="E954:F954" si="1989">E966+E978</f>
        <v>0</v>
      </c>
      <c r="F954" s="146">
        <f t="shared" si="1989"/>
        <v>0</v>
      </c>
      <c r="G954" s="84">
        <f t="shared" si="1931"/>
        <v>0</v>
      </c>
      <c r="H954" s="84">
        <f t="shared" ref="H954" si="1990">H966+H978</f>
        <v>0</v>
      </c>
      <c r="I954" s="146">
        <f t="shared" ref="I954" si="1991">I966+I978</f>
        <v>0</v>
      </c>
      <c r="J954" s="43">
        <f t="shared" si="1931"/>
        <v>0</v>
      </c>
      <c r="K954" s="43">
        <f t="shared" ref="K954" si="1992">K966+K978</f>
        <v>0</v>
      </c>
      <c r="L954" s="52" t="str">
        <f t="shared" si="1908"/>
        <v/>
      </c>
      <c r="M954" s="12">
        <f t="shared" si="1936"/>
        <v>0</v>
      </c>
      <c r="N954" s="12">
        <f t="shared" ref="N954" si="1993">N966+N978</f>
        <v>0</v>
      </c>
      <c r="O954" s="12">
        <f t="shared" si="1936"/>
        <v>0</v>
      </c>
      <c r="P954" s="12">
        <f t="shared" ref="P954" si="1994">P966+P978</f>
        <v>0</v>
      </c>
      <c r="Q954" s="12">
        <f t="shared" ref="Q954" si="1995">Q966+Q978</f>
        <v>0</v>
      </c>
      <c r="R954" s="12">
        <v>0</v>
      </c>
      <c r="S954" s="12">
        <f t="shared" si="1909"/>
        <v>0</v>
      </c>
      <c r="T954" s="146">
        <f t="shared" si="1910"/>
        <v>0</v>
      </c>
      <c r="U954" s="52" t="str">
        <f t="shared" si="1911"/>
        <v/>
      </c>
      <c r="V954" s="62">
        <f t="shared" si="1912"/>
        <v>0</v>
      </c>
      <c r="W954" s="12">
        <f t="shared" ref="W954:Y954" si="1996">W966+W978</f>
        <v>0</v>
      </c>
      <c r="X954" s="131">
        <v>0</v>
      </c>
      <c r="Y954" s="12">
        <f t="shared" si="1996"/>
        <v>0</v>
      </c>
      <c r="Z954" s="12">
        <f t="shared" ref="Z954" si="1997">Z966+Z978</f>
        <v>0</v>
      </c>
      <c r="AA954" s="62">
        <f t="shared" si="1913"/>
        <v>0</v>
      </c>
      <c r="AB954" s="52" t="str">
        <f t="shared" si="1798"/>
        <v/>
      </c>
      <c r="AC954" s="62">
        <f t="shared" si="1799"/>
        <v>0</v>
      </c>
      <c r="AD954" s="81"/>
      <c r="AE954" s="162"/>
    </row>
    <row r="955" spans="1:31" s="6" customFormat="1" ht="18" x14ac:dyDescent="0.25">
      <c r="A955" s="6" t="str">
        <f t="shared" si="1922"/>
        <v>a</v>
      </c>
      <c r="B955" s="70" t="s">
        <v>7</v>
      </c>
      <c r="C955" s="10" t="s">
        <v>219</v>
      </c>
      <c r="D955" s="11">
        <f t="shared" si="1931"/>
        <v>5949</v>
      </c>
      <c r="E955" s="11">
        <f t="shared" ref="E955:F955" si="1998">E967+E979</f>
        <v>6030.0229999999992</v>
      </c>
      <c r="F955" s="145">
        <f t="shared" si="1998"/>
        <v>4816</v>
      </c>
      <c r="G955" s="83">
        <f t="shared" si="1931"/>
        <v>4702.1528100000005</v>
      </c>
      <c r="H955" s="83">
        <f t="shared" ref="H955" si="1999">H967+H979</f>
        <v>3996.10356</v>
      </c>
      <c r="I955" s="145">
        <f t="shared" ref="I955" si="2000">I967+I979</f>
        <v>3739.33583</v>
      </c>
      <c r="J955" s="42">
        <f t="shared" si="1931"/>
        <v>3085.9512000000004</v>
      </c>
      <c r="K955" s="42">
        <f t="shared" ref="K955" si="2001">K967+K979</f>
        <v>2564.0562300000001</v>
      </c>
      <c r="L955" s="51">
        <f t="shared" si="1908"/>
        <v>0.97636063330564793</v>
      </c>
      <c r="M955" s="11">
        <f t="shared" si="1936"/>
        <v>0</v>
      </c>
      <c r="N955" s="11">
        <f t="shared" ref="N955" si="2002">N967+N979</f>
        <v>490.5745</v>
      </c>
      <c r="O955" s="11">
        <f t="shared" si="1936"/>
        <v>596.51103000000012</v>
      </c>
      <c r="P955" s="11">
        <f t="shared" ref="P955" si="2003">P967+P979</f>
        <v>521.89497000000028</v>
      </c>
      <c r="Q955" s="11">
        <f t="shared" ref="Q955" si="2004">Q967+Q979</f>
        <v>522</v>
      </c>
      <c r="R955" s="11">
        <v>653.38462999999956</v>
      </c>
      <c r="S955" s="11">
        <f t="shared" si="1909"/>
        <v>706.04925000000048</v>
      </c>
      <c r="T955" s="145">
        <f t="shared" si="1910"/>
        <v>113.8471899999995</v>
      </c>
      <c r="U955" s="51">
        <f t="shared" si="1911"/>
        <v>0.77979019483010281</v>
      </c>
      <c r="V955" s="61">
        <f t="shared" si="1912"/>
        <v>1327.8701899999987</v>
      </c>
      <c r="W955" s="11">
        <f t="shared" ref="W955:Y955" si="2005">W967+W979</f>
        <v>1696.3</v>
      </c>
      <c r="X955" s="139">
        <v>1823.8</v>
      </c>
      <c r="Y955" s="11">
        <f t="shared" si="2005"/>
        <v>1783.1</v>
      </c>
      <c r="Z955" s="11">
        <f t="shared" ref="Z955" si="2006">Z967+Z979</f>
        <v>1167.3</v>
      </c>
      <c r="AA955" s="61">
        <f t="shared" si="1913"/>
        <v>6485.25281</v>
      </c>
      <c r="AB955" s="51">
        <f t="shared" si="1798"/>
        <v>1.0754938762256796</v>
      </c>
      <c r="AC955" s="61">
        <f t="shared" si="1799"/>
        <v>-455.22981000000073</v>
      </c>
      <c r="AD955" s="81"/>
      <c r="AE955" s="162"/>
    </row>
    <row r="956" spans="1:31" s="6" customFormat="1" ht="18" customHeight="1" x14ac:dyDescent="0.25">
      <c r="A956" s="6" t="str">
        <f t="shared" si="1922"/>
        <v>b</v>
      </c>
      <c r="B956" s="70" t="s">
        <v>7</v>
      </c>
      <c r="C956" s="10" t="s">
        <v>220</v>
      </c>
      <c r="D956" s="12">
        <f t="shared" si="1931"/>
        <v>0</v>
      </c>
      <c r="E956" s="12">
        <f t="shared" ref="E956:F956" si="2007">E968+E980</f>
        <v>0</v>
      </c>
      <c r="F956" s="146">
        <f t="shared" si="2007"/>
        <v>0</v>
      </c>
      <c r="G956" s="84">
        <f t="shared" si="1931"/>
        <v>0</v>
      </c>
      <c r="H956" s="84">
        <f t="shared" ref="H956" si="2008">H968+H980</f>
        <v>0</v>
      </c>
      <c r="I956" s="146">
        <f t="shared" ref="I956" si="2009">I968+I980</f>
        <v>0</v>
      </c>
      <c r="J956" s="43">
        <f t="shared" si="1931"/>
        <v>0</v>
      </c>
      <c r="K956" s="43">
        <f t="shared" ref="K956" si="2010">K968+K980</f>
        <v>0</v>
      </c>
      <c r="L956" s="52" t="str">
        <f t="shared" si="1908"/>
        <v/>
      </c>
      <c r="M956" s="12">
        <f t="shared" si="1936"/>
        <v>0</v>
      </c>
      <c r="N956" s="12">
        <f t="shared" ref="N956" si="2011">N968+N980</f>
        <v>0</v>
      </c>
      <c r="O956" s="12">
        <f t="shared" si="1936"/>
        <v>0</v>
      </c>
      <c r="P956" s="12">
        <f t="shared" ref="P956" si="2012">P968+P980</f>
        <v>0</v>
      </c>
      <c r="Q956" s="12">
        <f t="shared" ref="Q956" si="2013">Q968+Q980</f>
        <v>0</v>
      </c>
      <c r="R956" s="12">
        <v>0</v>
      </c>
      <c r="S956" s="12">
        <f t="shared" si="1909"/>
        <v>0</v>
      </c>
      <c r="T956" s="146">
        <f t="shared" si="1910"/>
        <v>0</v>
      </c>
      <c r="U956" s="52" t="str">
        <f t="shared" si="1911"/>
        <v/>
      </c>
      <c r="V956" s="62">
        <f t="shared" si="1912"/>
        <v>0</v>
      </c>
      <c r="W956" s="12">
        <f t="shared" ref="W956:Y956" si="2014">W968+W980</f>
        <v>0</v>
      </c>
      <c r="X956" s="131">
        <v>0</v>
      </c>
      <c r="Y956" s="12">
        <f t="shared" si="2014"/>
        <v>0</v>
      </c>
      <c r="Z956" s="12">
        <f t="shared" ref="Z956" si="2015">Z968+Z980</f>
        <v>0</v>
      </c>
      <c r="AA956" s="62">
        <f t="shared" si="1913"/>
        <v>0</v>
      </c>
      <c r="AB956" s="52" t="str">
        <f t="shared" si="1798"/>
        <v/>
      </c>
      <c r="AC956" s="62">
        <f t="shared" si="1799"/>
        <v>0</v>
      </c>
      <c r="AD956" s="81"/>
      <c r="AE956" s="162"/>
    </row>
    <row r="957" spans="1:31" s="6" customFormat="1" ht="30" customHeight="1" x14ac:dyDescent="0.25">
      <c r="A957" s="6" t="str">
        <f t="shared" si="1922"/>
        <v>b</v>
      </c>
      <c r="B957" s="69" t="s">
        <v>7</v>
      </c>
      <c r="C957" s="13" t="s">
        <v>14</v>
      </c>
      <c r="D957" s="14">
        <f t="shared" si="1931"/>
        <v>0</v>
      </c>
      <c r="E957" s="14">
        <f t="shared" ref="E957:F957" si="2016">E969+E981</f>
        <v>0</v>
      </c>
      <c r="F957" s="147">
        <f t="shared" si="2016"/>
        <v>0</v>
      </c>
      <c r="G957" s="158">
        <f t="shared" si="1931"/>
        <v>0</v>
      </c>
      <c r="H957" s="158">
        <f t="shared" ref="H957" si="2017">H969+H981</f>
        <v>0</v>
      </c>
      <c r="I957" s="147">
        <f t="shared" ref="I957" si="2018">I969+I981</f>
        <v>0</v>
      </c>
      <c r="J957" s="44">
        <f t="shared" si="1931"/>
        <v>0</v>
      </c>
      <c r="K957" s="44">
        <f t="shared" ref="K957" si="2019">K969+K981</f>
        <v>0</v>
      </c>
      <c r="L957" s="53" t="str">
        <f t="shared" si="1908"/>
        <v/>
      </c>
      <c r="M957" s="14">
        <f t="shared" si="1936"/>
        <v>0</v>
      </c>
      <c r="N957" s="14">
        <f t="shared" ref="N957" si="2020">N969+N981</f>
        <v>0</v>
      </c>
      <c r="O957" s="14">
        <f t="shared" si="1936"/>
        <v>0</v>
      </c>
      <c r="P957" s="14">
        <f t="shared" ref="P957" si="2021">P969+P981</f>
        <v>0</v>
      </c>
      <c r="Q957" s="14">
        <f t="shared" ref="Q957" si="2022">Q969+Q981</f>
        <v>0</v>
      </c>
      <c r="R957" s="14">
        <v>0</v>
      </c>
      <c r="S957" s="14">
        <f t="shared" si="1909"/>
        <v>0</v>
      </c>
      <c r="T957" s="147">
        <f t="shared" si="1910"/>
        <v>0</v>
      </c>
      <c r="U957" s="53" t="str">
        <f t="shared" si="1911"/>
        <v/>
      </c>
      <c r="V957" s="63">
        <f t="shared" si="1912"/>
        <v>0</v>
      </c>
      <c r="W957" s="14">
        <f t="shared" ref="W957:Y957" si="2023">W969+W981</f>
        <v>0</v>
      </c>
      <c r="X957" s="132">
        <v>0</v>
      </c>
      <c r="Y957" s="14">
        <f t="shared" si="2023"/>
        <v>0</v>
      </c>
      <c r="Z957" s="14">
        <f t="shared" ref="Z957" si="2024">Z969+Z981</f>
        <v>0</v>
      </c>
      <c r="AA957" s="63">
        <f t="shared" si="1913"/>
        <v>0</v>
      </c>
      <c r="AB957" s="53" t="str">
        <f t="shared" si="1798"/>
        <v/>
      </c>
      <c r="AC957" s="63">
        <f t="shared" si="1799"/>
        <v>0</v>
      </c>
      <c r="AD957" s="81"/>
      <c r="AE957" s="162"/>
    </row>
    <row r="958" spans="1:31" s="6" customFormat="1" ht="15" customHeight="1" x14ac:dyDescent="0.25">
      <c r="A958" s="6" t="str">
        <f t="shared" si="1922"/>
        <v>b</v>
      </c>
      <c r="B958" s="69" t="s">
        <v>7</v>
      </c>
      <c r="C958" s="13" t="s">
        <v>15</v>
      </c>
      <c r="D958" s="14">
        <f t="shared" si="1931"/>
        <v>0</v>
      </c>
      <c r="E958" s="14">
        <f t="shared" ref="E958:F958" si="2025">E970+E982</f>
        <v>0</v>
      </c>
      <c r="F958" s="147">
        <f t="shared" si="2025"/>
        <v>0</v>
      </c>
      <c r="G958" s="158">
        <f t="shared" si="1931"/>
        <v>0</v>
      </c>
      <c r="H958" s="158">
        <f t="shared" ref="H958" si="2026">H970+H982</f>
        <v>0</v>
      </c>
      <c r="I958" s="147">
        <f t="shared" ref="I958" si="2027">I970+I982</f>
        <v>0</v>
      </c>
      <c r="J958" s="44">
        <f t="shared" si="1931"/>
        <v>0</v>
      </c>
      <c r="K958" s="44">
        <f t="shared" ref="K958" si="2028">K970+K982</f>
        <v>0</v>
      </c>
      <c r="L958" s="53" t="str">
        <f t="shared" si="1908"/>
        <v/>
      </c>
      <c r="M958" s="14">
        <f t="shared" si="1936"/>
        <v>0</v>
      </c>
      <c r="N958" s="14">
        <f t="shared" ref="N958" si="2029">N970+N982</f>
        <v>0</v>
      </c>
      <c r="O958" s="14">
        <f t="shared" si="1936"/>
        <v>0</v>
      </c>
      <c r="P958" s="14">
        <f t="shared" ref="P958" si="2030">P970+P982</f>
        <v>0</v>
      </c>
      <c r="Q958" s="14">
        <f t="shared" ref="Q958" si="2031">Q970+Q982</f>
        <v>0</v>
      </c>
      <c r="R958" s="14">
        <v>0</v>
      </c>
      <c r="S958" s="14">
        <f t="shared" si="1909"/>
        <v>0</v>
      </c>
      <c r="T958" s="147">
        <f t="shared" si="1910"/>
        <v>0</v>
      </c>
      <c r="U958" s="53" t="str">
        <f t="shared" si="1911"/>
        <v/>
      </c>
      <c r="V958" s="63">
        <f t="shared" si="1912"/>
        <v>0</v>
      </c>
      <c r="W958" s="14">
        <f t="shared" ref="W958:Y958" si="2032">W970+W982</f>
        <v>0</v>
      </c>
      <c r="X958" s="132">
        <v>0</v>
      </c>
      <c r="Y958" s="14">
        <f t="shared" si="2032"/>
        <v>0</v>
      </c>
      <c r="Z958" s="14">
        <f t="shared" ref="Z958" si="2033">Z970+Z982</f>
        <v>0</v>
      </c>
      <c r="AA958" s="63">
        <f t="shared" si="1913"/>
        <v>0</v>
      </c>
      <c r="AB958" s="53" t="str">
        <f t="shared" si="1798"/>
        <v/>
      </c>
      <c r="AC958" s="63">
        <f t="shared" si="1799"/>
        <v>0</v>
      </c>
      <c r="AD958" s="81"/>
      <c r="AE958" s="162"/>
    </row>
    <row r="959" spans="1:31" s="6" customFormat="1" ht="15.75" customHeight="1" thickBot="1" x14ac:dyDescent="0.3">
      <c r="A959" s="6" t="str">
        <f t="shared" si="1922"/>
        <v>b</v>
      </c>
      <c r="B959" s="71" t="s">
        <v>7</v>
      </c>
      <c r="C959" s="17" t="s">
        <v>16</v>
      </c>
      <c r="D959" s="18">
        <f t="shared" si="1931"/>
        <v>0</v>
      </c>
      <c r="E959" s="18">
        <f t="shared" ref="E959:F959" si="2034">E971+E983</f>
        <v>0</v>
      </c>
      <c r="F959" s="149">
        <f t="shared" si="2034"/>
        <v>0</v>
      </c>
      <c r="G959" s="160">
        <f t="shared" si="1931"/>
        <v>0</v>
      </c>
      <c r="H959" s="160">
        <f t="shared" ref="H959" si="2035">H971+H983</f>
        <v>0</v>
      </c>
      <c r="I959" s="149">
        <f t="shared" ref="I959" si="2036">I971+I983</f>
        <v>0</v>
      </c>
      <c r="J959" s="46">
        <f t="shared" si="1931"/>
        <v>0</v>
      </c>
      <c r="K959" s="46">
        <f t="shared" ref="K959" si="2037">K971+K983</f>
        <v>0</v>
      </c>
      <c r="L959" s="55" t="str">
        <f t="shared" si="1908"/>
        <v/>
      </c>
      <c r="M959" s="18">
        <f t="shared" si="1936"/>
        <v>0</v>
      </c>
      <c r="N959" s="18">
        <f t="shared" ref="N959" si="2038">N971+N983</f>
        <v>0</v>
      </c>
      <c r="O959" s="18">
        <f t="shared" si="1936"/>
        <v>0</v>
      </c>
      <c r="P959" s="18">
        <f t="shared" ref="P959" si="2039">P971+P983</f>
        <v>0</v>
      </c>
      <c r="Q959" s="18">
        <f t="shared" ref="Q959" si="2040">Q971+Q983</f>
        <v>0</v>
      </c>
      <c r="R959" s="18">
        <v>0</v>
      </c>
      <c r="S959" s="18">
        <f t="shared" si="1909"/>
        <v>0</v>
      </c>
      <c r="T959" s="149">
        <f t="shared" si="1910"/>
        <v>0</v>
      </c>
      <c r="U959" s="55" t="str">
        <f t="shared" si="1911"/>
        <v/>
      </c>
      <c r="V959" s="65">
        <f t="shared" si="1912"/>
        <v>0</v>
      </c>
      <c r="W959" s="18">
        <f t="shared" ref="W959:Y959" si="2041">W971+W983</f>
        <v>0</v>
      </c>
      <c r="X959" s="133">
        <v>0</v>
      </c>
      <c r="Y959" s="18">
        <f t="shared" si="2041"/>
        <v>0</v>
      </c>
      <c r="Z959" s="18">
        <f t="shared" ref="Z959" si="2042">Z971+Z983</f>
        <v>0</v>
      </c>
      <c r="AA959" s="65">
        <f t="shared" si="1913"/>
        <v>0</v>
      </c>
      <c r="AB959" s="55" t="str">
        <f t="shared" si="1798"/>
        <v/>
      </c>
      <c r="AC959" s="65">
        <f t="shared" si="1799"/>
        <v>0</v>
      </c>
      <c r="AD959" s="81"/>
      <c r="AE959" s="162"/>
    </row>
    <row r="960" spans="1:31" s="6" customFormat="1" ht="65.25" customHeight="1" thickTop="1" thickBot="1" x14ac:dyDescent="0.3">
      <c r="A960" s="6" t="str">
        <f t="shared" si="1922"/>
        <v>a</v>
      </c>
      <c r="B960" s="67" t="s">
        <v>158</v>
      </c>
      <c r="C960" s="19" t="s">
        <v>157</v>
      </c>
      <c r="D960" s="7">
        <f t="shared" ref="D960:K960" si="2043">D961+D969+D970+D971</f>
        <v>5459</v>
      </c>
      <c r="E960" s="7">
        <f t="shared" si="2043"/>
        <v>5799.9</v>
      </c>
      <c r="F960" s="143">
        <f t="shared" ref="F960" si="2044">F961+F969+F970+F971</f>
        <v>4590.8999999999996</v>
      </c>
      <c r="G960" s="156">
        <f t="shared" si="2043"/>
        <v>4590.8452900000002</v>
      </c>
      <c r="H960" s="156">
        <f t="shared" ref="H960" si="2045">H961+H969+H970+H971</f>
        <v>3882.98756</v>
      </c>
      <c r="I960" s="143">
        <f t="shared" ref="I960" si="2046">I961+I969+I970+I971</f>
        <v>3641.0198300000002</v>
      </c>
      <c r="J960" s="40">
        <f t="shared" si="2043"/>
        <v>3019.9152000000004</v>
      </c>
      <c r="K960" s="40">
        <f t="shared" si="2043"/>
        <v>2495.0202300000001</v>
      </c>
      <c r="L960" s="49">
        <f t="shared" si="1908"/>
        <v>0.99998808294669905</v>
      </c>
      <c r="M960" s="7">
        <f>M961+M969+M970+M971</f>
        <v>0</v>
      </c>
      <c r="N960" s="7">
        <f>N961+N969+N970+N971</f>
        <v>493.5745</v>
      </c>
      <c r="O960" s="7">
        <f>O961+O969+O970+O971</f>
        <v>515.47503000000006</v>
      </c>
      <c r="P960" s="7">
        <f>P961+P969+P970+P971</f>
        <v>524.89497000000028</v>
      </c>
      <c r="Q960" s="7">
        <f>Q961+Q969+Q970+Q971</f>
        <v>525</v>
      </c>
      <c r="R960" s="7">
        <v>621.10462999999982</v>
      </c>
      <c r="S960" s="7">
        <f t="shared" si="1909"/>
        <v>707.85773000000017</v>
      </c>
      <c r="T960" s="143">
        <f t="shared" si="1910"/>
        <v>5.4709999999431602E-2</v>
      </c>
      <c r="U960" s="49">
        <f t="shared" si="1911"/>
        <v>0.79153869721891768</v>
      </c>
      <c r="V960" s="59">
        <f t="shared" si="1912"/>
        <v>1209.0547099999994</v>
      </c>
      <c r="W960" s="7">
        <f>W961+W969+W970+W971</f>
        <v>1670</v>
      </c>
      <c r="X960" s="118">
        <f>X961+X969+X970+X971</f>
        <v>1700.9</v>
      </c>
      <c r="Y960" s="7">
        <f>Y961+Y969+Y970+Y971</f>
        <v>1634.1</v>
      </c>
      <c r="Z960" s="7">
        <f>Z961+Z969+Z970+Z971</f>
        <v>1079</v>
      </c>
      <c r="AA960" s="59">
        <f t="shared" si="1913"/>
        <v>6224.9452899999997</v>
      </c>
      <c r="AB960" s="49">
        <f t="shared" si="1798"/>
        <v>1.0732849342230038</v>
      </c>
      <c r="AC960" s="59">
        <f t="shared" si="1799"/>
        <v>-425.04529000000002</v>
      </c>
      <c r="AD960" s="81"/>
      <c r="AE960" s="162"/>
    </row>
    <row r="961" spans="1:31" s="24" customFormat="1" ht="18.75" customHeight="1" thickTop="1" x14ac:dyDescent="0.25">
      <c r="A961" s="6" t="s">
        <v>231</v>
      </c>
      <c r="B961" s="69" t="s">
        <v>7</v>
      </c>
      <c r="C961" s="8" t="s">
        <v>8</v>
      </c>
      <c r="D961" s="9">
        <f t="shared" ref="D961:K961" si="2047">D962+D963+D964+D965+D966+D967+D968</f>
        <v>5459</v>
      </c>
      <c r="E961" s="9">
        <f t="shared" si="2047"/>
        <v>5799.9</v>
      </c>
      <c r="F961" s="144">
        <f t="shared" ref="F961" si="2048">F962+F963+F964+F965+F966+F967+F968</f>
        <v>4590.8999999999996</v>
      </c>
      <c r="G961" s="157">
        <f t="shared" si="2047"/>
        <v>4590.8452900000002</v>
      </c>
      <c r="H961" s="157">
        <f t="shared" ref="H961" si="2049">H962+H963+H964+H965+H966+H967+H968</f>
        <v>3882.98756</v>
      </c>
      <c r="I961" s="144">
        <f t="shared" ref="I961" si="2050">I962+I963+I964+I965+I966+I967+I968</f>
        <v>3641.0198300000002</v>
      </c>
      <c r="J961" s="41">
        <f t="shared" si="2047"/>
        <v>3019.9152000000004</v>
      </c>
      <c r="K961" s="41">
        <f t="shared" si="2047"/>
        <v>2495.0202300000001</v>
      </c>
      <c r="L961" s="50">
        <f t="shared" si="1908"/>
        <v>0.99998808294669905</v>
      </c>
      <c r="M961" s="9">
        <f>M962+M963+M964+M965+M966+M967+M968</f>
        <v>0</v>
      </c>
      <c r="N961" s="9">
        <f>N962+N963+N964+N965+N966+N967+N968</f>
        <v>493.5745</v>
      </c>
      <c r="O961" s="9">
        <f>O962+O963+O964+O965+O966+O967+O968</f>
        <v>515.47503000000006</v>
      </c>
      <c r="P961" s="9">
        <f>P962+P963+P964+P965+P966+P967+P968</f>
        <v>524.89497000000028</v>
      </c>
      <c r="Q961" s="9">
        <f>Q962+Q963+Q964+Q965+Q966+Q967+Q968</f>
        <v>525</v>
      </c>
      <c r="R961" s="9">
        <v>621.10462999999982</v>
      </c>
      <c r="S961" s="9">
        <f t="shared" si="1909"/>
        <v>707.85773000000017</v>
      </c>
      <c r="T961" s="144">
        <f t="shared" si="1910"/>
        <v>5.4709999999431602E-2</v>
      </c>
      <c r="U961" s="50">
        <f t="shared" si="1911"/>
        <v>0.79153869721891768</v>
      </c>
      <c r="V961" s="60">
        <f t="shared" si="1912"/>
        <v>1209.0547099999994</v>
      </c>
      <c r="W961" s="9">
        <f>W962+W963+W964+W965+W966+W967+W968</f>
        <v>1670</v>
      </c>
      <c r="X961" s="113">
        <f>X962+X963+X964+X965+X966+X967+X968</f>
        <v>1700.9</v>
      </c>
      <c r="Y961" s="9">
        <f>Y962+Y963+Y964+Y965+Y966+Y967+Y968</f>
        <v>1634.1</v>
      </c>
      <c r="Z961" s="9">
        <f>Z962+Z963+Z964+Z965+Z966+Z967+Z968</f>
        <v>1079</v>
      </c>
      <c r="AA961" s="60">
        <f t="shared" si="1913"/>
        <v>6224.9452899999997</v>
      </c>
      <c r="AB961" s="50">
        <f t="shared" si="1798"/>
        <v>1.0732849342230038</v>
      </c>
      <c r="AC961" s="60">
        <f t="shared" si="1799"/>
        <v>-425.04529000000002</v>
      </c>
      <c r="AD961" s="81"/>
      <c r="AE961" s="162"/>
    </row>
    <row r="962" spans="1:31" s="24" customFormat="1" ht="18" customHeight="1" x14ac:dyDescent="0.25">
      <c r="A962" s="6" t="str">
        <f>IF(OR(M962&lt;&gt;0,F962&lt;&gt;0,O962&lt;&gt;0,S962&lt;&gt;0,T962&lt;&gt;0),"a","b")</f>
        <v>b</v>
      </c>
      <c r="B962" s="70" t="s">
        <v>7</v>
      </c>
      <c r="C962" s="10" t="s">
        <v>215</v>
      </c>
      <c r="D962" s="12">
        <v>0</v>
      </c>
      <c r="E962" s="12">
        <v>0</v>
      </c>
      <c r="F962" s="146">
        <v>0</v>
      </c>
      <c r="G962" s="84">
        <v>0</v>
      </c>
      <c r="H962" s="84">
        <v>0</v>
      </c>
      <c r="I962" s="146">
        <v>0</v>
      </c>
      <c r="J962" s="43">
        <v>0</v>
      </c>
      <c r="K962" s="43">
        <v>0</v>
      </c>
      <c r="L962" s="52" t="str">
        <f t="shared" si="1908"/>
        <v/>
      </c>
      <c r="M962" s="12">
        <v>0</v>
      </c>
      <c r="N962" s="12">
        <v>0</v>
      </c>
      <c r="O962" s="12">
        <v>0</v>
      </c>
      <c r="P962" s="12">
        <v>0</v>
      </c>
      <c r="Q962" s="12"/>
      <c r="R962" s="12">
        <v>0</v>
      </c>
      <c r="S962" s="12">
        <f t="shared" si="1909"/>
        <v>0</v>
      </c>
      <c r="T962" s="146">
        <f t="shared" si="1910"/>
        <v>0</v>
      </c>
      <c r="U962" s="52" t="str">
        <f t="shared" si="1911"/>
        <v/>
      </c>
      <c r="V962" s="62">
        <f t="shared" si="1912"/>
        <v>0</v>
      </c>
      <c r="W962" s="12"/>
      <c r="X962" s="111">
        <v>0</v>
      </c>
      <c r="Y962" s="12"/>
      <c r="Z962" s="12">
        <v>0</v>
      </c>
      <c r="AA962" s="62">
        <f t="shared" si="1913"/>
        <v>0</v>
      </c>
      <c r="AB962" s="52" t="str">
        <f t="shared" si="1798"/>
        <v/>
      </c>
      <c r="AC962" s="62">
        <f t="shared" si="1799"/>
        <v>0</v>
      </c>
      <c r="AD962" s="81"/>
      <c r="AE962" s="162"/>
    </row>
    <row r="963" spans="1:31" s="24" customFormat="1" ht="18" customHeight="1" x14ac:dyDescent="0.25">
      <c r="A963" s="6" t="s">
        <v>231</v>
      </c>
      <c r="B963" s="70" t="s">
        <v>7</v>
      </c>
      <c r="C963" s="10" t="s">
        <v>221</v>
      </c>
      <c r="D963" s="11">
        <v>0</v>
      </c>
      <c r="E963" s="11">
        <v>36</v>
      </c>
      <c r="F963" s="145">
        <v>27</v>
      </c>
      <c r="G963" s="83">
        <v>27</v>
      </c>
      <c r="H963" s="83">
        <v>24</v>
      </c>
      <c r="I963" s="145">
        <v>21</v>
      </c>
      <c r="J963" s="42">
        <v>18</v>
      </c>
      <c r="K963" s="42">
        <v>15</v>
      </c>
      <c r="L963" s="51">
        <f t="shared" si="1908"/>
        <v>1</v>
      </c>
      <c r="M963" s="11">
        <v>0</v>
      </c>
      <c r="N963" s="11">
        <v>3</v>
      </c>
      <c r="O963" s="11">
        <v>3</v>
      </c>
      <c r="P963" s="11">
        <v>3</v>
      </c>
      <c r="Q963" s="11">
        <v>3</v>
      </c>
      <c r="R963" s="11">
        <v>3</v>
      </c>
      <c r="S963" s="11">
        <f t="shared" si="1909"/>
        <v>3</v>
      </c>
      <c r="T963" s="145">
        <f t="shared" si="1910"/>
        <v>0</v>
      </c>
      <c r="U963" s="51">
        <f t="shared" si="1911"/>
        <v>0.75</v>
      </c>
      <c r="V963" s="61">
        <f t="shared" si="1912"/>
        <v>9</v>
      </c>
      <c r="W963" s="11">
        <v>9</v>
      </c>
      <c r="X963" s="116">
        <v>9</v>
      </c>
      <c r="Y963" s="11">
        <v>9</v>
      </c>
      <c r="Z963" s="11">
        <v>9</v>
      </c>
      <c r="AA963" s="61">
        <f t="shared" si="1913"/>
        <v>36</v>
      </c>
      <c r="AB963" s="51">
        <f t="shared" si="1798"/>
        <v>1</v>
      </c>
      <c r="AC963" s="61">
        <f t="shared" si="1799"/>
        <v>0</v>
      </c>
      <c r="AD963" s="81"/>
      <c r="AE963" s="162"/>
    </row>
    <row r="964" spans="1:31" s="24" customFormat="1" ht="18" customHeight="1" x14ac:dyDescent="0.25">
      <c r="A964" s="6" t="str">
        <f>IF(OR(M964&lt;&gt;0,F964&lt;&gt;0,O964&lt;&gt;0,S964&lt;&gt;0,T964&lt;&gt;0),"a","b")</f>
        <v>b</v>
      </c>
      <c r="B964" s="70" t="s">
        <v>7</v>
      </c>
      <c r="C964" s="10" t="s">
        <v>216</v>
      </c>
      <c r="D964" s="12">
        <v>0</v>
      </c>
      <c r="E964" s="12">
        <v>0</v>
      </c>
      <c r="F964" s="146">
        <v>0</v>
      </c>
      <c r="G964" s="84">
        <v>0</v>
      </c>
      <c r="H964" s="84">
        <v>0</v>
      </c>
      <c r="I964" s="146">
        <v>0</v>
      </c>
      <c r="J964" s="43">
        <v>0</v>
      </c>
      <c r="K964" s="43">
        <v>0</v>
      </c>
      <c r="L964" s="52" t="str">
        <f t="shared" si="1908"/>
        <v/>
      </c>
      <c r="M964" s="12">
        <v>0</v>
      </c>
      <c r="N964" s="12">
        <v>0</v>
      </c>
      <c r="O964" s="12">
        <v>0</v>
      </c>
      <c r="P964" s="12">
        <v>0</v>
      </c>
      <c r="Q964" s="12"/>
      <c r="R964" s="12">
        <v>0</v>
      </c>
      <c r="S964" s="12">
        <f t="shared" si="1909"/>
        <v>0</v>
      </c>
      <c r="T964" s="146">
        <f t="shared" si="1910"/>
        <v>0</v>
      </c>
      <c r="U964" s="52" t="str">
        <f t="shared" si="1911"/>
        <v/>
      </c>
      <c r="V964" s="62">
        <f t="shared" si="1912"/>
        <v>0</v>
      </c>
      <c r="W964" s="12"/>
      <c r="X964" s="111">
        <v>0</v>
      </c>
      <c r="Y964" s="12"/>
      <c r="Z964" s="12">
        <v>0</v>
      </c>
      <c r="AA964" s="62">
        <f t="shared" si="1913"/>
        <v>0</v>
      </c>
      <c r="AB964" s="52" t="str">
        <f t="shared" si="1798"/>
        <v/>
      </c>
      <c r="AC964" s="62">
        <f t="shared" si="1799"/>
        <v>0</v>
      </c>
      <c r="AD964" s="81"/>
      <c r="AE964" s="162"/>
    </row>
    <row r="965" spans="1:31" s="24" customFormat="1" ht="18" customHeight="1" x14ac:dyDescent="0.25">
      <c r="A965" s="6" t="str">
        <f>IF(OR(M965&lt;&gt;0,F965&lt;&gt;0,O965&lt;&gt;0,S965&lt;&gt;0,T965&lt;&gt;0),"a","b")</f>
        <v>b</v>
      </c>
      <c r="B965" s="70" t="s">
        <v>7</v>
      </c>
      <c r="C965" s="10" t="s">
        <v>217</v>
      </c>
      <c r="D965" s="12">
        <v>0</v>
      </c>
      <c r="E965" s="12">
        <v>0</v>
      </c>
      <c r="F965" s="146">
        <v>0</v>
      </c>
      <c r="G965" s="84">
        <v>0</v>
      </c>
      <c r="H965" s="84">
        <v>0</v>
      </c>
      <c r="I965" s="146">
        <v>0</v>
      </c>
      <c r="J965" s="43">
        <v>0</v>
      </c>
      <c r="K965" s="43">
        <v>0</v>
      </c>
      <c r="L965" s="52" t="str">
        <f t="shared" si="1908"/>
        <v/>
      </c>
      <c r="M965" s="12">
        <v>0</v>
      </c>
      <c r="N965" s="12">
        <v>0</v>
      </c>
      <c r="O965" s="12">
        <v>0</v>
      </c>
      <c r="P965" s="12">
        <v>0</v>
      </c>
      <c r="Q965" s="12"/>
      <c r="R965" s="12">
        <v>0</v>
      </c>
      <c r="S965" s="12">
        <f t="shared" si="1909"/>
        <v>0</v>
      </c>
      <c r="T965" s="146">
        <f t="shared" si="1910"/>
        <v>0</v>
      </c>
      <c r="U965" s="52" t="str">
        <f t="shared" si="1911"/>
        <v/>
      </c>
      <c r="V965" s="62">
        <f t="shared" si="1912"/>
        <v>0</v>
      </c>
      <c r="W965" s="12"/>
      <c r="X965" s="111">
        <v>0</v>
      </c>
      <c r="Y965" s="12"/>
      <c r="Z965" s="12">
        <v>0</v>
      </c>
      <c r="AA965" s="62">
        <f t="shared" si="1913"/>
        <v>0</v>
      </c>
      <c r="AB965" s="52" t="str">
        <f t="shared" ref="AB965:AB1028" si="2051">IF(OR(E965="",E965=0),"",(G965+Y965)/E965)</f>
        <v/>
      </c>
      <c r="AC965" s="62">
        <f t="shared" ref="AC965:AC1028" si="2052">IF(OR(C965="თანამდებობრივი სარგო",C965="პრემია",C965="დანამატი",C965="მ.შ. შტატგარეშეთა შრომის ანაზღაურება"),"",E965-AA965)</f>
        <v>0</v>
      </c>
      <c r="AD965" s="81"/>
      <c r="AE965" s="162"/>
    </row>
    <row r="966" spans="1:31" s="24" customFormat="1" ht="18" customHeight="1" x14ac:dyDescent="0.25">
      <c r="A966" s="6" t="str">
        <f>IF(OR(M966&lt;&gt;0,F966&lt;&gt;0,O966&lt;&gt;0,S966&lt;&gt;0,T966&lt;&gt;0),"a","b")</f>
        <v>b</v>
      </c>
      <c r="B966" s="70" t="s">
        <v>7</v>
      </c>
      <c r="C966" s="10" t="s">
        <v>218</v>
      </c>
      <c r="D966" s="12">
        <v>0</v>
      </c>
      <c r="E966" s="12">
        <v>0</v>
      </c>
      <c r="F966" s="146">
        <v>0</v>
      </c>
      <c r="G966" s="84">
        <v>0</v>
      </c>
      <c r="H966" s="84">
        <v>0</v>
      </c>
      <c r="I966" s="146">
        <v>0</v>
      </c>
      <c r="J966" s="43">
        <v>0</v>
      </c>
      <c r="K966" s="43">
        <v>0</v>
      </c>
      <c r="L966" s="52" t="str">
        <f t="shared" si="1908"/>
        <v/>
      </c>
      <c r="M966" s="12">
        <v>0</v>
      </c>
      <c r="N966" s="12">
        <v>0</v>
      </c>
      <c r="O966" s="12">
        <v>0</v>
      </c>
      <c r="P966" s="12">
        <v>0</v>
      </c>
      <c r="Q966" s="12"/>
      <c r="R966" s="12">
        <v>0</v>
      </c>
      <c r="S966" s="12">
        <f t="shared" si="1909"/>
        <v>0</v>
      </c>
      <c r="T966" s="146">
        <f t="shared" si="1910"/>
        <v>0</v>
      </c>
      <c r="U966" s="52" t="str">
        <f t="shared" si="1911"/>
        <v/>
      </c>
      <c r="V966" s="62">
        <f t="shared" si="1912"/>
        <v>0</v>
      </c>
      <c r="W966" s="12"/>
      <c r="X966" s="111">
        <v>0</v>
      </c>
      <c r="Y966" s="12"/>
      <c r="Z966" s="12">
        <v>0</v>
      </c>
      <c r="AA966" s="62">
        <f t="shared" si="1913"/>
        <v>0</v>
      </c>
      <c r="AB966" s="52" t="str">
        <f t="shared" si="2051"/>
        <v/>
      </c>
      <c r="AC966" s="62">
        <f t="shared" si="2052"/>
        <v>0</v>
      </c>
      <c r="AD966" s="81"/>
      <c r="AE966" s="162"/>
    </row>
    <row r="967" spans="1:31" s="24" customFormat="1" ht="18" customHeight="1" x14ac:dyDescent="0.25">
      <c r="A967" s="6" t="s">
        <v>231</v>
      </c>
      <c r="B967" s="70" t="s">
        <v>7</v>
      </c>
      <c r="C967" s="10" t="s">
        <v>219</v>
      </c>
      <c r="D967" s="11">
        <v>5459</v>
      </c>
      <c r="E967" s="11">
        <v>5763.9</v>
      </c>
      <c r="F967" s="145">
        <v>4563.8999999999996</v>
      </c>
      <c r="G967" s="83">
        <v>4563.8452900000002</v>
      </c>
      <c r="H967" s="83">
        <v>3858.98756</v>
      </c>
      <c r="I967" s="145">
        <v>3620.0198300000002</v>
      </c>
      <c r="J967" s="42">
        <v>3001.9152000000004</v>
      </c>
      <c r="K967" s="42">
        <v>2480.0202300000001</v>
      </c>
      <c r="L967" s="51">
        <f t="shared" si="1908"/>
        <v>0.99998801244549629</v>
      </c>
      <c r="M967" s="11">
        <v>0</v>
      </c>
      <c r="N967" s="11">
        <v>490.5745</v>
      </c>
      <c r="O967" s="11">
        <v>512.47503000000006</v>
      </c>
      <c r="P967" s="11">
        <v>521.89497000000028</v>
      </c>
      <c r="Q967" s="11">
        <v>522</v>
      </c>
      <c r="R967" s="11">
        <v>618.10462999999982</v>
      </c>
      <c r="S967" s="11">
        <f t="shared" si="1909"/>
        <v>704.85773000000017</v>
      </c>
      <c r="T967" s="145">
        <f t="shared" si="1910"/>
        <v>5.4709999999431602E-2</v>
      </c>
      <c r="U967" s="51">
        <f t="shared" si="1911"/>
        <v>0.79179813841322721</v>
      </c>
      <c r="V967" s="61">
        <f t="shared" si="1912"/>
        <v>1200.0547099999994</v>
      </c>
      <c r="W967" s="11">
        <v>1661</v>
      </c>
      <c r="X967" s="116">
        <v>1691.9</v>
      </c>
      <c r="Y967" s="11">
        <v>1625.1</v>
      </c>
      <c r="Z967" s="11">
        <v>1070</v>
      </c>
      <c r="AA967" s="61">
        <f t="shared" si="1913"/>
        <v>6188.9452899999997</v>
      </c>
      <c r="AB967" s="51">
        <f t="shared" si="2051"/>
        <v>1.0737426551466889</v>
      </c>
      <c r="AC967" s="61">
        <f t="shared" si="2052"/>
        <v>-425.04529000000002</v>
      </c>
      <c r="AD967" s="81"/>
      <c r="AE967" s="162"/>
    </row>
    <row r="968" spans="1:31" s="24" customFormat="1" ht="18" customHeight="1" x14ac:dyDescent="0.25">
      <c r="A968" s="6" t="str">
        <f>IF(OR(M968&lt;&gt;0,F968&lt;&gt;0,O968&lt;&gt;0,S968&lt;&gt;0,T968&lt;&gt;0),"a","b")</f>
        <v>b</v>
      </c>
      <c r="B968" s="70" t="s">
        <v>7</v>
      </c>
      <c r="C968" s="10" t="s">
        <v>220</v>
      </c>
      <c r="D968" s="12">
        <v>0</v>
      </c>
      <c r="E968" s="12">
        <v>0</v>
      </c>
      <c r="F968" s="146">
        <v>0</v>
      </c>
      <c r="G968" s="84">
        <v>0</v>
      </c>
      <c r="H968" s="84">
        <v>0</v>
      </c>
      <c r="I968" s="146">
        <v>0</v>
      </c>
      <c r="J968" s="43">
        <v>0</v>
      </c>
      <c r="K968" s="43">
        <v>0</v>
      </c>
      <c r="L968" s="52" t="str">
        <f t="shared" si="1908"/>
        <v/>
      </c>
      <c r="M968" s="12">
        <v>0</v>
      </c>
      <c r="N968" s="12">
        <v>0</v>
      </c>
      <c r="O968" s="12">
        <v>0</v>
      </c>
      <c r="P968" s="12">
        <v>0</v>
      </c>
      <c r="Q968" s="12"/>
      <c r="R968" s="12">
        <v>0</v>
      </c>
      <c r="S968" s="12">
        <f t="shared" si="1909"/>
        <v>0</v>
      </c>
      <c r="T968" s="146">
        <f t="shared" si="1910"/>
        <v>0</v>
      </c>
      <c r="U968" s="52" t="str">
        <f t="shared" si="1911"/>
        <v/>
      </c>
      <c r="V968" s="62">
        <f t="shared" si="1912"/>
        <v>0</v>
      </c>
      <c r="W968" s="12"/>
      <c r="X968" s="111">
        <v>0</v>
      </c>
      <c r="Y968" s="12"/>
      <c r="Z968" s="12">
        <v>0</v>
      </c>
      <c r="AA968" s="62">
        <f t="shared" si="1913"/>
        <v>0</v>
      </c>
      <c r="AB968" s="52" t="str">
        <f t="shared" si="2051"/>
        <v/>
      </c>
      <c r="AC968" s="62">
        <f t="shared" si="2052"/>
        <v>0</v>
      </c>
      <c r="AD968" s="81"/>
      <c r="AE968" s="162"/>
    </row>
    <row r="969" spans="1:31" s="24" customFormat="1" ht="30" customHeight="1" x14ac:dyDescent="0.25">
      <c r="A969" s="6" t="str">
        <f>IF(OR(M969&lt;&gt;0,F969&lt;&gt;0,O969&lt;&gt;0,S969&lt;&gt;0,T969&lt;&gt;0),"a","b")</f>
        <v>b</v>
      </c>
      <c r="B969" s="69" t="s">
        <v>7</v>
      </c>
      <c r="C969" s="13" t="s">
        <v>14</v>
      </c>
      <c r="D969" s="14">
        <v>0</v>
      </c>
      <c r="E969" s="14">
        <v>0</v>
      </c>
      <c r="F969" s="147">
        <v>0</v>
      </c>
      <c r="G969" s="158">
        <v>0</v>
      </c>
      <c r="H969" s="158">
        <v>0</v>
      </c>
      <c r="I969" s="147">
        <v>0</v>
      </c>
      <c r="J969" s="44">
        <v>0</v>
      </c>
      <c r="K969" s="44">
        <v>0</v>
      </c>
      <c r="L969" s="53" t="str">
        <f t="shared" si="1908"/>
        <v/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f t="shared" si="1909"/>
        <v>0</v>
      </c>
      <c r="T969" s="147">
        <f t="shared" si="1910"/>
        <v>0</v>
      </c>
      <c r="U969" s="53" t="str">
        <f t="shared" si="1911"/>
        <v/>
      </c>
      <c r="V969" s="63">
        <f t="shared" si="1912"/>
        <v>0</v>
      </c>
      <c r="W969" s="14"/>
      <c r="X969" s="110">
        <v>0</v>
      </c>
      <c r="Y969" s="14"/>
      <c r="Z969" s="14">
        <v>0</v>
      </c>
      <c r="AA969" s="63">
        <f t="shared" si="1913"/>
        <v>0</v>
      </c>
      <c r="AB969" s="53" t="str">
        <f t="shared" si="2051"/>
        <v/>
      </c>
      <c r="AC969" s="63">
        <f t="shared" si="2052"/>
        <v>0</v>
      </c>
      <c r="AD969" s="81"/>
      <c r="AE969" s="162"/>
    </row>
    <row r="970" spans="1:31" s="24" customFormat="1" ht="15" customHeight="1" x14ac:dyDescent="0.25">
      <c r="A970" s="6" t="str">
        <f>IF(OR(M970&lt;&gt;0,F970&lt;&gt;0,O970&lt;&gt;0,S970&lt;&gt;0,T970&lt;&gt;0),"a","b")</f>
        <v>b</v>
      </c>
      <c r="B970" s="69" t="s">
        <v>7</v>
      </c>
      <c r="C970" s="13" t="s">
        <v>15</v>
      </c>
      <c r="D970" s="14">
        <v>0</v>
      </c>
      <c r="E970" s="14">
        <v>0</v>
      </c>
      <c r="F970" s="147">
        <v>0</v>
      </c>
      <c r="G970" s="158">
        <v>0</v>
      </c>
      <c r="H970" s="158">
        <v>0</v>
      </c>
      <c r="I970" s="147">
        <v>0</v>
      </c>
      <c r="J970" s="44">
        <v>0</v>
      </c>
      <c r="K970" s="44">
        <v>0</v>
      </c>
      <c r="L970" s="53" t="str">
        <f t="shared" si="1908"/>
        <v/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0</v>
      </c>
      <c r="S970" s="14">
        <f t="shared" si="1909"/>
        <v>0</v>
      </c>
      <c r="T970" s="147">
        <f t="shared" si="1910"/>
        <v>0</v>
      </c>
      <c r="U970" s="53" t="str">
        <f t="shared" si="1911"/>
        <v/>
      </c>
      <c r="V970" s="63">
        <f t="shared" si="1912"/>
        <v>0</v>
      </c>
      <c r="W970" s="14"/>
      <c r="X970" s="110">
        <v>0</v>
      </c>
      <c r="Y970" s="14"/>
      <c r="Z970" s="14">
        <v>0</v>
      </c>
      <c r="AA970" s="63">
        <f t="shared" si="1913"/>
        <v>0</v>
      </c>
      <c r="AB970" s="53" t="str">
        <f t="shared" si="2051"/>
        <v/>
      </c>
      <c r="AC970" s="63">
        <f t="shared" si="2052"/>
        <v>0</v>
      </c>
      <c r="AD970" s="81"/>
      <c r="AE970" s="162"/>
    </row>
    <row r="971" spans="1:31" s="24" customFormat="1" ht="15.75" customHeight="1" thickBot="1" x14ac:dyDescent="0.3">
      <c r="A971" s="6" t="str">
        <f>IF(OR(M971&lt;&gt;0,F971&lt;&gt;0,O971&lt;&gt;0,S971&lt;&gt;0,T971&lt;&gt;0),"a","b")</f>
        <v>b</v>
      </c>
      <c r="B971" s="71" t="s">
        <v>7</v>
      </c>
      <c r="C971" s="17" t="s">
        <v>16</v>
      </c>
      <c r="D971" s="18">
        <v>0</v>
      </c>
      <c r="E971" s="18">
        <v>0</v>
      </c>
      <c r="F971" s="149">
        <v>0</v>
      </c>
      <c r="G971" s="160">
        <v>0</v>
      </c>
      <c r="H971" s="160">
        <v>0</v>
      </c>
      <c r="I971" s="149">
        <v>0</v>
      </c>
      <c r="J971" s="46">
        <v>0</v>
      </c>
      <c r="K971" s="46">
        <v>0</v>
      </c>
      <c r="L971" s="55" t="str">
        <f t="shared" si="1908"/>
        <v/>
      </c>
      <c r="M971" s="18">
        <v>0</v>
      </c>
      <c r="N971" s="18">
        <v>0</v>
      </c>
      <c r="O971" s="18">
        <v>0</v>
      </c>
      <c r="P971" s="18">
        <v>0</v>
      </c>
      <c r="Q971" s="18">
        <v>0</v>
      </c>
      <c r="R971" s="18">
        <v>0</v>
      </c>
      <c r="S971" s="18">
        <f t="shared" si="1909"/>
        <v>0</v>
      </c>
      <c r="T971" s="149">
        <f t="shared" si="1910"/>
        <v>0</v>
      </c>
      <c r="U971" s="55" t="str">
        <f t="shared" si="1911"/>
        <v/>
      </c>
      <c r="V971" s="65">
        <f t="shared" si="1912"/>
        <v>0</v>
      </c>
      <c r="W971" s="18"/>
      <c r="X971" s="112">
        <v>0</v>
      </c>
      <c r="Y971" s="18"/>
      <c r="Z971" s="18">
        <v>0</v>
      </c>
      <c r="AA971" s="65">
        <f t="shared" si="1913"/>
        <v>0</v>
      </c>
      <c r="AB971" s="55" t="str">
        <f t="shared" si="2051"/>
        <v/>
      </c>
      <c r="AC971" s="65">
        <f t="shared" si="2052"/>
        <v>0</v>
      </c>
      <c r="AD971" s="81"/>
      <c r="AE971" s="162"/>
    </row>
    <row r="972" spans="1:31" s="6" customFormat="1" ht="122.25" customHeight="1" thickTop="1" thickBot="1" x14ac:dyDescent="0.3">
      <c r="A972" s="6" t="str">
        <f>IF(OR(M972&lt;&gt;0,F972&lt;&gt;0,O972&lt;&gt;0,S972&lt;&gt;0,T972&lt;&gt;0),"a","b")</f>
        <v>a</v>
      </c>
      <c r="B972" s="67" t="s">
        <v>159</v>
      </c>
      <c r="C972" s="19" t="s">
        <v>160</v>
      </c>
      <c r="D972" s="7">
        <f t="shared" ref="D972:K972" si="2053">D973+D981+D982+D983</f>
        <v>541</v>
      </c>
      <c r="E972" s="7">
        <f t="shared" si="2053"/>
        <v>317.12299999999999</v>
      </c>
      <c r="F972" s="143">
        <f t="shared" ref="F972" si="2054">F973+F981+F982+F983</f>
        <v>303.10000000000002</v>
      </c>
      <c r="G972" s="156">
        <f t="shared" si="2053"/>
        <v>176.12151999999998</v>
      </c>
      <c r="H972" s="156">
        <f t="shared" ref="H972" si="2055">H973+H981+H982+H983</f>
        <v>170.72300000000001</v>
      </c>
      <c r="I972" s="143">
        <f t="shared" ref="I972" si="2056">I973+I981+I982+I983</f>
        <v>148.71600000000001</v>
      </c>
      <c r="J972" s="40">
        <f t="shared" si="2053"/>
        <v>109.229</v>
      </c>
      <c r="K972" s="40">
        <f t="shared" si="2053"/>
        <v>105.02200000000001</v>
      </c>
      <c r="L972" s="49">
        <f t="shared" si="1908"/>
        <v>0.58106737050478374</v>
      </c>
      <c r="M972" s="7">
        <f>M973+M981+M982+M983</f>
        <v>0</v>
      </c>
      <c r="N972" s="7">
        <f>N973+N981+N982+N983</f>
        <v>4.2789999999999999</v>
      </c>
      <c r="O972" s="7">
        <f>O973+O981+O982+O983</f>
        <v>88.242999999999995</v>
      </c>
      <c r="P972" s="7">
        <f>P973+P981+P982+P983</f>
        <v>4.2070000000000007</v>
      </c>
      <c r="Q972" s="7">
        <f>Q973+Q981+Q982+Q983</f>
        <v>4.3</v>
      </c>
      <c r="R972" s="7">
        <v>39.487000000000009</v>
      </c>
      <c r="S972" s="7">
        <f t="shared" si="1909"/>
        <v>5.3985199999999622</v>
      </c>
      <c r="T972" s="143">
        <f t="shared" si="1910"/>
        <v>126.97848000000005</v>
      </c>
      <c r="U972" s="49">
        <f t="shared" si="1911"/>
        <v>0.55537289947433643</v>
      </c>
      <c r="V972" s="59">
        <f t="shared" si="1912"/>
        <v>141.00148000000002</v>
      </c>
      <c r="W972" s="7">
        <f>W973+W981+W982+W983</f>
        <v>39.5</v>
      </c>
      <c r="X972" s="118">
        <f>X973+X981+X982+X983</f>
        <v>157.4</v>
      </c>
      <c r="Y972" s="7">
        <f>Y973+Y981+Y982+Y983</f>
        <v>170.5</v>
      </c>
      <c r="Z972" s="7">
        <f>Z973+Z981+Z982+Z983</f>
        <v>97.3</v>
      </c>
      <c r="AA972" s="59">
        <f t="shared" si="1913"/>
        <v>346.62151999999998</v>
      </c>
      <c r="AB972" s="49">
        <f t="shared" si="2051"/>
        <v>1.0930191755249541</v>
      </c>
      <c r="AC972" s="59">
        <f t="shared" si="2052"/>
        <v>-29.498519999999985</v>
      </c>
      <c r="AD972" s="81"/>
      <c r="AE972" s="162"/>
    </row>
    <row r="973" spans="1:31" s="6" customFormat="1" ht="18.75" customHeight="1" thickTop="1" x14ac:dyDescent="0.25">
      <c r="A973" s="6" t="s">
        <v>231</v>
      </c>
      <c r="B973" s="69" t="s">
        <v>7</v>
      </c>
      <c r="C973" s="8" t="s">
        <v>8</v>
      </c>
      <c r="D973" s="9">
        <f t="shared" ref="D973:K973" si="2057">D974+D975+D976+D977+D978+D979+D980</f>
        <v>541</v>
      </c>
      <c r="E973" s="9">
        <f t="shared" si="2057"/>
        <v>317.12299999999999</v>
      </c>
      <c r="F973" s="144">
        <f t="shared" ref="F973" si="2058">F974+F975+F976+F977+F978+F979+F980</f>
        <v>303.10000000000002</v>
      </c>
      <c r="G973" s="157">
        <f t="shared" si="2057"/>
        <v>176.12151999999998</v>
      </c>
      <c r="H973" s="157">
        <f t="shared" ref="H973" si="2059">H974+H975+H976+H977+H978+H979+H980</f>
        <v>170.72300000000001</v>
      </c>
      <c r="I973" s="144">
        <f t="shared" ref="I973" si="2060">I974+I975+I976+I977+I978+I979+I980</f>
        <v>148.71600000000001</v>
      </c>
      <c r="J973" s="41">
        <f t="shared" si="2057"/>
        <v>109.229</v>
      </c>
      <c r="K973" s="41">
        <f t="shared" si="2057"/>
        <v>105.02200000000001</v>
      </c>
      <c r="L973" s="50">
        <f t="shared" si="1908"/>
        <v>0.58106737050478374</v>
      </c>
      <c r="M973" s="9">
        <f>M974+M975+M976+M977+M978+M979+M980</f>
        <v>0</v>
      </c>
      <c r="N973" s="9">
        <f>N974+N975+N976+N977+N978+N979+N980</f>
        <v>4.2789999999999999</v>
      </c>
      <c r="O973" s="9">
        <f>O974+O975+O976+O977+O978+O979+O980</f>
        <v>88.242999999999995</v>
      </c>
      <c r="P973" s="9">
        <f>P974+P975+P976+P977+P978+P979+P980</f>
        <v>4.2070000000000007</v>
      </c>
      <c r="Q973" s="9">
        <f>Q974+Q975+Q976+Q977+Q978+Q979+Q980</f>
        <v>4.3</v>
      </c>
      <c r="R973" s="9">
        <v>39.487000000000009</v>
      </c>
      <c r="S973" s="9">
        <f t="shared" si="1909"/>
        <v>5.3985199999999622</v>
      </c>
      <c r="T973" s="144">
        <f t="shared" si="1910"/>
        <v>126.97848000000005</v>
      </c>
      <c r="U973" s="50">
        <f t="shared" si="1911"/>
        <v>0.55537289947433643</v>
      </c>
      <c r="V973" s="60">
        <f t="shared" si="1912"/>
        <v>141.00148000000002</v>
      </c>
      <c r="W973" s="9">
        <f>W974+W975+W976+W977+W978+W979+W980</f>
        <v>39.5</v>
      </c>
      <c r="X973" s="113">
        <f>X974+X975+X976+X977+X978+X979+X980</f>
        <v>157.4</v>
      </c>
      <c r="Y973" s="9">
        <f>Y974+Y975+Y976+Y977+Y978+Y979+Y980</f>
        <v>170.5</v>
      </c>
      <c r="Z973" s="9">
        <f>Z974+Z975+Z976+Z977+Z978+Z979+Z980</f>
        <v>97.3</v>
      </c>
      <c r="AA973" s="60">
        <f t="shared" si="1913"/>
        <v>346.62151999999998</v>
      </c>
      <c r="AB973" s="50">
        <f t="shared" si="2051"/>
        <v>1.0930191755249541</v>
      </c>
      <c r="AC973" s="60">
        <f t="shared" si="2052"/>
        <v>-29.498519999999985</v>
      </c>
      <c r="AD973" s="81"/>
      <c r="AE973" s="162"/>
    </row>
    <row r="974" spans="1:31" s="6" customFormat="1" ht="18" customHeight="1" x14ac:dyDescent="0.25">
      <c r="A974" s="6" t="str">
        <f>IF(OR(M974&lt;&gt;0,F974&lt;&gt;0,O974&lt;&gt;0,S974&lt;&gt;0,T974&lt;&gt;0),"a","b")</f>
        <v>b</v>
      </c>
      <c r="B974" s="70" t="s">
        <v>7</v>
      </c>
      <c r="C974" s="10" t="s">
        <v>215</v>
      </c>
      <c r="D974" s="12">
        <v>0</v>
      </c>
      <c r="E974" s="12">
        <v>0</v>
      </c>
      <c r="F974" s="146">
        <v>0</v>
      </c>
      <c r="G974" s="84">
        <v>0</v>
      </c>
      <c r="H974" s="84">
        <v>0</v>
      </c>
      <c r="I974" s="146">
        <v>0</v>
      </c>
      <c r="J974" s="43">
        <v>0</v>
      </c>
      <c r="K974" s="43">
        <v>0</v>
      </c>
      <c r="L974" s="52" t="str">
        <f t="shared" si="1908"/>
        <v/>
      </c>
      <c r="M974" s="12">
        <v>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f t="shared" si="1909"/>
        <v>0</v>
      </c>
      <c r="T974" s="146">
        <f t="shared" si="1910"/>
        <v>0</v>
      </c>
      <c r="U974" s="52" t="str">
        <f t="shared" si="1911"/>
        <v/>
      </c>
      <c r="V974" s="62">
        <f t="shared" si="1912"/>
        <v>0</v>
      </c>
      <c r="W974" s="12"/>
      <c r="X974" s="136">
        <v>0</v>
      </c>
      <c r="Y974" s="12"/>
      <c r="Z974" s="12">
        <v>0</v>
      </c>
      <c r="AA974" s="62">
        <f t="shared" si="1913"/>
        <v>0</v>
      </c>
      <c r="AB974" s="52" t="str">
        <f t="shared" si="2051"/>
        <v/>
      </c>
      <c r="AC974" s="62">
        <f t="shared" si="2052"/>
        <v>0</v>
      </c>
      <c r="AD974" s="81"/>
      <c r="AE974" s="162"/>
    </row>
    <row r="975" spans="1:31" s="6" customFormat="1" ht="18" customHeight="1" x14ac:dyDescent="0.25">
      <c r="A975" s="6" t="s">
        <v>231</v>
      </c>
      <c r="B975" s="70" t="s">
        <v>7</v>
      </c>
      <c r="C975" s="10" t="s">
        <v>221</v>
      </c>
      <c r="D975" s="11">
        <v>51</v>
      </c>
      <c r="E975" s="11">
        <v>51</v>
      </c>
      <c r="F975" s="145">
        <v>51</v>
      </c>
      <c r="G975" s="83">
        <v>37.814</v>
      </c>
      <c r="H975" s="83">
        <v>33.606999999999999</v>
      </c>
      <c r="I975" s="145">
        <v>29.4</v>
      </c>
      <c r="J975" s="42">
        <v>25.193000000000001</v>
      </c>
      <c r="K975" s="42">
        <v>20.986000000000001</v>
      </c>
      <c r="L975" s="51">
        <f t="shared" si="1908"/>
        <v>0.74145098039215684</v>
      </c>
      <c r="M975" s="11">
        <v>0</v>
      </c>
      <c r="N975" s="11">
        <v>4.2789999999999999</v>
      </c>
      <c r="O975" s="11">
        <v>4.2070000000000007</v>
      </c>
      <c r="P975" s="11">
        <v>4.2070000000000007</v>
      </c>
      <c r="Q975" s="11">
        <v>4.3</v>
      </c>
      <c r="R975" s="11">
        <v>4.2069999999999972</v>
      </c>
      <c r="S975" s="11">
        <f t="shared" si="1909"/>
        <v>4.2070000000000007</v>
      </c>
      <c r="T975" s="145">
        <f t="shared" si="1910"/>
        <v>13.186</v>
      </c>
      <c r="U975" s="51">
        <f t="shared" si="1911"/>
        <v>0.74145098039215684</v>
      </c>
      <c r="V975" s="61">
        <f t="shared" si="1912"/>
        <v>13.186</v>
      </c>
      <c r="W975" s="11">
        <v>4.2</v>
      </c>
      <c r="X975" s="134">
        <v>25.5</v>
      </c>
      <c r="Y975" s="11">
        <v>12.5</v>
      </c>
      <c r="Z975" s="11">
        <v>0</v>
      </c>
      <c r="AA975" s="61">
        <f t="shared" si="1913"/>
        <v>50.314</v>
      </c>
      <c r="AB975" s="51">
        <f t="shared" si="2051"/>
        <v>0.98654901960784314</v>
      </c>
      <c r="AC975" s="61">
        <f t="shared" si="2052"/>
        <v>0.68599999999999994</v>
      </c>
      <c r="AD975" s="81"/>
      <c r="AE975" s="162"/>
    </row>
    <row r="976" spans="1:31" s="6" customFormat="1" ht="18" customHeight="1" x14ac:dyDescent="0.25">
      <c r="A976" s="6" t="str">
        <f>IF(OR(M976&lt;&gt;0,F976&lt;&gt;0,O976&lt;&gt;0,S976&lt;&gt;0,T976&lt;&gt;0),"a","b")</f>
        <v>b</v>
      </c>
      <c r="B976" s="70" t="s">
        <v>7</v>
      </c>
      <c r="C976" s="10" t="s">
        <v>216</v>
      </c>
      <c r="D976" s="12">
        <v>0</v>
      </c>
      <c r="E976" s="12">
        <v>0</v>
      </c>
      <c r="F976" s="146">
        <v>0</v>
      </c>
      <c r="G976" s="84">
        <v>0</v>
      </c>
      <c r="H976" s="84">
        <v>0</v>
      </c>
      <c r="I976" s="146">
        <v>0</v>
      </c>
      <c r="J976" s="43">
        <v>0</v>
      </c>
      <c r="K976" s="43">
        <v>0</v>
      </c>
      <c r="L976" s="52" t="str">
        <f t="shared" si="1908"/>
        <v/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f t="shared" si="1909"/>
        <v>0</v>
      </c>
      <c r="T976" s="146">
        <f t="shared" si="1910"/>
        <v>0</v>
      </c>
      <c r="U976" s="52" t="str">
        <f t="shared" si="1911"/>
        <v/>
      </c>
      <c r="V976" s="62">
        <f t="shared" si="1912"/>
        <v>0</v>
      </c>
      <c r="W976" s="12"/>
      <c r="X976" s="136">
        <v>0</v>
      </c>
      <c r="Y976" s="12"/>
      <c r="Z976" s="12">
        <v>0</v>
      </c>
      <c r="AA976" s="62">
        <f t="shared" si="1913"/>
        <v>0</v>
      </c>
      <c r="AB976" s="52" t="str">
        <f t="shared" si="2051"/>
        <v/>
      </c>
      <c r="AC976" s="62">
        <f t="shared" si="2052"/>
        <v>0</v>
      </c>
      <c r="AD976" s="81"/>
      <c r="AE976" s="162"/>
    </row>
    <row r="977" spans="1:31" s="6" customFormat="1" ht="18" customHeight="1" x14ac:dyDescent="0.25">
      <c r="A977" s="6" t="str">
        <f>IF(OR(M977&lt;&gt;0,F977&lt;&gt;0,O977&lt;&gt;0,S977&lt;&gt;0,T977&lt;&gt;0),"a","b")</f>
        <v>b</v>
      </c>
      <c r="B977" s="70" t="s">
        <v>7</v>
      </c>
      <c r="C977" s="10" t="s">
        <v>217</v>
      </c>
      <c r="D977" s="12">
        <v>0</v>
      </c>
      <c r="E977" s="12">
        <v>0</v>
      </c>
      <c r="F977" s="146">
        <v>0</v>
      </c>
      <c r="G977" s="84">
        <v>0</v>
      </c>
      <c r="H977" s="84">
        <v>0</v>
      </c>
      <c r="I977" s="146">
        <v>0</v>
      </c>
      <c r="J977" s="43">
        <v>0</v>
      </c>
      <c r="K977" s="43">
        <v>0</v>
      </c>
      <c r="L977" s="52" t="str">
        <f t="shared" ref="L977:L1040" si="2061">IF(OR(F977="",F977=0),"",G977/F977)</f>
        <v/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f t="shared" ref="S977:S1040" si="2062">G977-H977</f>
        <v>0</v>
      </c>
      <c r="T977" s="146">
        <f t="shared" ref="T977:T1040" si="2063">IF(OR(C977="თანამდებობრივი სარგო",C977="პრემია",C977="დანამატი",C977="მ.შ. შტატგარეშეთა შრომის ანაზღაურება"),"",F977-G977)</f>
        <v>0</v>
      </c>
      <c r="U977" s="52" t="str">
        <f t="shared" ref="U977:U1040" si="2064">IF(OR(E977="",E977=0),"",G977/E977)</f>
        <v/>
      </c>
      <c r="V977" s="62">
        <f t="shared" ref="V977:V1040" si="2065">IF(OR(C977="თანამდებობრივი სარგო",C977="პრემია",C977="დანამატი",C977="მ.შ. შტატგარეშეთა შრომის ანაზღაურება"),"",E977-G977)</f>
        <v>0</v>
      </c>
      <c r="W977" s="12"/>
      <c r="X977" s="136">
        <v>0</v>
      </c>
      <c r="Y977" s="12"/>
      <c r="Z977" s="12">
        <v>0</v>
      </c>
      <c r="AA977" s="62">
        <f t="shared" ref="AA977:AA1040" si="2066">G977+Y977</f>
        <v>0</v>
      </c>
      <c r="AB977" s="52" t="str">
        <f t="shared" si="2051"/>
        <v/>
      </c>
      <c r="AC977" s="62">
        <f t="shared" si="2052"/>
        <v>0</v>
      </c>
      <c r="AD977" s="81"/>
      <c r="AE977" s="162"/>
    </row>
    <row r="978" spans="1:31" s="6" customFormat="1" ht="18" customHeight="1" x14ac:dyDescent="0.25">
      <c r="A978" s="6" t="str">
        <f>IF(OR(M978&lt;&gt;0,F978&lt;&gt;0,O978&lt;&gt;0,S978&lt;&gt;0,T978&lt;&gt;0),"a","b")</f>
        <v>b</v>
      </c>
      <c r="B978" s="70" t="s">
        <v>7</v>
      </c>
      <c r="C978" s="10" t="s">
        <v>218</v>
      </c>
      <c r="D978" s="12">
        <v>0</v>
      </c>
      <c r="E978" s="12">
        <v>0</v>
      </c>
      <c r="F978" s="146">
        <v>0</v>
      </c>
      <c r="G978" s="84">
        <v>0</v>
      </c>
      <c r="H978" s="84">
        <v>0</v>
      </c>
      <c r="I978" s="146">
        <v>0</v>
      </c>
      <c r="J978" s="43">
        <v>0</v>
      </c>
      <c r="K978" s="43">
        <v>0</v>
      </c>
      <c r="L978" s="52" t="str">
        <f t="shared" si="2061"/>
        <v/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f t="shared" si="2062"/>
        <v>0</v>
      </c>
      <c r="T978" s="146">
        <f t="shared" si="2063"/>
        <v>0</v>
      </c>
      <c r="U978" s="52" t="str">
        <f t="shared" si="2064"/>
        <v/>
      </c>
      <c r="V978" s="62">
        <f t="shared" si="2065"/>
        <v>0</v>
      </c>
      <c r="W978" s="12"/>
      <c r="X978" s="136">
        <v>0</v>
      </c>
      <c r="Y978" s="12"/>
      <c r="Z978" s="12">
        <v>0</v>
      </c>
      <c r="AA978" s="62">
        <f t="shared" si="2066"/>
        <v>0</v>
      </c>
      <c r="AB978" s="52" t="str">
        <f t="shared" si="2051"/>
        <v/>
      </c>
      <c r="AC978" s="62">
        <f t="shared" si="2052"/>
        <v>0</v>
      </c>
      <c r="AD978" s="81"/>
      <c r="AE978" s="162"/>
    </row>
    <row r="979" spans="1:31" s="6" customFormat="1" ht="18" customHeight="1" x14ac:dyDescent="0.25">
      <c r="A979" s="6" t="s">
        <v>231</v>
      </c>
      <c r="B979" s="70" t="s">
        <v>7</v>
      </c>
      <c r="C979" s="10" t="s">
        <v>219</v>
      </c>
      <c r="D979" s="11">
        <v>490</v>
      </c>
      <c r="E979" s="11">
        <v>266.12299999999999</v>
      </c>
      <c r="F979" s="145">
        <v>252.1</v>
      </c>
      <c r="G979" s="83">
        <v>138.30751999999998</v>
      </c>
      <c r="H979" s="83">
        <v>137.11600000000001</v>
      </c>
      <c r="I979" s="145">
        <v>119.316</v>
      </c>
      <c r="J979" s="42">
        <v>84.036000000000001</v>
      </c>
      <c r="K979" s="42">
        <v>84.036000000000001</v>
      </c>
      <c r="L979" s="51">
        <f t="shared" si="2061"/>
        <v>0.54862165807219354</v>
      </c>
      <c r="M979" s="11">
        <v>0</v>
      </c>
      <c r="N979" s="11">
        <v>0</v>
      </c>
      <c r="O979" s="11">
        <v>84.036000000000001</v>
      </c>
      <c r="P979" s="11">
        <v>0</v>
      </c>
      <c r="Q979" s="11">
        <v>0</v>
      </c>
      <c r="R979" s="11">
        <v>35.28</v>
      </c>
      <c r="S979" s="11">
        <f t="shared" si="2062"/>
        <v>1.1915199999999686</v>
      </c>
      <c r="T979" s="145">
        <f t="shared" si="2063"/>
        <v>113.79248000000001</v>
      </c>
      <c r="U979" s="51">
        <f t="shared" si="2064"/>
        <v>0.51971276439841718</v>
      </c>
      <c r="V979" s="61">
        <f t="shared" si="2065"/>
        <v>127.81548000000001</v>
      </c>
      <c r="W979" s="11">
        <v>35.299999999999997</v>
      </c>
      <c r="X979" s="134">
        <v>131.9</v>
      </c>
      <c r="Y979" s="11">
        <v>158</v>
      </c>
      <c r="Z979" s="11">
        <v>97.3</v>
      </c>
      <c r="AA979" s="61">
        <f t="shared" si="2066"/>
        <v>296.30751999999995</v>
      </c>
      <c r="AB979" s="51">
        <f t="shared" si="2051"/>
        <v>1.1134231915317352</v>
      </c>
      <c r="AC979" s="61">
        <f t="shared" si="2052"/>
        <v>-30.184519999999964</v>
      </c>
      <c r="AD979" s="81"/>
      <c r="AE979" s="162"/>
    </row>
    <row r="980" spans="1:31" s="6" customFormat="1" ht="18" customHeight="1" x14ac:dyDescent="0.25">
      <c r="A980" s="6" t="str">
        <f>IF(OR(M980&lt;&gt;0,F980&lt;&gt;0,O980&lt;&gt;0,S980&lt;&gt;0,T980&lt;&gt;0),"a","b")</f>
        <v>b</v>
      </c>
      <c r="B980" s="70" t="s">
        <v>7</v>
      </c>
      <c r="C980" s="10" t="s">
        <v>220</v>
      </c>
      <c r="D980" s="12">
        <v>0</v>
      </c>
      <c r="E980" s="12">
        <v>0</v>
      </c>
      <c r="F980" s="146">
        <v>0</v>
      </c>
      <c r="G980" s="84">
        <v>0</v>
      </c>
      <c r="H980" s="84">
        <v>0</v>
      </c>
      <c r="I980" s="146">
        <v>0</v>
      </c>
      <c r="J980" s="43">
        <v>0</v>
      </c>
      <c r="K980" s="43">
        <v>0</v>
      </c>
      <c r="L980" s="52" t="str">
        <f t="shared" si="2061"/>
        <v/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f t="shared" si="2062"/>
        <v>0</v>
      </c>
      <c r="T980" s="146">
        <f t="shared" si="2063"/>
        <v>0</v>
      </c>
      <c r="U980" s="52" t="str">
        <f t="shared" si="2064"/>
        <v/>
      </c>
      <c r="V980" s="62">
        <f t="shared" si="2065"/>
        <v>0</v>
      </c>
      <c r="W980" s="12"/>
      <c r="X980" s="136">
        <v>0</v>
      </c>
      <c r="Y980" s="12"/>
      <c r="Z980" s="12">
        <v>0</v>
      </c>
      <c r="AA980" s="62">
        <f t="shared" si="2066"/>
        <v>0</v>
      </c>
      <c r="AB980" s="52" t="str">
        <f t="shared" si="2051"/>
        <v/>
      </c>
      <c r="AC980" s="62">
        <f t="shared" si="2052"/>
        <v>0</v>
      </c>
      <c r="AD980" s="81"/>
      <c r="AE980" s="162"/>
    </row>
    <row r="981" spans="1:31" s="6" customFormat="1" ht="30" customHeight="1" x14ac:dyDescent="0.25">
      <c r="A981" s="6" t="str">
        <f>IF(OR(M981&lt;&gt;0,F981&lt;&gt;0,O981&lt;&gt;0,S981&lt;&gt;0,T981&lt;&gt;0),"a","b")</f>
        <v>b</v>
      </c>
      <c r="B981" s="69" t="s">
        <v>7</v>
      </c>
      <c r="C981" s="13" t="s">
        <v>14</v>
      </c>
      <c r="D981" s="14">
        <v>0</v>
      </c>
      <c r="E981" s="14">
        <v>0</v>
      </c>
      <c r="F981" s="147">
        <v>0</v>
      </c>
      <c r="G981" s="158">
        <v>0</v>
      </c>
      <c r="H981" s="158">
        <v>0</v>
      </c>
      <c r="I981" s="147">
        <v>0</v>
      </c>
      <c r="J981" s="44">
        <v>0</v>
      </c>
      <c r="K981" s="44">
        <v>0</v>
      </c>
      <c r="L981" s="53" t="str">
        <f t="shared" si="2061"/>
        <v/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f t="shared" si="2062"/>
        <v>0</v>
      </c>
      <c r="T981" s="147">
        <f t="shared" si="2063"/>
        <v>0</v>
      </c>
      <c r="U981" s="53" t="str">
        <f t="shared" si="2064"/>
        <v/>
      </c>
      <c r="V981" s="63">
        <f t="shared" si="2065"/>
        <v>0</v>
      </c>
      <c r="W981" s="14"/>
      <c r="X981" s="107">
        <v>0</v>
      </c>
      <c r="Y981" s="14"/>
      <c r="Z981" s="14">
        <v>0</v>
      </c>
      <c r="AA981" s="63">
        <f t="shared" si="2066"/>
        <v>0</v>
      </c>
      <c r="AB981" s="53" t="str">
        <f t="shared" si="2051"/>
        <v/>
      </c>
      <c r="AC981" s="63">
        <f t="shared" si="2052"/>
        <v>0</v>
      </c>
      <c r="AD981" s="81"/>
      <c r="AE981" s="162"/>
    </row>
    <row r="982" spans="1:31" s="6" customFormat="1" ht="15" customHeight="1" x14ac:dyDescent="0.25">
      <c r="A982" s="6" t="str">
        <f>IF(OR(M982&lt;&gt;0,F982&lt;&gt;0,O982&lt;&gt;0,S982&lt;&gt;0,T982&lt;&gt;0),"a","b")</f>
        <v>b</v>
      </c>
      <c r="B982" s="69" t="s">
        <v>7</v>
      </c>
      <c r="C982" s="13" t="s">
        <v>15</v>
      </c>
      <c r="D982" s="14">
        <v>0</v>
      </c>
      <c r="E982" s="14">
        <v>0</v>
      </c>
      <c r="F982" s="147">
        <v>0</v>
      </c>
      <c r="G982" s="158">
        <v>0</v>
      </c>
      <c r="H982" s="158">
        <v>0</v>
      </c>
      <c r="I982" s="147">
        <v>0</v>
      </c>
      <c r="J982" s="44">
        <v>0</v>
      </c>
      <c r="K982" s="44">
        <v>0</v>
      </c>
      <c r="L982" s="53" t="str">
        <f t="shared" si="2061"/>
        <v/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f t="shared" si="2062"/>
        <v>0</v>
      </c>
      <c r="T982" s="147">
        <f t="shared" si="2063"/>
        <v>0</v>
      </c>
      <c r="U982" s="53" t="str">
        <f t="shared" si="2064"/>
        <v/>
      </c>
      <c r="V982" s="63">
        <f t="shared" si="2065"/>
        <v>0</v>
      </c>
      <c r="W982" s="14"/>
      <c r="X982" s="107">
        <v>0</v>
      </c>
      <c r="Y982" s="14"/>
      <c r="Z982" s="14">
        <v>0</v>
      </c>
      <c r="AA982" s="63">
        <f t="shared" si="2066"/>
        <v>0</v>
      </c>
      <c r="AB982" s="53" t="str">
        <f t="shared" si="2051"/>
        <v/>
      </c>
      <c r="AC982" s="63">
        <f t="shared" si="2052"/>
        <v>0</v>
      </c>
      <c r="AD982" s="81"/>
      <c r="AE982" s="162"/>
    </row>
    <row r="983" spans="1:31" s="6" customFormat="1" ht="15.75" customHeight="1" thickBot="1" x14ac:dyDescent="0.3">
      <c r="A983" s="6" t="str">
        <f>IF(OR(M983&lt;&gt;0,F983&lt;&gt;0,O983&lt;&gt;0,S983&lt;&gt;0,T983&lt;&gt;0),"a","b")</f>
        <v>b</v>
      </c>
      <c r="B983" s="71" t="s">
        <v>7</v>
      </c>
      <c r="C983" s="17" t="s">
        <v>16</v>
      </c>
      <c r="D983" s="18">
        <v>0</v>
      </c>
      <c r="E983" s="18">
        <v>0</v>
      </c>
      <c r="F983" s="149">
        <v>0</v>
      </c>
      <c r="G983" s="160">
        <v>0</v>
      </c>
      <c r="H983" s="160">
        <v>0</v>
      </c>
      <c r="I983" s="149">
        <v>0</v>
      </c>
      <c r="J983" s="46">
        <v>0</v>
      </c>
      <c r="K983" s="46">
        <v>0</v>
      </c>
      <c r="L983" s="55" t="str">
        <f t="shared" si="2061"/>
        <v/>
      </c>
      <c r="M983" s="18">
        <v>0</v>
      </c>
      <c r="N983" s="18">
        <v>0</v>
      </c>
      <c r="O983" s="18">
        <v>0</v>
      </c>
      <c r="P983" s="18">
        <v>0</v>
      </c>
      <c r="Q983" s="18">
        <v>0</v>
      </c>
      <c r="R983" s="18">
        <v>0</v>
      </c>
      <c r="S983" s="18">
        <f t="shared" si="2062"/>
        <v>0</v>
      </c>
      <c r="T983" s="149">
        <f t="shared" si="2063"/>
        <v>0</v>
      </c>
      <c r="U983" s="55" t="str">
        <f t="shared" si="2064"/>
        <v/>
      </c>
      <c r="V983" s="65">
        <f t="shared" si="2065"/>
        <v>0</v>
      </c>
      <c r="W983" s="18"/>
      <c r="X983" s="109">
        <v>0</v>
      </c>
      <c r="Y983" s="18"/>
      <c r="Z983" s="18">
        <v>0</v>
      </c>
      <c r="AA983" s="65">
        <f t="shared" si="2066"/>
        <v>0</v>
      </c>
      <c r="AB983" s="55" t="str">
        <f t="shared" si="2051"/>
        <v/>
      </c>
      <c r="AC983" s="65">
        <f t="shared" si="2052"/>
        <v>0</v>
      </c>
      <c r="AD983" s="81"/>
      <c r="AE983" s="162"/>
    </row>
    <row r="984" spans="1:31" s="6" customFormat="1" ht="35.25" customHeight="1" thickTop="1" thickBot="1" x14ac:dyDescent="0.3">
      <c r="A984" s="6" t="str">
        <f>IF(OR(M984&lt;&gt;0,F984&lt;&gt;0,O984&lt;&gt;0,S984&lt;&gt;0,T984&lt;&gt;0),"a","b")</f>
        <v>a</v>
      </c>
      <c r="B984" s="67" t="s">
        <v>161</v>
      </c>
      <c r="C984" s="19" t="s">
        <v>162</v>
      </c>
      <c r="D984" s="7">
        <f t="shared" ref="D984:K984" si="2067">D985+D993+D994+D995</f>
        <v>4800</v>
      </c>
      <c r="E984" s="7">
        <f t="shared" si="2067"/>
        <v>4353.3999999999996</v>
      </c>
      <c r="F984" s="143">
        <f t="shared" ref="F984" si="2068">F985+F993+F994+F995</f>
        <v>3259.4</v>
      </c>
      <c r="G984" s="156">
        <f t="shared" si="2067"/>
        <v>3258.9852700000001</v>
      </c>
      <c r="H984" s="156">
        <f t="shared" ref="H984" si="2069">H985+H993+H994+H995</f>
        <v>2983.9891600000001</v>
      </c>
      <c r="I984" s="143">
        <f t="shared" ref="I984" si="2070">I985+I993+I994+I995</f>
        <v>2697.82537</v>
      </c>
      <c r="J984" s="40">
        <f t="shared" si="2067"/>
        <v>2372.74622</v>
      </c>
      <c r="K984" s="40">
        <f t="shared" si="2067"/>
        <v>2085.2424099999998</v>
      </c>
      <c r="L984" s="49">
        <f t="shared" si="2061"/>
        <v>0.9998727587899614</v>
      </c>
      <c r="M984" s="7">
        <f>M985+M993+M994+M995</f>
        <v>0</v>
      </c>
      <c r="N984" s="7">
        <f>N985+N993+N994+N995</f>
        <v>537.09009999999989</v>
      </c>
      <c r="O984" s="7">
        <f>O985+O993+O994+O995</f>
        <v>344.2684999999999</v>
      </c>
      <c r="P984" s="7">
        <f>P985+P993+P994+P995</f>
        <v>287.50381000000016</v>
      </c>
      <c r="Q984" s="7">
        <f>Q985+Q993+Q994+Q995</f>
        <v>297</v>
      </c>
      <c r="R984" s="7">
        <v>325.07915000000003</v>
      </c>
      <c r="S984" s="7">
        <f t="shared" si="2062"/>
        <v>274.99611000000004</v>
      </c>
      <c r="T984" s="143">
        <f t="shared" si="2063"/>
        <v>0.41472999999996318</v>
      </c>
      <c r="U984" s="49">
        <f t="shared" si="2064"/>
        <v>0.74860689805669145</v>
      </c>
      <c r="V984" s="59">
        <f t="shared" si="2065"/>
        <v>1094.4147299999995</v>
      </c>
      <c r="W984" s="7">
        <f>W985+W993+W994+W995</f>
        <v>971</v>
      </c>
      <c r="X984" s="118">
        <f>X985+X993+X994+X995</f>
        <v>962.61500000000001</v>
      </c>
      <c r="Y984" s="7">
        <f>Y985+Y993+Y994+Y995</f>
        <v>994.9</v>
      </c>
      <c r="Z984" s="7">
        <f>Z985+Z993+Z994+Z995</f>
        <v>1008</v>
      </c>
      <c r="AA984" s="59">
        <f t="shared" si="2066"/>
        <v>4253.8852699999998</v>
      </c>
      <c r="AB984" s="49">
        <f t="shared" si="2051"/>
        <v>0.97714091744383702</v>
      </c>
      <c r="AC984" s="59">
        <f t="shared" si="2052"/>
        <v>99.514729999999872</v>
      </c>
      <c r="AD984" s="81"/>
      <c r="AE984" s="162"/>
    </row>
    <row r="985" spans="1:31" s="24" customFormat="1" ht="18.75" customHeight="1" thickTop="1" x14ac:dyDescent="0.25">
      <c r="A985" s="6" t="s">
        <v>231</v>
      </c>
      <c r="B985" s="69" t="s">
        <v>7</v>
      </c>
      <c r="C985" s="8" t="s">
        <v>8</v>
      </c>
      <c r="D985" s="9">
        <f t="shared" ref="D985:K985" si="2071">D986+D987+D988+D989+D990+D991+D992</f>
        <v>4800</v>
      </c>
      <c r="E985" s="9">
        <f t="shared" si="2071"/>
        <v>4353.3999999999996</v>
      </c>
      <c r="F985" s="144">
        <f t="shared" ref="F985" si="2072">F986+F987+F988+F989+F990+F991+F992</f>
        <v>3259.4</v>
      </c>
      <c r="G985" s="157">
        <f t="shared" si="2071"/>
        <v>3258.9852700000001</v>
      </c>
      <c r="H985" s="157">
        <f t="shared" ref="H985" si="2073">H986+H987+H988+H989+H990+H991+H992</f>
        <v>2983.9891600000001</v>
      </c>
      <c r="I985" s="144">
        <f t="shared" ref="I985" si="2074">I986+I987+I988+I989+I990+I991+I992</f>
        <v>2697.82537</v>
      </c>
      <c r="J985" s="41">
        <f t="shared" si="2071"/>
        <v>2372.74622</v>
      </c>
      <c r="K985" s="41">
        <f t="shared" si="2071"/>
        <v>2085.2424099999998</v>
      </c>
      <c r="L985" s="50">
        <f t="shared" si="2061"/>
        <v>0.9998727587899614</v>
      </c>
      <c r="M985" s="9">
        <f>M986+M987+M988+M989+M990+M991+M992</f>
        <v>0</v>
      </c>
      <c r="N985" s="9">
        <f>N986+N987+N988+N989+N990+N991+N992</f>
        <v>537.09009999999989</v>
      </c>
      <c r="O985" s="9">
        <f>O986+O987+O988+O989+O990+O991+O992</f>
        <v>344.2684999999999</v>
      </c>
      <c r="P985" s="9">
        <f>P986+P987+P988+P989+P990+P991+P992</f>
        <v>287.50381000000016</v>
      </c>
      <c r="Q985" s="9">
        <f>Q986+Q987+Q988+Q989+Q990+Q991+Q992</f>
        <v>297</v>
      </c>
      <c r="R985" s="9">
        <v>325.07915000000003</v>
      </c>
      <c r="S985" s="9">
        <f t="shared" si="2062"/>
        <v>274.99611000000004</v>
      </c>
      <c r="T985" s="144">
        <f t="shared" si="2063"/>
        <v>0.41472999999996318</v>
      </c>
      <c r="U985" s="50">
        <f t="shared" si="2064"/>
        <v>0.74860689805669145</v>
      </c>
      <c r="V985" s="60">
        <f t="shared" si="2065"/>
        <v>1094.4147299999995</v>
      </c>
      <c r="W985" s="9">
        <f>W986+W987+W988+W989+W990+W991+W992</f>
        <v>971</v>
      </c>
      <c r="X985" s="113">
        <f>X986+X987+X988+X989+X990+X991+X992</f>
        <v>962.61500000000001</v>
      </c>
      <c r="Y985" s="9">
        <f>Y986+Y987+Y988+Y989+Y990+Y991+Y992</f>
        <v>994.9</v>
      </c>
      <c r="Z985" s="9">
        <f>Z986+Z987+Z988+Z989+Z990+Z991+Z992</f>
        <v>1008</v>
      </c>
      <c r="AA985" s="60">
        <f t="shared" si="2066"/>
        <v>4253.8852699999998</v>
      </c>
      <c r="AB985" s="50">
        <f t="shared" si="2051"/>
        <v>0.97714091744383702</v>
      </c>
      <c r="AC985" s="60">
        <f t="shared" si="2052"/>
        <v>99.514729999999872</v>
      </c>
      <c r="AD985" s="81"/>
      <c r="AE985" s="162"/>
    </row>
    <row r="986" spans="1:31" s="24" customFormat="1" ht="18" customHeight="1" x14ac:dyDescent="0.25">
      <c r="A986" s="6" t="str">
        <f>IF(OR(M986&lt;&gt;0,F986&lt;&gt;0,O986&lt;&gt;0,S986&lt;&gt;0,T986&lt;&gt;0),"a","b")</f>
        <v>b</v>
      </c>
      <c r="B986" s="70" t="s">
        <v>7</v>
      </c>
      <c r="C986" s="10" t="s">
        <v>215</v>
      </c>
      <c r="D986" s="12">
        <v>0</v>
      </c>
      <c r="E986" s="12">
        <v>0</v>
      </c>
      <c r="F986" s="146">
        <v>0</v>
      </c>
      <c r="G986" s="84">
        <v>0</v>
      </c>
      <c r="H986" s="84">
        <v>0</v>
      </c>
      <c r="I986" s="146">
        <v>0</v>
      </c>
      <c r="J986" s="43">
        <v>0</v>
      </c>
      <c r="K986" s="43">
        <v>0</v>
      </c>
      <c r="L986" s="52" t="str">
        <f t="shared" si="2061"/>
        <v/>
      </c>
      <c r="M986" s="12">
        <v>0</v>
      </c>
      <c r="N986" s="12">
        <v>0</v>
      </c>
      <c r="O986" s="12">
        <v>0</v>
      </c>
      <c r="P986" s="12">
        <v>0</v>
      </c>
      <c r="Q986" s="12"/>
      <c r="R986" s="12">
        <v>0</v>
      </c>
      <c r="S986" s="12">
        <f t="shared" si="2062"/>
        <v>0</v>
      </c>
      <c r="T986" s="146">
        <f t="shared" si="2063"/>
        <v>0</v>
      </c>
      <c r="U986" s="52" t="str">
        <f t="shared" si="2064"/>
        <v/>
      </c>
      <c r="V986" s="62">
        <f t="shared" si="2065"/>
        <v>0</v>
      </c>
      <c r="W986" s="12"/>
      <c r="X986" s="111">
        <v>0</v>
      </c>
      <c r="Y986" s="12"/>
      <c r="Z986" s="12">
        <v>0</v>
      </c>
      <c r="AA986" s="62">
        <f t="shared" si="2066"/>
        <v>0</v>
      </c>
      <c r="AB986" s="52" t="str">
        <f t="shared" si="2051"/>
        <v/>
      </c>
      <c r="AC986" s="62">
        <f t="shared" si="2052"/>
        <v>0</v>
      </c>
      <c r="AD986" s="81"/>
      <c r="AE986" s="162"/>
    </row>
    <row r="987" spans="1:31" s="24" customFormat="1" ht="18" customHeight="1" x14ac:dyDescent="0.25">
      <c r="A987" s="6" t="s">
        <v>231</v>
      </c>
      <c r="B987" s="70" t="s">
        <v>7</v>
      </c>
      <c r="C987" s="10" t="s">
        <v>221</v>
      </c>
      <c r="D987" s="11">
        <v>30</v>
      </c>
      <c r="E987" s="11">
        <v>36</v>
      </c>
      <c r="F987" s="145">
        <v>27</v>
      </c>
      <c r="G987" s="83">
        <v>27</v>
      </c>
      <c r="H987" s="83">
        <v>24</v>
      </c>
      <c r="I987" s="145">
        <v>21</v>
      </c>
      <c r="J987" s="42">
        <v>18</v>
      </c>
      <c r="K987" s="42">
        <v>15</v>
      </c>
      <c r="L987" s="51">
        <f t="shared" si="2061"/>
        <v>1</v>
      </c>
      <c r="M987" s="11">
        <v>0</v>
      </c>
      <c r="N987" s="11">
        <v>3</v>
      </c>
      <c r="O987" s="11">
        <v>3</v>
      </c>
      <c r="P987" s="11">
        <v>3</v>
      </c>
      <c r="Q987" s="11">
        <v>3</v>
      </c>
      <c r="R987" s="11">
        <v>3</v>
      </c>
      <c r="S987" s="11">
        <f t="shared" si="2062"/>
        <v>3</v>
      </c>
      <c r="T987" s="145">
        <f t="shared" si="2063"/>
        <v>0</v>
      </c>
      <c r="U987" s="51">
        <f t="shared" si="2064"/>
        <v>0.75</v>
      </c>
      <c r="V987" s="61">
        <f t="shared" si="2065"/>
        <v>9</v>
      </c>
      <c r="W987" s="11">
        <v>18</v>
      </c>
      <c r="X987" s="116">
        <v>9</v>
      </c>
      <c r="Y987" s="11">
        <v>9</v>
      </c>
      <c r="Z987" s="11">
        <v>9</v>
      </c>
      <c r="AA987" s="61">
        <f t="shared" si="2066"/>
        <v>36</v>
      </c>
      <c r="AB987" s="51">
        <f t="shared" si="2051"/>
        <v>1</v>
      </c>
      <c r="AC987" s="61">
        <f t="shared" si="2052"/>
        <v>0</v>
      </c>
      <c r="AD987" s="81"/>
      <c r="AE987" s="162"/>
    </row>
    <row r="988" spans="1:31" s="24" customFormat="1" ht="18" customHeight="1" x14ac:dyDescent="0.25">
      <c r="A988" s="6" t="str">
        <f>IF(OR(M988&lt;&gt;0,F988&lt;&gt;0,O988&lt;&gt;0,S988&lt;&gt;0,T988&lt;&gt;0),"a","b")</f>
        <v>b</v>
      </c>
      <c r="B988" s="70" t="s">
        <v>7</v>
      </c>
      <c r="C988" s="10" t="s">
        <v>216</v>
      </c>
      <c r="D988" s="12">
        <v>0</v>
      </c>
      <c r="E988" s="12">
        <v>0</v>
      </c>
      <c r="F988" s="146">
        <v>0</v>
      </c>
      <c r="G988" s="84">
        <v>0</v>
      </c>
      <c r="H988" s="84">
        <v>0</v>
      </c>
      <c r="I988" s="146">
        <v>0</v>
      </c>
      <c r="J988" s="43">
        <v>0</v>
      </c>
      <c r="K988" s="43">
        <v>0</v>
      </c>
      <c r="L988" s="52" t="str">
        <f t="shared" si="2061"/>
        <v/>
      </c>
      <c r="M988" s="12">
        <v>0</v>
      </c>
      <c r="N988" s="12">
        <v>0</v>
      </c>
      <c r="O988" s="12">
        <v>0</v>
      </c>
      <c r="P988" s="12">
        <v>0</v>
      </c>
      <c r="Q988" s="12"/>
      <c r="R988" s="12">
        <v>0</v>
      </c>
      <c r="S988" s="12">
        <f t="shared" si="2062"/>
        <v>0</v>
      </c>
      <c r="T988" s="146">
        <f t="shared" si="2063"/>
        <v>0</v>
      </c>
      <c r="U988" s="52" t="str">
        <f t="shared" si="2064"/>
        <v/>
      </c>
      <c r="V988" s="62">
        <f t="shared" si="2065"/>
        <v>0</v>
      </c>
      <c r="W988" s="12"/>
      <c r="X988" s="111">
        <v>0</v>
      </c>
      <c r="Y988" s="12"/>
      <c r="Z988" s="12">
        <v>0</v>
      </c>
      <c r="AA988" s="62">
        <f t="shared" si="2066"/>
        <v>0</v>
      </c>
      <c r="AB988" s="52" t="str">
        <f t="shared" si="2051"/>
        <v/>
      </c>
      <c r="AC988" s="62">
        <f t="shared" si="2052"/>
        <v>0</v>
      </c>
      <c r="AD988" s="81"/>
      <c r="AE988" s="162"/>
    </row>
    <row r="989" spans="1:31" s="24" customFormat="1" ht="18" customHeight="1" x14ac:dyDescent="0.25">
      <c r="A989" s="6" t="str">
        <f>IF(OR(M989&lt;&gt;0,F989&lt;&gt;0,O989&lt;&gt;0,S989&lt;&gt;0,T989&lt;&gt;0),"a","b")</f>
        <v>b</v>
      </c>
      <c r="B989" s="70" t="s">
        <v>7</v>
      </c>
      <c r="C989" s="10" t="s">
        <v>217</v>
      </c>
      <c r="D989" s="12">
        <v>0</v>
      </c>
      <c r="E989" s="12">
        <v>0</v>
      </c>
      <c r="F989" s="146">
        <v>0</v>
      </c>
      <c r="G989" s="84">
        <v>0</v>
      </c>
      <c r="H989" s="84">
        <v>0</v>
      </c>
      <c r="I989" s="146">
        <v>0</v>
      </c>
      <c r="J989" s="43">
        <v>0</v>
      </c>
      <c r="K989" s="43">
        <v>0</v>
      </c>
      <c r="L989" s="52" t="str">
        <f t="shared" si="2061"/>
        <v/>
      </c>
      <c r="M989" s="12">
        <v>0</v>
      </c>
      <c r="N989" s="12">
        <v>0</v>
      </c>
      <c r="O989" s="12">
        <v>0</v>
      </c>
      <c r="P989" s="12">
        <v>0</v>
      </c>
      <c r="Q989" s="12"/>
      <c r="R989" s="12">
        <v>0</v>
      </c>
      <c r="S989" s="12">
        <f t="shared" si="2062"/>
        <v>0</v>
      </c>
      <c r="T989" s="146">
        <f t="shared" si="2063"/>
        <v>0</v>
      </c>
      <c r="U989" s="52" t="str">
        <f t="shared" si="2064"/>
        <v/>
      </c>
      <c r="V989" s="62">
        <f t="shared" si="2065"/>
        <v>0</v>
      </c>
      <c r="W989" s="12"/>
      <c r="X989" s="111">
        <v>0</v>
      </c>
      <c r="Y989" s="12"/>
      <c r="Z989" s="12">
        <v>0</v>
      </c>
      <c r="AA989" s="62">
        <f t="shared" si="2066"/>
        <v>0</v>
      </c>
      <c r="AB989" s="52" t="str">
        <f t="shared" si="2051"/>
        <v/>
      </c>
      <c r="AC989" s="62">
        <f t="shared" si="2052"/>
        <v>0</v>
      </c>
      <c r="AD989" s="81"/>
      <c r="AE989" s="162"/>
    </row>
    <row r="990" spans="1:31" s="24" customFormat="1" ht="18" customHeight="1" x14ac:dyDescent="0.25">
      <c r="A990" s="6" t="str">
        <f>IF(OR(M990&lt;&gt;0,F990&lt;&gt;0,O990&lt;&gt;0,S990&lt;&gt;0,T990&lt;&gt;0),"a","b")</f>
        <v>b</v>
      </c>
      <c r="B990" s="70" t="s">
        <v>7</v>
      </c>
      <c r="C990" s="10" t="s">
        <v>218</v>
      </c>
      <c r="D990" s="12">
        <v>0</v>
      </c>
      <c r="E990" s="12">
        <v>0</v>
      </c>
      <c r="F990" s="146">
        <v>0</v>
      </c>
      <c r="G990" s="84">
        <v>0</v>
      </c>
      <c r="H990" s="84">
        <v>0</v>
      </c>
      <c r="I990" s="146">
        <v>0</v>
      </c>
      <c r="J990" s="43">
        <v>0</v>
      </c>
      <c r="K990" s="43">
        <v>0</v>
      </c>
      <c r="L990" s="52" t="str">
        <f t="shared" si="2061"/>
        <v/>
      </c>
      <c r="M990" s="12">
        <v>0</v>
      </c>
      <c r="N990" s="12">
        <v>0</v>
      </c>
      <c r="O990" s="12">
        <v>0</v>
      </c>
      <c r="P990" s="12">
        <v>0</v>
      </c>
      <c r="Q990" s="12"/>
      <c r="R990" s="12">
        <v>0</v>
      </c>
      <c r="S990" s="12">
        <f t="shared" si="2062"/>
        <v>0</v>
      </c>
      <c r="T990" s="146">
        <f t="shared" si="2063"/>
        <v>0</v>
      </c>
      <c r="U990" s="52" t="str">
        <f t="shared" si="2064"/>
        <v/>
      </c>
      <c r="V990" s="62">
        <f t="shared" si="2065"/>
        <v>0</v>
      </c>
      <c r="W990" s="12"/>
      <c r="X990" s="111">
        <v>0</v>
      </c>
      <c r="Y990" s="12"/>
      <c r="Z990" s="12">
        <v>0</v>
      </c>
      <c r="AA990" s="62">
        <f t="shared" si="2066"/>
        <v>0</v>
      </c>
      <c r="AB990" s="52" t="str">
        <f t="shared" si="2051"/>
        <v/>
      </c>
      <c r="AC990" s="62">
        <f t="shared" si="2052"/>
        <v>0</v>
      </c>
      <c r="AD990" s="81"/>
      <c r="AE990" s="162"/>
    </row>
    <row r="991" spans="1:31" s="24" customFormat="1" ht="18" customHeight="1" x14ac:dyDescent="0.25">
      <c r="A991" s="6" t="s">
        <v>231</v>
      </c>
      <c r="B991" s="70" t="s">
        <v>7</v>
      </c>
      <c r="C991" s="10" t="s">
        <v>219</v>
      </c>
      <c r="D991" s="11">
        <v>4770</v>
      </c>
      <c r="E991" s="11">
        <v>4317.3999999999996</v>
      </c>
      <c r="F991" s="145">
        <v>3232.4</v>
      </c>
      <c r="G991" s="83">
        <v>3231.9852700000001</v>
      </c>
      <c r="H991" s="83">
        <v>2959.9891600000001</v>
      </c>
      <c r="I991" s="145">
        <v>2676.82537</v>
      </c>
      <c r="J991" s="42">
        <v>2354.74622</v>
      </c>
      <c r="K991" s="42">
        <v>2070.2424099999998</v>
      </c>
      <c r="L991" s="51">
        <f t="shared" si="2061"/>
        <v>0.99987169595347114</v>
      </c>
      <c r="M991" s="11">
        <v>0</v>
      </c>
      <c r="N991" s="11">
        <v>534.09009999999989</v>
      </c>
      <c r="O991" s="11">
        <v>341.2684999999999</v>
      </c>
      <c r="P991" s="11">
        <v>284.50381000000016</v>
      </c>
      <c r="Q991" s="11">
        <f>297-Q987</f>
        <v>294</v>
      </c>
      <c r="R991" s="11">
        <v>322.07915000000003</v>
      </c>
      <c r="S991" s="11">
        <f t="shared" si="2062"/>
        <v>271.99611000000004</v>
      </c>
      <c r="T991" s="145">
        <f t="shared" si="2063"/>
        <v>0.41472999999996318</v>
      </c>
      <c r="U991" s="51">
        <f t="shared" si="2064"/>
        <v>0.74859528188261459</v>
      </c>
      <c r="V991" s="61">
        <f t="shared" si="2065"/>
        <v>1085.4147299999995</v>
      </c>
      <c r="W991" s="11">
        <v>953</v>
      </c>
      <c r="X991" s="116">
        <v>953.61500000000001</v>
      </c>
      <c r="Y991" s="11">
        <v>985.9</v>
      </c>
      <c r="Z991" s="11">
        <v>999</v>
      </c>
      <c r="AA991" s="61">
        <f t="shared" si="2066"/>
        <v>4217.8852699999998</v>
      </c>
      <c r="AB991" s="51">
        <f t="shared" si="2051"/>
        <v>0.97695031037198321</v>
      </c>
      <c r="AC991" s="61">
        <f t="shared" si="2052"/>
        <v>99.514729999999872</v>
      </c>
      <c r="AD991" s="81"/>
      <c r="AE991" s="162"/>
    </row>
    <row r="992" spans="1:31" s="24" customFormat="1" ht="18" customHeight="1" x14ac:dyDescent="0.25">
      <c r="A992" s="6" t="str">
        <f>IF(OR(M992&lt;&gt;0,F992&lt;&gt;0,O992&lt;&gt;0,S992&lt;&gt;0,T992&lt;&gt;0),"a","b")</f>
        <v>b</v>
      </c>
      <c r="B992" s="70" t="s">
        <v>7</v>
      </c>
      <c r="C992" s="10" t="s">
        <v>220</v>
      </c>
      <c r="D992" s="12">
        <v>0</v>
      </c>
      <c r="E992" s="12">
        <v>0</v>
      </c>
      <c r="F992" s="146">
        <v>0</v>
      </c>
      <c r="G992" s="84">
        <v>0</v>
      </c>
      <c r="H992" s="84">
        <v>0</v>
      </c>
      <c r="I992" s="146">
        <v>0</v>
      </c>
      <c r="J992" s="43">
        <v>0</v>
      </c>
      <c r="K992" s="43">
        <v>0</v>
      </c>
      <c r="L992" s="52" t="str">
        <f t="shared" si="2061"/>
        <v/>
      </c>
      <c r="M992" s="12">
        <v>0</v>
      </c>
      <c r="N992" s="12">
        <v>0</v>
      </c>
      <c r="O992" s="12">
        <v>0</v>
      </c>
      <c r="P992" s="12">
        <v>0</v>
      </c>
      <c r="Q992" s="12"/>
      <c r="R992" s="12">
        <v>0</v>
      </c>
      <c r="S992" s="12">
        <f t="shared" si="2062"/>
        <v>0</v>
      </c>
      <c r="T992" s="146">
        <f t="shared" si="2063"/>
        <v>0</v>
      </c>
      <c r="U992" s="52" t="str">
        <f t="shared" si="2064"/>
        <v/>
      </c>
      <c r="V992" s="62">
        <f t="shared" si="2065"/>
        <v>0</v>
      </c>
      <c r="W992" s="12"/>
      <c r="X992" s="111">
        <v>0</v>
      </c>
      <c r="Y992" s="12"/>
      <c r="Z992" s="12">
        <v>0</v>
      </c>
      <c r="AA992" s="62">
        <f t="shared" si="2066"/>
        <v>0</v>
      </c>
      <c r="AB992" s="52" t="str">
        <f t="shared" si="2051"/>
        <v/>
      </c>
      <c r="AC992" s="62">
        <f t="shared" si="2052"/>
        <v>0</v>
      </c>
      <c r="AD992" s="81"/>
      <c r="AE992" s="162"/>
    </row>
    <row r="993" spans="1:31" s="24" customFormat="1" ht="30" customHeight="1" x14ac:dyDescent="0.25">
      <c r="A993" s="6" t="str">
        <f>IF(OR(M993&lt;&gt;0,F993&lt;&gt;0,O993&lt;&gt;0,S993&lt;&gt;0,T993&lt;&gt;0),"a","b")</f>
        <v>b</v>
      </c>
      <c r="B993" s="69" t="s">
        <v>7</v>
      </c>
      <c r="C993" s="13" t="s">
        <v>14</v>
      </c>
      <c r="D993" s="14">
        <v>0</v>
      </c>
      <c r="E993" s="14">
        <v>0</v>
      </c>
      <c r="F993" s="147">
        <v>0</v>
      </c>
      <c r="G993" s="158">
        <v>0</v>
      </c>
      <c r="H993" s="158">
        <v>0</v>
      </c>
      <c r="I993" s="147">
        <v>0</v>
      </c>
      <c r="J993" s="44">
        <v>0</v>
      </c>
      <c r="K993" s="44">
        <v>0</v>
      </c>
      <c r="L993" s="53" t="str">
        <f t="shared" si="2061"/>
        <v/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0</v>
      </c>
      <c r="S993" s="14">
        <f t="shared" si="2062"/>
        <v>0</v>
      </c>
      <c r="T993" s="147">
        <f t="shared" si="2063"/>
        <v>0</v>
      </c>
      <c r="U993" s="53" t="str">
        <f t="shared" si="2064"/>
        <v/>
      </c>
      <c r="V993" s="63">
        <f t="shared" si="2065"/>
        <v>0</v>
      </c>
      <c r="W993" s="14"/>
      <c r="X993" s="110">
        <v>0</v>
      </c>
      <c r="Y993" s="14"/>
      <c r="Z993" s="14">
        <v>0</v>
      </c>
      <c r="AA993" s="63">
        <f t="shared" si="2066"/>
        <v>0</v>
      </c>
      <c r="AB993" s="53" t="str">
        <f t="shared" si="2051"/>
        <v/>
      </c>
      <c r="AC993" s="63">
        <f t="shared" si="2052"/>
        <v>0</v>
      </c>
      <c r="AD993" s="81"/>
      <c r="AE993" s="162"/>
    </row>
    <row r="994" spans="1:31" s="24" customFormat="1" ht="15" customHeight="1" x14ac:dyDescent="0.25">
      <c r="A994" s="6" t="str">
        <f>IF(OR(M994&lt;&gt;0,F994&lt;&gt;0,O994&lt;&gt;0,S994&lt;&gt;0,T994&lt;&gt;0),"a","b")</f>
        <v>b</v>
      </c>
      <c r="B994" s="69" t="s">
        <v>7</v>
      </c>
      <c r="C994" s="13" t="s">
        <v>15</v>
      </c>
      <c r="D994" s="14">
        <v>0</v>
      </c>
      <c r="E994" s="14">
        <v>0</v>
      </c>
      <c r="F994" s="147">
        <v>0</v>
      </c>
      <c r="G994" s="158">
        <v>0</v>
      </c>
      <c r="H994" s="158">
        <v>0</v>
      </c>
      <c r="I994" s="147">
        <v>0</v>
      </c>
      <c r="J994" s="44">
        <v>0</v>
      </c>
      <c r="K994" s="44">
        <v>0</v>
      </c>
      <c r="L994" s="53" t="str">
        <f t="shared" si="2061"/>
        <v/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f t="shared" si="2062"/>
        <v>0</v>
      </c>
      <c r="T994" s="147">
        <f t="shared" si="2063"/>
        <v>0</v>
      </c>
      <c r="U994" s="53" t="str">
        <f t="shared" si="2064"/>
        <v/>
      </c>
      <c r="V994" s="63">
        <f t="shared" si="2065"/>
        <v>0</v>
      </c>
      <c r="W994" s="14"/>
      <c r="X994" s="110">
        <v>0</v>
      </c>
      <c r="Y994" s="14"/>
      <c r="Z994" s="14">
        <v>0</v>
      </c>
      <c r="AA994" s="63">
        <f t="shared" si="2066"/>
        <v>0</v>
      </c>
      <c r="AB994" s="53" t="str">
        <f t="shared" si="2051"/>
        <v/>
      </c>
      <c r="AC994" s="63">
        <f t="shared" si="2052"/>
        <v>0</v>
      </c>
      <c r="AD994" s="81"/>
      <c r="AE994" s="162"/>
    </row>
    <row r="995" spans="1:31" s="24" customFormat="1" ht="15.75" customHeight="1" thickBot="1" x14ac:dyDescent="0.3">
      <c r="A995" s="6" t="str">
        <f>IF(OR(M995&lt;&gt;0,F995&lt;&gt;0,O995&lt;&gt;0,S995&lt;&gt;0,T995&lt;&gt;0),"a","b")</f>
        <v>b</v>
      </c>
      <c r="B995" s="71" t="s">
        <v>7</v>
      </c>
      <c r="C995" s="17" t="s">
        <v>16</v>
      </c>
      <c r="D995" s="18">
        <v>0</v>
      </c>
      <c r="E995" s="18">
        <v>0</v>
      </c>
      <c r="F995" s="149">
        <v>0</v>
      </c>
      <c r="G995" s="160">
        <v>0</v>
      </c>
      <c r="H995" s="160">
        <v>0</v>
      </c>
      <c r="I995" s="149">
        <v>0</v>
      </c>
      <c r="J995" s="46">
        <v>0</v>
      </c>
      <c r="K995" s="46">
        <v>0</v>
      </c>
      <c r="L995" s="55" t="str">
        <f t="shared" si="2061"/>
        <v/>
      </c>
      <c r="M995" s="18">
        <v>0</v>
      </c>
      <c r="N995" s="18">
        <v>0</v>
      </c>
      <c r="O995" s="18">
        <v>0</v>
      </c>
      <c r="P995" s="18">
        <v>0</v>
      </c>
      <c r="Q995" s="18">
        <v>0</v>
      </c>
      <c r="R995" s="18">
        <v>0</v>
      </c>
      <c r="S995" s="18">
        <f t="shared" si="2062"/>
        <v>0</v>
      </c>
      <c r="T995" s="149">
        <f t="shared" si="2063"/>
        <v>0</v>
      </c>
      <c r="U995" s="55" t="str">
        <f t="shared" si="2064"/>
        <v/>
      </c>
      <c r="V995" s="65">
        <f t="shared" si="2065"/>
        <v>0</v>
      </c>
      <c r="W995" s="18"/>
      <c r="X995" s="112">
        <v>0</v>
      </c>
      <c r="Y995" s="18"/>
      <c r="Z995" s="18">
        <v>0</v>
      </c>
      <c r="AA995" s="65">
        <f t="shared" si="2066"/>
        <v>0</v>
      </c>
      <c r="AB995" s="55" t="str">
        <f t="shared" si="2051"/>
        <v/>
      </c>
      <c r="AC995" s="65">
        <f t="shared" si="2052"/>
        <v>0</v>
      </c>
      <c r="AD995" s="81"/>
      <c r="AE995" s="162"/>
    </row>
    <row r="996" spans="1:31" s="6" customFormat="1" ht="35.25" customHeight="1" thickTop="1" thickBot="1" x14ac:dyDescent="0.3">
      <c r="A996" s="6" t="str">
        <f>IF(OR(M996&lt;&gt;0,F996&lt;&gt;0,O996&lt;&gt;0,S996&lt;&gt;0,T996&lt;&gt;0),"a","b")</f>
        <v>a</v>
      </c>
      <c r="B996" s="67" t="s">
        <v>163</v>
      </c>
      <c r="C996" s="19" t="s">
        <v>164</v>
      </c>
      <c r="D996" s="7">
        <f t="shared" ref="D996:K996" si="2075">D997+D1005+D1006+D1007</f>
        <v>200</v>
      </c>
      <c r="E996" s="7">
        <f t="shared" si="2075"/>
        <v>200</v>
      </c>
      <c r="F996" s="143">
        <f t="shared" ref="F996" si="2076">F997+F1005+F1006+F1007</f>
        <v>76.599999999999994</v>
      </c>
      <c r="G996" s="156">
        <f t="shared" si="2075"/>
        <v>0</v>
      </c>
      <c r="H996" s="156">
        <f t="shared" ref="H996" si="2077">H997+H1005+H1006+H1007</f>
        <v>0</v>
      </c>
      <c r="I996" s="143">
        <f t="shared" ref="I996" si="2078">I997+I1005+I1006+I1007</f>
        <v>0</v>
      </c>
      <c r="J996" s="40">
        <f t="shared" si="2075"/>
        <v>0</v>
      </c>
      <c r="K996" s="40">
        <f t="shared" si="2075"/>
        <v>0</v>
      </c>
      <c r="L996" s="49">
        <f t="shared" si="2061"/>
        <v>0</v>
      </c>
      <c r="M996" s="7">
        <f>M997+M1005+M1006+M1007</f>
        <v>0</v>
      </c>
      <c r="N996" s="7">
        <f>N997+N1005+N1006+N1007</f>
        <v>0</v>
      </c>
      <c r="O996" s="7">
        <f>O997+O1005+O1006+O1007</f>
        <v>0</v>
      </c>
      <c r="P996" s="7">
        <f>P997+P1005+P1006+P1007</f>
        <v>0</v>
      </c>
      <c r="Q996" s="7">
        <f>Q997+Q1005+Q1006+Q1007</f>
        <v>0</v>
      </c>
      <c r="R996" s="7">
        <v>0</v>
      </c>
      <c r="S996" s="7">
        <f t="shared" si="2062"/>
        <v>0</v>
      </c>
      <c r="T996" s="143">
        <f t="shared" si="2063"/>
        <v>76.599999999999994</v>
      </c>
      <c r="U996" s="49">
        <f t="shared" si="2064"/>
        <v>0</v>
      </c>
      <c r="V996" s="59">
        <f t="shared" si="2065"/>
        <v>200</v>
      </c>
      <c r="W996" s="7">
        <f>W997+W1005+W1006+W1007</f>
        <v>50</v>
      </c>
      <c r="X996" s="118">
        <f>X997+X1005+X1006+X1007</f>
        <v>76.599999999999994</v>
      </c>
      <c r="Y996" s="7">
        <f>Y997+Y1005+Y1006+Y1007</f>
        <v>127</v>
      </c>
      <c r="Z996" s="7">
        <f>Z997+Z1005+Z1006+Z1007</f>
        <v>123.4</v>
      </c>
      <c r="AA996" s="59">
        <f t="shared" si="2066"/>
        <v>127</v>
      </c>
      <c r="AB996" s="49">
        <f t="shared" si="2051"/>
        <v>0.63500000000000001</v>
      </c>
      <c r="AC996" s="59">
        <f t="shared" si="2052"/>
        <v>73</v>
      </c>
      <c r="AD996" s="81"/>
      <c r="AE996" s="162"/>
    </row>
    <row r="997" spans="1:31" s="6" customFormat="1" ht="18.75" customHeight="1" thickTop="1" x14ac:dyDescent="0.25">
      <c r="A997" s="6" t="s">
        <v>231</v>
      </c>
      <c r="B997" s="69" t="s">
        <v>7</v>
      </c>
      <c r="C997" s="8" t="s">
        <v>8</v>
      </c>
      <c r="D997" s="9">
        <f t="shared" ref="D997:K997" si="2079">D998+D999+D1000+D1001+D1002+D1003+D1004</f>
        <v>200</v>
      </c>
      <c r="E997" s="9">
        <f t="shared" si="2079"/>
        <v>200</v>
      </c>
      <c r="F997" s="144">
        <f t="shared" ref="F997" si="2080">F998+F999+F1000+F1001+F1002+F1003+F1004</f>
        <v>76.599999999999994</v>
      </c>
      <c r="G997" s="157">
        <f t="shared" si="2079"/>
        <v>0</v>
      </c>
      <c r="H997" s="157">
        <f t="shared" ref="H997" si="2081">H998+H999+H1000+H1001+H1002+H1003+H1004</f>
        <v>0</v>
      </c>
      <c r="I997" s="144">
        <f t="shared" ref="I997" si="2082">I998+I999+I1000+I1001+I1002+I1003+I1004</f>
        <v>0</v>
      </c>
      <c r="J997" s="41">
        <f t="shared" si="2079"/>
        <v>0</v>
      </c>
      <c r="K997" s="41">
        <f t="shared" si="2079"/>
        <v>0</v>
      </c>
      <c r="L997" s="50">
        <f t="shared" si="2061"/>
        <v>0</v>
      </c>
      <c r="M997" s="9">
        <f>M998+M999+M1000+M1001+M1002+M1003+M1004</f>
        <v>0</v>
      </c>
      <c r="N997" s="9">
        <f>N998+N999+N1000+N1001+N1002+N1003+N1004</f>
        <v>0</v>
      </c>
      <c r="O997" s="9">
        <f>O998+O999+O1000+O1001+O1002+O1003+O1004</f>
        <v>0</v>
      </c>
      <c r="P997" s="9">
        <f>P998+P999+P1000+P1001+P1002+P1003+P1004</f>
        <v>0</v>
      </c>
      <c r="Q997" s="9">
        <f>Q998+Q999+Q1000+Q1001+Q1002+Q1003+Q1004</f>
        <v>0</v>
      </c>
      <c r="R997" s="9">
        <v>0</v>
      </c>
      <c r="S997" s="9">
        <f t="shared" si="2062"/>
        <v>0</v>
      </c>
      <c r="T997" s="144">
        <f t="shared" si="2063"/>
        <v>76.599999999999994</v>
      </c>
      <c r="U997" s="50">
        <f t="shared" si="2064"/>
        <v>0</v>
      </c>
      <c r="V997" s="60">
        <f t="shared" si="2065"/>
        <v>200</v>
      </c>
      <c r="W997" s="9">
        <f>W998+W999+W1000+W1001+W1002+W1003+W1004</f>
        <v>50</v>
      </c>
      <c r="X997" s="113">
        <f>X998+X999+X1000+X1001+X1002+X1003+X1004</f>
        <v>76.599999999999994</v>
      </c>
      <c r="Y997" s="9">
        <f>Y998+Y999+Y1000+Y1001+Y1002+Y1003+Y1004</f>
        <v>127</v>
      </c>
      <c r="Z997" s="9">
        <f>Z998+Z999+Z1000+Z1001+Z1002+Z1003+Z1004</f>
        <v>123.4</v>
      </c>
      <c r="AA997" s="60">
        <f t="shared" si="2066"/>
        <v>127</v>
      </c>
      <c r="AB997" s="50">
        <f t="shared" si="2051"/>
        <v>0.63500000000000001</v>
      </c>
      <c r="AC997" s="60">
        <f t="shared" si="2052"/>
        <v>73</v>
      </c>
      <c r="AD997" s="81"/>
      <c r="AE997" s="162"/>
    </row>
    <row r="998" spans="1:31" s="6" customFormat="1" ht="18" customHeight="1" x14ac:dyDescent="0.25">
      <c r="A998" s="6" t="str">
        <f>IF(OR(M998&lt;&gt;0,F998&lt;&gt;0,O998&lt;&gt;0,S998&lt;&gt;0,T998&lt;&gt;0),"a","b")</f>
        <v>b</v>
      </c>
      <c r="B998" s="70" t="s">
        <v>7</v>
      </c>
      <c r="C998" s="10" t="s">
        <v>215</v>
      </c>
      <c r="D998" s="12">
        <v>0</v>
      </c>
      <c r="E998" s="12">
        <v>0</v>
      </c>
      <c r="F998" s="146">
        <v>0</v>
      </c>
      <c r="G998" s="84">
        <v>0</v>
      </c>
      <c r="H998" s="84">
        <v>0</v>
      </c>
      <c r="I998" s="146">
        <v>0</v>
      </c>
      <c r="J998" s="43">
        <v>0</v>
      </c>
      <c r="K998" s="43">
        <v>0</v>
      </c>
      <c r="L998" s="52" t="str">
        <f t="shared" si="2061"/>
        <v/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f t="shared" si="2062"/>
        <v>0</v>
      </c>
      <c r="T998" s="146">
        <f t="shared" si="2063"/>
        <v>0</v>
      </c>
      <c r="U998" s="52" t="str">
        <f t="shared" si="2064"/>
        <v/>
      </c>
      <c r="V998" s="62">
        <f t="shared" si="2065"/>
        <v>0</v>
      </c>
      <c r="W998" s="12"/>
      <c r="X998" s="136">
        <v>0</v>
      </c>
      <c r="Y998" s="12"/>
      <c r="Z998" s="12">
        <v>0</v>
      </c>
      <c r="AA998" s="62">
        <f t="shared" si="2066"/>
        <v>0</v>
      </c>
      <c r="AB998" s="52" t="str">
        <f t="shared" si="2051"/>
        <v/>
      </c>
      <c r="AC998" s="62">
        <f t="shared" si="2052"/>
        <v>0</v>
      </c>
      <c r="AD998" s="81"/>
      <c r="AE998" s="162"/>
    </row>
    <row r="999" spans="1:31" s="6" customFormat="1" ht="18" customHeight="1" x14ac:dyDescent="0.25">
      <c r="A999" s="6" t="s">
        <v>231</v>
      </c>
      <c r="B999" s="70" t="s">
        <v>7</v>
      </c>
      <c r="C999" s="10" t="s">
        <v>221</v>
      </c>
      <c r="D999" s="11">
        <v>200</v>
      </c>
      <c r="E999" s="11">
        <v>200</v>
      </c>
      <c r="F999" s="145">
        <v>76.599999999999994</v>
      </c>
      <c r="G999" s="83">
        <v>0</v>
      </c>
      <c r="H999" s="83">
        <v>0</v>
      </c>
      <c r="I999" s="145">
        <v>0</v>
      </c>
      <c r="J999" s="42">
        <v>0</v>
      </c>
      <c r="K999" s="42">
        <v>0</v>
      </c>
      <c r="L999" s="51">
        <f t="shared" si="2061"/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f t="shared" si="2062"/>
        <v>0</v>
      </c>
      <c r="T999" s="145">
        <f t="shared" si="2063"/>
        <v>76.599999999999994</v>
      </c>
      <c r="U999" s="51">
        <f t="shared" si="2064"/>
        <v>0</v>
      </c>
      <c r="V999" s="61">
        <f t="shared" si="2065"/>
        <v>200</v>
      </c>
      <c r="W999" s="11">
        <v>50</v>
      </c>
      <c r="X999" s="134">
        <v>76.599999999999994</v>
      </c>
      <c r="Y999" s="11">
        <v>127</v>
      </c>
      <c r="Z999" s="11">
        <v>123.4</v>
      </c>
      <c r="AA999" s="61">
        <f t="shared" si="2066"/>
        <v>127</v>
      </c>
      <c r="AB999" s="51">
        <f t="shared" si="2051"/>
        <v>0.63500000000000001</v>
      </c>
      <c r="AC999" s="61">
        <f t="shared" si="2052"/>
        <v>73</v>
      </c>
      <c r="AD999" s="81"/>
      <c r="AE999" s="162"/>
    </row>
    <row r="1000" spans="1:31" s="6" customFormat="1" ht="18" customHeight="1" x14ac:dyDescent="0.25">
      <c r="A1000" s="6" t="str">
        <f t="shared" ref="A1000:A1008" si="2083">IF(OR(M1000&lt;&gt;0,F1000&lt;&gt;0,O1000&lt;&gt;0,S1000&lt;&gt;0,T1000&lt;&gt;0),"a","b")</f>
        <v>b</v>
      </c>
      <c r="B1000" s="70" t="s">
        <v>7</v>
      </c>
      <c r="C1000" s="10" t="s">
        <v>216</v>
      </c>
      <c r="D1000" s="12">
        <v>0</v>
      </c>
      <c r="E1000" s="12">
        <v>0</v>
      </c>
      <c r="F1000" s="146">
        <v>0</v>
      </c>
      <c r="G1000" s="84">
        <v>0</v>
      </c>
      <c r="H1000" s="84">
        <v>0</v>
      </c>
      <c r="I1000" s="146">
        <v>0</v>
      </c>
      <c r="J1000" s="43">
        <v>0</v>
      </c>
      <c r="K1000" s="43">
        <v>0</v>
      </c>
      <c r="L1000" s="52" t="str">
        <f t="shared" si="2061"/>
        <v/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f t="shared" si="2062"/>
        <v>0</v>
      </c>
      <c r="T1000" s="146">
        <f t="shared" si="2063"/>
        <v>0</v>
      </c>
      <c r="U1000" s="52" t="str">
        <f t="shared" si="2064"/>
        <v/>
      </c>
      <c r="V1000" s="62">
        <f t="shared" si="2065"/>
        <v>0</v>
      </c>
      <c r="W1000" s="12"/>
      <c r="X1000" s="136">
        <v>0</v>
      </c>
      <c r="Y1000" s="12"/>
      <c r="Z1000" s="12">
        <v>0</v>
      </c>
      <c r="AA1000" s="62">
        <f t="shared" si="2066"/>
        <v>0</v>
      </c>
      <c r="AB1000" s="52" t="str">
        <f t="shared" si="2051"/>
        <v/>
      </c>
      <c r="AC1000" s="62">
        <f t="shared" si="2052"/>
        <v>0</v>
      </c>
      <c r="AD1000" s="81"/>
      <c r="AE1000" s="162"/>
    </row>
    <row r="1001" spans="1:31" s="6" customFormat="1" ht="18" customHeight="1" x14ac:dyDescent="0.25">
      <c r="A1001" s="6" t="str">
        <f t="shared" si="2083"/>
        <v>b</v>
      </c>
      <c r="B1001" s="70" t="s">
        <v>7</v>
      </c>
      <c r="C1001" s="10" t="s">
        <v>217</v>
      </c>
      <c r="D1001" s="12">
        <v>0</v>
      </c>
      <c r="E1001" s="12">
        <v>0</v>
      </c>
      <c r="F1001" s="146">
        <v>0</v>
      </c>
      <c r="G1001" s="84">
        <v>0</v>
      </c>
      <c r="H1001" s="84">
        <v>0</v>
      </c>
      <c r="I1001" s="146">
        <v>0</v>
      </c>
      <c r="J1001" s="43">
        <v>0</v>
      </c>
      <c r="K1001" s="43">
        <v>0</v>
      </c>
      <c r="L1001" s="52" t="str">
        <f t="shared" si="2061"/>
        <v/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f t="shared" si="2062"/>
        <v>0</v>
      </c>
      <c r="T1001" s="146">
        <f t="shared" si="2063"/>
        <v>0</v>
      </c>
      <c r="U1001" s="52" t="str">
        <f t="shared" si="2064"/>
        <v/>
      </c>
      <c r="V1001" s="62">
        <f t="shared" si="2065"/>
        <v>0</v>
      </c>
      <c r="W1001" s="12"/>
      <c r="X1001" s="136">
        <v>0</v>
      </c>
      <c r="Y1001" s="12"/>
      <c r="Z1001" s="12">
        <v>0</v>
      </c>
      <c r="AA1001" s="62">
        <f t="shared" si="2066"/>
        <v>0</v>
      </c>
      <c r="AB1001" s="52" t="str">
        <f t="shared" si="2051"/>
        <v/>
      </c>
      <c r="AC1001" s="62">
        <f t="shared" si="2052"/>
        <v>0</v>
      </c>
      <c r="AD1001" s="81"/>
      <c r="AE1001" s="162"/>
    </row>
    <row r="1002" spans="1:31" s="6" customFormat="1" ht="18" customHeight="1" x14ac:dyDescent="0.25">
      <c r="A1002" s="6" t="str">
        <f t="shared" si="2083"/>
        <v>b</v>
      </c>
      <c r="B1002" s="70" t="s">
        <v>7</v>
      </c>
      <c r="C1002" s="10" t="s">
        <v>218</v>
      </c>
      <c r="D1002" s="12">
        <v>0</v>
      </c>
      <c r="E1002" s="12">
        <v>0</v>
      </c>
      <c r="F1002" s="146">
        <v>0</v>
      </c>
      <c r="G1002" s="84">
        <v>0</v>
      </c>
      <c r="H1002" s="84">
        <v>0</v>
      </c>
      <c r="I1002" s="146">
        <v>0</v>
      </c>
      <c r="J1002" s="43">
        <v>0</v>
      </c>
      <c r="K1002" s="43">
        <v>0</v>
      </c>
      <c r="L1002" s="52" t="str">
        <f t="shared" si="2061"/>
        <v/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f t="shared" si="2062"/>
        <v>0</v>
      </c>
      <c r="T1002" s="146">
        <f t="shared" si="2063"/>
        <v>0</v>
      </c>
      <c r="U1002" s="52" t="str">
        <f t="shared" si="2064"/>
        <v/>
      </c>
      <c r="V1002" s="62">
        <f t="shared" si="2065"/>
        <v>0</v>
      </c>
      <c r="W1002" s="12"/>
      <c r="X1002" s="136">
        <v>0</v>
      </c>
      <c r="Y1002" s="12"/>
      <c r="Z1002" s="12">
        <v>0</v>
      </c>
      <c r="AA1002" s="62">
        <f t="shared" si="2066"/>
        <v>0</v>
      </c>
      <c r="AB1002" s="52" t="str">
        <f t="shared" si="2051"/>
        <v/>
      </c>
      <c r="AC1002" s="62">
        <f t="shared" si="2052"/>
        <v>0</v>
      </c>
      <c r="AD1002" s="81"/>
      <c r="AE1002" s="162"/>
    </row>
    <row r="1003" spans="1:31" s="6" customFormat="1" ht="18" customHeight="1" x14ac:dyDescent="0.25">
      <c r="A1003" s="6" t="str">
        <f t="shared" si="2083"/>
        <v>b</v>
      </c>
      <c r="B1003" s="70" t="s">
        <v>7</v>
      </c>
      <c r="C1003" s="10" t="s">
        <v>219</v>
      </c>
      <c r="D1003" s="12">
        <v>0</v>
      </c>
      <c r="E1003" s="12">
        <v>0</v>
      </c>
      <c r="F1003" s="146">
        <v>0</v>
      </c>
      <c r="G1003" s="84">
        <v>0</v>
      </c>
      <c r="H1003" s="84">
        <v>0</v>
      </c>
      <c r="I1003" s="146">
        <v>0</v>
      </c>
      <c r="J1003" s="43">
        <v>0</v>
      </c>
      <c r="K1003" s="43">
        <v>0</v>
      </c>
      <c r="L1003" s="52" t="str">
        <f t="shared" si="2061"/>
        <v/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f t="shared" si="2062"/>
        <v>0</v>
      </c>
      <c r="T1003" s="146">
        <f t="shared" si="2063"/>
        <v>0</v>
      </c>
      <c r="U1003" s="52" t="str">
        <f t="shared" si="2064"/>
        <v/>
      </c>
      <c r="V1003" s="62">
        <f t="shared" si="2065"/>
        <v>0</v>
      </c>
      <c r="W1003" s="12"/>
      <c r="X1003" s="136">
        <v>0</v>
      </c>
      <c r="Y1003" s="12"/>
      <c r="Z1003" s="12">
        <v>0</v>
      </c>
      <c r="AA1003" s="62">
        <f t="shared" si="2066"/>
        <v>0</v>
      </c>
      <c r="AB1003" s="52" t="str">
        <f t="shared" si="2051"/>
        <v/>
      </c>
      <c r="AC1003" s="62">
        <f t="shared" si="2052"/>
        <v>0</v>
      </c>
      <c r="AD1003" s="81"/>
      <c r="AE1003" s="162"/>
    </row>
    <row r="1004" spans="1:31" s="6" customFormat="1" ht="18" customHeight="1" x14ac:dyDescent="0.25">
      <c r="A1004" s="6" t="str">
        <f t="shared" si="2083"/>
        <v>b</v>
      </c>
      <c r="B1004" s="70" t="s">
        <v>7</v>
      </c>
      <c r="C1004" s="10" t="s">
        <v>220</v>
      </c>
      <c r="D1004" s="12">
        <v>0</v>
      </c>
      <c r="E1004" s="12">
        <v>0</v>
      </c>
      <c r="F1004" s="146">
        <v>0</v>
      </c>
      <c r="G1004" s="84">
        <v>0</v>
      </c>
      <c r="H1004" s="84">
        <v>0</v>
      </c>
      <c r="I1004" s="146">
        <v>0</v>
      </c>
      <c r="J1004" s="43">
        <v>0</v>
      </c>
      <c r="K1004" s="43">
        <v>0</v>
      </c>
      <c r="L1004" s="52" t="str">
        <f t="shared" si="2061"/>
        <v/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f t="shared" si="2062"/>
        <v>0</v>
      </c>
      <c r="T1004" s="146">
        <f t="shared" si="2063"/>
        <v>0</v>
      </c>
      <c r="U1004" s="52" t="str">
        <f t="shared" si="2064"/>
        <v/>
      </c>
      <c r="V1004" s="62">
        <f t="shared" si="2065"/>
        <v>0</v>
      </c>
      <c r="W1004" s="12"/>
      <c r="X1004" s="136">
        <v>0</v>
      </c>
      <c r="Y1004" s="12"/>
      <c r="Z1004" s="12">
        <v>0</v>
      </c>
      <c r="AA1004" s="62">
        <f t="shared" si="2066"/>
        <v>0</v>
      </c>
      <c r="AB1004" s="52" t="str">
        <f t="shared" si="2051"/>
        <v/>
      </c>
      <c r="AC1004" s="62">
        <f t="shared" si="2052"/>
        <v>0</v>
      </c>
      <c r="AD1004" s="81"/>
      <c r="AE1004" s="162"/>
    </row>
    <row r="1005" spans="1:31" s="6" customFormat="1" ht="30" customHeight="1" x14ac:dyDescent="0.25">
      <c r="A1005" s="6" t="str">
        <f t="shared" si="2083"/>
        <v>b</v>
      </c>
      <c r="B1005" s="69" t="s">
        <v>7</v>
      </c>
      <c r="C1005" s="13" t="s">
        <v>14</v>
      </c>
      <c r="D1005" s="14">
        <v>0</v>
      </c>
      <c r="E1005" s="14">
        <v>0</v>
      </c>
      <c r="F1005" s="147">
        <v>0</v>
      </c>
      <c r="G1005" s="158">
        <v>0</v>
      </c>
      <c r="H1005" s="158">
        <v>0</v>
      </c>
      <c r="I1005" s="147">
        <v>0</v>
      </c>
      <c r="J1005" s="44">
        <v>0</v>
      </c>
      <c r="K1005" s="44">
        <v>0</v>
      </c>
      <c r="L1005" s="53" t="str">
        <f t="shared" si="2061"/>
        <v/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f t="shared" si="2062"/>
        <v>0</v>
      </c>
      <c r="T1005" s="147">
        <f t="shared" si="2063"/>
        <v>0</v>
      </c>
      <c r="U1005" s="53" t="str">
        <f t="shared" si="2064"/>
        <v/>
      </c>
      <c r="V1005" s="63">
        <f t="shared" si="2065"/>
        <v>0</v>
      </c>
      <c r="W1005" s="14"/>
      <c r="X1005" s="107">
        <v>0</v>
      </c>
      <c r="Y1005" s="14"/>
      <c r="Z1005" s="14">
        <v>0</v>
      </c>
      <c r="AA1005" s="63">
        <f t="shared" si="2066"/>
        <v>0</v>
      </c>
      <c r="AB1005" s="53" t="str">
        <f t="shared" si="2051"/>
        <v/>
      </c>
      <c r="AC1005" s="63">
        <f t="shared" si="2052"/>
        <v>0</v>
      </c>
      <c r="AD1005" s="81"/>
      <c r="AE1005" s="162"/>
    </row>
    <row r="1006" spans="1:31" s="6" customFormat="1" ht="15" customHeight="1" x14ac:dyDescent="0.25">
      <c r="A1006" s="6" t="str">
        <f t="shared" si="2083"/>
        <v>b</v>
      </c>
      <c r="B1006" s="69" t="s">
        <v>7</v>
      </c>
      <c r="C1006" s="13" t="s">
        <v>15</v>
      </c>
      <c r="D1006" s="14">
        <v>0</v>
      </c>
      <c r="E1006" s="14">
        <v>0</v>
      </c>
      <c r="F1006" s="147">
        <v>0</v>
      </c>
      <c r="G1006" s="158">
        <v>0</v>
      </c>
      <c r="H1006" s="158">
        <v>0</v>
      </c>
      <c r="I1006" s="147">
        <v>0</v>
      </c>
      <c r="J1006" s="44">
        <v>0</v>
      </c>
      <c r="K1006" s="44">
        <v>0</v>
      </c>
      <c r="L1006" s="53" t="str">
        <f t="shared" si="2061"/>
        <v/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f t="shared" si="2062"/>
        <v>0</v>
      </c>
      <c r="T1006" s="147">
        <f t="shared" si="2063"/>
        <v>0</v>
      </c>
      <c r="U1006" s="53" t="str">
        <f t="shared" si="2064"/>
        <v/>
      </c>
      <c r="V1006" s="63">
        <f t="shared" si="2065"/>
        <v>0</v>
      </c>
      <c r="W1006" s="14"/>
      <c r="X1006" s="107">
        <v>0</v>
      </c>
      <c r="Y1006" s="14"/>
      <c r="Z1006" s="14">
        <v>0</v>
      </c>
      <c r="AA1006" s="63">
        <f t="shared" si="2066"/>
        <v>0</v>
      </c>
      <c r="AB1006" s="53" t="str">
        <f t="shared" si="2051"/>
        <v/>
      </c>
      <c r="AC1006" s="63">
        <f t="shared" si="2052"/>
        <v>0</v>
      </c>
      <c r="AD1006" s="81"/>
      <c r="AE1006" s="162"/>
    </row>
    <row r="1007" spans="1:31" s="6" customFormat="1" ht="15.75" customHeight="1" thickBot="1" x14ac:dyDescent="0.3">
      <c r="A1007" s="6" t="str">
        <f t="shared" si="2083"/>
        <v>b</v>
      </c>
      <c r="B1007" s="71" t="s">
        <v>7</v>
      </c>
      <c r="C1007" s="17" t="s">
        <v>16</v>
      </c>
      <c r="D1007" s="18">
        <v>0</v>
      </c>
      <c r="E1007" s="18">
        <v>0</v>
      </c>
      <c r="F1007" s="149">
        <v>0</v>
      </c>
      <c r="G1007" s="160">
        <v>0</v>
      </c>
      <c r="H1007" s="160">
        <v>0</v>
      </c>
      <c r="I1007" s="149">
        <v>0</v>
      </c>
      <c r="J1007" s="46">
        <v>0</v>
      </c>
      <c r="K1007" s="46">
        <v>0</v>
      </c>
      <c r="L1007" s="55" t="str">
        <f t="shared" si="2061"/>
        <v/>
      </c>
      <c r="M1007" s="18">
        <v>0</v>
      </c>
      <c r="N1007" s="18">
        <v>0</v>
      </c>
      <c r="O1007" s="18">
        <v>0</v>
      </c>
      <c r="P1007" s="18">
        <v>0</v>
      </c>
      <c r="Q1007" s="18">
        <v>0</v>
      </c>
      <c r="R1007" s="18">
        <v>0</v>
      </c>
      <c r="S1007" s="18">
        <f t="shared" si="2062"/>
        <v>0</v>
      </c>
      <c r="T1007" s="149">
        <f t="shared" si="2063"/>
        <v>0</v>
      </c>
      <c r="U1007" s="55" t="str">
        <f t="shared" si="2064"/>
        <v/>
      </c>
      <c r="V1007" s="65">
        <f t="shared" si="2065"/>
        <v>0</v>
      </c>
      <c r="W1007" s="18"/>
      <c r="X1007" s="109">
        <v>0</v>
      </c>
      <c r="Y1007" s="18"/>
      <c r="Z1007" s="18">
        <v>0</v>
      </c>
      <c r="AA1007" s="65">
        <f t="shared" si="2066"/>
        <v>0</v>
      </c>
      <c r="AB1007" s="55" t="str">
        <f t="shared" si="2051"/>
        <v/>
      </c>
      <c r="AC1007" s="65">
        <f t="shared" si="2052"/>
        <v>0</v>
      </c>
      <c r="AD1007" s="81"/>
      <c r="AE1007" s="162"/>
    </row>
    <row r="1008" spans="1:31" s="6" customFormat="1" ht="33.75" customHeight="1" thickTop="1" thickBot="1" x14ac:dyDescent="0.3">
      <c r="A1008" s="6" t="str">
        <f t="shared" si="2083"/>
        <v>a</v>
      </c>
      <c r="B1008" s="67" t="s">
        <v>165</v>
      </c>
      <c r="C1008" s="19" t="s">
        <v>166</v>
      </c>
      <c r="D1008" s="7">
        <f t="shared" ref="D1008:K1008" si="2084">D1009+D1017+D1018+D1019</f>
        <v>0</v>
      </c>
      <c r="E1008" s="7">
        <f t="shared" si="2084"/>
        <v>3784.97</v>
      </c>
      <c r="F1008" s="143">
        <f t="shared" ref="F1008" si="2085">F1009+F1017+F1018+F1019</f>
        <v>1120.3639999999998</v>
      </c>
      <c r="G1008" s="156">
        <f t="shared" si="2084"/>
        <v>1112.9433700000002</v>
      </c>
      <c r="H1008" s="156">
        <f t="shared" ref="H1008" si="2086">H1009+H1017+H1018+H1019</f>
        <v>742.87240999999995</v>
      </c>
      <c r="I1008" s="143">
        <f t="shared" ref="I1008" si="2087">I1009+I1017+I1018+I1019</f>
        <v>288.68558999999999</v>
      </c>
      <c r="J1008" s="40">
        <f t="shared" si="2084"/>
        <v>126.80012000000001</v>
      </c>
      <c r="K1008" s="40">
        <f t="shared" si="2084"/>
        <v>2.27258</v>
      </c>
      <c r="L1008" s="49">
        <f t="shared" si="2061"/>
        <v>0.99337659010821522</v>
      </c>
      <c r="M1008" s="7">
        <f>M1009+M1017+M1018+M1019</f>
        <v>0</v>
      </c>
      <c r="N1008" s="7">
        <f>N1009+N1017+N1018+N1019</f>
        <v>0</v>
      </c>
      <c r="O1008" s="7">
        <f>O1009+O1017+O1018+O1019</f>
        <v>2.27258</v>
      </c>
      <c r="P1008" s="7">
        <f>P1009+P1017+P1018+P1019</f>
        <v>124.52754</v>
      </c>
      <c r="Q1008" s="7">
        <f>Q1009+Q1017+Q1018+Q1019</f>
        <v>558.5</v>
      </c>
      <c r="R1008" s="7">
        <v>161.88547</v>
      </c>
      <c r="S1008" s="7">
        <f t="shared" si="2062"/>
        <v>370.07096000000024</v>
      </c>
      <c r="T1008" s="143">
        <f t="shared" si="2063"/>
        <v>7.420629999999619</v>
      </c>
      <c r="U1008" s="49">
        <f t="shared" si="2064"/>
        <v>0.29404285106619082</v>
      </c>
      <c r="V1008" s="59">
        <f t="shared" si="2065"/>
        <v>2672.0266299999994</v>
      </c>
      <c r="W1008" s="7">
        <f>W1009+W1017+W1018+W1019</f>
        <v>4176.1000000000004</v>
      </c>
      <c r="X1008" s="118">
        <f>X1009+X1017+X1018+X1019</f>
        <v>1456.2</v>
      </c>
      <c r="Y1008" s="7">
        <f>Y1009+Y1017+Y1018+Y1019</f>
        <v>7040</v>
      </c>
      <c r="Z1008" s="7">
        <f>Z1009+Z1017+Z1018+Z1019</f>
        <v>259.69499999999999</v>
      </c>
      <c r="AA1008" s="59">
        <f t="shared" si="2066"/>
        <v>8152.94337</v>
      </c>
      <c r="AB1008" s="49">
        <f t="shared" si="2051"/>
        <v>2.1540311732985997</v>
      </c>
      <c r="AC1008" s="59">
        <f t="shared" si="2052"/>
        <v>-4367.9733699999997</v>
      </c>
      <c r="AD1008" s="81"/>
      <c r="AE1008" s="162"/>
    </row>
    <row r="1009" spans="1:31" s="6" customFormat="1" ht="18.75" customHeight="1" thickTop="1" x14ac:dyDescent="0.25">
      <c r="A1009" s="6" t="s">
        <v>231</v>
      </c>
      <c r="B1009" s="69" t="s">
        <v>7</v>
      </c>
      <c r="C1009" s="8" t="s">
        <v>8</v>
      </c>
      <c r="D1009" s="9">
        <f t="shared" ref="D1009:K1009" si="2088">D1010+D1011+D1012+D1013+D1014+D1015+D1016</f>
        <v>0</v>
      </c>
      <c r="E1009" s="9">
        <f t="shared" si="2088"/>
        <v>3784.97</v>
      </c>
      <c r="F1009" s="144">
        <f t="shared" ref="F1009" si="2089">F1010+F1011+F1012+F1013+F1014+F1015+F1016</f>
        <v>1120.3639999999998</v>
      </c>
      <c r="G1009" s="157">
        <f t="shared" si="2088"/>
        <v>1112.9433700000002</v>
      </c>
      <c r="H1009" s="157">
        <f t="shared" ref="H1009" si="2090">H1010+H1011+H1012+H1013+H1014+H1015+H1016</f>
        <v>742.87240999999995</v>
      </c>
      <c r="I1009" s="144">
        <f t="shared" ref="I1009" si="2091">I1010+I1011+I1012+I1013+I1014+I1015+I1016</f>
        <v>288.68558999999999</v>
      </c>
      <c r="J1009" s="41">
        <f t="shared" si="2088"/>
        <v>126.80012000000001</v>
      </c>
      <c r="K1009" s="41">
        <f t="shared" si="2088"/>
        <v>2.27258</v>
      </c>
      <c r="L1009" s="50">
        <f t="shared" si="2061"/>
        <v>0.99337659010821522</v>
      </c>
      <c r="M1009" s="9">
        <f>M1010+M1011+M1012+M1013+M1014+M1015+M1016</f>
        <v>0</v>
      </c>
      <c r="N1009" s="9">
        <f>N1010+N1011+N1012+N1013+N1014+N1015+N1016</f>
        <v>0</v>
      </c>
      <c r="O1009" s="9">
        <f>O1010+O1011+O1012+O1013+O1014+O1015+O1016</f>
        <v>2.27258</v>
      </c>
      <c r="P1009" s="9">
        <f>P1010+P1011+P1012+P1013+P1014+P1015+P1016</f>
        <v>124.52754</v>
      </c>
      <c r="Q1009" s="9">
        <f>Q1010+Q1011+Q1012+Q1013+Q1014+Q1015+Q1016</f>
        <v>558.5</v>
      </c>
      <c r="R1009" s="9">
        <v>161.88547</v>
      </c>
      <c r="S1009" s="9">
        <f t="shared" si="2062"/>
        <v>370.07096000000024</v>
      </c>
      <c r="T1009" s="144">
        <f t="shared" si="2063"/>
        <v>7.420629999999619</v>
      </c>
      <c r="U1009" s="50">
        <f t="shared" si="2064"/>
        <v>0.29404285106619082</v>
      </c>
      <c r="V1009" s="60">
        <f t="shared" si="2065"/>
        <v>2672.0266299999994</v>
      </c>
      <c r="W1009" s="9">
        <f>W1010+W1011+W1012+W1013+W1014+W1015+W1016</f>
        <v>4176.1000000000004</v>
      </c>
      <c r="X1009" s="113">
        <f>X1010+X1011+X1012+X1013+X1014+X1015+X1016</f>
        <v>1456.2</v>
      </c>
      <c r="Y1009" s="9">
        <f>Y1010+Y1011+Y1012+Y1013+Y1014+Y1015+Y1016</f>
        <v>7040</v>
      </c>
      <c r="Z1009" s="9">
        <f>Z1010+Z1011+Z1012+Z1013+Z1014+Z1015+Z1016</f>
        <v>259.69499999999999</v>
      </c>
      <c r="AA1009" s="60">
        <f t="shared" si="2066"/>
        <v>8152.94337</v>
      </c>
      <c r="AB1009" s="50">
        <f t="shared" si="2051"/>
        <v>2.1540311732985997</v>
      </c>
      <c r="AC1009" s="60">
        <f t="shared" si="2052"/>
        <v>-4367.9733699999997</v>
      </c>
      <c r="AD1009" s="81"/>
      <c r="AE1009" s="162"/>
    </row>
    <row r="1010" spans="1:31" s="6" customFormat="1" ht="18" customHeight="1" x14ac:dyDescent="0.25">
      <c r="A1010" s="6" t="str">
        <f>IF(OR(M1010&lt;&gt;0,F1010&lt;&gt;0,O1010&lt;&gt;0,S1010&lt;&gt;0,T1010&lt;&gt;0),"a","b")</f>
        <v>b</v>
      </c>
      <c r="B1010" s="70" t="s">
        <v>7</v>
      </c>
      <c r="C1010" s="10" t="s">
        <v>215</v>
      </c>
      <c r="D1010" s="12">
        <v>0</v>
      </c>
      <c r="E1010" s="12">
        <v>0</v>
      </c>
      <c r="F1010" s="146">
        <v>0</v>
      </c>
      <c r="G1010" s="84">
        <v>0</v>
      </c>
      <c r="H1010" s="84">
        <v>0</v>
      </c>
      <c r="I1010" s="146">
        <v>0</v>
      </c>
      <c r="J1010" s="43">
        <v>0</v>
      </c>
      <c r="K1010" s="43">
        <v>0</v>
      </c>
      <c r="L1010" s="52" t="str">
        <f t="shared" si="2061"/>
        <v/>
      </c>
      <c r="M1010" s="12">
        <v>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f t="shared" si="2062"/>
        <v>0</v>
      </c>
      <c r="T1010" s="146">
        <f t="shared" si="2063"/>
        <v>0</v>
      </c>
      <c r="U1010" s="52" t="str">
        <f t="shared" si="2064"/>
        <v/>
      </c>
      <c r="V1010" s="62">
        <f t="shared" si="2065"/>
        <v>0</v>
      </c>
      <c r="W1010" s="12"/>
      <c r="X1010" s="111">
        <v>0</v>
      </c>
      <c r="Y1010" s="12"/>
      <c r="Z1010" s="12">
        <v>0</v>
      </c>
      <c r="AA1010" s="62">
        <f t="shared" si="2066"/>
        <v>0</v>
      </c>
      <c r="AB1010" s="52" t="str">
        <f t="shared" si="2051"/>
        <v/>
      </c>
      <c r="AC1010" s="62">
        <f t="shared" si="2052"/>
        <v>0</v>
      </c>
      <c r="AD1010" s="81"/>
      <c r="AE1010" s="162"/>
    </row>
    <row r="1011" spans="1:31" s="6" customFormat="1" ht="18" customHeight="1" x14ac:dyDescent="0.25">
      <c r="A1011" s="6" t="s">
        <v>231</v>
      </c>
      <c r="B1011" s="70" t="s">
        <v>7</v>
      </c>
      <c r="C1011" s="10" t="s">
        <v>221</v>
      </c>
      <c r="D1011" s="11">
        <v>0</v>
      </c>
      <c r="E1011" s="11">
        <v>141.53299999999999</v>
      </c>
      <c r="F1011" s="145">
        <v>39.533000000000001</v>
      </c>
      <c r="G1011" s="83">
        <v>39.126550000000002</v>
      </c>
      <c r="H1011" s="83">
        <v>26.39331</v>
      </c>
      <c r="I1011" s="145">
        <v>19.753310000000003</v>
      </c>
      <c r="J1011" s="42">
        <v>8.1248299999999993</v>
      </c>
      <c r="K1011" s="42">
        <v>1.8725799999999999</v>
      </c>
      <c r="L1011" s="51">
        <f t="shared" si="2061"/>
        <v>0.98971871600940986</v>
      </c>
      <c r="M1011" s="11">
        <v>0</v>
      </c>
      <c r="N1011" s="11">
        <v>0</v>
      </c>
      <c r="O1011" s="11">
        <v>1.8725799999999999</v>
      </c>
      <c r="P1011" s="11">
        <v>6.2522499999999992</v>
      </c>
      <c r="Q1011" s="11">
        <v>3.5</v>
      </c>
      <c r="R1011" s="11">
        <v>11.628480000000003</v>
      </c>
      <c r="S1011" s="11">
        <f t="shared" si="2062"/>
        <v>12.733240000000002</v>
      </c>
      <c r="T1011" s="145">
        <f t="shared" si="2063"/>
        <v>0.40644999999999953</v>
      </c>
      <c r="U1011" s="51">
        <f t="shared" si="2064"/>
        <v>0.27644824881829683</v>
      </c>
      <c r="V1011" s="61">
        <f t="shared" si="2065"/>
        <v>102.40644999999998</v>
      </c>
      <c r="W1011" s="11">
        <v>130.5</v>
      </c>
      <c r="X1011" s="116">
        <v>133</v>
      </c>
      <c r="Y1011" s="11">
        <v>179</v>
      </c>
      <c r="Z1011" s="11">
        <v>0</v>
      </c>
      <c r="AA1011" s="61">
        <f t="shared" si="2066"/>
        <v>218.12655000000001</v>
      </c>
      <c r="AB1011" s="51">
        <f t="shared" si="2051"/>
        <v>1.5411709636621851</v>
      </c>
      <c r="AC1011" s="61">
        <f t="shared" si="2052"/>
        <v>-76.593550000000022</v>
      </c>
      <c r="AD1011" s="81"/>
      <c r="AE1011" s="162"/>
    </row>
    <row r="1012" spans="1:31" s="6" customFormat="1" ht="18" customHeight="1" x14ac:dyDescent="0.25">
      <c r="A1012" s="6" t="str">
        <f>IF(OR(M1012&lt;&gt;0,F1012&lt;&gt;0,O1012&lt;&gt;0,S1012&lt;&gt;0,T1012&lt;&gt;0),"a","b")</f>
        <v>b</v>
      </c>
      <c r="B1012" s="70" t="s">
        <v>7</v>
      </c>
      <c r="C1012" s="10" t="s">
        <v>216</v>
      </c>
      <c r="D1012" s="12">
        <v>0</v>
      </c>
      <c r="E1012" s="12">
        <v>0</v>
      </c>
      <c r="F1012" s="146">
        <v>0</v>
      </c>
      <c r="G1012" s="84">
        <v>0</v>
      </c>
      <c r="H1012" s="84">
        <v>0</v>
      </c>
      <c r="I1012" s="146">
        <v>0</v>
      </c>
      <c r="J1012" s="43">
        <v>0</v>
      </c>
      <c r="K1012" s="43">
        <v>0</v>
      </c>
      <c r="L1012" s="52" t="str">
        <f t="shared" si="2061"/>
        <v/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f t="shared" si="2062"/>
        <v>0</v>
      </c>
      <c r="T1012" s="146">
        <f t="shared" si="2063"/>
        <v>0</v>
      </c>
      <c r="U1012" s="52" t="str">
        <f t="shared" si="2064"/>
        <v/>
      </c>
      <c r="V1012" s="62">
        <f t="shared" si="2065"/>
        <v>0</v>
      </c>
      <c r="W1012" s="12"/>
      <c r="X1012" s="111">
        <v>0</v>
      </c>
      <c r="Y1012" s="12"/>
      <c r="Z1012" s="12">
        <v>0</v>
      </c>
      <c r="AA1012" s="62">
        <f t="shared" si="2066"/>
        <v>0</v>
      </c>
      <c r="AB1012" s="52" t="str">
        <f t="shared" si="2051"/>
        <v/>
      </c>
      <c r="AC1012" s="62">
        <f t="shared" si="2052"/>
        <v>0</v>
      </c>
      <c r="AD1012" s="81"/>
      <c r="AE1012" s="162"/>
    </row>
    <row r="1013" spans="1:31" s="6" customFormat="1" ht="18" customHeight="1" x14ac:dyDescent="0.25">
      <c r="A1013" s="6" t="str">
        <f>IF(OR(M1013&lt;&gt;0,F1013&lt;&gt;0,O1013&lt;&gt;0,S1013&lt;&gt;0,T1013&lt;&gt;0),"a","b")</f>
        <v>b</v>
      </c>
      <c r="B1013" s="70" t="s">
        <v>7</v>
      </c>
      <c r="C1013" s="10" t="s">
        <v>217</v>
      </c>
      <c r="D1013" s="12">
        <v>0</v>
      </c>
      <c r="E1013" s="12">
        <v>0</v>
      </c>
      <c r="F1013" s="146">
        <v>0</v>
      </c>
      <c r="G1013" s="84">
        <v>0</v>
      </c>
      <c r="H1013" s="84">
        <v>0</v>
      </c>
      <c r="I1013" s="146">
        <v>0</v>
      </c>
      <c r="J1013" s="43">
        <v>0</v>
      </c>
      <c r="K1013" s="43">
        <v>0</v>
      </c>
      <c r="L1013" s="52" t="str">
        <f t="shared" si="2061"/>
        <v/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0</v>
      </c>
      <c r="S1013" s="12">
        <f t="shared" si="2062"/>
        <v>0</v>
      </c>
      <c r="T1013" s="146">
        <f t="shared" si="2063"/>
        <v>0</v>
      </c>
      <c r="U1013" s="52" t="str">
        <f t="shared" si="2064"/>
        <v/>
      </c>
      <c r="V1013" s="62">
        <f t="shared" si="2065"/>
        <v>0</v>
      </c>
      <c r="W1013" s="12"/>
      <c r="X1013" s="111">
        <v>0</v>
      </c>
      <c r="Y1013" s="12"/>
      <c r="Z1013" s="12">
        <v>0</v>
      </c>
      <c r="AA1013" s="62">
        <f t="shared" si="2066"/>
        <v>0</v>
      </c>
      <c r="AB1013" s="52" t="str">
        <f t="shared" si="2051"/>
        <v/>
      </c>
      <c r="AC1013" s="62">
        <f t="shared" si="2052"/>
        <v>0</v>
      </c>
      <c r="AD1013" s="81"/>
      <c r="AE1013" s="162"/>
    </row>
    <row r="1014" spans="1:31" s="6" customFormat="1" ht="18" customHeight="1" x14ac:dyDescent="0.25">
      <c r="A1014" s="6" t="str">
        <f>IF(OR(M1014&lt;&gt;0,F1014&lt;&gt;0,O1014&lt;&gt;0,S1014&lt;&gt;0,T1014&lt;&gt;0),"a","b")</f>
        <v>b</v>
      </c>
      <c r="B1014" s="70" t="s">
        <v>7</v>
      </c>
      <c r="C1014" s="10" t="s">
        <v>218</v>
      </c>
      <c r="D1014" s="12">
        <v>0</v>
      </c>
      <c r="E1014" s="12">
        <v>0</v>
      </c>
      <c r="F1014" s="146">
        <v>0</v>
      </c>
      <c r="G1014" s="84">
        <v>0</v>
      </c>
      <c r="H1014" s="84">
        <v>0</v>
      </c>
      <c r="I1014" s="146">
        <v>0</v>
      </c>
      <c r="J1014" s="43">
        <v>0</v>
      </c>
      <c r="K1014" s="43">
        <v>0</v>
      </c>
      <c r="L1014" s="52" t="str">
        <f t="shared" si="2061"/>
        <v/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f t="shared" si="2062"/>
        <v>0</v>
      </c>
      <c r="T1014" s="146">
        <f t="shared" si="2063"/>
        <v>0</v>
      </c>
      <c r="U1014" s="52" t="str">
        <f t="shared" si="2064"/>
        <v/>
      </c>
      <c r="V1014" s="62">
        <f t="shared" si="2065"/>
        <v>0</v>
      </c>
      <c r="W1014" s="12"/>
      <c r="X1014" s="111">
        <v>0</v>
      </c>
      <c r="Y1014" s="12"/>
      <c r="Z1014" s="12">
        <v>0</v>
      </c>
      <c r="AA1014" s="62">
        <f t="shared" si="2066"/>
        <v>0</v>
      </c>
      <c r="AB1014" s="52" t="str">
        <f t="shared" si="2051"/>
        <v/>
      </c>
      <c r="AC1014" s="62">
        <f t="shared" si="2052"/>
        <v>0</v>
      </c>
      <c r="AD1014" s="81"/>
      <c r="AE1014" s="162"/>
    </row>
    <row r="1015" spans="1:31" s="6" customFormat="1" ht="18" customHeight="1" x14ac:dyDescent="0.25">
      <c r="A1015" s="6" t="s">
        <v>231</v>
      </c>
      <c r="B1015" s="70" t="s">
        <v>7</v>
      </c>
      <c r="C1015" s="10" t="s">
        <v>219</v>
      </c>
      <c r="D1015" s="12">
        <v>0</v>
      </c>
      <c r="E1015" s="12">
        <v>3637.9369999999999</v>
      </c>
      <c r="F1015" s="146">
        <v>1075.3309999999999</v>
      </c>
      <c r="G1015" s="84">
        <v>1073.4168200000001</v>
      </c>
      <c r="H1015" s="84">
        <v>716.07909999999993</v>
      </c>
      <c r="I1015" s="146">
        <v>268.53228000000001</v>
      </c>
      <c r="J1015" s="43">
        <v>118.27529</v>
      </c>
      <c r="K1015" s="43">
        <v>0</v>
      </c>
      <c r="L1015" s="52">
        <f t="shared" si="2061"/>
        <v>0.9982199155422844</v>
      </c>
      <c r="M1015" s="12">
        <v>0</v>
      </c>
      <c r="N1015" s="12">
        <v>0</v>
      </c>
      <c r="O1015" s="12">
        <v>0</v>
      </c>
      <c r="P1015" s="12">
        <v>118.27529</v>
      </c>
      <c r="Q1015" s="12">
        <v>555</v>
      </c>
      <c r="R1015" s="12">
        <v>150.25699000000003</v>
      </c>
      <c r="S1015" s="12">
        <f t="shared" si="2062"/>
        <v>357.33772000000022</v>
      </c>
      <c r="T1015" s="146">
        <f t="shared" si="2063"/>
        <v>1.9141799999997602</v>
      </c>
      <c r="U1015" s="52">
        <f t="shared" si="2064"/>
        <v>0.29506195956664455</v>
      </c>
      <c r="V1015" s="62">
        <f t="shared" si="2065"/>
        <v>2564.5201799999995</v>
      </c>
      <c r="W1015" s="12">
        <v>4042.6</v>
      </c>
      <c r="X1015" s="111">
        <v>1323.2</v>
      </c>
      <c r="Y1015" s="12">
        <v>6861</v>
      </c>
      <c r="Z1015" s="12">
        <v>259.69499999999999</v>
      </c>
      <c r="AA1015" s="62">
        <f t="shared" si="2066"/>
        <v>7934.4168200000004</v>
      </c>
      <c r="AB1015" s="52">
        <f t="shared" si="2051"/>
        <v>2.1810209522594812</v>
      </c>
      <c r="AC1015" s="62">
        <f t="shared" si="2052"/>
        <v>-4296.4798200000005</v>
      </c>
      <c r="AD1015" s="81"/>
      <c r="AE1015" s="162"/>
    </row>
    <row r="1016" spans="1:31" s="6" customFormat="1" ht="18" customHeight="1" x14ac:dyDescent="0.25">
      <c r="A1016" s="6" t="s">
        <v>231</v>
      </c>
      <c r="B1016" s="70" t="s">
        <v>7</v>
      </c>
      <c r="C1016" s="10" t="s">
        <v>220</v>
      </c>
      <c r="D1016" s="12">
        <v>0</v>
      </c>
      <c r="E1016" s="12">
        <v>5.5</v>
      </c>
      <c r="F1016" s="146">
        <v>5.5</v>
      </c>
      <c r="G1016" s="84">
        <v>0.4</v>
      </c>
      <c r="H1016" s="84">
        <v>0.4</v>
      </c>
      <c r="I1016" s="146">
        <v>0.4</v>
      </c>
      <c r="J1016" s="43">
        <v>0.4</v>
      </c>
      <c r="K1016" s="43">
        <v>0.4</v>
      </c>
      <c r="L1016" s="52">
        <f t="shared" si="2061"/>
        <v>7.2727272727272738E-2</v>
      </c>
      <c r="M1016" s="12">
        <v>0</v>
      </c>
      <c r="N1016" s="12">
        <v>0</v>
      </c>
      <c r="O1016" s="12">
        <v>0.4</v>
      </c>
      <c r="P1016" s="12">
        <v>0</v>
      </c>
      <c r="Q1016" s="12">
        <v>0</v>
      </c>
      <c r="R1016" s="12">
        <v>0</v>
      </c>
      <c r="S1016" s="12">
        <f t="shared" si="2062"/>
        <v>0</v>
      </c>
      <c r="T1016" s="146">
        <f t="shared" si="2063"/>
        <v>5.0999999999999996</v>
      </c>
      <c r="U1016" s="52">
        <f t="shared" si="2064"/>
        <v>7.2727272727272738E-2</v>
      </c>
      <c r="V1016" s="62">
        <f t="shared" si="2065"/>
        <v>5.0999999999999996</v>
      </c>
      <c r="W1016" s="12">
        <v>3</v>
      </c>
      <c r="X1016" s="111">
        <v>0</v>
      </c>
      <c r="Y1016" s="12"/>
      <c r="Z1016" s="12">
        <v>0</v>
      </c>
      <c r="AA1016" s="62">
        <f t="shared" si="2066"/>
        <v>0.4</v>
      </c>
      <c r="AB1016" s="52">
        <f t="shared" si="2051"/>
        <v>7.2727272727272738E-2</v>
      </c>
      <c r="AC1016" s="62">
        <f t="shared" si="2052"/>
        <v>5.0999999999999996</v>
      </c>
      <c r="AD1016" s="81"/>
      <c r="AE1016" s="162"/>
    </row>
    <row r="1017" spans="1:31" s="6" customFormat="1" ht="30" customHeight="1" x14ac:dyDescent="0.25">
      <c r="A1017" s="6" t="str">
        <f t="shared" ref="A1017:A1032" si="2092">IF(OR(M1017&lt;&gt;0,F1017&lt;&gt;0,O1017&lt;&gt;0,S1017&lt;&gt;0,T1017&lt;&gt;0),"a","b")</f>
        <v>b</v>
      </c>
      <c r="B1017" s="69" t="s">
        <v>7</v>
      </c>
      <c r="C1017" s="13" t="s">
        <v>14</v>
      </c>
      <c r="D1017" s="14">
        <v>0</v>
      </c>
      <c r="E1017" s="14">
        <v>0</v>
      </c>
      <c r="F1017" s="147">
        <v>0</v>
      </c>
      <c r="G1017" s="158">
        <v>0</v>
      </c>
      <c r="H1017" s="158">
        <v>0</v>
      </c>
      <c r="I1017" s="147">
        <v>0</v>
      </c>
      <c r="J1017" s="44">
        <v>0</v>
      </c>
      <c r="K1017" s="44">
        <v>0</v>
      </c>
      <c r="L1017" s="53" t="str">
        <f t="shared" si="2061"/>
        <v/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f t="shared" si="2062"/>
        <v>0</v>
      </c>
      <c r="T1017" s="147">
        <f t="shared" si="2063"/>
        <v>0</v>
      </c>
      <c r="U1017" s="53" t="str">
        <f t="shared" si="2064"/>
        <v/>
      </c>
      <c r="V1017" s="63">
        <f t="shared" si="2065"/>
        <v>0</v>
      </c>
      <c r="W1017" s="14"/>
      <c r="X1017" s="110">
        <v>0</v>
      </c>
      <c r="Y1017" s="14"/>
      <c r="Z1017" s="14">
        <v>0</v>
      </c>
      <c r="AA1017" s="63">
        <f t="shared" si="2066"/>
        <v>0</v>
      </c>
      <c r="AB1017" s="53" t="str">
        <f t="shared" si="2051"/>
        <v/>
      </c>
      <c r="AC1017" s="63">
        <f t="shared" si="2052"/>
        <v>0</v>
      </c>
      <c r="AD1017" s="81"/>
      <c r="AE1017" s="162"/>
    </row>
    <row r="1018" spans="1:31" s="6" customFormat="1" ht="15" customHeight="1" x14ac:dyDescent="0.25">
      <c r="A1018" s="6" t="str">
        <f t="shared" si="2092"/>
        <v>b</v>
      </c>
      <c r="B1018" s="69" t="s">
        <v>7</v>
      </c>
      <c r="C1018" s="13" t="s">
        <v>15</v>
      </c>
      <c r="D1018" s="14">
        <v>0</v>
      </c>
      <c r="E1018" s="14">
        <v>0</v>
      </c>
      <c r="F1018" s="147">
        <v>0</v>
      </c>
      <c r="G1018" s="158">
        <v>0</v>
      </c>
      <c r="H1018" s="158">
        <v>0</v>
      </c>
      <c r="I1018" s="147">
        <v>0</v>
      </c>
      <c r="J1018" s="44">
        <v>0</v>
      </c>
      <c r="K1018" s="44">
        <v>0</v>
      </c>
      <c r="L1018" s="53" t="str">
        <f t="shared" si="2061"/>
        <v/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f t="shared" si="2062"/>
        <v>0</v>
      </c>
      <c r="T1018" s="147">
        <f t="shared" si="2063"/>
        <v>0</v>
      </c>
      <c r="U1018" s="53" t="str">
        <f t="shared" si="2064"/>
        <v/>
      </c>
      <c r="V1018" s="63">
        <f t="shared" si="2065"/>
        <v>0</v>
      </c>
      <c r="W1018" s="14"/>
      <c r="X1018" s="110">
        <v>0</v>
      </c>
      <c r="Y1018" s="14"/>
      <c r="Z1018" s="14">
        <v>0</v>
      </c>
      <c r="AA1018" s="63">
        <f t="shared" si="2066"/>
        <v>0</v>
      </c>
      <c r="AB1018" s="53" t="str">
        <f t="shared" si="2051"/>
        <v/>
      </c>
      <c r="AC1018" s="63">
        <f t="shared" si="2052"/>
        <v>0</v>
      </c>
      <c r="AD1018" s="81"/>
      <c r="AE1018" s="162"/>
    </row>
    <row r="1019" spans="1:31" s="6" customFormat="1" ht="15.75" customHeight="1" thickBot="1" x14ac:dyDescent="0.3">
      <c r="A1019" s="6" t="str">
        <f t="shared" si="2092"/>
        <v>b</v>
      </c>
      <c r="B1019" s="71" t="s">
        <v>7</v>
      </c>
      <c r="C1019" s="17" t="s">
        <v>16</v>
      </c>
      <c r="D1019" s="18">
        <v>0</v>
      </c>
      <c r="E1019" s="18">
        <v>0</v>
      </c>
      <c r="F1019" s="149">
        <v>0</v>
      </c>
      <c r="G1019" s="160">
        <v>0</v>
      </c>
      <c r="H1019" s="160">
        <v>0</v>
      </c>
      <c r="I1019" s="149">
        <v>0</v>
      </c>
      <c r="J1019" s="46">
        <v>0</v>
      </c>
      <c r="K1019" s="46">
        <v>0</v>
      </c>
      <c r="L1019" s="55" t="str">
        <f t="shared" si="2061"/>
        <v/>
      </c>
      <c r="M1019" s="18">
        <v>0</v>
      </c>
      <c r="N1019" s="18">
        <v>0</v>
      </c>
      <c r="O1019" s="18">
        <v>0</v>
      </c>
      <c r="P1019" s="18">
        <v>0</v>
      </c>
      <c r="Q1019" s="18">
        <v>0</v>
      </c>
      <c r="R1019" s="18">
        <v>0</v>
      </c>
      <c r="S1019" s="18">
        <f t="shared" si="2062"/>
        <v>0</v>
      </c>
      <c r="T1019" s="149">
        <f t="shared" si="2063"/>
        <v>0</v>
      </c>
      <c r="U1019" s="55" t="str">
        <f t="shared" si="2064"/>
        <v/>
      </c>
      <c r="V1019" s="65">
        <f t="shared" si="2065"/>
        <v>0</v>
      </c>
      <c r="W1019" s="18"/>
      <c r="X1019" s="112">
        <v>0</v>
      </c>
      <c r="Y1019" s="18"/>
      <c r="Z1019" s="18">
        <v>0</v>
      </c>
      <c r="AA1019" s="65">
        <f t="shared" si="2066"/>
        <v>0</v>
      </c>
      <c r="AB1019" s="55" t="str">
        <f t="shared" si="2051"/>
        <v/>
      </c>
      <c r="AC1019" s="65">
        <f t="shared" si="2052"/>
        <v>0</v>
      </c>
      <c r="AD1019" s="81"/>
      <c r="AE1019" s="162"/>
    </row>
    <row r="1020" spans="1:31" s="6" customFormat="1" ht="64.5" thickTop="1" thickBot="1" x14ac:dyDescent="0.3">
      <c r="A1020" s="6" t="str">
        <f t="shared" si="2092"/>
        <v>a</v>
      </c>
      <c r="B1020" s="67" t="s">
        <v>167</v>
      </c>
      <c r="C1020" s="19" t="s">
        <v>168</v>
      </c>
      <c r="D1020" s="7">
        <f t="shared" ref="D1020:J1031" si="2093">D1032+D1044+D1056+D1068+D1104+D1116+D1128+D1164+D1176+D1188</f>
        <v>132799</v>
      </c>
      <c r="E1020" s="7">
        <f t="shared" si="2093"/>
        <v>134993.85699999999</v>
      </c>
      <c r="F1020" s="143">
        <f t="shared" ref="F1020" si="2094">F1032+F1044+F1056+F1068+F1104+F1116+F1128+F1164+F1176+F1188</f>
        <v>102965.916</v>
      </c>
      <c r="G1020" s="156">
        <f t="shared" si="2093"/>
        <v>101601.13191000001</v>
      </c>
      <c r="H1020" s="156">
        <f t="shared" ref="H1020" si="2095">H1032+H1044+H1056+H1068+H1104+H1116+H1128+H1164+H1176+H1188</f>
        <v>89653.44382</v>
      </c>
      <c r="I1020" s="143">
        <f t="shared" ref="I1020" si="2096">I1032+I1044+I1056+I1068+I1104+I1116+I1128+I1164+I1176+I1188</f>
        <v>79262.197600000014</v>
      </c>
      <c r="J1020" s="40">
        <f t="shared" si="2093"/>
        <v>65205.222010000005</v>
      </c>
      <c r="K1020" s="40">
        <f t="shared" ref="K1020" si="2097">K1032+K1044+K1056+K1068+K1104+K1116+K1128+K1164+K1176+K1188</f>
        <v>53536.017160000003</v>
      </c>
      <c r="L1020" s="49">
        <f t="shared" si="2061"/>
        <v>0.98674528287593744</v>
      </c>
      <c r="M1020" s="7">
        <f t="shared" ref="M1020:O1031" si="2098">M1032+M1044+M1056+M1068+M1104+M1116+M1128+M1164+M1176+M1188</f>
        <v>0</v>
      </c>
      <c r="N1020" s="7">
        <f t="shared" ref="N1020" si="2099">N1032+N1044+N1056+N1068+N1104+N1116+N1128+N1164+N1176+N1188</f>
        <v>14416.437599999999</v>
      </c>
      <c r="O1020" s="7">
        <f t="shared" si="2098"/>
        <v>10535.575209999997</v>
      </c>
      <c r="P1020" s="7">
        <f t="shared" ref="P1020" si="2100">P1032+P1044+P1056+P1068+P1104+P1116+P1128+P1164+P1176+P1188</f>
        <v>11669.20485</v>
      </c>
      <c r="Q1020" s="7">
        <f t="shared" ref="Q1020" si="2101">Q1032+Q1044+Q1056+Q1068+Q1104+Q1116+Q1128+Q1164+Q1176+Q1188</f>
        <v>11995.708999999999</v>
      </c>
      <c r="R1020" s="7">
        <v>14056.975590000009</v>
      </c>
      <c r="S1020" s="7">
        <f t="shared" si="2062"/>
        <v>11947.688090000011</v>
      </c>
      <c r="T1020" s="143">
        <f t="shared" si="2063"/>
        <v>1364.7840899999865</v>
      </c>
      <c r="U1020" s="49">
        <f t="shared" si="2064"/>
        <v>0.75263522480137757</v>
      </c>
      <c r="V1020" s="59">
        <f t="shared" si="2065"/>
        <v>33392.725089999978</v>
      </c>
      <c r="W1020" s="7">
        <f t="shared" ref="W1020:Y1020" si="2102">W1032+W1044+W1056+W1068+W1104+W1116+W1128+W1164+W1176+W1188</f>
        <v>38371.264064999996</v>
      </c>
      <c r="X1020" s="129">
        <f t="shared" ref="X1020" si="2103">X1032+X1044+X1056+X1068+X1104+X1116+X1128+X1164+X1176+X1188</f>
        <v>38575.945</v>
      </c>
      <c r="Y1020" s="7">
        <f t="shared" si="2102"/>
        <v>41779.278985199999</v>
      </c>
      <c r="Z1020" s="7">
        <f t="shared" ref="Z1020" si="2104">Z1032+Z1044+Z1056+Z1068+Z1104+Z1116+Z1128+Z1164+Z1176+Z1188</f>
        <v>27480.5</v>
      </c>
      <c r="AA1020" s="59">
        <f t="shared" si="2066"/>
        <v>143380.41089520001</v>
      </c>
      <c r="AB1020" s="49">
        <f t="shared" si="2051"/>
        <v>1.0621254483839218</v>
      </c>
      <c r="AC1020" s="59">
        <f t="shared" si="2052"/>
        <v>-8386.5538952000206</v>
      </c>
      <c r="AD1020" s="81"/>
      <c r="AE1020" s="162"/>
    </row>
    <row r="1021" spans="1:31" s="6" customFormat="1" ht="18.75" thickTop="1" x14ac:dyDescent="0.25">
      <c r="A1021" s="6" t="str">
        <f t="shared" si="2092"/>
        <v>a</v>
      </c>
      <c r="B1021" s="69" t="s">
        <v>7</v>
      </c>
      <c r="C1021" s="8" t="s">
        <v>8</v>
      </c>
      <c r="D1021" s="9">
        <f t="shared" si="2093"/>
        <v>132799</v>
      </c>
      <c r="E1021" s="9">
        <f t="shared" si="2093"/>
        <v>134882.45499999999</v>
      </c>
      <c r="F1021" s="144">
        <f t="shared" ref="F1021" si="2105">F1033+F1045+F1057+F1069+F1105+F1117+F1129+F1165+F1177+F1189</f>
        <v>102854.514</v>
      </c>
      <c r="G1021" s="157">
        <f t="shared" si="2093"/>
        <v>101489.74795</v>
      </c>
      <c r="H1021" s="157">
        <f t="shared" ref="H1021" si="2106">H1033+H1045+H1057+H1069+H1105+H1117+H1129+H1165+H1177+H1189</f>
        <v>89542.059860000008</v>
      </c>
      <c r="I1021" s="144">
        <f t="shared" ref="I1021" si="2107">I1033+I1045+I1057+I1069+I1105+I1117+I1129+I1165+I1177+I1189</f>
        <v>79150.813640000008</v>
      </c>
      <c r="J1021" s="41">
        <f t="shared" si="2093"/>
        <v>65093.838049999998</v>
      </c>
      <c r="K1021" s="41">
        <f t="shared" ref="K1021" si="2108">K1033+K1045+K1057+K1069+K1105+K1117+K1129+K1165+K1177+K1189</f>
        <v>53424.633200000004</v>
      </c>
      <c r="L1021" s="50">
        <f t="shared" si="2061"/>
        <v>0.98673110204963888</v>
      </c>
      <c r="M1021" s="9">
        <f t="shared" si="2098"/>
        <v>0</v>
      </c>
      <c r="N1021" s="9">
        <f t="shared" ref="N1021" si="2109">N1033+N1045+N1057+N1069+N1105+N1117+N1129+N1165+N1177+N1189</f>
        <v>14416.437599999999</v>
      </c>
      <c r="O1021" s="9">
        <f t="shared" si="2098"/>
        <v>10535.575209999997</v>
      </c>
      <c r="P1021" s="9">
        <f t="shared" ref="P1021" si="2110">P1033+P1045+P1057+P1069+P1105+P1117+P1129+P1165+P1177+P1189</f>
        <v>11669.20485</v>
      </c>
      <c r="Q1021" s="9">
        <f t="shared" ref="Q1021" si="2111">Q1033+Q1045+Q1057+Q1069+Q1105+Q1117+Q1129+Q1165+Q1177+Q1189</f>
        <v>11994.909</v>
      </c>
      <c r="R1021" s="9">
        <v>14056.975590000009</v>
      </c>
      <c r="S1021" s="9">
        <f t="shared" si="2062"/>
        <v>11947.688089999996</v>
      </c>
      <c r="T1021" s="144">
        <f t="shared" si="2063"/>
        <v>1364.7660499999911</v>
      </c>
      <c r="U1021" s="50">
        <f t="shared" si="2064"/>
        <v>0.75243105524732634</v>
      </c>
      <c r="V1021" s="60">
        <f t="shared" si="2065"/>
        <v>33392.707049999983</v>
      </c>
      <c r="W1021" s="9">
        <f t="shared" ref="W1021:Y1021" si="2112">W1033+W1045+W1057+W1069+W1105+W1117+W1129+W1165+W1177+W1189</f>
        <v>38369.664064999997</v>
      </c>
      <c r="X1021" s="130">
        <f t="shared" ref="X1021" si="2113">X1033+X1045+X1057+X1069+X1105+X1117+X1129+X1165+X1177+X1189</f>
        <v>38575.945</v>
      </c>
      <c r="Y1021" s="9">
        <f t="shared" si="2112"/>
        <v>41776.878985199997</v>
      </c>
      <c r="Z1021" s="9">
        <f t="shared" ref="Z1021" si="2114">Z1033+Z1045+Z1057+Z1069+Z1105+Z1117+Z1129+Z1165+Z1177+Z1189</f>
        <v>27480.5</v>
      </c>
      <c r="AA1021" s="60">
        <f t="shared" si="2066"/>
        <v>143266.62693520001</v>
      </c>
      <c r="AB1021" s="50">
        <f t="shared" si="2051"/>
        <v>1.0621590994558932</v>
      </c>
      <c r="AC1021" s="60">
        <f t="shared" si="2052"/>
        <v>-8384.1719352000218</v>
      </c>
      <c r="AD1021" s="81"/>
      <c r="AE1021" s="162"/>
    </row>
    <row r="1022" spans="1:31" s="6" customFormat="1" ht="18" customHeight="1" x14ac:dyDescent="0.25">
      <c r="A1022" s="6" t="str">
        <f t="shared" si="2092"/>
        <v>b</v>
      </c>
      <c r="B1022" s="70" t="s">
        <v>7</v>
      </c>
      <c r="C1022" s="10" t="s">
        <v>215</v>
      </c>
      <c r="D1022" s="12">
        <f t="shared" si="2093"/>
        <v>0</v>
      </c>
      <c r="E1022" s="12">
        <f t="shared" ref="E1022:F1022" si="2115">E1034+E1046+E1058+E1070+E1106+E1118+E1130+E1166+E1178+E1190</f>
        <v>0</v>
      </c>
      <c r="F1022" s="146">
        <f t="shared" si="2115"/>
        <v>0</v>
      </c>
      <c r="G1022" s="84">
        <f t="shared" si="2093"/>
        <v>0</v>
      </c>
      <c r="H1022" s="84">
        <f t="shared" ref="H1022" si="2116">H1034+H1046+H1058+H1070+H1106+H1118+H1130+H1166+H1178+H1190</f>
        <v>0</v>
      </c>
      <c r="I1022" s="146">
        <f t="shared" ref="I1022" si="2117">I1034+I1046+I1058+I1070+I1106+I1118+I1130+I1166+I1178+I1190</f>
        <v>0</v>
      </c>
      <c r="J1022" s="43">
        <f t="shared" si="2093"/>
        <v>0</v>
      </c>
      <c r="K1022" s="43">
        <f t="shared" ref="K1022" si="2118">K1034+K1046+K1058+K1070+K1106+K1118+K1130+K1166+K1178+K1190</f>
        <v>0</v>
      </c>
      <c r="L1022" s="52" t="str">
        <f t="shared" si="2061"/>
        <v/>
      </c>
      <c r="M1022" s="12">
        <f t="shared" si="2098"/>
        <v>0</v>
      </c>
      <c r="N1022" s="12">
        <f t="shared" ref="N1022" si="2119">N1034+N1046+N1058+N1070+N1106+N1118+N1130+N1166+N1178+N1190</f>
        <v>0</v>
      </c>
      <c r="O1022" s="12">
        <f t="shared" si="2098"/>
        <v>0</v>
      </c>
      <c r="P1022" s="12">
        <f t="shared" ref="P1022" si="2120">P1034+P1046+P1058+P1070+P1106+P1118+P1130+P1166+P1178+P1190</f>
        <v>0</v>
      </c>
      <c r="Q1022" s="12">
        <f t="shared" ref="Q1022" si="2121">Q1034+Q1046+Q1058+Q1070+Q1106+Q1118+Q1130+Q1166+Q1178+Q1190</f>
        <v>0</v>
      </c>
      <c r="R1022" s="12">
        <v>0</v>
      </c>
      <c r="S1022" s="12">
        <f t="shared" si="2062"/>
        <v>0</v>
      </c>
      <c r="T1022" s="146">
        <f t="shared" si="2063"/>
        <v>0</v>
      </c>
      <c r="U1022" s="52" t="str">
        <f t="shared" si="2064"/>
        <v/>
      </c>
      <c r="V1022" s="62">
        <f t="shared" si="2065"/>
        <v>0</v>
      </c>
      <c r="W1022" s="12">
        <f t="shared" ref="W1022:Y1022" si="2122">W1034+W1046+W1058+W1070+W1106+W1118+W1130+W1166+W1178+W1190</f>
        <v>0</v>
      </c>
      <c r="X1022" s="131">
        <f t="shared" ref="X1022" si="2123">X1034+X1046+X1058+X1070+X1106+X1118+X1130+X1166+X1178+X1190</f>
        <v>0</v>
      </c>
      <c r="Y1022" s="12">
        <f t="shared" si="2122"/>
        <v>0</v>
      </c>
      <c r="Z1022" s="12">
        <f t="shared" ref="Z1022" si="2124">Z1034+Z1046+Z1058+Z1070+Z1106+Z1118+Z1130+Z1166+Z1178+Z1190</f>
        <v>0</v>
      </c>
      <c r="AA1022" s="62">
        <f t="shared" si="2066"/>
        <v>0</v>
      </c>
      <c r="AB1022" s="52" t="str">
        <f t="shared" si="2051"/>
        <v/>
      </c>
      <c r="AC1022" s="62">
        <f t="shared" si="2052"/>
        <v>0</v>
      </c>
      <c r="AD1022" s="81"/>
      <c r="AE1022" s="162"/>
    </row>
    <row r="1023" spans="1:31" s="6" customFormat="1" ht="18" x14ac:dyDescent="0.25">
      <c r="A1023" s="6" t="str">
        <f t="shared" si="2092"/>
        <v>a</v>
      </c>
      <c r="B1023" s="70" t="s">
        <v>7</v>
      </c>
      <c r="C1023" s="10" t="s">
        <v>221</v>
      </c>
      <c r="D1023" s="11">
        <f t="shared" si="2093"/>
        <v>20501</v>
      </c>
      <c r="E1023" s="11">
        <f t="shared" ref="E1023:F1023" si="2125">E1035+E1047+E1059+E1071+E1107+E1119+E1131+E1167+E1179+E1191</f>
        <v>22814.489000000001</v>
      </c>
      <c r="F1023" s="145">
        <f t="shared" si="2125"/>
        <v>15723.468999999999</v>
      </c>
      <c r="G1023" s="83">
        <f t="shared" si="2093"/>
        <v>14418.056490000001</v>
      </c>
      <c r="H1023" s="83">
        <f t="shared" ref="H1023" si="2126">H1035+H1047+H1059+H1071+H1107+H1119+H1131+H1167+H1179+H1191</f>
        <v>12492.748649999998</v>
      </c>
      <c r="I1023" s="145">
        <f t="shared" ref="I1023" si="2127">I1035+I1047+I1059+I1071+I1107+I1119+I1131+I1167+I1179+I1191</f>
        <v>10626.881440000001</v>
      </c>
      <c r="J1023" s="42">
        <f t="shared" si="2093"/>
        <v>8892.4940699999988</v>
      </c>
      <c r="K1023" s="42">
        <f t="shared" ref="K1023" si="2128">K1035+K1047+K1059+K1071+K1107+K1119+K1131+K1167+K1179+K1191</f>
        <v>7025.1092300000009</v>
      </c>
      <c r="L1023" s="51">
        <f t="shared" si="2061"/>
        <v>0.91697681281401722</v>
      </c>
      <c r="M1023" s="11">
        <f t="shared" si="2098"/>
        <v>0</v>
      </c>
      <c r="N1023" s="11">
        <f t="shared" ref="N1023" si="2129">N1035+N1047+N1059+N1071+N1107+N1119+N1131+N1167+N1179+N1191</f>
        <v>1825.7011200000004</v>
      </c>
      <c r="O1023" s="11">
        <f t="shared" si="2098"/>
        <v>1666.3668399999999</v>
      </c>
      <c r="P1023" s="11">
        <f t="shared" ref="P1023" si="2130">P1035+P1047+P1059+P1071+P1107+P1119+P1131+P1167+P1179+P1191</f>
        <v>1867.384839999999</v>
      </c>
      <c r="Q1023" s="11">
        <f t="shared" ref="Q1023" si="2131">Q1035+Q1047+Q1059+Q1071+Q1107+Q1119+Q1131+Q1167+Q1179+Q1191</f>
        <v>3146.9949999999999</v>
      </c>
      <c r="R1023" s="11">
        <v>1734.3873700000022</v>
      </c>
      <c r="S1023" s="11">
        <f t="shared" si="2062"/>
        <v>1925.3078400000031</v>
      </c>
      <c r="T1023" s="145">
        <f t="shared" si="2063"/>
        <v>1305.4125099999983</v>
      </c>
      <c r="U1023" s="51">
        <f t="shared" si="2064"/>
        <v>0.63196929328550822</v>
      </c>
      <c r="V1023" s="61">
        <f t="shared" si="2065"/>
        <v>8396.4325100000005</v>
      </c>
      <c r="W1023" s="11">
        <f t="shared" ref="W1023:Y1023" si="2132">W1035+W1047+W1059+W1071+W1107+W1119+W1131+W1167+W1179+W1191</f>
        <v>5641.2406199999996</v>
      </c>
      <c r="X1023" s="139">
        <f t="shared" ref="X1023" si="2133">X1035+X1047+X1059+X1071+X1107+X1119+X1131+X1167+X1179+X1191</f>
        <v>4921.8999999999996</v>
      </c>
      <c r="Y1023" s="11">
        <f t="shared" si="2132"/>
        <v>8043.5110652000003</v>
      </c>
      <c r="Z1023" s="11">
        <f t="shared" ref="Z1023" si="2134">Z1035+Z1047+Z1059+Z1071+Z1107+Z1119+Z1131+Z1167+Z1179+Z1191</f>
        <v>5976.2</v>
      </c>
      <c r="AA1023" s="61">
        <f t="shared" si="2066"/>
        <v>22461.567555200003</v>
      </c>
      <c r="AB1023" s="51">
        <f t="shared" si="2051"/>
        <v>0.98453081965587752</v>
      </c>
      <c r="AC1023" s="61">
        <f t="shared" si="2052"/>
        <v>352.92144479999843</v>
      </c>
      <c r="AD1023" s="81"/>
      <c r="AE1023" s="162"/>
    </row>
    <row r="1024" spans="1:31" s="6" customFormat="1" ht="18" customHeight="1" x14ac:dyDescent="0.25">
      <c r="A1024" s="6" t="str">
        <f t="shared" si="2092"/>
        <v>b</v>
      </c>
      <c r="B1024" s="70" t="s">
        <v>7</v>
      </c>
      <c r="C1024" s="10" t="s">
        <v>216</v>
      </c>
      <c r="D1024" s="12">
        <f t="shared" si="2093"/>
        <v>0</v>
      </c>
      <c r="E1024" s="12">
        <f t="shared" ref="E1024:F1024" si="2135">E1036+E1048+E1060+E1072+E1108+E1120+E1132+E1168+E1180+E1192</f>
        <v>0</v>
      </c>
      <c r="F1024" s="146">
        <f t="shared" si="2135"/>
        <v>0</v>
      </c>
      <c r="G1024" s="84">
        <f t="shared" si="2093"/>
        <v>0</v>
      </c>
      <c r="H1024" s="84">
        <f t="shared" ref="H1024" si="2136">H1036+H1048+H1060+H1072+H1108+H1120+H1132+H1168+H1180+H1192</f>
        <v>0</v>
      </c>
      <c r="I1024" s="146">
        <f t="shared" ref="I1024" si="2137">I1036+I1048+I1060+I1072+I1108+I1120+I1132+I1168+I1180+I1192</f>
        <v>0</v>
      </c>
      <c r="J1024" s="43">
        <f t="shared" si="2093"/>
        <v>0</v>
      </c>
      <c r="K1024" s="43">
        <f t="shared" ref="K1024" si="2138">K1036+K1048+K1060+K1072+K1108+K1120+K1132+K1168+K1180+K1192</f>
        <v>0</v>
      </c>
      <c r="L1024" s="52" t="str">
        <f t="shared" si="2061"/>
        <v/>
      </c>
      <c r="M1024" s="12">
        <f t="shared" si="2098"/>
        <v>0</v>
      </c>
      <c r="N1024" s="12">
        <f t="shared" ref="N1024" si="2139">N1036+N1048+N1060+N1072+N1108+N1120+N1132+N1168+N1180+N1192</f>
        <v>0</v>
      </c>
      <c r="O1024" s="12">
        <f t="shared" si="2098"/>
        <v>0</v>
      </c>
      <c r="P1024" s="12">
        <f t="shared" ref="P1024" si="2140">P1036+P1048+P1060+P1072+P1108+P1120+P1132+P1168+P1180+P1192</f>
        <v>0</v>
      </c>
      <c r="Q1024" s="12">
        <f t="shared" ref="Q1024" si="2141">Q1036+Q1048+Q1060+Q1072+Q1108+Q1120+Q1132+Q1168+Q1180+Q1192</f>
        <v>0</v>
      </c>
      <c r="R1024" s="12">
        <v>0</v>
      </c>
      <c r="S1024" s="12">
        <f t="shared" si="2062"/>
        <v>0</v>
      </c>
      <c r="T1024" s="146">
        <f t="shared" si="2063"/>
        <v>0</v>
      </c>
      <c r="U1024" s="52" t="str">
        <f t="shared" si="2064"/>
        <v/>
      </c>
      <c r="V1024" s="62">
        <f t="shared" si="2065"/>
        <v>0</v>
      </c>
      <c r="W1024" s="12">
        <f t="shared" ref="W1024:Y1024" si="2142">W1036+W1048+W1060+W1072+W1108+W1120+W1132+W1168+W1180+W1192</f>
        <v>0</v>
      </c>
      <c r="X1024" s="131">
        <f t="shared" ref="X1024" si="2143">X1036+X1048+X1060+X1072+X1108+X1120+X1132+X1168+X1180+X1192</f>
        <v>0</v>
      </c>
      <c r="Y1024" s="12">
        <f t="shared" si="2142"/>
        <v>0</v>
      </c>
      <c r="Z1024" s="12">
        <f t="shared" ref="Z1024" si="2144">Z1036+Z1048+Z1060+Z1072+Z1108+Z1120+Z1132+Z1168+Z1180+Z1192</f>
        <v>0</v>
      </c>
      <c r="AA1024" s="62">
        <f t="shared" si="2066"/>
        <v>0</v>
      </c>
      <c r="AB1024" s="52" t="str">
        <f t="shared" si="2051"/>
        <v/>
      </c>
      <c r="AC1024" s="62">
        <f t="shared" si="2052"/>
        <v>0</v>
      </c>
      <c r="AD1024" s="81"/>
      <c r="AE1024" s="162"/>
    </row>
    <row r="1025" spans="1:31" s="6" customFormat="1" ht="18" customHeight="1" x14ac:dyDescent="0.25">
      <c r="A1025" s="6" t="str">
        <f t="shared" si="2092"/>
        <v>b</v>
      </c>
      <c r="B1025" s="70" t="s">
        <v>7</v>
      </c>
      <c r="C1025" s="10" t="s">
        <v>217</v>
      </c>
      <c r="D1025" s="12">
        <f t="shared" si="2093"/>
        <v>0</v>
      </c>
      <c r="E1025" s="12">
        <f t="shared" ref="E1025:F1025" si="2145">E1037+E1049+E1061+E1073+E1109+E1121+E1133+E1169+E1181+E1193</f>
        <v>0</v>
      </c>
      <c r="F1025" s="146">
        <f t="shared" si="2145"/>
        <v>0</v>
      </c>
      <c r="G1025" s="84">
        <f t="shared" si="2093"/>
        <v>0</v>
      </c>
      <c r="H1025" s="84">
        <f t="shared" ref="H1025" si="2146">H1037+H1049+H1061+H1073+H1109+H1121+H1133+H1169+H1181+H1193</f>
        <v>0</v>
      </c>
      <c r="I1025" s="146">
        <f t="shared" ref="I1025" si="2147">I1037+I1049+I1061+I1073+I1109+I1121+I1133+I1169+I1181+I1193</f>
        <v>0</v>
      </c>
      <c r="J1025" s="43">
        <f t="shared" si="2093"/>
        <v>0</v>
      </c>
      <c r="K1025" s="43">
        <f t="shared" ref="K1025" si="2148">K1037+K1049+K1061+K1073+K1109+K1121+K1133+K1169+K1181+K1193</f>
        <v>0</v>
      </c>
      <c r="L1025" s="52" t="str">
        <f t="shared" si="2061"/>
        <v/>
      </c>
      <c r="M1025" s="12">
        <f t="shared" si="2098"/>
        <v>0</v>
      </c>
      <c r="N1025" s="12">
        <f t="shared" ref="N1025" si="2149">N1037+N1049+N1061+N1073+N1109+N1121+N1133+N1169+N1181+N1193</f>
        <v>0</v>
      </c>
      <c r="O1025" s="12">
        <f t="shared" si="2098"/>
        <v>0</v>
      </c>
      <c r="P1025" s="12">
        <f t="shared" ref="P1025" si="2150">P1037+P1049+P1061+P1073+P1109+P1121+P1133+P1169+P1181+P1193</f>
        <v>0</v>
      </c>
      <c r="Q1025" s="12">
        <f t="shared" ref="Q1025" si="2151">Q1037+Q1049+Q1061+Q1073+Q1109+Q1121+Q1133+Q1169+Q1181+Q1193</f>
        <v>0</v>
      </c>
      <c r="R1025" s="12">
        <v>0</v>
      </c>
      <c r="S1025" s="12">
        <f t="shared" si="2062"/>
        <v>0</v>
      </c>
      <c r="T1025" s="146">
        <f t="shared" si="2063"/>
        <v>0</v>
      </c>
      <c r="U1025" s="52" t="str">
        <f t="shared" si="2064"/>
        <v/>
      </c>
      <c r="V1025" s="62">
        <f t="shared" si="2065"/>
        <v>0</v>
      </c>
      <c r="W1025" s="12">
        <f t="shared" ref="W1025:Y1025" si="2152">W1037+W1049+W1061+W1073+W1109+W1121+W1133+W1169+W1181+W1193</f>
        <v>0</v>
      </c>
      <c r="X1025" s="131">
        <f t="shared" ref="X1025" si="2153">X1037+X1049+X1061+X1073+X1109+X1121+X1133+X1169+X1181+X1193</f>
        <v>0</v>
      </c>
      <c r="Y1025" s="12">
        <f t="shared" si="2152"/>
        <v>0</v>
      </c>
      <c r="Z1025" s="12">
        <f t="shared" ref="Z1025" si="2154">Z1037+Z1049+Z1061+Z1073+Z1109+Z1121+Z1133+Z1169+Z1181+Z1193</f>
        <v>0</v>
      </c>
      <c r="AA1025" s="62">
        <f t="shared" si="2066"/>
        <v>0</v>
      </c>
      <c r="AB1025" s="52" t="str">
        <f t="shared" si="2051"/>
        <v/>
      </c>
      <c r="AC1025" s="62">
        <f t="shared" si="2052"/>
        <v>0</v>
      </c>
      <c r="AD1025" s="81"/>
      <c r="AE1025" s="162"/>
    </row>
    <row r="1026" spans="1:31" s="6" customFormat="1" ht="18" customHeight="1" x14ac:dyDescent="0.25">
      <c r="A1026" s="6" t="str">
        <f t="shared" si="2092"/>
        <v>b</v>
      </c>
      <c r="B1026" s="70" t="s">
        <v>7</v>
      </c>
      <c r="C1026" s="10" t="s">
        <v>218</v>
      </c>
      <c r="D1026" s="12">
        <f t="shared" si="2093"/>
        <v>0</v>
      </c>
      <c r="E1026" s="12">
        <f t="shared" ref="E1026:F1026" si="2155">E1038+E1050+E1062+E1074+E1110+E1122+E1134+E1170+E1182+E1194</f>
        <v>0</v>
      </c>
      <c r="F1026" s="146">
        <f t="shared" si="2155"/>
        <v>0</v>
      </c>
      <c r="G1026" s="84">
        <f t="shared" si="2093"/>
        <v>0</v>
      </c>
      <c r="H1026" s="84">
        <f t="shared" ref="H1026" si="2156">H1038+H1050+H1062+H1074+H1110+H1122+H1134+H1170+H1182+H1194</f>
        <v>0</v>
      </c>
      <c r="I1026" s="146">
        <f t="shared" ref="I1026" si="2157">I1038+I1050+I1062+I1074+I1110+I1122+I1134+I1170+I1182+I1194</f>
        <v>0</v>
      </c>
      <c r="J1026" s="43">
        <f t="shared" si="2093"/>
        <v>0</v>
      </c>
      <c r="K1026" s="43">
        <f t="shared" ref="K1026" si="2158">K1038+K1050+K1062+K1074+K1110+K1122+K1134+K1170+K1182+K1194</f>
        <v>0</v>
      </c>
      <c r="L1026" s="52" t="str">
        <f t="shared" si="2061"/>
        <v/>
      </c>
      <c r="M1026" s="12">
        <f t="shared" si="2098"/>
        <v>0</v>
      </c>
      <c r="N1026" s="12">
        <f t="shared" ref="N1026" si="2159">N1038+N1050+N1062+N1074+N1110+N1122+N1134+N1170+N1182+N1194</f>
        <v>0</v>
      </c>
      <c r="O1026" s="12">
        <f t="shared" si="2098"/>
        <v>0</v>
      </c>
      <c r="P1026" s="12">
        <f t="shared" ref="P1026" si="2160">P1038+P1050+P1062+P1074+P1110+P1122+P1134+P1170+P1182+P1194</f>
        <v>0</v>
      </c>
      <c r="Q1026" s="12">
        <f t="shared" ref="Q1026" si="2161">Q1038+Q1050+Q1062+Q1074+Q1110+Q1122+Q1134+Q1170+Q1182+Q1194</f>
        <v>0</v>
      </c>
      <c r="R1026" s="12">
        <v>0</v>
      </c>
      <c r="S1026" s="12">
        <f t="shared" si="2062"/>
        <v>0</v>
      </c>
      <c r="T1026" s="146">
        <f t="shared" si="2063"/>
        <v>0</v>
      </c>
      <c r="U1026" s="52" t="str">
        <f t="shared" si="2064"/>
        <v/>
      </c>
      <c r="V1026" s="62">
        <f t="shared" si="2065"/>
        <v>0</v>
      </c>
      <c r="W1026" s="12">
        <f t="shared" ref="W1026:Y1026" si="2162">W1038+W1050+W1062+W1074+W1110+W1122+W1134+W1170+W1182+W1194</f>
        <v>0</v>
      </c>
      <c r="X1026" s="131">
        <f t="shared" ref="X1026" si="2163">X1038+X1050+X1062+X1074+X1110+X1122+X1134+X1170+X1182+X1194</f>
        <v>0</v>
      </c>
      <c r="Y1026" s="12">
        <f t="shared" si="2162"/>
        <v>0</v>
      </c>
      <c r="Z1026" s="12">
        <f t="shared" ref="Z1026" si="2164">Z1038+Z1050+Z1062+Z1074+Z1110+Z1122+Z1134+Z1170+Z1182+Z1194</f>
        <v>0</v>
      </c>
      <c r="AA1026" s="62">
        <f t="shared" si="2066"/>
        <v>0</v>
      </c>
      <c r="AB1026" s="52" t="str">
        <f t="shared" si="2051"/>
        <v/>
      </c>
      <c r="AC1026" s="62">
        <f t="shared" si="2052"/>
        <v>0</v>
      </c>
      <c r="AD1026" s="81"/>
      <c r="AE1026" s="162"/>
    </row>
    <row r="1027" spans="1:31" s="6" customFormat="1" ht="18" x14ac:dyDescent="0.25">
      <c r="A1027" s="6" t="str">
        <f t="shared" si="2092"/>
        <v>a</v>
      </c>
      <c r="B1027" s="70" t="s">
        <v>7</v>
      </c>
      <c r="C1027" s="10" t="s">
        <v>219</v>
      </c>
      <c r="D1027" s="11">
        <f t="shared" si="2093"/>
        <v>111633</v>
      </c>
      <c r="E1027" s="11">
        <f t="shared" ref="E1027:F1027" si="2165">E1039+E1051+E1063+E1075+E1111+E1123+E1135+E1171+E1183+E1195</f>
        <v>111807.368</v>
      </c>
      <c r="F1027" s="145">
        <f t="shared" si="2165"/>
        <v>86982.334999999992</v>
      </c>
      <c r="G1027" s="83">
        <f t="shared" si="2093"/>
        <v>86926.163920000006</v>
      </c>
      <c r="H1027" s="83">
        <f t="shared" ref="H1027" si="2166">H1039+H1051+H1063+H1075+H1111+H1123+H1135+H1171+H1183+H1195</f>
        <v>76934.209520000004</v>
      </c>
      <c r="I1027" s="145">
        <f t="shared" ref="I1027" si="2167">I1039+I1051+I1063+I1075+I1111+I1123+I1135+I1171+I1183+I1195</f>
        <v>68438.009340000004</v>
      </c>
      <c r="J1027" s="42">
        <f t="shared" si="2093"/>
        <v>56143.670020000005</v>
      </c>
      <c r="K1027" s="42">
        <f t="shared" ref="K1027" si="2168">K1039+K1051+K1063+K1075+K1111+K1123+K1135+K1171+K1183+K1195</f>
        <v>46370.901040000004</v>
      </c>
      <c r="L1027" s="51">
        <f t="shared" si="2061"/>
        <v>0.99935422428013709</v>
      </c>
      <c r="M1027" s="11">
        <f t="shared" si="2098"/>
        <v>0</v>
      </c>
      <c r="N1027" s="11">
        <f t="shared" ref="N1027" si="2169">N1039+N1051+N1063+N1075+N1111+N1123+N1135+N1171+N1183+N1195</f>
        <v>12590.73648</v>
      </c>
      <c r="O1027" s="11">
        <f t="shared" si="2098"/>
        <v>8840.7854399999997</v>
      </c>
      <c r="P1027" s="11">
        <f t="shared" ref="P1027" si="2170">P1039+P1051+P1063+P1075+P1111+P1123+P1135+P1171+P1183+P1195</f>
        <v>9772.7689800000007</v>
      </c>
      <c r="Q1027" s="11">
        <f t="shared" ref="Q1027" si="2171">Q1039+Q1051+Q1063+Q1075+Q1111+Q1123+Q1135+Q1171+Q1183+Q1195</f>
        <v>8817.9140000000007</v>
      </c>
      <c r="R1027" s="11">
        <v>12294.339319999999</v>
      </c>
      <c r="S1027" s="11">
        <f t="shared" si="2062"/>
        <v>9991.9544000000024</v>
      </c>
      <c r="T1027" s="145">
        <f t="shared" si="2063"/>
        <v>56.171079999985523</v>
      </c>
      <c r="U1027" s="51">
        <f t="shared" si="2064"/>
        <v>0.77746364550858582</v>
      </c>
      <c r="V1027" s="61">
        <f t="shared" si="2065"/>
        <v>24881.204079999996</v>
      </c>
      <c r="W1027" s="11">
        <f t="shared" ref="W1027:Y1027" si="2172">W1039+W1051+W1063+W1075+W1111+W1123+W1135+W1171+W1183+W1195</f>
        <v>32642.05602</v>
      </c>
      <c r="X1027" s="139">
        <f t="shared" ref="X1027" si="2173">X1039+X1051+X1063+X1075+X1111+X1123+X1135+X1171+X1183+X1195</f>
        <v>33542.345000000001</v>
      </c>
      <c r="Y1027" s="11">
        <f t="shared" si="2172"/>
        <v>33618.297470000005</v>
      </c>
      <c r="Z1027" s="11">
        <f t="shared" ref="Z1027" si="2174">Z1039+Z1051+Z1063+Z1075+Z1111+Z1123+Z1135+Z1171+Z1183+Z1195</f>
        <v>21392.411999999997</v>
      </c>
      <c r="AA1027" s="61">
        <f t="shared" si="2066"/>
        <v>120544.46139000001</v>
      </c>
      <c r="AB1027" s="51">
        <f t="shared" si="2051"/>
        <v>1.0781441647924312</v>
      </c>
      <c r="AC1027" s="61">
        <f t="shared" si="2052"/>
        <v>-8737.0933900000091</v>
      </c>
      <c r="AD1027" s="81"/>
      <c r="AE1027" s="162"/>
    </row>
    <row r="1028" spans="1:31" s="6" customFormat="1" ht="18" x14ac:dyDescent="0.25">
      <c r="A1028" s="6" t="str">
        <f t="shared" si="2092"/>
        <v>a</v>
      </c>
      <c r="B1028" s="70" t="s">
        <v>7</v>
      </c>
      <c r="C1028" s="10" t="s">
        <v>220</v>
      </c>
      <c r="D1028" s="11">
        <f t="shared" si="2093"/>
        <v>665</v>
      </c>
      <c r="E1028" s="11">
        <f t="shared" ref="E1028:F1028" si="2175">E1040+E1052+E1064+E1076+E1112+E1124+E1136+E1172+E1184+E1196</f>
        <v>260.59800000000001</v>
      </c>
      <c r="F1028" s="145">
        <f t="shared" si="2175"/>
        <v>148.71</v>
      </c>
      <c r="G1028" s="83">
        <f t="shared" si="2093"/>
        <v>145.52754000000002</v>
      </c>
      <c r="H1028" s="83">
        <f t="shared" ref="H1028" si="2176">H1040+H1052+H1064+H1076+H1112+H1124+H1136+H1172+H1184+H1196</f>
        <v>115.10169</v>
      </c>
      <c r="I1028" s="145">
        <f t="shared" ref="I1028" si="2177">I1040+I1052+I1064+I1076+I1112+I1124+I1136+I1172+I1184+I1196</f>
        <v>85.92286</v>
      </c>
      <c r="J1028" s="42">
        <f t="shared" si="2093"/>
        <v>57.673960000000001</v>
      </c>
      <c r="K1028" s="42">
        <f t="shared" ref="K1028" si="2178">K1040+K1052+K1064+K1076+K1112+K1124+K1136+K1172+K1184+K1196</f>
        <v>28.62293</v>
      </c>
      <c r="L1028" s="51">
        <f t="shared" si="2061"/>
        <v>0.9785995561831754</v>
      </c>
      <c r="M1028" s="11">
        <f t="shared" si="2098"/>
        <v>0</v>
      </c>
      <c r="N1028" s="11">
        <f t="shared" ref="N1028" si="2179">N1040+N1052+N1064+N1076+N1112+N1124+N1136+N1172+N1184+N1196</f>
        <v>0</v>
      </c>
      <c r="O1028" s="11">
        <f t="shared" si="2098"/>
        <v>28.422930000000001</v>
      </c>
      <c r="P1028" s="11">
        <f t="shared" ref="P1028" si="2180">P1040+P1052+P1064+P1076+P1112+P1124+P1136+P1172+P1184+P1196</f>
        <v>29.051030000000001</v>
      </c>
      <c r="Q1028" s="11">
        <f t="shared" ref="Q1028" si="2181">Q1040+Q1052+Q1064+Q1076+Q1112+Q1124+Q1136+Q1172+Q1184+Q1196</f>
        <v>30</v>
      </c>
      <c r="R1028" s="11">
        <v>28.248899999999999</v>
      </c>
      <c r="S1028" s="11">
        <f t="shared" si="2062"/>
        <v>30.425850000000011</v>
      </c>
      <c r="T1028" s="145">
        <f t="shared" si="2063"/>
        <v>3.1824599999999919</v>
      </c>
      <c r="U1028" s="51">
        <f t="shared" si="2064"/>
        <v>0.55843690281583136</v>
      </c>
      <c r="V1028" s="61">
        <f t="shared" si="2065"/>
        <v>115.07046</v>
      </c>
      <c r="W1028" s="11">
        <f t="shared" ref="W1028:Y1028" si="2182">W1040+W1052+W1064+W1076+W1112+W1124+W1136+W1172+W1184+W1196</f>
        <v>86.367424999999997</v>
      </c>
      <c r="X1028" s="139">
        <f t="shared" ref="X1028" si="2183">X1040+X1052+X1064+X1076+X1112+X1124+X1136+X1172+X1184+X1196</f>
        <v>111.7</v>
      </c>
      <c r="Y1028" s="11">
        <f t="shared" si="2182"/>
        <v>115.07044999999999</v>
      </c>
      <c r="Z1028" s="11">
        <f t="shared" ref="Z1028" si="2184">Z1040+Z1052+Z1064+Z1076+Z1112+Z1124+Z1136+Z1172+Z1184+Z1196</f>
        <v>111.88800000000001</v>
      </c>
      <c r="AA1028" s="61">
        <f t="shared" si="2066"/>
        <v>260.59798999999998</v>
      </c>
      <c r="AB1028" s="51">
        <f t="shared" si="2051"/>
        <v>0.99999996162672</v>
      </c>
      <c r="AC1028" s="61">
        <f t="shared" si="2052"/>
        <v>1.0000000031595846E-5</v>
      </c>
      <c r="AD1028" s="81"/>
      <c r="AE1028" s="162"/>
    </row>
    <row r="1029" spans="1:31" s="6" customFormat="1" ht="30" customHeight="1" x14ac:dyDescent="0.25">
      <c r="A1029" s="6" t="str">
        <f t="shared" si="2092"/>
        <v>b</v>
      </c>
      <c r="B1029" s="69" t="s">
        <v>7</v>
      </c>
      <c r="C1029" s="13" t="s">
        <v>14</v>
      </c>
      <c r="D1029" s="14">
        <f t="shared" si="2093"/>
        <v>0</v>
      </c>
      <c r="E1029" s="14">
        <f t="shared" ref="E1029:F1029" si="2185">E1041+E1053+E1065+E1077+E1113+E1125+E1137+E1173+E1185+E1197</f>
        <v>0</v>
      </c>
      <c r="F1029" s="147">
        <f t="shared" si="2185"/>
        <v>0</v>
      </c>
      <c r="G1029" s="158">
        <f t="shared" si="2093"/>
        <v>0</v>
      </c>
      <c r="H1029" s="158">
        <f t="shared" ref="H1029" si="2186">H1041+H1053+H1065+H1077+H1113+H1125+H1137+H1173+H1185+H1197</f>
        <v>0</v>
      </c>
      <c r="I1029" s="147">
        <f t="shared" ref="I1029" si="2187">I1041+I1053+I1065+I1077+I1113+I1125+I1137+I1173+I1185+I1197</f>
        <v>0</v>
      </c>
      <c r="J1029" s="44">
        <f t="shared" si="2093"/>
        <v>0</v>
      </c>
      <c r="K1029" s="44">
        <f t="shared" ref="K1029" si="2188">K1041+K1053+K1065+K1077+K1113+K1125+K1137+K1173+K1185+K1197</f>
        <v>0</v>
      </c>
      <c r="L1029" s="53" t="str">
        <f t="shared" si="2061"/>
        <v/>
      </c>
      <c r="M1029" s="14">
        <f t="shared" si="2098"/>
        <v>0</v>
      </c>
      <c r="N1029" s="14">
        <f t="shared" ref="N1029" si="2189">N1041+N1053+N1065+N1077+N1113+N1125+N1137+N1173+N1185+N1197</f>
        <v>0</v>
      </c>
      <c r="O1029" s="14">
        <f t="shared" si="2098"/>
        <v>0</v>
      </c>
      <c r="P1029" s="14">
        <f t="shared" ref="P1029" si="2190">P1041+P1053+P1065+P1077+P1113+P1125+P1137+P1173+P1185+P1197</f>
        <v>0</v>
      </c>
      <c r="Q1029" s="14">
        <f t="shared" ref="Q1029" si="2191">Q1041+Q1053+Q1065+Q1077+Q1113+Q1125+Q1137+Q1173+Q1185+Q1197</f>
        <v>0.8</v>
      </c>
      <c r="R1029" s="14">
        <v>0</v>
      </c>
      <c r="S1029" s="14">
        <f t="shared" si="2062"/>
        <v>0</v>
      </c>
      <c r="T1029" s="147">
        <f t="shared" si="2063"/>
        <v>0</v>
      </c>
      <c r="U1029" s="53" t="str">
        <f t="shared" si="2064"/>
        <v/>
      </c>
      <c r="V1029" s="63">
        <f t="shared" si="2065"/>
        <v>0</v>
      </c>
      <c r="W1029" s="14">
        <f t="shared" ref="W1029:Y1029" si="2192">W1041+W1053+W1065+W1077+W1113+W1125+W1137+W1173+W1185+W1197</f>
        <v>1.6</v>
      </c>
      <c r="X1029" s="132">
        <f t="shared" ref="X1029" si="2193">X1041+X1053+X1065+X1077+X1113+X1125+X1137+X1173+X1185+X1197</f>
        <v>0</v>
      </c>
      <c r="Y1029" s="14">
        <f t="shared" si="2192"/>
        <v>2.4</v>
      </c>
      <c r="Z1029" s="14">
        <f t="shared" ref="Z1029" si="2194">Z1041+Z1053+Z1065+Z1077+Z1113+Z1125+Z1137+Z1173+Z1185+Z1197</f>
        <v>0</v>
      </c>
      <c r="AA1029" s="63">
        <f t="shared" si="2066"/>
        <v>2.4</v>
      </c>
      <c r="AB1029" s="53" t="str">
        <f t="shared" ref="AB1029:AB1092" si="2195">IF(OR(E1029="",E1029=0),"",(G1029+Y1029)/E1029)</f>
        <v/>
      </c>
      <c r="AC1029" s="63">
        <f t="shared" ref="AC1029:AC1092" si="2196">IF(OR(C1029="თანამდებობრივი სარგო",C1029="პრემია",C1029="დანამატი",C1029="მ.შ. შტატგარეშეთა შრომის ანაზღაურება"),"",E1029-AA1029)</f>
        <v>-2.4</v>
      </c>
      <c r="AD1029" s="81"/>
      <c r="AE1029" s="162"/>
    </row>
    <row r="1030" spans="1:31" s="6" customFormat="1" ht="15" customHeight="1" x14ac:dyDescent="0.25">
      <c r="A1030" s="6" t="str">
        <f t="shared" si="2092"/>
        <v>b</v>
      </c>
      <c r="B1030" s="69" t="s">
        <v>7</v>
      </c>
      <c r="C1030" s="13" t="s">
        <v>15</v>
      </c>
      <c r="D1030" s="14">
        <f t="shared" si="2093"/>
        <v>0</v>
      </c>
      <c r="E1030" s="14">
        <f t="shared" ref="E1030:F1030" si="2197">E1042+E1054+E1066+E1078+E1114+E1126+E1138+E1174+E1186+E1198</f>
        <v>0</v>
      </c>
      <c r="F1030" s="147">
        <f t="shared" si="2197"/>
        <v>0</v>
      </c>
      <c r="G1030" s="158">
        <f t="shared" si="2093"/>
        <v>0</v>
      </c>
      <c r="H1030" s="158">
        <f t="shared" ref="H1030" si="2198">H1042+H1054+H1066+H1078+H1114+H1126+H1138+H1174+H1186+H1198</f>
        <v>0</v>
      </c>
      <c r="I1030" s="147">
        <f t="shared" ref="I1030" si="2199">I1042+I1054+I1066+I1078+I1114+I1126+I1138+I1174+I1186+I1198</f>
        <v>0</v>
      </c>
      <c r="J1030" s="44">
        <f t="shared" si="2093"/>
        <v>0</v>
      </c>
      <c r="K1030" s="44">
        <f t="shared" ref="K1030" si="2200">K1042+K1054+K1066+K1078+K1114+K1126+K1138+K1174+K1186+K1198</f>
        <v>0</v>
      </c>
      <c r="L1030" s="53" t="str">
        <f t="shared" si="2061"/>
        <v/>
      </c>
      <c r="M1030" s="14">
        <f t="shared" si="2098"/>
        <v>0</v>
      </c>
      <c r="N1030" s="14">
        <f t="shared" ref="N1030" si="2201">N1042+N1054+N1066+N1078+N1114+N1126+N1138+N1174+N1186+N1198</f>
        <v>0</v>
      </c>
      <c r="O1030" s="14">
        <f t="shared" si="2098"/>
        <v>0</v>
      </c>
      <c r="P1030" s="14">
        <f t="shared" ref="P1030" si="2202">P1042+P1054+P1066+P1078+P1114+P1126+P1138+P1174+P1186+P1198</f>
        <v>0</v>
      </c>
      <c r="Q1030" s="14">
        <f t="shared" ref="Q1030" si="2203">Q1042+Q1054+Q1066+Q1078+Q1114+Q1126+Q1138+Q1174+Q1186+Q1198</f>
        <v>0</v>
      </c>
      <c r="R1030" s="14">
        <v>0</v>
      </c>
      <c r="S1030" s="14">
        <f t="shared" si="2062"/>
        <v>0</v>
      </c>
      <c r="T1030" s="147">
        <f t="shared" si="2063"/>
        <v>0</v>
      </c>
      <c r="U1030" s="53" t="str">
        <f t="shared" si="2064"/>
        <v/>
      </c>
      <c r="V1030" s="63">
        <f t="shared" si="2065"/>
        <v>0</v>
      </c>
      <c r="W1030" s="14">
        <f t="shared" ref="W1030:Y1030" si="2204">W1042+W1054+W1066+W1078+W1114+W1126+W1138+W1174+W1186+W1198</f>
        <v>0</v>
      </c>
      <c r="X1030" s="132">
        <f t="shared" ref="X1030" si="2205">X1042+X1054+X1066+X1078+X1114+X1126+X1138+X1174+X1186+X1198</f>
        <v>0</v>
      </c>
      <c r="Y1030" s="14">
        <f t="shared" si="2204"/>
        <v>0</v>
      </c>
      <c r="Z1030" s="14">
        <f t="shared" ref="Z1030" si="2206">Z1042+Z1054+Z1066+Z1078+Z1114+Z1126+Z1138+Z1174+Z1186+Z1198</f>
        <v>0</v>
      </c>
      <c r="AA1030" s="63">
        <f t="shared" si="2066"/>
        <v>0</v>
      </c>
      <c r="AB1030" s="53" t="str">
        <f t="shared" si="2195"/>
        <v/>
      </c>
      <c r="AC1030" s="63">
        <f t="shared" si="2196"/>
        <v>0</v>
      </c>
      <c r="AD1030" s="81"/>
      <c r="AE1030" s="162"/>
    </row>
    <row r="1031" spans="1:31" s="6" customFormat="1" ht="18.75" thickBot="1" x14ac:dyDescent="0.3">
      <c r="A1031" s="6" t="str">
        <f t="shared" si="2092"/>
        <v>a</v>
      </c>
      <c r="B1031" s="71" t="s">
        <v>7</v>
      </c>
      <c r="C1031" s="15" t="s">
        <v>16</v>
      </c>
      <c r="D1031" s="16">
        <f t="shared" si="2093"/>
        <v>0</v>
      </c>
      <c r="E1031" s="16">
        <f t="shared" ref="E1031:F1031" si="2207">E1043+E1055+E1067+E1079+E1115+E1127+E1139+E1175+E1187+E1199</f>
        <v>111.402</v>
      </c>
      <c r="F1031" s="148">
        <f t="shared" si="2207"/>
        <v>111.402</v>
      </c>
      <c r="G1031" s="159">
        <f t="shared" si="2093"/>
        <v>111.38396</v>
      </c>
      <c r="H1031" s="159">
        <f t="shared" ref="H1031" si="2208">H1043+H1055+H1067+H1079+H1115+H1127+H1139+H1175+H1187+H1199</f>
        <v>111.38396</v>
      </c>
      <c r="I1031" s="148">
        <f t="shared" ref="I1031" si="2209">I1043+I1055+I1067+I1079+I1115+I1127+I1139+I1175+I1187+I1199</f>
        <v>111.38396</v>
      </c>
      <c r="J1031" s="45">
        <f t="shared" si="2093"/>
        <v>111.38396</v>
      </c>
      <c r="K1031" s="45">
        <f t="shared" ref="K1031" si="2210">K1043+K1055+K1067+K1079+K1115+K1127+K1139+K1175+K1187+K1199</f>
        <v>111.38396</v>
      </c>
      <c r="L1031" s="54">
        <f t="shared" si="2061"/>
        <v>0.99983806394858266</v>
      </c>
      <c r="M1031" s="16">
        <f t="shared" si="2098"/>
        <v>0</v>
      </c>
      <c r="N1031" s="16">
        <f t="shared" ref="N1031" si="2211">N1043+N1055+N1067+N1079+N1115+N1127+N1139+N1175+N1187+N1199</f>
        <v>0</v>
      </c>
      <c r="O1031" s="16">
        <f t="shared" si="2098"/>
        <v>0</v>
      </c>
      <c r="P1031" s="16">
        <f t="shared" ref="P1031" si="2212">P1043+P1055+P1067+P1079+P1115+P1127+P1139+P1175+P1187+P1199</f>
        <v>0</v>
      </c>
      <c r="Q1031" s="16">
        <f t="shared" ref="Q1031" si="2213">Q1043+Q1055+Q1067+Q1079+Q1115+Q1127+Q1139+Q1175+Q1187+Q1199</f>
        <v>0</v>
      </c>
      <c r="R1031" s="16">
        <v>0</v>
      </c>
      <c r="S1031" s="16">
        <f t="shared" si="2062"/>
        <v>0</v>
      </c>
      <c r="T1031" s="148">
        <f t="shared" si="2063"/>
        <v>1.8039999999999168E-2</v>
      </c>
      <c r="U1031" s="54">
        <f t="shared" si="2064"/>
        <v>0.99983806394858266</v>
      </c>
      <c r="V1031" s="64">
        <f t="shared" si="2065"/>
        <v>1.8039999999999168E-2</v>
      </c>
      <c r="W1031" s="16">
        <f t="shared" ref="W1031:Y1031" si="2214">W1043+W1055+W1067+W1079+W1115+W1127+W1139+W1175+W1187+W1199</f>
        <v>0</v>
      </c>
      <c r="X1031" s="140">
        <f t="shared" ref="X1031" si="2215">X1043+X1055+X1067+X1079+X1115+X1127+X1139+X1175+X1187+X1199</f>
        <v>0</v>
      </c>
      <c r="Y1031" s="16">
        <f t="shared" si="2214"/>
        <v>0</v>
      </c>
      <c r="Z1031" s="16">
        <f t="shared" ref="Z1031" si="2216">Z1043+Z1055+Z1067+Z1079+Z1115+Z1127+Z1139+Z1175+Z1187+Z1199</f>
        <v>0</v>
      </c>
      <c r="AA1031" s="64">
        <f t="shared" si="2066"/>
        <v>111.38396</v>
      </c>
      <c r="AB1031" s="54">
        <f t="shared" si="2195"/>
        <v>0.99983806394858266</v>
      </c>
      <c r="AC1031" s="64">
        <f t="shared" si="2196"/>
        <v>1.8039999999999168E-2</v>
      </c>
      <c r="AD1031" s="81"/>
      <c r="AE1031" s="162"/>
    </row>
    <row r="1032" spans="1:31" s="24" customFormat="1" ht="30.75" customHeight="1" thickTop="1" thickBot="1" x14ac:dyDescent="0.3">
      <c r="A1032" s="6" t="str">
        <f t="shared" si="2092"/>
        <v>a</v>
      </c>
      <c r="B1032" s="67" t="s">
        <v>169</v>
      </c>
      <c r="C1032" s="19" t="s">
        <v>170</v>
      </c>
      <c r="D1032" s="7">
        <f t="shared" ref="D1032:K1032" si="2217">D1033+D1041+D1042+D1043</f>
        <v>15000</v>
      </c>
      <c r="E1032" s="7">
        <f t="shared" si="2217"/>
        <v>15645.4</v>
      </c>
      <c r="F1032" s="143">
        <f t="shared" ref="F1032" si="2218">F1033+F1041+F1042+F1043</f>
        <v>12082.4</v>
      </c>
      <c r="G1032" s="156">
        <f t="shared" si="2217"/>
        <v>12082.006949999999</v>
      </c>
      <c r="H1032" s="156">
        <f t="shared" ref="H1032" si="2219">H1033+H1041+H1042+H1043</f>
        <v>10462.96146</v>
      </c>
      <c r="I1032" s="143">
        <f t="shared" ref="I1032" si="2220">I1033+I1041+I1042+I1043</f>
        <v>8818.8553200000006</v>
      </c>
      <c r="J1032" s="40">
        <f t="shared" si="2217"/>
        <v>7959.9825499999997</v>
      </c>
      <c r="K1032" s="40">
        <f t="shared" si="2217"/>
        <v>6541.25533</v>
      </c>
      <c r="L1032" s="49">
        <f t="shared" si="2061"/>
        <v>0.99996746921141488</v>
      </c>
      <c r="M1032" s="7">
        <f>M1033+M1041+M1042+M1043</f>
        <v>0</v>
      </c>
      <c r="N1032" s="7">
        <f>N1033+N1041+N1042+N1043</f>
        <v>1356.8026500000003</v>
      </c>
      <c r="O1032" s="7">
        <f>O1033+O1041+O1042+O1043</f>
        <v>1274.4526799999994</v>
      </c>
      <c r="P1032" s="7">
        <f>P1033+P1041+P1042+P1043</f>
        <v>1418.7272199999998</v>
      </c>
      <c r="Q1032" s="7">
        <f>Q1033+Q1041+Q1042+Q1043</f>
        <v>1420</v>
      </c>
      <c r="R1032" s="7">
        <v>858.87277000000086</v>
      </c>
      <c r="S1032" s="7">
        <f t="shared" si="2062"/>
        <v>1619.0454899999986</v>
      </c>
      <c r="T1032" s="143">
        <f t="shared" si="2063"/>
        <v>0.39305000000058499</v>
      </c>
      <c r="U1032" s="49">
        <f t="shared" si="2064"/>
        <v>0.77224020798445547</v>
      </c>
      <c r="V1032" s="59">
        <f t="shared" si="2065"/>
        <v>3563.3930500000006</v>
      </c>
      <c r="W1032" s="7">
        <f>W1033+W1041+W1042+W1043</f>
        <v>4208.6000000000004</v>
      </c>
      <c r="X1032" s="118">
        <f>X1033+X1041+X1042+X1043</f>
        <v>4395.3999999999996</v>
      </c>
      <c r="Y1032" s="7">
        <f>Y1033+Y1041+Y1042+Y1043</f>
        <v>4137</v>
      </c>
      <c r="Z1032" s="7">
        <f>Z1033+Z1041+Z1042+Z1043</f>
        <v>3290</v>
      </c>
      <c r="AA1032" s="59">
        <f t="shared" si="2066"/>
        <v>16219.006949999999</v>
      </c>
      <c r="AB1032" s="49">
        <f t="shared" si="2195"/>
        <v>1.036662977616424</v>
      </c>
      <c r="AC1032" s="59">
        <f t="shared" si="2196"/>
        <v>-573.60694999999942</v>
      </c>
      <c r="AD1032" s="81"/>
      <c r="AE1032" s="162"/>
    </row>
    <row r="1033" spans="1:31" s="24" customFormat="1" ht="18.75" customHeight="1" thickTop="1" x14ac:dyDescent="0.25">
      <c r="A1033" s="6" t="s">
        <v>231</v>
      </c>
      <c r="B1033" s="69" t="s">
        <v>7</v>
      </c>
      <c r="C1033" s="8" t="s">
        <v>8</v>
      </c>
      <c r="D1033" s="9">
        <f t="shared" ref="D1033:K1033" si="2221">D1034+D1035+D1036+D1037+D1038+D1039+D1040</f>
        <v>15000</v>
      </c>
      <c r="E1033" s="9">
        <f t="shared" si="2221"/>
        <v>15645.4</v>
      </c>
      <c r="F1033" s="144">
        <f t="shared" ref="F1033" si="2222">F1034+F1035+F1036+F1037+F1038+F1039+F1040</f>
        <v>12082.4</v>
      </c>
      <c r="G1033" s="157">
        <f t="shared" si="2221"/>
        <v>12082.006949999999</v>
      </c>
      <c r="H1033" s="157">
        <f t="shared" ref="H1033" si="2223">H1034+H1035+H1036+H1037+H1038+H1039+H1040</f>
        <v>10462.96146</v>
      </c>
      <c r="I1033" s="144">
        <f t="shared" ref="I1033" si="2224">I1034+I1035+I1036+I1037+I1038+I1039+I1040</f>
        <v>8818.8553200000006</v>
      </c>
      <c r="J1033" s="41">
        <f t="shared" si="2221"/>
        <v>7959.9825499999997</v>
      </c>
      <c r="K1033" s="41">
        <f t="shared" si="2221"/>
        <v>6541.25533</v>
      </c>
      <c r="L1033" s="50">
        <f t="shared" si="2061"/>
        <v>0.99996746921141488</v>
      </c>
      <c r="M1033" s="9">
        <f>M1034+M1035+M1036+M1037+M1038+M1039+M1040</f>
        <v>0</v>
      </c>
      <c r="N1033" s="9">
        <f>N1034+N1035+N1036+N1037+N1038+N1039+N1040</f>
        <v>1356.8026500000003</v>
      </c>
      <c r="O1033" s="9">
        <f>O1034+O1035+O1036+O1037+O1038+O1039+O1040</f>
        <v>1274.4526799999994</v>
      </c>
      <c r="P1033" s="9">
        <f>P1034+P1035+P1036+P1037+P1038+P1039+P1040</f>
        <v>1418.7272199999998</v>
      </c>
      <c r="Q1033" s="9">
        <f>Q1034+Q1035+Q1036+Q1037+Q1038+Q1039+Q1040</f>
        <v>1420</v>
      </c>
      <c r="R1033" s="9">
        <v>858.87277000000086</v>
      </c>
      <c r="S1033" s="9">
        <f t="shared" si="2062"/>
        <v>1619.0454899999986</v>
      </c>
      <c r="T1033" s="144">
        <f t="shared" si="2063"/>
        <v>0.39305000000058499</v>
      </c>
      <c r="U1033" s="50">
        <f t="shared" si="2064"/>
        <v>0.77224020798445547</v>
      </c>
      <c r="V1033" s="60">
        <f t="shared" si="2065"/>
        <v>3563.3930500000006</v>
      </c>
      <c r="W1033" s="9">
        <f>W1034+W1035+W1036+W1037+W1038+W1039+W1040</f>
        <v>4208.6000000000004</v>
      </c>
      <c r="X1033" s="113">
        <f>X1034+X1035+X1036+X1037+X1038+X1039+X1040</f>
        <v>4395.3999999999996</v>
      </c>
      <c r="Y1033" s="9">
        <f>Y1034+Y1035+Y1036+Y1037+Y1038+Y1039+Y1040</f>
        <v>4137</v>
      </c>
      <c r="Z1033" s="9">
        <f>Z1034+Z1035+Z1036+Z1037+Z1038+Z1039+Z1040</f>
        <v>3290</v>
      </c>
      <c r="AA1033" s="60">
        <f t="shared" si="2066"/>
        <v>16219.006949999999</v>
      </c>
      <c r="AB1033" s="50">
        <f t="shared" si="2195"/>
        <v>1.036662977616424</v>
      </c>
      <c r="AC1033" s="60">
        <f t="shared" si="2196"/>
        <v>-573.60694999999942</v>
      </c>
      <c r="AD1033" s="81"/>
      <c r="AE1033" s="162"/>
    </row>
    <row r="1034" spans="1:31" s="24" customFormat="1" ht="18" customHeight="1" x14ac:dyDescent="0.25">
      <c r="A1034" s="6" t="str">
        <f>IF(OR(M1034&lt;&gt;0,F1034&lt;&gt;0,O1034&lt;&gt;0,S1034&lt;&gt;0,T1034&lt;&gt;0),"a","b")</f>
        <v>b</v>
      </c>
      <c r="B1034" s="70" t="s">
        <v>7</v>
      </c>
      <c r="C1034" s="10" t="s">
        <v>215</v>
      </c>
      <c r="D1034" s="12">
        <v>0</v>
      </c>
      <c r="E1034" s="12">
        <v>0</v>
      </c>
      <c r="F1034" s="146">
        <v>0</v>
      </c>
      <c r="G1034" s="84">
        <v>0</v>
      </c>
      <c r="H1034" s="84">
        <v>0</v>
      </c>
      <c r="I1034" s="146">
        <v>0</v>
      </c>
      <c r="J1034" s="43">
        <v>0</v>
      </c>
      <c r="K1034" s="43">
        <v>0</v>
      </c>
      <c r="L1034" s="52" t="str">
        <f t="shared" si="2061"/>
        <v/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f t="shared" si="2062"/>
        <v>0</v>
      </c>
      <c r="T1034" s="146">
        <f t="shared" si="2063"/>
        <v>0</v>
      </c>
      <c r="U1034" s="52" t="str">
        <f t="shared" si="2064"/>
        <v/>
      </c>
      <c r="V1034" s="62">
        <f t="shared" si="2065"/>
        <v>0</v>
      </c>
      <c r="W1034" s="12"/>
      <c r="X1034" s="111">
        <v>0</v>
      </c>
      <c r="Y1034" s="12"/>
      <c r="Z1034" s="12">
        <v>0</v>
      </c>
      <c r="AA1034" s="62">
        <f t="shared" si="2066"/>
        <v>0</v>
      </c>
      <c r="AB1034" s="52" t="str">
        <f t="shared" si="2195"/>
        <v/>
      </c>
      <c r="AC1034" s="62">
        <f t="shared" si="2196"/>
        <v>0</v>
      </c>
      <c r="AD1034" s="81"/>
      <c r="AE1034" s="162"/>
    </row>
    <row r="1035" spans="1:31" s="24" customFormat="1" ht="18" customHeight="1" x14ac:dyDescent="0.25">
      <c r="A1035" s="6" t="str">
        <f>IF(OR(M1035&lt;&gt;0,F1035&lt;&gt;0,O1035&lt;&gt;0,S1035&lt;&gt;0,T1035&lt;&gt;0),"a","b")</f>
        <v>b</v>
      </c>
      <c r="B1035" s="70" t="s">
        <v>7</v>
      </c>
      <c r="C1035" s="10" t="s">
        <v>221</v>
      </c>
      <c r="D1035" s="12">
        <v>0</v>
      </c>
      <c r="E1035" s="12">
        <v>0</v>
      </c>
      <c r="F1035" s="146">
        <v>0</v>
      </c>
      <c r="G1035" s="84">
        <v>0</v>
      </c>
      <c r="H1035" s="84">
        <v>0</v>
      </c>
      <c r="I1035" s="146">
        <v>0</v>
      </c>
      <c r="J1035" s="43">
        <v>0</v>
      </c>
      <c r="K1035" s="43">
        <v>0</v>
      </c>
      <c r="L1035" s="52" t="str">
        <f t="shared" si="2061"/>
        <v/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f t="shared" si="2062"/>
        <v>0</v>
      </c>
      <c r="T1035" s="146">
        <f t="shared" si="2063"/>
        <v>0</v>
      </c>
      <c r="U1035" s="52" t="str">
        <f t="shared" si="2064"/>
        <v/>
      </c>
      <c r="V1035" s="62">
        <f t="shared" si="2065"/>
        <v>0</v>
      </c>
      <c r="W1035" s="12"/>
      <c r="X1035" s="111">
        <v>0</v>
      </c>
      <c r="Y1035" s="12"/>
      <c r="Z1035" s="12">
        <v>0</v>
      </c>
      <c r="AA1035" s="62">
        <f t="shared" si="2066"/>
        <v>0</v>
      </c>
      <c r="AB1035" s="52" t="str">
        <f t="shared" si="2195"/>
        <v/>
      </c>
      <c r="AC1035" s="62">
        <f t="shared" si="2196"/>
        <v>0</v>
      </c>
      <c r="AD1035" s="81"/>
      <c r="AE1035" s="162"/>
    </row>
    <row r="1036" spans="1:31" s="24" customFormat="1" ht="18" customHeight="1" x14ac:dyDescent="0.25">
      <c r="A1036" s="6" t="str">
        <f>IF(OR(M1036&lt;&gt;0,F1036&lt;&gt;0,O1036&lt;&gt;0,S1036&lt;&gt;0,T1036&lt;&gt;0),"a","b")</f>
        <v>b</v>
      </c>
      <c r="B1036" s="70" t="s">
        <v>7</v>
      </c>
      <c r="C1036" s="10" t="s">
        <v>216</v>
      </c>
      <c r="D1036" s="12">
        <v>0</v>
      </c>
      <c r="E1036" s="12">
        <v>0</v>
      </c>
      <c r="F1036" s="146">
        <v>0</v>
      </c>
      <c r="G1036" s="84">
        <v>0</v>
      </c>
      <c r="H1036" s="84">
        <v>0</v>
      </c>
      <c r="I1036" s="146">
        <v>0</v>
      </c>
      <c r="J1036" s="43">
        <v>0</v>
      </c>
      <c r="K1036" s="43">
        <v>0</v>
      </c>
      <c r="L1036" s="52" t="str">
        <f t="shared" si="2061"/>
        <v/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f t="shared" si="2062"/>
        <v>0</v>
      </c>
      <c r="T1036" s="146">
        <f t="shared" si="2063"/>
        <v>0</v>
      </c>
      <c r="U1036" s="52" t="str">
        <f t="shared" si="2064"/>
        <v/>
      </c>
      <c r="V1036" s="62">
        <f t="shared" si="2065"/>
        <v>0</v>
      </c>
      <c r="W1036" s="12"/>
      <c r="X1036" s="111">
        <v>0</v>
      </c>
      <c r="Y1036" s="12"/>
      <c r="Z1036" s="12">
        <v>0</v>
      </c>
      <c r="AA1036" s="62">
        <f t="shared" si="2066"/>
        <v>0</v>
      </c>
      <c r="AB1036" s="52" t="str">
        <f t="shared" si="2195"/>
        <v/>
      </c>
      <c r="AC1036" s="62">
        <f t="shared" si="2196"/>
        <v>0</v>
      </c>
      <c r="AD1036" s="81"/>
      <c r="AE1036" s="162"/>
    </row>
    <row r="1037" spans="1:31" s="24" customFormat="1" ht="18" customHeight="1" x14ac:dyDescent="0.25">
      <c r="A1037" s="6" t="str">
        <f>IF(OR(M1037&lt;&gt;0,F1037&lt;&gt;0,O1037&lt;&gt;0,S1037&lt;&gt;0,T1037&lt;&gt;0),"a","b")</f>
        <v>b</v>
      </c>
      <c r="B1037" s="70" t="s">
        <v>7</v>
      </c>
      <c r="C1037" s="10" t="s">
        <v>217</v>
      </c>
      <c r="D1037" s="12">
        <v>0</v>
      </c>
      <c r="E1037" s="12">
        <v>0</v>
      </c>
      <c r="F1037" s="146">
        <v>0</v>
      </c>
      <c r="G1037" s="84">
        <v>0</v>
      </c>
      <c r="H1037" s="84">
        <v>0</v>
      </c>
      <c r="I1037" s="146">
        <v>0</v>
      </c>
      <c r="J1037" s="43">
        <v>0</v>
      </c>
      <c r="K1037" s="43">
        <v>0</v>
      </c>
      <c r="L1037" s="52" t="str">
        <f t="shared" si="2061"/>
        <v/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f t="shared" si="2062"/>
        <v>0</v>
      </c>
      <c r="T1037" s="146">
        <f t="shared" si="2063"/>
        <v>0</v>
      </c>
      <c r="U1037" s="52" t="str">
        <f t="shared" si="2064"/>
        <v/>
      </c>
      <c r="V1037" s="62">
        <f t="shared" si="2065"/>
        <v>0</v>
      </c>
      <c r="W1037" s="12"/>
      <c r="X1037" s="111">
        <v>0</v>
      </c>
      <c r="Y1037" s="12"/>
      <c r="Z1037" s="12">
        <v>0</v>
      </c>
      <c r="AA1037" s="62">
        <f t="shared" si="2066"/>
        <v>0</v>
      </c>
      <c r="AB1037" s="52" t="str">
        <f t="shared" si="2195"/>
        <v/>
      </c>
      <c r="AC1037" s="62">
        <f t="shared" si="2196"/>
        <v>0</v>
      </c>
      <c r="AD1037" s="81"/>
      <c r="AE1037" s="162"/>
    </row>
    <row r="1038" spans="1:31" s="24" customFormat="1" ht="18" customHeight="1" x14ac:dyDescent="0.25">
      <c r="A1038" s="6" t="str">
        <f>IF(OR(M1038&lt;&gt;0,F1038&lt;&gt;0,O1038&lt;&gt;0,S1038&lt;&gt;0,T1038&lt;&gt;0),"a","b")</f>
        <v>b</v>
      </c>
      <c r="B1038" s="70" t="s">
        <v>7</v>
      </c>
      <c r="C1038" s="10" t="s">
        <v>218</v>
      </c>
      <c r="D1038" s="12">
        <v>0</v>
      </c>
      <c r="E1038" s="12">
        <v>0</v>
      </c>
      <c r="F1038" s="146">
        <v>0</v>
      </c>
      <c r="G1038" s="84">
        <v>0</v>
      </c>
      <c r="H1038" s="84">
        <v>0</v>
      </c>
      <c r="I1038" s="146">
        <v>0</v>
      </c>
      <c r="J1038" s="43">
        <v>0</v>
      </c>
      <c r="K1038" s="43">
        <v>0</v>
      </c>
      <c r="L1038" s="52" t="str">
        <f t="shared" si="2061"/>
        <v/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0</v>
      </c>
      <c r="S1038" s="12">
        <f t="shared" si="2062"/>
        <v>0</v>
      </c>
      <c r="T1038" s="146">
        <f t="shared" si="2063"/>
        <v>0</v>
      </c>
      <c r="U1038" s="52" t="str">
        <f t="shared" si="2064"/>
        <v/>
      </c>
      <c r="V1038" s="62">
        <f t="shared" si="2065"/>
        <v>0</v>
      </c>
      <c r="W1038" s="12"/>
      <c r="X1038" s="111">
        <v>0</v>
      </c>
      <c r="Y1038" s="12"/>
      <c r="Z1038" s="12">
        <v>0</v>
      </c>
      <c r="AA1038" s="62">
        <f t="shared" si="2066"/>
        <v>0</v>
      </c>
      <c r="AB1038" s="52" t="str">
        <f t="shared" si="2195"/>
        <v/>
      </c>
      <c r="AC1038" s="62">
        <f t="shared" si="2196"/>
        <v>0</v>
      </c>
      <c r="AD1038" s="81"/>
      <c r="AE1038" s="162"/>
    </row>
    <row r="1039" spans="1:31" s="24" customFormat="1" ht="18" customHeight="1" x14ac:dyDescent="0.25">
      <c r="A1039" s="6" t="s">
        <v>231</v>
      </c>
      <c r="B1039" s="70" t="s">
        <v>7</v>
      </c>
      <c r="C1039" s="10" t="s">
        <v>219</v>
      </c>
      <c r="D1039" s="11">
        <v>15000</v>
      </c>
      <c r="E1039" s="11">
        <v>15645.4</v>
      </c>
      <c r="F1039" s="145">
        <v>12082.4</v>
      </c>
      <c r="G1039" s="83">
        <v>12082.006949999999</v>
      </c>
      <c r="H1039" s="83">
        <v>10462.96146</v>
      </c>
      <c r="I1039" s="145">
        <v>8818.8553200000006</v>
      </c>
      <c r="J1039" s="42">
        <v>7959.9825499999997</v>
      </c>
      <c r="K1039" s="42">
        <v>6541.25533</v>
      </c>
      <c r="L1039" s="51">
        <f t="shared" si="2061"/>
        <v>0.99996746921141488</v>
      </c>
      <c r="M1039" s="11">
        <v>0</v>
      </c>
      <c r="N1039" s="11">
        <v>1356.8026500000003</v>
      </c>
      <c r="O1039" s="11">
        <v>1274.4526799999994</v>
      </c>
      <c r="P1039" s="11">
        <v>1418.7272199999998</v>
      </c>
      <c r="Q1039" s="11">
        <v>1420</v>
      </c>
      <c r="R1039" s="11">
        <v>858.87277000000086</v>
      </c>
      <c r="S1039" s="11">
        <f t="shared" si="2062"/>
        <v>1619.0454899999986</v>
      </c>
      <c r="T1039" s="145">
        <f t="shared" si="2063"/>
        <v>0.39305000000058499</v>
      </c>
      <c r="U1039" s="51">
        <f t="shared" si="2064"/>
        <v>0.77224020798445547</v>
      </c>
      <c r="V1039" s="61">
        <f t="shared" si="2065"/>
        <v>3563.3930500000006</v>
      </c>
      <c r="W1039" s="11">
        <v>4208.6000000000004</v>
      </c>
      <c r="X1039" s="116">
        <v>4395.3999999999996</v>
      </c>
      <c r="Y1039" s="11">
        <v>4137</v>
      </c>
      <c r="Z1039" s="11">
        <v>3290</v>
      </c>
      <c r="AA1039" s="61">
        <f t="shared" si="2066"/>
        <v>16219.006949999999</v>
      </c>
      <c r="AB1039" s="51">
        <f t="shared" si="2195"/>
        <v>1.036662977616424</v>
      </c>
      <c r="AC1039" s="61">
        <f t="shared" si="2196"/>
        <v>-573.60694999999942</v>
      </c>
      <c r="AD1039" s="81"/>
      <c r="AE1039" s="162"/>
    </row>
    <row r="1040" spans="1:31" s="24" customFormat="1" ht="18" customHeight="1" x14ac:dyDescent="0.25">
      <c r="A1040" s="6" t="str">
        <f>IF(OR(M1040&lt;&gt;0,F1040&lt;&gt;0,O1040&lt;&gt;0,S1040&lt;&gt;0,T1040&lt;&gt;0),"a","b")</f>
        <v>b</v>
      </c>
      <c r="B1040" s="70" t="s">
        <v>7</v>
      </c>
      <c r="C1040" s="10" t="s">
        <v>220</v>
      </c>
      <c r="D1040" s="12">
        <v>0</v>
      </c>
      <c r="E1040" s="12">
        <v>0</v>
      </c>
      <c r="F1040" s="146">
        <v>0</v>
      </c>
      <c r="G1040" s="84">
        <v>0</v>
      </c>
      <c r="H1040" s="84">
        <v>0</v>
      </c>
      <c r="I1040" s="146">
        <v>0</v>
      </c>
      <c r="J1040" s="43">
        <v>0</v>
      </c>
      <c r="K1040" s="43">
        <v>0</v>
      </c>
      <c r="L1040" s="52" t="str">
        <f t="shared" si="2061"/>
        <v/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f t="shared" si="2062"/>
        <v>0</v>
      </c>
      <c r="T1040" s="146">
        <f t="shared" si="2063"/>
        <v>0</v>
      </c>
      <c r="U1040" s="52" t="str">
        <f t="shared" si="2064"/>
        <v/>
      </c>
      <c r="V1040" s="62">
        <f t="shared" si="2065"/>
        <v>0</v>
      </c>
      <c r="W1040" s="12"/>
      <c r="X1040" s="111">
        <v>0</v>
      </c>
      <c r="Y1040" s="12"/>
      <c r="Z1040" s="12">
        <v>0</v>
      </c>
      <c r="AA1040" s="62">
        <f t="shared" si="2066"/>
        <v>0</v>
      </c>
      <c r="AB1040" s="52" t="str">
        <f t="shared" si="2195"/>
        <v/>
      </c>
      <c r="AC1040" s="62">
        <f t="shared" si="2196"/>
        <v>0</v>
      </c>
      <c r="AD1040" s="81"/>
      <c r="AE1040" s="162"/>
    </row>
    <row r="1041" spans="1:31" s="24" customFormat="1" ht="30" customHeight="1" x14ac:dyDescent="0.25">
      <c r="A1041" s="6" t="str">
        <f>IF(OR(M1041&lt;&gt;0,F1041&lt;&gt;0,O1041&lt;&gt;0,S1041&lt;&gt;0,T1041&lt;&gt;0),"a","b")</f>
        <v>b</v>
      </c>
      <c r="B1041" s="69" t="s">
        <v>7</v>
      </c>
      <c r="C1041" s="13" t="s">
        <v>14</v>
      </c>
      <c r="D1041" s="14">
        <v>0</v>
      </c>
      <c r="E1041" s="14">
        <v>0</v>
      </c>
      <c r="F1041" s="147">
        <v>0</v>
      </c>
      <c r="G1041" s="158">
        <v>0</v>
      </c>
      <c r="H1041" s="158">
        <v>0</v>
      </c>
      <c r="I1041" s="147">
        <v>0</v>
      </c>
      <c r="J1041" s="44">
        <v>0</v>
      </c>
      <c r="K1041" s="44">
        <v>0</v>
      </c>
      <c r="L1041" s="53" t="str">
        <f t="shared" ref="L1041:L1104" si="2225">IF(OR(F1041="",F1041=0),"",G1041/F1041)</f>
        <v/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f t="shared" ref="S1041:S1104" si="2226">G1041-H1041</f>
        <v>0</v>
      </c>
      <c r="T1041" s="147">
        <f t="shared" ref="T1041:T1104" si="2227">IF(OR(C1041="თანამდებობრივი სარგო",C1041="პრემია",C1041="დანამატი",C1041="მ.შ. შტატგარეშეთა შრომის ანაზღაურება"),"",F1041-G1041)</f>
        <v>0</v>
      </c>
      <c r="U1041" s="53" t="str">
        <f t="shared" ref="U1041:U1104" si="2228">IF(OR(E1041="",E1041=0),"",G1041/E1041)</f>
        <v/>
      </c>
      <c r="V1041" s="63">
        <f t="shared" ref="V1041:V1104" si="2229">IF(OR(C1041="თანამდებობრივი სარგო",C1041="პრემია",C1041="დანამატი",C1041="მ.შ. შტატგარეშეთა შრომის ანაზღაურება"),"",E1041-G1041)</f>
        <v>0</v>
      </c>
      <c r="W1041" s="14"/>
      <c r="X1041" s="110">
        <v>0</v>
      </c>
      <c r="Y1041" s="14"/>
      <c r="Z1041" s="14">
        <v>0</v>
      </c>
      <c r="AA1041" s="63">
        <f t="shared" ref="AA1041:AA1104" si="2230">G1041+Y1041</f>
        <v>0</v>
      </c>
      <c r="AB1041" s="53" t="str">
        <f t="shared" si="2195"/>
        <v/>
      </c>
      <c r="AC1041" s="63">
        <f t="shared" si="2196"/>
        <v>0</v>
      </c>
      <c r="AD1041" s="81"/>
      <c r="AE1041" s="162"/>
    </row>
    <row r="1042" spans="1:31" s="24" customFormat="1" ht="15" customHeight="1" x14ac:dyDescent="0.25">
      <c r="A1042" s="6" t="str">
        <f>IF(OR(M1042&lt;&gt;0,F1042&lt;&gt;0,O1042&lt;&gt;0,S1042&lt;&gt;0,T1042&lt;&gt;0),"a","b")</f>
        <v>b</v>
      </c>
      <c r="B1042" s="69" t="s">
        <v>7</v>
      </c>
      <c r="C1042" s="13" t="s">
        <v>15</v>
      </c>
      <c r="D1042" s="14">
        <v>0</v>
      </c>
      <c r="E1042" s="14">
        <v>0</v>
      </c>
      <c r="F1042" s="147">
        <v>0</v>
      </c>
      <c r="G1042" s="158">
        <v>0</v>
      </c>
      <c r="H1042" s="158">
        <v>0</v>
      </c>
      <c r="I1042" s="147">
        <v>0</v>
      </c>
      <c r="J1042" s="44">
        <v>0</v>
      </c>
      <c r="K1042" s="44">
        <v>0</v>
      </c>
      <c r="L1042" s="53" t="str">
        <f t="shared" si="2225"/>
        <v/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f t="shared" si="2226"/>
        <v>0</v>
      </c>
      <c r="T1042" s="147">
        <f t="shared" si="2227"/>
        <v>0</v>
      </c>
      <c r="U1042" s="53" t="str">
        <f t="shared" si="2228"/>
        <v/>
      </c>
      <c r="V1042" s="63">
        <f t="shared" si="2229"/>
        <v>0</v>
      </c>
      <c r="W1042" s="14"/>
      <c r="X1042" s="110">
        <v>0</v>
      </c>
      <c r="Y1042" s="14"/>
      <c r="Z1042" s="14">
        <v>0</v>
      </c>
      <c r="AA1042" s="63">
        <f t="shared" si="2230"/>
        <v>0</v>
      </c>
      <c r="AB1042" s="53" t="str">
        <f t="shared" si="2195"/>
        <v/>
      </c>
      <c r="AC1042" s="63">
        <f t="shared" si="2196"/>
        <v>0</v>
      </c>
      <c r="AD1042" s="81"/>
      <c r="AE1042" s="162"/>
    </row>
    <row r="1043" spans="1:31" s="24" customFormat="1" ht="15.75" customHeight="1" thickBot="1" x14ac:dyDescent="0.3">
      <c r="A1043" s="6" t="str">
        <f>IF(OR(M1043&lt;&gt;0,F1043&lt;&gt;0,O1043&lt;&gt;0,S1043&lt;&gt;0,T1043&lt;&gt;0),"a","b")</f>
        <v>b</v>
      </c>
      <c r="B1043" s="71" t="s">
        <v>7</v>
      </c>
      <c r="C1043" s="17" t="s">
        <v>16</v>
      </c>
      <c r="D1043" s="18">
        <v>0</v>
      </c>
      <c r="E1043" s="18">
        <v>0</v>
      </c>
      <c r="F1043" s="149">
        <v>0</v>
      </c>
      <c r="G1043" s="160">
        <v>0</v>
      </c>
      <c r="H1043" s="160">
        <v>0</v>
      </c>
      <c r="I1043" s="149">
        <v>0</v>
      </c>
      <c r="J1043" s="46">
        <v>0</v>
      </c>
      <c r="K1043" s="46">
        <v>0</v>
      </c>
      <c r="L1043" s="55" t="str">
        <f t="shared" si="2225"/>
        <v/>
      </c>
      <c r="M1043" s="18">
        <v>0</v>
      </c>
      <c r="N1043" s="18">
        <v>0</v>
      </c>
      <c r="O1043" s="18">
        <v>0</v>
      </c>
      <c r="P1043" s="18">
        <v>0</v>
      </c>
      <c r="Q1043" s="18">
        <v>0</v>
      </c>
      <c r="R1043" s="18">
        <v>0</v>
      </c>
      <c r="S1043" s="18">
        <f t="shared" si="2226"/>
        <v>0</v>
      </c>
      <c r="T1043" s="149">
        <f t="shared" si="2227"/>
        <v>0</v>
      </c>
      <c r="U1043" s="55" t="str">
        <f t="shared" si="2228"/>
        <v/>
      </c>
      <c r="V1043" s="65">
        <f t="shared" si="2229"/>
        <v>0</v>
      </c>
      <c r="W1043" s="18"/>
      <c r="X1043" s="112">
        <v>0</v>
      </c>
      <c r="Y1043" s="18"/>
      <c r="Z1043" s="18">
        <v>0</v>
      </c>
      <c r="AA1043" s="65">
        <f t="shared" si="2230"/>
        <v>0</v>
      </c>
      <c r="AB1043" s="55" t="str">
        <f t="shared" si="2195"/>
        <v/>
      </c>
      <c r="AC1043" s="65">
        <f t="shared" si="2196"/>
        <v>0</v>
      </c>
      <c r="AD1043" s="81"/>
      <c r="AE1043" s="162"/>
    </row>
    <row r="1044" spans="1:31" s="24" customFormat="1" ht="30.75" customHeight="1" thickTop="1" thickBot="1" x14ac:dyDescent="0.3">
      <c r="A1044" s="6" t="str">
        <f>IF(OR(M1044&lt;&gt;0,F1044&lt;&gt;0,O1044&lt;&gt;0,S1044&lt;&gt;0,T1044&lt;&gt;0),"a","b")</f>
        <v>a</v>
      </c>
      <c r="B1044" s="67" t="s">
        <v>171</v>
      </c>
      <c r="C1044" s="19" t="s">
        <v>172</v>
      </c>
      <c r="D1044" s="7">
        <f t="shared" ref="D1044:K1044" si="2231">D1045+D1053+D1054+D1055</f>
        <v>6500</v>
      </c>
      <c r="E1044" s="7">
        <f t="shared" si="2231"/>
        <v>7654.32</v>
      </c>
      <c r="F1044" s="143">
        <f t="shared" ref="F1044" si="2232">F1045+F1053+F1054+F1055</f>
        <v>6562.1</v>
      </c>
      <c r="G1044" s="156">
        <f t="shared" si="2231"/>
        <v>6561.7762899999998</v>
      </c>
      <c r="H1044" s="156">
        <f t="shared" ref="H1044" si="2233">H1045+H1053+H1054+H1055</f>
        <v>5599.2262599999995</v>
      </c>
      <c r="I1044" s="143">
        <f t="shared" ref="I1044" si="2234">I1045+I1053+I1054+I1055</f>
        <v>4082.27207</v>
      </c>
      <c r="J1044" s="40">
        <f t="shared" si="2231"/>
        <v>3570.91842</v>
      </c>
      <c r="K1044" s="40">
        <f t="shared" si="2231"/>
        <v>2755.3294000000001</v>
      </c>
      <c r="L1044" s="49">
        <f t="shared" si="2225"/>
        <v>0.99995066975510882</v>
      </c>
      <c r="M1044" s="7">
        <f>M1045+M1053+M1054+M1055</f>
        <v>0</v>
      </c>
      <c r="N1044" s="7">
        <f>N1045+N1053+N1054+N1055</f>
        <v>648.49954999999977</v>
      </c>
      <c r="O1044" s="7">
        <f>O1045+O1053+O1054+O1055</f>
        <v>395.82989000000043</v>
      </c>
      <c r="P1044" s="7">
        <f>P1045+P1053+P1054+P1055</f>
        <v>815.58901999999989</v>
      </c>
      <c r="Q1044" s="7">
        <f>Q1045+Q1053+Q1054+Q1055</f>
        <v>848.38</v>
      </c>
      <c r="R1044" s="7">
        <v>511.35365000000002</v>
      </c>
      <c r="S1044" s="7">
        <f t="shared" si="2226"/>
        <v>962.55003000000033</v>
      </c>
      <c r="T1044" s="143">
        <f t="shared" si="2227"/>
        <v>0.32371000000057393</v>
      </c>
      <c r="U1044" s="49">
        <f t="shared" si="2228"/>
        <v>0.85726443237283001</v>
      </c>
      <c r="V1044" s="59">
        <f t="shared" si="2229"/>
        <v>1092.5437099999999</v>
      </c>
      <c r="W1044" s="7">
        <f>W1045+W1053+W1054+W1055</f>
        <v>3502</v>
      </c>
      <c r="X1044" s="118">
        <f>X1045+X1053+X1054+X1055</f>
        <v>3515.1</v>
      </c>
      <c r="Y1044" s="7">
        <f>Y1045+Y1053+Y1054+Y1055</f>
        <v>964</v>
      </c>
      <c r="Z1044" s="7">
        <f>Z1045+Z1053+Z1054+Z1055</f>
        <v>570</v>
      </c>
      <c r="AA1044" s="59">
        <f t="shared" si="2230"/>
        <v>7525.7762899999998</v>
      </c>
      <c r="AB1044" s="49">
        <f t="shared" si="2195"/>
        <v>0.98320638410727534</v>
      </c>
      <c r="AC1044" s="59">
        <f t="shared" si="2196"/>
        <v>128.54370999999992</v>
      </c>
      <c r="AD1044" s="81"/>
      <c r="AE1044" s="162"/>
    </row>
    <row r="1045" spans="1:31" s="24" customFormat="1" ht="18.75" customHeight="1" thickTop="1" x14ac:dyDescent="0.25">
      <c r="A1045" s="6" t="s">
        <v>231</v>
      </c>
      <c r="B1045" s="69" t="s">
        <v>7</v>
      </c>
      <c r="C1045" s="8" t="s">
        <v>8</v>
      </c>
      <c r="D1045" s="9">
        <f t="shared" ref="D1045:K1045" si="2235">D1046+D1047+D1048+D1049+D1050+D1051+D1052</f>
        <v>6500</v>
      </c>
      <c r="E1045" s="9">
        <f t="shared" si="2235"/>
        <v>7654.32</v>
      </c>
      <c r="F1045" s="144">
        <f t="shared" ref="F1045" si="2236">F1046+F1047+F1048+F1049+F1050+F1051+F1052</f>
        <v>6562.1</v>
      </c>
      <c r="G1045" s="157">
        <f t="shared" si="2235"/>
        <v>6561.7762899999998</v>
      </c>
      <c r="H1045" s="157">
        <f t="shared" ref="H1045" si="2237">H1046+H1047+H1048+H1049+H1050+H1051+H1052</f>
        <v>5599.2262599999995</v>
      </c>
      <c r="I1045" s="144">
        <f t="shared" ref="I1045" si="2238">I1046+I1047+I1048+I1049+I1050+I1051+I1052</f>
        <v>4082.27207</v>
      </c>
      <c r="J1045" s="41">
        <f t="shared" si="2235"/>
        <v>3570.91842</v>
      </c>
      <c r="K1045" s="41">
        <f t="shared" si="2235"/>
        <v>2755.3294000000001</v>
      </c>
      <c r="L1045" s="50">
        <f t="shared" si="2225"/>
        <v>0.99995066975510882</v>
      </c>
      <c r="M1045" s="9">
        <f>M1046+M1047+M1048+M1049+M1050+M1051+M1052</f>
        <v>0</v>
      </c>
      <c r="N1045" s="9">
        <f>N1046+N1047+N1048+N1049+N1050+N1051+N1052</f>
        <v>648.49954999999977</v>
      </c>
      <c r="O1045" s="9">
        <f>O1046+O1047+O1048+O1049+O1050+O1051+O1052</f>
        <v>395.82989000000043</v>
      </c>
      <c r="P1045" s="9">
        <f>P1046+P1047+P1048+P1049+P1050+P1051+P1052</f>
        <v>815.58901999999989</v>
      </c>
      <c r="Q1045" s="9">
        <f>Q1046+Q1047+Q1048+Q1049+Q1050+Q1051+Q1052</f>
        <v>848.38</v>
      </c>
      <c r="R1045" s="9">
        <v>511.35365000000002</v>
      </c>
      <c r="S1045" s="9">
        <f t="shared" si="2226"/>
        <v>962.55003000000033</v>
      </c>
      <c r="T1045" s="144">
        <f t="shared" si="2227"/>
        <v>0.32371000000057393</v>
      </c>
      <c r="U1045" s="50">
        <f t="shared" si="2228"/>
        <v>0.85726443237283001</v>
      </c>
      <c r="V1045" s="60">
        <f t="shared" si="2229"/>
        <v>1092.5437099999999</v>
      </c>
      <c r="W1045" s="9">
        <f>W1046+W1047+W1048+W1049+W1050+W1051+W1052</f>
        <v>3502</v>
      </c>
      <c r="X1045" s="113">
        <f>X1046+X1047+X1048+X1049+X1050+X1051+X1052</f>
        <v>3515.1</v>
      </c>
      <c r="Y1045" s="9">
        <f>Y1046+Y1047+Y1048+Y1049+Y1050+Y1051+Y1052</f>
        <v>964</v>
      </c>
      <c r="Z1045" s="9">
        <f>Z1046+Z1047+Z1048+Z1049+Z1050+Z1051+Z1052</f>
        <v>570</v>
      </c>
      <c r="AA1045" s="60">
        <f t="shared" si="2230"/>
        <v>7525.7762899999998</v>
      </c>
      <c r="AB1045" s="50">
        <f t="shared" si="2195"/>
        <v>0.98320638410727534</v>
      </c>
      <c r="AC1045" s="60">
        <f t="shared" si="2196"/>
        <v>128.54370999999992</v>
      </c>
      <c r="AD1045" s="81"/>
      <c r="AE1045" s="162"/>
    </row>
    <row r="1046" spans="1:31" s="24" customFormat="1" ht="18" customHeight="1" x14ac:dyDescent="0.25">
      <c r="A1046" s="6" t="str">
        <f>IF(OR(M1046&lt;&gt;0,F1046&lt;&gt;0,O1046&lt;&gt;0,S1046&lt;&gt;0,T1046&lt;&gt;0),"a","b")</f>
        <v>b</v>
      </c>
      <c r="B1046" s="70" t="s">
        <v>7</v>
      </c>
      <c r="C1046" s="10" t="s">
        <v>215</v>
      </c>
      <c r="D1046" s="12">
        <v>0</v>
      </c>
      <c r="E1046" s="12">
        <v>0</v>
      </c>
      <c r="F1046" s="146">
        <v>0</v>
      </c>
      <c r="G1046" s="84">
        <v>0</v>
      </c>
      <c r="H1046" s="84">
        <v>0</v>
      </c>
      <c r="I1046" s="146">
        <v>0</v>
      </c>
      <c r="J1046" s="43">
        <v>0</v>
      </c>
      <c r="K1046" s="43">
        <v>0</v>
      </c>
      <c r="L1046" s="52" t="str">
        <f t="shared" si="2225"/>
        <v/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f t="shared" si="2226"/>
        <v>0</v>
      </c>
      <c r="T1046" s="146">
        <f t="shared" si="2227"/>
        <v>0</v>
      </c>
      <c r="U1046" s="52" t="str">
        <f t="shared" si="2228"/>
        <v/>
      </c>
      <c r="V1046" s="62">
        <f t="shared" si="2229"/>
        <v>0</v>
      </c>
      <c r="W1046" s="12"/>
      <c r="X1046" s="111">
        <v>0</v>
      </c>
      <c r="Y1046" s="12"/>
      <c r="Z1046" s="12">
        <v>0</v>
      </c>
      <c r="AA1046" s="62">
        <f t="shared" si="2230"/>
        <v>0</v>
      </c>
      <c r="AB1046" s="52" t="str">
        <f t="shared" si="2195"/>
        <v/>
      </c>
      <c r="AC1046" s="62">
        <f t="shared" si="2196"/>
        <v>0</v>
      </c>
      <c r="AD1046" s="81"/>
      <c r="AE1046" s="162"/>
    </row>
    <row r="1047" spans="1:31" s="24" customFormat="1" ht="18" customHeight="1" x14ac:dyDescent="0.25">
      <c r="A1047" s="6" t="s">
        <v>231</v>
      </c>
      <c r="B1047" s="70" t="s">
        <v>7</v>
      </c>
      <c r="C1047" s="10" t="s">
        <v>221</v>
      </c>
      <c r="D1047" s="11">
        <v>204</v>
      </c>
      <c r="E1047" s="11">
        <v>204</v>
      </c>
      <c r="F1047" s="145">
        <v>153</v>
      </c>
      <c r="G1047" s="83">
        <v>153</v>
      </c>
      <c r="H1047" s="83">
        <v>136</v>
      </c>
      <c r="I1047" s="145">
        <v>119</v>
      </c>
      <c r="J1047" s="42">
        <v>102</v>
      </c>
      <c r="K1047" s="42">
        <v>85</v>
      </c>
      <c r="L1047" s="51">
        <f t="shared" si="2225"/>
        <v>1</v>
      </c>
      <c r="M1047" s="11">
        <v>0</v>
      </c>
      <c r="N1047" s="11">
        <v>17</v>
      </c>
      <c r="O1047" s="11">
        <v>17</v>
      </c>
      <c r="P1047" s="11">
        <v>17</v>
      </c>
      <c r="Q1047" s="11">
        <v>17</v>
      </c>
      <c r="R1047" s="11">
        <v>17</v>
      </c>
      <c r="S1047" s="11">
        <f t="shared" si="2226"/>
        <v>17</v>
      </c>
      <c r="T1047" s="145">
        <f t="shared" si="2227"/>
        <v>0</v>
      </c>
      <c r="U1047" s="51">
        <f t="shared" si="2228"/>
        <v>0.75</v>
      </c>
      <c r="V1047" s="61">
        <f t="shared" si="2229"/>
        <v>51</v>
      </c>
      <c r="W1047" s="11">
        <v>51</v>
      </c>
      <c r="X1047" s="116">
        <v>51</v>
      </c>
      <c r="Y1047" s="11">
        <v>51</v>
      </c>
      <c r="Z1047" s="11">
        <v>51</v>
      </c>
      <c r="AA1047" s="61">
        <f t="shared" si="2230"/>
        <v>204</v>
      </c>
      <c r="AB1047" s="51">
        <f t="shared" si="2195"/>
        <v>1</v>
      </c>
      <c r="AC1047" s="61">
        <f t="shared" si="2196"/>
        <v>0</v>
      </c>
      <c r="AD1047" s="81"/>
      <c r="AE1047" s="162"/>
    </row>
    <row r="1048" spans="1:31" s="24" customFormat="1" ht="18" customHeight="1" x14ac:dyDescent="0.25">
      <c r="A1048" s="6" t="str">
        <f>IF(OR(M1048&lt;&gt;0,F1048&lt;&gt;0,O1048&lt;&gt;0,S1048&lt;&gt;0,T1048&lt;&gt;0),"a","b")</f>
        <v>b</v>
      </c>
      <c r="B1048" s="70" t="s">
        <v>7</v>
      </c>
      <c r="C1048" s="10" t="s">
        <v>216</v>
      </c>
      <c r="D1048" s="12">
        <v>0</v>
      </c>
      <c r="E1048" s="12">
        <v>0</v>
      </c>
      <c r="F1048" s="146">
        <v>0</v>
      </c>
      <c r="G1048" s="84">
        <v>0</v>
      </c>
      <c r="H1048" s="84">
        <v>0</v>
      </c>
      <c r="I1048" s="146">
        <v>0</v>
      </c>
      <c r="J1048" s="43">
        <v>0</v>
      </c>
      <c r="K1048" s="43">
        <v>0</v>
      </c>
      <c r="L1048" s="52" t="str">
        <f t="shared" si="2225"/>
        <v/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f t="shared" si="2226"/>
        <v>0</v>
      </c>
      <c r="T1048" s="146">
        <f t="shared" si="2227"/>
        <v>0</v>
      </c>
      <c r="U1048" s="52" t="str">
        <f t="shared" si="2228"/>
        <v/>
      </c>
      <c r="V1048" s="62">
        <f t="shared" si="2229"/>
        <v>0</v>
      </c>
      <c r="W1048" s="12"/>
      <c r="X1048" s="111">
        <v>0</v>
      </c>
      <c r="Y1048" s="12"/>
      <c r="Z1048" s="12">
        <v>0</v>
      </c>
      <c r="AA1048" s="62">
        <f t="shared" si="2230"/>
        <v>0</v>
      </c>
      <c r="AB1048" s="52" t="str">
        <f t="shared" si="2195"/>
        <v/>
      </c>
      <c r="AC1048" s="62">
        <f t="shared" si="2196"/>
        <v>0</v>
      </c>
      <c r="AD1048" s="81"/>
      <c r="AE1048" s="162"/>
    </row>
    <row r="1049" spans="1:31" s="24" customFormat="1" ht="18" customHeight="1" x14ac:dyDescent="0.25">
      <c r="A1049" s="6" t="str">
        <f>IF(OR(M1049&lt;&gt;0,F1049&lt;&gt;0,O1049&lt;&gt;0,S1049&lt;&gt;0,T1049&lt;&gt;0),"a","b")</f>
        <v>b</v>
      </c>
      <c r="B1049" s="70" t="s">
        <v>7</v>
      </c>
      <c r="C1049" s="10" t="s">
        <v>217</v>
      </c>
      <c r="D1049" s="12">
        <v>0</v>
      </c>
      <c r="E1049" s="12">
        <v>0</v>
      </c>
      <c r="F1049" s="146">
        <v>0</v>
      </c>
      <c r="G1049" s="84">
        <v>0</v>
      </c>
      <c r="H1049" s="84">
        <v>0</v>
      </c>
      <c r="I1049" s="146">
        <v>0</v>
      </c>
      <c r="J1049" s="43">
        <v>0</v>
      </c>
      <c r="K1049" s="43">
        <v>0</v>
      </c>
      <c r="L1049" s="52" t="str">
        <f t="shared" si="2225"/>
        <v/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f t="shared" si="2226"/>
        <v>0</v>
      </c>
      <c r="T1049" s="146">
        <f t="shared" si="2227"/>
        <v>0</v>
      </c>
      <c r="U1049" s="52" t="str">
        <f t="shared" si="2228"/>
        <v/>
      </c>
      <c r="V1049" s="62">
        <f t="shared" si="2229"/>
        <v>0</v>
      </c>
      <c r="W1049" s="12"/>
      <c r="X1049" s="111">
        <v>0</v>
      </c>
      <c r="Y1049" s="12"/>
      <c r="Z1049" s="12">
        <v>0</v>
      </c>
      <c r="AA1049" s="62">
        <f t="shared" si="2230"/>
        <v>0</v>
      </c>
      <c r="AB1049" s="52" t="str">
        <f t="shared" si="2195"/>
        <v/>
      </c>
      <c r="AC1049" s="62">
        <f t="shared" si="2196"/>
        <v>0</v>
      </c>
      <c r="AD1049" s="81"/>
      <c r="AE1049" s="162"/>
    </row>
    <row r="1050" spans="1:31" s="24" customFormat="1" ht="18" customHeight="1" x14ac:dyDescent="0.25">
      <c r="A1050" s="6" t="str">
        <f>IF(OR(M1050&lt;&gt;0,F1050&lt;&gt;0,O1050&lt;&gt;0,S1050&lt;&gt;0,T1050&lt;&gt;0),"a","b")</f>
        <v>b</v>
      </c>
      <c r="B1050" s="70" t="s">
        <v>7</v>
      </c>
      <c r="C1050" s="10" t="s">
        <v>218</v>
      </c>
      <c r="D1050" s="12">
        <v>0</v>
      </c>
      <c r="E1050" s="12">
        <v>0</v>
      </c>
      <c r="F1050" s="146">
        <v>0</v>
      </c>
      <c r="G1050" s="84">
        <v>0</v>
      </c>
      <c r="H1050" s="84">
        <v>0</v>
      </c>
      <c r="I1050" s="146">
        <v>0</v>
      </c>
      <c r="J1050" s="43">
        <v>0</v>
      </c>
      <c r="K1050" s="43">
        <v>0</v>
      </c>
      <c r="L1050" s="52" t="str">
        <f t="shared" si="2225"/>
        <v/>
      </c>
      <c r="M1050" s="12">
        <v>0</v>
      </c>
      <c r="N1050" s="12">
        <v>0</v>
      </c>
      <c r="O1050" s="12">
        <v>0</v>
      </c>
      <c r="P1050" s="12">
        <v>0</v>
      </c>
      <c r="Q1050" s="12">
        <v>0</v>
      </c>
      <c r="R1050" s="12">
        <v>0</v>
      </c>
      <c r="S1050" s="12">
        <f t="shared" si="2226"/>
        <v>0</v>
      </c>
      <c r="T1050" s="146">
        <f t="shared" si="2227"/>
        <v>0</v>
      </c>
      <c r="U1050" s="52" t="str">
        <f t="shared" si="2228"/>
        <v/>
      </c>
      <c r="V1050" s="62">
        <f t="shared" si="2229"/>
        <v>0</v>
      </c>
      <c r="W1050" s="12"/>
      <c r="X1050" s="111">
        <v>0</v>
      </c>
      <c r="Y1050" s="12"/>
      <c r="Z1050" s="12">
        <v>0</v>
      </c>
      <c r="AA1050" s="62">
        <f t="shared" si="2230"/>
        <v>0</v>
      </c>
      <c r="AB1050" s="52" t="str">
        <f t="shared" si="2195"/>
        <v/>
      </c>
      <c r="AC1050" s="62">
        <f t="shared" si="2196"/>
        <v>0</v>
      </c>
      <c r="AD1050" s="81"/>
      <c r="AE1050" s="162"/>
    </row>
    <row r="1051" spans="1:31" s="24" customFormat="1" ht="18" customHeight="1" x14ac:dyDescent="0.25">
      <c r="A1051" s="6" t="s">
        <v>231</v>
      </c>
      <c r="B1051" s="70" t="s">
        <v>7</v>
      </c>
      <c r="C1051" s="10" t="s">
        <v>219</v>
      </c>
      <c r="D1051" s="11">
        <v>6296</v>
      </c>
      <c r="E1051" s="11">
        <v>7450.32</v>
      </c>
      <c r="F1051" s="145">
        <v>6409.1</v>
      </c>
      <c r="G1051" s="83">
        <v>6408.7762899999998</v>
      </c>
      <c r="H1051" s="83">
        <v>5463.2262599999995</v>
      </c>
      <c r="I1051" s="145">
        <v>3963.27207</v>
      </c>
      <c r="J1051" s="42">
        <v>3468.91842</v>
      </c>
      <c r="K1051" s="42">
        <v>2670.3294000000001</v>
      </c>
      <c r="L1051" s="51">
        <f t="shared" si="2225"/>
        <v>0.99994949212837991</v>
      </c>
      <c r="M1051" s="11">
        <v>0</v>
      </c>
      <c r="N1051" s="11">
        <v>631.49954999999977</v>
      </c>
      <c r="O1051" s="11">
        <v>378.82989000000043</v>
      </c>
      <c r="P1051" s="11">
        <v>798.58901999999989</v>
      </c>
      <c r="Q1051" s="11">
        <f>848.38-Q1047</f>
        <v>831.38</v>
      </c>
      <c r="R1051" s="11">
        <v>494.35365000000002</v>
      </c>
      <c r="S1051" s="11">
        <f t="shared" si="2226"/>
        <v>945.55003000000033</v>
      </c>
      <c r="T1051" s="145">
        <f t="shared" si="2227"/>
        <v>0.32371000000057393</v>
      </c>
      <c r="U1051" s="51">
        <f t="shared" si="2228"/>
        <v>0.86020147993643226</v>
      </c>
      <c r="V1051" s="61">
        <f t="shared" si="2229"/>
        <v>1041.5437099999999</v>
      </c>
      <c r="W1051" s="11">
        <v>3451</v>
      </c>
      <c r="X1051" s="116">
        <v>3464.1</v>
      </c>
      <c r="Y1051" s="11">
        <v>913</v>
      </c>
      <c r="Z1051" s="11">
        <v>519</v>
      </c>
      <c r="AA1051" s="61">
        <f t="shared" si="2230"/>
        <v>7321.7762899999998</v>
      </c>
      <c r="AB1051" s="51">
        <f t="shared" si="2195"/>
        <v>0.98274655182596182</v>
      </c>
      <c r="AC1051" s="61">
        <f t="shared" si="2196"/>
        <v>128.54370999999992</v>
      </c>
      <c r="AD1051" s="81"/>
      <c r="AE1051" s="162"/>
    </row>
    <row r="1052" spans="1:31" s="24" customFormat="1" ht="18" customHeight="1" x14ac:dyDescent="0.25">
      <c r="A1052" s="6" t="str">
        <f>IF(OR(M1052&lt;&gt;0,F1052&lt;&gt;0,O1052&lt;&gt;0,S1052&lt;&gt;0,T1052&lt;&gt;0),"a","b")</f>
        <v>b</v>
      </c>
      <c r="B1052" s="70" t="s">
        <v>7</v>
      </c>
      <c r="C1052" s="10" t="s">
        <v>220</v>
      </c>
      <c r="D1052" s="12">
        <v>0</v>
      </c>
      <c r="E1052" s="12">
        <v>0</v>
      </c>
      <c r="F1052" s="146">
        <v>0</v>
      </c>
      <c r="G1052" s="84">
        <v>0</v>
      </c>
      <c r="H1052" s="84">
        <v>0</v>
      </c>
      <c r="I1052" s="146">
        <v>0</v>
      </c>
      <c r="J1052" s="43">
        <v>0</v>
      </c>
      <c r="K1052" s="43">
        <v>0</v>
      </c>
      <c r="L1052" s="52" t="str">
        <f t="shared" si="2225"/>
        <v/>
      </c>
      <c r="M1052" s="12">
        <v>0</v>
      </c>
      <c r="N1052" s="12">
        <v>0</v>
      </c>
      <c r="O1052" s="12">
        <v>0</v>
      </c>
      <c r="P1052" s="12">
        <v>0</v>
      </c>
      <c r="Q1052" s="12">
        <v>0</v>
      </c>
      <c r="R1052" s="12">
        <v>0</v>
      </c>
      <c r="S1052" s="12">
        <f t="shared" si="2226"/>
        <v>0</v>
      </c>
      <c r="T1052" s="146">
        <f t="shared" si="2227"/>
        <v>0</v>
      </c>
      <c r="U1052" s="52" t="str">
        <f t="shared" si="2228"/>
        <v/>
      </c>
      <c r="V1052" s="62">
        <f t="shared" si="2229"/>
        <v>0</v>
      </c>
      <c r="W1052" s="12"/>
      <c r="X1052" s="111">
        <v>0</v>
      </c>
      <c r="Y1052" s="12"/>
      <c r="Z1052" s="12">
        <v>0</v>
      </c>
      <c r="AA1052" s="62">
        <f t="shared" si="2230"/>
        <v>0</v>
      </c>
      <c r="AB1052" s="52" t="str">
        <f t="shared" si="2195"/>
        <v/>
      </c>
      <c r="AC1052" s="62">
        <f t="shared" si="2196"/>
        <v>0</v>
      </c>
      <c r="AD1052" s="81"/>
      <c r="AE1052" s="162"/>
    </row>
    <row r="1053" spans="1:31" s="24" customFormat="1" ht="30" customHeight="1" x14ac:dyDescent="0.25">
      <c r="A1053" s="6" t="str">
        <f>IF(OR(M1053&lt;&gt;0,F1053&lt;&gt;0,O1053&lt;&gt;0,S1053&lt;&gt;0,T1053&lt;&gt;0),"a","b")</f>
        <v>b</v>
      </c>
      <c r="B1053" s="69" t="s">
        <v>7</v>
      </c>
      <c r="C1053" s="13" t="s">
        <v>14</v>
      </c>
      <c r="D1053" s="14">
        <v>0</v>
      </c>
      <c r="E1053" s="14">
        <v>0</v>
      </c>
      <c r="F1053" s="147">
        <v>0</v>
      </c>
      <c r="G1053" s="158">
        <v>0</v>
      </c>
      <c r="H1053" s="158">
        <v>0</v>
      </c>
      <c r="I1053" s="147">
        <v>0</v>
      </c>
      <c r="J1053" s="44">
        <v>0</v>
      </c>
      <c r="K1053" s="44">
        <v>0</v>
      </c>
      <c r="L1053" s="53" t="str">
        <f t="shared" si="2225"/>
        <v/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f t="shared" si="2226"/>
        <v>0</v>
      </c>
      <c r="T1053" s="147">
        <f t="shared" si="2227"/>
        <v>0</v>
      </c>
      <c r="U1053" s="53" t="str">
        <f t="shared" si="2228"/>
        <v/>
      </c>
      <c r="V1053" s="63">
        <f t="shared" si="2229"/>
        <v>0</v>
      </c>
      <c r="W1053" s="14"/>
      <c r="X1053" s="110">
        <v>0</v>
      </c>
      <c r="Y1053" s="14"/>
      <c r="Z1053" s="14">
        <v>0</v>
      </c>
      <c r="AA1053" s="63">
        <f t="shared" si="2230"/>
        <v>0</v>
      </c>
      <c r="AB1053" s="53" t="str">
        <f t="shared" si="2195"/>
        <v/>
      </c>
      <c r="AC1053" s="63">
        <f t="shared" si="2196"/>
        <v>0</v>
      </c>
      <c r="AD1053" s="81"/>
      <c r="AE1053" s="162"/>
    </row>
    <row r="1054" spans="1:31" s="24" customFormat="1" ht="15" customHeight="1" x14ac:dyDescent="0.25">
      <c r="A1054" s="6" t="str">
        <f>IF(OR(M1054&lt;&gt;0,F1054&lt;&gt;0,O1054&lt;&gt;0,S1054&lt;&gt;0,T1054&lt;&gt;0),"a","b")</f>
        <v>b</v>
      </c>
      <c r="B1054" s="69" t="s">
        <v>7</v>
      </c>
      <c r="C1054" s="13" t="s">
        <v>15</v>
      </c>
      <c r="D1054" s="14">
        <v>0</v>
      </c>
      <c r="E1054" s="14">
        <v>0</v>
      </c>
      <c r="F1054" s="147">
        <v>0</v>
      </c>
      <c r="G1054" s="158">
        <v>0</v>
      </c>
      <c r="H1054" s="158">
        <v>0</v>
      </c>
      <c r="I1054" s="147">
        <v>0</v>
      </c>
      <c r="J1054" s="44">
        <v>0</v>
      </c>
      <c r="K1054" s="44">
        <v>0</v>
      </c>
      <c r="L1054" s="53" t="str">
        <f t="shared" si="2225"/>
        <v/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f t="shared" si="2226"/>
        <v>0</v>
      </c>
      <c r="T1054" s="147">
        <f t="shared" si="2227"/>
        <v>0</v>
      </c>
      <c r="U1054" s="53" t="str">
        <f t="shared" si="2228"/>
        <v/>
      </c>
      <c r="V1054" s="63">
        <f t="shared" si="2229"/>
        <v>0</v>
      </c>
      <c r="W1054" s="14"/>
      <c r="X1054" s="110">
        <v>0</v>
      </c>
      <c r="Y1054" s="14"/>
      <c r="Z1054" s="14">
        <v>0</v>
      </c>
      <c r="AA1054" s="63">
        <f t="shared" si="2230"/>
        <v>0</v>
      </c>
      <c r="AB1054" s="53" t="str">
        <f t="shared" si="2195"/>
        <v/>
      </c>
      <c r="AC1054" s="63">
        <f t="shared" si="2196"/>
        <v>0</v>
      </c>
      <c r="AD1054" s="81"/>
      <c r="AE1054" s="162"/>
    </row>
    <row r="1055" spans="1:31" s="24" customFormat="1" ht="15.75" customHeight="1" thickBot="1" x14ac:dyDescent="0.3">
      <c r="A1055" s="6" t="str">
        <f>IF(OR(M1055&lt;&gt;0,F1055&lt;&gt;0,O1055&lt;&gt;0,S1055&lt;&gt;0,T1055&lt;&gt;0),"a","b")</f>
        <v>b</v>
      </c>
      <c r="B1055" s="71" t="s">
        <v>7</v>
      </c>
      <c r="C1055" s="17" t="s">
        <v>16</v>
      </c>
      <c r="D1055" s="18">
        <v>0</v>
      </c>
      <c r="E1055" s="18">
        <v>0</v>
      </c>
      <c r="F1055" s="149">
        <v>0</v>
      </c>
      <c r="G1055" s="160">
        <v>0</v>
      </c>
      <c r="H1055" s="160">
        <v>0</v>
      </c>
      <c r="I1055" s="149">
        <v>0</v>
      </c>
      <c r="J1055" s="46">
        <v>0</v>
      </c>
      <c r="K1055" s="46">
        <v>0</v>
      </c>
      <c r="L1055" s="55" t="str">
        <f t="shared" si="2225"/>
        <v/>
      </c>
      <c r="M1055" s="18">
        <v>0</v>
      </c>
      <c r="N1055" s="18">
        <v>0</v>
      </c>
      <c r="O1055" s="18">
        <v>0</v>
      </c>
      <c r="P1055" s="18">
        <v>0</v>
      </c>
      <c r="Q1055" s="18">
        <v>0</v>
      </c>
      <c r="R1055" s="18">
        <v>0</v>
      </c>
      <c r="S1055" s="18">
        <f t="shared" si="2226"/>
        <v>0</v>
      </c>
      <c r="T1055" s="149">
        <f t="shared" si="2227"/>
        <v>0</v>
      </c>
      <c r="U1055" s="55" t="str">
        <f t="shared" si="2228"/>
        <v/>
      </c>
      <c r="V1055" s="65">
        <f t="shared" si="2229"/>
        <v>0</v>
      </c>
      <c r="W1055" s="18"/>
      <c r="X1055" s="112">
        <v>0</v>
      </c>
      <c r="Y1055" s="18"/>
      <c r="Z1055" s="18">
        <v>0</v>
      </c>
      <c r="AA1055" s="65">
        <f t="shared" si="2230"/>
        <v>0</v>
      </c>
      <c r="AB1055" s="55" t="str">
        <f t="shared" si="2195"/>
        <v/>
      </c>
      <c r="AC1055" s="65">
        <f t="shared" si="2196"/>
        <v>0</v>
      </c>
      <c r="AD1055" s="81"/>
      <c r="AE1055" s="162"/>
    </row>
    <row r="1056" spans="1:31" s="24" customFormat="1" ht="48.75" thickTop="1" thickBot="1" x14ac:dyDescent="0.3">
      <c r="A1056" s="6" t="str">
        <f>IF(OR(M1056&lt;&gt;0,F1056&lt;&gt;0,O1056&lt;&gt;0,S1056&lt;&gt;0,T1056&lt;&gt;0),"a","b")</f>
        <v>a</v>
      </c>
      <c r="B1056" s="67" t="s">
        <v>173</v>
      </c>
      <c r="C1056" s="19" t="s">
        <v>174</v>
      </c>
      <c r="D1056" s="7">
        <f t="shared" ref="D1056:K1056" si="2239">D1057+D1065+D1066+D1067</f>
        <v>2000</v>
      </c>
      <c r="E1056" s="7">
        <f t="shared" si="2239"/>
        <v>1274</v>
      </c>
      <c r="F1056" s="143">
        <f t="shared" ref="F1056" si="2240">F1057+F1065+F1066+F1067</f>
        <v>956</v>
      </c>
      <c r="G1056" s="156">
        <f t="shared" si="2239"/>
        <v>955.49993999999992</v>
      </c>
      <c r="H1056" s="156">
        <f t="shared" ref="H1056" si="2241">H1057+H1065+H1066+H1067</f>
        <v>849.33328000000006</v>
      </c>
      <c r="I1056" s="143">
        <f t="shared" ref="I1056" si="2242">I1057+I1065+I1066+I1067</f>
        <v>743.16661999999997</v>
      </c>
      <c r="J1056" s="40">
        <f t="shared" si="2239"/>
        <v>636.99995999999999</v>
      </c>
      <c r="K1056" s="40">
        <f t="shared" si="2239"/>
        <v>530.83330000000001</v>
      </c>
      <c r="L1056" s="49">
        <f t="shared" si="2225"/>
        <v>0.99947692468619243</v>
      </c>
      <c r="M1056" s="7">
        <f>M1057+M1065+M1066+M1067</f>
        <v>0</v>
      </c>
      <c r="N1056" s="7">
        <f>N1057+N1065+N1066+N1067</f>
        <v>106.16666000000004</v>
      </c>
      <c r="O1056" s="7">
        <f>O1057+O1065+O1066+O1067</f>
        <v>106.16665999999998</v>
      </c>
      <c r="P1056" s="7">
        <f>P1057+P1065+P1066+P1067</f>
        <v>106.16665999999998</v>
      </c>
      <c r="Q1056" s="7">
        <f>Q1057+Q1065+Q1066+Q1067</f>
        <v>106.167</v>
      </c>
      <c r="R1056" s="7">
        <v>106.16665999999998</v>
      </c>
      <c r="S1056" s="7">
        <f t="shared" si="2226"/>
        <v>106.16665999999987</v>
      </c>
      <c r="T1056" s="143">
        <f t="shared" si="2227"/>
        <v>0.50006000000007589</v>
      </c>
      <c r="U1056" s="49">
        <f t="shared" si="2228"/>
        <v>0.7499999529042386</v>
      </c>
      <c r="V1056" s="59">
        <f t="shared" si="2229"/>
        <v>318.50006000000008</v>
      </c>
      <c r="W1056" s="7">
        <f>W1057+W1065+W1066+W1067</f>
        <v>318.5</v>
      </c>
      <c r="X1056" s="118">
        <f>X1057+X1065+X1066+X1067</f>
        <v>319</v>
      </c>
      <c r="Y1056" s="7">
        <f>Y1057+Y1065+Y1066+Y1067</f>
        <v>318.5</v>
      </c>
      <c r="Z1056" s="7">
        <f>Z1057+Z1065+Z1066+Z1067</f>
        <v>318</v>
      </c>
      <c r="AA1056" s="59">
        <f t="shared" si="2230"/>
        <v>1273.9999399999999</v>
      </c>
      <c r="AB1056" s="49">
        <f t="shared" si="2195"/>
        <v>0.9999999529042386</v>
      </c>
      <c r="AC1056" s="59">
        <f t="shared" si="2196"/>
        <v>6.0000000075888238E-5</v>
      </c>
      <c r="AD1056" s="81"/>
      <c r="AE1056" s="162"/>
    </row>
    <row r="1057" spans="1:31" s="24" customFormat="1" ht="18.75" customHeight="1" thickTop="1" x14ac:dyDescent="0.25">
      <c r="A1057" s="6" t="s">
        <v>231</v>
      </c>
      <c r="B1057" s="69" t="s">
        <v>7</v>
      </c>
      <c r="C1057" s="8" t="s">
        <v>8</v>
      </c>
      <c r="D1057" s="9">
        <f t="shared" ref="D1057:K1057" si="2243">D1058+D1059+D1060+D1061+D1062+D1063+D1064</f>
        <v>2000</v>
      </c>
      <c r="E1057" s="9">
        <f t="shared" si="2243"/>
        <v>1274</v>
      </c>
      <c r="F1057" s="144">
        <f t="shared" ref="F1057" si="2244">F1058+F1059+F1060+F1061+F1062+F1063+F1064</f>
        <v>956</v>
      </c>
      <c r="G1057" s="157">
        <f t="shared" si="2243"/>
        <v>955.49993999999992</v>
      </c>
      <c r="H1057" s="157">
        <f t="shared" ref="H1057" si="2245">H1058+H1059+H1060+H1061+H1062+H1063+H1064</f>
        <v>849.33328000000006</v>
      </c>
      <c r="I1057" s="144">
        <f t="shared" ref="I1057" si="2246">I1058+I1059+I1060+I1061+I1062+I1063+I1064</f>
        <v>743.16661999999997</v>
      </c>
      <c r="J1057" s="41">
        <f t="shared" si="2243"/>
        <v>636.99995999999999</v>
      </c>
      <c r="K1057" s="41">
        <f t="shared" si="2243"/>
        <v>530.83330000000001</v>
      </c>
      <c r="L1057" s="50">
        <f t="shared" si="2225"/>
        <v>0.99947692468619243</v>
      </c>
      <c r="M1057" s="9">
        <f>M1058+M1059+M1060+M1061+M1062+M1063+M1064</f>
        <v>0</v>
      </c>
      <c r="N1057" s="9">
        <f>N1058+N1059+N1060+N1061+N1062+N1063+N1064</f>
        <v>106.16666000000004</v>
      </c>
      <c r="O1057" s="9">
        <f>O1058+O1059+O1060+O1061+O1062+O1063+O1064</f>
        <v>106.16665999999998</v>
      </c>
      <c r="P1057" s="9">
        <f>P1058+P1059+P1060+P1061+P1062+P1063+P1064</f>
        <v>106.16665999999998</v>
      </c>
      <c r="Q1057" s="9">
        <f>Q1058+Q1059+Q1060+Q1061+Q1062+Q1063+Q1064</f>
        <v>106.167</v>
      </c>
      <c r="R1057" s="9">
        <v>106.16665999999998</v>
      </c>
      <c r="S1057" s="9">
        <f t="shared" si="2226"/>
        <v>106.16665999999987</v>
      </c>
      <c r="T1057" s="144">
        <f t="shared" si="2227"/>
        <v>0.50006000000007589</v>
      </c>
      <c r="U1057" s="50">
        <f t="shared" si="2228"/>
        <v>0.7499999529042386</v>
      </c>
      <c r="V1057" s="60">
        <f t="shared" si="2229"/>
        <v>318.50006000000008</v>
      </c>
      <c r="W1057" s="9">
        <f>W1058+W1059+W1060+W1061+W1062+W1063+W1064</f>
        <v>318.5</v>
      </c>
      <c r="X1057" s="113">
        <f>X1058+X1059+X1060+X1061+X1062+X1063+X1064</f>
        <v>319</v>
      </c>
      <c r="Y1057" s="9">
        <f>Y1058+Y1059+Y1060+Y1061+Y1062+Y1063+Y1064</f>
        <v>318.5</v>
      </c>
      <c r="Z1057" s="9">
        <f>Z1058+Z1059+Z1060+Z1061+Z1062+Z1063+Z1064</f>
        <v>318</v>
      </c>
      <c r="AA1057" s="60">
        <f t="shared" si="2230"/>
        <v>1273.9999399999999</v>
      </c>
      <c r="AB1057" s="50">
        <f t="shared" si="2195"/>
        <v>0.9999999529042386</v>
      </c>
      <c r="AC1057" s="60">
        <f t="shared" si="2196"/>
        <v>6.0000000075888238E-5</v>
      </c>
      <c r="AD1057" s="81"/>
      <c r="AE1057" s="162"/>
    </row>
    <row r="1058" spans="1:31" s="24" customFormat="1" ht="18" customHeight="1" x14ac:dyDescent="0.25">
      <c r="A1058" s="6" t="str">
        <f>IF(OR(M1058&lt;&gt;0,F1058&lt;&gt;0,O1058&lt;&gt;0,S1058&lt;&gt;0,T1058&lt;&gt;0),"a","b")</f>
        <v>b</v>
      </c>
      <c r="B1058" s="70" t="s">
        <v>7</v>
      </c>
      <c r="C1058" s="10" t="s">
        <v>215</v>
      </c>
      <c r="D1058" s="12">
        <v>0</v>
      </c>
      <c r="E1058" s="12">
        <v>0</v>
      </c>
      <c r="F1058" s="146">
        <v>0</v>
      </c>
      <c r="G1058" s="84">
        <v>0</v>
      </c>
      <c r="H1058" s="84">
        <v>0</v>
      </c>
      <c r="I1058" s="146">
        <v>0</v>
      </c>
      <c r="J1058" s="43">
        <v>0</v>
      </c>
      <c r="K1058" s="43">
        <v>0</v>
      </c>
      <c r="L1058" s="52" t="str">
        <f t="shared" si="2225"/>
        <v/>
      </c>
      <c r="M1058" s="12">
        <v>0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f t="shared" si="2226"/>
        <v>0</v>
      </c>
      <c r="T1058" s="146">
        <f t="shared" si="2227"/>
        <v>0</v>
      </c>
      <c r="U1058" s="52" t="str">
        <f t="shared" si="2228"/>
        <v/>
      </c>
      <c r="V1058" s="62">
        <f t="shared" si="2229"/>
        <v>0</v>
      </c>
      <c r="W1058" s="12"/>
      <c r="X1058" s="111">
        <v>0</v>
      </c>
      <c r="Y1058" s="12"/>
      <c r="Z1058" s="12">
        <v>0</v>
      </c>
      <c r="AA1058" s="62">
        <f t="shared" si="2230"/>
        <v>0</v>
      </c>
      <c r="AB1058" s="52" t="str">
        <f t="shared" si="2195"/>
        <v/>
      </c>
      <c r="AC1058" s="62">
        <f t="shared" si="2196"/>
        <v>0</v>
      </c>
      <c r="AD1058" s="81"/>
      <c r="AE1058" s="162"/>
    </row>
    <row r="1059" spans="1:31" s="24" customFormat="1" ht="18" customHeight="1" x14ac:dyDescent="0.25">
      <c r="A1059" s="6" t="str">
        <f>IF(OR(M1059&lt;&gt;0,F1059&lt;&gt;0,O1059&lt;&gt;0,S1059&lt;&gt;0,T1059&lt;&gt;0),"a","b")</f>
        <v>b</v>
      </c>
      <c r="B1059" s="70" t="s">
        <v>7</v>
      </c>
      <c r="C1059" s="10" t="s">
        <v>221</v>
      </c>
      <c r="D1059" s="12">
        <v>0</v>
      </c>
      <c r="E1059" s="12">
        <v>0</v>
      </c>
      <c r="F1059" s="146">
        <v>0</v>
      </c>
      <c r="G1059" s="84">
        <v>0</v>
      </c>
      <c r="H1059" s="84">
        <v>0</v>
      </c>
      <c r="I1059" s="146">
        <v>0</v>
      </c>
      <c r="J1059" s="43">
        <v>0</v>
      </c>
      <c r="K1059" s="43">
        <v>0</v>
      </c>
      <c r="L1059" s="52" t="str">
        <f t="shared" si="2225"/>
        <v/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12">
        <f t="shared" si="2226"/>
        <v>0</v>
      </c>
      <c r="T1059" s="146">
        <f t="shared" si="2227"/>
        <v>0</v>
      </c>
      <c r="U1059" s="52" t="str">
        <f t="shared" si="2228"/>
        <v/>
      </c>
      <c r="V1059" s="62">
        <f t="shared" si="2229"/>
        <v>0</v>
      </c>
      <c r="W1059" s="12"/>
      <c r="X1059" s="111">
        <v>0</v>
      </c>
      <c r="Y1059" s="12"/>
      <c r="Z1059" s="12">
        <v>0</v>
      </c>
      <c r="AA1059" s="62">
        <f t="shared" si="2230"/>
        <v>0</v>
      </c>
      <c r="AB1059" s="52" t="str">
        <f t="shared" si="2195"/>
        <v/>
      </c>
      <c r="AC1059" s="62">
        <f t="shared" si="2196"/>
        <v>0</v>
      </c>
      <c r="AD1059" s="81"/>
      <c r="AE1059" s="162"/>
    </row>
    <row r="1060" spans="1:31" s="24" customFormat="1" ht="18" customHeight="1" x14ac:dyDescent="0.25">
      <c r="A1060" s="6" t="str">
        <f>IF(OR(M1060&lt;&gt;0,F1060&lt;&gt;0,O1060&lt;&gt;0,S1060&lt;&gt;0,T1060&lt;&gt;0),"a","b")</f>
        <v>b</v>
      </c>
      <c r="B1060" s="70" t="s">
        <v>7</v>
      </c>
      <c r="C1060" s="10" t="s">
        <v>216</v>
      </c>
      <c r="D1060" s="12">
        <v>0</v>
      </c>
      <c r="E1060" s="12">
        <v>0</v>
      </c>
      <c r="F1060" s="146">
        <v>0</v>
      </c>
      <c r="G1060" s="84">
        <v>0</v>
      </c>
      <c r="H1060" s="84">
        <v>0</v>
      </c>
      <c r="I1060" s="146">
        <v>0</v>
      </c>
      <c r="J1060" s="43">
        <v>0</v>
      </c>
      <c r="K1060" s="43">
        <v>0</v>
      </c>
      <c r="L1060" s="52" t="str">
        <f t="shared" si="2225"/>
        <v/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12">
        <f t="shared" si="2226"/>
        <v>0</v>
      </c>
      <c r="T1060" s="146">
        <f t="shared" si="2227"/>
        <v>0</v>
      </c>
      <c r="U1060" s="52" t="str">
        <f t="shared" si="2228"/>
        <v/>
      </c>
      <c r="V1060" s="62">
        <f t="shared" si="2229"/>
        <v>0</v>
      </c>
      <c r="W1060" s="12"/>
      <c r="X1060" s="111">
        <v>0</v>
      </c>
      <c r="Y1060" s="12"/>
      <c r="Z1060" s="12">
        <v>0</v>
      </c>
      <c r="AA1060" s="62">
        <f t="shared" si="2230"/>
        <v>0</v>
      </c>
      <c r="AB1060" s="52" t="str">
        <f t="shared" si="2195"/>
        <v/>
      </c>
      <c r="AC1060" s="62">
        <f t="shared" si="2196"/>
        <v>0</v>
      </c>
      <c r="AD1060" s="81"/>
      <c r="AE1060" s="162"/>
    </row>
    <row r="1061" spans="1:31" s="24" customFormat="1" ht="18" customHeight="1" x14ac:dyDescent="0.25">
      <c r="A1061" s="6" t="str">
        <f>IF(OR(M1061&lt;&gt;0,F1061&lt;&gt;0,O1061&lt;&gt;0,S1061&lt;&gt;0,T1061&lt;&gt;0),"a","b")</f>
        <v>b</v>
      </c>
      <c r="B1061" s="70" t="s">
        <v>7</v>
      </c>
      <c r="C1061" s="10" t="s">
        <v>217</v>
      </c>
      <c r="D1061" s="12">
        <v>0</v>
      </c>
      <c r="E1061" s="12">
        <v>0</v>
      </c>
      <c r="F1061" s="146">
        <v>0</v>
      </c>
      <c r="G1061" s="84">
        <v>0</v>
      </c>
      <c r="H1061" s="84">
        <v>0</v>
      </c>
      <c r="I1061" s="146">
        <v>0</v>
      </c>
      <c r="J1061" s="43">
        <v>0</v>
      </c>
      <c r="K1061" s="43">
        <v>0</v>
      </c>
      <c r="L1061" s="52" t="str">
        <f t="shared" si="2225"/>
        <v/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12">
        <f t="shared" si="2226"/>
        <v>0</v>
      </c>
      <c r="T1061" s="146">
        <f t="shared" si="2227"/>
        <v>0</v>
      </c>
      <c r="U1061" s="52" t="str">
        <f t="shared" si="2228"/>
        <v/>
      </c>
      <c r="V1061" s="62">
        <f t="shared" si="2229"/>
        <v>0</v>
      </c>
      <c r="W1061" s="12"/>
      <c r="X1061" s="111">
        <v>0</v>
      </c>
      <c r="Y1061" s="12"/>
      <c r="Z1061" s="12">
        <v>0</v>
      </c>
      <c r="AA1061" s="62">
        <f t="shared" si="2230"/>
        <v>0</v>
      </c>
      <c r="AB1061" s="52" t="str">
        <f t="shared" si="2195"/>
        <v/>
      </c>
      <c r="AC1061" s="62">
        <f t="shared" si="2196"/>
        <v>0</v>
      </c>
      <c r="AD1061" s="81"/>
      <c r="AE1061" s="162"/>
    </row>
    <row r="1062" spans="1:31" s="24" customFormat="1" ht="18" customHeight="1" x14ac:dyDescent="0.25">
      <c r="A1062" s="6" t="str">
        <f>IF(OR(M1062&lt;&gt;0,F1062&lt;&gt;0,O1062&lt;&gt;0,S1062&lt;&gt;0,T1062&lt;&gt;0),"a","b")</f>
        <v>b</v>
      </c>
      <c r="B1062" s="70" t="s">
        <v>7</v>
      </c>
      <c r="C1062" s="10" t="s">
        <v>218</v>
      </c>
      <c r="D1062" s="12">
        <v>0</v>
      </c>
      <c r="E1062" s="12">
        <v>0</v>
      </c>
      <c r="F1062" s="146">
        <v>0</v>
      </c>
      <c r="G1062" s="84">
        <v>0</v>
      </c>
      <c r="H1062" s="84">
        <v>0</v>
      </c>
      <c r="I1062" s="146">
        <v>0</v>
      </c>
      <c r="J1062" s="43">
        <v>0</v>
      </c>
      <c r="K1062" s="43">
        <v>0</v>
      </c>
      <c r="L1062" s="52" t="str">
        <f t="shared" si="2225"/>
        <v/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12">
        <f t="shared" si="2226"/>
        <v>0</v>
      </c>
      <c r="T1062" s="146">
        <f t="shared" si="2227"/>
        <v>0</v>
      </c>
      <c r="U1062" s="52" t="str">
        <f t="shared" si="2228"/>
        <v/>
      </c>
      <c r="V1062" s="62">
        <f t="shared" si="2229"/>
        <v>0</v>
      </c>
      <c r="W1062" s="12"/>
      <c r="X1062" s="111">
        <v>0</v>
      </c>
      <c r="Y1062" s="12"/>
      <c r="Z1062" s="12">
        <v>0</v>
      </c>
      <c r="AA1062" s="62">
        <f t="shared" si="2230"/>
        <v>0</v>
      </c>
      <c r="AB1062" s="52" t="str">
        <f t="shared" si="2195"/>
        <v/>
      </c>
      <c r="AC1062" s="62">
        <f t="shared" si="2196"/>
        <v>0</v>
      </c>
      <c r="AD1062" s="81"/>
      <c r="AE1062" s="162"/>
    </row>
    <row r="1063" spans="1:31" s="24" customFormat="1" ht="18" customHeight="1" x14ac:dyDescent="0.25">
      <c r="A1063" s="6" t="s">
        <v>231</v>
      </c>
      <c r="B1063" s="70" t="s">
        <v>7</v>
      </c>
      <c r="C1063" s="10" t="s">
        <v>219</v>
      </c>
      <c r="D1063" s="11">
        <v>2000</v>
      </c>
      <c r="E1063" s="11">
        <v>1274</v>
      </c>
      <c r="F1063" s="145">
        <v>956</v>
      </c>
      <c r="G1063" s="83">
        <v>955.49993999999992</v>
      </c>
      <c r="H1063" s="83">
        <v>849.33328000000006</v>
      </c>
      <c r="I1063" s="145">
        <v>743.16661999999997</v>
      </c>
      <c r="J1063" s="42">
        <v>636.99995999999999</v>
      </c>
      <c r="K1063" s="42">
        <v>530.83330000000001</v>
      </c>
      <c r="L1063" s="51">
        <f t="shared" si="2225"/>
        <v>0.99947692468619243</v>
      </c>
      <c r="M1063" s="11">
        <v>0</v>
      </c>
      <c r="N1063" s="11">
        <v>106.16666000000004</v>
      </c>
      <c r="O1063" s="11">
        <v>106.16665999999998</v>
      </c>
      <c r="P1063" s="11">
        <v>106.16665999999998</v>
      </c>
      <c r="Q1063" s="11">
        <v>106.167</v>
      </c>
      <c r="R1063" s="11">
        <v>106.16665999999998</v>
      </c>
      <c r="S1063" s="11">
        <f t="shared" si="2226"/>
        <v>106.16665999999987</v>
      </c>
      <c r="T1063" s="145">
        <f t="shared" si="2227"/>
        <v>0.50006000000007589</v>
      </c>
      <c r="U1063" s="51">
        <f t="shared" si="2228"/>
        <v>0.7499999529042386</v>
      </c>
      <c r="V1063" s="61">
        <f t="shared" si="2229"/>
        <v>318.50006000000008</v>
      </c>
      <c r="W1063" s="11">
        <v>318.5</v>
      </c>
      <c r="X1063" s="116">
        <v>319</v>
      </c>
      <c r="Y1063" s="11">
        <v>318.5</v>
      </c>
      <c r="Z1063" s="11">
        <v>318</v>
      </c>
      <c r="AA1063" s="61">
        <f t="shared" si="2230"/>
        <v>1273.9999399999999</v>
      </c>
      <c r="AB1063" s="51">
        <f t="shared" si="2195"/>
        <v>0.9999999529042386</v>
      </c>
      <c r="AC1063" s="61">
        <f t="shared" si="2196"/>
        <v>6.0000000075888238E-5</v>
      </c>
      <c r="AD1063" s="81"/>
      <c r="AE1063" s="162"/>
    </row>
    <row r="1064" spans="1:31" s="24" customFormat="1" ht="18" customHeight="1" x14ac:dyDescent="0.25">
      <c r="A1064" s="6" t="str">
        <f t="shared" ref="A1064:A1080" si="2247">IF(OR(M1064&lt;&gt;0,F1064&lt;&gt;0,O1064&lt;&gt;0,S1064&lt;&gt;0,T1064&lt;&gt;0),"a","b")</f>
        <v>b</v>
      </c>
      <c r="B1064" s="70" t="s">
        <v>7</v>
      </c>
      <c r="C1064" s="10" t="s">
        <v>220</v>
      </c>
      <c r="D1064" s="12">
        <v>0</v>
      </c>
      <c r="E1064" s="12">
        <v>0</v>
      </c>
      <c r="F1064" s="146">
        <v>0</v>
      </c>
      <c r="G1064" s="84">
        <v>0</v>
      </c>
      <c r="H1064" s="84">
        <v>0</v>
      </c>
      <c r="I1064" s="146">
        <v>0</v>
      </c>
      <c r="J1064" s="43">
        <v>0</v>
      </c>
      <c r="K1064" s="43">
        <v>0</v>
      </c>
      <c r="L1064" s="52" t="str">
        <f t="shared" si="2225"/>
        <v/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  <c r="S1064" s="12">
        <f t="shared" si="2226"/>
        <v>0</v>
      </c>
      <c r="T1064" s="146">
        <f t="shared" si="2227"/>
        <v>0</v>
      </c>
      <c r="U1064" s="52" t="str">
        <f t="shared" si="2228"/>
        <v/>
      </c>
      <c r="V1064" s="62">
        <f t="shared" si="2229"/>
        <v>0</v>
      </c>
      <c r="W1064" s="12"/>
      <c r="X1064" s="111">
        <v>0</v>
      </c>
      <c r="Y1064" s="12"/>
      <c r="Z1064" s="12">
        <v>0</v>
      </c>
      <c r="AA1064" s="62">
        <f t="shared" si="2230"/>
        <v>0</v>
      </c>
      <c r="AB1064" s="52" t="str">
        <f t="shared" si="2195"/>
        <v/>
      </c>
      <c r="AC1064" s="62">
        <f t="shared" si="2196"/>
        <v>0</v>
      </c>
      <c r="AD1064" s="81"/>
      <c r="AE1064" s="162"/>
    </row>
    <row r="1065" spans="1:31" s="24" customFormat="1" ht="30" customHeight="1" x14ac:dyDescent="0.25">
      <c r="A1065" s="6" t="str">
        <f t="shared" si="2247"/>
        <v>b</v>
      </c>
      <c r="B1065" s="69" t="s">
        <v>7</v>
      </c>
      <c r="C1065" s="13" t="s">
        <v>14</v>
      </c>
      <c r="D1065" s="14">
        <v>0</v>
      </c>
      <c r="E1065" s="14">
        <v>0</v>
      </c>
      <c r="F1065" s="147">
        <v>0</v>
      </c>
      <c r="G1065" s="158">
        <v>0</v>
      </c>
      <c r="H1065" s="158">
        <v>0</v>
      </c>
      <c r="I1065" s="147">
        <v>0</v>
      </c>
      <c r="J1065" s="44">
        <v>0</v>
      </c>
      <c r="K1065" s="44">
        <v>0</v>
      </c>
      <c r="L1065" s="53" t="str">
        <f t="shared" si="2225"/>
        <v/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f t="shared" si="2226"/>
        <v>0</v>
      </c>
      <c r="T1065" s="147">
        <f t="shared" si="2227"/>
        <v>0</v>
      </c>
      <c r="U1065" s="53" t="str">
        <f t="shared" si="2228"/>
        <v/>
      </c>
      <c r="V1065" s="63">
        <f t="shared" si="2229"/>
        <v>0</v>
      </c>
      <c r="W1065" s="14"/>
      <c r="X1065" s="110">
        <v>0</v>
      </c>
      <c r="Y1065" s="14"/>
      <c r="Z1065" s="14">
        <v>0</v>
      </c>
      <c r="AA1065" s="63">
        <f t="shared" si="2230"/>
        <v>0</v>
      </c>
      <c r="AB1065" s="53" t="str">
        <f t="shared" si="2195"/>
        <v/>
      </c>
      <c r="AC1065" s="63">
        <f t="shared" si="2196"/>
        <v>0</v>
      </c>
      <c r="AD1065" s="81"/>
      <c r="AE1065" s="162"/>
    </row>
    <row r="1066" spans="1:31" s="24" customFormat="1" ht="15" customHeight="1" x14ac:dyDescent="0.25">
      <c r="A1066" s="6" t="str">
        <f t="shared" si="2247"/>
        <v>b</v>
      </c>
      <c r="B1066" s="69" t="s">
        <v>7</v>
      </c>
      <c r="C1066" s="13" t="s">
        <v>15</v>
      </c>
      <c r="D1066" s="14">
        <v>0</v>
      </c>
      <c r="E1066" s="14">
        <v>0</v>
      </c>
      <c r="F1066" s="147">
        <v>0</v>
      </c>
      <c r="G1066" s="158">
        <v>0</v>
      </c>
      <c r="H1066" s="158">
        <v>0</v>
      </c>
      <c r="I1066" s="147">
        <v>0</v>
      </c>
      <c r="J1066" s="44">
        <v>0</v>
      </c>
      <c r="K1066" s="44">
        <v>0</v>
      </c>
      <c r="L1066" s="53" t="str">
        <f t="shared" si="2225"/>
        <v/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f t="shared" si="2226"/>
        <v>0</v>
      </c>
      <c r="T1066" s="147">
        <f t="shared" si="2227"/>
        <v>0</v>
      </c>
      <c r="U1066" s="53" t="str">
        <f t="shared" si="2228"/>
        <v/>
      </c>
      <c r="V1066" s="63">
        <f t="shared" si="2229"/>
        <v>0</v>
      </c>
      <c r="W1066" s="14"/>
      <c r="X1066" s="110">
        <v>0</v>
      </c>
      <c r="Y1066" s="14"/>
      <c r="Z1066" s="14">
        <v>0</v>
      </c>
      <c r="AA1066" s="63">
        <f t="shared" si="2230"/>
        <v>0</v>
      </c>
      <c r="AB1066" s="53" t="str">
        <f t="shared" si="2195"/>
        <v/>
      </c>
      <c r="AC1066" s="63">
        <f t="shared" si="2196"/>
        <v>0</v>
      </c>
      <c r="AD1066" s="81"/>
      <c r="AE1066" s="162"/>
    </row>
    <row r="1067" spans="1:31" s="24" customFormat="1" ht="15.75" customHeight="1" thickBot="1" x14ac:dyDescent="0.3">
      <c r="A1067" s="6" t="str">
        <f t="shared" si="2247"/>
        <v>b</v>
      </c>
      <c r="B1067" s="71" t="s">
        <v>7</v>
      </c>
      <c r="C1067" s="17" t="s">
        <v>16</v>
      </c>
      <c r="D1067" s="18">
        <v>0</v>
      </c>
      <c r="E1067" s="18">
        <v>0</v>
      </c>
      <c r="F1067" s="149">
        <v>0</v>
      </c>
      <c r="G1067" s="160">
        <v>0</v>
      </c>
      <c r="H1067" s="160">
        <v>0</v>
      </c>
      <c r="I1067" s="149">
        <v>0</v>
      </c>
      <c r="J1067" s="46">
        <v>0</v>
      </c>
      <c r="K1067" s="46">
        <v>0</v>
      </c>
      <c r="L1067" s="55" t="str">
        <f t="shared" si="2225"/>
        <v/>
      </c>
      <c r="M1067" s="18">
        <v>0</v>
      </c>
      <c r="N1067" s="18">
        <v>0</v>
      </c>
      <c r="O1067" s="18">
        <v>0</v>
      </c>
      <c r="P1067" s="18">
        <v>0</v>
      </c>
      <c r="Q1067" s="18">
        <v>0</v>
      </c>
      <c r="R1067" s="18">
        <v>0</v>
      </c>
      <c r="S1067" s="18">
        <f t="shared" si="2226"/>
        <v>0</v>
      </c>
      <c r="T1067" s="149">
        <f t="shared" si="2227"/>
        <v>0</v>
      </c>
      <c r="U1067" s="55" t="str">
        <f t="shared" si="2228"/>
        <v/>
      </c>
      <c r="V1067" s="65">
        <f t="shared" si="2229"/>
        <v>0</v>
      </c>
      <c r="W1067" s="18"/>
      <c r="X1067" s="112">
        <v>0</v>
      </c>
      <c r="Y1067" s="18"/>
      <c r="Z1067" s="18">
        <v>0</v>
      </c>
      <c r="AA1067" s="65">
        <f t="shared" si="2230"/>
        <v>0</v>
      </c>
      <c r="AB1067" s="55" t="str">
        <f t="shared" si="2195"/>
        <v/>
      </c>
      <c r="AC1067" s="65">
        <f t="shared" si="2196"/>
        <v>0</v>
      </c>
      <c r="AD1067" s="81"/>
      <c r="AE1067" s="162"/>
    </row>
    <row r="1068" spans="1:31" s="24" customFormat="1" ht="33" thickTop="1" thickBot="1" x14ac:dyDescent="0.3">
      <c r="A1068" s="6" t="str">
        <f t="shared" si="2247"/>
        <v>a</v>
      </c>
      <c r="B1068" s="67" t="s">
        <v>175</v>
      </c>
      <c r="C1068" s="19" t="s">
        <v>176</v>
      </c>
      <c r="D1068" s="7">
        <f t="shared" ref="D1068:J1069" si="2248">D1080+D1092</f>
        <v>29465</v>
      </c>
      <c r="E1068" s="7">
        <f t="shared" si="2248"/>
        <v>28952.925999999999</v>
      </c>
      <c r="F1068" s="143">
        <f t="shared" ref="F1068" si="2249">F1080+F1092</f>
        <v>21939.887999999999</v>
      </c>
      <c r="G1068" s="156">
        <f t="shared" si="2248"/>
        <v>21898.511149999998</v>
      </c>
      <c r="H1068" s="156">
        <f t="shared" ref="H1068" si="2250">H1080+H1092</f>
        <v>19374.067279999999</v>
      </c>
      <c r="I1068" s="143">
        <f t="shared" ref="I1068" si="2251">I1080+I1092</f>
        <v>17528.920770000001</v>
      </c>
      <c r="J1068" s="40">
        <f t="shared" si="2248"/>
        <v>13484.956600000001</v>
      </c>
      <c r="K1068" s="40">
        <f t="shared" ref="K1068" si="2252">K1080+K1092</f>
        <v>11540.94766</v>
      </c>
      <c r="L1068" s="49">
        <f t="shared" si="2225"/>
        <v>0.99811408107461619</v>
      </c>
      <c r="M1068" s="7">
        <f t="shared" ref="M1068:O1079" si="2253">M1080+M1092</f>
        <v>0</v>
      </c>
      <c r="N1068" s="7">
        <f t="shared" ref="N1068" si="2254">N1080+N1092</f>
        <v>3243.2137599999996</v>
      </c>
      <c r="O1068" s="7">
        <f t="shared" si="2253"/>
        <v>2696.2866299999996</v>
      </c>
      <c r="P1068" s="7">
        <f t="shared" ref="P1068" si="2255">P1080+P1092</f>
        <v>1944.0089400000006</v>
      </c>
      <c r="Q1068" s="7">
        <f t="shared" ref="Q1068" si="2256">Q1080+Q1092</f>
        <v>1086.0999999999999</v>
      </c>
      <c r="R1068" s="7">
        <v>4043.9641699999993</v>
      </c>
      <c r="S1068" s="7">
        <f t="shared" si="2226"/>
        <v>2524.4438699999992</v>
      </c>
      <c r="T1068" s="143">
        <f t="shared" si="2227"/>
        <v>41.376850000000559</v>
      </c>
      <c r="U1068" s="49">
        <f t="shared" si="2228"/>
        <v>0.75634881082485406</v>
      </c>
      <c r="V1068" s="59">
        <f t="shared" si="2229"/>
        <v>7054.414850000001</v>
      </c>
      <c r="W1068" s="7">
        <f t="shared" ref="W1068:Y1068" si="2257">W1080+W1092</f>
        <v>7857.4</v>
      </c>
      <c r="X1068" s="129">
        <f t="shared" ref="X1068:X1079" si="2258">X1080+X1092</f>
        <v>9449.0879999999997</v>
      </c>
      <c r="Y1068" s="7">
        <f t="shared" si="2257"/>
        <v>11156</v>
      </c>
      <c r="Z1068" s="7">
        <f t="shared" ref="Z1068" si="2259">Z1080+Z1092</f>
        <v>6057.5119999999997</v>
      </c>
      <c r="AA1068" s="59">
        <f t="shared" si="2230"/>
        <v>33054.511149999998</v>
      </c>
      <c r="AB1068" s="49">
        <f t="shared" si="2195"/>
        <v>1.1416639254353773</v>
      </c>
      <c r="AC1068" s="59">
        <f t="shared" si="2196"/>
        <v>-4101.585149999999</v>
      </c>
      <c r="AD1068" s="81"/>
      <c r="AE1068" s="162"/>
    </row>
    <row r="1069" spans="1:31" s="24" customFormat="1" ht="18.75" thickTop="1" x14ac:dyDescent="0.25">
      <c r="A1069" s="6" t="str">
        <f t="shared" si="2247"/>
        <v>a</v>
      </c>
      <c r="B1069" s="69" t="s">
        <v>7</v>
      </c>
      <c r="C1069" s="8" t="s">
        <v>8</v>
      </c>
      <c r="D1069" s="9">
        <f t="shared" si="2248"/>
        <v>29465</v>
      </c>
      <c r="E1069" s="9">
        <f t="shared" si="2248"/>
        <v>28944.748</v>
      </c>
      <c r="F1069" s="144">
        <f t="shared" ref="F1069" si="2260">F1081+F1093</f>
        <v>21931.71</v>
      </c>
      <c r="G1069" s="157">
        <f t="shared" si="2248"/>
        <v>21890.350279999999</v>
      </c>
      <c r="H1069" s="157">
        <f t="shared" ref="H1069" si="2261">H1081+H1093</f>
        <v>19365.90641</v>
      </c>
      <c r="I1069" s="144">
        <f t="shared" ref="I1069" si="2262">I1081+I1093</f>
        <v>17520.759900000001</v>
      </c>
      <c r="J1069" s="41">
        <f t="shared" si="2248"/>
        <v>13476.795730000002</v>
      </c>
      <c r="K1069" s="41">
        <f t="shared" ref="K1069" si="2263">K1081+K1093</f>
        <v>11532.78679</v>
      </c>
      <c r="L1069" s="50">
        <f t="shared" si="2225"/>
        <v>0.99811415890507393</v>
      </c>
      <c r="M1069" s="9">
        <f t="shared" si="2253"/>
        <v>0</v>
      </c>
      <c r="N1069" s="9">
        <f t="shared" ref="N1069" si="2264">N1081+N1093</f>
        <v>3243.2137599999996</v>
      </c>
      <c r="O1069" s="9">
        <f t="shared" si="2253"/>
        <v>2696.2866299999996</v>
      </c>
      <c r="P1069" s="9">
        <f t="shared" ref="P1069" si="2265">P1081+P1093</f>
        <v>1944.0089400000006</v>
      </c>
      <c r="Q1069" s="9">
        <f t="shared" ref="Q1069" si="2266">Q1081+Q1093</f>
        <v>1086.0999999999999</v>
      </c>
      <c r="R1069" s="9">
        <v>4043.9641699999993</v>
      </c>
      <c r="S1069" s="9">
        <f t="shared" si="2226"/>
        <v>2524.4438699999992</v>
      </c>
      <c r="T1069" s="144">
        <f t="shared" si="2227"/>
        <v>41.35972000000038</v>
      </c>
      <c r="U1069" s="50">
        <f t="shared" si="2228"/>
        <v>0.75628056184838777</v>
      </c>
      <c r="V1069" s="60">
        <f t="shared" si="2229"/>
        <v>7054.3977200000008</v>
      </c>
      <c r="W1069" s="9">
        <f t="shared" ref="W1069:Y1069" si="2267">W1081+W1093</f>
        <v>7857.4</v>
      </c>
      <c r="X1069" s="130">
        <f t="shared" si="2258"/>
        <v>9449.0879999999997</v>
      </c>
      <c r="Y1069" s="9">
        <f t="shared" si="2267"/>
        <v>11156</v>
      </c>
      <c r="Z1069" s="9">
        <f t="shared" ref="Z1069" si="2268">Z1081+Z1093</f>
        <v>6057.5119999999997</v>
      </c>
      <c r="AA1069" s="60">
        <f t="shared" si="2230"/>
        <v>33046.350279999999</v>
      </c>
      <c r="AB1069" s="50">
        <f t="shared" si="2195"/>
        <v>1.1417045427377706</v>
      </c>
      <c r="AC1069" s="60">
        <f t="shared" si="2196"/>
        <v>-4101.6022799999992</v>
      </c>
      <c r="AD1069" s="81"/>
      <c r="AE1069" s="162"/>
    </row>
    <row r="1070" spans="1:31" s="24" customFormat="1" ht="18" customHeight="1" x14ac:dyDescent="0.25">
      <c r="A1070" s="6" t="str">
        <f t="shared" si="2247"/>
        <v>b</v>
      </c>
      <c r="B1070" s="70" t="s">
        <v>7</v>
      </c>
      <c r="C1070" s="10" t="s">
        <v>215</v>
      </c>
      <c r="D1070" s="12">
        <f t="shared" ref="D1070:J1079" si="2269">D1082+D1094</f>
        <v>0</v>
      </c>
      <c r="E1070" s="12">
        <f t="shared" ref="E1070:F1070" si="2270">E1082+E1094</f>
        <v>0</v>
      </c>
      <c r="F1070" s="146">
        <f t="shared" si="2270"/>
        <v>0</v>
      </c>
      <c r="G1070" s="84">
        <f t="shared" si="2269"/>
        <v>0</v>
      </c>
      <c r="H1070" s="84">
        <f t="shared" ref="H1070" si="2271">H1082+H1094</f>
        <v>0</v>
      </c>
      <c r="I1070" s="146">
        <f t="shared" ref="I1070" si="2272">I1082+I1094</f>
        <v>0</v>
      </c>
      <c r="J1070" s="43">
        <f t="shared" si="2269"/>
        <v>0</v>
      </c>
      <c r="K1070" s="43">
        <f t="shared" ref="K1070" si="2273">K1082+K1094</f>
        <v>0</v>
      </c>
      <c r="L1070" s="52" t="str">
        <f t="shared" si="2225"/>
        <v/>
      </c>
      <c r="M1070" s="12">
        <f t="shared" si="2253"/>
        <v>0</v>
      </c>
      <c r="N1070" s="12">
        <f t="shared" ref="N1070" si="2274">N1082+N1094</f>
        <v>0</v>
      </c>
      <c r="O1070" s="12">
        <f t="shared" si="2253"/>
        <v>0</v>
      </c>
      <c r="P1070" s="12">
        <f t="shared" ref="P1070" si="2275">P1082+P1094</f>
        <v>0</v>
      </c>
      <c r="Q1070" s="12">
        <f t="shared" ref="Q1070" si="2276">Q1082+Q1094</f>
        <v>0</v>
      </c>
      <c r="R1070" s="12">
        <v>0</v>
      </c>
      <c r="S1070" s="12">
        <f t="shared" si="2226"/>
        <v>0</v>
      </c>
      <c r="T1070" s="146">
        <f t="shared" si="2227"/>
        <v>0</v>
      </c>
      <c r="U1070" s="52" t="str">
        <f t="shared" si="2228"/>
        <v/>
      </c>
      <c r="V1070" s="62">
        <f t="shared" si="2229"/>
        <v>0</v>
      </c>
      <c r="W1070" s="12">
        <f t="shared" ref="W1070:Y1070" si="2277">W1082+W1094</f>
        <v>0</v>
      </c>
      <c r="X1070" s="131">
        <f t="shared" si="2258"/>
        <v>0</v>
      </c>
      <c r="Y1070" s="12">
        <f t="shared" si="2277"/>
        <v>0</v>
      </c>
      <c r="Z1070" s="12">
        <f t="shared" ref="Z1070" si="2278">Z1082+Z1094</f>
        <v>0</v>
      </c>
      <c r="AA1070" s="62">
        <f t="shared" si="2230"/>
        <v>0</v>
      </c>
      <c r="AB1070" s="52" t="str">
        <f t="shared" si="2195"/>
        <v/>
      </c>
      <c r="AC1070" s="62">
        <f t="shared" si="2196"/>
        <v>0</v>
      </c>
      <c r="AD1070" s="81"/>
      <c r="AE1070" s="162"/>
    </row>
    <row r="1071" spans="1:31" s="24" customFormat="1" ht="18" x14ac:dyDescent="0.25">
      <c r="A1071" s="6" t="str">
        <f t="shared" si="2247"/>
        <v>a</v>
      </c>
      <c r="B1071" s="70" t="s">
        <v>7</v>
      </c>
      <c r="C1071" s="10" t="s">
        <v>221</v>
      </c>
      <c r="D1071" s="11">
        <f t="shared" si="2269"/>
        <v>36</v>
      </c>
      <c r="E1071" s="11">
        <f t="shared" ref="E1071:F1071" si="2279">E1083+E1095</f>
        <v>36</v>
      </c>
      <c r="F1071" s="145">
        <f t="shared" si="2279"/>
        <v>27</v>
      </c>
      <c r="G1071" s="83">
        <f t="shared" si="2269"/>
        <v>27</v>
      </c>
      <c r="H1071" s="83">
        <f t="shared" ref="H1071" si="2280">H1083+H1095</f>
        <v>24</v>
      </c>
      <c r="I1071" s="145">
        <f t="shared" ref="I1071" si="2281">I1083+I1095</f>
        <v>21</v>
      </c>
      <c r="J1071" s="42">
        <f t="shared" si="2269"/>
        <v>18</v>
      </c>
      <c r="K1071" s="42">
        <f t="shared" ref="K1071" si="2282">K1083+K1095</f>
        <v>15</v>
      </c>
      <c r="L1071" s="51">
        <f t="shared" si="2225"/>
        <v>1</v>
      </c>
      <c r="M1071" s="11">
        <f t="shared" si="2253"/>
        <v>0</v>
      </c>
      <c r="N1071" s="11">
        <f t="shared" ref="N1071" si="2283">N1083+N1095</f>
        <v>3</v>
      </c>
      <c r="O1071" s="11">
        <f t="shared" si="2253"/>
        <v>3</v>
      </c>
      <c r="P1071" s="11">
        <f t="shared" ref="P1071" si="2284">P1083+P1095</f>
        <v>3</v>
      </c>
      <c r="Q1071" s="11">
        <f t="shared" ref="Q1071" si="2285">Q1083+Q1095</f>
        <v>3</v>
      </c>
      <c r="R1071" s="11">
        <v>3</v>
      </c>
      <c r="S1071" s="11">
        <f t="shared" si="2226"/>
        <v>3</v>
      </c>
      <c r="T1071" s="145">
        <f t="shared" si="2227"/>
        <v>0</v>
      </c>
      <c r="U1071" s="51">
        <f t="shared" si="2228"/>
        <v>0.75</v>
      </c>
      <c r="V1071" s="61">
        <f t="shared" si="2229"/>
        <v>9</v>
      </c>
      <c r="W1071" s="11">
        <f t="shared" ref="W1071:Y1071" si="2286">W1083+W1095</f>
        <v>9</v>
      </c>
      <c r="X1071" s="139">
        <f t="shared" si="2258"/>
        <v>9</v>
      </c>
      <c r="Y1071" s="11">
        <f t="shared" si="2286"/>
        <v>9</v>
      </c>
      <c r="Z1071" s="11">
        <f t="shared" ref="Z1071" si="2287">Z1083+Z1095</f>
        <v>9</v>
      </c>
      <c r="AA1071" s="61">
        <f t="shared" si="2230"/>
        <v>36</v>
      </c>
      <c r="AB1071" s="51">
        <f t="shared" si="2195"/>
        <v>1</v>
      </c>
      <c r="AC1071" s="61">
        <f t="shared" si="2196"/>
        <v>0</v>
      </c>
      <c r="AD1071" s="81"/>
      <c r="AE1071" s="162"/>
    </row>
    <row r="1072" spans="1:31" s="24" customFormat="1" ht="18" customHeight="1" x14ac:dyDescent="0.25">
      <c r="A1072" s="6" t="str">
        <f t="shared" si="2247"/>
        <v>b</v>
      </c>
      <c r="B1072" s="70" t="s">
        <v>7</v>
      </c>
      <c r="C1072" s="10" t="s">
        <v>216</v>
      </c>
      <c r="D1072" s="12">
        <f t="shared" si="2269"/>
        <v>0</v>
      </c>
      <c r="E1072" s="12">
        <f t="shared" ref="E1072:F1072" si="2288">E1084+E1096</f>
        <v>0</v>
      </c>
      <c r="F1072" s="146">
        <f t="shared" si="2288"/>
        <v>0</v>
      </c>
      <c r="G1072" s="84">
        <f t="shared" si="2269"/>
        <v>0</v>
      </c>
      <c r="H1072" s="84">
        <f t="shared" ref="H1072" si="2289">H1084+H1096</f>
        <v>0</v>
      </c>
      <c r="I1072" s="146">
        <f t="shared" ref="I1072" si="2290">I1084+I1096</f>
        <v>0</v>
      </c>
      <c r="J1072" s="43">
        <f t="shared" si="2269"/>
        <v>0</v>
      </c>
      <c r="K1072" s="43">
        <f t="shared" ref="K1072" si="2291">K1084+K1096</f>
        <v>0</v>
      </c>
      <c r="L1072" s="52" t="str">
        <f t="shared" si="2225"/>
        <v/>
      </c>
      <c r="M1072" s="12">
        <f t="shared" si="2253"/>
        <v>0</v>
      </c>
      <c r="N1072" s="12">
        <f t="shared" ref="N1072" si="2292">N1084+N1096</f>
        <v>0</v>
      </c>
      <c r="O1072" s="12">
        <f t="shared" si="2253"/>
        <v>0</v>
      </c>
      <c r="P1072" s="12">
        <f t="shared" ref="P1072" si="2293">P1084+P1096</f>
        <v>0</v>
      </c>
      <c r="Q1072" s="12">
        <f t="shared" ref="Q1072" si="2294">Q1084+Q1096</f>
        <v>0</v>
      </c>
      <c r="R1072" s="12">
        <v>0</v>
      </c>
      <c r="S1072" s="12">
        <f t="shared" si="2226"/>
        <v>0</v>
      </c>
      <c r="T1072" s="146">
        <f t="shared" si="2227"/>
        <v>0</v>
      </c>
      <c r="U1072" s="52" t="str">
        <f t="shared" si="2228"/>
        <v/>
      </c>
      <c r="V1072" s="62">
        <f t="shared" si="2229"/>
        <v>0</v>
      </c>
      <c r="W1072" s="12">
        <f t="shared" ref="W1072:Y1072" si="2295">W1084+W1096</f>
        <v>0</v>
      </c>
      <c r="X1072" s="131">
        <f t="shared" si="2258"/>
        <v>0</v>
      </c>
      <c r="Y1072" s="12">
        <f t="shared" si="2295"/>
        <v>0</v>
      </c>
      <c r="Z1072" s="12">
        <f t="shared" ref="Z1072" si="2296">Z1084+Z1096</f>
        <v>0</v>
      </c>
      <c r="AA1072" s="62">
        <f t="shared" si="2230"/>
        <v>0</v>
      </c>
      <c r="AB1072" s="52" t="str">
        <f t="shared" si="2195"/>
        <v/>
      </c>
      <c r="AC1072" s="62">
        <f t="shared" si="2196"/>
        <v>0</v>
      </c>
      <c r="AD1072" s="81"/>
      <c r="AE1072" s="162"/>
    </row>
    <row r="1073" spans="1:31" s="24" customFormat="1" ht="18" customHeight="1" x14ac:dyDescent="0.25">
      <c r="A1073" s="6" t="str">
        <f t="shared" si="2247"/>
        <v>b</v>
      </c>
      <c r="B1073" s="70" t="s">
        <v>7</v>
      </c>
      <c r="C1073" s="10" t="s">
        <v>217</v>
      </c>
      <c r="D1073" s="12">
        <f t="shared" si="2269"/>
        <v>0</v>
      </c>
      <c r="E1073" s="12">
        <f t="shared" ref="E1073:F1073" si="2297">E1085+E1097</f>
        <v>0</v>
      </c>
      <c r="F1073" s="146">
        <f t="shared" si="2297"/>
        <v>0</v>
      </c>
      <c r="G1073" s="84">
        <f t="shared" si="2269"/>
        <v>0</v>
      </c>
      <c r="H1073" s="84">
        <f t="shared" ref="H1073" si="2298">H1085+H1097</f>
        <v>0</v>
      </c>
      <c r="I1073" s="146">
        <f t="shared" ref="I1073" si="2299">I1085+I1097</f>
        <v>0</v>
      </c>
      <c r="J1073" s="43">
        <f t="shared" si="2269"/>
        <v>0</v>
      </c>
      <c r="K1073" s="43">
        <f t="shared" ref="K1073" si="2300">K1085+K1097</f>
        <v>0</v>
      </c>
      <c r="L1073" s="52" t="str">
        <f t="shared" si="2225"/>
        <v/>
      </c>
      <c r="M1073" s="12">
        <f t="shared" si="2253"/>
        <v>0</v>
      </c>
      <c r="N1073" s="12">
        <f t="shared" ref="N1073" si="2301">N1085+N1097</f>
        <v>0</v>
      </c>
      <c r="O1073" s="12">
        <f t="shared" si="2253"/>
        <v>0</v>
      </c>
      <c r="P1073" s="12">
        <f t="shared" ref="P1073" si="2302">P1085+P1097</f>
        <v>0</v>
      </c>
      <c r="Q1073" s="12">
        <f t="shared" ref="Q1073" si="2303">Q1085+Q1097</f>
        <v>0</v>
      </c>
      <c r="R1073" s="12">
        <v>0</v>
      </c>
      <c r="S1073" s="12">
        <f t="shared" si="2226"/>
        <v>0</v>
      </c>
      <c r="T1073" s="146">
        <f t="shared" si="2227"/>
        <v>0</v>
      </c>
      <c r="U1073" s="52" t="str">
        <f t="shared" si="2228"/>
        <v/>
      </c>
      <c r="V1073" s="62">
        <f t="shared" si="2229"/>
        <v>0</v>
      </c>
      <c r="W1073" s="12">
        <f t="shared" ref="W1073:Y1073" si="2304">W1085+W1097</f>
        <v>0</v>
      </c>
      <c r="X1073" s="131">
        <f t="shared" si="2258"/>
        <v>0</v>
      </c>
      <c r="Y1073" s="12">
        <f t="shared" si="2304"/>
        <v>0</v>
      </c>
      <c r="Z1073" s="12">
        <f t="shared" ref="Z1073" si="2305">Z1085+Z1097</f>
        <v>0</v>
      </c>
      <c r="AA1073" s="62">
        <f t="shared" si="2230"/>
        <v>0</v>
      </c>
      <c r="AB1073" s="52" t="str">
        <f t="shared" si="2195"/>
        <v/>
      </c>
      <c r="AC1073" s="62">
        <f t="shared" si="2196"/>
        <v>0</v>
      </c>
      <c r="AD1073" s="81"/>
      <c r="AE1073" s="162"/>
    </row>
    <row r="1074" spans="1:31" s="24" customFormat="1" ht="18" customHeight="1" x14ac:dyDescent="0.25">
      <c r="A1074" s="6" t="str">
        <f t="shared" si="2247"/>
        <v>b</v>
      </c>
      <c r="B1074" s="70" t="s">
        <v>7</v>
      </c>
      <c r="C1074" s="10" t="s">
        <v>218</v>
      </c>
      <c r="D1074" s="12">
        <f t="shared" si="2269"/>
        <v>0</v>
      </c>
      <c r="E1074" s="12">
        <f t="shared" ref="E1074:F1074" si="2306">E1086+E1098</f>
        <v>0</v>
      </c>
      <c r="F1074" s="146">
        <f t="shared" si="2306"/>
        <v>0</v>
      </c>
      <c r="G1074" s="84">
        <f t="shared" si="2269"/>
        <v>0</v>
      </c>
      <c r="H1074" s="84">
        <f t="shared" ref="H1074" si="2307">H1086+H1098</f>
        <v>0</v>
      </c>
      <c r="I1074" s="146">
        <f t="shared" ref="I1074" si="2308">I1086+I1098</f>
        <v>0</v>
      </c>
      <c r="J1074" s="43">
        <f t="shared" si="2269"/>
        <v>0</v>
      </c>
      <c r="K1074" s="43">
        <f t="shared" ref="K1074" si="2309">K1086+K1098</f>
        <v>0</v>
      </c>
      <c r="L1074" s="52" t="str">
        <f t="shared" si="2225"/>
        <v/>
      </c>
      <c r="M1074" s="12">
        <f t="shared" si="2253"/>
        <v>0</v>
      </c>
      <c r="N1074" s="12">
        <f t="shared" ref="N1074" si="2310">N1086+N1098</f>
        <v>0</v>
      </c>
      <c r="O1074" s="12">
        <f t="shared" si="2253"/>
        <v>0</v>
      </c>
      <c r="P1074" s="12">
        <f t="shared" ref="P1074" si="2311">P1086+P1098</f>
        <v>0</v>
      </c>
      <c r="Q1074" s="12">
        <f t="shared" ref="Q1074" si="2312">Q1086+Q1098</f>
        <v>0</v>
      </c>
      <c r="R1074" s="12">
        <v>0</v>
      </c>
      <c r="S1074" s="12">
        <f t="shared" si="2226"/>
        <v>0</v>
      </c>
      <c r="T1074" s="146">
        <f t="shared" si="2227"/>
        <v>0</v>
      </c>
      <c r="U1074" s="52" t="str">
        <f t="shared" si="2228"/>
        <v/>
      </c>
      <c r="V1074" s="62">
        <f t="shared" si="2229"/>
        <v>0</v>
      </c>
      <c r="W1074" s="12">
        <f t="shared" ref="W1074:Y1074" si="2313">W1086+W1098</f>
        <v>0</v>
      </c>
      <c r="X1074" s="131">
        <f t="shared" si="2258"/>
        <v>0</v>
      </c>
      <c r="Y1074" s="12">
        <f t="shared" si="2313"/>
        <v>0</v>
      </c>
      <c r="Z1074" s="12">
        <f t="shared" ref="Z1074" si="2314">Z1086+Z1098</f>
        <v>0</v>
      </c>
      <c r="AA1074" s="62">
        <f t="shared" si="2230"/>
        <v>0</v>
      </c>
      <c r="AB1074" s="52" t="str">
        <f t="shared" si="2195"/>
        <v/>
      </c>
      <c r="AC1074" s="62">
        <f t="shared" si="2196"/>
        <v>0</v>
      </c>
      <c r="AD1074" s="81"/>
      <c r="AE1074" s="162"/>
    </row>
    <row r="1075" spans="1:31" s="24" customFormat="1" ht="18" x14ac:dyDescent="0.25">
      <c r="A1075" s="6" t="str">
        <f t="shared" si="2247"/>
        <v>a</v>
      </c>
      <c r="B1075" s="70" t="s">
        <v>7</v>
      </c>
      <c r="C1075" s="10" t="s">
        <v>219</v>
      </c>
      <c r="D1075" s="11">
        <f t="shared" si="2269"/>
        <v>29429</v>
      </c>
      <c r="E1075" s="11">
        <f t="shared" ref="E1075:F1075" si="2315">E1087+E1099</f>
        <v>28908.748</v>
      </c>
      <c r="F1075" s="145">
        <f t="shared" si="2315"/>
        <v>21904.71</v>
      </c>
      <c r="G1075" s="83">
        <f t="shared" si="2269"/>
        <v>21863.350279999999</v>
      </c>
      <c r="H1075" s="83">
        <f t="shared" ref="H1075" si="2316">H1087+H1099</f>
        <v>19341.90641</v>
      </c>
      <c r="I1075" s="145">
        <f t="shared" ref="I1075" si="2317">I1087+I1099</f>
        <v>17499.759900000001</v>
      </c>
      <c r="J1075" s="42">
        <f t="shared" si="2269"/>
        <v>13458.795730000002</v>
      </c>
      <c r="K1075" s="42">
        <f t="shared" ref="K1075" si="2318">K1087+K1099</f>
        <v>11517.78679</v>
      </c>
      <c r="L1075" s="51">
        <f t="shared" si="2225"/>
        <v>0.99811183439543361</v>
      </c>
      <c r="M1075" s="11">
        <f>M1087+M1099</f>
        <v>0</v>
      </c>
      <c r="N1075" s="11">
        <f t="shared" ref="N1075" si="2319">N1087+N1099</f>
        <v>3240.2137599999996</v>
      </c>
      <c r="O1075" s="11">
        <f t="shared" si="2253"/>
        <v>2693.2866299999996</v>
      </c>
      <c r="P1075" s="11">
        <f t="shared" ref="P1075" si="2320">P1087+P1099</f>
        <v>1941.0089400000006</v>
      </c>
      <c r="Q1075" s="11">
        <f t="shared" ref="Q1075" si="2321">Q1087+Q1099</f>
        <v>1083.0999999999999</v>
      </c>
      <c r="R1075" s="11">
        <v>4040.9641699999993</v>
      </c>
      <c r="S1075" s="11">
        <f t="shared" si="2226"/>
        <v>2521.4438699999992</v>
      </c>
      <c r="T1075" s="145">
        <f t="shared" si="2227"/>
        <v>41.35972000000038</v>
      </c>
      <c r="U1075" s="51">
        <f t="shared" si="2228"/>
        <v>0.75628838301817836</v>
      </c>
      <c r="V1075" s="61">
        <f t="shared" si="2229"/>
        <v>7045.3977200000008</v>
      </c>
      <c r="W1075" s="11">
        <f t="shared" ref="W1075:Y1075" si="2322">W1087+W1099</f>
        <v>7848.4</v>
      </c>
      <c r="X1075" s="139">
        <f t="shared" si="2258"/>
        <v>9440.0879999999997</v>
      </c>
      <c r="Y1075" s="11">
        <f t="shared" si="2322"/>
        <v>11147</v>
      </c>
      <c r="Z1075" s="11">
        <f t="shared" ref="Z1075" si="2323">Z1087+Z1099</f>
        <v>6048.5119999999997</v>
      </c>
      <c r="AA1075" s="61">
        <f t="shared" si="2230"/>
        <v>33010.350279999999</v>
      </c>
      <c r="AB1075" s="51">
        <f t="shared" si="2195"/>
        <v>1.141881007091694</v>
      </c>
      <c r="AC1075" s="61">
        <f t="shared" si="2196"/>
        <v>-4101.6022799999992</v>
      </c>
      <c r="AD1075" s="81"/>
      <c r="AE1075" s="162"/>
    </row>
    <row r="1076" spans="1:31" s="24" customFormat="1" ht="18" customHeight="1" x14ac:dyDescent="0.25">
      <c r="A1076" s="6" t="str">
        <f t="shared" si="2247"/>
        <v>b</v>
      </c>
      <c r="B1076" s="70" t="s">
        <v>7</v>
      </c>
      <c r="C1076" s="10" t="s">
        <v>220</v>
      </c>
      <c r="D1076" s="12">
        <f t="shared" si="2269"/>
        <v>0</v>
      </c>
      <c r="E1076" s="12">
        <f t="shared" ref="E1076:F1076" si="2324">E1088+E1100</f>
        <v>0</v>
      </c>
      <c r="F1076" s="146">
        <f t="shared" si="2324"/>
        <v>0</v>
      </c>
      <c r="G1076" s="84">
        <f t="shared" si="2269"/>
        <v>0</v>
      </c>
      <c r="H1076" s="84">
        <f t="shared" ref="H1076" si="2325">H1088+H1100</f>
        <v>0</v>
      </c>
      <c r="I1076" s="146">
        <f t="shared" ref="I1076" si="2326">I1088+I1100</f>
        <v>0</v>
      </c>
      <c r="J1076" s="43">
        <f t="shared" si="2269"/>
        <v>0</v>
      </c>
      <c r="K1076" s="43">
        <f t="shared" ref="K1076" si="2327">K1088+K1100</f>
        <v>0</v>
      </c>
      <c r="L1076" s="52" t="str">
        <f t="shared" si="2225"/>
        <v/>
      </c>
      <c r="M1076" s="12">
        <f t="shared" si="2253"/>
        <v>0</v>
      </c>
      <c r="N1076" s="12">
        <f t="shared" ref="N1076" si="2328">N1088+N1100</f>
        <v>0</v>
      </c>
      <c r="O1076" s="12">
        <f t="shared" si="2253"/>
        <v>0</v>
      </c>
      <c r="P1076" s="12">
        <f t="shared" ref="P1076" si="2329">P1088+P1100</f>
        <v>0</v>
      </c>
      <c r="Q1076" s="12">
        <f t="shared" ref="Q1076" si="2330">Q1088+Q1100</f>
        <v>0</v>
      </c>
      <c r="R1076" s="12">
        <v>0</v>
      </c>
      <c r="S1076" s="12">
        <f t="shared" si="2226"/>
        <v>0</v>
      </c>
      <c r="T1076" s="146">
        <f t="shared" si="2227"/>
        <v>0</v>
      </c>
      <c r="U1076" s="52" t="str">
        <f t="shared" si="2228"/>
        <v/>
      </c>
      <c r="V1076" s="62">
        <f t="shared" si="2229"/>
        <v>0</v>
      </c>
      <c r="W1076" s="12">
        <f t="shared" ref="W1076:Y1076" si="2331">W1088+W1100</f>
        <v>0</v>
      </c>
      <c r="X1076" s="131">
        <f t="shared" si="2258"/>
        <v>0</v>
      </c>
      <c r="Y1076" s="12">
        <f t="shared" si="2331"/>
        <v>0</v>
      </c>
      <c r="Z1076" s="12">
        <f t="shared" ref="Z1076" si="2332">Z1088+Z1100</f>
        <v>0</v>
      </c>
      <c r="AA1076" s="62">
        <f t="shared" si="2230"/>
        <v>0</v>
      </c>
      <c r="AB1076" s="52" t="str">
        <f t="shared" si="2195"/>
        <v/>
      </c>
      <c r="AC1076" s="62">
        <f t="shared" si="2196"/>
        <v>0</v>
      </c>
      <c r="AD1076" s="81"/>
      <c r="AE1076" s="162"/>
    </row>
    <row r="1077" spans="1:31" s="24" customFormat="1" ht="30" customHeight="1" x14ac:dyDescent="0.25">
      <c r="A1077" s="6" t="str">
        <f t="shared" si="2247"/>
        <v>b</v>
      </c>
      <c r="B1077" s="69" t="s">
        <v>7</v>
      </c>
      <c r="C1077" s="13" t="s">
        <v>14</v>
      </c>
      <c r="D1077" s="14">
        <f t="shared" si="2269"/>
        <v>0</v>
      </c>
      <c r="E1077" s="14">
        <f t="shared" ref="E1077:F1077" si="2333">E1089+E1101</f>
        <v>0</v>
      </c>
      <c r="F1077" s="147">
        <f t="shared" si="2333"/>
        <v>0</v>
      </c>
      <c r="G1077" s="158">
        <f t="shared" si="2269"/>
        <v>0</v>
      </c>
      <c r="H1077" s="158">
        <f t="shared" ref="H1077" si="2334">H1089+H1101</f>
        <v>0</v>
      </c>
      <c r="I1077" s="147">
        <f t="shared" ref="I1077" si="2335">I1089+I1101</f>
        <v>0</v>
      </c>
      <c r="J1077" s="44">
        <f t="shared" si="2269"/>
        <v>0</v>
      </c>
      <c r="K1077" s="44">
        <f t="shared" ref="K1077" si="2336">K1089+K1101</f>
        <v>0</v>
      </c>
      <c r="L1077" s="53" t="str">
        <f t="shared" si="2225"/>
        <v/>
      </c>
      <c r="M1077" s="14">
        <f t="shared" si="2253"/>
        <v>0</v>
      </c>
      <c r="N1077" s="14">
        <f t="shared" ref="N1077" si="2337">N1089+N1101</f>
        <v>0</v>
      </c>
      <c r="O1077" s="14">
        <f t="shared" si="2253"/>
        <v>0</v>
      </c>
      <c r="P1077" s="14">
        <f t="shared" ref="P1077" si="2338">P1089+P1101</f>
        <v>0</v>
      </c>
      <c r="Q1077" s="14">
        <f t="shared" ref="Q1077" si="2339">Q1089+Q1101</f>
        <v>0</v>
      </c>
      <c r="R1077" s="14">
        <v>0</v>
      </c>
      <c r="S1077" s="14">
        <f t="shared" si="2226"/>
        <v>0</v>
      </c>
      <c r="T1077" s="147">
        <f t="shared" si="2227"/>
        <v>0</v>
      </c>
      <c r="U1077" s="53" t="str">
        <f t="shared" si="2228"/>
        <v/>
      </c>
      <c r="V1077" s="63">
        <f t="shared" si="2229"/>
        <v>0</v>
      </c>
      <c r="W1077" s="14">
        <f t="shared" ref="W1077:Y1077" si="2340">W1089+W1101</f>
        <v>0</v>
      </c>
      <c r="X1077" s="132">
        <f t="shared" si="2258"/>
        <v>0</v>
      </c>
      <c r="Y1077" s="14">
        <f t="shared" si="2340"/>
        <v>0</v>
      </c>
      <c r="Z1077" s="14">
        <f t="shared" ref="Z1077" si="2341">Z1089+Z1101</f>
        <v>0</v>
      </c>
      <c r="AA1077" s="63">
        <f t="shared" si="2230"/>
        <v>0</v>
      </c>
      <c r="AB1077" s="53" t="str">
        <f t="shared" si="2195"/>
        <v/>
      </c>
      <c r="AC1077" s="63">
        <f t="shared" si="2196"/>
        <v>0</v>
      </c>
      <c r="AD1077" s="81"/>
      <c r="AE1077" s="162"/>
    </row>
    <row r="1078" spans="1:31" s="24" customFormat="1" ht="15" customHeight="1" x14ac:dyDescent="0.25">
      <c r="A1078" s="6" t="str">
        <f t="shared" si="2247"/>
        <v>b</v>
      </c>
      <c r="B1078" s="69" t="s">
        <v>7</v>
      </c>
      <c r="C1078" s="13" t="s">
        <v>15</v>
      </c>
      <c r="D1078" s="14">
        <f t="shared" si="2269"/>
        <v>0</v>
      </c>
      <c r="E1078" s="14">
        <f t="shared" ref="E1078:F1078" si="2342">E1090+E1102</f>
        <v>0</v>
      </c>
      <c r="F1078" s="147">
        <f t="shared" si="2342"/>
        <v>0</v>
      </c>
      <c r="G1078" s="158">
        <f t="shared" si="2269"/>
        <v>0</v>
      </c>
      <c r="H1078" s="158">
        <f t="shared" ref="H1078" si="2343">H1090+H1102</f>
        <v>0</v>
      </c>
      <c r="I1078" s="147">
        <f t="shared" ref="I1078" si="2344">I1090+I1102</f>
        <v>0</v>
      </c>
      <c r="J1078" s="44">
        <f t="shared" si="2269"/>
        <v>0</v>
      </c>
      <c r="K1078" s="44">
        <f t="shared" ref="K1078" si="2345">K1090+K1102</f>
        <v>0</v>
      </c>
      <c r="L1078" s="53" t="str">
        <f t="shared" si="2225"/>
        <v/>
      </c>
      <c r="M1078" s="14">
        <f t="shared" si="2253"/>
        <v>0</v>
      </c>
      <c r="N1078" s="14">
        <f t="shared" ref="N1078" si="2346">N1090+N1102</f>
        <v>0</v>
      </c>
      <c r="O1078" s="14">
        <f t="shared" si="2253"/>
        <v>0</v>
      </c>
      <c r="P1078" s="14">
        <f t="shared" ref="P1078" si="2347">P1090+P1102</f>
        <v>0</v>
      </c>
      <c r="Q1078" s="14">
        <f t="shared" ref="Q1078" si="2348">Q1090+Q1102</f>
        <v>0</v>
      </c>
      <c r="R1078" s="14">
        <v>0</v>
      </c>
      <c r="S1078" s="14">
        <f t="shared" si="2226"/>
        <v>0</v>
      </c>
      <c r="T1078" s="147">
        <f t="shared" si="2227"/>
        <v>0</v>
      </c>
      <c r="U1078" s="53" t="str">
        <f t="shared" si="2228"/>
        <v/>
      </c>
      <c r="V1078" s="63">
        <f t="shared" si="2229"/>
        <v>0</v>
      </c>
      <c r="W1078" s="14">
        <f t="shared" ref="W1078:Y1078" si="2349">W1090+W1102</f>
        <v>0</v>
      </c>
      <c r="X1078" s="132">
        <f t="shared" si="2258"/>
        <v>0</v>
      </c>
      <c r="Y1078" s="14">
        <f t="shared" si="2349"/>
        <v>0</v>
      </c>
      <c r="Z1078" s="14">
        <f t="shared" ref="Z1078" si="2350">Z1090+Z1102</f>
        <v>0</v>
      </c>
      <c r="AA1078" s="63">
        <f t="shared" si="2230"/>
        <v>0</v>
      </c>
      <c r="AB1078" s="53" t="str">
        <f t="shared" si="2195"/>
        <v/>
      </c>
      <c r="AC1078" s="63">
        <f t="shared" si="2196"/>
        <v>0</v>
      </c>
      <c r="AD1078" s="81"/>
      <c r="AE1078" s="162"/>
    </row>
    <row r="1079" spans="1:31" s="24" customFormat="1" ht="18.75" thickBot="1" x14ac:dyDescent="0.3">
      <c r="A1079" s="6" t="str">
        <f t="shared" si="2247"/>
        <v>a</v>
      </c>
      <c r="B1079" s="71" t="s">
        <v>7</v>
      </c>
      <c r="C1079" s="15" t="s">
        <v>16</v>
      </c>
      <c r="D1079" s="16">
        <f t="shared" si="2269"/>
        <v>0</v>
      </c>
      <c r="E1079" s="16">
        <f t="shared" ref="E1079:F1079" si="2351">E1091+E1103</f>
        <v>8.1780000000000008</v>
      </c>
      <c r="F1079" s="148">
        <f t="shared" si="2351"/>
        <v>8.1780000000000008</v>
      </c>
      <c r="G1079" s="159">
        <f t="shared" si="2269"/>
        <v>8.1608699999999992</v>
      </c>
      <c r="H1079" s="159">
        <f t="shared" ref="H1079" si="2352">H1091+H1103</f>
        <v>8.1608699999999992</v>
      </c>
      <c r="I1079" s="148">
        <f t="shared" ref="I1079" si="2353">I1091+I1103</f>
        <v>8.1608699999999992</v>
      </c>
      <c r="J1079" s="45">
        <f t="shared" si="2269"/>
        <v>8.1608699999999992</v>
      </c>
      <c r="K1079" s="45">
        <f t="shared" ref="K1079" si="2354">K1091+K1103</f>
        <v>8.1608699999999992</v>
      </c>
      <c r="L1079" s="54">
        <f t="shared" si="2225"/>
        <v>0.99790535583272177</v>
      </c>
      <c r="M1079" s="16">
        <f t="shared" si="2253"/>
        <v>0</v>
      </c>
      <c r="N1079" s="16">
        <f t="shared" ref="N1079" si="2355">N1091+N1103</f>
        <v>0</v>
      </c>
      <c r="O1079" s="16">
        <f t="shared" si="2253"/>
        <v>0</v>
      </c>
      <c r="P1079" s="16">
        <f t="shared" ref="P1079" si="2356">P1091+P1103</f>
        <v>0</v>
      </c>
      <c r="Q1079" s="16">
        <f t="shared" ref="Q1079" si="2357">Q1091+Q1103</f>
        <v>0</v>
      </c>
      <c r="R1079" s="16">
        <v>0</v>
      </c>
      <c r="S1079" s="16">
        <f t="shared" si="2226"/>
        <v>0</v>
      </c>
      <c r="T1079" s="148">
        <f t="shared" si="2227"/>
        <v>1.7130000000001644E-2</v>
      </c>
      <c r="U1079" s="54">
        <f t="shared" si="2228"/>
        <v>0.99790535583272177</v>
      </c>
      <c r="V1079" s="64">
        <f t="shared" si="2229"/>
        <v>1.7130000000001644E-2</v>
      </c>
      <c r="W1079" s="16">
        <f t="shared" ref="W1079:Y1079" si="2358">W1091+W1103</f>
        <v>0</v>
      </c>
      <c r="X1079" s="140">
        <f t="shared" si="2258"/>
        <v>0</v>
      </c>
      <c r="Y1079" s="16">
        <f t="shared" si="2358"/>
        <v>0</v>
      </c>
      <c r="Z1079" s="16">
        <f t="shared" ref="Z1079" si="2359">Z1091+Z1103</f>
        <v>0</v>
      </c>
      <c r="AA1079" s="64">
        <f t="shared" si="2230"/>
        <v>8.1608699999999992</v>
      </c>
      <c r="AB1079" s="54">
        <f t="shared" si="2195"/>
        <v>0.99790535583272177</v>
      </c>
      <c r="AC1079" s="64">
        <f t="shared" si="2196"/>
        <v>1.7130000000001644E-2</v>
      </c>
      <c r="AD1079" s="81"/>
      <c r="AE1079" s="162"/>
    </row>
    <row r="1080" spans="1:31" s="24" customFormat="1" ht="53.25" customHeight="1" thickTop="1" thickBot="1" x14ac:dyDescent="0.3">
      <c r="A1080" s="6" t="str">
        <f t="shared" si="2247"/>
        <v>a</v>
      </c>
      <c r="B1080" s="163" t="s">
        <v>177</v>
      </c>
      <c r="C1080" s="164" t="s">
        <v>176</v>
      </c>
      <c r="D1080" s="7">
        <f t="shared" ref="D1080:K1080" si="2360">D1081+D1089+D1090+D1091</f>
        <v>13597</v>
      </c>
      <c r="E1080" s="7">
        <f t="shared" si="2360"/>
        <v>22815.565999999999</v>
      </c>
      <c r="F1080" s="143">
        <f t="shared" ref="F1080" si="2361">F1081+F1089+F1090+F1091</f>
        <v>15802.528</v>
      </c>
      <c r="G1080" s="156">
        <f t="shared" si="2360"/>
        <v>15801.99433</v>
      </c>
      <c r="H1080" s="156">
        <f t="shared" ref="H1080" si="2362">H1081+H1089+H1090+H1091</f>
        <v>13277.55046</v>
      </c>
      <c r="I1080" s="143">
        <f t="shared" ref="I1080" si="2363">I1081+I1089+I1090+I1091</f>
        <v>11432.40395</v>
      </c>
      <c r="J1080" s="40">
        <f t="shared" si="2360"/>
        <v>7388.4397800000006</v>
      </c>
      <c r="K1080" s="40">
        <f t="shared" si="2360"/>
        <v>5444.43084</v>
      </c>
      <c r="L1080" s="49">
        <f t="shared" si="2225"/>
        <v>0.99996622882111008</v>
      </c>
      <c r="M1080" s="7">
        <f>M1081+M1089+M1090+M1091</f>
        <v>0</v>
      </c>
      <c r="N1080" s="7">
        <f>N1081+N1089+N1090+N1091</f>
        <v>1121.4971799999996</v>
      </c>
      <c r="O1080" s="7">
        <f>O1081+O1089+O1090+O1091</f>
        <v>1290.6440000000002</v>
      </c>
      <c r="P1080" s="7">
        <f>P1081+P1089+P1090+P1091</f>
        <v>1944.0089400000006</v>
      </c>
      <c r="Q1080" s="7">
        <f>Q1081+Q1089+Q1090+Q1091</f>
        <v>1086.0999999999999</v>
      </c>
      <c r="R1080" s="7">
        <v>4043.9641699999993</v>
      </c>
      <c r="S1080" s="7">
        <f t="shared" si="2226"/>
        <v>2524.4438699999992</v>
      </c>
      <c r="T1080" s="143">
        <f t="shared" si="2227"/>
        <v>0.5336700000007113</v>
      </c>
      <c r="U1080" s="49">
        <f t="shared" si="2228"/>
        <v>0.69259707736376119</v>
      </c>
      <c r="V1080" s="59">
        <f t="shared" si="2229"/>
        <v>7013.5716699999994</v>
      </c>
      <c r="W1080" s="7">
        <f>W1081+W1089+W1090+W1091</f>
        <v>7857.4</v>
      </c>
      <c r="X1080" s="118">
        <f>X1081+X1089+X1090+X1091</f>
        <v>9449.0879999999997</v>
      </c>
      <c r="Y1080" s="7">
        <f>Y1081+Y1089+Y1090+Y1091</f>
        <v>11156</v>
      </c>
      <c r="Z1080" s="7">
        <f>Z1081+Z1089+Z1090+Z1091</f>
        <v>6057.5119999999997</v>
      </c>
      <c r="AA1080" s="59">
        <f t="shared" si="2230"/>
        <v>26957.994330000001</v>
      </c>
      <c r="AB1080" s="49">
        <f t="shared" si="2195"/>
        <v>1.1815614975319921</v>
      </c>
      <c r="AC1080" s="59">
        <f t="shared" si="2196"/>
        <v>-4142.4283300000025</v>
      </c>
      <c r="AD1080" s="81"/>
      <c r="AE1080" s="162"/>
    </row>
    <row r="1081" spans="1:31" s="24" customFormat="1" ht="18.75" customHeight="1" thickTop="1" x14ac:dyDescent="0.25">
      <c r="A1081" s="6" t="s">
        <v>231</v>
      </c>
      <c r="B1081" s="69" t="s">
        <v>7</v>
      </c>
      <c r="C1081" s="8" t="s">
        <v>8</v>
      </c>
      <c r="D1081" s="9">
        <f t="shared" ref="D1081:K1081" si="2364">D1082+D1083+D1084+D1085+D1086+D1087+D1088</f>
        <v>13597</v>
      </c>
      <c r="E1081" s="9">
        <f t="shared" si="2364"/>
        <v>22815.565999999999</v>
      </c>
      <c r="F1081" s="144">
        <f t="shared" ref="F1081" si="2365">F1082+F1083+F1084+F1085+F1086+F1087+F1088</f>
        <v>15802.528</v>
      </c>
      <c r="G1081" s="157">
        <f t="shared" si="2364"/>
        <v>15801.99433</v>
      </c>
      <c r="H1081" s="157">
        <f t="shared" ref="H1081" si="2366">H1082+H1083+H1084+H1085+H1086+H1087+H1088</f>
        <v>13277.55046</v>
      </c>
      <c r="I1081" s="144">
        <f t="shared" ref="I1081" si="2367">I1082+I1083+I1084+I1085+I1086+I1087+I1088</f>
        <v>11432.40395</v>
      </c>
      <c r="J1081" s="41">
        <f t="shared" si="2364"/>
        <v>7388.4397800000006</v>
      </c>
      <c r="K1081" s="41">
        <f t="shared" si="2364"/>
        <v>5444.43084</v>
      </c>
      <c r="L1081" s="50">
        <f t="shared" si="2225"/>
        <v>0.99996622882111008</v>
      </c>
      <c r="M1081" s="9">
        <f>M1082+M1083+M1084+M1085+M1086+M1087+M1088</f>
        <v>0</v>
      </c>
      <c r="N1081" s="9">
        <f>N1082+N1083+N1084+N1085+N1086+N1087+N1088</f>
        <v>1121.4971799999996</v>
      </c>
      <c r="O1081" s="9">
        <f>O1082+O1083+O1084+O1085+O1086+O1087+O1088</f>
        <v>1290.6440000000002</v>
      </c>
      <c r="P1081" s="9">
        <f>P1082+P1083+P1084+P1085+P1086+P1087+P1088</f>
        <v>1944.0089400000006</v>
      </c>
      <c r="Q1081" s="9">
        <f>Q1082+Q1083+Q1084+Q1085+Q1086+Q1087+Q1088</f>
        <v>1086.0999999999999</v>
      </c>
      <c r="R1081" s="9">
        <v>4043.9641699999993</v>
      </c>
      <c r="S1081" s="9">
        <f t="shared" si="2226"/>
        <v>2524.4438699999992</v>
      </c>
      <c r="T1081" s="144">
        <f t="shared" si="2227"/>
        <v>0.5336700000007113</v>
      </c>
      <c r="U1081" s="50">
        <f t="shared" si="2228"/>
        <v>0.69259707736376119</v>
      </c>
      <c r="V1081" s="60">
        <f t="shared" si="2229"/>
        <v>7013.5716699999994</v>
      </c>
      <c r="W1081" s="9">
        <f>W1082+W1083+W1084+W1085+W1086+W1087+W1088</f>
        <v>7857.4</v>
      </c>
      <c r="X1081" s="113">
        <f>X1082+X1083+X1084+X1085+X1086+X1087+X1088</f>
        <v>9449.0879999999997</v>
      </c>
      <c r="Y1081" s="9">
        <f>Y1082+Y1083+Y1084+Y1085+Y1086+Y1087+Y1088</f>
        <v>11156</v>
      </c>
      <c r="Z1081" s="9">
        <f>Z1082+Z1083+Z1084+Z1085+Z1086+Z1087+Z1088</f>
        <v>6057.5119999999997</v>
      </c>
      <c r="AA1081" s="60">
        <f t="shared" si="2230"/>
        <v>26957.994330000001</v>
      </c>
      <c r="AB1081" s="50">
        <f t="shared" si="2195"/>
        <v>1.1815614975319921</v>
      </c>
      <c r="AC1081" s="60">
        <f t="shared" si="2196"/>
        <v>-4142.4283300000025</v>
      </c>
      <c r="AD1081" s="81"/>
      <c r="AE1081" s="162"/>
    </row>
    <row r="1082" spans="1:31" s="24" customFormat="1" ht="18" customHeight="1" x14ac:dyDescent="0.25">
      <c r="A1082" s="6" t="str">
        <f>IF(OR(M1082&lt;&gt;0,F1082&lt;&gt;0,O1082&lt;&gt;0,S1082&lt;&gt;0,T1082&lt;&gt;0),"a","b")</f>
        <v>b</v>
      </c>
      <c r="B1082" s="70" t="s">
        <v>7</v>
      </c>
      <c r="C1082" s="10" t="s">
        <v>215</v>
      </c>
      <c r="D1082" s="12">
        <v>0</v>
      </c>
      <c r="E1082" s="12">
        <v>0</v>
      </c>
      <c r="F1082" s="146">
        <v>0</v>
      </c>
      <c r="G1082" s="84">
        <v>0</v>
      </c>
      <c r="H1082" s="84">
        <v>0</v>
      </c>
      <c r="I1082" s="146">
        <v>0</v>
      </c>
      <c r="J1082" s="43">
        <v>0</v>
      </c>
      <c r="K1082" s="43">
        <v>0</v>
      </c>
      <c r="L1082" s="52" t="str">
        <f t="shared" si="2225"/>
        <v/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f t="shared" si="2226"/>
        <v>0</v>
      </c>
      <c r="T1082" s="146">
        <f t="shared" si="2227"/>
        <v>0</v>
      </c>
      <c r="U1082" s="52" t="str">
        <f t="shared" si="2228"/>
        <v/>
      </c>
      <c r="V1082" s="62">
        <f t="shared" si="2229"/>
        <v>0</v>
      </c>
      <c r="W1082" s="12"/>
      <c r="X1082" s="111">
        <v>0</v>
      </c>
      <c r="Y1082" s="12"/>
      <c r="Z1082" s="12">
        <v>0</v>
      </c>
      <c r="AA1082" s="62">
        <f t="shared" si="2230"/>
        <v>0</v>
      </c>
      <c r="AB1082" s="52" t="str">
        <f t="shared" si="2195"/>
        <v/>
      </c>
      <c r="AC1082" s="62">
        <f t="shared" si="2196"/>
        <v>0</v>
      </c>
      <c r="AD1082" s="81"/>
      <c r="AE1082" s="162"/>
    </row>
    <row r="1083" spans="1:31" s="24" customFormat="1" ht="18" customHeight="1" x14ac:dyDescent="0.25">
      <c r="A1083" s="6" t="s">
        <v>231</v>
      </c>
      <c r="B1083" s="70" t="s">
        <v>7</v>
      </c>
      <c r="C1083" s="10" t="s">
        <v>221</v>
      </c>
      <c r="D1083" s="11">
        <v>36</v>
      </c>
      <c r="E1083" s="11">
        <v>36</v>
      </c>
      <c r="F1083" s="145">
        <v>27</v>
      </c>
      <c r="G1083" s="83">
        <v>27</v>
      </c>
      <c r="H1083" s="83">
        <v>24</v>
      </c>
      <c r="I1083" s="145">
        <v>21</v>
      </c>
      <c r="J1083" s="42">
        <v>18</v>
      </c>
      <c r="K1083" s="42">
        <v>15</v>
      </c>
      <c r="L1083" s="51">
        <f t="shared" si="2225"/>
        <v>1</v>
      </c>
      <c r="M1083" s="11"/>
      <c r="N1083" s="11">
        <v>3</v>
      </c>
      <c r="O1083" s="11">
        <v>3</v>
      </c>
      <c r="P1083" s="11">
        <v>3</v>
      </c>
      <c r="Q1083" s="11">
        <v>3</v>
      </c>
      <c r="R1083" s="11">
        <v>3</v>
      </c>
      <c r="S1083" s="11">
        <f t="shared" si="2226"/>
        <v>3</v>
      </c>
      <c r="T1083" s="145">
        <f t="shared" si="2227"/>
        <v>0</v>
      </c>
      <c r="U1083" s="51">
        <f t="shared" si="2228"/>
        <v>0.75</v>
      </c>
      <c r="V1083" s="61">
        <f t="shared" si="2229"/>
        <v>9</v>
      </c>
      <c r="W1083" s="11">
        <v>9</v>
      </c>
      <c r="X1083" s="116">
        <v>9</v>
      </c>
      <c r="Y1083" s="11">
        <v>9</v>
      </c>
      <c r="Z1083" s="11">
        <v>9</v>
      </c>
      <c r="AA1083" s="61">
        <f t="shared" si="2230"/>
        <v>36</v>
      </c>
      <c r="AB1083" s="51">
        <f t="shared" si="2195"/>
        <v>1</v>
      </c>
      <c r="AC1083" s="61">
        <f t="shared" si="2196"/>
        <v>0</v>
      </c>
      <c r="AD1083" s="81"/>
      <c r="AE1083" s="162"/>
    </row>
    <row r="1084" spans="1:31" s="24" customFormat="1" ht="18" customHeight="1" x14ac:dyDescent="0.25">
      <c r="A1084" s="6" t="str">
        <f>IF(OR(M1084&lt;&gt;0,F1084&lt;&gt;0,O1084&lt;&gt;0,S1084&lt;&gt;0,T1084&lt;&gt;0),"a","b")</f>
        <v>b</v>
      </c>
      <c r="B1084" s="70" t="s">
        <v>7</v>
      </c>
      <c r="C1084" s="10" t="s">
        <v>216</v>
      </c>
      <c r="D1084" s="12">
        <v>0</v>
      </c>
      <c r="E1084" s="12">
        <v>0</v>
      </c>
      <c r="F1084" s="146">
        <v>0</v>
      </c>
      <c r="G1084" s="84">
        <v>0</v>
      </c>
      <c r="H1084" s="84">
        <v>0</v>
      </c>
      <c r="I1084" s="146">
        <v>0</v>
      </c>
      <c r="J1084" s="43">
        <v>0</v>
      </c>
      <c r="K1084" s="43">
        <v>0</v>
      </c>
      <c r="L1084" s="52" t="str">
        <f t="shared" si="2225"/>
        <v/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f t="shared" si="2226"/>
        <v>0</v>
      </c>
      <c r="T1084" s="146">
        <f t="shared" si="2227"/>
        <v>0</v>
      </c>
      <c r="U1084" s="52" t="str">
        <f t="shared" si="2228"/>
        <v/>
      </c>
      <c r="V1084" s="62">
        <f t="shared" si="2229"/>
        <v>0</v>
      </c>
      <c r="W1084" s="12"/>
      <c r="X1084" s="111">
        <v>0</v>
      </c>
      <c r="Y1084" s="12"/>
      <c r="Z1084" s="12">
        <v>0</v>
      </c>
      <c r="AA1084" s="62">
        <f t="shared" si="2230"/>
        <v>0</v>
      </c>
      <c r="AB1084" s="52" t="str">
        <f t="shared" si="2195"/>
        <v/>
      </c>
      <c r="AC1084" s="62">
        <f t="shared" si="2196"/>
        <v>0</v>
      </c>
      <c r="AD1084" s="81"/>
      <c r="AE1084" s="162"/>
    </row>
    <row r="1085" spans="1:31" s="24" customFormat="1" ht="18" customHeight="1" x14ac:dyDescent="0.25">
      <c r="A1085" s="6" t="str">
        <f>IF(OR(M1085&lt;&gt;0,F1085&lt;&gt;0,O1085&lt;&gt;0,S1085&lt;&gt;0,T1085&lt;&gt;0),"a","b")</f>
        <v>b</v>
      </c>
      <c r="B1085" s="70" t="s">
        <v>7</v>
      </c>
      <c r="C1085" s="10" t="s">
        <v>217</v>
      </c>
      <c r="D1085" s="12">
        <v>0</v>
      </c>
      <c r="E1085" s="12">
        <v>0</v>
      </c>
      <c r="F1085" s="146">
        <v>0</v>
      </c>
      <c r="G1085" s="84">
        <v>0</v>
      </c>
      <c r="H1085" s="84">
        <v>0</v>
      </c>
      <c r="I1085" s="146">
        <v>0</v>
      </c>
      <c r="J1085" s="43">
        <v>0</v>
      </c>
      <c r="K1085" s="43">
        <v>0</v>
      </c>
      <c r="L1085" s="52" t="str">
        <f t="shared" si="2225"/>
        <v/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f t="shared" si="2226"/>
        <v>0</v>
      </c>
      <c r="T1085" s="146">
        <f t="shared" si="2227"/>
        <v>0</v>
      </c>
      <c r="U1085" s="52" t="str">
        <f t="shared" si="2228"/>
        <v/>
      </c>
      <c r="V1085" s="62">
        <f t="shared" si="2229"/>
        <v>0</v>
      </c>
      <c r="W1085" s="12"/>
      <c r="X1085" s="111">
        <v>0</v>
      </c>
      <c r="Y1085" s="12"/>
      <c r="Z1085" s="12">
        <v>0</v>
      </c>
      <c r="AA1085" s="62">
        <f t="shared" si="2230"/>
        <v>0</v>
      </c>
      <c r="AB1085" s="52" t="str">
        <f t="shared" si="2195"/>
        <v/>
      </c>
      <c r="AC1085" s="62">
        <f t="shared" si="2196"/>
        <v>0</v>
      </c>
      <c r="AD1085" s="81"/>
      <c r="AE1085" s="162"/>
    </row>
    <row r="1086" spans="1:31" s="24" customFormat="1" ht="18" customHeight="1" x14ac:dyDescent="0.25">
      <c r="A1086" s="6" t="str">
        <f>IF(OR(M1086&lt;&gt;0,F1086&lt;&gt;0,O1086&lt;&gt;0,S1086&lt;&gt;0,T1086&lt;&gt;0),"a","b")</f>
        <v>b</v>
      </c>
      <c r="B1086" s="70" t="s">
        <v>7</v>
      </c>
      <c r="C1086" s="10" t="s">
        <v>218</v>
      </c>
      <c r="D1086" s="12">
        <v>0</v>
      </c>
      <c r="E1086" s="12">
        <v>0</v>
      </c>
      <c r="F1086" s="146">
        <v>0</v>
      </c>
      <c r="G1086" s="84">
        <v>0</v>
      </c>
      <c r="H1086" s="84">
        <v>0</v>
      </c>
      <c r="I1086" s="146">
        <v>0</v>
      </c>
      <c r="J1086" s="43">
        <v>0</v>
      </c>
      <c r="K1086" s="43">
        <v>0</v>
      </c>
      <c r="L1086" s="52" t="str">
        <f t="shared" si="2225"/>
        <v/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f t="shared" si="2226"/>
        <v>0</v>
      </c>
      <c r="T1086" s="146">
        <f t="shared" si="2227"/>
        <v>0</v>
      </c>
      <c r="U1086" s="52" t="str">
        <f t="shared" si="2228"/>
        <v/>
      </c>
      <c r="V1086" s="62">
        <f t="shared" si="2229"/>
        <v>0</v>
      </c>
      <c r="W1086" s="12"/>
      <c r="X1086" s="111">
        <v>0</v>
      </c>
      <c r="Y1086" s="12"/>
      <c r="Z1086" s="12">
        <v>0</v>
      </c>
      <c r="AA1086" s="62">
        <f t="shared" si="2230"/>
        <v>0</v>
      </c>
      <c r="AB1086" s="52" t="str">
        <f t="shared" si="2195"/>
        <v/>
      </c>
      <c r="AC1086" s="62">
        <f t="shared" si="2196"/>
        <v>0</v>
      </c>
      <c r="AD1086" s="81"/>
      <c r="AE1086" s="162"/>
    </row>
    <row r="1087" spans="1:31" s="24" customFormat="1" ht="18" customHeight="1" x14ac:dyDescent="0.25">
      <c r="A1087" s="6" t="s">
        <v>231</v>
      </c>
      <c r="B1087" s="70" t="s">
        <v>7</v>
      </c>
      <c r="C1087" s="10" t="s">
        <v>219</v>
      </c>
      <c r="D1087" s="11">
        <v>13561</v>
      </c>
      <c r="E1087" s="11">
        <v>22779.565999999999</v>
      </c>
      <c r="F1087" s="145">
        <v>15775.528</v>
      </c>
      <c r="G1087" s="83">
        <v>15774.99433</v>
      </c>
      <c r="H1087" s="83">
        <v>13253.55046</v>
      </c>
      <c r="I1087" s="145">
        <v>11411.40395</v>
      </c>
      <c r="J1087" s="42">
        <v>7370.4397800000006</v>
      </c>
      <c r="K1087" s="42">
        <v>5429.43084</v>
      </c>
      <c r="L1087" s="51">
        <f t="shared" si="2225"/>
        <v>0.99996617102134389</v>
      </c>
      <c r="M1087" s="11"/>
      <c r="N1087" s="11">
        <v>1118.4971799999996</v>
      </c>
      <c r="O1087" s="11">
        <v>1287.6440000000002</v>
      </c>
      <c r="P1087" s="11">
        <v>1941.0089400000006</v>
      </c>
      <c r="Q1087" s="11">
        <v>1083.0999999999999</v>
      </c>
      <c r="R1087" s="11">
        <v>4040.9641699999993</v>
      </c>
      <c r="S1087" s="11">
        <f t="shared" si="2226"/>
        <v>2521.4438699999992</v>
      </c>
      <c r="T1087" s="145">
        <f t="shared" si="2227"/>
        <v>0.5336700000007113</v>
      </c>
      <c r="U1087" s="51">
        <f t="shared" si="2228"/>
        <v>0.69250635986655762</v>
      </c>
      <c r="V1087" s="61">
        <f t="shared" si="2229"/>
        <v>7004.5716699999994</v>
      </c>
      <c r="W1087" s="11">
        <v>7848.4</v>
      </c>
      <c r="X1087" s="116">
        <v>9440.0879999999997</v>
      </c>
      <c r="Y1087" s="11">
        <v>11147</v>
      </c>
      <c r="Z1087" s="11">
        <v>6048.5119999999997</v>
      </c>
      <c r="AA1087" s="61">
        <f t="shared" si="2230"/>
        <v>26921.994330000001</v>
      </c>
      <c r="AB1087" s="51">
        <f t="shared" si="2195"/>
        <v>1.1818484307383206</v>
      </c>
      <c r="AC1087" s="61">
        <f t="shared" si="2196"/>
        <v>-4142.4283300000025</v>
      </c>
      <c r="AD1087" s="81"/>
      <c r="AE1087" s="162"/>
    </row>
    <row r="1088" spans="1:31" s="24" customFormat="1" ht="18" customHeight="1" x14ac:dyDescent="0.25">
      <c r="A1088" s="6" t="str">
        <f>IF(OR(M1088&lt;&gt;0,F1088&lt;&gt;0,O1088&lt;&gt;0,S1088&lt;&gt;0,T1088&lt;&gt;0),"a","b")</f>
        <v>b</v>
      </c>
      <c r="B1088" s="70" t="s">
        <v>7</v>
      </c>
      <c r="C1088" s="10" t="s">
        <v>220</v>
      </c>
      <c r="D1088" s="12">
        <v>0</v>
      </c>
      <c r="E1088" s="12">
        <v>0</v>
      </c>
      <c r="F1088" s="146">
        <v>0</v>
      </c>
      <c r="G1088" s="84">
        <v>0</v>
      </c>
      <c r="H1088" s="84">
        <v>0</v>
      </c>
      <c r="I1088" s="146">
        <v>0</v>
      </c>
      <c r="J1088" s="43">
        <v>0</v>
      </c>
      <c r="K1088" s="43">
        <v>0</v>
      </c>
      <c r="L1088" s="52" t="str">
        <f t="shared" si="2225"/>
        <v/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f t="shared" si="2226"/>
        <v>0</v>
      </c>
      <c r="T1088" s="146">
        <f t="shared" si="2227"/>
        <v>0</v>
      </c>
      <c r="U1088" s="52" t="str">
        <f t="shared" si="2228"/>
        <v/>
      </c>
      <c r="V1088" s="62">
        <f t="shared" si="2229"/>
        <v>0</v>
      </c>
      <c r="W1088" s="12"/>
      <c r="X1088" s="111">
        <v>0</v>
      </c>
      <c r="Y1088" s="12"/>
      <c r="Z1088" s="12">
        <v>0</v>
      </c>
      <c r="AA1088" s="62">
        <f t="shared" si="2230"/>
        <v>0</v>
      </c>
      <c r="AB1088" s="52" t="str">
        <f t="shared" si="2195"/>
        <v/>
      </c>
      <c r="AC1088" s="62">
        <f t="shared" si="2196"/>
        <v>0</v>
      </c>
      <c r="AD1088" s="81"/>
      <c r="AE1088" s="162"/>
    </row>
    <row r="1089" spans="1:31" s="24" customFormat="1" ht="30" customHeight="1" x14ac:dyDescent="0.25">
      <c r="A1089" s="6" t="str">
        <f>IF(OR(M1089&lt;&gt;0,F1089&lt;&gt;0,O1089&lt;&gt;0,S1089&lt;&gt;0,T1089&lt;&gt;0),"a","b")</f>
        <v>b</v>
      </c>
      <c r="B1089" s="69" t="s">
        <v>7</v>
      </c>
      <c r="C1089" s="13" t="s">
        <v>14</v>
      </c>
      <c r="D1089" s="14">
        <v>0</v>
      </c>
      <c r="E1089" s="14">
        <v>0</v>
      </c>
      <c r="F1089" s="147">
        <v>0</v>
      </c>
      <c r="G1089" s="158">
        <v>0</v>
      </c>
      <c r="H1089" s="158">
        <v>0</v>
      </c>
      <c r="I1089" s="147">
        <v>0</v>
      </c>
      <c r="J1089" s="44">
        <v>0</v>
      </c>
      <c r="K1089" s="44">
        <v>0</v>
      </c>
      <c r="L1089" s="53" t="str">
        <f t="shared" si="2225"/>
        <v/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f t="shared" si="2226"/>
        <v>0</v>
      </c>
      <c r="T1089" s="147">
        <f t="shared" si="2227"/>
        <v>0</v>
      </c>
      <c r="U1089" s="53" t="str">
        <f t="shared" si="2228"/>
        <v/>
      </c>
      <c r="V1089" s="63">
        <f t="shared" si="2229"/>
        <v>0</v>
      </c>
      <c r="W1089" s="14"/>
      <c r="X1089" s="110">
        <v>0</v>
      </c>
      <c r="Y1089" s="14"/>
      <c r="Z1089" s="14">
        <v>0</v>
      </c>
      <c r="AA1089" s="63">
        <f t="shared" si="2230"/>
        <v>0</v>
      </c>
      <c r="AB1089" s="53" t="str">
        <f t="shared" si="2195"/>
        <v/>
      </c>
      <c r="AC1089" s="63">
        <f t="shared" si="2196"/>
        <v>0</v>
      </c>
      <c r="AD1089" s="81"/>
      <c r="AE1089" s="162"/>
    </row>
    <row r="1090" spans="1:31" s="24" customFormat="1" ht="15" customHeight="1" x14ac:dyDescent="0.25">
      <c r="A1090" s="6" t="str">
        <f>IF(OR(M1090&lt;&gt;0,F1090&lt;&gt;0,O1090&lt;&gt;0,S1090&lt;&gt;0,T1090&lt;&gt;0),"a","b")</f>
        <v>b</v>
      </c>
      <c r="B1090" s="69" t="s">
        <v>7</v>
      </c>
      <c r="C1090" s="13" t="s">
        <v>15</v>
      </c>
      <c r="D1090" s="14">
        <v>0</v>
      </c>
      <c r="E1090" s="14">
        <v>0</v>
      </c>
      <c r="F1090" s="147">
        <v>0</v>
      </c>
      <c r="G1090" s="158">
        <v>0</v>
      </c>
      <c r="H1090" s="158">
        <v>0</v>
      </c>
      <c r="I1090" s="147">
        <v>0</v>
      </c>
      <c r="J1090" s="44">
        <v>0</v>
      </c>
      <c r="K1090" s="44">
        <v>0</v>
      </c>
      <c r="L1090" s="53" t="str">
        <f t="shared" si="2225"/>
        <v/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f t="shared" si="2226"/>
        <v>0</v>
      </c>
      <c r="T1090" s="147">
        <f t="shared" si="2227"/>
        <v>0</v>
      </c>
      <c r="U1090" s="53" t="str">
        <f t="shared" si="2228"/>
        <v/>
      </c>
      <c r="V1090" s="63">
        <f t="shared" si="2229"/>
        <v>0</v>
      </c>
      <c r="W1090" s="14"/>
      <c r="X1090" s="110">
        <v>0</v>
      </c>
      <c r="Y1090" s="14"/>
      <c r="Z1090" s="14">
        <v>0</v>
      </c>
      <c r="AA1090" s="63">
        <f t="shared" si="2230"/>
        <v>0</v>
      </c>
      <c r="AB1090" s="53" t="str">
        <f t="shared" si="2195"/>
        <v/>
      </c>
      <c r="AC1090" s="63">
        <f t="shared" si="2196"/>
        <v>0</v>
      </c>
      <c r="AD1090" s="81"/>
      <c r="AE1090" s="162"/>
    </row>
    <row r="1091" spans="1:31" s="24" customFormat="1" ht="15.75" customHeight="1" thickBot="1" x14ac:dyDescent="0.3">
      <c r="A1091" s="6" t="str">
        <f>IF(OR(M1091&lt;&gt;0,F1091&lt;&gt;0,O1091&lt;&gt;0,S1091&lt;&gt;0,T1091&lt;&gt;0),"a","b")</f>
        <v>b</v>
      </c>
      <c r="B1091" s="71" t="s">
        <v>7</v>
      </c>
      <c r="C1091" s="17" t="s">
        <v>16</v>
      </c>
      <c r="D1091" s="18">
        <v>0</v>
      </c>
      <c r="E1091" s="18">
        <v>0</v>
      </c>
      <c r="F1091" s="149">
        <v>0</v>
      </c>
      <c r="G1091" s="160">
        <v>0</v>
      </c>
      <c r="H1091" s="160">
        <v>0</v>
      </c>
      <c r="I1091" s="149">
        <v>0</v>
      </c>
      <c r="J1091" s="46">
        <v>0</v>
      </c>
      <c r="K1091" s="46">
        <v>0</v>
      </c>
      <c r="L1091" s="55" t="str">
        <f t="shared" si="2225"/>
        <v/>
      </c>
      <c r="M1091" s="18">
        <v>0</v>
      </c>
      <c r="N1091" s="18">
        <v>0</v>
      </c>
      <c r="O1091" s="18">
        <v>0</v>
      </c>
      <c r="P1091" s="18">
        <v>0</v>
      </c>
      <c r="Q1091" s="18">
        <v>0</v>
      </c>
      <c r="R1091" s="18">
        <v>0</v>
      </c>
      <c r="S1091" s="18">
        <f t="shared" si="2226"/>
        <v>0</v>
      </c>
      <c r="T1091" s="149">
        <f t="shared" si="2227"/>
        <v>0</v>
      </c>
      <c r="U1091" s="55" t="str">
        <f t="shared" si="2228"/>
        <v/>
      </c>
      <c r="V1091" s="65">
        <f t="shared" si="2229"/>
        <v>0</v>
      </c>
      <c r="W1091" s="18"/>
      <c r="X1091" s="112">
        <v>0</v>
      </c>
      <c r="Y1091" s="18"/>
      <c r="Z1091" s="18">
        <v>0</v>
      </c>
      <c r="AA1091" s="65">
        <f t="shared" si="2230"/>
        <v>0</v>
      </c>
      <c r="AB1091" s="55" t="str">
        <f t="shared" si="2195"/>
        <v/>
      </c>
      <c r="AC1091" s="65">
        <f t="shared" si="2196"/>
        <v>0</v>
      </c>
      <c r="AD1091" s="81"/>
      <c r="AE1091" s="162"/>
    </row>
    <row r="1092" spans="1:31" s="6" customFormat="1" ht="114.75" customHeight="1" thickTop="1" thickBot="1" x14ac:dyDescent="0.3">
      <c r="A1092" s="6" t="str">
        <f>IF(OR(M1092&lt;&gt;0,F1092&lt;&gt;0,O1092&lt;&gt;0,S1092&lt;&gt;0,T1092&lt;&gt;0),"a","b")</f>
        <v>a</v>
      </c>
      <c r="B1092" s="67" t="s">
        <v>178</v>
      </c>
      <c r="C1092" s="19" t="s">
        <v>179</v>
      </c>
      <c r="D1092" s="7">
        <f t="shared" ref="D1092:K1092" si="2368">D1093+D1101+D1102+D1103</f>
        <v>15868</v>
      </c>
      <c r="E1092" s="7">
        <f t="shared" si="2368"/>
        <v>6137.36</v>
      </c>
      <c r="F1092" s="143">
        <f t="shared" ref="F1092" si="2369">F1093+F1101+F1102+F1103</f>
        <v>6137.36</v>
      </c>
      <c r="G1092" s="156">
        <f t="shared" si="2368"/>
        <v>6096.5168199999998</v>
      </c>
      <c r="H1092" s="156">
        <f t="shared" ref="H1092" si="2370">H1093+H1101+H1102+H1103</f>
        <v>6096.5168199999998</v>
      </c>
      <c r="I1092" s="143">
        <f t="shared" ref="I1092" si="2371">I1093+I1101+I1102+I1103</f>
        <v>6096.5168199999998</v>
      </c>
      <c r="J1092" s="40">
        <f t="shared" si="2368"/>
        <v>6096.5168199999998</v>
      </c>
      <c r="K1092" s="40">
        <f t="shared" si="2368"/>
        <v>6096.5168199999998</v>
      </c>
      <c r="L1092" s="49">
        <f t="shared" si="2225"/>
        <v>0.99334515492003084</v>
      </c>
      <c r="M1092" s="7">
        <f>M1093+M1101+M1102+M1103</f>
        <v>0</v>
      </c>
      <c r="N1092" s="7">
        <f>N1093+N1101+N1102+N1103</f>
        <v>2121.7165800000002</v>
      </c>
      <c r="O1092" s="7">
        <f>O1093+O1101+O1102+O1103</f>
        <v>1405.6426299999994</v>
      </c>
      <c r="P1092" s="7">
        <f>P1093+P1101+P1102+P1103</f>
        <v>0</v>
      </c>
      <c r="Q1092" s="7">
        <f>Q1093+Q1101+Q1102+Q1103</f>
        <v>0</v>
      </c>
      <c r="R1092" s="7">
        <v>0</v>
      </c>
      <c r="S1092" s="7">
        <f t="shared" si="2226"/>
        <v>0</v>
      </c>
      <c r="T1092" s="143">
        <f t="shared" si="2227"/>
        <v>40.843179999999847</v>
      </c>
      <c r="U1092" s="49">
        <f t="shared" si="2228"/>
        <v>0.99334515492003084</v>
      </c>
      <c r="V1092" s="59">
        <f t="shared" si="2229"/>
        <v>40.843179999999847</v>
      </c>
      <c r="W1092" s="7">
        <f>W1093+W1101+W1102+W1103</f>
        <v>0</v>
      </c>
      <c r="X1092" s="129">
        <f>X1093+X1101+X1102+X1103</f>
        <v>0</v>
      </c>
      <c r="Y1092" s="7">
        <f>Y1093+Y1101+Y1102+Y1103</f>
        <v>0</v>
      </c>
      <c r="Z1092" s="7">
        <f>Z1093+Z1101+Z1102+Z1103</f>
        <v>0</v>
      </c>
      <c r="AA1092" s="59">
        <f t="shared" si="2230"/>
        <v>6096.5168199999998</v>
      </c>
      <c r="AB1092" s="49">
        <f t="shared" si="2195"/>
        <v>0.99334515492003084</v>
      </c>
      <c r="AC1092" s="59">
        <f t="shared" si="2196"/>
        <v>40.843179999999847</v>
      </c>
      <c r="AD1092" s="81"/>
      <c r="AE1092" s="162"/>
    </row>
    <row r="1093" spans="1:31" s="6" customFormat="1" ht="18.75" customHeight="1" thickTop="1" x14ac:dyDescent="0.25">
      <c r="A1093" s="6" t="s">
        <v>231</v>
      </c>
      <c r="B1093" s="69" t="s">
        <v>7</v>
      </c>
      <c r="C1093" s="8" t="s">
        <v>8</v>
      </c>
      <c r="D1093" s="9">
        <f t="shared" ref="D1093:K1093" si="2372">D1094+D1095+D1096+D1097+D1098+D1099+D1100</f>
        <v>15868</v>
      </c>
      <c r="E1093" s="9">
        <f t="shared" si="2372"/>
        <v>6129.1819999999998</v>
      </c>
      <c r="F1093" s="144">
        <f t="shared" ref="F1093" si="2373">F1094+F1095+F1096+F1097+F1098+F1099+F1100</f>
        <v>6129.1819999999998</v>
      </c>
      <c r="G1093" s="157">
        <f t="shared" si="2372"/>
        <v>6088.3559500000001</v>
      </c>
      <c r="H1093" s="157">
        <f t="shared" ref="H1093" si="2374">H1094+H1095+H1096+H1097+H1098+H1099+H1100</f>
        <v>6088.3559500000001</v>
      </c>
      <c r="I1093" s="144">
        <f t="shared" ref="I1093" si="2375">I1094+I1095+I1096+I1097+I1098+I1099+I1100</f>
        <v>6088.3559500000001</v>
      </c>
      <c r="J1093" s="41">
        <f t="shared" si="2372"/>
        <v>6088.3559500000001</v>
      </c>
      <c r="K1093" s="41">
        <f t="shared" si="2372"/>
        <v>6088.3559500000001</v>
      </c>
      <c r="L1093" s="50">
        <f t="shared" si="2225"/>
        <v>0.99333907036860714</v>
      </c>
      <c r="M1093" s="9">
        <f>M1094+M1095+M1096+M1097+M1098+M1099+M1100</f>
        <v>0</v>
      </c>
      <c r="N1093" s="9">
        <f>N1094+N1095+N1096+N1097+N1098+N1099+N1100</f>
        <v>2121.7165800000002</v>
      </c>
      <c r="O1093" s="9">
        <f>O1094+O1095+O1096+O1097+O1098+O1099+O1100</f>
        <v>1405.6426299999994</v>
      </c>
      <c r="P1093" s="9">
        <f>P1094+P1095+P1096+P1097+P1098+P1099+P1100</f>
        <v>0</v>
      </c>
      <c r="Q1093" s="9">
        <f>Q1094+Q1095+Q1096+Q1097+Q1098+Q1099+Q1100</f>
        <v>0</v>
      </c>
      <c r="R1093" s="9">
        <v>0</v>
      </c>
      <c r="S1093" s="9">
        <f t="shared" si="2226"/>
        <v>0</v>
      </c>
      <c r="T1093" s="144">
        <f t="shared" si="2227"/>
        <v>40.826049999999668</v>
      </c>
      <c r="U1093" s="50">
        <f t="shared" si="2228"/>
        <v>0.99333907036860714</v>
      </c>
      <c r="V1093" s="60">
        <f t="shared" si="2229"/>
        <v>40.826049999999668</v>
      </c>
      <c r="W1093" s="9">
        <f>W1094+W1095+W1096+W1097+W1098+W1099+W1100</f>
        <v>0</v>
      </c>
      <c r="X1093" s="130">
        <f>X1094+X1095+X1096+X1097+X1098+X1099+X1100</f>
        <v>0</v>
      </c>
      <c r="Y1093" s="9">
        <f>Y1094+Y1095+Y1096+Y1097+Y1098+Y1099+Y1100</f>
        <v>0</v>
      </c>
      <c r="Z1093" s="9">
        <f>Z1094+Z1095+Z1096+Z1097+Z1098+Z1099+Z1100</f>
        <v>0</v>
      </c>
      <c r="AA1093" s="60">
        <f t="shared" si="2230"/>
        <v>6088.3559500000001</v>
      </c>
      <c r="AB1093" s="50">
        <f t="shared" ref="AB1093:AB1156" si="2376">IF(OR(E1093="",E1093=0),"",(G1093+Y1093)/E1093)</f>
        <v>0.99333907036860714</v>
      </c>
      <c r="AC1093" s="60">
        <f t="shared" ref="AC1093:AC1156" si="2377">IF(OR(C1093="თანამდებობრივი სარგო",C1093="პრემია",C1093="დანამატი",C1093="მ.შ. შტატგარეშეთა შრომის ანაზღაურება"),"",E1093-AA1093)</f>
        <v>40.826049999999668</v>
      </c>
      <c r="AD1093" s="81"/>
      <c r="AE1093" s="162"/>
    </row>
    <row r="1094" spans="1:31" s="6" customFormat="1" ht="18" customHeight="1" x14ac:dyDescent="0.25">
      <c r="A1094" s="6" t="s">
        <v>231</v>
      </c>
      <c r="B1094" s="70" t="s">
        <v>7</v>
      </c>
      <c r="C1094" s="10" t="s">
        <v>215</v>
      </c>
      <c r="D1094" s="12">
        <v>0</v>
      </c>
      <c r="E1094" s="12">
        <v>0</v>
      </c>
      <c r="F1094" s="146">
        <v>0</v>
      </c>
      <c r="G1094" s="84">
        <v>0</v>
      </c>
      <c r="H1094" s="84">
        <v>0</v>
      </c>
      <c r="I1094" s="146">
        <v>0</v>
      </c>
      <c r="J1094" s="43">
        <v>0</v>
      </c>
      <c r="K1094" s="43">
        <v>0</v>
      </c>
      <c r="L1094" s="52" t="str">
        <f t="shared" si="2225"/>
        <v/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f t="shared" si="2226"/>
        <v>0</v>
      </c>
      <c r="T1094" s="146">
        <f t="shared" si="2227"/>
        <v>0</v>
      </c>
      <c r="U1094" s="52" t="str">
        <f t="shared" si="2228"/>
        <v/>
      </c>
      <c r="V1094" s="62">
        <f t="shared" si="2229"/>
        <v>0</v>
      </c>
      <c r="W1094" s="12">
        <v>0</v>
      </c>
      <c r="X1094" s="131">
        <v>0</v>
      </c>
      <c r="Y1094" s="12">
        <v>0</v>
      </c>
      <c r="Z1094" s="12">
        <v>0</v>
      </c>
      <c r="AA1094" s="62">
        <f t="shared" si="2230"/>
        <v>0</v>
      </c>
      <c r="AB1094" s="52" t="str">
        <f t="shared" si="2376"/>
        <v/>
      </c>
      <c r="AC1094" s="62">
        <f t="shared" si="2377"/>
        <v>0</v>
      </c>
      <c r="AD1094" s="81"/>
      <c r="AE1094" s="162"/>
    </row>
    <row r="1095" spans="1:31" s="6" customFormat="1" ht="18" customHeight="1" x14ac:dyDescent="0.25">
      <c r="A1095" s="6" t="s">
        <v>231</v>
      </c>
      <c r="B1095" s="70" t="s">
        <v>7</v>
      </c>
      <c r="C1095" s="10" t="s">
        <v>221</v>
      </c>
      <c r="D1095" s="12">
        <v>0</v>
      </c>
      <c r="E1095" s="12">
        <v>0</v>
      </c>
      <c r="F1095" s="146">
        <v>0</v>
      </c>
      <c r="G1095" s="84">
        <v>0</v>
      </c>
      <c r="H1095" s="84">
        <v>0</v>
      </c>
      <c r="I1095" s="146">
        <v>0</v>
      </c>
      <c r="J1095" s="43">
        <v>0</v>
      </c>
      <c r="K1095" s="43">
        <v>0</v>
      </c>
      <c r="L1095" s="52" t="str">
        <f t="shared" si="2225"/>
        <v/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f t="shared" si="2226"/>
        <v>0</v>
      </c>
      <c r="T1095" s="146">
        <f t="shared" si="2227"/>
        <v>0</v>
      </c>
      <c r="U1095" s="52" t="str">
        <f t="shared" si="2228"/>
        <v/>
      </c>
      <c r="V1095" s="62">
        <f t="shared" si="2229"/>
        <v>0</v>
      </c>
      <c r="W1095" s="12">
        <v>0</v>
      </c>
      <c r="X1095" s="131">
        <v>0</v>
      </c>
      <c r="Y1095" s="12">
        <v>0</v>
      </c>
      <c r="Z1095" s="12">
        <v>0</v>
      </c>
      <c r="AA1095" s="62">
        <f t="shared" si="2230"/>
        <v>0</v>
      </c>
      <c r="AB1095" s="52" t="str">
        <f t="shared" si="2376"/>
        <v/>
      </c>
      <c r="AC1095" s="62">
        <f t="shared" si="2377"/>
        <v>0</v>
      </c>
      <c r="AD1095" s="81"/>
      <c r="AE1095" s="162"/>
    </row>
    <row r="1096" spans="1:31" s="6" customFormat="1" ht="18" customHeight="1" x14ac:dyDescent="0.25">
      <c r="A1096" s="6" t="s">
        <v>231</v>
      </c>
      <c r="B1096" s="70" t="s">
        <v>7</v>
      </c>
      <c r="C1096" s="10" t="s">
        <v>216</v>
      </c>
      <c r="D1096" s="12">
        <v>0</v>
      </c>
      <c r="E1096" s="12">
        <v>0</v>
      </c>
      <c r="F1096" s="146">
        <v>0</v>
      </c>
      <c r="G1096" s="84">
        <v>0</v>
      </c>
      <c r="H1096" s="84">
        <v>0</v>
      </c>
      <c r="I1096" s="146">
        <v>0</v>
      </c>
      <c r="J1096" s="43">
        <v>0</v>
      </c>
      <c r="K1096" s="43">
        <v>0</v>
      </c>
      <c r="L1096" s="52" t="str">
        <f t="shared" si="2225"/>
        <v/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f t="shared" si="2226"/>
        <v>0</v>
      </c>
      <c r="T1096" s="146">
        <f t="shared" si="2227"/>
        <v>0</v>
      </c>
      <c r="U1096" s="52" t="str">
        <f t="shared" si="2228"/>
        <v/>
      </c>
      <c r="V1096" s="62">
        <f t="shared" si="2229"/>
        <v>0</v>
      </c>
      <c r="W1096" s="12">
        <v>0</v>
      </c>
      <c r="X1096" s="131">
        <v>0</v>
      </c>
      <c r="Y1096" s="12">
        <v>0</v>
      </c>
      <c r="Z1096" s="12">
        <v>0</v>
      </c>
      <c r="AA1096" s="62">
        <f t="shared" si="2230"/>
        <v>0</v>
      </c>
      <c r="AB1096" s="52" t="str">
        <f t="shared" si="2376"/>
        <v/>
      </c>
      <c r="AC1096" s="62">
        <f t="shared" si="2377"/>
        <v>0</v>
      </c>
      <c r="AD1096" s="81"/>
      <c r="AE1096" s="162"/>
    </row>
    <row r="1097" spans="1:31" s="6" customFormat="1" ht="18" customHeight="1" x14ac:dyDescent="0.25">
      <c r="A1097" s="6" t="s">
        <v>231</v>
      </c>
      <c r="B1097" s="70" t="s">
        <v>7</v>
      </c>
      <c r="C1097" s="10" t="s">
        <v>217</v>
      </c>
      <c r="D1097" s="12">
        <v>0</v>
      </c>
      <c r="E1097" s="12">
        <v>0</v>
      </c>
      <c r="F1097" s="146">
        <v>0</v>
      </c>
      <c r="G1097" s="84">
        <v>0</v>
      </c>
      <c r="H1097" s="84">
        <v>0</v>
      </c>
      <c r="I1097" s="146">
        <v>0</v>
      </c>
      <c r="J1097" s="43">
        <v>0</v>
      </c>
      <c r="K1097" s="43">
        <v>0</v>
      </c>
      <c r="L1097" s="52" t="str">
        <f t="shared" si="2225"/>
        <v/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f t="shared" si="2226"/>
        <v>0</v>
      </c>
      <c r="T1097" s="146">
        <f t="shared" si="2227"/>
        <v>0</v>
      </c>
      <c r="U1097" s="52" t="str">
        <f t="shared" si="2228"/>
        <v/>
      </c>
      <c r="V1097" s="62">
        <f t="shared" si="2229"/>
        <v>0</v>
      </c>
      <c r="W1097" s="12">
        <v>0</v>
      </c>
      <c r="X1097" s="131">
        <v>0</v>
      </c>
      <c r="Y1097" s="12">
        <v>0</v>
      </c>
      <c r="Z1097" s="12">
        <v>0</v>
      </c>
      <c r="AA1097" s="62">
        <f t="shared" si="2230"/>
        <v>0</v>
      </c>
      <c r="AB1097" s="52" t="str">
        <f t="shared" si="2376"/>
        <v/>
      </c>
      <c r="AC1097" s="62">
        <f t="shared" si="2377"/>
        <v>0</v>
      </c>
      <c r="AD1097" s="81"/>
      <c r="AE1097" s="162"/>
    </row>
    <row r="1098" spans="1:31" s="6" customFormat="1" ht="18" customHeight="1" x14ac:dyDescent="0.25">
      <c r="A1098" s="6" t="s">
        <v>231</v>
      </c>
      <c r="B1098" s="70" t="s">
        <v>7</v>
      </c>
      <c r="C1098" s="10" t="s">
        <v>218</v>
      </c>
      <c r="D1098" s="12">
        <v>0</v>
      </c>
      <c r="E1098" s="12">
        <v>0</v>
      </c>
      <c r="F1098" s="146">
        <v>0</v>
      </c>
      <c r="G1098" s="84">
        <v>0</v>
      </c>
      <c r="H1098" s="84">
        <v>0</v>
      </c>
      <c r="I1098" s="146">
        <v>0</v>
      </c>
      <c r="J1098" s="43">
        <v>0</v>
      </c>
      <c r="K1098" s="43">
        <v>0</v>
      </c>
      <c r="L1098" s="52" t="str">
        <f t="shared" si="2225"/>
        <v/>
      </c>
      <c r="M1098" s="12">
        <v>0</v>
      </c>
      <c r="N1098" s="12">
        <v>0</v>
      </c>
      <c r="O1098" s="12">
        <v>0</v>
      </c>
      <c r="P1098" s="12">
        <v>0</v>
      </c>
      <c r="Q1098" s="12">
        <v>0</v>
      </c>
      <c r="R1098" s="12">
        <v>0</v>
      </c>
      <c r="S1098" s="12">
        <f t="shared" si="2226"/>
        <v>0</v>
      </c>
      <c r="T1098" s="146">
        <f t="shared" si="2227"/>
        <v>0</v>
      </c>
      <c r="U1098" s="52" t="str">
        <f t="shared" si="2228"/>
        <v/>
      </c>
      <c r="V1098" s="62">
        <f t="shared" si="2229"/>
        <v>0</v>
      </c>
      <c r="W1098" s="12">
        <v>0</v>
      </c>
      <c r="X1098" s="131">
        <v>0</v>
      </c>
      <c r="Y1098" s="12">
        <v>0</v>
      </c>
      <c r="Z1098" s="12">
        <v>0</v>
      </c>
      <c r="AA1098" s="62">
        <f t="shared" si="2230"/>
        <v>0</v>
      </c>
      <c r="AB1098" s="52" t="str">
        <f t="shared" si="2376"/>
        <v/>
      </c>
      <c r="AC1098" s="62">
        <f t="shared" si="2377"/>
        <v>0</v>
      </c>
      <c r="AD1098" s="81"/>
      <c r="AE1098" s="162"/>
    </row>
    <row r="1099" spans="1:31" s="6" customFormat="1" ht="18" customHeight="1" x14ac:dyDescent="0.25">
      <c r="A1099" s="6" t="s">
        <v>231</v>
      </c>
      <c r="B1099" s="70" t="s">
        <v>7</v>
      </c>
      <c r="C1099" s="10" t="s">
        <v>219</v>
      </c>
      <c r="D1099" s="11">
        <v>15868</v>
      </c>
      <c r="E1099" s="11">
        <v>6129.1819999999998</v>
      </c>
      <c r="F1099" s="145">
        <v>6129.1819999999998</v>
      </c>
      <c r="G1099" s="83">
        <v>6088.3559500000001</v>
      </c>
      <c r="H1099" s="83">
        <v>6088.3559500000001</v>
      </c>
      <c r="I1099" s="145">
        <v>6088.3559500000001</v>
      </c>
      <c r="J1099" s="42">
        <v>6088.3559500000001</v>
      </c>
      <c r="K1099" s="42">
        <v>6088.3559500000001</v>
      </c>
      <c r="L1099" s="51">
        <f t="shared" si="2225"/>
        <v>0.99333907036860714</v>
      </c>
      <c r="M1099" s="11"/>
      <c r="N1099" s="11">
        <v>2121.7165800000002</v>
      </c>
      <c r="O1099" s="11">
        <v>1405.6426299999994</v>
      </c>
      <c r="P1099" s="11">
        <v>0</v>
      </c>
      <c r="Q1099" s="11">
        <v>0</v>
      </c>
      <c r="R1099" s="11">
        <v>0</v>
      </c>
      <c r="S1099" s="11">
        <f t="shared" si="2226"/>
        <v>0</v>
      </c>
      <c r="T1099" s="145">
        <f t="shared" si="2227"/>
        <v>40.826049999999668</v>
      </c>
      <c r="U1099" s="51">
        <f t="shared" si="2228"/>
        <v>0.99333907036860714</v>
      </c>
      <c r="V1099" s="61">
        <f t="shared" si="2229"/>
        <v>40.826049999999668</v>
      </c>
      <c r="W1099" s="11">
        <v>0</v>
      </c>
      <c r="X1099" s="131">
        <v>0</v>
      </c>
      <c r="Y1099" s="11">
        <v>0</v>
      </c>
      <c r="Z1099" s="11">
        <v>0</v>
      </c>
      <c r="AA1099" s="61">
        <f t="shared" si="2230"/>
        <v>6088.3559500000001</v>
      </c>
      <c r="AB1099" s="51">
        <f t="shared" si="2376"/>
        <v>0.99333907036860714</v>
      </c>
      <c r="AC1099" s="61">
        <f t="shared" si="2377"/>
        <v>40.826049999999668</v>
      </c>
      <c r="AD1099" s="81"/>
      <c r="AE1099" s="162"/>
    </row>
    <row r="1100" spans="1:31" s="6" customFormat="1" ht="18" customHeight="1" x14ac:dyDescent="0.25">
      <c r="A1100" s="6" t="s">
        <v>231</v>
      </c>
      <c r="B1100" s="70" t="s">
        <v>7</v>
      </c>
      <c r="C1100" s="10" t="s">
        <v>220</v>
      </c>
      <c r="D1100" s="12">
        <v>0</v>
      </c>
      <c r="E1100" s="12">
        <v>0</v>
      </c>
      <c r="F1100" s="146">
        <v>0</v>
      </c>
      <c r="G1100" s="84">
        <v>0</v>
      </c>
      <c r="H1100" s="84">
        <v>0</v>
      </c>
      <c r="I1100" s="146">
        <v>0</v>
      </c>
      <c r="J1100" s="43">
        <v>0</v>
      </c>
      <c r="K1100" s="43">
        <v>0</v>
      </c>
      <c r="L1100" s="52" t="str">
        <f t="shared" si="2225"/>
        <v/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f t="shared" si="2226"/>
        <v>0</v>
      </c>
      <c r="T1100" s="146">
        <f t="shared" si="2227"/>
        <v>0</v>
      </c>
      <c r="U1100" s="52" t="str">
        <f t="shared" si="2228"/>
        <v/>
      </c>
      <c r="V1100" s="62">
        <f t="shared" si="2229"/>
        <v>0</v>
      </c>
      <c r="W1100" s="12">
        <v>0</v>
      </c>
      <c r="X1100" s="131">
        <v>0</v>
      </c>
      <c r="Y1100" s="12">
        <v>0</v>
      </c>
      <c r="Z1100" s="12">
        <v>0</v>
      </c>
      <c r="AA1100" s="62">
        <f t="shared" si="2230"/>
        <v>0</v>
      </c>
      <c r="AB1100" s="52" t="str">
        <f t="shared" si="2376"/>
        <v/>
      </c>
      <c r="AC1100" s="62">
        <f t="shared" si="2377"/>
        <v>0</v>
      </c>
      <c r="AD1100" s="81"/>
      <c r="AE1100" s="162"/>
    </row>
    <row r="1101" spans="1:31" s="6" customFormat="1" ht="30" customHeight="1" x14ac:dyDescent="0.25">
      <c r="A1101" s="6" t="s">
        <v>231</v>
      </c>
      <c r="B1101" s="69" t="s">
        <v>7</v>
      </c>
      <c r="C1101" s="13" t="s">
        <v>14</v>
      </c>
      <c r="D1101" s="14">
        <v>0</v>
      </c>
      <c r="E1101" s="14">
        <v>0</v>
      </c>
      <c r="F1101" s="147">
        <v>0</v>
      </c>
      <c r="G1101" s="158">
        <v>0</v>
      </c>
      <c r="H1101" s="158">
        <v>0</v>
      </c>
      <c r="I1101" s="147">
        <v>0</v>
      </c>
      <c r="J1101" s="44">
        <v>0</v>
      </c>
      <c r="K1101" s="44">
        <v>0</v>
      </c>
      <c r="L1101" s="53" t="str">
        <f t="shared" si="2225"/>
        <v/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f t="shared" si="2226"/>
        <v>0</v>
      </c>
      <c r="T1101" s="147">
        <f t="shared" si="2227"/>
        <v>0</v>
      </c>
      <c r="U1101" s="53" t="str">
        <f t="shared" si="2228"/>
        <v/>
      </c>
      <c r="V1101" s="63">
        <f t="shared" si="2229"/>
        <v>0</v>
      </c>
      <c r="W1101" s="14">
        <v>0</v>
      </c>
      <c r="X1101" s="131">
        <v>0</v>
      </c>
      <c r="Y1101" s="14">
        <v>0</v>
      </c>
      <c r="Z1101" s="14">
        <v>0</v>
      </c>
      <c r="AA1101" s="63">
        <f t="shared" si="2230"/>
        <v>0</v>
      </c>
      <c r="AB1101" s="53" t="str">
        <f t="shared" si="2376"/>
        <v/>
      </c>
      <c r="AC1101" s="63">
        <f t="shared" si="2377"/>
        <v>0</v>
      </c>
      <c r="AD1101" s="81"/>
      <c r="AE1101" s="162"/>
    </row>
    <row r="1102" spans="1:31" s="6" customFormat="1" ht="15" customHeight="1" x14ac:dyDescent="0.25">
      <c r="A1102" s="6" t="s">
        <v>231</v>
      </c>
      <c r="B1102" s="69" t="s">
        <v>7</v>
      </c>
      <c r="C1102" s="13" t="s">
        <v>15</v>
      </c>
      <c r="D1102" s="14">
        <v>0</v>
      </c>
      <c r="E1102" s="14">
        <v>0</v>
      </c>
      <c r="F1102" s="147">
        <v>0</v>
      </c>
      <c r="G1102" s="158">
        <v>0</v>
      </c>
      <c r="H1102" s="158">
        <v>0</v>
      </c>
      <c r="I1102" s="147">
        <v>0</v>
      </c>
      <c r="J1102" s="44">
        <v>0</v>
      </c>
      <c r="K1102" s="44">
        <v>0</v>
      </c>
      <c r="L1102" s="53" t="str">
        <f t="shared" si="2225"/>
        <v/>
      </c>
      <c r="M1102" s="14">
        <v>0</v>
      </c>
      <c r="N1102" s="14">
        <v>0</v>
      </c>
      <c r="O1102" s="14">
        <v>0</v>
      </c>
      <c r="P1102" s="14">
        <v>0</v>
      </c>
      <c r="Q1102" s="14">
        <v>0</v>
      </c>
      <c r="R1102" s="14">
        <v>0</v>
      </c>
      <c r="S1102" s="14">
        <f t="shared" si="2226"/>
        <v>0</v>
      </c>
      <c r="T1102" s="147">
        <f t="shared" si="2227"/>
        <v>0</v>
      </c>
      <c r="U1102" s="53" t="str">
        <f t="shared" si="2228"/>
        <v/>
      </c>
      <c r="V1102" s="63">
        <f t="shared" si="2229"/>
        <v>0</v>
      </c>
      <c r="W1102" s="14">
        <v>0</v>
      </c>
      <c r="X1102" s="131">
        <v>0</v>
      </c>
      <c r="Y1102" s="14">
        <v>0</v>
      </c>
      <c r="Z1102" s="14">
        <v>0</v>
      </c>
      <c r="AA1102" s="63">
        <f t="shared" si="2230"/>
        <v>0</v>
      </c>
      <c r="AB1102" s="53" t="str">
        <f t="shared" si="2376"/>
        <v/>
      </c>
      <c r="AC1102" s="63">
        <f t="shared" si="2377"/>
        <v>0</v>
      </c>
      <c r="AD1102" s="81"/>
      <c r="AE1102" s="162"/>
    </row>
    <row r="1103" spans="1:31" s="6" customFormat="1" ht="18.75" customHeight="1" thickBot="1" x14ac:dyDescent="0.3">
      <c r="A1103" s="6" t="s">
        <v>231</v>
      </c>
      <c r="B1103" s="71" t="s">
        <v>7</v>
      </c>
      <c r="C1103" s="15" t="s">
        <v>16</v>
      </c>
      <c r="D1103" s="16">
        <v>0</v>
      </c>
      <c r="E1103" s="16">
        <v>8.1780000000000008</v>
      </c>
      <c r="F1103" s="148">
        <v>8.1780000000000008</v>
      </c>
      <c r="G1103" s="159">
        <v>8.1608699999999992</v>
      </c>
      <c r="H1103" s="159">
        <v>8.1608699999999992</v>
      </c>
      <c r="I1103" s="148">
        <v>8.1608699999999992</v>
      </c>
      <c r="J1103" s="45">
        <v>8.1608699999999992</v>
      </c>
      <c r="K1103" s="45">
        <v>8.1608699999999992</v>
      </c>
      <c r="L1103" s="54">
        <f t="shared" si="2225"/>
        <v>0.99790535583272177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f t="shared" si="2226"/>
        <v>0</v>
      </c>
      <c r="T1103" s="148">
        <f t="shared" si="2227"/>
        <v>1.7130000000001644E-2</v>
      </c>
      <c r="U1103" s="54">
        <f t="shared" si="2228"/>
        <v>0.99790535583272177</v>
      </c>
      <c r="V1103" s="64">
        <f t="shared" si="2229"/>
        <v>1.7130000000001644E-2</v>
      </c>
      <c r="W1103" s="16">
        <v>0</v>
      </c>
      <c r="X1103" s="131">
        <v>0</v>
      </c>
      <c r="Y1103" s="16">
        <v>0</v>
      </c>
      <c r="Z1103" s="16">
        <v>0</v>
      </c>
      <c r="AA1103" s="64">
        <f t="shared" si="2230"/>
        <v>8.1608699999999992</v>
      </c>
      <c r="AB1103" s="54">
        <f t="shared" si="2376"/>
        <v>0.99790535583272177</v>
      </c>
      <c r="AC1103" s="64">
        <f t="shared" si="2377"/>
        <v>1.7130000000001644E-2</v>
      </c>
      <c r="AD1103" s="81"/>
      <c r="AE1103" s="162"/>
    </row>
    <row r="1104" spans="1:31" s="6" customFormat="1" ht="63.75" customHeight="1" thickTop="1" thickBot="1" x14ac:dyDescent="0.3">
      <c r="A1104" s="6" t="str">
        <f>IF(OR(M1104&lt;&gt;0,F1104&lt;&gt;0,O1104&lt;&gt;0,S1104&lt;&gt;0,T1104&lt;&gt;0),"a","b")</f>
        <v>a</v>
      </c>
      <c r="B1104" s="67" t="s">
        <v>180</v>
      </c>
      <c r="C1104" s="19" t="s">
        <v>181</v>
      </c>
      <c r="D1104" s="7">
        <f t="shared" ref="D1104:K1104" si="2378">D1105+D1113+D1114+D1115</f>
        <v>2500</v>
      </c>
      <c r="E1104" s="7">
        <f t="shared" si="2378"/>
        <v>1516</v>
      </c>
      <c r="F1104" s="143">
        <f t="shared" ref="F1104" si="2379">F1105+F1113+F1114+F1115</f>
        <v>1185.5</v>
      </c>
      <c r="G1104" s="156">
        <f t="shared" si="2378"/>
        <v>1184.71237</v>
      </c>
      <c r="H1104" s="156">
        <f t="shared" ref="H1104" si="2380">H1105+H1113+H1114+H1115</f>
        <v>864.37003000000004</v>
      </c>
      <c r="I1104" s="143">
        <f t="shared" ref="I1104" si="2381">I1105+I1113+I1114+I1115</f>
        <v>798.65993000000003</v>
      </c>
      <c r="J1104" s="40">
        <f t="shared" si="2378"/>
        <v>605.32569999999998</v>
      </c>
      <c r="K1104" s="40">
        <f t="shared" si="2378"/>
        <v>525.79020000000003</v>
      </c>
      <c r="L1104" s="49">
        <f t="shared" si="2225"/>
        <v>0.99933561366512014</v>
      </c>
      <c r="M1104" s="7">
        <f>M1105+M1113+M1114+M1115</f>
        <v>0</v>
      </c>
      <c r="N1104" s="7">
        <f>N1105+N1113+N1114+N1115</f>
        <v>155.89935</v>
      </c>
      <c r="O1104" s="7">
        <f>O1105+O1113+O1114+O1115</f>
        <v>69.562499999999972</v>
      </c>
      <c r="P1104" s="7">
        <f>P1105+P1113+P1114+P1115</f>
        <v>79.535499999999985</v>
      </c>
      <c r="Q1104" s="7">
        <f>Q1105+Q1113+Q1114+Q1115</f>
        <v>83.7</v>
      </c>
      <c r="R1104" s="7">
        <v>193.33423000000005</v>
      </c>
      <c r="S1104" s="7">
        <f t="shared" si="2226"/>
        <v>320.34233999999992</v>
      </c>
      <c r="T1104" s="143">
        <f t="shared" si="2227"/>
        <v>0.78763000000003558</v>
      </c>
      <c r="U1104" s="49">
        <f t="shared" si="2228"/>
        <v>0.78147253957783636</v>
      </c>
      <c r="V1104" s="59">
        <f t="shared" si="2229"/>
        <v>331.28763000000004</v>
      </c>
      <c r="W1104" s="7">
        <f>W1105+W1113+W1114+W1115</f>
        <v>653.1</v>
      </c>
      <c r="X1104" s="118">
        <f>X1105+X1113+X1114+X1115</f>
        <v>726.5</v>
      </c>
      <c r="Y1104" s="7">
        <f>Y1105+Y1113+Y1114+Y1115</f>
        <v>356.1</v>
      </c>
      <c r="Z1104" s="7">
        <f>Z1105+Z1113+Z1114+Z1115</f>
        <v>179.5</v>
      </c>
      <c r="AA1104" s="59">
        <f t="shared" si="2230"/>
        <v>1540.8123700000001</v>
      </c>
      <c r="AB1104" s="49">
        <f t="shared" si="2376"/>
        <v>1.0163669986807389</v>
      </c>
      <c r="AC1104" s="59">
        <f t="shared" si="2377"/>
        <v>-24.812370000000101</v>
      </c>
      <c r="AD1104" s="81"/>
      <c r="AE1104" s="162"/>
    </row>
    <row r="1105" spans="1:31" s="24" customFormat="1" ht="18.75" customHeight="1" thickTop="1" x14ac:dyDescent="0.25">
      <c r="A1105" s="6" t="s">
        <v>231</v>
      </c>
      <c r="B1105" s="69" t="s">
        <v>7</v>
      </c>
      <c r="C1105" s="8" t="s">
        <v>8</v>
      </c>
      <c r="D1105" s="9">
        <f t="shared" ref="D1105:K1105" si="2382">D1106+D1107+D1108+D1109+D1110+D1111+D1112</f>
        <v>2500</v>
      </c>
      <c r="E1105" s="9">
        <f t="shared" si="2382"/>
        <v>1516</v>
      </c>
      <c r="F1105" s="144">
        <f t="shared" ref="F1105" si="2383">F1106+F1107+F1108+F1109+F1110+F1111+F1112</f>
        <v>1185.5</v>
      </c>
      <c r="G1105" s="157">
        <f t="shared" si="2382"/>
        <v>1184.71237</v>
      </c>
      <c r="H1105" s="157">
        <f t="shared" ref="H1105" si="2384">H1106+H1107+H1108+H1109+H1110+H1111+H1112</f>
        <v>864.37003000000004</v>
      </c>
      <c r="I1105" s="144">
        <f t="shared" ref="I1105" si="2385">I1106+I1107+I1108+I1109+I1110+I1111+I1112</f>
        <v>798.65993000000003</v>
      </c>
      <c r="J1105" s="41">
        <f t="shared" si="2382"/>
        <v>605.32569999999998</v>
      </c>
      <c r="K1105" s="41">
        <f t="shared" si="2382"/>
        <v>525.79020000000003</v>
      </c>
      <c r="L1105" s="50">
        <f t="shared" ref="L1105:L1168" si="2386">IF(OR(F1105="",F1105=0),"",G1105/F1105)</f>
        <v>0.99933561366512014</v>
      </c>
      <c r="M1105" s="9">
        <f>M1106+M1107+M1108+M1109+M1110+M1111+M1112</f>
        <v>0</v>
      </c>
      <c r="N1105" s="9">
        <f>N1106+N1107+N1108+N1109+N1110+N1111+N1112</f>
        <v>155.89935</v>
      </c>
      <c r="O1105" s="9">
        <f>O1106+O1107+O1108+O1109+O1110+O1111+O1112</f>
        <v>69.562499999999972</v>
      </c>
      <c r="P1105" s="9">
        <f>P1106+P1107+P1108+P1109+P1110+P1111+P1112</f>
        <v>79.535499999999985</v>
      </c>
      <c r="Q1105" s="9">
        <f>Q1106+Q1107+Q1108+Q1109+Q1110+Q1111+Q1112</f>
        <v>83.7</v>
      </c>
      <c r="R1105" s="9">
        <v>193.33423000000005</v>
      </c>
      <c r="S1105" s="9">
        <f t="shared" ref="S1105:S1168" si="2387">G1105-H1105</f>
        <v>320.34233999999992</v>
      </c>
      <c r="T1105" s="144">
        <f t="shared" ref="T1105:T1168" si="2388">IF(OR(C1105="თანამდებობრივი სარგო",C1105="პრემია",C1105="დანამატი",C1105="მ.შ. შტატგარეშეთა შრომის ანაზღაურება"),"",F1105-G1105)</f>
        <v>0.78763000000003558</v>
      </c>
      <c r="U1105" s="50">
        <f t="shared" ref="U1105:U1168" si="2389">IF(OR(E1105="",E1105=0),"",G1105/E1105)</f>
        <v>0.78147253957783636</v>
      </c>
      <c r="V1105" s="60">
        <f t="shared" ref="V1105:V1168" si="2390">IF(OR(C1105="თანამდებობრივი სარგო",C1105="პრემია",C1105="დანამატი",C1105="მ.შ. შტატგარეშეთა შრომის ანაზღაურება"),"",E1105-G1105)</f>
        <v>331.28763000000004</v>
      </c>
      <c r="W1105" s="9">
        <f>W1106+W1107+W1108+W1109+W1110+W1111+W1112</f>
        <v>653.1</v>
      </c>
      <c r="X1105" s="113">
        <f>X1106+X1107+X1108+X1109+X1110+X1111+X1112</f>
        <v>726.5</v>
      </c>
      <c r="Y1105" s="9">
        <f>Y1106+Y1107+Y1108+Y1109+Y1110+Y1111+Y1112</f>
        <v>356.1</v>
      </c>
      <c r="Z1105" s="9">
        <f>Z1106+Z1107+Z1108+Z1109+Z1110+Z1111+Z1112</f>
        <v>179.5</v>
      </c>
      <c r="AA1105" s="60">
        <f t="shared" ref="AA1105:AA1168" si="2391">G1105+Y1105</f>
        <v>1540.8123700000001</v>
      </c>
      <c r="AB1105" s="50">
        <f t="shared" si="2376"/>
        <v>1.0163669986807389</v>
      </c>
      <c r="AC1105" s="60">
        <f t="shared" si="2377"/>
        <v>-24.812370000000101</v>
      </c>
      <c r="AD1105" s="81"/>
      <c r="AE1105" s="162"/>
    </row>
    <row r="1106" spans="1:31" s="24" customFormat="1" ht="18" customHeight="1" x14ac:dyDescent="0.25">
      <c r="A1106" s="6" t="str">
        <f>IF(OR(M1106&lt;&gt;0,F1106&lt;&gt;0,O1106&lt;&gt;0,S1106&lt;&gt;0,T1106&lt;&gt;0),"a","b")</f>
        <v>b</v>
      </c>
      <c r="B1106" s="70" t="s">
        <v>7</v>
      </c>
      <c r="C1106" s="10" t="s">
        <v>215</v>
      </c>
      <c r="D1106" s="12">
        <v>0</v>
      </c>
      <c r="E1106" s="12">
        <v>0</v>
      </c>
      <c r="F1106" s="146">
        <v>0</v>
      </c>
      <c r="G1106" s="84">
        <v>0</v>
      </c>
      <c r="H1106" s="84">
        <v>0</v>
      </c>
      <c r="I1106" s="146">
        <v>0</v>
      </c>
      <c r="J1106" s="43">
        <v>0</v>
      </c>
      <c r="K1106" s="43">
        <v>0</v>
      </c>
      <c r="L1106" s="52" t="str">
        <f t="shared" si="2386"/>
        <v/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f t="shared" si="2387"/>
        <v>0</v>
      </c>
      <c r="T1106" s="146">
        <f t="shared" si="2388"/>
        <v>0</v>
      </c>
      <c r="U1106" s="52" t="str">
        <f t="shared" si="2389"/>
        <v/>
      </c>
      <c r="V1106" s="62">
        <f t="shared" si="2390"/>
        <v>0</v>
      </c>
      <c r="W1106" s="12"/>
      <c r="X1106" s="111">
        <v>0</v>
      </c>
      <c r="Y1106" s="12"/>
      <c r="Z1106" s="12">
        <v>0</v>
      </c>
      <c r="AA1106" s="62">
        <f t="shared" si="2391"/>
        <v>0</v>
      </c>
      <c r="AB1106" s="52" t="str">
        <f t="shared" si="2376"/>
        <v/>
      </c>
      <c r="AC1106" s="62">
        <f t="shared" si="2377"/>
        <v>0</v>
      </c>
      <c r="AD1106" s="81"/>
      <c r="AE1106" s="162"/>
    </row>
    <row r="1107" spans="1:31" s="24" customFormat="1" ht="18" customHeight="1" x14ac:dyDescent="0.25">
      <c r="A1107" s="6" t="s">
        <v>231</v>
      </c>
      <c r="B1107" s="70" t="s">
        <v>7</v>
      </c>
      <c r="C1107" s="10" t="s">
        <v>221</v>
      </c>
      <c r="D1107" s="11">
        <v>286</v>
      </c>
      <c r="E1107" s="11">
        <v>290.56</v>
      </c>
      <c r="F1107" s="145">
        <v>217.06</v>
      </c>
      <c r="G1107" s="83">
        <v>216.88499999999999</v>
      </c>
      <c r="H1107" s="83">
        <v>193.22</v>
      </c>
      <c r="I1107" s="145">
        <v>169.55500000000001</v>
      </c>
      <c r="J1107" s="42">
        <v>145.88999999999999</v>
      </c>
      <c r="K1107" s="42">
        <v>122.22499999999999</v>
      </c>
      <c r="L1107" s="51">
        <f t="shared" si="2386"/>
        <v>0.99919377130747256</v>
      </c>
      <c r="M1107" s="11"/>
      <c r="N1107" s="11">
        <v>23.95</v>
      </c>
      <c r="O1107" s="11">
        <v>23.664999999999992</v>
      </c>
      <c r="P1107" s="11">
        <v>23.664999999999992</v>
      </c>
      <c r="Q1107" s="11">
        <v>23.664999999999999</v>
      </c>
      <c r="R1107" s="11">
        <v>23.66500000000002</v>
      </c>
      <c r="S1107" s="11">
        <f t="shared" si="2387"/>
        <v>23.664999999999992</v>
      </c>
      <c r="T1107" s="145">
        <f t="shared" si="2388"/>
        <v>0.17500000000001137</v>
      </c>
      <c r="U1107" s="51">
        <f t="shared" si="2389"/>
        <v>0.7464379129955947</v>
      </c>
      <c r="V1107" s="61">
        <f t="shared" si="2390"/>
        <v>73.675000000000011</v>
      </c>
      <c r="W1107" s="11">
        <v>71.099999999999994</v>
      </c>
      <c r="X1107" s="116">
        <v>71.5</v>
      </c>
      <c r="Y1107" s="11">
        <v>71.099999999999994</v>
      </c>
      <c r="Z1107" s="11">
        <v>71.5</v>
      </c>
      <c r="AA1107" s="61">
        <f t="shared" si="2391"/>
        <v>287.98500000000001</v>
      </c>
      <c r="AB1107" s="51">
        <f t="shared" si="2376"/>
        <v>0.99113780286343611</v>
      </c>
      <c r="AC1107" s="61">
        <f t="shared" si="2377"/>
        <v>2.5749999999999886</v>
      </c>
      <c r="AD1107" s="81"/>
      <c r="AE1107" s="162"/>
    </row>
    <row r="1108" spans="1:31" s="24" customFormat="1" ht="18" customHeight="1" x14ac:dyDescent="0.25">
      <c r="A1108" s="6" t="str">
        <f>IF(OR(M1108&lt;&gt;0,F1108&lt;&gt;0,O1108&lt;&gt;0,S1108&lt;&gt;0,T1108&lt;&gt;0),"a","b")</f>
        <v>b</v>
      </c>
      <c r="B1108" s="70" t="s">
        <v>7</v>
      </c>
      <c r="C1108" s="10" t="s">
        <v>216</v>
      </c>
      <c r="D1108" s="12">
        <v>0</v>
      </c>
      <c r="E1108" s="12">
        <v>0</v>
      </c>
      <c r="F1108" s="146">
        <v>0</v>
      </c>
      <c r="G1108" s="84">
        <v>0</v>
      </c>
      <c r="H1108" s="84">
        <v>0</v>
      </c>
      <c r="I1108" s="146">
        <v>0</v>
      </c>
      <c r="J1108" s="43">
        <v>0</v>
      </c>
      <c r="K1108" s="43">
        <v>0</v>
      </c>
      <c r="L1108" s="52" t="str">
        <f t="shared" si="2386"/>
        <v/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f t="shared" si="2387"/>
        <v>0</v>
      </c>
      <c r="T1108" s="146">
        <f t="shared" si="2388"/>
        <v>0</v>
      </c>
      <c r="U1108" s="52" t="str">
        <f t="shared" si="2389"/>
        <v/>
      </c>
      <c r="V1108" s="62">
        <f t="shared" si="2390"/>
        <v>0</v>
      </c>
      <c r="W1108" s="12"/>
      <c r="X1108" s="111">
        <v>0</v>
      </c>
      <c r="Y1108" s="12"/>
      <c r="Z1108" s="12">
        <v>0</v>
      </c>
      <c r="AA1108" s="62">
        <f t="shared" si="2391"/>
        <v>0</v>
      </c>
      <c r="AB1108" s="52" t="str">
        <f t="shared" si="2376"/>
        <v/>
      </c>
      <c r="AC1108" s="62">
        <f t="shared" si="2377"/>
        <v>0</v>
      </c>
      <c r="AD1108" s="81"/>
      <c r="AE1108" s="162"/>
    </row>
    <row r="1109" spans="1:31" s="24" customFormat="1" ht="18" customHeight="1" x14ac:dyDescent="0.25">
      <c r="A1109" s="6" t="str">
        <f>IF(OR(M1109&lt;&gt;0,F1109&lt;&gt;0,O1109&lt;&gt;0,S1109&lt;&gt;0,T1109&lt;&gt;0),"a","b")</f>
        <v>b</v>
      </c>
      <c r="B1109" s="70" t="s">
        <v>7</v>
      </c>
      <c r="C1109" s="10" t="s">
        <v>217</v>
      </c>
      <c r="D1109" s="12">
        <v>0</v>
      </c>
      <c r="E1109" s="12">
        <v>0</v>
      </c>
      <c r="F1109" s="146">
        <v>0</v>
      </c>
      <c r="G1109" s="84">
        <v>0</v>
      </c>
      <c r="H1109" s="84">
        <v>0</v>
      </c>
      <c r="I1109" s="146">
        <v>0</v>
      </c>
      <c r="J1109" s="43">
        <v>0</v>
      </c>
      <c r="K1109" s="43">
        <v>0</v>
      </c>
      <c r="L1109" s="52" t="str">
        <f t="shared" si="2386"/>
        <v/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f t="shared" si="2387"/>
        <v>0</v>
      </c>
      <c r="T1109" s="146">
        <f t="shared" si="2388"/>
        <v>0</v>
      </c>
      <c r="U1109" s="52" t="str">
        <f t="shared" si="2389"/>
        <v/>
      </c>
      <c r="V1109" s="62">
        <f t="shared" si="2390"/>
        <v>0</v>
      </c>
      <c r="W1109" s="12"/>
      <c r="X1109" s="111">
        <v>0</v>
      </c>
      <c r="Y1109" s="12"/>
      <c r="Z1109" s="12">
        <v>0</v>
      </c>
      <c r="AA1109" s="62">
        <f t="shared" si="2391"/>
        <v>0</v>
      </c>
      <c r="AB1109" s="52" t="str">
        <f t="shared" si="2376"/>
        <v/>
      </c>
      <c r="AC1109" s="62">
        <f t="shared" si="2377"/>
        <v>0</v>
      </c>
      <c r="AD1109" s="81"/>
      <c r="AE1109" s="162"/>
    </row>
    <row r="1110" spans="1:31" s="24" customFormat="1" ht="18" customHeight="1" x14ac:dyDescent="0.25">
      <c r="A1110" s="6" t="str">
        <f>IF(OR(M1110&lt;&gt;0,F1110&lt;&gt;0,O1110&lt;&gt;0,S1110&lt;&gt;0,T1110&lt;&gt;0),"a","b")</f>
        <v>b</v>
      </c>
      <c r="B1110" s="70" t="s">
        <v>7</v>
      </c>
      <c r="C1110" s="10" t="s">
        <v>218</v>
      </c>
      <c r="D1110" s="12">
        <v>0</v>
      </c>
      <c r="E1110" s="12">
        <v>0</v>
      </c>
      <c r="F1110" s="146">
        <v>0</v>
      </c>
      <c r="G1110" s="84">
        <v>0</v>
      </c>
      <c r="H1110" s="84">
        <v>0</v>
      </c>
      <c r="I1110" s="146">
        <v>0</v>
      </c>
      <c r="J1110" s="43">
        <v>0</v>
      </c>
      <c r="K1110" s="43">
        <v>0</v>
      </c>
      <c r="L1110" s="52" t="str">
        <f t="shared" si="2386"/>
        <v/>
      </c>
      <c r="M1110" s="12">
        <v>0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f t="shared" si="2387"/>
        <v>0</v>
      </c>
      <c r="T1110" s="146">
        <f t="shared" si="2388"/>
        <v>0</v>
      </c>
      <c r="U1110" s="52" t="str">
        <f t="shared" si="2389"/>
        <v/>
      </c>
      <c r="V1110" s="62">
        <f t="shared" si="2390"/>
        <v>0</v>
      </c>
      <c r="W1110" s="12"/>
      <c r="X1110" s="111">
        <v>0</v>
      </c>
      <c r="Y1110" s="12"/>
      <c r="Z1110" s="12">
        <v>0</v>
      </c>
      <c r="AA1110" s="62">
        <f t="shared" si="2391"/>
        <v>0</v>
      </c>
      <c r="AB1110" s="52" t="str">
        <f t="shared" si="2376"/>
        <v/>
      </c>
      <c r="AC1110" s="62">
        <f t="shared" si="2377"/>
        <v>0</v>
      </c>
      <c r="AD1110" s="81"/>
      <c r="AE1110" s="162"/>
    </row>
    <row r="1111" spans="1:31" s="24" customFormat="1" ht="18" customHeight="1" x14ac:dyDescent="0.25">
      <c r="A1111" s="6" t="s">
        <v>231</v>
      </c>
      <c r="B1111" s="70" t="s">
        <v>7</v>
      </c>
      <c r="C1111" s="10" t="s">
        <v>219</v>
      </c>
      <c r="D1111" s="11">
        <v>2214</v>
      </c>
      <c r="E1111" s="11">
        <v>1225.44</v>
      </c>
      <c r="F1111" s="145">
        <v>968.44</v>
      </c>
      <c r="G1111" s="83">
        <v>967.82736999999997</v>
      </c>
      <c r="H1111" s="83">
        <v>671.15003000000002</v>
      </c>
      <c r="I1111" s="145">
        <v>629.10493000000008</v>
      </c>
      <c r="J1111" s="42">
        <v>459.4357</v>
      </c>
      <c r="K1111" s="42">
        <v>403.5652</v>
      </c>
      <c r="L1111" s="51">
        <f t="shared" si="2386"/>
        <v>0.99936740531163515</v>
      </c>
      <c r="M1111" s="11"/>
      <c r="N1111" s="11">
        <v>131.94935000000001</v>
      </c>
      <c r="O1111" s="11">
        <v>45.89749999999998</v>
      </c>
      <c r="P1111" s="11">
        <v>55.870499999999993</v>
      </c>
      <c r="Q1111" s="11">
        <v>60.035000000000004</v>
      </c>
      <c r="R1111" s="11">
        <v>169.66923000000008</v>
      </c>
      <c r="S1111" s="11">
        <f t="shared" si="2387"/>
        <v>296.67733999999996</v>
      </c>
      <c r="T1111" s="145">
        <f t="shared" si="2388"/>
        <v>0.61263000000008105</v>
      </c>
      <c r="U1111" s="51">
        <f t="shared" si="2389"/>
        <v>0.78977948328763536</v>
      </c>
      <c r="V1111" s="61">
        <f t="shared" si="2390"/>
        <v>257.61263000000008</v>
      </c>
      <c r="W1111" s="11">
        <f>153+429</f>
        <v>582</v>
      </c>
      <c r="X1111" s="116">
        <v>655</v>
      </c>
      <c r="Y1111" s="11">
        <v>285</v>
      </c>
      <c r="Z1111" s="11">
        <v>108</v>
      </c>
      <c r="AA1111" s="61">
        <f t="shared" si="2391"/>
        <v>1252.82737</v>
      </c>
      <c r="AB1111" s="51">
        <f t="shared" si="2376"/>
        <v>1.0223490093354224</v>
      </c>
      <c r="AC1111" s="61">
        <f t="shared" si="2377"/>
        <v>-27.387369999999919</v>
      </c>
      <c r="AD1111" s="81"/>
      <c r="AE1111" s="162"/>
    </row>
    <row r="1112" spans="1:31" s="24" customFormat="1" ht="18" customHeight="1" x14ac:dyDescent="0.25">
      <c r="A1112" s="6" t="str">
        <f>IF(OR(M1112&lt;&gt;0,F1112&lt;&gt;0,O1112&lt;&gt;0,S1112&lt;&gt;0,T1112&lt;&gt;0),"a","b")</f>
        <v>b</v>
      </c>
      <c r="B1112" s="70" t="s">
        <v>7</v>
      </c>
      <c r="C1112" s="10" t="s">
        <v>220</v>
      </c>
      <c r="D1112" s="12">
        <v>0</v>
      </c>
      <c r="E1112" s="12">
        <v>0</v>
      </c>
      <c r="F1112" s="146">
        <v>0</v>
      </c>
      <c r="G1112" s="84">
        <v>0</v>
      </c>
      <c r="H1112" s="84">
        <v>0</v>
      </c>
      <c r="I1112" s="146">
        <v>0</v>
      </c>
      <c r="J1112" s="43">
        <v>0</v>
      </c>
      <c r="K1112" s="43">
        <v>0</v>
      </c>
      <c r="L1112" s="52" t="str">
        <f t="shared" si="2386"/>
        <v/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  <c r="S1112" s="12">
        <f t="shared" si="2387"/>
        <v>0</v>
      </c>
      <c r="T1112" s="146">
        <f t="shared" si="2388"/>
        <v>0</v>
      </c>
      <c r="U1112" s="52" t="str">
        <f t="shared" si="2389"/>
        <v/>
      </c>
      <c r="V1112" s="62">
        <f t="shared" si="2390"/>
        <v>0</v>
      </c>
      <c r="W1112" s="12"/>
      <c r="X1112" s="111">
        <v>0</v>
      </c>
      <c r="Y1112" s="12"/>
      <c r="Z1112" s="12">
        <v>0</v>
      </c>
      <c r="AA1112" s="62">
        <f t="shared" si="2391"/>
        <v>0</v>
      </c>
      <c r="AB1112" s="52" t="str">
        <f t="shared" si="2376"/>
        <v/>
      </c>
      <c r="AC1112" s="62">
        <f t="shared" si="2377"/>
        <v>0</v>
      </c>
      <c r="AD1112" s="81"/>
      <c r="AE1112" s="162"/>
    </row>
    <row r="1113" spans="1:31" s="24" customFormat="1" ht="30" customHeight="1" x14ac:dyDescent="0.25">
      <c r="A1113" s="6" t="str">
        <f>IF(OR(M1113&lt;&gt;0,F1113&lt;&gt;0,O1113&lt;&gt;0,S1113&lt;&gt;0,T1113&lt;&gt;0),"a","b")</f>
        <v>b</v>
      </c>
      <c r="B1113" s="69" t="s">
        <v>7</v>
      </c>
      <c r="C1113" s="13" t="s">
        <v>14</v>
      </c>
      <c r="D1113" s="14">
        <v>0</v>
      </c>
      <c r="E1113" s="14">
        <v>0</v>
      </c>
      <c r="F1113" s="147">
        <v>0</v>
      </c>
      <c r="G1113" s="158">
        <v>0</v>
      </c>
      <c r="H1113" s="158">
        <v>0</v>
      </c>
      <c r="I1113" s="147">
        <v>0</v>
      </c>
      <c r="J1113" s="44">
        <v>0</v>
      </c>
      <c r="K1113" s="44">
        <v>0</v>
      </c>
      <c r="L1113" s="53" t="str">
        <f t="shared" si="2386"/>
        <v/>
      </c>
      <c r="M1113" s="14">
        <v>0</v>
      </c>
      <c r="N1113" s="14">
        <v>0</v>
      </c>
      <c r="O1113" s="14">
        <v>0</v>
      </c>
      <c r="P1113" s="14">
        <v>0</v>
      </c>
      <c r="Q1113" s="14">
        <v>0</v>
      </c>
      <c r="R1113" s="14">
        <v>0</v>
      </c>
      <c r="S1113" s="14">
        <f t="shared" si="2387"/>
        <v>0</v>
      </c>
      <c r="T1113" s="147">
        <f t="shared" si="2388"/>
        <v>0</v>
      </c>
      <c r="U1113" s="53" t="str">
        <f t="shared" si="2389"/>
        <v/>
      </c>
      <c r="V1113" s="63">
        <f t="shared" si="2390"/>
        <v>0</v>
      </c>
      <c r="W1113" s="14"/>
      <c r="X1113" s="110">
        <v>0</v>
      </c>
      <c r="Y1113" s="14"/>
      <c r="Z1113" s="14">
        <v>0</v>
      </c>
      <c r="AA1113" s="63">
        <f t="shared" si="2391"/>
        <v>0</v>
      </c>
      <c r="AB1113" s="53" t="str">
        <f t="shared" si="2376"/>
        <v/>
      </c>
      <c r="AC1113" s="63">
        <f t="shared" si="2377"/>
        <v>0</v>
      </c>
      <c r="AD1113" s="81"/>
      <c r="AE1113" s="162"/>
    </row>
    <row r="1114" spans="1:31" s="24" customFormat="1" ht="15" customHeight="1" x14ac:dyDescent="0.25">
      <c r="A1114" s="6" t="str">
        <f>IF(OR(M1114&lt;&gt;0,F1114&lt;&gt;0,O1114&lt;&gt;0,S1114&lt;&gt;0,T1114&lt;&gt;0),"a","b")</f>
        <v>b</v>
      </c>
      <c r="B1114" s="69" t="s">
        <v>7</v>
      </c>
      <c r="C1114" s="13" t="s">
        <v>15</v>
      </c>
      <c r="D1114" s="14">
        <v>0</v>
      </c>
      <c r="E1114" s="14">
        <v>0</v>
      </c>
      <c r="F1114" s="147">
        <v>0</v>
      </c>
      <c r="G1114" s="158">
        <v>0</v>
      </c>
      <c r="H1114" s="158">
        <v>0</v>
      </c>
      <c r="I1114" s="147">
        <v>0</v>
      </c>
      <c r="J1114" s="44">
        <v>0</v>
      </c>
      <c r="K1114" s="44">
        <v>0</v>
      </c>
      <c r="L1114" s="53" t="str">
        <f t="shared" si="2386"/>
        <v/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f t="shared" si="2387"/>
        <v>0</v>
      </c>
      <c r="T1114" s="147">
        <f t="shared" si="2388"/>
        <v>0</v>
      </c>
      <c r="U1114" s="53" t="str">
        <f t="shared" si="2389"/>
        <v/>
      </c>
      <c r="V1114" s="63">
        <f t="shared" si="2390"/>
        <v>0</v>
      </c>
      <c r="W1114" s="14"/>
      <c r="X1114" s="110">
        <v>0</v>
      </c>
      <c r="Y1114" s="14"/>
      <c r="Z1114" s="14">
        <v>0</v>
      </c>
      <c r="AA1114" s="63">
        <f t="shared" si="2391"/>
        <v>0</v>
      </c>
      <c r="AB1114" s="53" t="str">
        <f t="shared" si="2376"/>
        <v/>
      </c>
      <c r="AC1114" s="63">
        <f t="shared" si="2377"/>
        <v>0</v>
      </c>
      <c r="AD1114" s="81"/>
      <c r="AE1114" s="162"/>
    </row>
    <row r="1115" spans="1:31" s="24" customFormat="1" ht="15.75" customHeight="1" thickBot="1" x14ac:dyDescent="0.3">
      <c r="A1115" s="6" t="str">
        <f>IF(OR(M1115&lt;&gt;0,F1115&lt;&gt;0,O1115&lt;&gt;0,S1115&lt;&gt;0,T1115&lt;&gt;0),"a","b")</f>
        <v>b</v>
      </c>
      <c r="B1115" s="71" t="s">
        <v>7</v>
      </c>
      <c r="C1115" s="17" t="s">
        <v>16</v>
      </c>
      <c r="D1115" s="18">
        <v>0</v>
      </c>
      <c r="E1115" s="18">
        <v>0</v>
      </c>
      <c r="F1115" s="149">
        <v>0</v>
      </c>
      <c r="G1115" s="160">
        <v>0</v>
      </c>
      <c r="H1115" s="160">
        <v>0</v>
      </c>
      <c r="I1115" s="149">
        <v>0</v>
      </c>
      <c r="J1115" s="46">
        <v>0</v>
      </c>
      <c r="K1115" s="46">
        <v>0</v>
      </c>
      <c r="L1115" s="55" t="str">
        <f t="shared" si="2386"/>
        <v/>
      </c>
      <c r="M1115" s="18">
        <v>0</v>
      </c>
      <c r="N1115" s="18">
        <v>0</v>
      </c>
      <c r="O1115" s="18">
        <v>0</v>
      </c>
      <c r="P1115" s="18">
        <v>0</v>
      </c>
      <c r="Q1115" s="18">
        <v>0</v>
      </c>
      <c r="R1115" s="18">
        <v>0</v>
      </c>
      <c r="S1115" s="18">
        <f t="shared" si="2387"/>
        <v>0</v>
      </c>
      <c r="T1115" s="149">
        <f t="shared" si="2388"/>
        <v>0</v>
      </c>
      <c r="U1115" s="55" t="str">
        <f t="shared" si="2389"/>
        <v/>
      </c>
      <c r="V1115" s="65">
        <f t="shared" si="2390"/>
        <v>0</v>
      </c>
      <c r="W1115" s="18"/>
      <c r="X1115" s="112">
        <v>0</v>
      </c>
      <c r="Y1115" s="18"/>
      <c r="Z1115" s="18">
        <v>0</v>
      </c>
      <c r="AA1115" s="65">
        <f t="shared" si="2391"/>
        <v>0</v>
      </c>
      <c r="AB1115" s="55" t="str">
        <f t="shared" si="2376"/>
        <v/>
      </c>
      <c r="AC1115" s="65">
        <f t="shared" si="2377"/>
        <v>0</v>
      </c>
      <c r="AD1115" s="81"/>
      <c r="AE1115" s="162"/>
    </row>
    <row r="1116" spans="1:31" s="6" customFormat="1" ht="63.75" customHeight="1" thickTop="1" thickBot="1" x14ac:dyDescent="0.3">
      <c r="A1116" s="6" t="str">
        <f>IF(OR(M1116&lt;&gt;0,F1116&lt;&gt;0,O1116&lt;&gt;0,S1116&lt;&gt;0,T1116&lt;&gt;0),"a","b")</f>
        <v>a</v>
      </c>
      <c r="B1116" s="67" t="s">
        <v>182</v>
      </c>
      <c r="C1116" s="19" t="s">
        <v>183</v>
      </c>
      <c r="D1116" s="7">
        <f t="shared" ref="D1116:K1116" si="2392">D1117+D1125+D1126+D1127</f>
        <v>6000</v>
      </c>
      <c r="E1116" s="7">
        <f t="shared" si="2392"/>
        <v>5961.52</v>
      </c>
      <c r="F1116" s="143">
        <f t="shared" ref="F1116" si="2393">F1117+F1125+F1126+F1127</f>
        <v>4137.0200000000004</v>
      </c>
      <c r="G1116" s="156">
        <f t="shared" si="2392"/>
        <v>4136.2347599999994</v>
      </c>
      <c r="H1116" s="156">
        <f t="shared" ref="H1116" si="2394">H1117+H1125+H1126+H1127</f>
        <v>3704.32429</v>
      </c>
      <c r="I1116" s="143">
        <f t="shared" ref="I1116" si="2395">I1117+I1125+I1126+I1127</f>
        <v>3545.9722200000001</v>
      </c>
      <c r="J1116" s="40">
        <f t="shared" si="2392"/>
        <v>2415.4929900000002</v>
      </c>
      <c r="K1116" s="40">
        <f t="shared" si="2392"/>
        <v>2147.1800699999999</v>
      </c>
      <c r="L1116" s="49">
        <f t="shared" si="2386"/>
        <v>0.99981019187724474</v>
      </c>
      <c r="M1116" s="7">
        <f>M1117+M1125+M1126+M1127</f>
        <v>0</v>
      </c>
      <c r="N1116" s="7">
        <f>N1117+N1125+N1126+N1127</f>
        <v>1145.8307</v>
      </c>
      <c r="O1116" s="7">
        <f>O1117+O1125+O1126+O1127</f>
        <v>218.8750799999998</v>
      </c>
      <c r="P1116" s="7">
        <f>P1117+P1125+P1126+P1127</f>
        <v>268.3129200000003</v>
      </c>
      <c r="Q1116" s="7">
        <f>Q1117+Q1125+Q1126+Q1127</f>
        <v>287</v>
      </c>
      <c r="R1116" s="7">
        <v>1130.4792299999999</v>
      </c>
      <c r="S1116" s="7">
        <f t="shared" si="2387"/>
        <v>431.91046999999935</v>
      </c>
      <c r="T1116" s="143">
        <f t="shared" si="2388"/>
        <v>0.78524000000106753</v>
      </c>
      <c r="U1116" s="49">
        <f t="shared" si="2389"/>
        <v>0.69382217286866421</v>
      </c>
      <c r="V1116" s="59">
        <f t="shared" si="2390"/>
        <v>1825.2852400000011</v>
      </c>
      <c r="W1116" s="7">
        <f>W1117+W1125+W1126+W1127</f>
        <v>2739.8</v>
      </c>
      <c r="X1116" s="118">
        <f>X1117+X1125+X1126+X1127</f>
        <v>2025.057</v>
      </c>
      <c r="Y1116" s="7">
        <f>Y1117+Y1125+Y1126+Y1127</f>
        <v>1367.7</v>
      </c>
      <c r="Z1116" s="7">
        <f>Z1117+Z1125+Z1126+Z1127</f>
        <v>1518</v>
      </c>
      <c r="AA1116" s="59">
        <f t="shared" si="2391"/>
        <v>5503.9347599999992</v>
      </c>
      <c r="AB1116" s="49">
        <f t="shared" si="2376"/>
        <v>0.92324352849608804</v>
      </c>
      <c r="AC1116" s="59">
        <f t="shared" si="2377"/>
        <v>457.58524000000125</v>
      </c>
      <c r="AD1116" s="81"/>
      <c r="AE1116" s="162"/>
    </row>
    <row r="1117" spans="1:31" s="24" customFormat="1" ht="18.75" customHeight="1" thickTop="1" x14ac:dyDescent="0.25">
      <c r="A1117" s="6" t="s">
        <v>231</v>
      </c>
      <c r="B1117" s="69" t="s">
        <v>7</v>
      </c>
      <c r="C1117" s="8" t="s">
        <v>8</v>
      </c>
      <c r="D1117" s="9">
        <f t="shared" ref="D1117:K1117" si="2396">D1118+D1119+D1120+D1121+D1122+D1123+D1124</f>
        <v>6000</v>
      </c>
      <c r="E1117" s="9">
        <f t="shared" si="2396"/>
        <v>5961.52</v>
      </c>
      <c r="F1117" s="144">
        <f t="shared" ref="F1117" si="2397">F1118+F1119+F1120+F1121+F1122+F1123+F1124</f>
        <v>4137.0200000000004</v>
      </c>
      <c r="G1117" s="157">
        <f t="shared" si="2396"/>
        <v>4136.2347599999994</v>
      </c>
      <c r="H1117" s="157">
        <f t="shared" ref="H1117" si="2398">H1118+H1119+H1120+H1121+H1122+H1123+H1124</f>
        <v>3704.32429</v>
      </c>
      <c r="I1117" s="144">
        <f t="shared" ref="I1117" si="2399">I1118+I1119+I1120+I1121+I1122+I1123+I1124</f>
        <v>3545.9722200000001</v>
      </c>
      <c r="J1117" s="41">
        <f t="shared" si="2396"/>
        <v>2415.4929900000002</v>
      </c>
      <c r="K1117" s="41">
        <f t="shared" si="2396"/>
        <v>2147.1800699999999</v>
      </c>
      <c r="L1117" s="50">
        <f t="shared" si="2386"/>
        <v>0.99981019187724474</v>
      </c>
      <c r="M1117" s="9">
        <f>M1118+M1119+M1120+M1121+M1122+M1123+M1124</f>
        <v>0</v>
      </c>
      <c r="N1117" s="9">
        <f>N1118+N1119+N1120+N1121+N1122+N1123+N1124</f>
        <v>1145.8307</v>
      </c>
      <c r="O1117" s="9">
        <f>O1118+O1119+O1120+O1121+O1122+O1123+O1124</f>
        <v>218.8750799999998</v>
      </c>
      <c r="P1117" s="9">
        <f>P1118+P1119+P1120+P1121+P1122+P1123+P1124</f>
        <v>268.3129200000003</v>
      </c>
      <c r="Q1117" s="9">
        <f>Q1118+Q1119+Q1120+Q1121+Q1122+Q1123+Q1124</f>
        <v>287</v>
      </c>
      <c r="R1117" s="9">
        <v>1130.4792299999999</v>
      </c>
      <c r="S1117" s="9">
        <f t="shared" si="2387"/>
        <v>431.91046999999935</v>
      </c>
      <c r="T1117" s="144">
        <f t="shared" si="2388"/>
        <v>0.78524000000106753</v>
      </c>
      <c r="U1117" s="50">
        <f t="shared" si="2389"/>
        <v>0.69382217286866421</v>
      </c>
      <c r="V1117" s="60">
        <f t="shared" si="2390"/>
        <v>1825.2852400000011</v>
      </c>
      <c r="W1117" s="9">
        <f>W1118+W1119+W1120+W1121+W1122+W1123+W1124</f>
        <v>2739.8</v>
      </c>
      <c r="X1117" s="113">
        <f>X1118+X1119+X1120+X1121+X1122+X1123+X1124</f>
        <v>2025.057</v>
      </c>
      <c r="Y1117" s="9">
        <f>Y1118+Y1119+Y1120+Y1121+Y1122+Y1123+Y1124</f>
        <v>1367.7</v>
      </c>
      <c r="Z1117" s="9">
        <f>Z1118+Z1119+Z1120+Z1121+Z1122+Z1123+Z1124</f>
        <v>1518</v>
      </c>
      <c r="AA1117" s="60">
        <f t="shared" si="2391"/>
        <v>5503.9347599999992</v>
      </c>
      <c r="AB1117" s="50">
        <f t="shared" si="2376"/>
        <v>0.92324352849608804</v>
      </c>
      <c r="AC1117" s="60">
        <f t="shared" si="2377"/>
        <v>457.58524000000125</v>
      </c>
      <c r="AD1117" s="81"/>
      <c r="AE1117" s="162"/>
    </row>
    <row r="1118" spans="1:31" s="24" customFormat="1" ht="18" customHeight="1" x14ac:dyDescent="0.25">
      <c r="A1118" s="6" t="str">
        <f>IF(OR(M1118&lt;&gt;0,F1118&lt;&gt;0,O1118&lt;&gt;0,S1118&lt;&gt;0,T1118&lt;&gt;0),"a","b")</f>
        <v>b</v>
      </c>
      <c r="B1118" s="70" t="s">
        <v>7</v>
      </c>
      <c r="C1118" s="10" t="s">
        <v>215</v>
      </c>
      <c r="D1118" s="12">
        <v>0</v>
      </c>
      <c r="E1118" s="12">
        <v>0</v>
      </c>
      <c r="F1118" s="146">
        <v>0</v>
      </c>
      <c r="G1118" s="84">
        <v>0</v>
      </c>
      <c r="H1118" s="84">
        <v>0</v>
      </c>
      <c r="I1118" s="146">
        <v>0</v>
      </c>
      <c r="J1118" s="43">
        <v>0</v>
      </c>
      <c r="K1118" s="43">
        <v>0</v>
      </c>
      <c r="L1118" s="52" t="str">
        <f t="shared" si="2386"/>
        <v/>
      </c>
      <c r="M1118" s="12">
        <v>0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f t="shared" si="2387"/>
        <v>0</v>
      </c>
      <c r="T1118" s="146">
        <f t="shared" si="2388"/>
        <v>0</v>
      </c>
      <c r="U1118" s="52" t="str">
        <f t="shared" si="2389"/>
        <v/>
      </c>
      <c r="V1118" s="62">
        <f t="shared" si="2390"/>
        <v>0</v>
      </c>
      <c r="W1118" s="12"/>
      <c r="X1118" s="111">
        <v>0</v>
      </c>
      <c r="Y1118" s="12"/>
      <c r="Z1118" s="12">
        <v>0</v>
      </c>
      <c r="AA1118" s="62">
        <f t="shared" si="2391"/>
        <v>0</v>
      </c>
      <c r="AB1118" s="52" t="str">
        <f t="shared" si="2376"/>
        <v/>
      </c>
      <c r="AC1118" s="62">
        <f t="shared" si="2377"/>
        <v>0</v>
      </c>
      <c r="AD1118" s="81"/>
      <c r="AE1118" s="162"/>
    </row>
    <row r="1119" spans="1:31" s="24" customFormat="1" ht="18" customHeight="1" x14ac:dyDescent="0.25">
      <c r="A1119" s="6" t="s">
        <v>231</v>
      </c>
      <c r="B1119" s="70" t="s">
        <v>7</v>
      </c>
      <c r="C1119" s="10" t="s">
        <v>221</v>
      </c>
      <c r="D1119" s="11">
        <v>144</v>
      </c>
      <c r="E1119" s="11">
        <v>153</v>
      </c>
      <c r="F1119" s="145">
        <v>90</v>
      </c>
      <c r="G1119" s="83">
        <v>90</v>
      </c>
      <c r="H1119" s="83">
        <v>72</v>
      </c>
      <c r="I1119" s="145">
        <v>63</v>
      </c>
      <c r="J1119" s="42">
        <v>54</v>
      </c>
      <c r="K1119" s="42">
        <v>45</v>
      </c>
      <c r="L1119" s="51">
        <f t="shared" si="2386"/>
        <v>1</v>
      </c>
      <c r="M1119" s="11">
        <v>0</v>
      </c>
      <c r="N1119" s="11">
        <v>9</v>
      </c>
      <c r="O1119" s="11">
        <v>9</v>
      </c>
      <c r="P1119" s="11">
        <v>9</v>
      </c>
      <c r="Q1119" s="11">
        <v>9</v>
      </c>
      <c r="R1119" s="11">
        <v>9</v>
      </c>
      <c r="S1119" s="11">
        <f t="shared" si="2387"/>
        <v>18</v>
      </c>
      <c r="T1119" s="145">
        <f t="shared" si="2388"/>
        <v>0</v>
      </c>
      <c r="U1119" s="51">
        <f t="shared" si="2389"/>
        <v>0.58823529411764708</v>
      </c>
      <c r="V1119" s="61">
        <f t="shared" si="2390"/>
        <v>63</v>
      </c>
      <c r="W1119" s="11">
        <v>45</v>
      </c>
      <c r="X1119" s="116">
        <v>36</v>
      </c>
      <c r="Y1119" s="11">
        <v>54</v>
      </c>
      <c r="Z1119" s="11">
        <v>63</v>
      </c>
      <c r="AA1119" s="61">
        <f t="shared" si="2391"/>
        <v>144</v>
      </c>
      <c r="AB1119" s="51">
        <f t="shared" si="2376"/>
        <v>0.94117647058823528</v>
      </c>
      <c r="AC1119" s="61">
        <f t="shared" si="2377"/>
        <v>9</v>
      </c>
      <c r="AD1119" s="81"/>
      <c r="AE1119" s="162"/>
    </row>
    <row r="1120" spans="1:31" s="24" customFormat="1" ht="18" customHeight="1" x14ac:dyDescent="0.25">
      <c r="A1120" s="6" t="str">
        <f>IF(OR(M1120&lt;&gt;0,F1120&lt;&gt;0,O1120&lt;&gt;0,S1120&lt;&gt;0,T1120&lt;&gt;0),"a","b")</f>
        <v>b</v>
      </c>
      <c r="B1120" s="70" t="s">
        <v>7</v>
      </c>
      <c r="C1120" s="10" t="s">
        <v>216</v>
      </c>
      <c r="D1120" s="12">
        <v>0</v>
      </c>
      <c r="E1120" s="12">
        <v>0</v>
      </c>
      <c r="F1120" s="146">
        <v>0</v>
      </c>
      <c r="G1120" s="84">
        <v>0</v>
      </c>
      <c r="H1120" s="84">
        <v>0</v>
      </c>
      <c r="I1120" s="146">
        <v>0</v>
      </c>
      <c r="J1120" s="43">
        <v>0</v>
      </c>
      <c r="K1120" s="43">
        <v>0</v>
      </c>
      <c r="L1120" s="52" t="str">
        <f t="shared" si="2386"/>
        <v/>
      </c>
      <c r="M1120" s="12">
        <v>0</v>
      </c>
      <c r="N1120" s="12">
        <v>0</v>
      </c>
      <c r="O1120" s="12">
        <v>0</v>
      </c>
      <c r="P1120" s="12">
        <v>0</v>
      </c>
      <c r="Q1120" s="12">
        <v>0</v>
      </c>
      <c r="R1120" s="12">
        <v>0</v>
      </c>
      <c r="S1120" s="12">
        <f t="shared" si="2387"/>
        <v>0</v>
      </c>
      <c r="T1120" s="146">
        <f t="shared" si="2388"/>
        <v>0</v>
      </c>
      <c r="U1120" s="52" t="str">
        <f t="shared" si="2389"/>
        <v/>
      </c>
      <c r="V1120" s="62">
        <f t="shared" si="2390"/>
        <v>0</v>
      </c>
      <c r="W1120" s="12"/>
      <c r="X1120" s="111">
        <v>0</v>
      </c>
      <c r="Y1120" s="12"/>
      <c r="Z1120" s="12">
        <v>0</v>
      </c>
      <c r="AA1120" s="62">
        <f t="shared" si="2391"/>
        <v>0</v>
      </c>
      <c r="AB1120" s="52" t="str">
        <f t="shared" si="2376"/>
        <v/>
      </c>
      <c r="AC1120" s="62">
        <f t="shared" si="2377"/>
        <v>0</v>
      </c>
      <c r="AD1120" s="81"/>
      <c r="AE1120" s="162"/>
    </row>
    <row r="1121" spans="1:31" s="24" customFormat="1" ht="18" customHeight="1" x14ac:dyDescent="0.25">
      <c r="A1121" s="6" t="str">
        <f>IF(OR(M1121&lt;&gt;0,F1121&lt;&gt;0,O1121&lt;&gt;0,S1121&lt;&gt;0,T1121&lt;&gt;0),"a","b")</f>
        <v>b</v>
      </c>
      <c r="B1121" s="70" t="s">
        <v>7</v>
      </c>
      <c r="C1121" s="10" t="s">
        <v>217</v>
      </c>
      <c r="D1121" s="12">
        <v>0</v>
      </c>
      <c r="E1121" s="12">
        <v>0</v>
      </c>
      <c r="F1121" s="146">
        <v>0</v>
      </c>
      <c r="G1121" s="84">
        <v>0</v>
      </c>
      <c r="H1121" s="84">
        <v>0</v>
      </c>
      <c r="I1121" s="146">
        <v>0</v>
      </c>
      <c r="J1121" s="43">
        <v>0</v>
      </c>
      <c r="K1121" s="43">
        <v>0</v>
      </c>
      <c r="L1121" s="52" t="str">
        <f t="shared" si="2386"/>
        <v/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f t="shared" si="2387"/>
        <v>0</v>
      </c>
      <c r="T1121" s="146">
        <f t="shared" si="2388"/>
        <v>0</v>
      </c>
      <c r="U1121" s="52" t="str">
        <f t="shared" si="2389"/>
        <v/>
      </c>
      <c r="V1121" s="62">
        <f t="shared" si="2390"/>
        <v>0</v>
      </c>
      <c r="W1121" s="12"/>
      <c r="X1121" s="111">
        <v>0</v>
      </c>
      <c r="Y1121" s="12"/>
      <c r="Z1121" s="12">
        <v>0</v>
      </c>
      <c r="AA1121" s="62">
        <f t="shared" si="2391"/>
        <v>0</v>
      </c>
      <c r="AB1121" s="52" t="str">
        <f t="shared" si="2376"/>
        <v/>
      </c>
      <c r="AC1121" s="62">
        <f t="shared" si="2377"/>
        <v>0</v>
      </c>
      <c r="AD1121" s="81"/>
      <c r="AE1121" s="162"/>
    </row>
    <row r="1122" spans="1:31" s="24" customFormat="1" ht="18" customHeight="1" x14ac:dyDescent="0.25">
      <c r="A1122" s="6" t="str">
        <f>IF(OR(M1122&lt;&gt;0,F1122&lt;&gt;0,O1122&lt;&gt;0,S1122&lt;&gt;0,T1122&lt;&gt;0),"a","b")</f>
        <v>b</v>
      </c>
      <c r="B1122" s="70" t="s">
        <v>7</v>
      </c>
      <c r="C1122" s="10" t="s">
        <v>218</v>
      </c>
      <c r="D1122" s="12">
        <v>0</v>
      </c>
      <c r="E1122" s="12">
        <v>0</v>
      </c>
      <c r="F1122" s="146">
        <v>0</v>
      </c>
      <c r="G1122" s="84">
        <v>0</v>
      </c>
      <c r="H1122" s="84">
        <v>0</v>
      </c>
      <c r="I1122" s="146">
        <v>0</v>
      </c>
      <c r="J1122" s="43">
        <v>0</v>
      </c>
      <c r="K1122" s="43">
        <v>0</v>
      </c>
      <c r="L1122" s="52" t="str">
        <f t="shared" si="2386"/>
        <v/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f t="shared" si="2387"/>
        <v>0</v>
      </c>
      <c r="T1122" s="146">
        <f t="shared" si="2388"/>
        <v>0</v>
      </c>
      <c r="U1122" s="52" t="str">
        <f t="shared" si="2389"/>
        <v/>
      </c>
      <c r="V1122" s="62">
        <f t="shared" si="2390"/>
        <v>0</v>
      </c>
      <c r="W1122" s="12"/>
      <c r="X1122" s="111">
        <v>0</v>
      </c>
      <c r="Y1122" s="12"/>
      <c r="Z1122" s="12">
        <v>0</v>
      </c>
      <c r="AA1122" s="62">
        <f t="shared" si="2391"/>
        <v>0</v>
      </c>
      <c r="AB1122" s="52" t="str">
        <f t="shared" si="2376"/>
        <v/>
      </c>
      <c r="AC1122" s="62">
        <f t="shared" si="2377"/>
        <v>0</v>
      </c>
      <c r="AD1122" s="81"/>
      <c r="AE1122" s="162"/>
    </row>
    <row r="1123" spans="1:31" s="24" customFormat="1" ht="18" customHeight="1" x14ac:dyDescent="0.25">
      <c r="A1123" s="6" t="s">
        <v>231</v>
      </c>
      <c r="B1123" s="70" t="s">
        <v>7</v>
      </c>
      <c r="C1123" s="10" t="s">
        <v>219</v>
      </c>
      <c r="D1123" s="11">
        <v>5856</v>
      </c>
      <c r="E1123" s="11">
        <v>5808.52</v>
      </c>
      <c r="F1123" s="145">
        <v>4047.02</v>
      </c>
      <c r="G1123" s="83">
        <v>4046.2347599999998</v>
      </c>
      <c r="H1123" s="83">
        <v>3632.32429</v>
      </c>
      <c r="I1123" s="145">
        <v>3482.9722200000001</v>
      </c>
      <c r="J1123" s="42">
        <v>2361.4929900000002</v>
      </c>
      <c r="K1123" s="42">
        <v>2102.1800699999999</v>
      </c>
      <c r="L1123" s="51">
        <f t="shared" si="2386"/>
        <v>0.99980597081309208</v>
      </c>
      <c r="M1123" s="11">
        <v>0</v>
      </c>
      <c r="N1123" s="11">
        <v>1136.8307</v>
      </c>
      <c r="O1123" s="11">
        <v>209.8750799999998</v>
      </c>
      <c r="P1123" s="11">
        <v>259.3129200000003</v>
      </c>
      <c r="Q1123" s="11">
        <v>278</v>
      </c>
      <c r="R1123" s="11">
        <v>1121.4792299999999</v>
      </c>
      <c r="S1123" s="11">
        <f t="shared" si="2387"/>
        <v>413.9104699999998</v>
      </c>
      <c r="T1123" s="145">
        <f t="shared" si="2388"/>
        <v>0.78524000000015803</v>
      </c>
      <c r="U1123" s="51">
        <f t="shared" si="2389"/>
        <v>0.69660339639013025</v>
      </c>
      <c r="V1123" s="61">
        <f t="shared" si="2390"/>
        <v>1762.2852400000006</v>
      </c>
      <c r="W1123" s="11">
        <v>2694.8</v>
      </c>
      <c r="X1123" s="116">
        <v>1989.057</v>
      </c>
      <c r="Y1123" s="11">
        <v>1313.7</v>
      </c>
      <c r="Z1123" s="11">
        <v>1455</v>
      </c>
      <c r="AA1123" s="61">
        <f t="shared" si="2391"/>
        <v>5359.9347600000001</v>
      </c>
      <c r="AB1123" s="51">
        <f t="shared" si="2376"/>
        <v>0.92277116373878365</v>
      </c>
      <c r="AC1123" s="61">
        <f t="shared" si="2377"/>
        <v>448.58524000000034</v>
      </c>
      <c r="AD1123" s="81"/>
      <c r="AE1123" s="162"/>
    </row>
    <row r="1124" spans="1:31" s="24" customFormat="1" ht="18" customHeight="1" x14ac:dyDescent="0.25">
      <c r="A1124" s="6" t="str">
        <f t="shared" ref="A1124:A1140" si="2400">IF(OR(M1124&lt;&gt;0,F1124&lt;&gt;0,O1124&lt;&gt;0,S1124&lt;&gt;0,T1124&lt;&gt;0),"a","b")</f>
        <v>b</v>
      </c>
      <c r="B1124" s="70" t="s">
        <v>7</v>
      </c>
      <c r="C1124" s="10" t="s">
        <v>220</v>
      </c>
      <c r="D1124" s="12">
        <v>0</v>
      </c>
      <c r="E1124" s="12">
        <v>0</v>
      </c>
      <c r="F1124" s="146">
        <v>0</v>
      </c>
      <c r="G1124" s="84">
        <v>0</v>
      </c>
      <c r="H1124" s="84">
        <v>0</v>
      </c>
      <c r="I1124" s="146">
        <v>0</v>
      </c>
      <c r="J1124" s="43">
        <v>0</v>
      </c>
      <c r="K1124" s="43">
        <v>0</v>
      </c>
      <c r="L1124" s="52" t="str">
        <f t="shared" si="2386"/>
        <v/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f t="shared" si="2387"/>
        <v>0</v>
      </c>
      <c r="T1124" s="146">
        <f t="shared" si="2388"/>
        <v>0</v>
      </c>
      <c r="U1124" s="52" t="str">
        <f t="shared" si="2389"/>
        <v/>
      </c>
      <c r="V1124" s="62">
        <f t="shared" si="2390"/>
        <v>0</v>
      </c>
      <c r="W1124" s="12"/>
      <c r="X1124" s="111">
        <v>0</v>
      </c>
      <c r="Y1124" s="12"/>
      <c r="Z1124" s="12">
        <v>0</v>
      </c>
      <c r="AA1124" s="62">
        <f t="shared" si="2391"/>
        <v>0</v>
      </c>
      <c r="AB1124" s="52" t="str">
        <f t="shared" si="2376"/>
        <v/>
      </c>
      <c r="AC1124" s="62">
        <f t="shared" si="2377"/>
        <v>0</v>
      </c>
      <c r="AD1124" s="81"/>
      <c r="AE1124" s="162"/>
    </row>
    <row r="1125" spans="1:31" s="24" customFormat="1" ht="30" customHeight="1" x14ac:dyDescent="0.25">
      <c r="A1125" s="6" t="str">
        <f t="shared" si="2400"/>
        <v>b</v>
      </c>
      <c r="B1125" s="69" t="s">
        <v>7</v>
      </c>
      <c r="C1125" s="13" t="s">
        <v>14</v>
      </c>
      <c r="D1125" s="14">
        <v>0</v>
      </c>
      <c r="E1125" s="14">
        <v>0</v>
      </c>
      <c r="F1125" s="147">
        <v>0</v>
      </c>
      <c r="G1125" s="158">
        <v>0</v>
      </c>
      <c r="H1125" s="158">
        <v>0</v>
      </c>
      <c r="I1125" s="147">
        <v>0</v>
      </c>
      <c r="J1125" s="44">
        <v>0</v>
      </c>
      <c r="K1125" s="44">
        <v>0</v>
      </c>
      <c r="L1125" s="53" t="str">
        <f t="shared" si="2386"/>
        <v/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f t="shared" si="2387"/>
        <v>0</v>
      </c>
      <c r="T1125" s="147">
        <f t="shared" si="2388"/>
        <v>0</v>
      </c>
      <c r="U1125" s="53" t="str">
        <f t="shared" si="2389"/>
        <v/>
      </c>
      <c r="V1125" s="63">
        <f t="shared" si="2390"/>
        <v>0</v>
      </c>
      <c r="W1125" s="14"/>
      <c r="X1125" s="110">
        <v>0</v>
      </c>
      <c r="Y1125" s="14"/>
      <c r="Z1125" s="14">
        <v>0</v>
      </c>
      <c r="AA1125" s="63">
        <f t="shared" si="2391"/>
        <v>0</v>
      </c>
      <c r="AB1125" s="53" t="str">
        <f t="shared" si="2376"/>
        <v/>
      </c>
      <c r="AC1125" s="63">
        <f t="shared" si="2377"/>
        <v>0</v>
      </c>
      <c r="AD1125" s="81"/>
      <c r="AE1125" s="162"/>
    </row>
    <row r="1126" spans="1:31" s="24" customFormat="1" ht="15" customHeight="1" x14ac:dyDescent="0.25">
      <c r="A1126" s="6" t="str">
        <f t="shared" si="2400"/>
        <v>b</v>
      </c>
      <c r="B1126" s="69" t="s">
        <v>7</v>
      </c>
      <c r="C1126" s="13" t="s">
        <v>15</v>
      </c>
      <c r="D1126" s="14">
        <v>0</v>
      </c>
      <c r="E1126" s="14">
        <v>0</v>
      </c>
      <c r="F1126" s="147">
        <v>0</v>
      </c>
      <c r="G1126" s="158">
        <v>0</v>
      </c>
      <c r="H1126" s="158">
        <v>0</v>
      </c>
      <c r="I1126" s="147">
        <v>0</v>
      </c>
      <c r="J1126" s="44">
        <v>0</v>
      </c>
      <c r="K1126" s="44">
        <v>0</v>
      </c>
      <c r="L1126" s="53" t="str">
        <f t="shared" si="2386"/>
        <v/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f t="shared" si="2387"/>
        <v>0</v>
      </c>
      <c r="T1126" s="147">
        <f t="shared" si="2388"/>
        <v>0</v>
      </c>
      <c r="U1126" s="53" t="str">
        <f t="shared" si="2389"/>
        <v/>
      </c>
      <c r="V1126" s="63">
        <f t="shared" si="2390"/>
        <v>0</v>
      </c>
      <c r="W1126" s="14"/>
      <c r="X1126" s="110">
        <v>0</v>
      </c>
      <c r="Y1126" s="14"/>
      <c r="Z1126" s="14">
        <v>0</v>
      </c>
      <c r="AA1126" s="63">
        <f t="shared" si="2391"/>
        <v>0</v>
      </c>
      <c r="AB1126" s="53" t="str">
        <f t="shared" si="2376"/>
        <v/>
      </c>
      <c r="AC1126" s="63">
        <f t="shared" si="2377"/>
        <v>0</v>
      </c>
      <c r="AD1126" s="81"/>
      <c r="AE1126" s="162"/>
    </row>
    <row r="1127" spans="1:31" s="24" customFormat="1" ht="15.75" customHeight="1" thickBot="1" x14ac:dyDescent="0.3">
      <c r="A1127" s="6" t="str">
        <f t="shared" si="2400"/>
        <v>b</v>
      </c>
      <c r="B1127" s="71" t="s">
        <v>7</v>
      </c>
      <c r="C1127" s="17" t="s">
        <v>16</v>
      </c>
      <c r="D1127" s="18">
        <v>0</v>
      </c>
      <c r="E1127" s="18">
        <v>0</v>
      </c>
      <c r="F1127" s="149">
        <v>0</v>
      </c>
      <c r="G1127" s="160">
        <v>0</v>
      </c>
      <c r="H1127" s="160">
        <v>0</v>
      </c>
      <c r="I1127" s="149">
        <v>0</v>
      </c>
      <c r="J1127" s="46">
        <v>0</v>
      </c>
      <c r="K1127" s="46">
        <v>0</v>
      </c>
      <c r="L1127" s="55" t="str">
        <f t="shared" si="2386"/>
        <v/>
      </c>
      <c r="M1127" s="18">
        <v>0</v>
      </c>
      <c r="N1127" s="18">
        <v>0</v>
      </c>
      <c r="O1127" s="18">
        <v>0</v>
      </c>
      <c r="P1127" s="18">
        <v>0</v>
      </c>
      <c r="Q1127" s="18">
        <v>0</v>
      </c>
      <c r="R1127" s="18">
        <v>0</v>
      </c>
      <c r="S1127" s="18">
        <f t="shared" si="2387"/>
        <v>0</v>
      </c>
      <c r="T1127" s="149">
        <f t="shared" si="2388"/>
        <v>0</v>
      </c>
      <c r="U1127" s="55" t="str">
        <f t="shared" si="2389"/>
        <v/>
      </c>
      <c r="V1127" s="65">
        <f t="shared" si="2390"/>
        <v>0</v>
      </c>
      <c r="W1127" s="18"/>
      <c r="X1127" s="112">
        <v>0</v>
      </c>
      <c r="Y1127" s="18"/>
      <c r="Z1127" s="18">
        <v>0</v>
      </c>
      <c r="AA1127" s="65">
        <f t="shared" si="2391"/>
        <v>0</v>
      </c>
      <c r="AB1127" s="55" t="str">
        <f t="shared" si="2376"/>
        <v/>
      </c>
      <c r="AC1127" s="65">
        <f t="shared" si="2377"/>
        <v>0</v>
      </c>
      <c r="AD1127" s="81"/>
      <c r="AE1127" s="162"/>
    </row>
    <row r="1128" spans="1:31" s="24" customFormat="1" ht="48.75" thickTop="1" thickBot="1" x14ac:dyDescent="0.3">
      <c r="A1128" s="6" t="str">
        <f t="shared" si="2400"/>
        <v>a</v>
      </c>
      <c r="B1128" s="67" t="s">
        <v>184</v>
      </c>
      <c r="C1128" s="19" t="s">
        <v>185</v>
      </c>
      <c r="D1128" s="7">
        <f t="shared" ref="D1128:J1139" si="2401">D1140+D1152</f>
        <v>30000</v>
      </c>
      <c r="E1128" s="7">
        <f t="shared" si="2401"/>
        <v>31908.751</v>
      </c>
      <c r="F1128" s="143">
        <f t="shared" ref="F1128" si="2402">F1140+F1152</f>
        <v>23323.942999999999</v>
      </c>
      <c r="G1128" s="156">
        <f t="shared" si="2401"/>
        <v>22017.324789999999</v>
      </c>
      <c r="H1128" s="156">
        <f t="shared" ref="H1128" si="2403">H1140+H1152</f>
        <v>19259.69803</v>
      </c>
      <c r="I1128" s="143">
        <f t="shared" ref="I1128" si="2404">I1140+I1152</f>
        <v>16806.223010000002</v>
      </c>
      <c r="J1128" s="40">
        <f t="shared" si="2401"/>
        <v>14200.680819999998</v>
      </c>
      <c r="K1128" s="40">
        <f t="shared" ref="K1128" si="2405">K1140+K1152</f>
        <v>11439.551090000001</v>
      </c>
      <c r="L1128" s="49">
        <f t="shared" si="2386"/>
        <v>0.94397953167695525</v>
      </c>
      <c r="M1128" s="7">
        <f t="shared" ref="M1128:O1139" si="2406">M1140+M1152</f>
        <v>0</v>
      </c>
      <c r="N1128" s="7">
        <f t="shared" ref="N1128" si="2407">N1140+N1152</f>
        <v>2713.5284700000002</v>
      </c>
      <c r="O1128" s="7">
        <f t="shared" si="2406"/>
        <v>2540.1285500000004</v>
      </c>
      <c r="P1128" s="7">
        <f t="shared" ref="P1128" si="2408">P1140+P1152</f>
        <v>2761.1297299999987</v>
      </c>
      <c r="Q1128" s="7">
        <f t="shared" ref="Q1128" si="2409">Q1140+Q1152</f>
        <v>4053.3620000000001</v>
      </c>
      <c r="R1128" s="7">
        <v>2605.5421900000038</v>
      </c>
      <c r="S1128" s="7">
        <f t="shared" si="2387"/>
        <v>2757.6267599999992</v>
      </c>
      <c r="T1128" s="143">
        <f t="shared" si="2388"/>
        <v>1306.6182100000005</v>
      </c>
      <c r="U1128" s="49">
        <f t="shared" si="2389"/>
        <v>0.69000898186206028</v>
      </c>
      <c r="V1128" s="59">
        <f t="shared" si="2390"/>
        <v>9891.4262100000014</v>
      </c>
      <c r="W1128" s="7">
        <f t="shared" ref="W1128:Y1128" si="2410">W1140+W1152</f>
        <v>8167.8640649999998</v>
      </c>
      <c r="X1128" s="129">
        <f t="shared" ref="X1128" si="2411">X1140+X1152</f>
        <v>7131.7999999999993</v>
      </c>
      <c r="Y1128" s="7">
        <f t="shared" si="2410"/>
        <v>10890.478985199999</v>
      </c>
      <c r="Z1128" s="7">
        <f t="shared" ref="Z1128" si="2412">Z1140+Z1152</f>
        <v>7558.4879999999994</v>
      </c>
      <c r="AA1128" s="59">
        <f t="shared" si="2391"/>
        <v>32907.803775199995</v>
      </c>
      <c r="AB1128" s="49">
        <f t="shared" si="2376"/>
        <v>1.0313096797552495</v>
      </c>
      <c r="AC1128" s="59">
        <f t="shared" si="2377"/>
        <v>-999.05277519999436</v>
      </c>
      <c r="AD1128" s="81"/>
      <c r="AE1128" s="162"/>
    </row>
    <row r="1129" spans="1:31" s="24" customFormat="1" ht="18.75" thickTop="1" x14ac:dyDescent="0.25">
      <c r="A1129" s="6" t="str">
        <f t="shared" si="2400"/>
        <v>a</v>
      </c>
      <c r="B1129" s="69" t="s">
        <v>7</v>
      </c>
      <c r="C1129" s="8" t="s">
        <v>8</v>
      </c>
      <c r="D1129" s="9">
        <f t="shared" si="2401"/>
        <v>30000</v>
      </c>
      <c r="E1129" s="9">
        <f t="shared" si="2401"/>
        <v>31805.527000000002</v>
      </c>
      <c r="F1129" s="144">
        <f t="shared" ref="F1129" si="2413">F1141+F1153</f>
        <v>23220.718999999997</v>
      </c>
      <c r="G1129" s="157">
        <f t="shared" si="2401"/>
        <v>21914.101699999999</v>
      </c>
      <c r="H1129" s="157">
        <f t="shared" ref="H1129" si="2414">H1141+H1153</f>
        <v>19156.47494</v>
      </c>
      <c r="I1129" s="144">
        <f t="shared" ref="I1129" si="2415">I1141+I1153</f>
        <v>16702.999920000002</v>
      </c>
      <c r="J1129" s="41">
        <f t="shared" si="2401"/>
        <v>14097.457729999998</v>
      </c>
      <c r="K1129" s="41">
        <f t="shared" ref="K1129" si="2416">K1141+K1153</f>
        <v>11336.328000000001</v>
      </c>
      <c r="L1129" s="50">
        <f t="shared" si="2386"/>
        <v>0.94373054081572594</v>
      </c>
      <c r="M1129" s="9">
        <f t="shared" si="2406"/>
        <v>0</v>
      </c>
      <c r="N1129" s="9">
        <f t="shared" ref="N1129" si="2417">N1141+N1153</f>
        <v>2713.5284700000002</v>
      </c>
      <c r="O1129" s="9">
        <f t="shared" si="2406"/>
        <v>2540.1285500000004</v>
      </c>
      <c r="P1129" s="9">
        <f t="shared" ref="P1129" si="2418">P1141+P1153</f>
        <v>2761.1297299999987</v>
      </c>
      <c r="Q1129" s="9">
        <f t="shared" ref="Q1129" si="2419">Q1141+Q1153</f>
        <v>4052.5619999999999</v>
      </c>
      <c r="R1129" s="9">
        <v>2605.5421900000038</v>
      </c>
      <c r="S1129" s="9">
        <f t="shared" si="2387"/>
        <v>2757.6267599999992</v>
      </c>
      <c r="T1129" s="144">
        <f t="shared" si="2388"/>
        <v>1306.6172999999981</v>
      </c>
      <c r="U1129" s="50">
        <f t="shared" si="2389"/>
        <v>0.68900294279041496</v>
      </c>
      <c r="V1129" s="60">
        <f t="shared" si="2390"/>
        <v>9891.4253000000026</v>
      </c>
      <c r="W1129" s="9">
        <f t="shared" ref="W1129:Y1129" si="2420">W1141+W1153</f>
        <v>8166.2640649999994</v>
      </c>
      <c r="X1129" s="130">
        <f t="shared" ref="X1129" si="2421">X1141+X1153</f>
        <v>7131.7999999999993</v>
      </c>
      <c r="Y1129" s="9">
        <f t="shared" si="2420"/>
        <v>10888.0789852</v>
      </c>
      <c r="Z1129" s="9">
        <f t="shared" ref="Z1129" si="2422">Z1141+Z1153</f>
        <v>7558.4879999999994</v>
      </c>
      <c r="AA1129" s="60">
        <f t="shared" si="2391"/>
        <v>32802.180685200001</v>
      </c>
      <c r="AB1129" s="50">
        <f t="shared" si="2376"/>
        <v>1.0313358645244268</v>
      </c>
      <c r="AC1129" s="60">
        <f t="shared" si="2377"/>
        <v>-996.65368519999902</v>
      </c>
      <c r="AD1129" s="81"/>
      <c r="AE1129" s="162"/>
    </row>
    <row r="1130" spans="1:31" s="24" customFormat="1" ht="18" customHeight="1" x14ac:dyDescent="0.25">
      <c r="A1130" s="6" t="str">
        <f t="shared" si="2400"/>
        <v>b</v>
      </c>
      <c r="B1130" s="70" t="s">
        <v>7</v>
      </c>
      <c r="C1130" s="10" t="s">
        <v>215</v>
      </c>
      <c r="D1130" s="12">
        <f t="shared" si="2401"/>
        <v>0</v>
      </c>
      <c r="E1130" s="12">
        <f t="shared" ref="E1130:F1130" si="2423">E1142+E1154</f>
        <v>0</v>
      </c>
      <c r="F1130" s="146">
        <f t="shared" si="2423"/>
        <v>0</v>
      </c>
      <c r="G1130" s="84">
        <f t="shared" si="2401"/>
        <v>0</v>
      </c>
      <c r="H1130" s="84">
        <f t="shared" ref="H1130" si="2424">H1142+H1154</f>
        <v>0</v>
      </c>
      <c r="I1130" s="146">
        <f t="shared" ref="I1130" si="2425">I1142+I1154</f>
        <v>0</v>
      </c>
      <c r="J1130" s="43">
        <f t="shared" si="2401"/>
        <v>0</v>
      </c>
      <c r="K1130" s="43">
        <f t="shared" ref="K1130" si="2426">K1142+K1154</f>
        <v>0</v>
      </c>
      <c r="L1130" s="52" t="str">
        <f t="shared" si="2386"/>
        <v/>
      </c>
      <c r="M1130" s="12">
        <f t="shared" si="2406"/>
        <v>0</v>
      </c>
      <c r="N1130" s="12">
        <f t="shared" ref="N1130" si="2427">N1142+N1154</f>
        <v>0</v>
      </c>
      <c r="O1130" s="12">
        <f t="shared" si="2406"/>
        <v>0</v>
      </c>
      <c r="P1130" s="12">
        <f t="shared" ref="P1130" si="2428">P1142+P1154</f>
        <v>0</v>
      </c>
      <c r="Q1130" s="12">
        <f t="shared" ref="Q1130" si="2429">Q1142+Q1154</f>
        <v>0</v>
      </c>
      <c r="R1130" s="12">
        <v>0</v>
      </c>
      <c r="S1130" s="12">
        <f t="shared" si="2387"/>
        <v>0</v>
      </c>
      <c r="T1130" s="146">
        <f t="shared" si="2388"/>
        <v>0</v>
      </c>
      <c r="U1130" s="52" t="str">
        <f t="shared" si="2389"/>
        <v/>
      </c>
      <c r="V1130" s="62">
        <f t="shared" si="2390"/>
        <v>0</v>
      </c>
      <c r="W1130" s="12">
        <f t="shared" ref="W1130:Y1130" si="2430">W1142+W1154</f>
        <v>0</v>
      </c>
      <c r="X1130" s="131">
        <f t="shared" ref="X1130" si="2431">X1142+X1154</f>
        <v>0</v>
      </c>
      <c r="Y1130" s="12">
        <f t="shared" si="2430"/>
        <v>0</v>
      </c>
      <c r="Z1130" s="12">
        <f t="shared" ref="Z1130" si="2432">Z1142+Z1154</f>
        <v>0</v>
      </c>
      <c r="AA1130" s="62">
        <f t="shared" si="2391"/>
        <v>0</v>
      </c>
      <c r="AB1130" s="52" t="str">
        <f t="shared" si="2376"/>
        <v/>
      </c>
      <c r="AC1130" s="62">
        <f t="shared" si="2377"/>
        <v>0</v>
      </c>
      <c r="AD1130" s="81"/>
      <c r="AE1130" s="162"/>
    </row>
    <row r="1131" spans="1:31" s="24" customFormat="1" ht="18" x14ac:dyDescent="0.25">
      <c r="A1131" s="6" t="str">
        <f t="shared" si="2400"/>
        <v>a</v>
      </c>
      <c r="B1131" s="70" t="s">
        <v>7</v>
      </c>
      <c r="C1131" s="10" t="s">
        <v>221</v>
      </c>
      <c r="D1131" s="11">
        <f t="shared" si="2401"/>
        <v>18831</v>
      </c>
      <c r="E1131" s="11">
        <f t="shared" ref="E1131:F1131" si="2433">E1143+E1155</f>
        <v>21110.929</v>
      </c>
      <c r="F1131" s="145">
        <f t="shared" si="2433"/>
        <v>14728.909</v>
      </c>
      <c r="G1131" s="83">
        <f t="shared" si="2401"/>
        <v>13434.118</v>
      </c>
      <c r="H1131" s="83">
        <f t="shared" ref="H1131" si="2434">H1143+H1155</f>
        <v>11634.015619999998</v>
      </c>
      <c r="I1131" s="145">
        <f t="shared" ref="I1131" si="2435">I1143+I1155</f>
        <v>9820.8134100000007</v>
      </c>
      <c r="J1131" s="42">
        <f t="shared" si="2401"/>
        <v>8207.7101399999992</v>
      </c>
      <c r="K1131" s="42">
        <f t="shared" ref="K1131" si="2436">K1143+K1155</f>
        <v>6471.9614700000002</v>
      </c>
      <c r="L1131" s="51">
        <f t="shared" si="2386"/>
        <v>0.91209185962110306</v>
      </c>
      <c r="M1131" s="11">
        <f t="shared" si="2406"/>
        <v>0</v>
      </c>
      <c r="N1131" s="11">
        <f t="shared" ref="N1131" si="2437">N1143+N1155</f>
        <v>1700.1818800000003</v>
      </c>
      <c r="O1131" s="11">
        <f t="shared" si="2406"/>
        <v>1537.84115</v>
      </c>
      <c r="P1131" s="11">
        <f t="shared" ref="P1131" si="2438">P1143+P1155</f>
        <v>1735.748669999999</v>
      </c>
      <c r="Q1131" s="11">
        <f t="shared" ref="Q1131" si="2439">Q1143+Q1155</f>
        <v>3015.33</v>
      </c>
      <c r="R1131" s="11">
        <v>1613.1032700000014</v>
      </c>
      <c r="S1131" s="11">
        <f t="shared" si="2387"/>
        <v>1800.1023800000021</v>
      </c>
      <c r="T1131" s="145">
        <f t="shared" si="2388"/>
        <v>1294.7909999999993</v>
      </c>
      <c r="U1131" s="51">
        <f t="shared" si="2389"/>
        <v>0.63635844732365876</v>
      </c>
      <c r="V1131" s="61">
        <f t="shared" si="2390"/>
        <v>7676.8109999999997</v>
      </c>
      <c r="W1131" s="11">
        <f t="shared" ref="W1131:Y1131" si="2440">W1143+W1155</f>
        <v>5255.1406199999992</v>
      </c>
      <c r="X1131" s="139">
        <f t="shared" ref="X1131" si="2441">X1143+X1155</f>
        <v>4394.3999999999996</v>
      </c>
      <c r="Y1131" s="11">
        <f t="shared" si="2440"/>
        <v>7578.4110651999999</v>
      </c>
      <c r="Z1131" s="11">
        <f t="shared" ref="Z1131" si="2442">Z1143+Z1155</f>
        <v>5486.7</v>
      </c>
      <c r="AA1131" s="61">
        <f t="shared" si="2391"/>
        <v>21012.5290652</v>
      </c>
      <c r="AB1131" s="51">
        <f t="shared" si="2376"/>
        <v>0.99533891024881005</v>
      </c>
      <c r="AC1131" s="61">
        <f t="shared" si="2377"/>
        <v>98.399934799999755</v>
      </c>
      <c r="AD1131" s="81"/>
      <c r="AE1131" s="162"/>
    </row>
    <row r="1132" spans="1:31" s="24" customFormat="1" ht="18" customHeight="1" x14ac:dyDescent="0.25">
      <c r="A1132" s="6" t="str">
        <f t="shared" si="2400"/>
        <v>b</v>
      </c>
      <c r="B1132" s="70" t="s">
        <v>7</v>
      </c>
      <c r="C1132" s="10" t="s">
        <v>216</v>
      </c>
      <c r="D1132" s="12">
        <f t="shared" si="2401"/>
        <v>0</v>
      </c>
      <c r="E1132" s="12">
        <f t="shared" ref="E1132:F1132" si="2443">E1144+E1156</f>
        <v>0</v>
      </c>
      <c r="F1132" s="146">
        <f t="shared" si="2443"/>
        <v>0</v>
      </c>
      <c r="G1132" s="84">
        <f t="shared" si="2401"/>
        <v>0</v>
      </c>
      <c r="H1132" s="84">
        <f t="shared" ref="H1132" si="2444">H1144+H1156</f>
        <v>0</v>
      </c>
      <c r="I1132" s="146">
        <f t="shared" ref="I1132" si="2445">I1144+I1156</f>
        <v>0</v>
      </c>
      <c r="J1132" s="43">
        <f t="shared" si="2401"/>
        <v>0</v>
      </c>
      <c r="K1132" s="43">
        <f t="shared" ref="K1132" si="2446">K1144+K1156</f>
        <v>0</v>
      </c>
      <c r="L1132" s="52" t="str">
        <f t="shared" si="2386"/>
        <v/>
      </c>
      <c r="M1132" s="12">
        <f t="shared" si="2406"/>
        <v>0</v>
      </c>
      <c r="N1132" s="12">
        <f t="shared" ref="N1132" si="2447">N1144+N1156</f>
        <v>0</v>
      </c>
      <c r="O1132" s="12">
        <f t="shared" si="2406"/>
        <v>0</v>
      </c>
      <c r="P1132" s="12">
        <f t="shared" ref="P1132" si="2448">P1144+P1156</f>
        <v>0</v>
      </c>
      <c r="Q1132" s="12">
        <f t="shared" ref="Q1132" si="2449">Q1144+Q1156</f>
        <v>0</v>
      </c>
      <c r="R1132" s="12">
        <v>0</v>
      </c>
      <c r="S1132" s="12">
        <f t="shared" si="2387"/>
        <v>0</v>
      </c>
      <c r="T1132" s="146">
        <f t="shared" si="2388"/>
        <v>0</v>
      </c>
      <c r="U1132" s="52" t="str">
        <f t="shared" si="2389"/>
        <v/>
      </c>
      <c r="V1132" s="62">
        <f t="shared" si="2390"/>
        <v>0</v>
      </c>
      <c r="W1132" s="12">
        <f t="shared" ref="W1132:Y1132" si="2450">W1144+W1156</f>
        <v>0</v>
      </c>
      <c r="X1132" s="131">
        <f t="shared" ref="X1132" si="2451">X1144+X1156</f>
        <v>0</v>
      </c>
      <c r="Y1132" s="12">
        <f t="shared" si="2450"/>
        <v>0</v>
      </c>
      <c r="Z1132" s="12">
        <f t="shared" ref="Z1132" si="2452">Z1144+Z1156</f>
        <v>0</v>
      </c>
      <c r="AA1132" s="62">
        <f t="shared" si="2391"/>
        <v>0</v>
      </c>
      <c r="AB1132" s="52" t="str">
        <f t="shared" si="2376"/>
        <v/>
      </c>
      <c r="AC1132" s="62">
        <f t="shared" si="2377"/>
        <v>0</v>
      </c>
      <c r="AD1132" s="81"/>
      <c r="AE1132" s="162"/>
    </row>
    <row r="1133" spans="1:31" s="24" customFormat="1" ht="18" customHeight="1" x14ac:dyDescent="0.25">
      <c r="A1133" s="6" t="str">
        <f t="shared" si="2400"/>
        <v>b</v>
      </c>
      <c r="B1133" s="70" t="s">
        <v>7</v>
      </c>
      <c r="C1133" s="10" t="s">
        <v>217</v>
      </c>
      <c r="D1133" s="12">
        <f t="shared" si="2401"/>
        <v>0</v>
      </c>
      <c r="E1133" s="12">
        <f t="shared" ref="E1133:F1133" si="2453">E1145+E1157</f>
        <v>0</v>
      </c>
      <c r="F1133" s="146">
        <f t="shared" si="2453"/>
        <v>0</v>
      </c>
      <c r="G1133" s="84">
        <f t="shared" si="2401"/>
        <v>0</v>
      </c>
      <c r="H1133" s="84">
        <f t="shared" ref="H1133" si="2454">H1145+H1157</f>
        <v>0</v>
      </c>
      <c r="I1133" s="146">
        <f t="shared" ref="I1133" si="2455">I1145+I1157</f>
        <v>0</v>
      </c>
      <c r="J1133" s="43">
        <f t="shared" si="2401"/>
        <v>0</v>
      </c>
      <c r="K1133" s="43">
        <f t="shared" ref="K1133" si="2456">K1145+K1157</f>
        <v>0</v>
      </c>
      <c r="L1133" s="52" t="str">
        <f t="shared" si="2386"/>
        <v/>
      </c>
      <c r="M1133" s="12">
        <f t="shared" si="2406"/>
        <v>0</v>
      </c>
      <c r="N1133" s="12">
        <f t="shared" ref="N1133" si="2457">N1145+N1157</f>
        <v>0</v>
      </c>
      <c r="O1133" s="12">
        <f t="shared" si="2406"/>
        <v>0</v>
      </c>
      <c r="P1133" s="12">
        <f t="shared" ref="P1133" si="2458">P1145+P1157</f>
        <v>0</v>
      </c>
      <c r="Q1133" s="12">
        <f t="shared" ref="Q1133" si="2459">Q1145+Q1157</f>
        <v>0</v>
      </c>
      <c r="R1133" s="12">
        <v>0</v>
      </c>
      <c r="S1133" s="12">
        <f t="shared" si="2387"/>
        <v>0</v>
      </c>
      <c r="T1133" s="146">
        <f t="shared" si="2388"/>
        <v>0</v>
      </c>
      <c r="U1133" s="52" t="str">
        <f t="shared" si="2389"/>
        <v/>
      </c>
      <c r="V1133" s="62">
        <f t="shared" si="2390"/>
        <v>0</v>
      </c>
      <c r="W1133" s="12">
        <f t="shared" ref="W1133:Y1133" si="2460">W1145+W1157</f>
        <v>0</v>
      </c>
      <c r="X1133" s="131">
        <f t="shared" ref="X1133" si="2461">X1145+X1157</f>
        <v>0</v>
      </c>
      <c r="Y1133" s="12">
        <f t="shared" si="2460"/>
        <v>0</v>
      </c>
      <c r="Z1133" s="12">
        <f t="shared" ref="Z1133" si="2462">Z1145+Z1157</f>
        <v>0</v>
      </c>
      <c r="AA1133" s="62">
        <f t="shared" si="2391"/>
        <v>0</v>
      </c>
      <c r="AB1133" s="52" t="str">
        <f t="shared" si="2376"/>
        <v/>
      </c>
      <c r="AC1133" s="62">
        <f t="shared" si="2377"/>
        <v>0</v>
      </c>
      <c r="AD1133" s="81"/>
      <c r="AE1133" s="162"/>
    </row>
    <row r="1134" spans="1:31" s="24" customFormat="1" ht="18" customHeight="1" x14ac:dyDescent="0.25">
      <c r="A1134" s="6" t="str">
        <f t="shared" si="2400"/>
        <v>b</v>
      </c>
      <c r="B1134" s="70" t="s">
        <v>7</v>
      </c>
      <c r="C1134" s="10" t="s">
        <v>218</v>
      </c>
      <c r="D1134" s="12">
        <f t="shared" si="2401"/>
        <v>0</v>
      </c>
      <c r="E1134" s="12">
        <f t="shared" ref="E1134:F1134" si="2463">E1146+E1158</f>
        <v>0</v>
      </c>
      <c r="F1134" s="146">
        <f t="shared" si="2463"/>
        <v>0</v>
      </c>
      <c r="G1134" s="84">
        <f t="shared" si="2401"/>
        <v>0</v>
      </c>
      <c r="H1134" s="84">
        <f t="shared" ref="H1134" si="2464">H1146+H1158</f>
        <v>0</v>
      </c>
      <c r="I1134" s="146">
        <f t="shared" ref="I1134" si="2465">I1146+I1158</f>
        <v>0</v>
      </c>
      <c r="J1134" s="43">
        <f t="shared" si="2401"/>
        <v>0</v>
      </c>
      <c r="K1134" s="43">
        <f t="shared" ref="K1134" si="2466">K1146+K1158</f>
        <v>0</v>
      </c>
      <c r="L1134" s="52" t="str">
        <f t="shared" si="2386"/>
        <v/>
      </c>
      <c r="M1134" s="12">
        <f t="shared" si="2406"/>
        <v>0</v>
      </c>
      <c r="N1134" s="12">
        <f t="shared" ref="N1134" si="2467">N1146+N1158</f>
        <v>0</v>
      </c>
      <c r="O1134" s="12">
        <f t="shared" si="2406"/>
        <v>0</v>
      </c>
      <c r="P1134" s="12">
        <f t="shared" ref="P1134" si="2468">P1146+P1158</f>
        <v>0</v>
      </c>
      <c r="Q1134" s="12">
        <f t="shared" ref="Q1134" si="2469">Q1146+Q1158</f>
        <v>0</v>
      </c>
      <c r="R1134" s="12">
        <v>0</v>
      </c>
      <c r="S1134" s="12">
        <f t="shared" si="2387"/>
        <v>0</v>
      </c>
      <c r="T1134" s="146">
        <f t="shared" si="2388"/>
        <v>0</v>
      </c>
      <c r="U1134" s="52" t="str">
        <f t="shared" si="2389"/>
        <v/>
      </c>
      <c r="V1134" s="62">
        <f t="shared" si="2390"/>
        <v>0</v>
      </c>
      <c r="W1134" s="12">
        <f t="shared" ref="W1134:Y1134" si="2470">W1146+W1158</f>
        <v>0</v>
      </c>
      <c r="X1134" s="131">
        <f t="shared" ref="X1134" si="2471">X1146+X1158</f>
        <v>0</v>
      </c>
      <c r="Y1134" s="12">
        <f t="shared" si="2470"/>
        <v>0</v>
      </c>
      <c r="Z1134" s="12">
        <f t="shared" ref="Z1134" si="2472">Z1146+Z1158</f>
        <v>0</v>
      </c>
      <c r="AA1134" s="62">
        <f t="shared" si="2391"/>
        <v>0</v>
      </c>
      <c r="AB1134" s="52" t="str">
        <f t="shared" si="2376"/>
        <v/>
      </c>
      <c r="AC1134" s="62">
        <f t="shared" si="2377"/>
        <v>0</v>
      </c>
      <c r="AD1134" s="81"/>
      <c r="AE1134" s="162"/>
    </row>
    <row r="1135" spans="1:31" s="24" customFormat="1" ht="18" x14ac:dyDescent="0.25">
      <c r="A1135" s="6" t="str">
        <f t="shared" si="2400"/>
        <v>a</v>
      </c>
      <c r="B1135" s="70" t="s">
        <v>7</v>
      </c>
      <c r="C1135" s="10" t="s">
        <v>219</v>
      </c>
      <c r="D1135" s="11">
        <f t="shared" si="2401"/>
        <v>10504</v>
      </c>
      <c r="E1135" s="11">
        <f t="shared" ref="E1135:F1135" si="2473">E1147+E1159</f>
        <v>10434</v>
      </c>
      <c r="F1135" s="145">
        <f t="shared" si="2473"/>
        <v>8343.1</v>
      </c>
      <c r="G1135" s="83">
        <f t="shared" si="2401"/>
        <v>8334.4561599999997</v>
      </c>
      <c r="H1135" s="83">
        <f t="shared" ref="H1135" si="2474">H1147+H1159</f>
        <v>7407.3576299999995</v>
      </c>
      <c r="I1135" s="145">
        <f t="shared" ref="I1135" si="2475">I1147+I1159</f>
        <v>6796.2636499999999</v>
      </c>
      <c r="J1135" s="42">
        <f t="shared" si="2401"/>
        <v>5832.0736299999999</v>
      </c>
      <c r="K1135" s="42">
        <f t="shared" ref="K1135" si="2476">K1147+K1159</f>
        <v>4835.7436000000007</v>
      </c>
      <c r="L1135" s="51">
        <f t="shared" si="2386"/>
        <v>0.99896395344656053</v>
      </c>
      <c r="M1135" s="11">
        <f t="shared" si="2406"/>
        <v>0</v>
      </c>
      <c r="N1135" s="11">
        <f t="shared" ref="N1135" si="2477">N1147+N1159</f>
        <v>1013.34659</v>
      </c>
      <c r="O1135" s="11">
        <f t="shared" si="2406"/>
        <v>973.8644700000001</v>
      </c>
      <c r="P1135" s="11">
        <f t="shared" ref="P1135" si="2478">P1147+P1159</f>
        <v>996.3300299999994</v>
      </c>
      <c r="Q1135" s="11">
        <f t="shared" ref="Q1135" si="2479">Q1147+Q1159</f>
        <v>1007.232</v>
      </c>
      <c r="R1135" s="11">
        <v>964.19002</v>
      </c>
      <c r="S1135" s="11">
        <f t="shared" si="2387"/>
        <v>927.09853000000021</v>
      </c>
      <c r="T1135" s="145">
        <f t="shared" si="2388"/>
        <v>8.6438400000006368</v>
      </c>
      <c r="U1135" s="51">
        <f t="shared" si="2389"/>
        <v>0.7987786237301131</v>
      </c>
      <c r="V1135" s="61">
        <f t="shared" si="2390"/>
        <v>2099.5438400000003</v>
      </c>
      <c r="W1135" s="11">
        <f t="shared" ref="W1135:Y1135" si="2480">W1147+W1159</f>
        <v>2824.7560199999998</v>
      </c>
      <c r="X1135" s="139">
        <f t="shared" ref="X1135" si="2481">X1147+X1159</f>
        <v>2625.7</v>
      </c>
      <c r="Y1135" s="11">
        <f t="shared" si="2480"/>
        <v>3194.5974699999997</v>
      </c>
      <c r="Z1135" s="11">
        <f t="shared" ref="Z1135" si="2482">Z1147+Z1159</f>
        <v>1959.9</v>
      </c>
      <c r="AA1135" s="61">
        <f t="shared" si="2391"/>
        <v>11529.053629999999</v>
      </c>
      <c r="AB1135" s="51">
        <f t="shared" si="2376"/>
        <v>1.1049505108299789</v>
      </c>
      <c r="AC1135" s="61">
        <f t="shared" si="2377"/>
        <v>-1095.0536299999985</v>
      </c>
      <c r="AD1135" s="81"/>
      <c r="AE1135" s="162"/>
    </row>
    <row r="1136" spans="1:31" s="24" customFormat="1" ht="18" x14ac:dyDescent="0.25">
      <c r="A1136" s="6" t="str">
        <f t="shared" si="2400"/>
        <v>a</v>
      </c>
      <c r="B1136" s="70" t="s">
        <v>7</v>
      </c>
      <c r="C1136" s="10" t="s">
        <v>220</v>
      </c>
      <c r="D1136" s="11">
        <f t="shared" si="2401"/>
        <v>665</v>
      </c>
      <c r="E1136" s="11">
        <f t="shared" ref="E1136:F1136" si="2483">E1148+E1160</f>
        <v>260.59800000000001</v>
      </c>
      <c r="F1136" s="145">
        <f t="shared" si="2483"/>
        <v>148.71</v>
      </c>
      <c r="G1136" s="83">
        <f t="shared" si="2401"/>
        <v>145.52754000000002</v>
      </c>
      <c r="H1136" s="83">
        <f t="shared" ref="H1136" si="2484">H1148+H1160</f>
        <v>115.10169</v>
      </c>
      <c r="I1136" s="145">
        <f t="shared" ref="I1136" si="2485">I1148+I1160</f>
        <v>85.92286</v>
      </c>
      <c r="J1136" s="42">
        <f t="shared" si="2401"/>
        <v>57.673960000000001</v>
      </c>
      <c r="K1136" s="42">
        <f t="shared" ref="K1136" si="2486">K1148+K1160</f>
        <v>28.62293</v>
      </c>
      <c r="L1136" s="51">
        <f t="shared" si="2386"/>
        <v>0.9785995561831754</v>
      </c>
      <c r="M1136" s="11">
        <f t="shared" si="2406"/>
        <v>0</v>
      </c>
      <c r="N1136" s="11">
        <f t="shared" ref="N1136" si="2487">N1148+N1160</f>
        <v>0</v>
      </c>
      <c r="O1136" s="11">
        <f t="shared" si="2406"/>
        <v>28.422930000000001</v>
      </c>
      <c r="P1136" s="11">
        <f t="shared" ref="P1136" si="2488">P1148+P1160</f>
        <v>29.051030000000001</v>
      </c>
      <c r="Q1136" s="11">
        <f t="shared" ref="Q1136" si="2489">Q1148+Q1160</f>
        <v>30</v>
      </c>
      <c r="R1136" s="11">
        <v>28.248899999999999</v>
      </c>
      <c r="S1136" s="11">
        <f t="shared" si="2387"/>
        <v>30.425850000000011</v>
      </c>
      <c r="T1136" s="145">
        <f t="shared" si="2388"/>
        <v>3.1824599999999919</v>
      </c>
      <c r="U1136" s="51">
        <f t="shared" si="2389"/>
        <v>0.55843690281583136</v>
      </c>
      <c r="V1136" s="61">
        <f t="shared" si="2390"/>
        <v>115.07046</v>
      </c>
      <c r="W1136" s="11">
        <f t="shared" ref="W1136:Y1136" si="2490">W1148+W1160</f>
        <v>86.367424999999997</v>
      </c>
      <c r="X1136" s="139">
        <f t="shared" ref="X1136" si="2491">X1148+X1160</f>
        <v>111.7</v>
      </c>
      <c r="Y1136" s="11">
        <f t="shared" si="2490"/>
        <v>115.07044999999999</v>
      </c>
      <c r="Z1136" s="11">
        <f t="shared" ref="Z1136" si="2492">Z1148+Z1160</f>
        <v>111.88800000000001</v>
      </c>
      <c r="AA1136" s="61">
        <f t="shared" si="2391"/>
        <v>260.59798999999998</v>
      </c>
      <c r="AB1136" s="51">
        <f t="shared" si="2376"/>
        <v>0.99999996162672</v>
      </c>
      <c r="AC1136" s="61">
        <f t="shared" si="2377"/>
        <v>1.0000000031595846E-5</v>
      </c>
      <c r="AD1136" s="81"/>
      <c r="AE1136" s="162"/>
    </row>
    <row r="1137" spans="1:31" s="24" customFormat="1" ht="30" customHeight="1" x14ac:dyDescent="0.25">
      <c r="A1137" s="6" t="str">
        <f t="shared" si="2400"/>
        <v>b</v>
      </c>
      <c r="B1137" s="69" t="s">
        <v>7</v>
      </c>
      <c r="C1137" s="13" t="s">
        <v>14</v>
      </c>
      <c r="D1137" s="14">
        <f t="shared" si="2401"/>
        <v>0</v>
      </c>
      <c r="E1137" s="14">
        <f t="shared" ref="E1137:F1137" si="2493">E1149+E1161</f>
        <v>0</v>
      </c>
      <c r="F1137" s="147">
        <f t="shared" si="2493"/>
        <v>0</v>
      </c>
      <c r="G1137" s="158">
        <f t="shared" si="2401"/>
        <v>0</v>
      </c>
      <c r="H1137" s="158">
        <f t="shared" ref="H1137" si="2494">H1149+H1161</f>
        <v>0</v>
      </c>
      <c r="I1137" s="147">
        <f t="shared" ref="I1137" si="2495">I1149+I1161</f>
        <v>0</v>
      </c>
      <c r="J1137" s="44">
        <f t="shared" si="2401"/>
        <v>0</v>
      </c>
      <c r="K1137" s="44">
        <f t="shared" ref="K1137" si="2496">K1149+K1161</f>
        <v>0</v>
      </c>
      <c r="L1137" s="53" t="str">
        <f t="shared" si="2386"/>
        <v/>
      </c>
      <c r="M1137" s="14">
        <f t="shared" si="2406"/>
        <v>0</v>
      </c>
      <c r="N1137" s="14">
        <f t="shared" ref="N1137" si="2497">N1149+N1161</f>
        <v>0</v>
      </c>
      <c r="O1137" s="14">
        <f t="shared" si="2406"/>
        <v>0</v>
      </c>
      <c r="P1137" s="14">
        <f t="shared" ref="P1137" si="2498">P1149+P1161</f>
        <v>0</v>
      </c>
      <c r="Q1137" s="14">
        <f t="shared" ref="Q1137" si="2499">Q1149+Q1161</f>
        <v>0.8</v>
      </c>
      <c r="R1137" s="14">
        <v>0</v>
      </c>
      <c r="S1137" s="14">
        <f t="shared" si="2387"/>
        <v>0</v>
      </c>
      <c r="T1137" s="147">
        <f t="shared" si="2388"/>
        <v>0</v>
      </c>
      <c r="U1137" s="53" t="str">
        <f t="shared" si="2389"/>
        <v/>
      </c>
      <c r="V1137" s="63">
        <f t="shared" si="2390"/>
        <v>0</v>
      </c>
      <c r="W1137" s="14">
        <f t="shared" ref="W1137:Y1137" si="2500">W1149+W1161</f>
        <v>1.6</v>
      </c>
      <c r="X1137" s="132">
        <f t="shared" ref="X1137" si="2501">X1149+X1161</f>
        <v>0</v>
      </c>
      <c r="Y1137" s="14">
        <f t="shared" si="2500"/>
        <v>2.4</v>
      </c>
      <c r="Z1137" s="14">
        <f t="shared" ref="Z1137" si="2502">Z1149+Z1161</f>
        <v>0</v>
      </c>
      <c r="AA1137" s="63">
        <f t="shared" si="2391"/>
        <v>2.4</v>
      </c>
      <c r="AB1137" s="53" t="str">
        <f t="shared" si="2376"/>
        <v/>
      </c>
      <c r="AC1137" s="63">
        <f t="shared" si="2377"/>
        <v>-2.4</v>
      </c>
      <c r="AD1137" s="81"/>
      <c r="AE1137" s="162"/>
    </row>
    <row r="1138" spans="1:31" s="24" customFormat="1" ht="15" customHeight="1" x14ac:dyDescent="0.25">
      <c r="A1138" s="6" t="str">
        <f t="shared" si="2400"/>
        <v>b</v>
      </c>
      <c r="B1138" s="69" t="s">
        <v>7</v>
      </c>
      <c r="C1138" s="13" t="s">
        <v>15</v>
      </c>
      <c r="D1138" s="14">
        <f t="shared" si="2401"/>
        <v>0</v>
      </c>
      <c r="E1138" s="14">
        <f t="shared" ref="E1138:F1138" si="2503">E1150+E1162</f>
        <v>0</v>
      </c>
      <c r="F1138" s="147">
        <f t="shared" si="2503"/>
        <v>0</v>
      </c>
      <c r="G1138" s="158">
        <f t="shared" si="2401"/>
        <v>0</v>
      </c>
      <c r="H1138" s="158">
        <f t="shared" ref="H1138" si="2504">H1150+H1162</f>
        <v>0</v>
      </c>
      <c r="I1138" s="147">
        <f t="shared" ref="I1138" si="2505">I1150+I1162</f>
        <v>0</v>
      </c>
      <c r="J1138" s="44">
        <f t="shared" si="2401"/>
        <v>0</v>
      </c>
      <c r="K1138" s="44">
        <f t="shared" ref="K1138" si="2506">K1150+K1162</f>
        <v>0</v>
      </c>
      <c r="L1138" s="53" t="str">
        <f t="shared" si="2386"/>
        <v/>
      </c>
      <c r="M1138" s="14">
        <f t="shared" si="2406"/>
        <v>0</v>
      </c>
      <c r="N1138" s="14">
        <f t="shared" ref="N1138" si="2507">N1150+N1162</f>
        <v>0</v>
      </c>
      <c r="O1138" s="14">
        <f t="shared" si="2406"/>
        <v>0</v>
      </c>
      <c r="P1138" s="14">
        <f t="shared" ref="P1138" si="2508">P1150+P1162</f>
        <v>0</v>
      </c>
      <c r="Q1138" s="14">
        <f t="shared" ref="Q1138" si="2509">Q1150+Q1162</f>
        <v>0</v>
      </c>
      <c r="R1138" s="14">
        <v>0</v>
      </c>
      <c r="S1138" s="14">
        <f t="shared" si="2387"/>
        <v>0</v>
      </c>
      <c r="T1138" s="147">
        <f t="shared" si="2388"/>
        <v>0</v>
      </c>
      <c r="U1138" s="53" t="str">
        <f t="shared" si="2389"/>
        <v/>
      </c>
      <c r="V1138" s="63">
        <f t="shared" si="2390"/>
        <v>0</v>
      </c>
      <c r="W1138" s="14">
        <f t="shared" ref="W1138:Y1138" si="2510">W1150+W1162</f>
        <v>0</v>
      </c>
      <c r="X1138" s="132">
        <f t="shared" ref="X1138" si="2511">X1150+X1162</f>
        <v>0</v>
      </c>
      <c r="Y1138" s="14">
        <f t="shared" si="2510"/>
        <v>0</v>
      </c>
      <c r="Z1138" s="14">
        <f t="shared" ref="Z1138" si="2512">Z1150+Z1162</f>
        <v>0</v>
      </c>
      <c r="AA1138" s="63">
        <f t="shared" si="2391"/>
        <v>0</v>
      </c>
      <c r="AB1138" s="53" t="str">
        <f t="shared" si="2376"/>
        <v/>
      </c>
      <c r="AC1138" s="63">
        <f t="shared" si="2377"/>
        <v>0</v>
      </c>
      <c r="AD1138" s="81"/>
      <c r="AE1138" s="162"/>
    </row>
    <row r="1139" spans="1:31" s="24" customFormat="1" ht="18.75" thickBot="1" x14ac:dyDescent="0.3">
      <c r="A1139" s="6" t="str">
        <f t="shared" si="2400"/>
        <v>a</v>
      </c>
      <c r="B1139" s="71" t="s">
        <v>7</v>
      </c>
      <c r="C1139" s="15" t="s">
        <v>16</v>
      </c>
      <c r="D1139" s="16">
        <f t="shared" si="2401"/>
        <v>0</v>
      </c>
      <c r="E1139" s="16">
        <f t="shared" ref="E1139:F1139" si="2513">E1151+E1163</f>
        <v>103.224</v>
      </c>
      <c r="F1139" s="148">
        <f t="shared" si="2513"/>
        <v>103.224</v>
      </c>
      <c r="G1139" s="159">
        <f t="shared" si="2401"/>
        <v>103.22309</v>
      </c>
      <c r="H1139" s="159">
        <f t="shared" ref="H1139" si="2514">H1151+H1163</f>
        <v>103.22309</v>
      </c>
      <c r="I1139" s="148">
        <f t="shared" ref="I1139" si="2515">I1151+I1163</f>
        <v>103.22309</v>
      </c>
      <c r="J1139" s="45">
        <f t="shared" si="2401"/>
        <v>103.22309</v>
      </c>
      <c r="K1139" s="45">
        <f t="shared" ref="K1139" si="2516">K1151+K1163</f>
        <v>103.22309</v>
      </c>
      <c r="L1139" s="54">
        <f t="shared" si="2386"/>
        <v>0.99999118422072386</v>
      </c>
      <c r="M1139" s="16">
        <f t="shared" si="2406"/>
        <v>0</v>
      </c>
      <c r="N1139" s="16">
        <f t="shared" ref="N1139" si="2517">N1151+N1163</f>
        <v>0</v>
      </c>
      <c r="O1139" s="16">
        <f t="shared" si="2406"/>
        <v>0</v>
      </c>
      <c r="P1139" s="16">
        <f t="shared" ref="P1139" si="2518">P1151+P1163</f>
        <v>0</v>
      </c>
      <c r="Q1139" s="16">
        <f t="shared" ref="Q1139" si="2519">Q1151+Q1163</f>
        <v>0</v>
      </c>
      <c r="R1139" s="16">
        <v>0</v>
      </c>
      <c r="S1139" s="16">
        <f t="shared" si="2387"/>
        <v>0</v>
      </c>
      <c r="T1139" s="148">
        <f t="shared" si="2388"/>
        <v>9.1000000000462933E-4</v>
      </c>
      <c r="U1139" s="54">
        <f t="shared" si="2389"/>
        <v>0.99999118422072386</v>
      </c>
      <c r="V1139" s="64">
        <f t="shared" si="2390"/>
        <v>9.1000000000462933E-4</v>
      </c>
      <c r="W1139" s="16">
        <f t="shared" ref="W1139:Y1139" si="2520">W1151+W1163</f>
        <v>0</v>
      </c>
      <c r="X1139" s="140">
        <f t="shared" ref="X1139" si="2521">X1151+X1163</f>
        <v>0</v>
      </c>
      <c r="Y1139" s="16">
        <f t="shared" si="2520"/>
        <v>0</v>
      </c>
      <c r="Z1139" s="16">
        <f t="shared" ref="Z1139" si="2522">Z1151+Z1163</f>
        <v>0</v>
      </c>
      <c r="AA1139" s="64">
        <f t="shared" si="2391"/>
        <v>103.22309</v>
      </c>
      <c r="AB1139" s="54">
        <f t="shared" si="2376"/>
        <v>0.99999118422072386</v>
      </c>
      <c r="AC1139" s="64">
        <f t="shared" si="2377"/>
        <v>9.1000000000462933E-4</v>
      </c>
      <c r="AD1139" s="81"/>
      <c r="AE1139" s="162"/>
    </row>
    <row r="1140" spans="1:31" s="24" customFormat="1" ht="48.75" thickTop="1" thickBot="1" x14ac:dyDescent="0.3">
      <c r="A1140" s="6" t="str">
        <f t="shared" si="2400"/>
        <v>a</v>
      </c>
      <c r="B1140" s="67" t="s">
        <v>186</v>
      </c>
      <c r="C1140" s="19" t="s">
        <v>187</v>
      </c>
      <c r="D1140" s="7">
        <f t="shared" ref="D1140:K1140" si="2523">D1141+D1149+D1150+D1151</f>
        <v>9277</v>
      </c>
      <c r="E1140" s="7">
        <f t="shared" si="2523"/>
        <v>9277</v>
      </c>
      <c r="F1140" s="143">
        <f t="shared" ref="F1140" si="2524">F1141+F1149+F1150+F1151</f>
        <v>7493</v>
      </c>
      <c r="G1140" s="156">
        <f t="shared" si="2523"/>
        <v>7492.8536699999995</v>
      </c>
      <c r="H1140" s="156">
        <f t="shared" ref="H1140" si="2525">H1141+H1149+H1150+H1151</f>
        <v>6672.7866699999995</v>
      </c>
      <c r="I1140" s="143">
        <f t="shared" ref="I1140" si="2526">I1141+I1149+I1150+I1151</f>
        <v>6165.9070000000002</v>
      </c>
      <c r="J1140" s="40">
        <f t="shared" si="2523"/>
        <v>5304.9089999999997</v>
      </c>
      <c r="K1140" s="40">
        <f t="shared" si="2523"/>
        <v>4412.1980000000003</v>
      </c>
      <c r="L1140" s="49">
        <f t="shared" si="2386"/>
        <v>0.9999804711063659</v>
      </c>
      <c r="M1140" s="7">
        <f>M1141+M1149+M1150+M1151</f>
        <v>0</v>
      </c>
      <c r="N1140" s="7">
        <f>N1141+N1149+N1150+N1151</f>
        <v>908.06799999999998</v>
      </c>
      <c r="O1140" s="7">
        <f>O1141+O1149+O1150+O1151</f>
        <v>864.7170000000001</v>
      </c>
      <c r="P1140" s="7">
        <f>P1141+P1149+P1150+P1151</f>
        <v>892.71099999999933</v>
      </c>
      <c r="Q1140" s="7">
        <f>Q1141+Q1149+Q1150+Q1151</f>
        <v>892</v>
      </c>
      <c r="R1140" s="7">
        <v>860.9980000000005</v>
      </c>
      <c r="S1140" s="7">
        <f t="shared" si="2387"/>
        <v>820.06700000000001</v>
      </c>
      <c r="T1140" s="143">
        <f t="shared" si="2388"/>
        <v>0.14633000000048924</v>
      </c>
      <c r="U1140" s="49">
        <f t="shared" si="2389"/>
        <v>0.80768068017678118</v>
      </c>
      <c r="V1140" s="59">
        <f t="shared" si="2390"/>
        <v>1784.1463300000005</v>
      </c>
      <c r="W1140" s="7">
        <f>W1141+W1149+W1150+W1151</f>
        <v>2491.1</v>
      </c>
      <c r="X1140" s="118">
        <f>X1141+X1149+X1150+X1151</f>
        <v>2319</v>
      </c>
      <c r="Y1140" s="7">
        <f>Y1141+Y1149+Y1150+Y1151</f>
        <v>2730.2</v>
      </c>
      <c r="Z1140" s="7">
        <f>Z1141+Z1149+Z1150+Z1151</f>
        <v>1653</v>
      </c>
      <c r="AA1140" s="59">
        <f t="shared" si="2391"/>
        <v>10223.053669999999</v>
      </c>
      <c r="AB1140" s="49">
        <f t="shared" si="2376"/>
        <v>1.1019784057346125</v>
      </c>
      <c r="AC1140" s="59">
        <f t="shared" si="2377"/>
        <v>-946.05366999999933</v>
      </c>
      <c r="AD1140" s="81"/>
      <c r="AE1140" s="162"/>
    </row>
    <row r="1141" spans="1:31" s="24" customFormat="1" ht="18.75" customHeight="1" thickTop="1" x14ac:dyDescent="0.25">
      <c r="A1141" s="6" t="s">
        <v>231</v>
      </c>
      <c r="B1141" s="69" t="s">
        <v>7</v>
      </c>
      <c r="C1141" s="8" t="s">
        <v>8</v>
      </c>
      <c r="D1141" s="9">
        <f t="shared" ref="D1141:K1141" si="2527">D1142+D1143+D1144+D1145+D1146+D1147+D1148</f>
        <v>9277</v>
      </c>
      <c r="E1141" s="9">
        <f t="shared" si="2527"/>
        <v>9277</v>
      </c>
      <c r="F1141" s="144">
        <f t="shared" ref="F1141" si="2528">F1142+F1143+F1144+F1145+F1146+F1147+F1148</f>
        <v>7493</v>
      </c>
      <c r="G1141" s="157">
        <f t="shared" si="2527"/>
        <v>7492.8536699999995</v>
      </c>
      <c r="H1141" s="157">
        <f t="shared" ref="H1141" si="2529">H1142+H1143+H1144+H1145+H1146+H1147+H1148</f>
        <v>6672.7866699999995</v>
      </c>
      <c r="I1141" s="144">
        <f t="shared" ref="I1141" si="2530">I1142+I1143+I1144+I1145+I1146+I1147+I1148</f>
        <v>6165.9070000000002</v>
      </c>
      <c r="J1141" s="41">
        <f t="shared" si="2527"/>
        <v>5304.9089999999997</v>
      </c>
      <c r="K1141" s="41">
        <f t="shared" si="2527"/>
        <v>4412.1980000000003</v>
      </c>
      <c r="L1141" s="50">
        <f t="shared" si="2386"/>
        <v>0.9999804711063659</v>
      </c>
      <c r="M1141" s="9">
        <f>M1142+M1143+M1144+M1145+M1146+M1147+M1148</f>
        <v>0</v>
      </c>
      <c r="N1141" s="9">
        <f>N1142+N1143+N1144+N1145+N1146+N1147+N1148</f>
        <v>908.06799999999998</v>
      </c>
      <c r="O1141" s="9">
        <f>O1142+O1143+O1144+O1145+O1146+O1147+O1148</f>
        <v>864.7170000000001</v>
      </c>
      <c r="P1141" s="9">
        <f>P1142+P1143+P1144+P1145+P1146+P1147+P1148</f>
        <v>892.71099999999933</v>
      </c>
      <c r="Q1141" s="9">
        <f>Q1142+Q1143+Q1144+Q1145+Q1146+Q1147+Q1148</f>
        <v>892</v>
      </c>
      <c r="R1141" s="9">
        <v>860.9980000000005</v>
      </c>
      <c r="S1141" s="9">
        <f t="shared" si="2387"/>
        <v>820.06700000000001</v>
      </c>
      <c r="T1141" s="144">
        <f t="shared" si="2388"/>
        <v>0.14633000000048924</v>
      </c>
      <c r="U1141" s="50">
        <f t="shared" si="2389"/>
        <v>0.80768068017678118</v>
      </c>
      <c r="V1141" s="60">
        <f t="shared" si="2390"/>
        <v>1784.1463300000005</v>
      </c>
      <c r="W1141" s="9">
        <f>W1142+W1143+W1144+W1145+W1146+W1147+W1148</f>
        <v>2491.1</v>
      </c>
      <c r="X1141" s="113">
        <f>X1142+X1143+X1144+X1145+X1146+X1147+X1148</f>
        <v>2319</v>
      </c>
      <c r="Y1141" s="9">
        <f>Y1142+Y1143+Y1144+Y1145+Y1146+Y1147+Y1148</f>
        <v>2730.2</v>
      </c>
      <c r="Z1141" s="9">
        <f>Z1142+Z1143+Z1144+Z1145+Z1146+Z1147+Z1148</f>
        <v>1653</v>
      </c>
      <c r="AA1141" s="60">
        <f t="shared" si="2391"/>
        <v>10223.053669999999</v>
      </c>
      <c r="AB1141" s="50">
        <f t="shared" si="2376"/>
        <v>1.1019784057346125</v>
      </c>
      <c r="AC1141" s="60">
        <f t="shared" si="2377"/>
        <v>-946.05366999999933</v>
      </c>
      <c r="AD1141" s="81"/>
      <c r="AE1141" s="162"/>
    </row>
    <row r="1142" spans="1:31" s="24" customFormat="1" ht="18" customHeight="1" x14ac:dyDescent="0.25">
      <c r="A1142" s="6" t="str">
        <f>IF(OR(M1142&lt;&gt;0,F1142&lt;&gt;0,O1142&lt;&gt;0,S1142&lt;&gt;0,T1142&lt;&gt;0),"a","b")</f>
        <v>b</v>
      </c>
      <c r="B1142" s="70" t="s">
        <v>7</v>
      </c>
      <c r="C1142" s="10" t="s">
        <v>215</v>
      </c>
      <c r="D1142" s="12">
        <v>0</v>
      </c>
      <c r="E1142" s="12">
        <v>0</v>
      </c>
      <c r="F1142" s="146">
        <v>0</v>
      </c>
      <c r="G1142" s="84">
        <v>0</v>
      </c>
      <c r="H1142" s="84">
        <v>0</v>
      </c>
      <c r="I1142" s="146">
        <v>0</v>
      </c>
      <c r="J1142" s="43">
        <v>0</v>
      </c>
      <c r="K1142" s="43">
        <v>0</v>
      </c>
      <c r="L1142" s="52" t="str">
        <f t="shared" si="2386"/>
        <v/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f t="shared" si="2387"/>
        <v>0</v>
      </c>
      <c r="T1142" s="146">
        <f t="shared" si="2388"/>
        <v>0</v>
      </c>
      <c r="U1142" s="52" t="str">
        <f t="shared" si="2389"/>
        <v/>
      </c>
      <c r="V1142" s="62">
        <f t="shared" si="2390"/>
        <v>0</v>
      </c>
      <c r="W1142" s="12"/>
      <c r="X1142" s="111">
        <v>0</v>
      </c>
      <c r="Y1142" s="12"/>
      <c r="Z1142" s="12">
        <v>0</v>
      </c>
      <c r="AA1142" s="62">
        <f t="shared" si="2391"/>
        <v>0</v>
      </c>
      <c r="AB1142" s="52" t="str">
        <f t="shared" si="2376"/>
        <v/>
      </c>
      <c r="AC1142" s="62">
        <f t="shared" si="2377"/>
        <v>0</v>
      </c>
      <c r="AD1142" s="81"/>
      <c r="AE1142" s="162"/>
    </row>
    <row r="1143" spans="1:31" s="24" customFormat="1" ht="18" customHeight="1" x14ac:dyDescent="0.25">
      <c r="A1143" s="6" t="str">
        <f>IF(OR(M1143&lt;&gt;0,F1143&lt;&gt;0,O1143&lt;&gt;0,S1143&lt;&gt;0,T1143&lt;&gt;0),"a","b")</f>
        <v>b</v>
      </c>
      <c r="B1143" s="70" t="s">
        <v>7</v>
      </c>
      <c r="C1143" s="10" t="s">
        <v>221</v>
      </c>
      <c r="D1143" s="12">
        <v>0</v>
      </c>
      <c r="E1143" s="12">
        <v>0</v>
      </c>
      <c r="F1143" s="146">
        <v>0</v>
      </c>
      <c r="G1143" s="84">
        <v>0</v>
      </c>
      <c r="H1143" s="84">
        <v>0</v>
      </c>
      <c r="I1143" s="146">
        <v>0</v>
      </c>
      <c r="J1143" s="43">
        <v>0</v>
      </c>
      <c r="K1143" s="43">
        <v>0</v>
      </c>
      <c r="L1143" s="52" t="str">
        <f t="shared" si="2386"/>
        <v/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f t="shared" si="2387"/>
        <v>0</v>
      </c>
      <c r="T1143" s="146">
        <f t="shared" si="2388"/>
        <v>0</v>
      </c>
      <c r="U1143" s="52" t="str">
        <f t="shared" si="2389"/>
        <v/>
      </c>
      <c r="V1143" s="62">
        <f t="shared" si="2390"/>
        <v>0</v>
      </c>
      <c r="W1143" s="12"/>
      <c r="X1143" s="111">
        <v>0</v>
      </c>
      <c r="Y1143" s="12"/>
      <c r="Z1143" s="12">
        <v>0</v>
      </c>
      <c r="AA1143" s="62">
        <f t="shared" si="2391"/>
        <v>0</v>
      </c>
      <c r="AB1143" s="52" t="str">
        <f t="shared" si="2376"/>
        <v/>
      </c>
      <c r="AC1143" s="62">
        <f t="shared" si="2377"/>
        <v>0</v>
      </c>
      <c r="AD1143" s="81"/>
      <c r="AE1143" s="162"/>
    </row>
    <row r="1144" spans="1:31" s="24" customFormat="1" ht="18" customHeight="1" x14ac:dyDescent="0.25">
      <c r="A1144" s="6" t="str">
        <f>IF(OR(M1144&lt;&gt;0,F1144&lt;&gt;0,O1144&lt;&gt;0,S1144&lt;&gt;0,T1144&lt;&gt;0),"a","b")</f>
        <v>b</v>
      </c>
      <c r="B1144" s="70" t="s">
        <v>7</v>
      </c>
      <c r="C1144" s="10" t="s">
        <v>216</v>
      </c>
      <c r="D1144" s="12">
        <v>0</v>
      </c>
      <c r="E1144" s="12">
        <v>0</v>
      </c>
      <c r="F1144" s="146">
        <v>0</v>
      </c>
      <c r="G1144" s="84">
        <v>0</v>
      </c>
      <c r="H1144" s="84">
        <v>0</v>
      </c>
      <c r="I1144" s="146">
        <v>0</v>
      </c>
      <c r="J1144" s="43">
        <v>0</v>
      </c>
      <c r="K1144" s="43">
        <v>0</v>
      </c>
      <c r="L1144" s="52" t="str">
        <f t="shared" si="2386"/>
        <v/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  <c r="S1144" s="12">
        <f t="shared" si="2387"/>
        <v>0</v>
      </c>
      <c r="T1144" s="146">
        <f t="shared" si="2388"/>
        <v>0</v>
      </c>
      <c r="U1144" s="52" t="str">
        <f t="shared" si="2389"/>
        <v/>
      </c>
      <c r="V1144" s="62">
        <f t="shared" si="2390"/>
        <v>0</v>
      </c>
      <c r="W1144" s="12"/>
      <c r="X1144" s="111">
        <v>0</v>
      </c>
      <c r="Y1144" s="12"/>
      <c r="Z1144" s="12">
        <v>0</v>
      </c>
      <c r="AA1144" s="62">
        <f t="shared" si="2391"/>
        <v>0</v>
      </c>
      <c r="AB1144" s="52" t="str">
        <f t="shared" si="2376"/>
        <v/>
      </c>
      <c r="AC1144" s="62">
        <f t="shared" si="2377"/>
        <v>0</v>
      </c>
      <c r="AD1144" s="81"/>
      <c r="AE1144" s="162"/>
    </row>
    <row r="1145" spans="1:31" s="24" customFormat="1" ht="18" customHeight="1" x14ac:dyDescent="0.25">
      <c r="A1145" s="6" t="str">
        <f>IF(OR(M1145&lt;&gt;0,F1145&lt;&gt;0,O1145&lt;&gt;0,S1145&lt;&gt;0,T1145&lt;&gt;0),"a","b")</f>
        <v>b</v>
      </c>
      <c r="B1145" s="70" t="s">
        <v>7</v>
      </c>
      <c r="C1145" s="10" t="s">
        <v>217</v>
      </c>
      <c r="D1145" s="12">
        <v>0</v>
      </c>
      <c r="E1145" s="12">
        <v>0</v>
      </c>
      <c r="F1145" s="146">
        <v>0</v>
      </c>
      <c r="G1145" s="84">
        <v>0</v>
      </c>
      <c r="H1145" s="84">
        <v>0</v>
      </c>
      <c r="I1145" s="146">
        <v>0</v>
      </c>
      <c r="J1145" s="43">
        <v>0</v>
      </c>
      <c r="K1145" s="43">
        <v>0</v>
      </c>
      <c r="L1145" s="52" t="str">
        <f t="shared" si="2386"/>
        <v/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0</v>
      </c>
      <c r="S1145" s="12">
        <f t="shared" si="2387"/>
        <v>0</v>
      </c>
      <c r="T1145" s="146">
        <f t="shared" si="2388"/>
        <v>0</v>
      </c>
      <c r="U1145" s="52" t="str">
        <f t="shared" si="2389"/>
        <v/>
      </c>
      <c r="V1145" s="62">
        <f t="shared" si="2390"/>
        <v>0</v>
      </c>
      <c r="W1145" s="12"/>
      <c r="X1145" s="111">
        <v>0</v>
      </c>
      <c r="Y1145" s="12"/>
      <c r="Z1145" s="12">
        <v>0</v>
      </c>
      <c r="AA1145" s="62">
        <f t="shared" si="2391"/>
        <v>0</v>
      </c>
      <c r="AB1145" s="52" t="str">
        <f t="shared" si="2376"/>
        <v/>
      </c>
      <c r="AC1145" s="62">
        <f t="shared" si="2377"/>
        <v>0</v>
      </c>
      <c r="AD1145" s="81"/>
      <c r="AE1145" s="162"/>
    </row>
    <row r="1146" spans="1:31" s="24" customFormat="1" ht="18" customHeight="1" x14ac:dyDescent="0.25">
      <c r="A1146" s="6" t="str">
        <f>IF(OR(M1146&lt;&gt;0,F1146&lt;&gt;0,O1146&lt;&gt;0,S1146&lt;&gt;0,T1146&lt;&gt;0),"a","b")</f>
        <v>b</v>
      </c>
      <c r="B1146" s="70" t="s">
        <v>7</v>
      </c>
      <c r="C1146" s="10" t="s">
        <v>218</v>
      </c>
      <c r="D1146" s="12">
        <v>0</v>
      </c>
      <c r="E1146" s="12">
        <v>0</v>
      </c>
      <c r="F1146" s="146">
        <v>0</v>
      </c>
      <c r="G1146" s="84">
        <v>0</v>
      </c>
      <c r="H1146" s="84">
        <v>0</v>
      </c>
      <c r="I1146" s="146">
        <v>0</v>
      </c>
      <c r="J1146" s="43">
        <v>0</v>
      </c>
      <c r="K1146" s="43">
        <v>0</v>
      </c>
      <c r="L1146" s="52" t="str">
        <f t="shared" si="2386"/>
        <v/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f t="shared" si="2387"/>
        <v>0</v>
      </c>
      <c r="T1146" s="146">
        <f t="shared" si="2388"/>
        <v>0</v>
      </c>
      <c r="U1146" s="52" t="str">
        <f t="shared" si="2389"/>
        <v/>
      </c>
      <c r="V1146" s="62">
        <f t="shared" si="2390"/>
        <v>0</v>
      </c>
      <c r="W1146" s="12"/>
      <c r="X1146" s="111">
        <v>0</v>
      </c>
      <c r="Y1146" s="12"/>
      <c r="Z1146" s="12">
        <v>0</v>
      </c>
      <c r="AA1146" s="62">
        <f t="shared" si="2391"/>
        <v>0</v>
      </c>
      <c r="AB1146" s="52" t="str">
        <f t="shared" si="2376"/>
        <v/>
      </c>
      <c r="AC1146" s="62">
        <f t="shared" si="2377"/>
        <v>0</v>
      </c>
      <c r="AD1146" s="81"/>
      <c r="AE1146" s="162"/>
    </row>
    <row r="1147" spans="1:31" s="24" customFormat="1" ht="18" customHeight="1" x14ac:dyDescent="0.25">
      <c r="A1147" s="6" t="s">
        <v>231</v>
      </c>
      <c r="B1147" s="70" t="s">
        <v>7</v>
      </c>
      <c r="C1147" s="10" t="s">
        <v>219</v>
      </c>
      <c r="D1147" s="11">
        <v>9277</v>
      </c>
      <c r="E1147" s="11">
        <v>9277</v>
      </c>
      <c r="F1147" s="145">
        <v>7493</v>
      </c>
      <c r="G1147" s="83">
        <v>7492.8536699999995</v>
      </c>
      <c r="H1147" s="83">
        <v>6672.7866699999995</v>
      </c>
      <c r="I1147" s="145">
        <v>6165.9070000000002</v>
      </c>
      <c r="J1147" s="42">
        <v>5304.9089999999997</v>
      </c>
      <c r="K1147" s="42">
        <v>4412.1980000000003</v>
      </c>
      <c r="L1147" s="51">
        <f t="shared" si="2386"/>
        <v>0.9999804711063659</v>
      </c>
      <c r="M1147" s="11">
        <v>0</v>
      </c>
      <c r="N1147" s="11">
        <v>908.06799999999998</v>
      </c>
      <c r="O1147" s="11">
        <v>864.7170000000001</v>
      </c>
      <c r="P1147" s="11">
        <v>892.71099999999933</v>
      </c>
      <c r="Q1147" s="11">
        <v>892</v>
      </c>
      <c r="R1147" s="11">
        <v>860.9980000000005</v>
      </c>
      <c r="S1147" s="11">
        <f t="shared" si="2387"/>
        <v>820.06700000000001</v>
      </c>
      <c r="T1147" s="145">
        <f t="shared" si="2388"/>
        <v>0.14633000000048924</v>
      </c>
      <c r="U1147" s="51">
        <f t="shared" si="2389"/>
        <v>0.80768068017678118</v>
      </c>
      <c r="V1147" s="61">
        <f t="shared" si="2390"/>
        <v>1784.1463300000005</v>
      </c>
      <c r="W1147" s="11">
        <v>2491.1</v>
      </c>
      <c r="X1147" s="116">
        <v>2319</v>
      </c>
      <c r="Y1147" s="11">
        <v>2730.2</v>
      </c>
      <c r="Z1147" s="11">
        <v>1653</v>
      </c>
      <c r="AA1147" s="61">
        <f t="shared" si="2391"/>
        <v>10223.053669999999</v>
      </c>
      <c r="AB1147" s="51">
        <f t="shared" si="2376"/>
        <v>1.1019784057346125</v>
      </c>
      <c r="AC1147" s="61">
        <f t="shared" si="2377"/>
        <v>-946.05366999999933</v>
      </c>
      <c r="AD1147" s="81"/>
      <c r="AE1147" s="162"/>
    </row>
    <row r="1148" spans="1:31" s="24" customFormat="1" ht="18" customHeight="1" x14ac:dyDescent="0.25">
      <c r="A1148" s="6" t="str">
        <f>IF(OR(M1148&lt;&gt;0,F1148&lt;&gt;0,O1148&lt;&gt;0,S1148&lt;&gt;0,T1148&lt;&gt;0),"a","b")</f>
        <v>b</v>
      </c>
      <c r="B1148" s="70" t="s">
        <v>7</v>
      </c>
      <c r="C1148" s="10" t="s">
        <v>220</v>
      </c>
      <c r="D1148" s="12">
        <v>0</v>
      </c>
      <c r="E1148" s="12">
        <v>0</v>
      </c>
      <c r="F1148" s="146">
        <v>0</v>
      </c>
      <c r="G1148" s="84">
        <v>0</v>
      </c>
      <c r="H1148" s="84">
        <v>0</v>
      </c>
      <c r="I1148" s="146">
        <v>0</v>
      </c>
      <c r="J1148" s="43">
        <v>0</v>
      </c>
      <c r="K1148" s="43">
        <v>0</v>
      </c>
      <c r="L1148" s="52" t="str">
        <f t="shared" si="2386"/>
        <v/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f t="shared" si="2387"/>
        <v>0</v>
      </c>
      <c r="T1148" s="146">
        <f t="shared" si="2388"/>
        <v>0</v>
      </c>
      <c r="U1148" s="52" t="str">
        <f t="shared" si="2389"/>
        <v/>
      </c>
      <c r="V1148" s="62">
        <f t="shared" si="2390"/>
        <v>0</v>
      </c>
      <c r="W1148" s="12"/>
      <c r="X1148" s="111">
        <v>0</v>
      </c>
      <c r="Y1148" s="12"/>
      <c r="Z1148" s="12">
        <v>0</v>
      </c>
      <c r="AA1148" s="62">
        <f t="shared" si="2391"/>
        <v>0</v>
      </c>
      <c r="AB1148" s="52" t="str">
        <f t="shared" si="2376"/>
        <v/>
      </c>
      <c r="AC1148" s="62">
        <f t="shared" si="2377"/>
        <v>0</v>
      </c>
      <c r="AD1148" s="81"/>
      <c r="AE1148" s="162"/>
    </row>
    <row r="1149" spans="1:31" s="24" customFormat="1" ht="30" customHeight="1" x14ac:dyDescent="0.25">
      <c r="A1149" s="6" t="str">
        <f>IF(OR(M1149&lt;&gt;0,F1149&lt;&gt;0,O1149&lt;&gt;0,S1149&lt;&gt;0,T1149&lt;&gt;0),"a","b")</f>
        <v>b</v>
      </c>
      <c r="B1149" s="69" t="s">
        <v>7</v>
      </c>
      <c r="C1149" s="13" t="s">
        <v>14</v>
      </c>
      <c r="D1149" s="14">
        <v>0</v>
      </c>
      <c r="E1149" s="14">
        <v>0</v>
      </c>
      <c r="F1149" s="147">
        <v>0</v>
      </c>
      <c r="G1149" s="158">
        <v>0</v>
      </c>
      <c r="H1149" s="158">
        <v>0</v>
      </c>
      <c r="I1149" s="147">
        <v>0</v>
      </c>
      <c r="J1149" s="44">
        <v>0</v>
      </c>
      <c r="K1149" s="44">
        <v>0</v>
      </c>
      <c r="L1149" s="53" t="str">
        <f t="shared" si="2386"/>
        <v/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f t="shared" si="2387"/>
        <v>0</v>
      </c>
      <c r="T1149" s="147">
        <f t="shared" si="2388"/>
        <v>0</v>
      </c>
      <c r="U1149" s="53" t="str">
        <f t="shared" si="2389"/>
        <v/>
      </c>
      <c r="V1149" s="63">
        <f t="shared" si="2390"/>
        <v>0</v>
      </c>
      <c r="W1149" s="14"/>
      <c r="X1149" s="110">
        <v>0</v>
      </c>
      <c r="Y1149" s="14"/>
      <c r="Z1149" s="14">
        <v>0</v>
      </c>
      <c r="AA1149" s="63">
        <f t="shared" si="2391"/>
        <v>0</v>
      </c>
      <c r="AB1149" s="53" t="str">
        <f t="shared" si="2376"/>
        <v/>
      </c>
      <c r="AC1149" s="63">
        <f t="shared" si="2377"/>
        <v>0</v>
      </c>
      <c r="AD1149" s="81"/>
      <c r="AE1149" s="162"/>
    </row>
    <row r="1150" spans="1:31" s="24" customFormat="1" ht="15" customHeight="1" x14ac:dyDescent="0.25">
      <c r="A1150" s="6" t="str">
        <f>IF(OR(M1150&lt;&gt;0,F1150&lt;&gt;0,O1150&lt;&gt;0,S1150&lt;&gt;0,T1150&lt;&gt;0),"a","b")</f>
        <v>b</v>
      </c>
      <c r="B1150" s="69" t="s">
        <v>7</v>
      </c>
      <c r="C1150" s="13" t="s">
        <v>15</v>
      </c>
      <c r="D1150" s="14">
        <v>0</v>
      </c>
      <c r="E1150" s="14">
        <v>0</v>
      </c>
      <c r="F1150" s="147">
        <v>0</v>
      </c>
      <c r="G1150" s="158">
        <v>0</v>
      </c>
      <c r="H1150" s="158">
        <v>0</v>
      </c>
      <c r="I1150" s="147">
        <v>0</v>
      </c>
      <c r="J1150" s="44">
        <v>0</v>
      </c>
      <c r="K1150" s="44">
        <v>0</v>
      </c>
      <c r="L1150" s="53" t="str">
        <f t="shared" si="2386"/>
        <v/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f t="shared" si="2387"/>
        <v>0</v>
      </c>
      <c r="T1150" s="147">
        <f t="shared" si="2388"/>
        <v>0</v>
      </c>
      <c r="U1150" s="53" t="str">
        <f t="shared" si="2389"/>
        <v/>
      </c>
      <c r="V1150" s="63">
        <f t="shared" si="2390"/>
        <v>0</v>
      </c>
      <c r="W1150" s="14"/>
      <c r="X1150" s="110">
        <v>0</v>
      </c>
      <c r="Y1150" s="14"/>
      <c r="Z1150" s="14">
        <v>0</v>
      </c>
      <c r="AA1150" s="63">
        <f t="shared" si="2391"/>
        <v>0</v>
      </c>
      <c r="AB1150" s="53" t="str">
        <f t="shared" si="2376"/>
        <v/>
      </c>
      <c r="AC1150" s="63">
        <f t="shared" si="2377"/>
        <v>0</v>
      </c>
      <c r="AD1150" s="81"/>
      <c r="AE1150" s="162"/>
    </row>
    <row r="1151" spans="1:31" s="24" customFormat="1" ht="15.75" customHeight="1" thickBot="1" x14ac:dyDescent="0.3">
      <c r="A1151" s="6" t="str">
        <f>IF(OR(M1151&lt;&gt;0,F1151&lt;&gt;0,O1151&lt;&gt;0,S1151&lt;&gt;0,T1151&lt;&gt;0),"a","b")</f>
        <v>b</v>
      </c>
      <c r="B1151" s="71" t="s">
        <v>7</v>
      </c>
      <c r="C1151" s="17" t="s">
        <v>16</v>
      </c>
      <c r="D1151" s="18">
        <v>0</v>
      </c>
      <c r="E1151" s="18">
        <v>0</v>
      </c>
      <c r="F1151" s="149">
        <v>0</v>
      </c>
      <c r="G1151" s="160">
        <v>0</v>
      </c>
      <c r="H1151" s="160">
        <v>0</v>
      </c>
      <c r="I1151" s="149">
        <v>0</v>
      </c>
      <c r="J1151" s="46">
        <v>0</v>
      </c>
      <c r="K1151" s="46">
        <v>0</v>
      </c>
      <c r="L1151" s="55" t="str">
        <f t="shared" si="2386"/>
        <v/>
      </c>
      <c r="M1151" s="18">
        <v>0</v>
      </c>
      <c r="N1151" s="18">
        <v>0</v>
      </c>
      <c r="O1151" s="18">
        <v>0</v>
      </c>
      <c r="P1151" s="18">
        <v>0</v>
      </c>
      <c r="Q1151" s="18">
        <v>0</v>
      </c>
      <c r="R1151" s="18">
        <v>0</v>
      </c>
      <c r="S1151" s="18">
        <f t="shared" si="2387"/>
        <v>0</v>
      </c>
      <c r="T1151" s="149">
        <f t="shared" si="2388"/>
        <v>0</v>
      </c>
      <c r="U1151" s="55" t="str">
        <f t="shared" si="2389"/>
        <v/>
      </c>
      <c r="V1151" s="65">
        <f t="shared" si="2390"/>
        <v>0</v>
      </c>
      <c r="W1151" s="18"/>
      <c r="X1151" s="112">
        <v>0</v>
      </c>
      <c r="Y1151" s="18"/>
      <c r="Z1151" s="18">
        <v>0</v>
      </c>
      <c r="AA1151" s="65">
        <f t="shared" si="2391"/>
        <v>0</v>
      </c>
      <c r="AB1151" s="55" t="str">
        <f t="shared" si="2376"/>
        <v/>
      </c>
      <c r="AC1151" s="65">
        <f t="shared" si="2377"/>
        <v>0</v>
      </c>
      <c r="AD1151" s="81"/>
      <c r="AE1151" s="162"/>
    </row>
    <row r="1152" spans="1:31" s="6" customFormat="1" ht="33.75" customHeight="1" thickTop="1" thickBot="1" x14ac:dyDescent="0.3">
      <c r="A1152" s="6" t="str">
        <f>IF(OR(M1152&lt;&gt;0,F1152&lt;&gt;0,O1152&lt;&gt;0,S1152&lt;&gt;0,T1152&lt;&gt;0),"a","b")</f>
        <v>a</v>
      </c>
      <c r="B1152" s="67" t="s">
        <v>188</v>
      </c>
      <c r="C1152" s="19" t="s">
        <v>189</v>
      </c>
      <c r="D1152" s="7">
        <f t="shared" ref="D1152:K1152" si="2531">D1153+D1161+D1162+D1163</f>
        <v>20723</v>
      </c>
      <c r="E1152" s="7">
        <f t="shared" si="2531"/>
        <v>22631.751</v>
      </c>
      <c r="F1152" s="143">
        <f t="shared" ref="F1152" si="2532">F1153+F1161+F1162+F1163</f>
        <v>15830.942999999999</v>
      </c>
      <c r="G1152" s="156">
        <f t="shared" si="2531"/>
        <v>14524.471119999998</v>
      </c>
      <c r="H1152" s="156">
        <f t="shared" ref="H1152" si="2533">H1153+H1161+H1162+H1163</f>
        <v>12586.911359999998</v>
      </c>
      <c r="I1152" s="143">
        <f t="shared" ref="I1152" si="2534">I1153+I1161+I1162+I1163</f>
        <v>10640.31601</v>
      </c>
      <c r="J1152" s="40">
        <f t="shared" si="2531"/>
        <v>8895.7718199999981</v>
      </c>
      <c r="K1152" s="40">
        <f t="shared" si="2531"/>
        <v>7027.3530900000014</v>
      </c>
      <c r="L1152" s="49">
        <f t="shared" si="2386"/>
        <v>0.91747352763508772</v>
      </c>
      <c r="M1152" s="7">
        <f>M1153+M1161+M1162+M1163</f>
        <v>0</v>
      </c>
      <c r="N1152" s="7">
        <f>N1153+N1161+N1162+N1163</f>
        <v>1805.4604700000002</v>
      </c>
      <c r="O1152" s="7">
        <f>O1153+O1161+O1162+O1163</f>
        <v>1675.41155</v>
      </c>
      <c r="P1152" s="7">
        <f>P1153+P1161+P1162+P1163</f>
        <v>1868.4187299999992</v>
      </c>
      <c r="Q1152" s="7">
        <f>Q1153+Q1161+Q1162+Q1163</f>
        <v>3161.3620000000001</v>
      </c>
      <c r="R1152" s="7">
        <v>1744.5441900000023</v>
      </c>
      <c r="S1152" s="7">
        <f t="shared" si="2387"/>
        <v>1937.5597600000001</v>
      </c>
      <c r="T1152" s="143">
        <f t="shared" si="2388"/>
        <v>1306.471880000001</v>
      </c>
      <c r="U1152" s="49">
        <f t="shared" si="2389"/>
        <v>0.64177407748962945</v>
      </c>
      <c r="V1152" s="59">
        <f t="shared" si="2390"/>
        <v>8107.2798800000019</v>
      </c>
      <c r="W1152" s="7">
        <f>W1153+W1161+W1162+W1163</f>
        <v>5676.7640650000003</v>
      </c>
      <c r="X1152" s="118">
        <f>X1153+X1161+X1162+X1163</f>
        <v>4812.7999999999993</v>
      </c>
      <c r="Y1152" s="7">
        <f>Y1153+Y1161+Y1162+Y1163</f>
        <v>8160.2789851999996</v>
      </c>
      <c r="Z1152" s="7">
        <f>Z1153+Z1161+Z1162+Z1163</f>
        <v>5905.4879999999994</v>
      </c>
      <c r="AA1152" s="59">
        <f t="shared" si="2391"/>
        <v>22684.750105199997</v>
      </c>
      <c r="AB1152" s="49">
        <f t="shared" si="2376"/>
        <v>1.0023418031242919</v>
      </c>
      <c r="AC1152" s="59">
        <f t="shared" si="2377"/>
        <v>-52.999105199996848</v>
      </c>
      <c r="AD1152" s="81"/>
      <c r="AE1152" s="162"/>
    </row>
    <row r="1153" spans="1:31" s="6" customFormat="1" ht="18.75" customHeight="1" thickTop="1" x14ac:dyDescent="0.25">
      <c r="A1153" s="6" t="s">
        <v>231</v>
      </c>
      <c r="B1153" s="69" t="s">
        <v>7</v>
      </c>
      <c r="C1153" s="8" t="s">
        <v>8</v>
      </c>
      <c r="D1153" s="9">
        <f t="shared" ref="D1153:K1153" si="2535">D1154+D1155+D1156+D1157+D1158+D1159+D1160</f>
        <v>20723</v>
      </c>
      <c r="E1153" s="9">
        <f t="shared" si="2535"/>
        <v>22528.527000000002</v>
      </c>
      <c r="F1153" s="144">
        <f t="shared" ref="F1153" si="2536">F1154+F1155+F1156+F1157+F1158+F1159+F1160</f>
        <v>15727.718999999999</v>
      </c>
      <c r="G1153" s="157">
        <f t="shared" si="2535"/>
        <v>14421.248029999999</v>
      </c>
      <c r="H1153" s="157">
        <f t="shared" ref="H1153" si="2537">H1154+H1155+H1156+H1157+H1158+H1159+H1160</f>
        <v>12483.688269999999</v>
      </c>
      <c r="I1153" s="144">
        <f t="shared" ref="I1153" si="2538">I1154+I1155+I1156+I1157+I1158+I1159+I1160</f>
        <v>10537.092920000001</v>
      </c>
      <c r="J1153" s="41">
        <f t="shared" si="2535"/>
        <v>8792.5487299999986</v>
      </c>
      <c r="K1153" s="41">
        <f t="shared" si="2535"/>
        <v>6924.130000000001</v>
      </c>
      <c r="L1153" s="50">
        <f t="shared" si="2386"/>
        <v>0.9169319486188684</v>
      </c>
      <c r="M1153" s="9">
        <f>M1154+M1155+M1156+M1157+M1158+M1159+M1160</f>
        <v>0</v>
      </c>
      <c r="N1153" s="9">
        <f>N1154+N1155+N1156+N1157+N1158+N1159+N1160</f>
        <v>1805.4604700000002</v>
      </c>
      <c r="O1153" s="9">
        <f>O1154+O1155+O1156+O1157+O1158+O1159+O1160</f>
        <v>1675.41155</v>
      </c>
      <c r="P1153" s="9">
        <f>P1154+P1155+P1156+P1157+P1158+P1159+P1160</f>
        <v>1868.4187299999992</v>
      </c>
      <c r="Q1153" s="9">
        <f>Q1154+Q1155+Q1156+Q1157+Q1158+Q1159+Q1160</f>
        <v>3160.5619999999999</v>
      </c>
      <c r="R1153" s="9">
        <v>1744.5441900000023</v>
      </c>
      <c r="S1153" s="9">
        <f t="shared" si="2387"/>
        <v>1937.5597600000001</v>
      </c>
      <c r="T1153" s="144">
        <f t="shared" si="2388"/>
        <v>1306.4709700000003</v>
      </c>
      <c r="U1153" s="50">
        <f t="shared" si="2389"/>
        <v>0.64013275390796731</v>
      </c>
      <c r="V1153" s="60">
        <f t="shared" si="2390"/>
        <v>8107.278970000003</v>
      </c>
      <c r="W1153" s="9">
        <f>W1154+W1155+W1156+W1157+W1158+W1159+W1160</f>
        <v>5675.1640649999999</v>
      </c>
      <c r="X1153" s="113">
        <f>X1154+X1155+X1156+X1157+X1158+X1159+X1160</f>
        <v>4812.7999999999993</v>
      </c>
      <c r="Y1153" s="9">
        <f>Y1154+Y1155+Y1156+Y1157+Y1158+Y1159+Y1160</f>
        <v>8157.8789852</v>
      </c>
      <c r="Z1153" s="9">
        <f>Z1154+Z1155+Z1156+Z1157+Z1158+Z1159+Z1160</f>
        <v>5905.4879999999994</v>
      </c>
      <c r="AA1153" s="60">
        <f t="shared" si="2391"/>
        <v>22579.1270152</v>
      </c>
      <c r="AB1153" s="50">
        <f t="shared" si="2376"/>
        <v>1.0022460418828092</v>
      </c>
      <c r="AC1153" s="60">
        <f t="shared" si="2377"/>
        <v>-50.60001519999787</v>
      </c>
      <c r="AD1153" s="81"/>
      <c r="AE1153" s="162"/>
    </row>
    <row r="1154" spans="1:31" s="6" customFormat="1" ht="18" customHeight="1" x14ac:dyDescent="0.25">
      <c r="A1154" s="6" t="str">
        <f>IF(OR(M1154&lt;&gt;0,F1154&lt;&gt;0,O1154&lt;&gt;0,S1154&lt;&gt;0,T1154&lt;&gt;0),"a","b")</f>
        <v>b</v>
      </c>
      <c r="B1154" s="70" t="s">
        <v>7</v>
      </c>
      <c r="C1154" s="10" t="s">
        <v>215</v>
      </c>
      <c r="D1154" s="12">
        <v>0</v>
      </c>
      <c r="E1154" s="12">
        <v>0</v>
      </c>
      <c r="F1154" s="146">
        <v>0</v>
      </c>
      <c r="G1154" s="84">
        <v>0</v>
      </c>
      <c r="H1154" s="84">
        <v>0</v>
      </c>
      <c r="I1154" s="146">
        <v>0</v>
      </c>
      <c r="J1154" s="43">
        <v>0</v>
      </c>
      <c r="K1154" s="43">
        <v>0</v>
      </c>
      <c r="L1154" s="52" t="str">
        <f t="shared" si="2386"/>
        <v/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f t="shared" si="2387"/>
        <v>0</v>
      </c>
      <c r="T1154" s="146">
        <f t="shared" si="2388"/>
        <v>0</v>
      </c>
      <c r="U1154" s="52" t="str">
        <f t="shared" si="2389"/>
        <v/>
      </c>
      <c r="V1154" s="62">
        <f t="shared" si="2390"/>
        <v>0</v>
      </c>
      <c r="W1154" s="12">
        <v>0</v>
      </c>
      <c r="X1154" s="108">
        <v>0</v>
      </c>
      <c r="Y1154" s="12">
        <v>0</v>
      </c>
      <c r="Z1154" s="12">
        <v>0</v>
      </c>
      <c r="AA1154" s="62">
        <f t="shared" si="2391"/>
        <v>0</v>
      </c>
      <c r="AB1154" s="52" t="str">
        <f t="shared" si="2376"/>
        <v/>
      </c>
      <c r="AC1154" s="62">
        <f t="shared" si="2377"/>
        <v>0</v>
      </c>
      <c r="AD1154" s="81"/>
      <c r="AE1154" s="162"/>
    </row>
    <row r="1155" spans="1:31" s="6" customFormat="1" ht="18" customHeight="1" x14ac:dyDescent="0.25">
      <c r="A1155" s="6" t="s">
        <v>231</v>
      </c>
      <c r="B1155" s="70" t="s">
        <v>7</v>
      </c>
      <c r="C1155" s="10" t="s">
        <v>221</v>
      </c>
      <c r="D1155" s="11">
        <v>18831</v>
      </c>
      <c r="E1155" s="11">
        <v>21110.929</v>
      </c>
      <c r="F1155" s="145">
        <v>14728.909</v>
      </c>
      <c r="G1155" s="83">
        <v>13434.118</v>
      </c>
      <c r="H1155" s="83">
        <v>11634.015619999998</v>
      </c>
      <c r="I1155" s="145">
        <v>9820.8134100000007</v>
      </c>
      <c r="J1155" s="42">
        <v>8207.7101399999992</v>
      </c>
      <c r="K1155" s="42">
        <v>6471.9614700000002</v>
      </c>
      <c r="L1155" s="51">
        <f t="shared" si="2386"/>
        <v>0.91209185962110306</v>
      </c>
      <c r="M1155" s="11">
        <v>0</v>
      </c>
      <c r="N1155" s="11">
        <v>1700.1818800000003</v>
      </c>
      <c r="O1155" s="11">
        <v>1537.84115</v>
      </c>
      <c r="P1155" s="11">
        <v>1735.748669999999</v>
      </c>
      <c r="Q1155" s="11">
        <v>3015.33</v>
      </c>
      <c r="R1155" s="11">
        <v>1613.1032700000014</v>
      </c>
      <c r="S1155" s="11">
        <f t="shared" si="2387"/>
        <v>1800.1023800000021</v>
      </c>
      <c r="T1155" s="145">
        <f t="shared" si="2388"/>
        <v>1294.7909999999993</v>
      </c>
      <c r="U1155" s="51">
        <f t="shared" si="2389"/>
        <v>0.63635844732365876</v>
      </c>
      <c r="V1155" s="61">
        <f t="shared" si="2390"/>
        <v>7676.8109999999997</v>
      </c>
      <c r="W1155" s="11">
        <v>5255.1406199999992</v>
      </c>
      <c r="X1155" s="114">
        <v>4394.3999999999996</v>
      </c>
      <c r="Y1155" s="11">
        <v>7578.4110651999999</v>
      </c>
      <c r="Z1155" s="11">
        <v>5486.7</v>
      </c>
      <c r="AA1155" s="61">
        <f t="shared" si="2391"/>
        <v>21012.5290652</v>
      </c>
      <c r="AB1155" s="51">
        <f t="shared" si="2376"/>
        <v>0.99533891024881005</v>
      </c>
      <c r="AC1155" s="61">
        <f t="shared" si="2377"/>
        <v>98.399934799999755</v>
      </c>
      <c r="AD1155" s="81"/>
      <c r="AE1155" s="162"/>
    </row>
    <row r="1156" spans="1:31" s="6" customFormat="1" ht="18" customHeight="1" x14ac:dyDescent="0.25">
      <c r="A1156" s="6" t="s">
        <v>231</v>
      </c>
      <c r="B1156" s="70" t="s">
        <v>7</v>
      </c>
      <c r="C1156" s="10" t="s">
        <v>216</v>
      </c>
      <c r="D1156" s="12">
        <v>0</v>
      </c>
      <c r="E1156" s="12">
        <v>0</v>
      </c>
      <c r="F1156" s="146">
        <v>0</v>
      </c>
      <c r="G1156" s="84">
        <v>0</v>
      </c>
      <c r="H1156" s="84">
        <v>0</v>
      </c>
      <c r="I1156" s="146">
        <v>0</v>
      </c>
      <c r="J1156" s="43">
        <v>0</v>
      </c>
      <c r="K1156" s="43">
        <v>0</v>
      </c>
      <c r="L1156" s="52" t="str">
        <f t="shared" si="2386"/>
        <v/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  <c r="S1156" s="12">
        <f t="shared" si="2387"/>
        <v>0</v>
      </c>
      <c r="T1156" s="146">
        <f t="shared" si="2388"/>
        <v>0</v>
      </c>
      <c r="U1156" s="52" t="str">
        <f t="shared" si="2389"/>
        <v/>
      </c>
      <c r="V1156" s="62">
        <f t="shared" si="2390"/>
        <v>0</v>
      </c>
      <c r="W1156" s="12">
        <v>0</v>
      </c>
      <c r="X1156" s="108">
        <v>0</v>
      </c>
      <c r="Y1156" s="12">
        <v>0</v>
      </c>
      <c r="Z1156" s="12">
        <v>0</v>
      </c>
      <c r="AA1156" s="62">
        <f t="shared" si="2391"/>
        <v>0</v>
      </c>
      <c r="AB1156" s="52" t="str">
        <f t="shared" si="2376"/>
        <v/>
      </c>
      <c r="AC1156" s="62">
        <f t="shared" si="2377"/>
        <v>0</v>
      </c>
      <c r="AD1156" s="81"/>
      <c r="AE1156" s="162"/>
    </row>
    <row r="1157" spans="1:31" s="6" customFormat="1" ht="18" customHeight="1" x14ac:dyDescent="0.25">
      <c r="A1157" s="6" t="s">
        <v>231</v>
      </c>
      <c r="B1157" s="70" t="s">
        <v>7</v>
      </c>
      <c r="C1157" s="10" t="s">
        <v>217</v>
      </c>
      <c r="D1157" s="12">
        <v>0</v>
      </c>
      <c r="E1157" s="12">
        <v>0</v>
      </c>
      <c r="F1157" s="146">
        <v>0</v>
      </c>
      <c r="G1157" s="84">
        <v>0</v>
      </c>
      <c r="H1157" s="84">
        <v>0</v>
      </c>
      <c r="I1157" s="146">
        <v>0</v>
      </c>
      <c r="J1157" s="43">
        <v>0</v>
      </c>
      <c r="K1157" s="43">
        <v>0</v>
      </c>
      <c r="L1157" s="52" t="str">
        <f t="shared" si="2386"/>
        <v/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0</v>
      </c>
      <c r="S1157" s="12">
        <f t="shared" si="2387"/>
        <v>0</v>
      </c>
      <c r="T1157" s="146">
        <f t="shared" si="2388"/>
        <v>0</v>
      </c>
      <c r="U1157" s="52" t="str">
        <f t="shared" si="2389"/>
        <v/>
      </c>
      <c r="V1157" s="62">
        <f t="shared" si="2390"/>
        <v>0</v>
      </c>
      <c r="W1157" s="12">
        <v>0</v>
      </c>
      <c r="X1157" s="108">
        <v>0</v>
      </c>
      <c r="Y1157" s="12">
        <v>0</v>
      </c>
      <c r="Z1157" s="12">
        <v>0</v>
      </c>
      <c r="AA1157" s="62">
        <f t="shared" si="2391"/>
        <v>0</v>
      </c>
      <c r="AB1157" s="52" t="str">
        <f t="shared" ref="AB1157:AB1220" si="2539">IF(OR(E1157="",E1157=0),"",(G1157+Y1157)/E1157)</f>
        <v/>
      </c>
      <c r="AC1157" s="62">
        <f t="shared" ref="AC1157:AC1220" si="2540">IF(OR(C1157="თანამდებობრივი სარგო",C1157="პრემია",C1157="დანამატი",C1157="მ.შ. შტატგარეშეთა შრომის ანაზღაურება"),"",E1157-AA1157)</f>
        <v>0</v>
      </c>
      <c r="AD1157" s="81"/>
      <c r="AE1157" s="162"/>
    </row>
    <row r="1158" spans="1:31" s="6" customFormat="1" ht="18" customHeight="1" x14ac:dyDescent="0.25">
      <c r="A1158" s="6" t="str">
        <f>IF(OR(M1158&lt;&gt;0,F1158&lt;&gt;0,O1158&lt;&gt;0,S1158&lt;&gt;0,T1158&lt;&gt;0),"a","b")</f>
        <v>b</v>
      </c>
      <c r="B1158" s="70" t="s">
        <v>7</v>
      </c>
      <c r="C1158" s="10" t="s">
        <v>218</v>
      </c>
      <c r="D1158" s="12">
        <v>0</v>
      </c>
      <c r="E1158" s="12">
        <v>0</v>
      </c>
      <c r="F1158" s="146">
        <v>0</v>
      </c>
      <c r="G1158" s="84">
        <v>0</v>
      </c>
      <c r="H1158" s="84">
        <v>0</v>
      </c>
      <c r="I1158" s="146">
        <v>0</v>
      </c>
      <c r="J1158" s="43">
        <v>0</v>
      </c>
      <c r="K1158" s="43">
        <v>0</v>
      </c>
      <c r="L1158" s="52" t="str">
        <f t="shared" si="2386"/>
        <v/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f t="shared" si="2387"/>
        <v>0</v>
      </c>
      <c r="T1158" s="146">
        <f t="shared" si="2388"/>
        <v>0</v>
      </c>
      <c r="U1158" s="52" t="str">
        <f t="shared" si="2389"/>
        <v/>
      </c>
      <c r="V1158" s="62">
        <f t="shared" si="2390"/>
        <v>0</v>
      </c>
      <c r="W1158" s="12">
        <v>0</v>
      </c>
      <c r="X1158" s="108">
        <v>0</v>
      </c>
      <c r="Y1158" s="12">
        <v>0</v>
      </c>
      <c r="Z1158" s="12">
        <v>0</v>
      </c>
      <c r="AA1158" s="62">
        <f t="shared" si="2391"/>
        <v>0</v>
      </c>
      <c r="AB1158" s="52" t="str">
        <f t="shared" si="2539"/>
        <v/>
      </c>
      <c r="AC1158" s="62">
        <f t="shared" si="2540"/>
        <v>0</v>
      </c>
      <c r="AD1158" s="81"/>
      <c r="AE1158" s="162"/>
    </row>
    <row r="1159" spans="1:31" s="6" customFormat="1" ht="18" customHeight="1" x14ac:dyDescent="0.25">
      <c r="A1159" s="6" t="s">
        <v>231</v>
      </c>
      <c r="B1159" s="70" t="s">
        <v>7</v>
      </c>
      <c r="C1159" s="10" t="s">
        <v>219</v>
      </c>
      <c r="D1159" s="11">
        <v>1227</v>
      </c>
      <c r="E1159" s="11">
        <v>1157</v>
      </c>
      <c r="F1159" s="145">
        <v>850.1</v>
      </c>
      <c r="G1159" s="83">
        <v>841.60248999999999</v>
      </c>
      <c r="H1159" s="83">
        <v>734.57096000000001</v>
      </c>
      <c r="I1159" s="145">
        <v>630.35665000000006</v>
      </c>
      <c r="J1159" s="42">
        <v>527.16462999999999</v>
      </c>
      <c r="K1159" s="42">
        <v>423.54559999999998</v>
      </c>
      <c r="L1159" s="51">
        <f t="shared" si="2386"/>
        <v>0.99000410539936479</v>
      </c>
      <c r="M1159" s="11">
        <v>0</v>
      </c>
      <c r="N1159" s="11">
        <v>105.27858999999999</v>
      </c>
      <c r="O1159" s="11">
        <v>109.14747</v>
      </c>
      <c r="P1159" s="11">
        <v>103.61903000000001</v>
      </c>
      <c r="Q1159" s="11">
        <v>115.232</v>
      </c>
      <c r="R1159" s="11">
        <v>103.19202000000007</v>
      </c>
      <c r="S1159" s="11">
        <f t="shared" si="2387"/>
        <v>107.03152999999998</v>
      </c>
      <c r="T1159" s="145">
        <f t="shared" si="2388"/>
        <v>8.4975100000000339</v>
      </c>
      <c r="U1159" s="51">
        <f t="shared" si="2389"/>
        <v>0.72740059636992216</v>
      </c>
      <c r="V1159" s="61">
        <f t="shared" si="2390"/>
        <v>315.39751000000001</v>
      </c>
      <c r="W1159" s="11">
        <v>333.65602000000001</v>
      </c>
      <c r="X1159" s="114">
        <v>306.7</v>
      </c>
      <c r="Y1159" s="11">
        <v>464.39747</v>
      </c>
      <c r="Z1159" s="11">
        <v>306.89999999999998</v>
      </c>
      <c r="AA1159" s="61">
        <f t="shared" si="2391"/>
        <v>1305.9999600000001</v>
      </c>
      <c r="AB1159" s="51">
        <f t="shared" si="2539"/>
        <v>1.1287812964563528</v>
      </c>
      <c r="AC1159" s="61">
        <f t="shared" si="2540"/>
        <v>-148.9999600000001</v>
      </c>
      <c r="AD1159" s="81"/>
      <c r="AE1159" s="162"/>
    </row>
    <row r="1160" spans="1:31" s="6" customFormat="1" ht="18" customHeight="1" x14ac:dyDescent="0.25">
      <c r="A1160" s="6" t="s">
        <v>231</v>
      </c>
      <c r="B1160" s="70" t="s">
        <v>7</v>
      </c>
      <c r="C1160" s="10" t="s">
        <v>220</v>
      </c>
      <c r="D1160" s="11">
        <v>665</v>
      </c>
      <c r="E1160" s="11">
        <v>260.59800000000001</v>
      </c>
      <c r="F1160" s="145">
        <v>148.71</v>
      </c>
      <c r="G1160" s="83">
        <v>145.52754000000002</v>
      </c>
      <c r="H1160" s="83">
        <v>115.10169</v>
      </c>
      <c r="I1160" s="145">
        <v>85.92286</v>
      </c>
      <c r="J1160" s="42">
        <v>57.673960000000001</v>
      </c>
      <c r="K1160" s="42">
        <v>28.62293</v>
      </c>
      <c r="L1160" s="51">
        <f t="shared" si="2386"/>
        <v>0.9785995561831754</v>
      </c>
      <c r="M1160" s="11">
        <v>0</v>
      </c>
      <c r="N1160" s="11">
        <v>0</v>
      </c>
      <c r="O1160" s="11">
        <v>28.422930000000001</v>
      </c>
      <c r="P1160" s="11">
        <v>29.051030000000001</v>
      </c>
      <c r="Q1160" s="11">
        <v>30</v>
      </c>
      <c r="R1160" s="11">
        <v>28.248899999999999</v>
      </c>
      <c r="S1160" s="11">
        <f t="shared" si="2387"/>
        <v>30.425850000000011</v>
      </c>
      <c r="T1160" s="145">
        <f t="shared" si="2388"/>
        <v>3.1824599999999919</v>
      </c>
      <c r="U1160" s="51">
        <f t="shared" si="2389"/>
        <v>0.55843690281583136</v>
      </c>
      <c r="V1160" s="61">
        <f t="shared" si="2390"/>
        <v>115.07046</v>
      </c>
      <c r="W1160" s="11">
        <v>86.367424999999997</v>
      </c>
      <c r="X1160" s="114">
        <v>111.7</v>
      </c>
      <c r="Y1160" s="11">
        <v>115.07044999999999</v>
      </c>
      <c r="Z1160" s="11">
        <v>111.88800000000001</v>
      </c>
      <c r="AA1160" s="61">
        <f t="shared" si="2391"/>
        <v>260.59798999999998</v>
      </c>
      <c r="AB1160" s="51">
        <f t="shared" si="2539"/>
        <v>0.99999996162672</v>
      </c>
      <c r="AC1160" s="61">
        <f t="shared" si="2540"/>
        <v>1.0000000031595846E-5</v>
      </c>
      <c r="AD1160" s="81"/>
      <c r="AE1160" s="162"/>
    </row>
    <row r="1161" spans="1:31" s="6" customFormat="1" ht="30" customHeight="1" x14ac:dyDescent="0.25">
      <c r="A1161" s="6" t="s">
        <v>231</v>
      </c>
      <c r="B1161" s="69" t="s">
        <v>7</v>
      </c>
      <c r="C1161" s="13" t="s">
        <v>14</v>
      </c>
      <c r="D1161" s="14">
        <v>0</v>
      </c>
      <c r="E1161" s="14">
        <v>0</v>
      </c>
      <c r="F1161" s="147">
        <v>0</v>
      </c>
      <c r="G1161" s="158">
        <v>0</v>
      </c>
      <c r="H1161" s="158">
        <v>0</v>
      </c>
      <c r="I1161" s="147">
        <v>0</v>
      </c>
      <c r="J1161" s="44">
        <v>0</v>
      </c>
      <c r="K1161" s="44">
        <v>0</v>
      </c>
      <c r="L1161" s="53" t="str">
        <f t="shared" si="2386"/>
        <v/>
      </c>
      <c r="M1161" s="14">
        <v>0</v>
      </c>
      <c r="N1161" s="14">
        <v>0</v>
      </c>
      <c r="O1161" s="14">
        <v>0</v>
      </c>
      <c r="P1161" s="14">
        <v>0</v>
      </c>
      <c r="Q1161" s="14">
        <v>0.8</v>
      </c>
      <c r="R1161" s="14">
        <v>0</v>
      </c>
      <c r="S1161" s="14">
        <f t="shared" si="2387"/>
        <v>0</v>
      </c>
      <c r="T1161" s="147">
        <f t="shared" si="2388"/>
        <v>0</v>
      </c>
      <c r="U1161" s="53" t="str">
        <f t="shared" si="2389"/>
        <v/>
      </c>
      <c r="V1161" s="63">
        <f t="shared" si="2390"/>
        <v>0</v>
      </c>
      <c r="W1161" s="14">
        <v>1.6</v>
      </c>
      <c r="X1161" s="107">
        <v>0</v>
      </c>
      <c r="Y1161" s="14">
        <v>2.4</v>
      </c>
      <c r="Z1161" s="14">
        <v>0</v>
      </c>
      <c r="AA1161" s="63">
        <f t="shared" si="2391"/>
        <v>2.4</v>
      </c>
      <c r="AB1161" s="53" t="str">
        <f t="shared" si="2539"/>
        <v/>
      </c>
      <c r="AC1161" s="63">
        <f t="shared" si="2540"/>
        <v>-2.4</v>
      </c>
      <c r="AD1161" s="81"/>
      <c r="AE1161" s="162"/>
    </row>
    <row r="1162" spans="1:31" s="6" customFormat="1" ht="15" customHeight="1" x14ac:dyDescent="0.25">
      <c r="A1162" s="6" t="s">
        <v>231</v>
      </c>
      <c r="B1162" s="69" t="s">
        <v>7</v>
      </c>
      <c r="C1162" s="13" t="s">
        <v>15</v>
      </c>
      <c r="D1162" s="14">
        <v>0</v>
      </c>
      <c r="E1162" s="14">
        <v>0</v>
      </c>
      <c r="F1162" s="147">
        <v>0</v>
      </c>
      <c r="G1162" s="158">
        <v>0</v>
      </c>
      <c r="H1162" s="158">
        <v>0</v>
      </c>
      <c r="I1162" s="147">
        <v>0</v>
      </c>
      <c r="J1162" s="44">
        <v>0</v>
      </c>
      <c r="K1162" s="44">
        <v>0</v>
      </c>
      <c r="L1162" s="53" t="str">
        <f t="shared" si="2386"/>
        <v/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f t="shared" si="2387"/>
        <v>0</v>
      </c>
      <c r="T1162" s="147">
        <f t="shared" si="2388"/>
        <v>0</v>
      </c>
      <c r="U1162" s="53" t="str">
        <f t="shared" si="2389"/>
        <v/>
      </c>
      <c r="V1162" s="63">
        <f t="shared" si="2390"/>
        <v>0</v>
      </c>
      <c r="W1162" s="14">
        <v>0</v>
      </c>
      <c r="X1162" s="107">
        <v>0</v>
      </c>
      <c r="Y1162" s="14">
        <v>0</v>
      </c>
      <c r="Z1162" s="14">
        <v>0</v>
      </c>
      <c r="AA1162" s="63">
        <f t="shared" si="2391"/>
        <v>0</v>
      </c>
      <c r="AB1162" s="53" t="str">
        <f t="shared" si="2539"/>
        <v/>
      </c>
      <c r="AC1162" s="63">
        <f t="shared" si="2540"/>
        <v>0</v>
      </c>
      <c r="AD1162" s="81"/>
      <c r="AE1162" s="162"/>
    </row>
    <row r="1163" spans="1:31" s="6" customFormat="1" ht="18.75" customHeight="1" thickBot="1" x14ac:dyDescent="0.3">
      <c r="A1163" s="6" t="s">
        <v>231</v>
      </c>
      <c r="B1163" s="71" t="s">
        <v>7</v>
      </c>
      <c r="C1163" s="15" t="s">
        <v>16</v>
      </c>
      <c r="D1163" s="16">
        <v>0</v>
      </c>
      <c r="E1163" s="16">
        <v>103.224</v>
      </c>
      <c r="F1163" s="148">
        <v>103.224</v>
      </c>
      <c r="G1163" s="159">
        <v>103.22309</v>
      </c>
      <c r="H1163" s="159">
        <v>103.22309</v>
      </c>
      <c r="I1163" s="148">
        <v>103.22309</v>
      </c>
      <c r="J1163" s="45">
        <v>103.22309</v>
      </c>
      <c r="K1163" s="45">
        <v>103.22309</v>
      </c>
      <c r="L1163" s="54">
        <f t="shared" si="2386"/>
        <v>0.99999118422072386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f t="shared" si="2387"/>
        <v>0</v>
      </c>
      <c r="T1163" s="148">
        <f t="shared" si="2388"/>
        <v>9.1000000000462933E-4</v>
      </c>
      <c r="U1163" s="54">
        <f t="shared" si="2389"/>
        <v>0.99999118422072386</v>
      </c>
      <c r="V1163" s="64">
        <f t="shared" si="2390"/>
        <v>9.1000000000462933E-4</v>
      </c>
      <c r="W1163" s="16">
        <v>0</v>
      </c>
      <c r="X1163" s="115">
        <v>0</v>
      </c>
      <c r="Y1163" s="16">
        <v>0</v>
      </c>
      <c r="Z1163" s="16">
        <v>0</v>
      </c>
      <c r="AA1163" s="64">
        <f t="shared" si="2391"/>
        <v>103.22309</v>
      </c>
      <c r="AB1163" s="54">
        <f t="shared" si="2539"/>
        <v>0.99999118422072386</v>
      </c>
      <c r="AC1163" s="64">
        <f t="shared" si="2540"/>
        <v>9.1000000000462933E-4</v>
      </c>
      <c r="AD1163" s="81"/>
      <c r="AE1163" s="162"/>
    </row>
    <row r="1164" spans="1:31" s="24" customFormat="1" ht="39" customHeight="1" thickTop="1" thickBot="1" x14ac:dyDescent="0.3">
      <c r="A1164" s="6" t="str">
        <f>IF(OR(M1164&lt;&gt;0,F1164&lt;&gt;0,O1164&lt;&gt;0,S1164&lt;&gt;0,T1164&lt;&gt;0),"a","b")</f>
        <v>a</v>
      </c>
      <c r="B1164" s="67" t="s">
        <v>190</v>
      </c>
      <c r="C1164" s="19" t="s">
        <v>191</v>
      </c>
      <c r="D1164" s="7">
        <f t="shared" ref="D1164:K1164" si="2541">D1165+D1173+D1174+D1175</f>
        <v>25334</v>
      </c>
      <c r="E1164" s="7">
        <f t="shared" si="2541"/>
        <v>25334</v>
      </c>
      <c r="F1164" s="143">
        <f t="shared" ref="F1164" si="2542">F1165+F1173+F1174+F1175</f>
        <v>17180</v>
      </c>
      <c r="G1164" s="156">
        <f t="shared" si="2541"/>
        <v>17176.52088</v>
      </c>
      <c r="H1164" s="156">
        <f t="shared" ref="H1164" si="2543">H1165+H1173+H1174+H1175</f>
        <v>14958.84109</v>
      </c>
      <c r="I1164" s="143">
        <f t="shared" ref="I1164" si="2544">I1165+I1173+I1174+I1175</f>
        <v>13387.027189999999</v>
      </c>
      <c r="J1164" s="40">
        <f t="shared" si="2541"/>
        <v>11565.99987</v>
      </c>
      <c r="K1164" s="40">
        <f t="shared" si="2541"/>
        <v>9553.0050800000008</v>
      </c>
      <c r="L1164" s="49">
        <f t="shared" si="2386"/>
        <v>0.99979749010477303</v>
      </c>
      <c r="M1164" s="7">
        <f>M1165+M1173+M1174+M1175</f>
        <v>0</v>
      </c>
      <c r="N1164" s="7">
        <f>N1165+N1173+N1174+N1175</f>
        <v>1873.8161499999994</v>
      </c>
      <c r="O1164" s="7">
        <f>O1165+O1173+O1174+O1175</f>
        <v>1942.1474900000012</v>
      </c>
      <c r="P1164" s="7">
        <f>P1165+P1173+P1174+P1175</f>
        <v>2012.9947899999988</v>
      </c>
      <c r="Q1164" s="7">
        <f>Q1165+Q1173+Q1174+Q1175</f>
        <v>2042</v>
      </c>
      <c r="R1164" s="7">
        <v>1821.0273199999992</v>
      </c>
      <c r="S1164" s="7">
        <f t="shared" si="2387"/>
        <v>2217.6797900000001</v>
      </c>
      <c r="T1164" s="143">
        <f t="shared" si="2388"/>
        <v>3.4791199999999662</v>
      </c>
      <c r="U1164" s="49">
        <f t="shared" si="2389"/>
        <v>0.67800271887581909</v>
      </c>
      <c r="V1164" s="59">
        <f t="shared" si="2390"/>
        <v>8157.47912</v>
      </c>
      <c r="W1164" s="7">
        <f>W1165+W1173+W1174+W1175</f>
        <v>6137</v>
      </c>
      <c r="X1164" s="118">
        <f>X1165+X1173+X1174+X1175</f>
        <v>6664</v>
      </c>
      <c r="Y1164" s="7">
        <f>Y1165+Y1173+Y1174+Y1175</f>
        <v>6221.5</v>
      </c>
      <c r="Z1164" s="7">
        <f>Z1165+Z1173+Z1174+Z1175</f>
        <v>7104</v>
      </c>
      <c r="AA1164" s="59">
        <f t="shared" si="2391"/>
        <v>23398.02088</v>
      </c>
      <c r="AB1164" s="49">
        <f t="shared" si="2539"/>
        <v>0.92358178258466883</v>
      </c>
      <c r="AC1164" s="59">
        <f t="shared" si="2540"/>
        <v>1935.97912</v>
      </c>
      <c r="AD1164" s="81"/>
      <c r="AE1164" s="162"/>
    </row>
    <row r="1165" spans="1:31" s="24" customFormat="1" ht="18.75" customHeight="1" thickTop="1" x14ac:dyDescent="0.25">
      <c r="A1165" s="6" t="s">
        <v>231</v>
      </c>
      <c r="B1165" s="69" t="s">
        <v>7</v>
      </c>
      <c r="C1165" s="8" t="s">
        <v>8</v>
      </c>
      <c r="D1165" s="9">
        <f t="shared" ref="D1165:K1165" si="2545">D1166+D1167+D1168+D1169+D1170+D1171+D1172</f>
        <v>25334</v>
      </c>
      <c r="E1165" s="9">
        <f t="shared" si="2545"/>
        <v>25334</v>
      </c>
      <c r="F1165" s="144">
        <f t="shared" ref="F1165" si="2546">F1166+F1167+F1168+F1169+F1170+F1171+F1172</f>
        <v>17180</v>
      </c>
      <c r="G1165" s="157">
        <f t="shared" si="2545"/>
        <v>17176.52088</v>
      </c>
      <c r="H1165" s="157">
        <f t="shared" ref="H1165" si="2547">H1166+H1167+H1168+H1169+H1170+H1171+H1172</f>
        <v>14958.84109</v>
      </c>
      <c r="I1165" s="144">
        <f t="shared" ref="I1165" si="2548">I1166+I1167+I1168+I1169+I1170+I1171+I1172</f>
        <v>13387.027189999999</v>
      </c>
      <c r="J1165" s="41">
        <f t="shared" si="2545"/>
        <v>11565.99987</v>
      </c>
      <c r="K1165" s="41">
        <f t="shared" si="2545"/>
        <v>9553.0050800000008</v>
      </c>
      <c r="L1165" s="50">
        <f t="shared" si="2386"/>
        <v>0.99979749010477303</v>
      </c>
      <c r="M1165" s="9">
        <f>M1166+M1167+M1168+M1169+M1170+M1171+M1172</f>
        <v>0</v>
      </c>
      <c r="N1165" s="9">
        <f>N1166+N1167+N1168+N1169+N1170+N1171+N1172</f>
        <v>1873.8161499999994</v>
      </c>
      <c r="O1165" s="9">
        <f>O1166+O1167+O1168+O1169+O1170+O1171+O1172</f>
        <v>1942.1474900000012</v>
      </c>
      <c r="P1165" s="9">
        <f>P1166+P1167+P1168+P1169+P1170+P1171+P1172</f>
        <v>2012.9947899999988</v>
      </c>
      <c r="Q1165" s="9">
        <f>Q1166+Q1167+Q1168+Q1169+Q1170+Q1171+Q1172</f>
        <v>2042</v>
      </c>
      <c r="R1165" s="9">
        <v>1821.0273199999992</v>
      </c>
      <c r="S1165" s="9">
        <f t="shared" si="2387"/>
        <v>2217.6797900000001</v>
      </c>
      <c r="T1165" s="144">
        <f t="shared" si="2388"/>
        <v>3.4791199999999662</v>
      </c>
      <c r="U1165" s="50">
        <f t="shared" si="2389"/>
        <v>0.67800271887581909</v>
      </c>
      <c r="V1165" s="60">
        <f t="shared" si="2390"/>
        <v>8157.47912</v>
      </c>
      <c r="W1165" s="9">
        <f>W1166+W1167+W1168+W1169+W1170+W1171+W1172</f>
        <v>6137</v>
      </c>
      <c r="X1165" s="113">
        <f>X1166+X1167+X1168+X1169+X1170+X1171+X1172</f>
        <v>6664</v>
      </c>
      <c r="Y1165" s="9">
        <f>Y1166+Y1167+Y1168+Y1169+Y1170+Y1171+Y1172</f>
        <v>6221.5</v>
      </c>
      <c r="Z1165" s="9">
        <f>Z1166+Z1167+Z1168+Z1169+Z1170+Z1171+Z1172</f>
        <v>7104</v>
      </c>
      <c r="AA1165" s="60">
        <f t="shared" si="2391"/>
        <v>23398.02088</v>
      </c>
      <c r="AB1165" s="50">
        <f t="shared" si="2539"/>
        <v>0.92358178258466883</v>
      </c>
      <c r="AC1165" s="60">
        <f t="shared" si="2540"/>
        <v>1935.97912</v>
      </c>
      <c r="AD1165" s="81"/>
      <c r="AE1165" s="162"/>
    </row>
    <row r="1166" spans="1:31" s="24" customFormat="1" ht="18" customHeight="1" x14ac:dyDescent="0.25">
      <c r="A1166" s="6" t="str">
        <f>IF(OR(M1166&lt;&gt;0,F1166&lt;&gt;0,O1166&lt;&gt;0,S1166&lt;&gt;0,T1166&lt;&gt;0),"a","b")</f>
        <v>b</v>
      </c>
      <c r="B1166" s="70" t="s">
        <v>7</v>
      </c>
      <c r="C1166" s="10" t="s">
        <v>215</v>
      </c>
      <c r="D1166" s="12">
        <v>0</v>
      </c>
      <c r="E1166" s="12">
        <v>0</v>
      </c>
      <c r="F1166" s="146">
        <v>0</v>
      </c>
      <c r="G1166" s="84">
        <v>0</v>
      </c>
      <c r="H1166" s="84">
        <v>0</v>
      </c>
      <c r="I1166" s="146">
        <v>0</v>
      </c>
      <c r="J1166" s="43">
        <v>0</v>
      </c>
      <c r="K1166" s="43">
        <v>0</v>
      </c>
      <c r="L1166" s="52" t="str">
        <f t="shared" si="2386"/>
        <v/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f t="shared" si="2387"/>
        <v>0</v>
      </c>
      <c r="T1166" s="146">
        <f t="shared" si="2388"/>
        <v>0</v>
      </c>
      <c r="U1166" s="52" t="str">
        <f t="shared" si="2389"/>
        <v/>
      </c>
      <c r="V1166" s="62">
        <f t="shared" si="2390"/>
        <v>0</v>
      </c>
      <c r="W1166" s="12"/>
      <c r="X1166" s="111">
        <v>0</v>
      </c>
      <c r="Y1166" s="12"/>
      <c r="Z1166" s="12">
        <v>0</v>
      </c>
      <c r="AA1166" s="62">
        <f t="shared" si="2391"/>
        <v>0</v>
      </c>
      <c r="AB1166" s="52" t="str">
        <f t="shared" si="2539"/>
        <v/>
      </c>
      <c r="AC1166" s="62">
        <f t="shared" si="2540"/>
        <v>0</v>
      </c>
      <c r="AD1166" s="81"/>
      <c r="AE1166" s="162"/>
    </row>
    <row r="1167" spans="1:31" s="24" customFormat="1" ht="18" customHeight="1" x14ac:dyDescent="0.25">
      <c r="A1167" s="6" t="str">
        <f>IF(OR(M1167&lt;&gt;0,F1167&lt;&gt;0,O1167&lt;&gt;0,S1167&lt;&gt;0,T1167&lt;&gt;0),"a","b")</f>
        <v>b</v>
      </c>
      <c r="B1167" s="70" t="s">
        <v>7</v>
      </c>
      <c r="C1167" s="10" t="s">
        <v>221</v>
      </c>
      <c r="D1167" s="12">
        <v>0</v>
      </c>
      <c r="E1167" s="12">
        <v>0</v>
      </c>
      <c r="F1167" s="146">
        <v>0</v>
      </c>
      <c r="G1167" s="84">
        <v>0</v>
      </c>
      <c r="H1167" s="84">
        <v>0</v>
      </c>
      <c r="I1167" s="146">
        <v>0</v>
      </c>
      <c r="J1167" s="43">
        <v>0</v>
      </c>
      <c r="K1167" s="43">
        <v>0</v>
      </c>
      <c r="L1167" s="52" t="str">
        <f t="shared" si="2386"/>
        <v/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f t="shared" si="2387"/>
        <v>0</v>
      </c>
      <c r="T1167" s="146">
        <f t="shared" si="2388"/>
        <v>0</v>
      </c>
      <c r="U1167" s="52" t="str">
        <f t="shared" si="2389"/>
        <v/>
      </c>
      <c r="V1167" s="62">
        <f t="shared" si="2390"/>
        <v>0</v>
      </c>
      <c r="W1167" s="12"/>
      <c r="X1167" s="111">
        <v>0</v>
      </c>
      <c r="Y1167" s="12"/>
      <c r="Z1167" s="12">
        <v>0</v>
      </c>
      <c r="AA1167" s="62">
        <f t="shared" si="2391"/>
        <v>0</v>
      </c>
      <c r="AB1167" s="52" t="str">
        <f t="shared" si="2539"/>
        <v/>
      </c>
      <c r="AC1167" s="62">
        <f t="shared" si="2540"/>
        <v>0</v>
      </c>
      <c r="AD1167" s="81"/>
      <c r="AE1167" s="162"/>
    </row>
    <row r="1168" spans="1:31" s="24" customFormat="1" ht="18" customHeight="1" x14ac:dyDescent="0.25">
      <c r="A1168" s="6" t="str">
        <f>IF(OR(M1168&lt;&gt;0,F1168&lt;&gt;0,O1168&lt;&gt;0,S1168&lt;&gt;0,T1168&lt;&gt;0),"a","b")</f>
        <v>b</v>
      </c>
      <c r="B1168" s="70" t="s">
        <v>7</v>
      </c>
      <c r="C1168" s="10" t="s">
        <v>216</v>
      </c>
      <c r="D1168" s="12">
        <v>0</v>
      </c>
      <c r="E1168" s="12">
        <v>0</v>
      </c>
      <c r="F1168" s="146">
        <v>0</v>
      </c>
      <c r="G1168" s="84">
        <v>0</v>
      </c>
      <c r="H1168" s="84">
        <v>0</v>
      </c>
      <c r="I1168" s="146">
        <v>0</v>
      </c>
      <c r="J1168" s="43">
        <v>0</v>
      </c>
      <c r="K1168" s="43">
        <v>0</v>
      </c>
      <c r="L1168" s="52" t="str">
        <f t="shared" si="2386"/>
        <v/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f t="shared" si="2387"/>
        <v>0</v>
      </c>
      <c r="T1168" s="146">
        <f t="shared" si="2388"/>
        <v>0</v>
      </c>
      <c r="U1168" s="52" t="str">
        <f t="shared" si="2389"/>
        <v/>
      </c>
      <c r="V1168" s="62">
        <f t="shared" si="2390"/>
        <v>0</v>
      </c>
      <c r="W1168" s="12"/>
      <c r="X1168" s="111">
        <v>0</v>
      </c>
      <c r="Y1168" s="12"/>
      <c r="Z1168" s="12">
        <v>0</v>
      </c>
      <c r="AA1168" s="62">
        <f t="shared" si="2391"/>
        <v>0</v>
      </c>
      <c r="AB1168" s="52" t="str">
        <f t="shared" si="2539"/>
        <v/>
      </c>
      <c r="AC1168" s="62">
        <f t="shared" si="2540"/>
        <v>0</v>
      </c>
      <c r="AD1168" s="81"/>
      <c r="AE1168" s="162"/>
    </row>
    <row r="1169" spans="1:31" s="24" customFormat="1" ht="18" customHeight="1" x14ac:dyDescent="0.25">
      <c r="A1169" s="6" t="str">
        <f>IF(OR(M1169&lt;&gt;0,F1169&lt;&gt;0,O1169&lt;&gt;0,S1169&lt;&gt;0,T1169&lt;&gt;0),"a","b")</f>
        <v>b</v>
      </c>
      <c r="B1169" s="70" t="s">
        <v>7</v>
      </c>
      <c r="C1169" s="10" t="s">
        <v>217</v>
      </c>
      <c r="D1169" s="12">
        <v>0</v>
      </c>
      <c r="E1169" s="12">
        <v>0</v>
      </c>
      <c r="F1169" s="146">
        <v>0</v>
      </c>
      <c r="G1169" s="84">
        <v>0</v>
      </c>
      <c r="H1169" s="84">
        <v>0</v>
      </c>
      <c r="I1169" s="146">
        <v>0</v>
      </c>
      <c r="J1169" s="43">
        <v>0</v>
      </c>
      <c r="K1169" s="43">
        <v>0</v>
      </c>
      <c r="L1169" s="52" t="str">
        <f t="shared" ref="L1169:L1232" si="2549">IF(OR(F1169="",F1169=0),"",G1169/F1169)</f>
        <v/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f t="shared" ref="S1169:S1232" si="2550">G1169-H1169</f>
        <v>0</v>
      </c>
      <c r="T1169" s="146">
        <f t="shared" ref="T1169:T1232" si="2551">IF(OR(C1169="თანამდებობრივი სარგო",C1169="პრემია",C1169="დანამატი",C1169="მ.შ. შტატგარეშეთა შრომის ანაზღაურება"),"",F1169-G1169)</f>
        <v>0</v>
      </c>
      <c r="U1169" s="52" t="str">
        <f t="shared" ref="U1169:U1232" si="2552">IF(OR(E1169="",E1169=0),"",G1169/E1169)</f>
        <v/>
      </c>
      <c r="V1169" s="62">
        <f t="shared" ref="V1169:V1232" si="2553">IF(OR(C1169="თანამდებობრივი სარგო",C1169="პრემია",C1169="დანამატი",C1169="მ.შ. შტატგარეშეთა შრომის ანაზღაურება"),"",E1169-G1169)</f>
        <v>0</v>
      </c>
      <c r="W1169" s="12"/>
      <c r="X1169" s="111">
        <v>0</v>
      </c>
      <c r="Y1169" s="12"/>
      <c r="Z1169" s="12">
        <v>0</v>
      </c>
      <c r="AA1169" s="62">
        <f t="shared" ref="AA1169:AA1232" si="2554">G1169+Y1169</f>
        <v>0</v>
      </c>
      <c r="AB1169" s="52" t="str">
        <f t="shared" si="2539"/>
        <v/>
      </c>
      <c r="AC1169" s="62">
        <f t="shared" si="2540"/>
        <v>0</v>
      </c>
      <c r="AD1169" s="81"/>
      <c r="AE1169" s="162"/>
    </row>
    <row r="1170" spans="1:31" s="24" customFormat="1" ht="18" customHeight="1" x14ac:dyDescent="0.25">
      <c r="A1170" s="6" t="str">
        <f>IF(OR(M1170&lt;&gt;0,F1170&lt;&gt;0,O1170&lt;&gt;0,S1170&lt;&gt;0,T1170&lt;&gt;0),"a","b")</f>
        <v>b</v>
      </c>
      <c r="B1170" s="70" t="s">
        <v>7</v>
      </c>
      <c r="C1170" s="10" t="s">
        <v>218</v>
      </c>
      <c r="D1170" s="12">
        <v>0</v>
      </c>
      <c r="E1170" s="12">
        <v>0</v>
      </c>
      <c r="F1170" s="146">
        <v>0</v>
      </c>
      <c r="G1170" s="84">
        <v>0</v>
      </c>
      <c r="H1170" s="84">
        <v>0</v>
      </c>
      <c r="I1170" s="146">
        <v>0</v>
      </c>
      <c r="J1170" s="43">
        <v>0</v>
      </c>
      <c r="K1170" s="43">
        <v>0</v>
      </c>
      <c r="L1170" s="52" t="str">
        <f t="shared" si="2549"/>
        <v/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f t="shared" si="2550"/>
        <v>0</v>
      </c>
      <c r="T1170" s="146">
        <f t="shared" si="2551"/>
        <v>0</v>
      </c>
      <c r="U1170" s="52" t="str">
        <f t="shared" si="2552"/>
        <v/>
      </c>
      <c r="V1170" s="62">
        <f t="shared" si="2553"/>
        <v>0</v>
      </c>
      <c r="W1170" s="12"/>
      <c r="X1170" s="111">
        <v>0</v>
      </c>
      <c r="Y1170" s="12"/>
      <c r="Z1170" s="12">
        <v>0</v>
      </c>
      <c r="AA1170" s="62">
        <f t="shared" si="2554"/>
        <v>0</v>
      </c>
      <c r="AB1170" s="52" t="str">
        <f t="shared" si="2539"/>
        <v/>
      </c>
      <c r="AC1170" s="62">
        <f t="shared" si="2540"/>
        <v>0</v>
      </c>
      <c r="AD1170" s="81"/>
      <c r="AE1170" s="162"/>
    </row>
    <row r="1171" spans="1:31" s="24" customFormat="1" ht="18" customHeight="1" x14ac:dyDescent="0.25">
      <c r="A1171" s="6" t="s">
        <v>231</v>
      </c>
      <c r="B1171" s="70" t="s">
        <v>7</v>
      </c>
      <c r="C1171" s="10" t="s">
        <v>219</v>
      </c>
      <c r="D1171" s="11">
        <v>25334</v>
      </c>
      <c r="E1171" s="11">
        <v>25334</v>
      </c>
      <c r="F1171" s="145">
        <v>17180</v>
      </c>
      <c r="G1171" s="83">
        <v>17176.52088</v>
      </c>
      <c r="H1171" s="83">
        <v>14958.84109</v>
      </c>
      <c r="I1171" s="145">
        <v>13387.027189999999</v>
      </c>
      <c r="J1171" s="42">
        <v>11565.99987</v>
      </c>
      <c r="K1171" s="42">
        <v>9553.0050800000008</v>
      </c>
      <c r="L1171" s="51">
        <f t="shared" si="2549"/>
        <v>0.99979749010477303</v>
      </c>
      <c r="M1171" s="11">
        <v>0</v>
      </c>
      <c r="N1171" s="11">
        <v>1873.8161499999994</v>
      </c>
      <c r="O1171" s="11">
        <v>1942.1474900000012</v>
      </c>
      <c r="P1171" s="11">
        <v>2012.9947899999988</v>
      </c>
      <c r="Q1171" s="11">
        <v>2042</v>
      </c>
      <c r="R1171" s="11">
        <v>1821.0273199999992</v>
      </c>
      <c r="S1171" s="11">
        <f t="shared" si="2550"/>
        <v>2217.6797900000001</v>
      </c>
      <c r="T1171" s="145">
        <f t="shared" si="2551"/>
        <v>3.4791199999999662</v>
      </c>
      <c r="U1171" s="51">
        <f t="shared" si="2552"/>
        <v>0.67800271887581909</v>
      </c>
      <c r="V1171" s="61">
        <f t="shared" si="2553"/>
        <v>8157.47912</v>
      </c>
      <c r="W1171" s="11">
        <v>6137</v>
      </c>
      <c r="X1171" s="116">
        <v>6664</v>
      </c>
      <c r="Y1171" s="11">
        <v>6221.5</v>
      </c>
      <c r="Z1171" s="11">
        <v>7104</v>
      </c>
      <c r="AA1171" s="61">
        <f t="shared" si="2554"/>
        <v>23398.02088</v>
      </c>
      <c r="AB1171" s="51">
        <f t="shared" si="2539"/>
        <v>0.92358178258466883</v>
      </c>
      <c r="AC1171" s="61">
        <f t="shared" si="2540"/>
        <v>1935.97912</v>
      </c>
      <c r="AD1171" s="81"/>
      <c r="AE1171" s="162"/>
    </row>
    <row r="1172" spans="1:31" s="24" customFormat="1" ht="18" customHeight="1" x14ac:dyDescent="0.25">
      <c r="A1172" s="6" t="str">
        <f>IF(OR(M1172&lt;&gt;0,F1172&lt;&gt;0,O1172&lt;&gt;0,S1172&lt;&gt;0,T1172&lt;&gt;0),"a","b")</f>
        <v>b</v>
      </c>
      <c r="B1172" s="70" t="s">
        <v>7</v>
      </c>
      <c r="C1172" s="10" t="s">
        <v>220</v>
      </c>
      <c r="D1172" s="12">
        <v>0</v>
      </c>
      <c r="E1172" s="12">
        <v>0</v>
      </c>
      <c r="F1172" s="146">
        <v>0</v>
      </c>
      <c r="G1172" s="84">
        <v>0</v>
      </c>
      <c r="H1172" s="84">
        <v>0</v>
      </c>
      <c r="I1172" s="146">
        <v>0</v>
      </c>
      <c r="J1172" s="43">
        <v>0</v>
      </c>
      <c r="K1172" s="43">
        <v>0</v>
      </c>
      <c r="L1172" s="52" t="str">
        <f t="shared" si="2549"/>
        <v/>
      </c>
      <c r="M1172" s="12">
        <v>0</v>
      </c>
      <c r="N1172" s="12">
        <v>0</v>
      </c>
      <c r="O1172" s="12">
        <v>0</v>
      </c>
      <c r="P1172" s="12">
        <v>0</v>
      </c>
      <c r="Q1172" s="12"/>
      <c r="R1172" s="12">
        <v>0</v>
      </c>
      <c r="S1172" s="12">
        <f t="shared" si="2550"/>
        <v>0</v>
      </c>
      <c r="T1172" s="146">
        <f t="shared" si="2551"/>
        <v>0</v>
      </c>
      <c r="U1172" s="52" t="str">
        <f t="shared" si="2552"/>
        <v/>
      </c>
      <c r="V1172" s="62">
        <f t="shared" si="2553"/>
        <v>0</v>
      </c>
      <c r="W1172" s="12"/>
      <c r="X1172" s="111">
        <v>0</v>
      </c>
      <c r="Y1172" s="12"/>
      <c r="Z1172" s="12">
        <v>0</v>
      </c>
      <c r="AA1172" s="62">
        <f t="shared" si="2554"/>
        <v>0</v>
      </c>
      <c r="AB1172" s="52" t="str">
        <f t="shared" si="2539"/>
        <v/>
      </c>
      <c r="AC1172" s="62">
        <f t="shared" si="2540"/>
        <v>0</v>
      </c>
      <c r="AD1172" s="81"/>
      <c r="AE1172" s="162"/>
    </row>
    <row r="1173" spans="1:31" s="24" customFormat="1" ht="30" customHeight="1" x14ac:dyDescent="0.25">
      <c r="A1173" s="6" t="str">
        <f>IF(OR(M1173&lt;&gt;0,F1173&lt;&gt;0,O1173&lt;&gt;0,S1173&lt;&gt;0,T1173&lt;&gt;0),"a","b")</f>
        <v>b</v>
      </c>
      <c r="B1173" s="69" t="s">
        <v>7</v>
      </c>
      <c r="C1173" s="13" t="s">
        <v>14</v>
      </c>
      <c r="D1173" s="14">
        <v>0</v>
      </c>
      <c r="E1173" s="14">
        <v>0</v>
      </c>
      <c r="F1173" s="147">
        <v>0</v>
      </c>
      <c r="G1173" s="158">
        <v>0</v>
      </c>
      <c r="H1173" s="158">
        <v>0</v>
      </c>
      <c r="I1173" s="147">
        <v>0</v>
      </c>
      <c r="J1173" s="44">
        <v>0</v>
      </c>
      <c r="K1173" s="44">
        <v>0</v>
      </c>
      <c r="L1173" s="53" t="str">
        <f t="shared" si="2549"/>
        <v/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f t="shared" si="2550"/>
        <v>0</v>
      </c>
      <c r="T1173" s="147">
        <f t="shared" si="2551"/>
        <v>0</v>
      </c>
      <c r="U1173" s="53" t="str">
        <f t="shared" si="2552"/>
        <v/>
      </c>
      <c r="V1173" s="63">
        <f t="shared" si="2553"/>
        <v>0</v>
      </c>
      <c r="W1173" s="14"/>
      <c r="X1173" s="110">
        <v>0</v>
      </c>
      <c r="Y1173" s="14"/>
      <c r="Z1173" s="14">
        <v>0</v>
      </c>
      <c r="AA1173" s="63">
        <f t="shared" si="2554"/>
        <v>0</v>
      </c>
      <c r="AB1173" s="53" t="str">
        <f t="shared" si="2539"/>
        <v/>
      </c>
      <c r="AC1173" s="63">
        <f t="shared" si="2540"/>
        <v>0</v>
      </c>
      <c r="AD1173" s="81"/>
      <c r="AE1173" s="162"/>
    </row>
    <row r="1174" spans="1:31" s="24" customFormat="1" ht="15" customHeight="1" x14ac:dyDescent="0.25">
      <c r="A1174" s="6" t="str">
        <f>IF(OR(M1174&lt;&gt;0,F1174&lt;&gt;0,O1174&lt;&gt;0,S1174&lt;&gt;0,T1174&lt;&gt;0),"a","b")</f>
        <v>b</v>
      </c>
      <c r="B1174" s="69" t="s">
        <v>7</v>
      </c>
      <c r="C1174" s="13" t="s">
        <v>15</v>
      </c>
      <c r="D1174" s="14">
        <v>0</v>
      </c>
      <c r="E1174" s="14">
        <v>0</v>
      </c>
      <c r="F1174" s="147">
        <v>0</v>
      </c>
      <c r="G1174" s="158">
        <v>0</v>
      </c>
      <c r="H1174" s="158">
        <v>0</v>
      </c>
      <c r="I1174" s="147">
        <v>0</v>
      </c>
      <c r="J1174" s="44">
        <v>0</v>
      </c>
      <c r="K1174" s="44">
        <v>0</v>
      </c>
      <c r="L1174" s="53" t="str">
        <f t="shared" si="2549"/>
        <v/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f t="shared" si="2550"/>
        <v>0</v>
      </c>
      <c r="T1174" s="147">
        <f t="shared" si="2551"/>
        <v>0</v>
      </c>
      <c r="U1174" s="53" t="str">
        <f t="shared" si="2552"/>
        <v/>
      </c>
      <c r="V1174" s="63">
        <f t="shared" si="2553"/>
        <v>0</v>
      </c>
      <c r="W1174" s="14"/>
      <c r="X1174" s="110">
        <v>0</v>
      </c>
      <c r="Y1174" s="14"/>
      <c r="Z1174" s="14">
        <v>0</v>
      </c>
      <c r="AA1174" s="63">
        <f t="shared" si="2554"/>
        <v>0</v>
      </c>
      <c r="AB1174" s="53" t="str">
        <f t="shared" si="2539"/>
        <v/>
      </c>
      <c r="AC1174" s="63">
        <f t="shared" si="2540"/>
        <v>0</v>
      </c>
      <c r="AD1174" s="81"/>
      <c r="AE1174" s="162"/>
    </row>
    <row r="1175" spans="1:31" s="24" customFormat="1" ht="15.75" customHeight="1" thickBot="1" x14ac:dyDescent="0.3">
      <c r="A1175" s="6" t="str">
        <f>IF(OR(M1175&lt;&gt;0,F1175&lt;&gt;0,O1175&lt;&gt;0,S1175&lt;&gt;0,T1175&lt;&gt;0),"a","b")</f>
        <v>b</v>
      </c>
      <c r="B1175" s="71" t="s">
        <v>7</v>
      </c>
      <c r="C1175" s="17" t="s">
        <v>16</v>
      </c>
      <c r="D1175" s="18">
        <v>0</v>
      </c>
      <c r="E1175" s="18">
        <v>0</v>
      </c>
      <c r="F1175" s="149">
        <v>0</v>
      </c>
      <c r="G1175" s="160">
        <v>0</v>
      </c>
      <c r="H1175" s="160">
        <v>0</v>
      </c>
      <c r="I1175" s="149">
        <v>0</v>
      </c>
      <c r="J1175" s="46">
        <v>0</v>
      </c>
      <c r="K1175" s="46">
        <v>0</v>
      </c>
      <c r="L1175" s="55" t="str">
        <f t="shared" si="2549"/>
        <v/>
      </c>
      <c r="M1175" s="18">
        <v>0</v>
      </c>
      <c r="N1175" s="18">
        <v>0</v>
      </c>
      <c r="O1175" s="18">
        <v>0</v>
      </c>
      <c r="P1175" s="18">
        <v>0</v>
      </c>
      <c r="Q1175" s="18">
        <v>0</v>
      </c>
      <c r="R1175" s="18">
        <v>0</v>
      </c>
      <c r="S1175" s="18">
        <f t="shared" si="2550"/>
        <v>0</v>
      </c>
      <c r="T1175" s="149">
        <f t="shared" si="2551"/>
        <v>0</v>
      </c>
      <c r="U1175" s="55" t="str">
        <f t="shared" si="2552"/>
        <v/>
      </c>
      <c r="V1175" s="65">
        <f t="shared" si="2553"/>
        <v>0</v>
      </c>
      <c r="W1175" s="18"/>
      <c r="X1175" s="112">
        <v>0</v>
      </c>
      <c r="Y1175" s="18"/>
      <c r="Z1175" s="18">
        <v>0</v>
      </c>
      <c r="AA1175" s="65">
        <f t="shared" si="2554"/>
        <v>0</v>
      </c>
      <c r="AB1175" s="55" t="str">
        <f t="shared" si="2539"/>
        <v/>
      </c>
      <c r="AC1175" s="65">
        <f t="shared" si="2540"/>
        <v>0</v>
      </c>
      <c r="AD1175" s="81"/>
      <c r="AE1175" s="162"/>
    </row>
    <row r="1176" spans="1:31" s="27" customFormat="1" ht="32.25" customHeight="1" thickTop="1" thickBot="1" x14ac:dyDescent="0.3">
      <c r="A1176" s="6" t="str">
        <f>IF(OR(M1176&lt;&gt;0,F1176&lt;&gt;0,O1176&lt;&gt;0,S1176&lt;&gt;0,T1176&lt;&gt;0),"a","b")</f>
        <v>a</v>
      </c>
      <c r="B1176" s="67" t="s">
        <v>192</v>
      </c>
      <c r="C1176" s="19" t="s">
        <v>193</v>
      </c>
      <c r="D1176" s="7">
        <f t="shared" ref="D1176:K1176" si="2555">D1177+D1185+D1186+D1187</f>
        <v>15000</v>
      </c>
      <c r="E1176" s="7">
        <f t="shared" ref="E1176:F1176" si="2556">E1177+E1185+E1186+E1187</f>
        <v>15746.94</v>
      </c>
      <c r="F1176" s="143">
        <f t="shared" si="2556"/>
        <v>15101.565000000001</v>
      </c>
      <c r="G1176" s="156">
        <f t="shared" si="2555"/>
        <v>15091.49129</v>
      </c>
      <c r="H1176" s="156">
        <f t="shared" ref="H1176" si="2557">H1177+H1185+H1186+H1187</f>
        <v>14147.10907</v>
      </c>
      <c r="I1176" s="143">
        <f t="shared" ref="I1176" si="2558">I1177+I1185+I1186+I1187</f>
        <v>13117.587439999999</v>
      </c>
      <c r="J1176" s="40">
        <f t="shared" si="2555"/>
        <v>10399.971170000001</v>
      </c>
      <c r="K1176" s="40">
        <f t="shared" si="2555"/>
        <v>8216.2022699999998</v>
      </c>
      <c r="L1176" s="49">
        <f t="shared" si="2549"/>
        <v>0.99933293602351803</v>
      </c>
      <c r="M1176" s="7">
        <f>M1177+M1185+M1186+M1187</f>
        <v>0</v>
      </c>
      <c r="N1176" s="7">
        <f>N1177+N1185+N1186+N1187</f>
        <v>3100.1110700000004</v>
      </c>
      <c r="O1176" s="7">
        <f>O1177+O1185+O1186+O1187</f>
        <v>1216.2650399999993</v>
      </c>
      <c r="P1176" s="7">
        <f>P1177+P1185+P1186+P1187</f>
        <v>2183.7689000000009</v>
      </c>
      <c r="Q1176" s="7">
        <f>Q1177+Q1185+Q1186+Q1187</f>
        <v>1990</v>
      </c>
      <c r="R1176" s="7">
        <v>2717.6162699999986</v>
      </c>
      <c r="S1176" s="7">
        <f t="shared" si="2550"/>
        <v>944.38221999999951</v>
      </c>
      <c r="T1176" s="143">
        <f t="shared" si="2551"/>
        <v>10.073710000000574</v>
      </c>
      <c r="U1176" s="49">
        <f t="shared" si="2552"/>
        <v>0.95837612196401334</v>
      </c>
      <c r="V1176" s="59">
        <f t="shared" si="2553"/>
        <v>655.44871000000057</v>
      </c>
      <c r="W1176" s="7">
        <f>W1177+W1185+W1186+W1187</f>
        <v>4577</v>
      </c>
      <c r="X1176" s="118">
        <f>X1177+X1185+X1186+X1187</f>
        <v>4000</v>
      </c>
      <c r="Y1176" s="7">
        <f>Y1177+Y1185+Y1186+Y1187</f>
        <v>6098</v>
      </c>
      <c r="Z1176" s="7">
        <f>Z1177+Z1185+Z1186+Z1187</f>
        <v>600</v>
      </c>
      <c r="AA1176" s="59">
        <f t="shared" si="2554"/>
        <v>21189.491289999998</v>
      </c>
      <c r="AB1176" s="49">
        <f t="shared" si="2539"/>
        <v>1.3456259622504434</v>
      </c>
      <c r="AC1176" s="59">
        <f t="shared" si="2540"/>
        <v>-5442.5512899999976</v>
      </c>
      <c r="AD1176" s="81"/>
      <c r="AE1176" s="162"/>
    </row>
    <row r="1177" spans="1:31" s="27" customFormat="1" ht="18.75" customHeight="1" thickTop="1" x14ac:dyDescent="0.25">
      <c r="A1177" s="6" t="s">
        <v>231</v>
      </c>
      <c r="B1177" s="69" t="s">
        <v>7</v>
      </c>
      <c r="C1177" s="8" t="s">
        <v>8</v>
      </c>
      <c r="D1177" s="9">
        <f t="shared" ref="D1177:K1177" si="2559">D1178+D1179+D1180+D1181+D1182+D1183+D1184</f>
        <v>15000</v>
      </c>
      <c r="E1177" s="9">
        <f t="shared" ref="E1177:F1177" si="2560">E1178+E1179+E1180+E1181+E1182+E1183+E1184</f>
        <v>15746.94</v>
      </c>
      <c r="F1177" s="144">
        <f t="shared" si="2560"/>
        <v>15101.565000000001</v>
      </c>
      <c r="G1177" s="157">
        <f t="shared" si="2559"/>
        <v>15091.49129</v>
      </c>
      <c r="H1177" s="157">
        <f t="shared" ref="H1177" si="2561">H1178+H1179+H1180+H1181+H1182+H1183+H1184</f>
        <v>14147.10907</v>
      </c>
      <c r="I1177" s="144">
        <f t="shared" ref="I1177" si="2562">I1178+I1179+I1180+I1181+I1182+I1183+I1184</f>
        <v>13117.587439999999</v>
      </c>
      <c r="J1177" s="41">
        <f t="shared" si="2559"/>
        <v>10399.971170000001</v>
      </c>
      <c r="K1177" s="41">
        <f t="shared" si="2559"/>
        <v>8216.2022699999998</v>
      </c>
      <c r="L1177" s="50">
        <f t="shared" si="2549"/>
        <v>0.99933293602351803</v>
      </c>
      <c r="M1177" s="9">
        <f>M1178+M1179+M1180+M1181+M1182+M1183+M1184</f>
        <v>0</v>
      </c>
      <c r="N1177" s="9">
        <f>N1178+N1179+N1180+N1181+N1182+N1183+N1184</f>
        <v>3100.1110700000004</v>
      </c>
      <c r="O1177" s="9">
        <f>O1178+O1179+O1180+O1181+O1182+O1183+O1184</f>
        <v>1216.2650399999993</v>
      </c>
      <c r="P1177" s="9">
        <f>P1178+P1179+P1180+P1181+P1182+P1183+P1184</f>
        <v>2183.7689000000009</v>
      </c>
      <c r="Q1177" s="9">
        <f>Q1178+Q1179+Q1180+Q1181+Q1182+Q1183+Q1184</f>
        <v>1990</v>
      </c>
      <c r="R1177" s="9">
        <v>2717.6162699999986</v>
      </c>
      <c r="S1177" s="9">
        <f t="shared" si="2550"/>
        <v>944.38221999999951</v>
      </c>
      <c r="T1177" s="144">
        <f t="shared" si="2551"/>
        <v>10.073710000000574</v>
      </c>
      <c r="U1177" s="50">
        <f t="shared" si="2552"/>
        <v>0.95837612196401334</v>
      </c>
      <c r="V1177" s="60">
        <f t="shared" si="2553"/>
        <v>655.44871000000057</v>
      </c>
      <c r="W1177" s="9">
        <f>W1178+W1179+W1180+W1181+W1182+W1183+W1184</f>
        <v>4577</v>
      </c>
      <c r="X1177" s="113">
        <f>X1178+X1179+X1180+X1181+X1182+X1183+X1184</f>
        <v>4000</v>
      </c>
      <c r="Y1177" s="9">
        <f>Y1178+Y1179+Y1180+Y1181+Y1182+Y1183+Y1184</f>
        <v>6098</v>
      </c>
      <c r="Z1177" s="9">
        <f>Z1178+Z1179+Z1180+Z1181+Z1182+Z1183+Z1184</f>
        <v>600</v>
      </c>
      <c r="AA1177" s="60">
        <f t="shared" si="2554"/>
        <v>21189.491289999998</v>
      </c>
      <c r="AB1177" s="50">
        <f t="shared" si="2539"/>
        <v>1.3456259622504434</v>
      </c>
      <c r="AC1177" s="60">
        <f t="shared" si="2540"/>
        <v>-5442.5512899999976</v>
      </c>
      <c r="AD1177" s="81"/>
      <c r="AE1177" s="162"/>
    </row>
    <row r="1178" spans="1:31" s="6" customFormat="1" ht="18" customHeight="1" x14ac:dyDescent="0.25">
      <c r="A1178" s="6" t="str">
        <f>IF(OR(M1178&lt;&gt;0,F1178&lt;&gt;0,O1178&lt;&gt;0,S1178&lt;&gt;0,T1178&lt;&gt;0),"a","b")</f>
        <v>b</v>
      </c>
      <c r="B1178" s="70" t="s">
        <v>7</v>
      </c>
      <c r="C1178" s="10" t="s">
        <v>215</v>
      </c>
      <c r="D1178" s="12">
        <v>0</v>
      </c>
      <c r="E1178" s="12">
        <v>0</v>
      </c>
      <c r="F1178" s="146">
        <v>0</v>
      </c>
      <c r="G1178" s="84">
        <v>0</v>
      </c>
      <c r="H1178" s="84">
        <v>0</v>
      </c>
      <c r="I1178" s="146">
        <v>0</v>
      </c>
      <c r="J1178" s="43">
        <v>0</v>
      </c>
      <c r="K1178" s="43">
        <v>0</v>
      </c>
      <c r="L1178" s="52" t="str">
        <f t="shared" si="2549"/>
        <v/>
      </c>
      <c r="M1178" s="12">
        <v>0</v>
      </c>
      <c r="N1178" s="12">
        <v>0</v>
      </c>
      <c r="O1178" s="12">
        <v>0</v>
      </c>
      <c r="P1178" s="12">
        <v>0</v>
      </c>
      <c r="Q1178" s="12"/>
      <c r="R1178" s="12">
        <v>0</v>
      </c>
      <c r="S1178" s="12">
        <f t="shared" si="2550"/>
        <v>0</v>
      </c>
      <c r="T1178" s="146">
        <f t="shared" si="2551"/>
        <v>0</v>
      </c>
      <c r="U1178" s="52" t="str">
        <f t="shared" si="2552"/>
        <v/>
      </c>
      <c r="V1178" s="62">
        <f t="shared" si="2553"/>
        <v>0</v>
      </c>
      <c r="W1178" s="12"/>
      <c r="X1178" s="111">
        <v>0</v>
      </c>
      <c r="Y1178" s="12"/>
      <c r="Z1178" s="12">
        <v>0</v>
      </c>
      <c r="AA1178" s="62">
        <f t="shared" si="2554"/>
        <v>0</v>
      </c>
      <c r="AB1178" s="52" t="str">
        <f t="shared" si="2539"/>
        <v/>
      </c>
      <c r="AC1178" s="62">
        <f t="shared" si="2540"/>
        <v>0</v>
      </c>
      <c r="AD1178" s="81"/>
      <c r="AE1178" s="162"/>
    </row>
    <row r="1179" spans="1:31" s="6" customFormat="1" ht="18" x14ac:dyDescent="0.25">
      <c r="A1179" s="6" t="str">
        <f>IF(OR(M1179&lt;&gt;0,F1179&lt;&gt;0,O1179&lt;&gt;0,S1179&lt;&gt;0,T1179&lt;&gt;0),"a","b")</f>
        <v>a</v>
      </c>
      <c r="B1179" s="70" t="s">
        <v>7</v>
      </c>
      <c r="C1179" s="10" t="s">
        <v>221</v>
      </c>
      <c r="D1179" s="12">
        <v>0</v>
      </c>
      <c r="E1179" s="12">
        <v>20</v>
      </c>
      <c r="F1179" s="146">
        <v>10</v>
      </c>
      <c r="G1179" s="84">
        <v>0</v>
      </c>
      <c r="H1179" s="84">
        <v>0</v>
      </c>
      <c r="I1179" s="146">
        <v>0</v>
      </c>
      <c r="J1179" s="43">
        <v>0</v>
      </c>
      <c r="K1179" s="43">
        <v>0</v>
      </c>
      <c r="L1179" s="52">
        <f t="shared" si="2549"/>
        <v>0</v>
      </c>
      <c r="M1179" s="12">
        <v>0</v>
      </c>
      <c r="N1179" s="12">
        <v>0</v>
      </c>
      <c r="O1179" s="12">
        <v>0</v>
      </c>
      <c r="P1179" s="12">
        <v>0</v>
      </c>
      <c r="Q1179" s="12"/>
      <c r="R1179" s="12">
        <v>0</v>
      </c>
      <c r="S1179" s="12">
        <f t="shared" si="2550"/>
        <v>0</v>
      </c>
      <c r="T1179" s="146">
        <f t="shared" si="2551"/>
        <v>10</v>
      </c>
      <c r="U1179" s="52">
        <f t="shared" si="2552"/>
        <v>0</v>
      </c>
      <c r="V1179" s="62">
        <f t="shared" si="2553"/>
        <v>20</v>
      </c>
      <c r="W1179" s="12"/>
      <c r="X1179" s="111">
        <v>10</v>
      </c>
      <c r="Y1179" s="12">
        <v>10</v>
      </c>
      <c r="Z1179" s="12">
        <v>10</v>
      </c>
      <c r="AA1179" s="62">
        <f t="shared" si="2554"/>
        <v>10</v>
      </c>
      <c r="AB1179" s="52">
        <f t="shared" si="2539"/>
        <v>0.5</v>
      </c>
      <c r="AC1179" s="62">
        <f t="shared" si="2540"/>
        <v>10</v>
      </c>
      <c r="AD1179" s="81"/>
      <c r="AE1179" s="162"/>
    </row>
    <row r="1180" spans="1:31" s="6" customFormat="1" ht="18" customHeight="1" x14ac:dyDescent="0.25">
      <c r="A1180" s="6" t="str">
        <f>IF(OR(M1180&lt;&gt;0,F1180&lt;&gt;0,O1180&lt;&gt;0,S1180&lt;&gt;0,T1180&lt;&gt;0),"a","b")</f>
        <v>b</v>
      </c>
      <c r="B1180" s="70" t="s">
        <v>7</v>
      </c>
      <c r="C1180" s="10" t="s">
        <v>216</v>
      </c>
      <c r="D1180" s="12">
        <v>0</v>
      </c>
      <c r="E1180" s="12">
        <v>0</v>
      </c>
      <c r="F1180" s="146">
        <v>0</v>
      </c>
      <c r="G1180" s="84">
        <v>0</v>
      </c>
      <c r="H1180" s="84">
        <v>0</v>
      </c>
      <c r="I1180" s="146">
        <v>0</v>
      </c>
      <c r="J1180" s="43">
        <v>0</v>
      </c>
      <c r="K1180" s="43">
        <v>0</v>
      </c>
      <c r="L1180" s="52" t="str">
        <f t="shared" si="2549"/>
        <v/>
      </c>
      <c r="M1180" s="12">
        <v>0</v>
      </c>
      <c r="N1180" s="12">
        <v>0</v>
      </c>
      <c r="O1180" s="12">
        <v>0</v>
      </c>
      <c r="P1180" s="12">
        <v>0</v>
      </c>
      <c r="Q1180" s="12"/>
      <c r="R1180" s="12">
        <v>0</v>
      </c>
      <c r="S1180" s="12">
        <f t="shared" si="2550"/>
        <v>0</v>
      </c>
      <c r="T1180" s="146">
        <f t="shared" si="2551"/>
        <v>0</v>
      </c>
      <c r="U1180" s="52" t="str">
        <f t="shared" si="2552"/>
        <v/>
      </c>
      <c r="V1180" s="62">
        <f t="shared" si="2553"/>
        <v>0</v>
      </c>
      <c r="W1180" s="12"/>
      <c r="X1180" s="111">
        <v>0</v>
      </c>
      <c r="Y1180" s="12"/>
      <c r="Z1180" s="12">
        <v>0</v>
      </c>
      <c r="AA1180" s="62">
        <f t="shared" si="2554"/>
        <v>0</v>
      </c>
      <c r="AB1180" s="52" t="str">
        <f t="shared" si="2539"/>
        <v/>
      </c>
      <c r="AC1180" s="62">
        <f t="shared" si="2540"/>
        <v>0</v>
      </c>
      <c r="AD1180" s="81"/>
      <c r="AE1180" s="162"/>
    </row>
    <row r="1181" spans="1:31" s="6" customFormat="1" ht="18" customHeight="1" x14ac:dyDescent="0.25">
      <c r="A1181" s="6" t="str">
        <f>IF(OR(M1181&lt;&gt;0,F1181&lt;&gt;0,O1181&lt;&gt;0,S1181&lt;&gt;0,T1181&lt;&gt;0),"a","b")</f>
        <v>b</v>
      </c>
      <c r="B1181" s="70" t="s">
        <v>7</v>
      </c>
      <c r="C1181" s="10" t="s">
        <v>217</v>
      </c>
      <c r="D1181" s="12">
        <v>0</v>
      </c>
      <c r="E1181" s="12">
        <v>0</v>
      </c>
      <c r="F1181" s="146">
        <v>0</v>
      </c>
      <c r="G1181" s="84">
        <v>0</v>
      </c>
      <c r="H1181" s="84">
        <v>0</v>
      </c>
      <c r="I1181" s="146">
        <v>0</v>
      </c>
      <c r="J1181" s="43">
        <v>0</v>
      </c>
      <c r="K1181" s="43">
        <v>0</v>
      </c>
      <c r="L1181" s="52" t="str">
        <f t="shared" si="2549"/>
        <v/>
      </c>
      <c r="M1181" s="12">
        <v>0</v>
      </c>
      <c r="N1181" s="12">
        <v>0</v>
      </c>
      <c r="O1181" s="12">
        <v>0</v>
      </c>
      <c r="P1181" s="12">
        <v>0</v>
      </c>
      <c r="Q1181" s="12"/>
      <c r="R1181" s="12">
        <v>0</v>
      </c>
      <c r="S1181" s="12">
        <f t="shared" si="2550"/>
        <v>0</v>
      </c>
      <c r="T1181" s="146">
        <f t="shared" si="2551"/>
        <v>0</v>
      </c>
      <c r="U1181" s="52" t="str">
        <f t="shared" si="2552"/>
        <v/>
      </c>
      <c r="V1181" s="62">
        <f t="shared" si="2553"/>
        <v>0</v>
      </c>
      <c r="W1181" s="12"/>
      <c r="X1181" s="111">
        <v>0</v>
      </c>
      <c r="Y1181" s="12"/>
      <c r="Z1181" s="12">
        <v>0</v>
      </c>
      <c r="AA1181" s="62">
        <f t="shared" si="2554"/>
        <v>0</v>
      </c>
      <c r="AB1181" s="52" t="str">
        <f t="shared" si="2539"/>
        <v/>
      </c>
      <c r="AC1181" s="62">
        <f t="shared" si="2540"/>
        <v>0</v>
      </c>
      <c r="AD1181" s="81"/>
      <c r="AE1181" s="162"/>
    </row>
    <row r="1182" spans="1:31" s="6" customFormat="1" ht="18" customHeight="1" x14ac:dyDescent="0.25">
      <c r="A1182" s="6" t="str">
        <f>IF(OR(M1182&lt;&gt;0,F1182&lt;&gt;0,O1182&lt;&gt;0,S1182&lt;&gt;0,T1182&lt;&gt;0),"a","b")</f>
        <v>b</v>
      </c>
      <c r="B1182" s="70" t="s">
        <v>7</v>
      </c>
      <c r="C1182" s="10" t="s">
        <v>218</v>
      </c>
      <c r="D1182" s="12">
        <v>0</v>
      </c>
      <c r="E1182" s="12">
        <v>0</v>
      </c>
      <c r="F1182" s="146">
        <v>0</v>
      </c>
      <c r="G1182" s="84">
        <v>0</v>
      </c>
      <c r="H1182" s="84">
        <v>0</v>
      </c>
      <c r="I1182" s="146">
        <v>0</v>
      </c>
      <c r="J1182" s="43">
        <v>0</v>
      </c>
      <c r="K1182" s="43">
        <v>0</v>
      </c>
      <c r="L1182" s="52" t="str">
        <f t="shared" si="2549"/>
        <v/>
      </c>
      <c r="M1182" s="12">
        <v>0</v>
      </c>
      <c r="N1182" s="12">
        <v>0</v>
      </c>
      <c r="O1182" s="12">
        <v>0</v>
      </c>
      <c r="P1182" s="12">
        <v>0</v>
      </c>
      <c r="Q1182" s="12"/>
      <c r="R1182" s="12">
        <v>0</v>
      </c>
      <c r="S1182" s="12">
        <f t="shared" si="2550"/>
        <v>0</v>
      </c>
      <c r="T1182" s="146">
        <f t="shared" si="2551"/>
        <v>0</v>
      </c>
      <c r="U1182" s="52" t="str">
        <f t="shared" si="2552"/>
        <v/>
      </c>
      <c r="V1182" s="62">
        <f t="shared" si="2553"/>
        <v>0</v>
      </c>
      <c r="W1182" s="12"/>
      <c r="X1182" s="111">
        <v>0</v>
      </c>
      <c r="Y1182" s="12"/>
      <c r="Z1182" s="12">
        <v>0</v>
      </c>
      <c r="AA1182" s="62">
        <f t="shared" si="2554"/>
        <v>0</v>
      </c>
      <c r="AB1182" s="52" t="str">
        <f t="shared" si="2539"/>
        <v/>
      </c>
      <c r="AC1182" s="62">
        <f t="shared" si="2540"/>
        <v>0</v>
      </c>
      <c r="AD1182" s="81"/>
      <c r="AE1182" s="162"/>
    </row>
    <row r="1183" spans="1:31" s="27" customFormat="1" ht="18" customHeight="1" x14ac:dyDescent="0.25">
      <c r="A1183" s="6" t="s">
        <v>231</v>
      </c>
      <c r="B1183" s="70" t="s">
        <v>7</v>
      </c>
      <c r="C1183" s="10" t="s">
        <v>219</v>
      </c>
      <c r="D1183" s="11">
        <v>15000</v>
      </c>
      <c r="E1183" s="11">
        <v>15726.94</v>
      </c>
      <c r="F1183" s="145">
        <v>15091.565000000001</v>
      </c>
      <c r="G1183" s="83">
        <v>15091.49129</v>
      </c>
      <c r="H1183" s="83">
        <v>14147.10907</v>
      </c>
      <c r="I1183" s="145">
        <v>13117.587439999999</v>
      </c>
      <c r="J1183" s="42">
        <v>10399.971170000001</v>
      </c>
      <c r="K1183" s="42">
        <v>8216.2022699999998</v>
      </c>
      <c r="L1183" s="51">
        <f t="shared" si="2549"/>
        <v>0.99999511581469513</v>
      </c>
      <c r="M1183" s="11">
        <v>0</v>
      </c>
      <c r="N1183" s="11">
        <v>3100.1110700000004</v>
      </c>
      <c r="O1183" s="11">
        <v>1216.2650399999993</v>
      </c>
      <c r="P1183" s="11">
        <v>2183.7689000000009</v>
      </c>
      <c r="Q1183" s="11">
        <v>1990</v>
      </c>
      <c r="R1183" s="11">
        <v>2717.6162699999986</v>
      </c>
      <c r="S1183" s="11">
        <f t="shared" si="2550"/>
        <v>944.38221999999951</v>
      </c>
      <c r="T1183" s="145">
        <f t="shared" si="2551"/>
        <v>7.3710000000573928E-2</v>
      </c>
      <c r="U1183" s="51">
        <f t="shared" si="2552"/>
        <v>0.95959489194973713</v>
      </c>
      <c r="V1183" s="61">
        <f t="shared" si="2553"/>
        <v>635.44871000000057</v>
      </c>
      <c r="W1183" s="11">
        <v>4577</v>
      </c>
      <c r="X1183" s="116">
        <v>3990</v>
      </c>
      <c r="Y1183" s="11">
        <v>6088</v>
      </c>
      <c r="Z1183" s="11">
        <v>590</v>
      </c>
      <c r="AA1183" s="61">
        <f t="shared" si="2554"/>
        <v>21179.491289999998</v>
      </c>
      <c r="AB1183" s="51">
        <f t="shared" si="2539"/>
        <v>1.3467013474967158</v>
      </c>
      <c r="AC1183" s="61">
        <f t="shared" si="2540"/>
        <v>-5452.5512899999976</v>
      </c>
      <c r="AD1183" s="81"/>
      <c r="AE1183" s="162"/>
    </row>
    <row r="1184" spans="1:31" s="6" customFormat="1" ht="18" customHeight="1" x14ac:dyDescent="0.25">
      <c r="A1184" s="6" t="str">
        <f>IF(OR(M1184&lt;&gt;0,F1184&lt;&gt;0,O1184&lt;&gt;0,S1184&lt;&gt;0,T1184&lt;&gt;0),"a","b")</f>
        <v>b</v>
      </c>
      <c r="B1184" s="70" t="s">
        <v>7</v>
      </c>
      <c r="C1184" s="10" t="s">
        <v>220</v>
      </c>
      <c r="D1184" s="12">
        <v>0</v>
      </c>
      <c r="E1184" s="12">
        <v>0</v>
      </c>
      <c r="F1184" s="146">
        <v>0</v>
      </c>
      <c r="G1184" s="84">
        <v>0</v>
      </c>
      <c r="H1184" s="84">
        <v>0</v>
      </c>
      <c r="I1184" s="146">
        <v>0</v>
      </c>
      <c r="J1184" s="43">
        <v>0</v>
      </c>
      <c r="K1184" s="43">
        <v>0</v>
      </c>
      <c r="L1184" s="52" t="str">
        <f t="shared" si="2549"/>
        <v/>
      </c>
      <c r="M1184" s="12">
        <v>0</v>
      </c>
      <c r="N1184" s="12">
        <v>0</v>
      </c>
      <c r="O1184" s="12">
        <v>0</v>
      </c>
      <c r="P1184" s="12">
        <v>0</v>
      </c>
      <c r="Q1184" s="12"/>
      <c r="R1184" s="12">
        <v>0</v>
      </c>
      <c r="S1184" s="12">
        <f t="shared" si="2550"/>
        <v>0</v>
      </c>
      <c r="T1184" s="146">
        <f t="shared" si="2551"/>
        <v>0</v>
      </c>
      <c r="U1184" s="52" t="str">
        <f t="shared" si="2552"/>
        <v/>
      </c>
      <c r="V1184" s="62">
        <f t="shared" si="2553"/>
        <v>0</v>
      </c>
      <c r="W1184" s="12"/>
      <c r="X1184" s="111">
        <v>0</v>
      </c>
      <c r="Y1184" s="12"/>
      <c r="Z1184" s="12">
        <v>0</v>
      </c>
      <c r="AA1184" s="62">
        <f t="shared" si="2554"/>
        <v>0</v>
      </c>
      <c r="AB1184" s="52" t="str">
        <f t="shared" si="2539"/>
        <v/>
      </c>
      <c r="AC1184" s="62">
        <f t="shared" si="2540"/>
        <v>0</v>
      </c>
      <c r="AD1184" s="81"/>
      <c r="AE1184" s="162"/>
    </row>
    <row r="1185" spans="1:31" s="6" customFormat="1" ht="30" customHeight="1" x14ac:dyDescent="0.25">
      <c r="A1185" s="6" t="str">
        <f>IF(OR(M1185&lt;&gt;0,F1185&lt;&gt;0,O1185&lt;&gt;0,S1185&lt;&gt;0,T1185&lt;&gt;0),"a","b")</f>
        <v>b</v>
      </c>
      <c r="B1185" s="69" t="s">
        <v>7</v>
      </c>
      <c r="C1185" s="13" t="s">
        <v>14</v>
      </c>
      <c r="D1185" s="14">
        <v>0</v>
      </c>
      <c r="E1185" s="14">
        <v>0</v>
      </c>
      <c r="F1185" s="147">
        <v>0</v>
      </c>
      <c r="G1185" s="158">
        <v>0</v>
      </c>
      <c r="H1185" s="158">
        <v>0</v>
      </c>
      <c r="I1185" s="147">
        <v>0</v>
      </c>
      <c r="J1185" s="44">
        <v>0</v>
      </c>
      <c r="K1185" s="44">
        <v>0</v>
      </c>
      <c r="L1185" s="53" t="str">
        <f t="shared" si="2549"/>
        <v/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f t="shared" si="2550"/>
        <v>0</v>
      </c>
      <c r="T1185" s="147">
        <f t="shared" si="2551"/>
        <v>0</v>
      </c>
      <c r="U1185" s="53" t="str">
        <f t="shared" si="2552"/>
        <v/>
      </c>
      <c r="V1185" s="63">
        <f t="shared" si="2553"/>
        <v>0</v>
      </c>
      <c r="W1185" s="14"/>
      <c r="X1185" s="110">
        <v>0</v>
      </c>
      <c r="Y1185" s="14"/>
      <c r="Z1185" s="14">
        <v>0</v>
      </c>
      <c r="AA1185" s="63">
        <f t="shared" si="2554"/>
        <v>0</v>
      </c>
      <c r="AB1185" s="53" t="str">
        <f t="shared" si="2539"/>
        <v/>
      </c>
      <c r="AC1185" s="63">
        <f t="shared" si="2540"/>
        <v>0</v>
      </c>
      <c r="AD1185" s="81"/>
      <c r="AE1185" s="162"/>
    </row>
    <row r="1186" spans="1:31" s="6" customFormat="1" ht="15" customHeight="1" x14ac:dyDescent="0.25">
      <c r="A1186" s="6" t="str">
        <f>IF(OR(M1186&lt;&gt;0,F1186&lt;&gt;0,O1186&lt;&gt;0,S1186&lt;&gt;0,T1186&lt;&gt;0),"a","b")</f>
        <v>b</v>
      </c>
      <c r="B1186" s="69" t="s">
        <v>7</v>
      </c>
      <c r="C1186" s="13" t="s">
        <v>15</v>
      </c>
      <c r="D1186" s="14">
        <v>0</v>
      </c>
      <c r="E1186" s="14">
        <v>0</v>
      </c>
      <c r="F1186" s="147">
        <v>0</v>
      </c>
      <c r="G1186" s="158">
        <v>0</v>
      </c>
      <c r="H1186" s="158">
        <v>0</v>
      </c>
      <c r="I1186" s="147">
        <v>0</v>
      </c>
      <c r="J1186" s="44">
        <v>0</v>
      </c>
      <c r="K1186" s="44">
        <v>0</v>
      </c>
      <c r="L1186" s="53" t="str">
        <f t="shared" si="2549"/>
        <v/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f t="shared" si="2550"/>
        <v>0</v>
      </c>
      <c r="T1186" s="147">
        <f t="shared" si="2551"/>
        <v>0</v>
      </c>
      <c r="U1186" s="53" t="str">
        <f t="shared" si="2552"/>
        <v/>
      </c>
      <c r="V1186" s="63">
        <f t="shared" si="2553"/>
        <v>0</v>
      </c>
      <c r="W1186" s="14"/>
      <c r="X1186" s="110">
        <v>0</v>
      </c>
      <c r="Y1186" s="14"/>
      <c r="Z1186" s="14">
        <v>0</v>
      </c>
      <c r="AA1186" s="63">
        <f t="shared" si="2554"/>
        <v>0</v>
      </c>
      <c r="AB1186" s="53" t="str">
        <f t="shared" si="2539"/>
        <v/>
      </c>
      <c r="AC1186" s="63">
        <f t="shared" si="2540"/>
        <v>0</v>
      </c>
      <c r="AD1186" s="81"/>
      <c r="AE1186" s="162"/>
    </row>
    <row r="1187" spans="1:31" s="6" customFormat="1" ht="15.75" customHeight="1" thickBot="1" x14ac:dyDescent="0.3">
      <c r="A1187" s="6" t="str">
        <f>IF(OR(M1187&lt;&gt;0,F1187&lt;&gt;0,O1187&lt;&gt;0,S1187&lt;&gt;0,T1187&lt;&gt;0),"a","b")</f>
        <v>b</v>
      </c>
      <c r="B1187" s="71" t="s">
        <v>7</v>
      </c>
      <c r="C1187" s="17" t="s">
        <v>16</v>
      </c>
      <c r="D1187" s="18">
        <v>0</v>
      </c>
      <c r="E1187" s="18">
        <v>0</v>
      </c>
      <c r="F1187" s="149">
        <v>0</v>
      </c>
      <c r="G1187" s="160">
        <v>0</v>
      </c>
      <c r="H1187" s="160">
        <v>0</v>
      </c>
      <c r="I1187" s="149">
        <v>0</v>
      </c>
      <c r="J1187" s="46">
        <v>0</v>
      </c>
      <c r="K1187" s="46">
        <v>0</v>
      </c>
      <c r="L1187" s="55" t="str">
        <f t="shared" si="2549"/>
        <v/>
      </c>
      <c r="M1187" s="18">
        <v>0</v>
      </c>
      <c r="N1187" s="18">
        <v>0</v>
      </c>
      <c r="O1187" s="18">
        <v>0</v>
      </c>
      <c r="P1187" s="18">
        <v>0</v>
      </c>
      <c r="Q1187" s="18">
        <v>0</v>
      </c>
      <c r="R1187" s="18">
        <v>0</v>
      </c>
      <c r="S1187" s="18">
        <f t="shared" si="2550"/>
        <v>0</v>
      </c>
      <c r="T1187" s="149">
        <f t="shared" si="2551"/>
        <v>0</v>
      </c>
      <c r="U1187" s="55" t="str">
        <f t="shared" si="2552"/>
        <v/>
      </c>
      <c r="V1187" s="65">
        <f t="shared" si="2553"/>
        <v>0</v>
      </c>
      <c r="W1187" s="18"/>
      <c r="X1187" s="112">
        <v>0</v>
      </c>
      <c r="Y1187" s="18"/>
      <c r="Z1187" s="18">
        <v>0</v>
      </c>
      <c r="AA1187" s="65">
        <f t="shared" si="2554"/>
        <v>0</v>
      </c>
      <c r="AB1187" s="55" t="str">
        <f t="shared" si="2539"/>
        <v/>
      </c>
      <c r="AC1187" s="65">
        <f t="shared" si="2540"/>
        <v>0</v>
      </c>
      <c r="AD1187" s="81"/>
      <c r="AE1187" s="162"/>
    </row>
    <row r="1188" spans="1:31" s="24" customFormat="1" ht="48.75" thickTop="1" thickBot="1" x14ac:dyDescent="0.3">
      <c r="A1188" s="6" t="str">
        <f>IF(OR(M1188&lt;&gt;0,F1188&lt;&gt;0,O1188&lt;&gt;0,S1188&lt;&gt;0,T1188&lt;&gt;0),"a","b")</f>
        <v>a</v>
      </c>
      <c r="B1188" s="67" t="s">
        <v>194</v>
      </c>
      <c r="C1188" s="19" t="s">
        <v>195</v>
      </c>
      <c r="D1188" s="7">
        <f t="shared" ref="D1188:K1188" si="2563">D1189+D1197+D1198+D1199</f>
        <v>1000</v>
      </c>
      <c r="E1188" s="7">
        <f t="shared" si="2563"/>
        <v>1000</v>
      </c>
      <c r="F1188" s="143">
        <f t="shared" ref="F1188" si="2564">F1189+F1197+F1198+F1199</f>
        <v>497.5</v>
      </c>
      <c r="G1188" s="156">
        <f t="shared" si="2563"/>
        <v>497.05349000000001</v>
      </c>
      <c r="H1188" s="156">
        <f t="shared" ref="H1188" si="2565">H1189+H1197+H1198+H1199</f>
        <v>433.51303000000001</v>
      </c>
      <c r="I1188" s="143">
        <f t="shared" ref="I1188" si="2566">I1189+I1197+I1198+I1199</f>
        <v>433.51303000000001</v>
      </c>
      <c r="J1188" s="40">
        <f t="shared" si="2563"/>
        <v>364.89393000000001</v>
      </c>
      <c r="K1188" s="40">
        <f t="shared" si="2563"/>
        <v>285.92275999999998</v>
      </c>
      <c r="L1188" s="49">
        <f t="shared" si="2549"/>
        <v>0.99910249246231153</v>
      </c>
      <c r="M1188" s="7">
        <f>M1189+M1197+M1198+M1199</f>
        <v>0</v>
      </c>
      <c r="N1188" s="7">
        <f>N1189+N1197+N1198+N1199</f>
        <v>72.569240000000022</v>
      </c>
      <c r="O1188" s="7">
        <f>O1189+O1197+O1198+O1199</f>
        <v>75.860689999999977</v>
      </c>
      <c r="P1188" s="7">
        <f>P1189+P1197+P1198+P1199</f>
        <v>78.971170000000029</v>
      </c>
      <c r="Q1188" s="7">
        <f>Q1189+Q1197+Q1198+Q1199</f>
        <v>79</v>
      </c>
      <c r="R1188" s="7">
        <v>68.619100000000003</v>
      </c>
      <c r="S1188" s="7">
        <f t="shared" si="2550"/>
        <v>63.540459999999996</v>
      </c>
      <c r="T1188" s="143">
        <f t="shared" si="2551"/>
        <v>0.4465099999999893</v>
      </c>
      <c r="U1188" s="49">
        <f t="shared" si="2552"/>
        <v>0.49705348999999999</v>
      </c>
      <c r="V1188" s="59">
        <f t="shared" si="2553"/>
        <v>502.94650999999999</v>
      </c>
      <c r="W1188" s="7">
        <f>W1189</f>
        <v>210</v>
      </c>
      <c r="X1188" s="119">
        <f>X1189</f>
        <v>350</v>
      </c>
      <c r="Y1188" s="7">
        <f>Y1189+Y1197+Y1198+Y1199</f>
        <v>270</v>
      </c>
      <c r="Z1188" s="7">
        <f>Z1189+Z1197+Z1198+Z1199</f>
        <v>285</v>
      </c>
      <c r="AA1188" s="59">
        <f t="shared" si="2554"/>
        <v>767.05349000000001</v>
      </c>
      <c r="AB1188" s="49">
        <f t="shared" si="2539"/>
        <v>0.76705349</v>
      </c>
      <c r="AC1188" s="59">
        <f t="shared" si="2540"/>
        <v>232.94650999999999</v>
      </c>
      <c r="AD1188" s="81"/>
      <c r="AE1188" s="162"/>
    </row>
    <row r="1189" spans="1:31" s="24" customFormat="1" ht="18.75" customHeight="1" thickTop="1" x14ac:dyDescent="0.25">
      <c r="A1189" s="6" t="s">
        <v>231</v>
      </c>
      <c r="B1189" s="69" t="s">
        <v>7</v>
      </c>
      <c r="C1189" s="8" t="s">
        <v>8</v>
      </c>
      <c r="D1189" s="9">
        <f t="shared" ref="D1189:K1189" si="2567">D1190+D1191+D1192+D1193+D1194+D1195+D1196</f>
        <v>1000</v>
      </c>
      <c r="E1189" s="9">
        <f t="shared" si="2567"/>
        <v>1000</v>
      </c>
      <c r="F1189" s="144">
        <f t="shared" ref="F1189" si="2568">F1190+F1191+F1192+F1193+F1194+F1195+F1196</f>
        <v>497.5</v>
      </c>
      <c r="G1189" s="157">
        <f t="shared" si="2567"/>
        <v>497.05349000000001</v>
      </c>
      <c r="H1189" s="157">
        <f t="shared" ref="H1189" si="2569">H1190+H1191+H1192+H1193+H1194+H1195+H1196</f>
        <v>433.51303000000001</v>
      </c>
      <c r="I1189" s="144">
        <f t="shared" ref="I1189" si="2570">I1190+I1191+I1192+I1193+I1194+I1195+I1196</f>
        <v>433.51303000000001</v>
      </c>
      <c r="J1189" s="41">
        <f t="shared" si="2567"/>
        <v>364.89393000000001</v>
      </c>
      <c r="K1189" s="41">
        <f t="shared" si="2567"/>
        <v>285.92275999999998</v>
      </c>
      <c r="L1189" s="50">
        <f t="shared" si="2549"/>
        <v>0.99910249246231153</v>
      </c>
      <c r="M1189" s="9">
        <f>M1190+M1191+M1192+M1193+M1194+M1195+M1196</f>
        <v>0</v>
      </c>
      <c r="N1189" s="9">
        <f>N1190+N1191+N1192+N1193+N1194+N1195+N1196</f>
        <v>72.569240000000022</v>
      </c>
      <c r="O1189" s="9">
        <f>O1190+O1191+O1192+O1193+O1194+O1195+O1196</f>
        <v>75.860689999999977</v>
      </c>
      <c r="P1189" s="9">
        <f>P1190+P1191+P1192+P1193+P1194+P1195+P1196</f>
        <v>78.971170000000029</v>
      </c>
      <c r="Q1189" s="9">
        <f>Q1190+Q1191+Q1192+Q1193+Q1194+Q1195+Q1196</f>
        <v>79</v>
      </c>
      <c r="R1189" s="9">
        <v>68.619100000000003</v>
      </c>
      <c r="S1189" s="9">
        <f t="shared" si="2550"/>
        <v>63.540459999999996</v>
      </c>
      <c r="T1189" s="144">
        <f t="shared" si="2551"/>
        <v>0.4465099999999893</v>
      </c>
      <c r="U1189" s="50">
        <f t="shared" si="2552"/>
        <v>0.49705348999999999</v>
      </c>
      <c r="V1189" s="60">
        <f t="shared" si="2553"/>
        <v>502.94650999999999</v>
      </c>
      <c r="W1189" s="9">
        <f>SUM(W1190:W1196)</f>
        <v>210</v>
      </c>
      <c r="X1189" s="120">
        <f>SUM(X1190:X1196)</f>
        <v>350</v>
      </c>
      <c r="Y1189" s="9">
        <f>Y1190+Y1191+Y1192+Y1193+Y1194+Y1195+Y1196</f>
        <v>270</v>
      </c>
      <c r="Z1189" s="9">
        <f>Z1190+Z1191+Z1192+Z1193+Z1194+Z1195+Z1196</f>
        <v>285</v>
      </c>
      <c r="AA1189" s="60">
        <f t="shared" si="2554"/>
        <v>767.05349000000001</v>
      </c>
      <c r="AB1189" s="50">
        <f t="shared" si="2539"/>
        <v>0.76705349</v>
      </c>
      <c r="AC1189" s="60">
        <f t="shared" si="2540"/>
        <v>232.94650999999999</v>
      </c>
      <c r="AD1189" s="81"/>
      <c r="AE1189" s="162"/>
    </row>
    <row r="1190" spans="1:31" s="24" customFormat="1" ht="18" customHeight="1" x14ac:dyDescent="0.25">
      <c r="A1190" s="6" t="str">
        <f>IF(OR(M1190&lt;&gt;0,F1190&lt;&gt;0,O1190&lt;&gt;0,S1190&lt;&gt;0,T1190&lt;&gt;0),"a","b")</f>
        <v>b</v>
      </c>
      <c r="B1190" s="70" t="s">
        <v>7</v>
      </c>
      <c r="C1190" s="10" t="s">
        <v>215</v>
      </c>
      <c r="D1190" s="12">
        <v>0</v>
      </c>
      <c r="E1190" s="12">
        <v>0</v>
      </c>
      <c r="F1190" s="146">
        <v>0</v>
      </c>
      <c r="G1190" s="84">
        <v>0</v>
      </c>
      <c r="H1190" s="84">
        <v>0</v>
      </c>
      <c r="I1190" s="146">
        <v>0</v>
      </c>
      <c r="J1190" s="43">
        <v>0</v>
      </c>
      <c r="K1190" s="43">
        <v>0</v>
      </c>
      <c r="L1190" s="52" t="str">
        <f t="shared" si="2549"/>
        <v/>
      </c>
      <c r="M1190" s="12">
        <v>0</v>
      </c>
      <c r="N1190" s="12">
        <v>0</v>
      </c>
      <c r="O1190" s="12">
        <v>0</v>
      </c>
      <c r="P1190" s="12">
        <v>0</v>
      </c>
      <c r="Q1190" s="12"/>
      <c r="R1190" s="12">
        <v>0</v>
      </c>
      <c r="S1190" s="12">
        <f t="shared" si="2550"/>
        <v>0</v>
      </c>
      <c r="T1190" s="146">
        <f t="shared" si="2551"/>
        <v>0</v>
      </c>
      <c r="U1190" s="52" t="str">
        <f t="shared" si="2552"/>
        <v/>
      </c>
      <c r="V1190" s="62">
        <f t="shared" si="2553"/>
        <v>0</v>
      </c>
      <c r="W1190" s="12"/>
      <c r="X1190" s="111">
        <v>0</v>
      </c>
      <c r="Y1190" s="12"/>
      <c r="Z1190" s="12">
        <v>0</v>
      </c>
      <c r="AA1190" s="62">
        <f t="shared" si="2554"/>
        <v>0</v>
      </c>
      <c r="AB1190" s="52" t="str">
        <f t="shared" si="2539"/>
        <v/>
      </c>
      <c r="AC1190" s="62">
        <f t="shared" si="2540"/>
        <v>0</v>
      </c>
      <c r="AD1190" s="81"/>
      <c r="AE1190" s="162"/>
    </row>
    <row r="1191" spans="1:31" s="24" customFormat="1" ht="18" customHeight="1" x14ac:dyDescent="0.25">
      <c r="A1191" s="6" t="s">
        <v>231</v>
      </c>
      <c r="B1191" s="70" t="s">
        <v>7</v>
      </c>
      <c r="C1191" s="10" t="s">
        <v>221</v>
      </c>
      <c r="D1191" s="11">
        <v>1000</v>
      </c>
      <c r="E1191" s="11">
        <v>1000</v>
      </c>
      <c r="F1191" s="145">
        <v>497.5</v>
      </c>
      <c r="G1191" s="83">
        <v>497.05349000000001</v>
      </c>
      <c r="H1191" s="83">
        <v>433.51303000000001</v>
      </c>
      <c r="I1191" s="145">
        <v>433.51303000000001</v>
      </c>
      <c r="J1191" s="42">
        <v>364.89393000000001</v>
      </c>
      <c r="K1191" s="42">
        <v>285.92275999999998</v>
      </c>
      <c r="L1191" s="51">
        <f t="shared" si="2549"/>
        <v>0.99910249246231153</v>
      </c>
      <c r="M1191" s="11">
        <v>0</v>
      </c>
      <c r="N1191" s="11">
        <v>72.569240000000022</v>
      </c>
      <c r="O1191" s="11">
        <v>75.860689999999977</v>
      </c>
      <c r="P1191" s="11">
        <v>78.971170000000029</v>
      </c>
      <c r="Q1191" s="11">
        <v>79</v>
      </c>
      <c r="R1191" s="11">
        <v>68.619100000000003</v>
      </c>
      <c r="S1191" s="11">
        <f t="shared" si="2550"/>
        <v>63.540459999999996</v>
      </c>
      <c r="T1191" s="145">
        <f t="shared" si="2551"/>
        <v>0.4465099999999893</v>
      </c>
      <c r="U1191" s="51">
        <f t="shared" si="2552"/>
        <v>0.49705348999999999</v>
      </c>
      <c r="V1191" s="61">
        <f t="shared" si="2553"/>
        <v>502.94650999999999</v>
      </c>
      <c r="W1191" s="11">
        <v>210</v>
      </c>
      <c r="X1191" s="116">
        <v>350</v>
      </c>
      <c r="Y1191" s="11">
        <v>270</v>
      </c>
      <c r="Z1191" s="11">
        <v>285</v>
      </c>
      <c r="AA1191" s="61">
        <f t="shared" si="2554"/>
        <v>767.05349000000001</v>
      </c>
      <c r="AB1191" s="51">
        <f t="shared" si="2539"/>
        <v>0.76705349</v>
      </c>
      <c r="AC1191" s="61">
        <f t="shared" si="2540"/>
        <v>232.94650999999999</v>
      </c>
      <c r="AD1191" s="81"/>
      <c r="AE1191" s="162"/>
    </row>
    <row r="1192" spans="1:31" s="24" customFormat="1" ht="18" customHeight="1" x14ac:dyDescent="0.25">
      <c r="A1192" s="6" t="str">
        <f t="shared" ref="A1192:A1212" si="2571">IF(OR(M1192&lt;&gt;0,F1192&lt;&gt;0,O1192&lt;&gt;0,S1192&lt;&gt;0,T1192&lt;&gt;0),"a","b")</f>
        <v>b</v>
      </c>
      <c r="B1192" s="70" t="s">
        <v>7</v>
      </c>
      <c r="C1192" s="10" t="s">
        <v>216</v>
      </c>
      <c r="D1192" s="12">
        <v>0</v>
      </c>
      <c r="E1192" s="12">
        <v>0</v>
      </c>
      <c r="F1192" s="146">
        <v>0</v>
      </c>
      <c r="G1192" s="84">
        <v>0</v>
      </c>
      <c r="H1192" s="84">
        <v>0</v>
      </c>
      <c r="I1192" s="146">
        <v>0</v>
      </c>
      <c r="J1192" s="43">
        <v>0</v>
      </c>
      <c r="K1192" s="43">
        <v>0</v>
      </c>
      <c r="L1192" s="52" t="str">
        <f t="shared" si="2549"/>
        <v/>
      </c>
      <c r="M1192" s="12">
        <v>0</v>
      </c>
      <c r="N1192" s="12">
        <v>0</v>
      </c>
      <c r="O1192" s="12">
        <v>0</v>
      </c>
      <c r="P1192" s="12">
        <v>0</v>
      </c>
      <c r="Q1192" s="12"/>
      <c r="R1192" s="12">
        <v>0</v>
      </c>
      <c r="S1192" s="12">
        <f t="shared" si="2550"/>
        <v>0</v>
      </c>
      <c r="T1192" s="146">
        <f t="shared" si="2551"/>
        <v>0</v>
      </c>
      <c r="U1192" s="52" t="str">
        <f t="shared" si="2552"/>
        <v/>
      </c>
      <c r="V1192" s="62">
        <f t="shared" si="2553"/>
        <v>0</v>
      </c>
      <c r="W1192" s="12"/>
      <c r="X1192" s="111">
        <v>0</v>
      </c>
      <c r="Y1192" s="12"/>
      <c r="Z1192" s="12">
        <v>0</v>
      </c>
      <c r="AA1192" s="62">
        <f t="shared" si="2554"/>
        <v>0</v>
      </c>
      <c r="AB1192" s="52" t="str">
        <f t="shared" si="2539"/>
        <v/>
      </c>
      <c r="AC1192" s="62">
        <f t="shared" si="2540"/>
        <v>0</v>
      </c>
      <c r="AD1192" s="81"/>
      <c r="AE1192" s="162"/>
    </row>
    <row r="1193" spans="1:31" s="24" customFormat="1" ht="18" customHeight="1" x14ac:dyDescent="0.25">
      <c r="A1193" s="6" t="str">
        <f t="shared" si="2571"/>
        <v>b</v>
      </c>
      <c r="B1193" s="70" t="s">
        <v>7</v>
      </c>
      <c r="C1193" s="10" t="s">
        <v>217</v>
      </c>
      <c r="D1193" s="12">
        <v>0</v>
      </c>
      <c r="E1193" s="12">
        <v>0</v>
      </c>
      <c r="F1193" s="146">
        <v>0</v>
      </c>
      <c r="G1193" s="84">
        <v>0</v>
      </c>
      <c r="H1193" s="84">
        <v>0</v>
      </c>
      <c r="I1193" s="146">
        <v>0</v>
      </c>
      <c r="J1193" s="43">
        <v>0</v>
      </c>
      <c r="K1193" s="43">
        <v>0</v>
      </c>
      <c r="L1193" s="52" t="str">
        <f t="shared" si="2549"/>
        <v/>
      </c>
      <c r="M1193" s="12">
        <v>0</v>
      </c>
      <c r="N1193" s="12">
        <v>0</v>
      </c>
      <c r="O1193" s="12">
        <v>0</v>
      </c>
      <c r="P1193" s="12">
        <v>0</v>
      </c>
      <c r="Q1193" s="12"/>
      <c r="R1193" s="12">
        <v>0</v>
      </c>
      <c r="S1193" s="12">
        <f t="shared" si="2550"/>
        <v>0</v>
      </c>
      <c r="T1193" s="146">
        <f t="shared" si="2551"/>
        <v>0</v>
      </c>
      <c r="U1193" s="52" t="str">
        <f t="shared" si="2552"/>
        <v/>
      </c>
      <c r="V1193" s="62">
        <f t="shared" si="2553"/>
        <v>0</v>
      </c>
      <c r="W1193" s="12"/>
      <c r="X1193" s="111">
        <v>0</v>
      </c>
      <c r="Y1193" s="12"/>
      <c r="Z1193" s="12">
        <v>0</v>
      </c>
      <c r="AA1193" s="62">
        <f t="shared" si="2554"/>
        <v>0</v>
      </c>
      <c r="AB1193" s="52" t="str">
        <f t="shared" si="2539"/>
        <v/>
      </c>
      <c r="AC1193" s="62">
        <f t="shared" si="2540"/>
        <v>0</v>
      </c>
      <c r="AD1193" s="81"/>
      <c r="AE1193" s="162"/>
    </row>
    <row r="1194" spans="1:31" s="24" customFormat="1" ht="18" customHeight="1" x14ac:dyDescent="0.25">
      <c r="A1194" s="6" t="str">
        <f t="shared" si="2571"/>
        <v>b</v>
      </c>
      <c r="B1194" s="70" t="s">
        <v>7</v>
      </c>
      <c r="C1194" s="10" t="s">
        <v>218</v>
      </c>
      <c r="D1194" s="12">
        <v>0</v>
      </c>
      <c r="E1194" s="12">
        <v>0</v>
      </c>
      <c r="F1194" s="146">
        <v>0</v>
      </c>
      <c r="G1194" s="84">
        <v>0</v>
      </c>
      <c r="H1194" s="84">
        <v>0</v>
      </c>
      <c r="I1194" s="146">
        <v>0</v>
      </c>
      <c r="J1194" s="43">
        <v>0</v>
      </c>
      <c r="K1194" s="43">
        <v>0</v>
      </c>
      <c r="L1194" s="52" t="str">
        <f t="shared" si="2549"/>
        <v/>
      </c>
      <c r="M1194" s="12">
        <v>0</v>
      </c>
      <c r="N1194" s="12">
        <v>0</v>
      </c>
      <c r="O1194" s="12">
        <v>0</v>
      </c>
      <c r="P1194" s="12">
        <v>0</v>
      </c>
      <c r="Q1194" s="12"/>
      <c r="R1194" s="12">
        <v>0</v>
      </c>
      <c r="S1194" s="12">
        <f t="shared" si="2550"/>
        <v>0</v>
      </c>
      <c r="T1194" s="146">
        <f t="shared" si="2551"/>
        <v>0</v>
      </c>
      <c r="U1194" s="52" t="str">
        <f t="shared" si="2552"/>
        <v/>
      </c>
      <c r="V1194" s="62">
        <f t="shared" si="2553"/>
        <v>0</v>
      </c>
      <c r="W1194" s="12"/>
      <c r="X1194" s="111">
        <v>0</v>
      </c>
      <c r="Y1194" s="12"/>
      <c r="Z1194" s="12">
        <v>0</v>
      </c>
      <c r="AA1194" s="62">
        <f t="shared" si="2554"/>
        <v>0</v>
      </c>
      <c r="AB1194" s="52" t="str">
        <f t="shared" si="2539"/>
        <v/>
      </c>
      <c r="AC1194" s="62">
        <f t="shared" si="2540"/>
        <v>0</v>
      </c>
      <c r="AD1194" s="81"/>
      <c r="AE1194" s="162"/>
    </row>
    <row r="1195" spans="1:31" s="24" customFormat="1" ht="18" customHeight="1" x14ac:dyDescent="0.25">
      <c r="A1195" s="6" t="str">
        <f t="shared" si="2571"/>
        <v>b</v>
      </c>
      <c r="B1195" s="70" t="s">
        <v>7</v>
      </c>
      <c r="C1195" s="10" t="s">
        <v>219</v>
      </c>
      <c r="D1195" s="12">
        <v>0</v>
      </c>
      <c r="E1195" s="12">
        <v>0</v>
      </c>
      <c r="F1195" s="146">
        <v>0</v>
      </c>
      <c r="G1195" s="84">
        <v>0</v>
      </c>
      <c r="H1195" s="84">
        <v>0</v>
      </c>
      <c r="I1195" s="146">
        <v>0</v>
      </c>
      <c r="J1195" s="43">
        <v>0</v>
      </c>
      <c r="K1195" s="43">
        <v>0</v>
      </c>
      <c r="L1195" s="52" t="str">
        <f t="shared" si="2549"/>
        <v/>
      </c>
      <c r="M1195" s="12">
        <v>0</v>
      </c>
      <c r="N1195" s="12">
        <v>0</v>
      </c>
      <c r="O1195" s="12">
        <v>0</v>
      </c>
      <c r="P1195" s="12">
        <v>0</v>
      </c>
      <c r="Q1195" s="12"/>
      <c r="R1195" s="12">
        <v>0</v>
      </c>
      <c r="S1195" s="12">
        <f t="shared" si="2550"/>
        <v>0</v>
      </c>
      <c r="T1195" s="146">
        <f t="shared" si="2551"/>
        <v>0</v>
      </c>
      <c r="U1195" s="52" t="str">
        <f t="shared" si="2552"/>
        <v/>
      </c>
      <c r="V1195" s="62">
        <f t="shared" si="2553"/>
        <v>0</v>
      </c>
      <c r="W1195" s="12"/>
      <c r="X1195" s="111">
        <v>0</v>
      </c>
      <c r="Y1195" s="12"/>
      <c r="Z1195" s="12">
        <v>0</v>
      </c>
      <c r="AA1195" s="62">
        <f t="shared" si="2554"/>
        <v>0</v>
      </c>
      <c r="AB1195" s="52" t="str">
        <f t="shared" si="2539"/>
        <v/>
      </c>
      <c r="AC1195" s="62">
        <f t="shared" si="2540"/>
        <v>0</v>
      </c>
      <c r="AD1195" s="81"/>
      <c r="AE1195" s="162"/>
    </row>
    <row r="1196" spans="1:31" s="24" customFormat="1" ht="18" customHeight="1" x14ac:dyDescent="0.25">
      <c r="A1196" s="6" t="str">
        <f t="shared" si="2571"/>
        <v>b</v>
      </c>
      <c r="B1196" s="70" t="s">
        <v>7</v>
      </c>
      <c r="C1196" s="10" t="s">
        <v>220</v>
      </c>
      <c r="D1196" s="12">
        <v>0</v>
      </c>
      <c r="E1196" s="12">
        <v>0</v>
      </c>
      <c r="F1196" s="146">
        <v>0</v>
      </c>
      <c r="G1196" s="84">
        <v>0</v>
      </c>
      <c r="H1196" s="84">
        <v>0</v>
      </c>
      <c r="I1196" s="146">
        <v>0</v>
      </c>
      <c r="J1196" s="43">
        <v>0</v>
      </c>
      <c r="K1196" s="43">
        <v>0</v>
      </c>
      <c r="L1196" s="52" t="str">
        <f t="shared" si="2549"/>
        <v/>
      </c>
      <c r="M1196" s="12">
        <v>0</v>
      </c>
      <c r="N1196" s="12">
        <v>0</v>
      </c>
      <c r="O1196" s="12">
        <v>0</v>
      </c>
      <c r="P1196" s="12">
        <v>0</v>
      </c>
      <c r="Q1196" s="12"/>
      <c r="R1196" s="12">
        <v>0</v>
      </c>
      <c r="S1196" s="12">
        <f t="shared" si="2550"/>
        <v>0</v>
      </c>
      <c r="T1196" s="146">
        <f t="shared" si="2551"/>
        <v>0</v>
      </c>
      <c r="U1196" s="52" t="str">
        <f t="shared" si="2552"/>
        <v/>
      </c>
      <c r="V1196" s="62">
        <f t="shared" si="2553"/>
        <v>0</v>
      </c>
      <c r="W1196" s="12"/>
      <c r="X1196" s="111">
        <v>0</v>
      </c>
      <c r="Y1196" s="12"/>
      <c r="Z1196" s="12">
        <v>0</v>
      </c>
      <c r="AA1196" s="62">
        <f t="shared" si="2554"/>
        <v>0</v>
      </c>
      <c r="AB1196" s="52" t="str">
        <f t="shared" si="2539"/>
        <v/>
      </c>
      <c r="AC1196" s="62">
        <f t="shared" si="2540"/>
        <v>0</v>
      </c>
      <c r="AD1196" s="81"/>
      <c r="AE1196" s="162"/>
    </row>
    <row r="1197" spans="1:31" s="24" customFormat="1" ht="30" customHeight="1" x14ac:dyDescent="0.25">
      <c r="A1197" s="6" t="str">
        <f t="shared" si="2571"/>
        <v>b</v>
      </c>
      <c r="B1197" s="69" t="s">
        <v>7</v>
      </c>
      <c r="C1197" s="13" t="s">
        <v>14</v>
      </c>
      <c r="D1197" s="14">
        <v>0</v>
      </c>
      <c r="E1197" s="14">
        <v>0</v>
      </c>
      <c r="F1197" s="147">
        <v>0</v>
      </c>
      <c r="G1197" s="158">
        <v>0</v>
      </c>
      <c r="H1197" s="158">
        <v>0</v>
      </c>
      <c r="I1197" s="147">
        <v>0</v>
      </c>
      <c r="J1197" s="44">
        <v>0</v>
      </c>
      <c r="K1197" s="44">
        <v>0</v>
      </c>
      <c r="L1197" s="53" t="str">
        <f t="shared" si="2549"/>
        <v/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0</v>
      </c>
      <c r="S1197" s="14">
        <f t="shared" si="2550"/>
        <v>0</v>
      </c>
      <c r="T1197" s="147">
        <f t="shared" si="2551"/>
        <v>0</v>
      </c>
      <c r="U1197" s="53" t="str">
        <f t="shared" si="2552"/>
        <v/>
      </c>
      <c r="V1197" s="63">
        <f t="shared" si="2553"/>
        <v>0</v>
      </c>
      <c r="W1197" s="14"/>
      <c r="X1197" s="110">
        <v>0</v>
      </c>
      <c r="Y1197" s="14"/>
      <c r="Z1197" s="14">
        <v>0</v>
      </c>
      <c r="AA1197" s="63">
        <f t="shared" si="2554"/>
        <v>0</v>
      </c>
      <c r="AB1197" s="53" t="str">
        <f t="shared" si="2539"/>
        <v/>
      </c>
      <c r="AC1197" s="63">
        <f t="shared" si="2540"/>
        <v>0</v>
      </c>
      <c r="AD1197" s="81"/>
      <c r="AE1197" s="162"/>
    </row>
    <row r="1198" spans="1:31" s="24" customFormat="1" ht="15" customHeight="1" x14ac:dyDescent="0.25">
      <c r="A1198" s="6" t="str">
        <f t="shared" si="2571"/>
        <v>b</v>
      </c>
      <c r="B1198" s="69" t="s">
        <v>7</v>
      </c>
      <c r="C1198" s="13" t="s">
        <v>15</v>
      </c>
      <c r="D1198" s="14">
        <v>0</v>
      </c>
      <c r="E1198" s="14">
        <v>0</v>
      </c>
      <c r="F1198" s="147">
        <v>0</v>
      </c>
      <c r="G1198" s="158">
        <v>0</v>
      </c>
      <c r="H1198" s="158">
        <v>0</v>
      </c>
      <c r="I1198" s="147">
        <v>0</v>
      </c>
      <c r="J1198" s="44">
        <v>0</v>
      </c>
      <c r="K1198" s="44">
        <v>0</v>
      </c>
      <c r="L1198" s="53" t="str">
        <f t="shared" si="2549"/>
        <v/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f t="shared" si="2550"/>
        <v>0</v>
      </c>
      <c r="T1198" s="147">
        <f t="shared" si="2551"/>
        <v>0</v>
      </c>
      <c r="U1198" s="53" t="str">
        <f t="shared" si="2552"/>
        <v/>
      </c>
      <c r="V1198" s="63">
        <f t="shared" si="2553"/>
        <v>0</v>
      </c>
      <c r="W1198" s="14"/>
      <c r="X1198" s="110">
        <v>0</v>
      </c>
      <c r="Y1198" s="14"/>
      <c r="Z1198" s="14">
        <v>0</v>
      </c>
      <c r="AA1198" s="63">
        <f t="shared" si="2554"/>
        <v>0</v>
      </c>
      <c r="AB1198" s="53" t="str">
        <f t="shared" si="2539"/>
        <v/>
      </c>
      <c r="AC1198" s="63">
        <f t="shared" si="2540"/>
        <v>0</v>
      </c>
      <c r="AD1198" s="81"/>
      <c r="AE1198" s="162"/>
    </row>
    <row r="1199" spans="1:31" s="24" customFormat="1" ht="15.75" customHeight="1" thickBot="1" x14ac:dyDescent="0.3">
      <c r="A1199" s="6" t="str">
        <f t="shared" si="2571"/>
        <v>b</v>
      </c>
      <c r="B1199" s="71" t="s">
        <v>7</v>
      </c>
      <c r="C1199" s="17" t="s">
        <v>16</v>
      </c>
      <c r="D1199" s="18">
        <v>0</v>
      </c>
      <c r="E1199" s="18">
        <v>0</v>
      </c>
      <c r="F1199" s="149">
        <v>0</v>
      </c>
      <c r="G1199" s="160">
        <v>0</v>
      </c>
      <c r="H1199" s="160">
        <v>0</v>
      </c>
      <c r="I1199" s="149">
        <v>0</v>
      </c>
      <c r="J1199" s="46">
        <v>0</v>
      </c>
      <c r="K1199" s="46">
        <v>0</v>
      </c>
      <c r="L1199" s="55" t="str">
        <f t="shared" si="2549"/>
        <v/>
      </c>
      <c r="M1199" s="18">
        <v>0</v>
      </c>
      <c r="N1199" s="18">
        <v>0</v>
      </c>
      <c r="O1199" s="18">
        <v>0</v>
      </c>
      <c r="P1199" s="18">
        <v>0</v>
      </c>
      <c r="Q1199" s="18">
        <v>0</v>
      </c>
      <c r="R1199" s="18">
        <v>0</v>
      </c>
      <c r="S1199" s="18">
        <f t="shared" si="2550"/>
        <v>0</v>
      </c>
      <c r="T1199" s="149">
        <f t="shared" si="2551"/>
        <v>0</v>
      </c>
      <c r="U1199" s="55" t="str">
        <f t="shared" si="2552"/>
        <v/>
      </c>
      <c r="V1199" s="65">
        <f t="shared" si="2553"/>
        <v>0</v>
      </c>
      <c r="W1199" s="18"/>
      <c r="X1199" s="121">
        <v>0</v>
      </c>
      <c r="Y1199" s="18"/>
      <c r="Z1199" s="18">
        <v>0</v>
      </c>
      <c r="AA1199" s="65">
        <f t="shared" si="2554"/>
        <v>0</v>
      </c>
      <c r="AB1199" s="55" t="str">
        <f t="shared" si="2539"/>
        <v/>
      </c>
      <c r="AC1199" s="65">
        <f t="shared" si="2540"/>
        <v>0</v>
      </c>
      <c r="AD1199" s="81"/>
      <c r="AE1199" s="162"/>
    </row>
    <row r="1200" spans="1:31" s="24" customFormat="1" ht="33" thickTop="1" thickBot="1" x14ac:dyDescent="0.3">
      <c r="A1200" s="6" t="str">
        <f t="shared" si="2571"/>
        <v>a</v>
      </c>
      <c r="B1200" s="67" t="s">
        <v>196</v>
      </c>
      <c r="C1200" s="19" t="s">
        <v>197</v>
      </c>
      <c r="D1200" s="7">
        <f t="shared" ref="D1200:J1211" si="2572">D1212+D1224</f>
        <v>1000</v>
      </c>
      <c r="E1200" s="7">
        <f t="shared" si="2572"/>
        <v>949</v>
      </c>
      <c r="F1200" s="143">
        <f t="shared" ref="F1200" si="2573">F1212+F1224</f>
        <v>653</v>
      </c>
      <c r="G1200" s="156">
        <f t="shared" si="2572"/>
        <v>12.286950000000001</v>
      </c>
      <c r="H1200" s="156">
        <f t="shared" ref="H1200" si="2574">H1212+H1224</f>
        <v>12.286950000000001</v>
      </c>
      <c r="I1200" s="143">
        <f t="shared" ref="I1200" si="2575">I1212+I1224</f>
        <v>4.4869500000000002</v>
      </c>
      <c r="J1200" s="40">
        <f t="shared" si="2572"/>
        <v>4.4869500000000002</v>
      </c>
      <c r="K1200" s="40">
        <f t="shared" ref="K1200" si="2576">K1212+K1224</f>
        <v>0</v>
      </c>
      <c r="L1200" s="49">
        <f t="shared" si="2549"/>
        <v>1.8816156202143951E-2</v>
      </c>
      <c r="M1200" s="7">
        <f t="shared" ref="M1200:O1211" si="2577">M1212+M1224</f>
        <v>0</v>
      </c>
      <c r="N1200" s="7">
        <f t="shared" ref="N1200" si="2578">N1212+N1224</f>
        <v>0</v>
      </c>
      <c r="O1200" s="7">
        <f t="shared" si="2577"/>
        <v>0</v>
      </c>
      <c r="P1200" s="7">
        <f t="shared" ref="P1200" si="2579">P1212+P1224</f>
        <v>4.4869500000000002</v>
      </c>
      <c r="Q1200" s="7">
        <f t="shared" ref="Q1200" si="2580">Q1212+Q1224</f>
        <v>4.0999999999999996</v>
      </c>
      <c r="R1200" s="7">
        <v>0</v>
      </c>
      <c r="S1200" s="7">
        <f t="shared" si="2550"/>
        <v>0</v>
      </c>
      <c r="T1200" s="143">
        <f t="shared" si="2551"/>
        <v>640.71304999999995</v>
      </c>
      <c r="U1200" s="49">
        <f t="shared" si="2552"/>
        <v>1.2947260273972604E-2</v>
      </c>
      <c r="V1200" s="59">
        <f t="shared" si="2553"/>
        <v>936.71304999999995</v>
      </c>
      <c r="W1200" s="7">
        <f t="shared" ref="W1200:Y1200" si="2581">W1212+W1224</f>
        <v>16.2</v>
      </c>
      <c r="X1200" s="129">
        <f t="shared" ref="X1200" si="2582">X1212+X1224</f>
        <v>400</v>
      </c>
      <c r="Y1200" s="7">
        <f t="shared" si="2581"/>
        <v>32.299999999999997</v>
      </c>
      <c r="Z1200" s="7">
        <f t="shared" ref="Z1200" si="2583">Z1212+Z1224</f>
        <v>300</v>
      </c>
      <c r="AA1200" s="59">
        <f t="shared" si="2554"/>
        <v>44.586950000000002</v>
      </c>
      <c r="AB1200" s="49">
        <f t="shared" si="2539"/>
        <v>4.698308746048472E-2</v>
      </c>
      <c r="AC1200" s="59">
        <f t="shared" si="2540"/>
        <v>904.41305</v>
      </c>
      <c r="AD1200" s="81"/>
      <c r="AE1200" s="162"/>
    </row>
    <row r="1201" spans="1:31" s="24" customFormat="1" ht="18.75" thickTop="1" x14ac:dyDescent="0.25">
      <c r="A1201" s="6" t="str">
        <f t="shared" si="2571"/>
        <v>a</v>
      </c>
      <c r="B1201" s="69" t="s">
        <v>7</v>
      </c>
      <c r="C1201" s="8" t="s">
        <v>8</v>
      </c>
      <c r="D1201" s="9">
        <f t="shared" si="2572"/>
        <v>1000</v>
      </c>
      <c r="E1201" s="9">
        <f t="shared" si="2572"/>
        <v>949</v>
      </c>
      <c r="F1201" s="144">
        <f t="shared" ref="F1201" si="2584">F1213+F1225</f>
        <v>653</v>
      </c>
      <c r="G1201" s="157">
        <f t="shared" si="2572"/>
        <v>12.286950000000001</v>
      </c>
      <c r="H1201" s="157">
        <f t="shared" ref="H1201" si="2585">H1213+H1225</f>
        <v>12.286950000000001</v>
      </c>
      <c r="I1201" s="144">
        <f t="shared" ref="I1201" si="2586">I1213+I1225</f>
        <v>4.4869500000000002</v>
      </c>
      <c r="J1201" s="41">
        <f t="shared" si="2572"/>
        <v>4.4869500000000002</v>
      </c>
      <c r="K1201" s="41">
        <f t="shared" ref="K1201" si="2587">K1213+K1225</f>
        <v>0</v>
      </c>
      <c r="L1201" s="50">
        <f t="shared" si="2549"/>
        <v>1.8816156202143951E-2</v>
      </c>
      <c r="M1201" s="9">
        <f t="shared" si="2577"/>
        <v>0</v>
      </c>
      <c r="N1201" s="9">
        <f t="shared" ref="N1201" si="2588">N1213+N1225</f>
        <v>0</v>
      </c>
      <c r="O1201" s="9">
        <f t="shared" si="2577"/>
        <v>0</v>
      </c>
      <c r="P1201" s="9">
        <f t="shared" ref="P1201" si="2589">P1213+P1225</f>
        <v>4.4869500000000002</v>
      </c>
      <c r="Q1201" s="9">
        <f t="shared" ref="Q1201" si="2590">Q1213+Q1225</f>
        <v>4.0999999999999996</v>
      </c>
      <c r="R1201" s="9">
        <v>0</v>
      </c>
      <c r="S1201" s="9">
        <f t="shared" si="2550"/>
        <v>0</v>
      </c>
      <c r="T1201" s="144">
        <f t="shared" si="2551"/>
        <v>640.71304999999995</v>
      </c>
      <c r="U1201" s="50">
        <f t="shared" si="2552"/>
        <v>1.2947260273972604E-2</v>
      </c>
      <c r="V1201" s="60">
        <f t="shared" si="2553"/>
        <v>936.71304999999995</v>
      </c>
      <c r="W1201" s="9">
        <f t="shared" ref="W1201:Y1201" si="2591">W1213+W1225</f>
        <v>16.2</v>
      </c>
      <c r="X1201" s="130">
        <f t="shared" ref="X1201" si="2592">X1213+X1225</f>
        <v>400</v>
      </c>
      <c r="Y1201" s="9">
        <f t="shared" si="2591"/>
        <v>32.299999999999997</v>
      </c>
      <c r="Z1201" s="9">
        <f t="shared" ref="Z1201" si="2593">Z1213+Z1225</f>
        <v>300</v>
      </c>
      <c r="AA1201" s="60">
        <f t="shared" si="2554"/>
        <v>44.586950000000002</v>
      </c>
      <c r="AB1201" s="50">
        <f t="shared" si="2539"/>
        <v>4.698308746048472E-2</v>
      </c>
      <c r="AC1201" s="60">
        <f t="shared" si="2540"/>
        <v>904.41305</v>
      </c>
      <c r="AD1201" s="81"/>
      <c r="AE1201" s="162"/>
    </row>
    <row r="1202" spans="1:31" s="24" customFormat="1" ht="18" customHeight="1" x14ac:dyDescent="0.25">
      <c r="A1202" s="6" t="str">
        <f t="shared" si="2571"/>
        <v>b</v>
      </c>
      <c r="B1202" s="70" t="s">
        <v>7</v>
      </c>
      <c r="C1202" s="10" t="s">
        <v>215</v>
      </c>
      <c r="D1202" s="12">
        <f t="shared" si="2572"/>
        <v>0</v>
      </c>
      <c r="E1202" s="12">
        <f t="shared" ref="E1202:F1202" si="2594">E1214+E1226</f>
        <v>0</v>
      </c>
      <c r="F1202" s="146">
        <f t="shared" si="2594"/>
        <v>0</v>
      </c>
      <c r="G1202" s="84">
        <f t="shared" si="2572"/>
        <v>0</v>
      </c>
      <c r="H1202" s="84">
        <f t="shared" ref="H1202" si="2595">H1214+H1226</f>
        <v>0</v>
      </c>
      <c r="I1202" s="146">
        <f t="shared" ref="I1202" si="2596">I1214+I1226</f>
        <v>0</v>
      </c>
      <c r="J1202" s="43">
        <f t="shared" si="2572"/>
        <v>0</v>
      </c>
      <c r="K1202" s="43">
        <f t="shared" ref="K1202" si="2597">K1214+K1226</f>
        <v>0</v>
      </c>
      <c r="L1202" s="52" t="str">
        <f t="shared" si="2549"/>
        <v/>
      </c>
      <c r="M1202" s="12">
        <f t="shared" si="2577"/>
        <v>0</v>
      </c>
      <c r="N1202" s="12">
        <f t="shared" ref="N1202" si="2598">N1214+N1226</f>
        <v>0</v>
      </c>
      <c r="O1202" s="12">
        <f t="shared" si="2577"/>
        <v>0</v>
      </c>
      <c r="P1202" s="12">
        <f t="shared" ref="P1202" si="2599">P1214+P1226</f>
        <v>0</v>
      </c>
      <c r="Q1202" s="12">
        <f t="shared" ref="Q1202" si="2600">Q1214+Q1226</f>
        <v>0</v>
      </c>
      <c r="R1202" s="12">
        <v>0</v>
      </c>
      <c r="S1202" s="12">
        <f t="shared" si="2550"/>
        <v>0</v>
      </c>
      <c r="T1202" s="146">
        <f t="shared" si="2551"/>
        <v>0</v>
      </c>
      <c r="U1202" s="52" t="str">
        <f t="shared" si="2552"/>
        <v/>
      </c>
      <c r="V1202" s="62">
        <f t="shared" si="2553"/>
        <v>0</v>
      </c>
      <c r="W1202" s="12">
        <f t="shared" ref="W1202:Y1202" si="2601">W1214+W1226</f>
        <v>0</v>
      </c>
      <c r="X1202" s="131">
        <f t="shared" ref="X1202" si="2602">X1214+X1226</f>
        <v>0</v>
      </c>
      <c r="Y1202" s="12">
        <f t="shared" si="2601"/>
        <v>0</v>
      </c>
      <c r="Z1202" s="12">
        <f t="shared" ref="Z1202" si="2603">Z1214+Z1226</f>
        <v>0</v>
      </c>
      <c r="AA1202" s="62">
        <f t="shared" si="2554"/>
        <v>0</v>
      </c>
      <c r="AB1202" s="52" t="str">
        <f t="shared" si="2539"/>
        <v/>
      </c>
      <c r="AC1202" s="62">
        <f t="shared" si="2540"/>
        <v>0</v>
      </c>
      <c r="AD1202" s="81"/>
      <c r="AE1202" s="162"/>
    </row>
    <row r="1203" spans="1:31" s="24" customFormat="1" ht="18" x14ac:dyDescent="0.25">
      <c r="A1203" s="6" t="str">
        <f t="shared" si="2571"/>
        <v>a</v>
      </c>
      <c r="B1203" s="70" t="s">
        <v>7</v>
      </c>
      <c r="C1203" s="10" t="s">
        <v>221</v>
      </c>
      <c r="D1203" s="11">
        <f t="shared" si="2572"/>
        <v>1000</v>
      </c>
      <c r="E1203" s="11">
        <f t="shared" ref="E1203:F1203" si="2604">E1215+E1227</f>
        <v>916.6</v>
      </c>
      <c r="F1203" s="145">
        <f t="shared" si="2604"/>
        <v>620.6</v>
      </c>
      <c r="G1203" s="83">
        <f t="shared" si="2572"/>
        <v>0</v>
      </c>
      <c r="H1203" s="83">
        <f t="shared" ref="H1203" si="2605">H1215+H1227</f>
        <v>0</v>
      </c>
      <c r="I1203" s="145">
        <f t="shared" ref="I1203" si="2606">I1215+I1227</f>
        <v>0</v>
      </c>
      <c r="J1203" s="42">
        <f t="shared" si="2572"/>
        <v>0</v>
      </c>
      <c r="K1203" s="42">
        <f t="shared" ref="K1203" si="2607">K1215+K1227</f>
        <v>0</v>
      </c>
      <c r="L1203" s="51">
        <f t="shared" si="2549"/>
        <v>0</v>
      </c>
      <c r="M1203" s="11">
        <f t="shared" si="2577"/>
        <v>0</v>
      </c>
      <c r="N1203" s="11">
        <f t="shared" ref="N1203" si="2608">N1215+N1227</f>
        <v>0</v>
      </c>
      <c r="O1203" s="11">
        <f t="shared" si="2577"/>
        <v>0</v>
      </c>
      <c r="P1203" s="11">
        <f t="shared" ref="P1203" si="2609">P1215+P1227</f>
        <v>0</v>
      </c>
      <c r="Q1203" s="11">
        <f t="shared" ref="Q1203" si="2610">Q1215+Q1227</f>
        <v>0</v>
      </c>
      <c r="R1203" s="11">
        <v>0</v>
      </c>
      <c r="S1203" s="11">
        <f t="shared" si="2550"/>
        <v>0</v>
      </c>
      <c r="T1203" s="145">
        <f t="shared" si="2551"/>
        <v>620.6</v>
      </c>
      <c r="U1203" s="51">
        <f t="shared" si="2552"/>
        <v>0</v>
      </c>
      <c r="V1203" s="61">
        <f t="shared" si="2553"/>
        <v>916.6</v>
      </c>
      <c r="W1203" s="11">
        <f t="shared" ref="W1203:Y1203" si="2611">W1215+W1227</f>
        <v>16.2</v>
      </c>
      <c r="X1203" s="139">
        <f t="shared" ref="X1203" si="2612">X1215+X1227</f>
        <v>387.85</v>
      </c>
      <c r="Y1203" s="11">
        <f t="shared" si="2611"/>
        <v>32.299999999999997</v>
      </c>
      <c r="Z1203" s="11">
        <f t="shared" ref="Z1203" si="2613">Z1215+Z1227</f>
        <v>300</v>
      </c>
      <c r="AA1203" s="61">
        <f t="shared" si="2554"/>
        <v>32.299999999999997</v>
      </c>
      <c r="AB1203" s="51">
        <f t="shared" si="2539"/>
        <v>3.5238926467379444E-2</v>
      </c>
      <c r="AC1203" s="61">
        <f t="shared" si="2540"/>
        <v>884.30000000000007</v>
      </c>
      <c r="AD1203" s="81"/>
      <c r="AE1203" s="162"/>
    </row>
    <row r="1204" spans="1:31" s="24" customFormat="1" ht="18" customHeight="1" x14ac:dyDescent="0.25">
      <c r="A1204" s="6" t="str">
        <f t="shared" si="2571"/>
        <v>b</v>
      </c>
      <c r="B1204" s="70" t="s">
        <v>7</v>
      </c>
      <c r="C1204" s="10" t="s">
        <v>216</v>
      </c>
      <c r="D1204" s="12">
        <f t="shared" si="2572"/>
        <v>0</v>
      </c>
      <c r="E1204" s="12">
        <f t="shared" ref="E1204:F1204" si="2614">E1216+E1228</f>
        <v>0</v>
      </c>
      <c r="F1204" s="146">
        <f t="shared" si="2614"/>
        <v>0</v>
      </c>
      <c r="G1204" s="84">
        <f t="shared" si="2572"/>
        <v>0</v>
      </c>
      <c r="H1204" s="84">
        <f t="shared" ref="H1204" si="2615">H1216+H1228</f>
        <v>0</v>
      </c>
      <c r="I1204" s="146">
        <f t="shared" ref="I1204" si="2616">I1216+I1228</f>
        <v>0</v>
      </c>
      <c r="J1204" s="43">
        <f t="shared" si="2572"/>
        <v>0</v>
      </c>
      <c r="K1204" s="43">
        <f t="shared" ref="K1204" si="2617">K1216+K1228</f>
        <v>0</v>
      </c>
      <c r="L1204" s="52" t="str">
        <f t="shared" si="2549"/>
        <v/>
      </c>
      <c r="M1204" s="12">
        <f t="shared" si="2577"/>
        <v>0</v>
      </c>
      <c r="N1204" s="12">
        <f t="shared" ref="N1204" si="2618">N1216+N1228</f>
        <v>0</v>
      </c>
      <c r="O1204" s="12">
        <f t="shared" si="2577"/>
        <v>0</v>
      </c>
      <c r="P1204" s="12">
        <f t="shared" ref="P1204" si="2619">P1216+P1228</f>
        <v>0</v>
      </c>
      <c r="Q1204" s="12">
        <f t="shared" ref="Q1204" si="2620">Q1216+Q1228</f>
        <v>0</v>
      </c>
      <c r="R1204" s="12">
        <v>0</v>
      </c>
      <c r="S1204" s="12">
        <f t="shared" si="2550"/>
        <v>0</v>
      </c>
      <c r="T1204" s="146">
        <f t="shared" si="2551"/>
        <v>0</v>
      </c>
      <c r="U1204" s="52" t="str">
        <f t="shared" si="2552"/>
        <v/>
      </c>
      <c r="V1204" s="62">
        <f t="shared" si="2553"/>
        <v>0</v>
      </c>
      <c r="W1204" s="12">
        <f t="shared" ref="W1204:Y1204" si="2621">W1216+W1228</f>
        <v>0</v>
      </c>
      <c r="X1204" s="131">
        <f t="shared" ref="X1204" si="2622">X1216+X1228</f>
        <v>0</v>
      </c>
      <c r="Y1204" s="12">
        <f t="shared" si="2621"/>
        <v>0</v>
      </c>
      <c r="Z1204" s="12">
        <f t="shared" ref="Z1204" si="2623">Z1216+Z1228</f>
        <v>0</v>
      </c>
      <c r="AA1204" s="62">
        <f t="shared" si="2554"/>
        <v>0</v>
      </c>
      <c r="AB1204" s="52" t="str">
        <f t="shared" si="2539"/>
        <v/>
      </c>
      <c r="AC1204" s="62">
        <f t="shared" si="2540"/>
        <v>0</v>
      </c>
      <c r="AD1204" s="81"/>
      <c r="AE1204" s="162"/>
    </row>
    <row r="1205" spans="1:31" s="24" customFormat="1" ht="18" customHeight="1" x14ac:dyDescent="0.25">
      <c r="A1205" s="6" t="str">
        <f t="shared" si="2571"/>
        <v>b</v>
      </c>
      <c r="B1205" s="70" t="s">
        <v>7</v>
      </c>
      <c r="C1205" s="10" t="s">
        <v>217</v>
      </c>
      <c r="D1205" s="12">
        <f t="shared" si="2572"/>
        <v>0</v>
      </c>
      <c r="E1205" s="12">
        <f t="shared" ref="E1205:F1205" si="2624">E1217+E1229</f>
        <v>0</v>
      </c>
      <c r="F1205" s="146">
        <f t="shared" si="2624"/>
        <v>0</v>
      </c>
      <c r="G1205" s="84">
        <f t="shared" si="2572"/>
        <v>0</v>
      </c>
      <c r="H1205" s="84">
        <f t="shared" ref="H1205" si="2625">H1217+H1229</f>
        <v>0</v>
      </c>
      <c r="I1205" s="146">
        <f t="shared" ref="I1205" si="2626">I1217+I1229</f>
        <v>0</v>
      </c>
      <c r="J1205" s="43">
        <f t="shared" si="2572"/>
        <v>0</v>
      </c>
      <c r="K1205" s="43">
        <f t="shared" ref="K1205" si="2627">K1217+K1229</f>
        <v>0</v>
      </c>
      <c r="L1205" s="52" t="str">
        <f t="shared" si="2549"/>
        <v/>
      </c>
      <c r="M1205" s="12">
        <f t="shared" si="2577"/>
        <v>0</v>
      </c>
      <c r="N1205" s="12">
        <f t="shared" ref="N1205" si="2628">N1217+N1229</f>
        <v>0</v>
      </c>
      <c r="O1205" s="12">
        <f t="shared" si="2577"/>
        <v>0</v>
      </c>
      <c r="P1205" s="12">
        <f t="shared" ref="P1205" si="2629">P1217+P1229</f>
        <v>0</v>
      </c>
      <c r="Q1205" s="12">
        <f t="shared" ref="Q1205" si="2630">Q1217+Q1229</f>
        <v>0</v>
      </c>
      <c r="R1205" s="12">
        <v>0</v>
      </c>
      <c r="S1205" s="12">
        <f t="shared" si="2550"/>
        <v>0</v>
      </c>
      <c r="T1205" s="146">
        <f t="shared" si="2551"/>
        <v>0</v>
      </c>
      <c r="U1205" s="52" t="str">
        <f t="shared" si="2552"/>
        <v/>
      </c>
      <c r="V1205" s="62">
        <f t="shared" si="2553"/>
        <v>0</v>
      </c>
      <c r="W1205" s="12">
        <f t="shared" ref="W1205:Y1205" si="2631">W1217+W1229</f>
        <v>0</v>
      </c>
      <c r="X1205" s="131">
        <f t="shared" ref="X1205" si="2632">X1217+X1229</f>
        <v>0</v>
      </c>
      <c r="Y1205" s="12">
        <f t="shared" si="2631"/>
        <v>0</v>
      </c>
      <c r="Z1205" s="12">
        <f t="shared" ref="Z1205" si="2633">Z1217+Z1229</f>
        <v>0</v>
      </c>
      <c r="AA1205" s="62">
        <f t="shared" si="2554"/>
        <v>0</v>
      </c>
      <c r="AB1205" s="52" t="str">
        <f t="shared" si="2539"/>
        <v/>
      </c>
      <c r="AC1205" s="62">
        <f t="shared" si="2540"/>
        <v>0</v>
      </c>
      <c r="AD1205" s="81"/>
      <c r="AE1205" s="162"/>
    </row>
    <row r="1206" spans="1:31" s="24" customFormat="1" ht="18" customHeight="1" x14ac:dyDescent="0.25">
      <c r="A1206" s="6" t="str">
        <f t="shared" si="2571"/>
        <v>b</v>
      </c>
      <c r="B1206" s="70" t="s">
        <v>7</v>
      </c>
      <c r="C1206" s="10" t="s">
        <v>218</v>
      </c>
      <c r="D1206" s="12">
        <f t="shared" si="2572"/>
        <v>0</v>
      </c>
      <c r="E1206" s="12">
        <f t="shared" ref="E1206:F1206" si="2634">E1218+E1230</f>
        <v>0</v>
      </c>
      <c r="F1206" s="146">
        <f t="shared" si="2634"/>
        <v>0</v>
      </c>
      <c r="G1206" s="84">
        <f t="shared" si="2572"/>
        <v>0</v>
      </c>
      <c r="H1206" s="84">
        <f t="shared" ref="H1206" si="2635">H1218+H1230</f>
        <v>0</v>
      </c>
      <c r="I1206" s="146">
        <f t="shared" ref="I1206" si="2636">I1218+I1230</f>
        <v>0</v>
      </c>
      <c r="J1206" s="43">
        <f t="shared" si="2572"/>
        <v>0</v>
      </c>
      <c r="K1206" s="43">
        <f t="shared" ref="K1206" si="2637">K1218+K1230</f>
        <v>0</v>
      </c>
      <c r="L1206" s="52" t="str">
        <f t="shared" si="2549"/>
        <v/>
      </c>
      <c r="M1206" s="12">
        <f t="shared" si="2577"/>
        <v>0</v>
      </c>
      <c r="N1206" s="12">
        <f t="shared" ref="N1206" si="2638">N1218+N1230</f>
        <v>0</v>
      </c>
      <c r="O1206" s="12">
        <f t="shared" si="2577"/>
        <v>0</v>
      </c>
      <c r="P1206" s="12">
        <f t="shared" ref="P1206" si="2639">P1218+P1230</f>
        <v>0</v>
      </c>
      <c r="Q1206" s="12">
        <f t="shared" ref="Q1206" si="2640">Q1218+Q1230</f>
        <v>0</v>
      </c>
      <c r="R1206" s="12">
        <v>0</v>
      </c>
      <c r="S1206" s="12">
        <f t="shared" si="2550"/>
        <v>0</v>
      </c>
      <c r="T1206" s="146">
        <f t="shared" si="2551"/>
        <v>0</v>
      </c>
      <c r="U1206" s="52" t="str">
        <f t="shared" si="2552"/>
        <v/>
      </c>
      <c r="V1206" s="62">
        <f t="shared" si="2553"/>
        <v>0</v>
      </c>
      <c r="W1206" s="12">
        <f t="shared" ref="W1206:Y1206" si="2641">W1218+W1230</f>
        <v>0</v>
      </c>
      <c r="X1206" s="131">
        <f t="shared" ref="X1206" si="2642">X1218+X1230</f>
        <v>0</v>
      </c>
      <c r="Y1206" s="12">
        <f t="shared" si="2641"/>
        <v>0</v>
      </c>
      <c r="Z1206" s="12">
        <f t="shared" ref="Z1206" si="2643">Z1218+Z1230</f>
        <v>0</v>
      </c>
      <c r="AA1206" s="62">
        <f t="shared" si="2554"/>
        <v>0</v>
      </c>
      <c r="AB1206" s="52" t="str">
        <f t="shared" si="2539"/>
        <v/>
      </c>
      <c r="AC1206" s="62">
        <f t="shared" si="2540"/>
        <v>0</v>
      </c>
      <c r="AD1206" s="81"/>
      <c r="AE1206" s="162"/>
    </row>
    <row r="1207" spans="1:31" s="24" customFormat="1" ht="18" customHeight="1" x14ac:dyDescent="0.25">
      <c r="A1207" s="6" t="str">
        <f t="shared" si="2571"/>
        <v>b</v>
      </c>
      <c r="B1207" s="70" t="s">
        <v>7</v>
      </c>
      <c r="C1207" s="10" t="s">
        <v>219</v>
      </c>
      <c r="D1207" s="12">
        <f t="shared" si="2572"/>
        <v>0</v>
      </c>
      <c r="E1207" s="12">
        <f t="shared" ref="E1207:F1207" si="2644">E1219+E1231</f>
        <v>0</v>
      </c>
      <c r="F1207" s="146">
        <f t="shared" si="2644"/>
        <v>0</v>
      </c>
      <c r="G1207" s="84">
        <f t="shared" si="2572"/>
        <v>0</v>
      </c>
      <c r="H1207" s="84">
        <f t="shared" ref="H1207" si="2645">H1219+H1231</f>
        <v>0</v>
      </c>
      <c r="I1207" s="146">
        <f t="shared" ref="I1207" si="2646">I1219+I1231</f>
        <v>0</v>
      </c>
      <c r="J1207" s="43">
        <f t="shared" si="2572"/>
        <v>0</v>
      </c>
      <c r="K1207" s="43">
        <f t="shared" ref="K1207" si="2647">K1219+K1231</f>
        <v>0</v>
      </c>
      <c r="L1207" s="52" t="str">
        <f t="shared" si="2549"/>
        <v/>
      </c>
      <c r="M1207" s="12">
        <f t="shared" si="2577"/>
        <v>0</v>
      </c>
      <c r="N1207" s="12">
        <f t="shared" ref="N1207" si="2648">N1219+N1231</f>
        <v>0</v>
      </c>
      <c r="O1207" s="12">
        <f t="shared" si="2577"/>
        <v>0</v>
      </c>
      <c r="P1207" s="12">
        <f t="shared" ref="P1207" si="2649">P1219+P1231</f>
        <v>0</v>
      </c>
      <c r="Q1207" s="12">
        <f t="shared" ref="Q1207" si="2650">Q1219+Q1231</f>
        <v>0</v>
      </c>
      <c r="R1207" s="12">
        <v>0</v>
      </c>
      <c r="S1207" s="12">
        <f t="shared" si="2550"/>
        <v>0</v>
      </c>
      <c r="T1207" s="146">
        <f t="shared" si="2551"/>
        <v>0</v>
      </c>
      <c r="U1207" s="52" t="str">
        <f t="shared" si="2552"/>
        <v/>
      </c>
      <c r="V1207" s="62">
        <f t="shared" si="2553"/>
        <v>0</v>
      </c>
      <c r="W1207" s="12">
        <f t="shared" ref="W1207:Y1207" si="2651">W1219+W1231</f>
        <v>0</v>
      </c>
      <c r="X1207" s="131">
        <f t="shared" ref="X1207" si="2652">X1219+X1231</f>
        <v>0</v>
      </c>
      <c r="Y1207" s="12">
        <f t="shared" si="2651"/>
        <v>0</v>
      </c>
      <c r="Z1207" s="12">
        <f t="shared" ref="Z1207" si="2653">Z1219+Z1231</f>
        <v>0</v>
      </c>
      <c r="AA1207" s="62">
        <f t="shared" si="2554"/>
        <v>0</v>
      </c>
      <c r="AB1207" s="52" t="str">
        <f t="shared" si="2539"/>
        <v/>
      </c>
      <c r="AC1207" s="62">
        <f t="shared" si="2540"/>
        <v>0</v>
      </c>
      <c r="AD1207" s="81"/>
      <c r="AE1207" s="162"/>
    </row>
    <row r="1208" spans="1:31" s="24" customFormat="1" ht="18" x14ac:dyDescent="0.25">
      <c r="A1208" s="6" t="str">
        <f t="shared" si="2571"/>
        <v>a</v>
      </c>
      <c r="B1208" s="70" t="s">
        <v>7</v>
      </c>
      <c r="C1208" s="10" t="s">
        <v>220</v>
      </c>
      <c r="D1208" s="12">
        <f t="shared" si="2572"/>
        <v>0</v>
      </c>
      <c r="E1208" s="12">
        <f t="shared" ref="E1208:F1208" si="2654">E1220+E1232</f>
        <v>32.4</v>
      </c>
      <c r="F1208" s="146">
        <f t="shared" si="2654"/>
        <v>32.4</v>
      </c>
      <c r="G1208" s="84">
        <f t="shared" si="2572"/>
        <v>12.286950000000001</v>
      </c>
      <c r="H1208" s="84">
        <f t="shared" ref="H1208" si="2655">H1220+H1232</f>
        <v>12.286950000000001</v>
      </c>
      <c r="I1208" s="146">
        <f t="shared" ref="I1208" si="2656">I1220+I1232</f>
        <v>4.4869500000000002</v>
      </c>
      <c r="J1208" s="43">
        <f t="shared" si="2572"/>
        <v>4.4869500000000002</v>
      </c>
      <c r="K1208" s="43">
        <f t="shared" ref="K1208" si="2657">K1220+K1232</f>
        <v>0</v>
      </c>
      <c r="L1208" s="52">
        <f t="shared" si="2549"/>
        <v>0.3792268518518519</v>
      </c>
      <c r="M1208" s="12">
        <f t="shared" si="2577"/>
        <v>0</v>
      </c>
      <c r="N1208" s="12">
        <f t="shared" ref="N1208" si="2658">N1220+N1232</f>
        <v>0</v>
      </c>
      <c r="O1208" s="12">
        <f t="shared" si="2577"/>
        <v>0</v>
      </c>
      <c r="P1208" s="12">
        <f t="shared" ref="P1208" si="2659">P1220+P1232</f>
        <v>4.4869500000000002</v>
      </c>
      <c r="Q1208" s="12">
        <f t="shared" ref="Q1208" si="2660">Q1220+Q1232</f>
        <v>4.0999999999999996</v>
      </c>
      <c r="R1208" s="12">
        <v>0</v>
      </c>
      <c r="S1208" s="12">
        <f t="shared" si="2550"/>
        <v>0</v>
      </c>
      <c r="T1208" s="146">
        <f t="shared" si="2551"/>
        <v>20.113049999999998</v>
      </c>
      <c r="U1208" s="52">
        <f t="shared" si="2552"/>
        <v>0.3792268518518519</v>
      </c>
      <c r="V1208" s="62">
        <f t="shared" si="2553"/>
        <v>20.113049999999998</v>
      </c>
      <c r="W1208" s="12">
        <f t="shared" ref="W1208:Y1208" si="2661">W1220+W1232</f>
        <v>0</v>
      </c>
      <c r="X1208" s="131">
        <f t="shared" ref="X1208" si="2662">X1220+X1232</f>
        <v>12.15</v>
      </c>
      <c r="Y1208" s="12">
        <f t="shared" si="2661"/>
        <v>0</v>
      </c>
      <c r="Z1208" s="12">
        <f t="shared" ref="Z1208" si="2663">Z1220+Z1232</f>
        <v>0</v>
      </c>
      <c r="AA1208" s="62">
        <f t="shared" si="2554"/>
        <v>12.286950000000001</v>
      </c>
      <c r="AB1208" s="52">
        <f t="shared" si="2539"/>
        <v>0.3792268518518519</v>
      </c>
      <c r="AC1208" s="62">
        <f t="shared" si="2540"/>
        <v>20.113049999999998</v>
      </c>
      <c r="AD1208" s="81"/>
      <c r="AE1208" s="162"/>
    </row>
    <row r="1209" spans="1:31" s="24" customFormat="1" ht="30" customHeight="1" x14ac:dyDescent="0.25">
      <c r="A1209" s="6" t="str">
        <f t="shared" si="2571"/>
        <v>b</v>
      </c>
      <c r="B1209" s="69" t="s">
        <v>7</v>
      </c>
      <c r="C1209" s="13" t="s">
        <v>14</v>
      </c>
      <c r="D1209" s="14">
        <f t="shared" si="2572"/>
        <v>0</v>
      </c>
      <c r="E1209" s="14">
        <f t="shared" ref="E1209:F1209" si="2664">E1221+E1233</f>
        <v>0</v>
      </c>
      <c r="F1209" s="147">
        <f t="shared" si="2664"/>
        <v>0</v>
      </c>
      <c r="G1209" s="158">
        <f t="shared" si="2572"/>
        <v>0</v>
      </c>
      <c r="H1209" s="158">
        <f t="shared" ref="H1209" si="2665">H1221+H1233</f>
        <v>0</v>
      </c>
      <c r="I1209" s="147">
        <f t="shared" ref="I1209" si="2666">I1221+I1233</f>
        <v>0</v>
      </c>
      <c r="J1209" s="44">
        <f t="shared" si="2572"/>
        <v>0</v>
      </c>
      <c r="K1209" s="44">
        <f t="shared" ref="K1209" si="2667">K1221+K1233</f>
        <v>0</v>
      </c>
      <c r="L1209" s="53" t="str">
        <f t="shared" si="2549"/>
        <v/>
      </c>
      <c r="M1209" s="14">
        <f t="shared" si="2577"/>
        <v>0</v>
      </c>
      <c r="N1209" s="14">
        <f t="shared" ref="N1209" si="2668">N1221+N1233</f>
        <v>0</v>
      </c>
      <c r="O1209" s="14">
        <f t="shared" si="2577"/>
        <v>0</v>
      </c>
      <c r="P1209" s="14">
        <f t="shared" ref="P1209" si="2669">P1221+P1233</f>
        <v>0</v>
      </c>
      <c r="Q1209" s="14">
        <f t="shared" ref="Q1209" si="2670">Q1221+Q1233</f>
        <v>0</v>
      </c>
      <c r="R1209" s="14">
        <v>0</v>
      </c>
      <c r="S1209" s="14">
        <f t="shared" si="2550"/>
        <v>0</v>
      </c>
      <c r="T1209" s="147">
        <f t="shared" si="2551"/>
        <v>0</v>
      </c>
      <c r="U1209" s="53" t="str">
        <f t="shared" si="2552"/>
        <v/>
      </c>
      <c r="V1209" s="63">
        <f t="shared" si="2553"/>
        <v>0</v>
      </c>
      <c r="W1209" s="14">
        <f t="shared" ref="W1209:Y1209" si="2671">W1221+W1233</f>
        <v>0</v>
      </c>
      <c r="X1209" s="132">
        <f t="shared" ref="X1209" si="2672">X1221+X1233</f>
        <v>0</v>
      </c>
      <c r="Y1209" s="14">
        <f t="shared" si="2671"/>
        <v>0</v>
      </c>
      <c r="Z1209" s="14">
        <f t="shared" ref="Z1209" si="2673">Z1221+Z1233</f>
        <v>0</v>
      </c>
      <c r="AA1209" s="63">
        <f t="shared" si="2554"/>
        <v>0</v>
      </c>
      <c r="AB1209" s="53" t="str">
        <f t="shared" si="2539"/>
        <v/>
      </c>
      <c r="AC1209" s="63">
        <f t="shared" si="2540"/>
        <v>0</v>
      </c>
      <c r="AD1209" s="81"/>
      <c r="AE1209" s="162"/>
    </row>
    <row r="1210" spans="1:31" s="24" customFormat="1" ht="15" customHeight="1" x14ac:dyDescent="0.25">
      <c r="A1210" s="6" t="str">
        <f t="shared" si="2571"/>
        <v>b</v>
      </c>
      <c r="B1210" s="69" t="s">
        <v>7</v>
      </c>
      <c r="C1210" s="13" t="s">
        <v>15</v>
      </c>
      <c r="D1210" s="14">
        <f t="shared" si="2572"/>
        <v>0</v>
      </c>
      <c r="E1210" s="14">
        <f t="shared" ref="E1210:F1210" si="2674">E1222+E1234</f>
        <v>0</v>
      </c>
      <c r="F1210" s="147">
        <f t="shared" si="2674"/>
        <v>0</v>
      </c>
      <c r="G1210" s="158">
        <f t="shared" si="2572"/>
        <v>0</v>
      </c>
      <c r="H1210" s="158">
        <f t="shared" ref="H1210" si="2675">H1222+H1234</f>
        <v>0</v>
      </c>
      <c r="I1210" s="147">
        <f t="shared" ref="I1210" si="2676">I1222+I1234</f>
        <v>0</v>
      </c>
      <c r="J1210" s="44">
        <f t="shared" si="2572"/>
        <v>0</v>
      </c>
      <c r="K1210" s="44">
        <f t="shared" ref="K1210" si="2677">K1222+K1234</f>
        <v>0</v>
      </c>
      <c r="L1210" s="53" t="str">
        <f t="shared" si="2549"/>
        <v/>
      </c>
      <c r="M1210" s="14">
        <f t="shared" si="2577"/>
        <v>0</v>
      </c>
      <c r="N1210" s="14">
        <f t="shared" ref="N1210" si="2678">N1222+N1234</f>
        <v>0</v>
      </c>
      <c r="O1210" s="14">
        <f t="shared" si="2577"/>
        <v>0</v>
      </c>
      <c r="P1210" s="14">
        <f t="shared" ref="P1210" si="2679">P1222+P1234</f>
        <v>0</v>
      </c>
      <c r="Q1210" s="14">
        <f t="shared" ref="Q1210" si="2680">Q1222+Q1234</f>
        <v>0</v>
      </c>
      <c r="R1210" s="14">
        <v>0</v>
      </c>
      <c r="S1210" s="14">
        <f t="shared" si="2550"/>
        <v>0</v>
      </c>
      <c r="T1210" s="147">
        <f t="shared" si="2551"/>
        <v>0</v>
      </c>
      <c r="U1210" s="53" t="str">
        <f t="shared" si="2552"/>
        <v/>
      </c>
      <c r="V1210" s="63">
        <f t="shared" si="2553"/>
        <v>0</v>
      </c>
      <c r="W1210" s="14">
        <f t="shared" ref="W1210:Y1210" si="2681">W1222+W1234</f>
        <v>0</v>
      </c>
      <c r="X1210" s="132">
        <f t="shared" ref="X1210" si="2682">X1222+X1234</f>
        <v>0</v>
      </c>
      <c r="Y1210" s="14">
        <f t="shared" si="2681"/>
        <v>0</v>
      </c>
      <c r="Z1210" s="14">
        <f t="shared" ref="Z1210" si="2683">Z1222+Z1234</f>
        <v>0</v>
      </c>
      <c r="AA1210" s="63">
        <f t="shared" si="2554"/>
        <v>0</v>
      </c>
      <c r="AB1210" s="53" t="str">
        <f t="shared" si="2539"/>
        <v/>
      </c>
      <c r="AC1210" s="63">
        <f t="shared" si="2540"/>
        <v>0</v>
      </c>
      <c r="AD1210" s="81"/>
      <c r="AE1210" s="162"/>
    </row>
    <row r="1211" spans="1:31" s="24" customFormat="1" ht="15.75" customHeight="1" thickBot="1" x14ac:dyDescent="0.3">
      <c r="A1211" s="6" t="str">
        <f t="shared" si="2571"/>
        <v>b</v>
      </c>
      <c r="B1211" s="71" t="s">
        <v>7</v>
      </c>
      <c r="C1211" s="17" t="s">
        <v>16</v>
      </c>
      <c r="D1211" s="18">
        <f t="shared" si="2572"/>
        <v>0</v>
      </c>
      <c r="E1211" s="18">
        <f t="shared" ref="E1211:F1211" si="2684">E1223+E1235</f>
        <v>0</v>
      </c>
      <c r="F1211" s="149">
        <f t="shared" si="2684"/>
        <v>0</v>
      </c>
      <c r="G1211" s="160">
        <f t="shared" si="2572"/>
        <v>0</v>
      </c>
      <c r="H1211" s="160">
        <f t="shared" ref="H1211" si="2685">H1223+H1235</f>
        <v>0</v>
      </c>
      <c r="I1211" s="149">
        <f t="shared" ref="I1211" si="2686">I1223+I1235</f>
        <v>0</v>
      </c>
      <c r="J1211" s="46">
        <f t="shared" si="2572"/>
        <v>0</v>
      </c>
      <c r="K1211" s="46">
        <f t="shared" ref="K1211" si="2687">K1223+K1235</f>
        <v>0</v>
      </c>
      <c r="L1211" s="55" t="str">
        <f t="shared" si="2549"/>
        <v/>
      </c>
      <c r="M1211" s="18">
        <f t="shared" si="2577"/>
        <v>0</v>
      </c>
      <c r="N1211" s="18">
        <f t="shared" ref="N1211" si="2688">N1223+N1235</f>
        <v>0</v>
      </c>
      <c r="O1211" s="18">
        <f t="shared" si="2577"/>
        <v>0</v>
      </c>
      <c r="P1211" s="18">
        <f t="shared" ref="P1211" si="2689">P1223+P1235</f>
        <v>0</v>
      </c>
      <c r="Q1211" s="18">
        <f t="shared" ref="Q1211" si="2690">Q1223+Q1235</f>
        <v>0</v>
      </c>
      <c r="R1211" s="18">
        <v>0</v>
      </c>
      <c r="S1211" s="18">
        <f t="shared" si="2550"/>
        <v>0</v>
      </c>
      <c r="T1211" s="149">
        <f t="shared" si="2551"/>
        <v>0</v>
      </c>
      <c r="U1211" s="55" t="str">
        <f t="shared" si="2552"/>
        <v/>
      </c>
      <c r="V1211" s="65">
        <f t="shared" si="2553"/>
        <v>0</v>
      </c>
      <c r="W1211" s="18">
        <f t="shared" ref="W1211:Y1211" si="2691">W1223+W1235</f>
        <v>0</v>
      </c>
      <c r="X1211" s="133">
        <f t="shared" ref="X1211" si="2692">X1223+X1235</f>
        <v>0</v>
      </c>
      <c r="Y1211" s="18">
        <f t="shared" si="2691"/>
        <v>0</v>
      </c>
      <c r="Z1211" s="18">
        <f t="shared" ref="Z1211" si="2693">Z1223+Z1235</f>
        <v>0</v>
      </c>
      <c r="AA1211" s="65">
        <f t="shared" si="2554"/>
        <v>0</v>
      </c>
      <c r="AB1211" s="55" t="str">
        <f t="shared" si="2539"/>
        <v/>
      </c>
      <c r="AC1211" s="65">
        <f t="shared" si="2540"/>
        <v>0</v>
      </c>
      <c r="AD1211" s="81"/>
      <c r="AE1211" s="162"/>
    </row>
    <row r="1212" spans="1:31" s="24" customFormat="1" ht="48.75" thickTop="1" thickBot="1" x14ac:dyDescent="0.3">
      <c r="A1212" s="6" t="str">
        <f t="shared" si="2571"/>
        <v>a</v>
      </c>
      <c r="B1212" s="67" t="s">
        <v>198</v>
      </c>
      <c r="C1212" s="19" t="s">
        <v>199</v>
      </c>
      <c r="D1212" s="7">
        <f t="shared" ref="D1212:K1212" si="2694">D1213+D1221+D1222+D1223</f>
        <v>1000</v>
      </c>
      <c r="E1212" s="7">
        <f t="shared" si="2694"/>
        <v>949</v>
      </c>
      <c r="F1212" s="143">
        <f t="shared" ref="F1212" si="2695">F1213+F1221+F1222+F1223</f>
        <v>653</v>
      </c>
      <c r="G1212" s="156">
        <f t="shared" si="2694"/>
        <v>12.286950000000001</v>
      </c>
      <c r="H1212" s="156">
        <f t="shared" ref="H1212" si="2696">H1213+H1221+H1222+H1223</f>
        <v>12.286950000000001</v>
      </c>
      <c r="I1212" s="143">
        <f t="shared" ref="I1212" si="2697">I1213+I1221+I1222+I1223</f>
        <v>4.4869500000000002</v>
      </c>
      <c r="J1212" s="40">
        <f t="shared" si="2694"/>
        <v>4.4869500000000002</v>
      </c>
      <c r="K1212" s="40">
        <f t="shared" si="2694"/>
        <v>0</v>
      </c>
      <c r="L1212" s="49">
        <f t="shared" si="2549"/>
        <v>1.8816156202143951E-2</v>
      </c>
      <c r="M1212" s="7">
        <f>M1213+M1221+M1222+M1223</f>
        <v>0</v>
      </c>
      <c r="N1212" s="7">
        <f>N1213+N1221+N1222+N1223</f>
        <v>0</v>
      </c>
      <c r="O1212" s="7">
        <f>O1213+O1221+O1222+O1223</f>
        <v>0</v>
      </c>
      <c r="P1212" s="7">
        <f>P1213+P1221+P1222+P1223</f>
        <v>4.4869500000000002</v>
      </c>
      <c r="Q1212" s="7">
        <f>Q1213+Q1221+Q1222+Q1223</f>
        <v>4.0999999999999996</v>
      </c>
      <c r="R1212" s="7">
        <v>0</v>
      </c>
      <c r="S1212" s="7">
        <f t="shared" si="2550"/>
        <v>0</v>
      </c>
      <c r="T1212" s="143">
        <f t="shared" si="2551"/>
        <v>640.71304999999995</v>
      </c>
      <c r="U1212" s="49">
        <f t="shared" si="2552"/>
        <v>1.2947260273972604E-2</v>
      </c>
      <c r="V1212" s="59">
        <f t="shared" si="2553"/>
        <v>936.71304999999995</v>
      </c>
      <c r="W1212" s="7">
        <f>W1213+W1221+W1222+W1223</f>
        <v>16.2</v>
      </c>
      <c r="X1212" s="129">
        <f>X1213+X1221+X1222+X1223</f>
        <v>400</v>
      </c>
      <c r="Y1212" s="7">
        <f>Y1213+Y1221+Y1222+Y1223</f>
        <v>32.299999999999997</v>
      </c>
      <c r="Z1212" s="7">
        <f>Z1213+Z1221+Z1222+Z1223</f>
        <v>300</v>
      </c>
      <c r="AA1212" s="59">
        <f t="shared" si="2554"/>
        <v>44.586950000000002</v>
      </c>
      <c r="AB1212" s="49">
        <f t="shared" si="2539"/>
        <v>4.698308746048472E-2</v>
      </c>
      <c r="AC1212" s="59">
        <f t="shared" si="2540"/>
        <v>904.41305</v>
      </c>
      <c r="AD1212" s="81"/>
      <c r="AE1212" s="162"/>
    </row>
    <row r="1213" spans="1:31" s="24" customFormat="1" ht="18.75" customHeight="1" thickTop="1" x14ac:dyDescent="0.25">
      <c r="A1213" s="6" t="s">
        <v>231</v>
      </c>
      <c r="B1213" s="69" t="s">
        <v>7</v>
      </c>
      <c r="C1213" s="8" t="s">
        <v>8</v>
      </c>
      <c r="D1213" s="9">
        <f t="shared" ref="D1213:K1213" si="2698">D1214+D1215+D1216+D1217+D1218+D1219+D1220</f>
        <v>1000</v>
      </c>
      <c r="E1213" s="9">
        <f t="shared" si="2698"/>
        <v>949</v>
      </c>
      <c r="F1213" s="144">
        <f t="shared" ref="F1213" si="2699">F1214+F1215+F1216+F1217+F1218+F1219+F1220</f>
        <v>653</v>
      </c>
      <c r="G1213" s="157">
        <f t="shared" si="2698"/>
        <v>12.286950000000001</v>
      </c>
      <c r="H1213" s="157">
        <f t="shared" ref="H1213" si="2700">H1214+H1215+H1216+H1217+H1218+H1219+H1220</f>
        <v>12.286950000000001</v>
      </c>
      <c r="I1213" s="144">
        <f t="shared" ref="I1213" si="2701">I1214+I1215+I1216+I1217+I1218+I1219+I1220</f>
        <v>4.4869500000000002</v>
      </c>
      <c r="J1213" s="41">
        <f t="shared" si="2698"/>
        <v>4.4869500000000002</v>
      </c>
      <c r="K1213" s="41">
        <f t="shared" si="2698"/>
        <v>0</v>
      </c>
      <c r="L1213" s="50">
        <f t="shared" si="2549"/>
        <v>1.8816156202143951E-2</v>
      </c>
      <c r="M1213" s="9">
        <f>M1214+M1215+M1216+M1217+M1218+M1219+M1220</f>
        <v>0</v>
      </c>
      <c r="N1213" s="9">
        <f>N1214+N1215+N1216+N1217+N1218+N1219+N1220</f>
        <v>0</v>
      </c>
      <c r="O1213" s="9">
        <f>O1214+O1215+O1216+O1217+O1218+O1219+O1220</f>
        <v>0</v>
      </c>
      <c r="P1213" s="9">
        <f>P1214+P1215+P1216+P1217+P1218+P1219+P1220</f>
        <v>4.4869500000000002</v>
      </c>
      <c r="Q1213" s="9">
        <f>Q1214+Q1215+Q1216+Q1217+Q1218+Q1219+Q1220</f>
        <v>4.0999999999999996</v>
      </c>
      <c r="R1213" s="9">
        <v>0</v>
      </c>
      <c r="S1213" s="9">
        <f t="shared" si="2550"/>
        <v>0</v>
      </c>
      <c r="T1213" s="144">
        <f t="shared" si="2551"/>
        <v>640.71304999999995</v>
      </c>
      <c r="U1213" s="50">
        <f t="shared" si="2552"/>
        <v>1.2947260273972604E-2</v>
      </c>
      <c r="V1213" s="60">
        <f t="shared" si="2553"/>
        <v>936.71304999999995</v>
      </c>
      <c r="W1213" s="9">
        <f>W1214+W1215+W1216+W1217+W1218+W1219+W1220</f>
        <v>16.2</v>
      </c>
      <c r="X1213" s="130">
        <f>X1214+X1215+X1216+X1217+X1218+X1219+X1220</f>
        <v>400</v>
      </c>
      <c r="Y1213" s="9">
        <f>Y1214+Y1215+Y1216+Y1217+Y1218+Y1219+Y1220</f>
        <v>32.299999999999997</v>
      </c>
      <c r="Z1213" s="9">
        <f>Z1214+Z1215+Z1216+Z1217+Z1218+Z1219+Z1220</f>
        <v>300</v>
      </c>
      <c r="AA1213" s="60">
        <f t="shared" si="2554"/>
        <v>44.586950000000002</v>
      </c>
      <c r="AB1213" s="50">
        <f t="shared" si="2539"/>
        <v>4.698308746048472E-2</v>
      </c>
      <c r="AC1213" s="60">
        <f t="shared" si="2540"/>
        <v>904.41305</v>
      </c>
      <c r="AD1213" s="81"/>
      <c r="AE1213" s="162"/>
    </row>
    <row r="1214" spans="1:31" s="24" customFormat="1" ht="18" customHeight="1" x14ac:dyDescent="0.25">
      <c r="A1214" s="6" t="s">
        <v>231</v>
      </c>
      <c r="B1214" s="70" t="s">
        <v>7</v>
      </c>
      <c r="C1214" s="10" t="s">
        <v>215</v>
      </c>
      <c r="D1214" s="12">
        <v>0</v>
      </c>
      <c r="E1214" s="12">
        <v>0</v>
      </c>
      <c r="F1214" s="146">
        <v>0</v>
      </c>
      <c r="G1214" s="84">
        <v>0</v>
      </c>
      <c r="H1214" s="84">
        <v>0</v>
      </c>
      <c r="I1214" s="146">
        <v>0</v>
      </c>
      <c r="J1214" s="43">
        <v>0</v>
      </c>
      <c r="K1214" s="43">
        <v>0</v>
      </c>
      <c r="L1214" s="52" t="str">
        <f t="shared" si="2549"/>
        <v/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f t="shared" si="2550"/>
        <v>0</v>
      </c>
      <c r="T1214" s="146">
        <f t="shared" si="2551"/>
        <v>0</v>
      </c>
      <c r="U1214" s="52" t="str">
        <f t="shared" si="2552"/>
        <v/>
      </c>
      <c r="V1214" s="62">
        <f t="shared" si="2553"/>
        <v>0</v>
      </c>
      <c r="W1214" s="12"/>
      <c r="X1214" s="131">
        <v>0</v>
      </c>
      <c r="Y1214" s="12"/>
      <c r="Z1214" s="12">
        <v>0</v>
      </c>
      <c r="AA1214" s="62">
        <f t="shared" si="2554"/>
        <v>0</v>
      </c>
      <c r="AB1214" s="52" t="str">
        <f t="shared" si="2539"/>
        <v/>
      </c>
      <c r="AC1214" s="62">
        <f t="shared" si="2540"/>
        <v>0</v>
      </c>
      <c r="AD1214" s="81"/>
      <c r="AE1214" s="162"/>
    </row>
    <row r="1215" spans="1:31" s="24" customFormat="1" ht="18" customHeight="1" x14ac:dyDescent="0.25">
      <c r="A1215" s="6" t="s">
        <v>231</v>
      </c>
      <c r="B1215" s="70" t="s">
        <v>7</v>
      </c>
      <c r="C1215" s="10" t="s">
        <v>221</v>
      </c>
      <c r="D1215" s="11">
        <v>1000</v>
      </c>
      <c r="E1215" s="11">
        <v>916.6</v>
      </c>
      <c r="F1215" s="145">
        <v>620.6</v>
      </c>
      <c r="G1215" s="83">
        <v>0</v>
      </c>
      <c r="H1215" s="83">
        <v>0</v>
      </c>
      <c r="I1215" s="145">
        <v>0</v>
      </c>
      <c r="J1215" s="42">
        <v>0</v>
      </c>
      <c r="K1215" s="42">
        <v>0</v>
      </c>
      <c r="L1215" s="51">
        <f t="shared" si="2549"/>
        <v>0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f t="shared" si="2550"/>
        <v>0</v>
      </c>
      <c r="T1215" s="145">
        <f t="shared" si="2551"/>
        <v>620.6</v>
      </c>
      <c r="U1215" s="51">
        <f t="shared" si="2552"/>
        <v>0</v>
      </c>
      <c r="V1215" s="61">
        <f t="shared" si="2553"/>
        <v>916.6</v>
      </c>
      <c r="W1215" s="11">
        <v>16.2</v>
      </c>
      <c r="X1215" s="139">
        <v>387.85</v>
      </c>
      <c r="Y1215" s="11">
        <v>32.299999999999997</v>
      </c>
      <c r="Z1215" s="11">
        <v>300</v>
      </c>
      <c r="AA1215" s="61">
        <f t="shared" si="2554"/>
        <v>32.299999999999997</v>
      </c>
      <c r="AB1215" s="51">
        <f t="shared" si="2539"/>
        <v>3.5238926467379444E-2</v>
      </c>
      <c r="AC1215" s="61">
        <f t="shared" si="2540"/>
        <v>884.30000000000007</v>
      </c>
      <c r="AD1215" s="81"/>
      <c r="AE1215" s="162"/>
    </row>
    <row r="1216" spans="1:31" s="24" customFormat="1" ht="18" customHeight="1" x14ac:dyDescent="0.25">
      <c r="A1216" s="6" t="s">
        <v>231</v>
      </c>
      <c r="B1216" s="70" t="s">
        <v>7</v>
      </c>
      <c r="C1216" s="10" t="s">
        <v>216</v>
      </c>
      <c r="D1216" s="12">
        <v>0</v>
      </c>
      <c r="E1216" s="12">
        <v>0</v>
      </c>
      <c r="F1216" s="146">
        <v>0</v>
      </c>
      <c r="G1216" s="84">
        <v>0</v>
      </c>
      <c r="H1216" s="84">
        <v>0</v>
      </c>
      <c r="I1216" s="146">
        <v>0</v>
      </c>
      <c r="J1216" s="43">
        <v>0</v>
      </c>
      <c r="K1216" s="43">
        <v>0</v>
      </c>
      <c r="L1216" s="52" t="str">
        <f t="shared" si="2549"/>
        <v/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f t="shared" si="2550"/>
        <v>0</v>
      </c>
      <c r="T1216" s="146">
        <f t="shared" si="2551"/>
        <v>0</v>
      </c>
      <c r="U1216" s="52" t="str">
        <f t="shared" si="2552"/>
        <v/>
      </c>
      <c r="V1216" s="62">
        <f t="shared" si="2553"/>
        <v>0</v>
      </c>
      <c r="W1216" s="12"/>
      <c r="X1216" s="131">
        <v>0</v>
      </c>
      <c r="Y1216" s="12"/>
      <c r="Z1216" s="12">
        <v>0</v>
      </c>
      <c r="AA1216" s="62">
        <f t="shared" si="2554"/>
        <v>0</v>
      </c>
      <c r="AB1216" s="52" t="str">
        <f t="shared" si="2539"/>
        <v/>
      </c>
      <c r="AC1216" s="62">
        <f t="shared" si="2540"/>
        <v>0</v>
      </c>
      <c r="AD1216" s="81"/>
      <c r="AE1216" s="162"/>
    </row>
    <row r="1217" spans="1:31" s="24" customFormat="1" ht="18" customHeight="1" x14ac:dyDescent="0.25">
      <c r="A1217" s="6" t="s">
        <v>231</v>
      </c>
      <c r="B1217" s="70" t="s">
        <v>7</v>
      </c>
      <c r="C1217" s="10" t="s">
        <v>217</v>
      </c>
      <c r="D1217" s="12">
        <v>0</v>
      </c>
      <c r="E1217" s="12">
        <v>0</v>
      </c>
      <c r="F1217" s="146">
        <v>0</v>
      </c>
      <c r="G1217" s="84">
        <v>0</v>
      </c>
      <c r="H1217" s="84">
        <v>0</v>
      </c>
      <c r="I1217" s="146">
        <v>0</v>
      </c>
      <c r="J1217" s="43">
        <v>0</v>
      </c>
      <c r="K1217" s="43">
        <v>0</v>
      </c>
      <c r="L1217" s="52" t="str">
        <f t="shared" si="2549"/>
        <v/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  <c r="S1217" s="12">
        <f t="shared" si="2550"/>
        <v>0</v>
      </c>
      <c r="T1217" s="146">
        <f t="shared" si="2551"/>
        <v>0</v>
      </c>
      <c r="U1217" s="52" t="str">
        <f t="shared" si="2552"/>
        <v/>
      </c>
      <c r="V1217" s="62">
        <f t="shared" si="2553"/>
        <v>0</v>
      </c>
      <c r="W1217" s="12"/>
      <c r="X1217" s="131">
        <v>0</v>
      </c>
      <c r="Y1217" s="12"/>
      <c r="Z1217" s="12">
        <v>0</v>
      </c>
      <c r="AA1217" s="62">
        <f t="shared" si="2554"/>
        <v>0</v>
      </c>
      <c r="AB1217" s="52" t="str">
        <f t="shared" si="2539"/>
        <v/>
      </c>
      <c r="AC1217" s="62">
        <f t="shared" si="2540"/>
        <v>0</v>
      </c>
      <c r="AD1217" s="81"/>
      <c r="AE1217" s="162"/>
    </row>
    <row r="1218" spans="1:31" s="24" customFormat="1" ht="18" customHeight="1" x14ac:dyDescent="0.25">
      <c r="A1218" s="6" t="s">
        <v>231</v>
      </c>
      <c r="B1218" s="70" t="s">
        <v>7</v>
      </c>
      <c r="C1218" s="10" t="s">
        <v>218</v>
      </c>
      <c r="D1218" s="12">
        <v>0</v>
      </c>
      <c r="E1218" s="12">
        <v>0</v>
      </c>
      <c r="F1218" s="146">
        <v>0</v>
      </c>
      <c r="G1218" s="84">
        <v>0</v>
      </c>
      <c r="H1218" s="84">
        <v>0</v>
      </c>
      <c r="I1218" s="146">
        <v>0</v>
      </c>
      <c r="J1218" s="43">
        <v>0</v>
      </c>
      <c r="K1218" s="43">
        <v>0</v>
      </c>
      <c r="L1218" s="52" t="str">
        <f t="shared" si="2549"/>
        <v/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f t="shared" si="2550"/>
        <v>0</v>
      </c>
      <c r="T1218" s="146">
        <f t="shared" si="2551"/>
        <v>0</v>
      </c>
      <c r="U1218" s="52" t="str">
        <f t="shared" si="2552"/>
        <v/>
      </c>
      <c r="V1218" s="62">
        <f t="shared" si="2553"/>
        <v>0</v>
      </c>
      <c r="W1218" s="12"/>
      <c r="X1218" s="131">
        <v>0</v>
      </c>
      <c r="Y1218" s="12"/>
      <c r="Z1218" s="12">
        <v>0</v>
      </c>
      <c r="AA1218" s="62">
        <f t="shared" si="2554"/>
        <v>0</v>
      </c>
      <c r="AB1218" s="52" t="str">
        <f t="shared" si="2539"/>
        <v/>
      </c>
      <c r="AC1218" s="62">
        <f t="shared" si="2540"/>
        <v>0</v>
      </c>
      <c r="AD1218" s="81"/>
      <c r="AE1218" s="162"/>
    </row>
    <row r="1219" spans="1:31" s="24" customFormat="1" ht="18" customHeight="1" x14ac:dyDescent="0.25">
      <c r="A1219" s="6" t="s">
        <v>231</v>
      </c>
      <c r="B1219" s="70" t="s">
        <v>7</v>
      </c>
      <c r="C1219" s="10" t="s">
        <v>219</v>
      </c>
      <c r="D1219" s="12">
        <v>0</v>
      </c>
      <c r="E1219" s="12">
        <v>0</v>
      </c>
      <c r="F1219" s="146">
        <v>0</v>
      </c>
      <c r="G1219" s="84">
        <v>0</v>
      </c>
      <c r="H1219" s="84">
        <v>0</v>
      </c>
      <c r="I1219" s="146">
        <v>0</v>
      </c>
      <c r="J1219" s="43">
        <v>0</v>
      </c>
      <c r="K1219" s="43">
        <v>0</v>
      </c>
      <c r="L1219" s="52" t="str">
        <f t="shared" si="2549"/>
        <v/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0</v>
      </c>
      <c r="S1219" s="12">
        <f t="shared" si="2550"/>
        <v>0</v>
      </c>
      <c r="T1219" s="146">
        <f t="shared" si="2551"/>
        <v>0</v>
      </c>
      <c r="U1219" s="52" t="str">
        <f t="shared" si="2552"/>
        <v/>
      </c>
      <c r="V1219" s="62">
        <f t="shared" si="2553"/>
        <v>0</v>
      </c>
      <c r="W1219" s="12"/>
      <c r="X1219" s="131">
        <v>0</v>
      </c>
      <c r="Y1219" s="12"/>
      <c r="Z1219" s="12">
        <v>0</v>
      </c>
      <c r="AA1219" s="62">
        <f t="shared" si="2554"/>
        <v>0</v>
      </c>
      <c r="AB1219" s="52" t="str">
        <f t="shared" si="2539"/>
        <v/>
      </c>
      <c r="AC1219" s="62">
        <f t="shared" si="2540"/>
        <v>0</v>
      </c>
      <c r="AD1219" s="81"/>
      <c r="AE1219" s="162"/>
    </row>
    <row r="1220" spans="1:31" s="24" customFormat="1" ht="18" customHeight="1" x14ac:dyDescent="0.25">
      <c r="A1220" s="6" t="s">
        <v>231</v>
      </c>
      <c r="B1220" s="70" t="s">
        <v>7</v>
      </c>
      <c r="C1220" s="10" t="s">
        <v>220</v>
      </c>
      <c r="D1220" s="12">
        <v>0</v>
      </c>
      <c r="E1220" s="12">
        <v>32.4</v>
      </c>
      <c r="F1220" s="146">
        <v>32.4</v>
      </c>
      <c r="G1220" s="84">
        <v>12.286950000000001</v>
      </c>
      <c r="H1220" s="84">
        <v>12.286950000000001</v>
      </c>
      <c r="I1220" s="146">
        <v>4.4869500000000002</v>
      </c>
      <c r="J1220" s="43">
        <v>4.4869500000000002</v>
      </c>
      <c r="K1220" s="43">
        <v>0</v>
      </c>
      <c r="L1220" s="52">
        <f t="shared" si="2549"/>
        <v>0.3792268518518519</v>
      </c>
      <c r="M1220" s="12">
        <v>0</v>
      </c>
      <c r="N1220" s="12">
        <v>0</v>
      </c>
      <c r="O1220" s="12">
        <v>0</v>
      </c>
      <c r="P1220" s="12">
        <v>4.4869500000000002</v>
      </c>
      <c r="Q1220" s="12">
        <v>4.0999999999999996</v>
      </c>
      <c r="R1220" s="12">
        <v>0</v>
      </c>
      <c r="S1220" s="12">
        <f t="shared" si="2550"/>
        <v>0</v>
      </c>
      <c r="T1220" s="146">
        <f t="shared" si="2551"/>
        <v>20.113049999999998</v>
      </c>
      <c r="U1220" s="52">
        <f t="shared" si="2552"/>
        <v>0.3792268518518519</v>
      </c>
      <c r="V1220" s="62">
        <f t="shared" si="2553"/>
        <v>20.113049999999998</v>
      </c>
      <c r="W1220" s="12">
        <v>0</v>
      </c>
      <c r="X1220" s="131">
        <v>12.15</v>
      </c>
      <c r="Y1220" s="12">
        <v>0</v>
      </c>
      <c r="Z1220" s="12">
        <v>0</v>
      </c>
      <c r="AA1220" s="62">
        <f t="shared" si="2554"/>
        <v>12.286950000000001</v>
      </c>
      <c r="AB1220" s="52">
        <f t="shared" si="2539"/>
        <v>0.3792268518518519</v>
      </c>
      <c r="AC1220" s="62">
        <f t="shared" si="2540"/>
        <v>20.113049999999998</v>
      </c>
      <c r="AD1220" s="81"/>
      <c r="AE1220" s="162"/>
    </row>
    <row r="1221" spans="1:31" s="24" customFormat="1" ht="30" customHeight="1" x14ac:dyDescent="0.25">
      <c r="A1221" s="6" t="s">
        <v>231</v>
      </c>
      <c r="B1221" s="69" t="s">
        <v>7</v>
      </c>
      <c r="C1221" s="13" t="s">
        <v>14</v>
      </c>
      <c r="D1221" s="14">
        <v>0</v>
      </c>
      <c r="E1221" s="14">
        <v>0</v>
      </c>
      <c r="F1221" s="147">
        <v>0</v>
      </c>
      <c r="G1221" s="158">
        <v>0</v>
      </c>
      <c r="H1221" s="158">
        <v>0</v>
      </c>
      <c r="I1221" s="147">
        <v>0</v>
      </c>
      <c r="J1221" s="44">
        <v>0</v>
      </c>
      <c r="K1221" s="44">
        <v>0</v>
      </c>
      <c r="L1221" s="53" t="str">
        <f t="shared" si="2549"/>
        <v/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f t="shared" si="2550"/>
        <v>0</v>
      </c>
      <c r="T1221" s="147">
        <f t="shared" si="2551"/>
        <v>0</v>
      </c>
      <c r="U1221" s="53" t="str">
        <f t="shared" si="2552"/>
        <v/>
      </c>
      <c r="V1221" s="63">
        <f t="shared" si="2553"/>
        <v>0</v>
      </c>
      <c r="W1221" s="14"/>
      <c r="X1221" s="132">
        <v>0</v>
      </c>
      <c r="Y1221" s="14"/>
      <c r="Z1221" s="14">
        <v>0</v>
      </c>
      <c r="AA1221" s="63">
        <f t="shared" si="2554"/>
        <v>0</v>
      </c>
      <c r="AB1221" s="53" t="str">
        <f t="shared" ref="AB1221:AB1284" si="2702">IF(OR(E1221="",E1221=0),"",(G1221+Y1221)/E1221)</f>
        <v/>
      </c>
      <c r="AC1221" s="63">
        <f t="shared" ref="AC1221:AC1284" si="2703">IF(OR(C1221="თანამდებობრივი სარგო",C1221="პრემია",C1221="დანამატი",C1221="მ.შ. შტატგარეშეთა შრომის ანაზღაურება"),"",E1221-AA1221)</f>
        <v>0</v>
      </c>
      <c r="AD1221" s="81"/>
      <c r="AE1221" s="162"/>
    </row>
    <row r="1222" spans="1:31" s="24" customFormat="1" ht="15" customHeight="1" x14ac:dyDescent="0.25">
      <c r="A1222" s="6" t="s">
        <v>231</v>
      </c>
      <c r="B1222" s="69" t="s">
        <v>7</v>
      </c>
      <c r="C1222" s="13" t="s">
        <v>15</v>
      </c>
      <c r="D1222" s="14">
        <v>0</v>
      </c>
      <c r="E1222" s="14">
        <v>0</v>
      </c>
      <c r="F1222" s="147">
        <v>0</v>
      </c>
      <c r="G1222" s="158">
        <v>0</v>
      </c>
      <c r="H1222" s="158">
        <v>0</v>
      </c>
      <c r="I1222" s="147">
        <v>0</v>
      </c>
      <c r="J1222" s="44">
        <v>0</v>
      </c>
      <c r="K1222" s="44">
        <v>0</v>
      </c>
      <c r="L1222" s="53" t="str">
        <f t="shared" si="2549"/>
        <v/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f t="shared" si="2550"/>
        <v>0</v>
      </c>
      <c r="T1222" s="147">
        <f t="shared" si="2551"/>
        <v>0</v>
      </c>
      <c r="U1222" s="53" t="str">
        <f t="shared" si="2552"/>
        <v/>
      </c>
      <c r="V1222" s="63">
        <f t="shared" si="2553"/>
        <v>0</v>
      </c>
      <c r="W1222" s="14"/>
      <c r="X1222" s="132">
        <v>0</v>
      </c>
      <c r="Y1222" s="14"/>
      <c r="Z1222" s="14">
        <v>0</v>
      </c>
      <c r="AA1222" s="63">
        <f t="shared" si="2554"/>
        <v>0</v>
      </c>
      <c r="AB1222" s="53" t="str">
        <f t="shared" si="2702"/>
        <v/>
      </c>
      <c r="AC1222" s="63">
        <f t="shared" si="2703"/>
        <v>0</v>
      </c>
      <c r="AD1222" s="81"/>
      <c r="AE1222" s="162"/>
    </row>
    <row r="1223" spans="1:31" s="24" customFormat="1" ht="15.75" customHeight="1" thickBot="1" x14ac:dyDescent="0.3">
      <c r="A1223" s="6" t="s">
        <v>231</v>
      </c>
      <c r="B1223" s="71" t="s">
        <v>7</v>
      </c>
      <c r="C1223" s="17" t="s">
        <v>16</v>
      </c>
      <c r="D1223" s="18">
        <v>0</v>
      </c>
      <c r="E1223" s="18">
        <v>0</v>
      </c>
      <c r="F1223" s="149">
        <v>0</v>
      </c>
      <c r="G1223" s="160">
        <v>0</v>
      </c>
      <c r="H1223" s="160">
        <v>0</v>
      </c>
      <c r="I1223" s="149">
        <v>0</v>
      </c>
      <c r="J1223" s="46">
        <v>0</v>
      </c>
      <c r="K1223" s="46">
        <v>0</v>
      </c>
      <c r="L1223" s="55" t="str">
        <f t="shared" si="2549"/>
        <v/>
      </c>
      <c r="M1223" s="18">
        <v>0</v>
      </c>
      <c r="N1223" s="18">
        <v>0</v>
      </c>
      <c r="O1223" s="18">
        <v>0</v>
      </c>
      <c r="P1223" s="18">
        <v>0</v>
      </c>
      <c r="Q1223" s="18">
        <v>0</v>
      </c>
      <c r="R1223" s="18">
        <v>0</v>
      </c>
      <c r="S1223" s="18">
        <f t="shared" si="2550"/>
        <v>0</v>
      </c>
      <c r="T1223" s="149">
        <f t="shared" si="2551"/>
        <v>0</v>
      </c>
      <c r="U1223" s="55" t="str">
        <f t="shared" si="2552"/>
        <v/>
      </c>
      <c r="V1223" s="65">
        <f t="shared" si="2553"/>
        <v>0</v>
      </c>
      <c r="W1223" s="18"/>
      <c r="X1223" s="133">
        <v>0</v>
      </c>
      <c r="Y1223" s="18"/>
      <c r="Z1223" s="18">
        <v>0</v>
      </c>
      <c r="AA1223" s="65">
        <f t="shared" si="2554"/>
        <v>0</v>
      </c>
      <c r="AB1223" s="55" t="str">
        <f t="shared" si="2702"/>
        <v/>
      </c>
      <c r="AC1223" s="65">
        <f t="shared" si="2703"/>
        <v>0</v>
      </c>
      <c r="AD1223" s="81"/>
      <c r="AE1223" s="162"/>
    </row>
    <row r="1224" spans="1:31" s="6" customFormat="1" ht="76.5" customHeight="1" thickTop="1" thickBot="1" x14ac:dyDescent="0.3">
      <c r="A1224" s="6" t="str">
        <f t="shared" ref="A1224:A1260" si="2704">IF(OR(M1224&lt;&gt;0,F1224&lt;&gt;0,O1224&lt;&gt;0,S1224&lt;&gt;0,T1224&lt;&gt;0),"a","b")</f>
        <v>b</v>
      </c>
      <c r="B1224" s="67" t="s">
        <v>200</v>
      </c>
      <c r="C1224" s="25" t="s">
        <v>201</v>
      </c>
      <c r="D1224" s="22">
        <f t="shared" ref="D1224:K1224" si="2705">D1225+D1233+D1234+D1235</f>
        <v>0</v>
      </c>
      <c r="E1224" s="22">
        <f t="shared" si="2705"/>
        <v>0</v>
      </c>
      <c r="F1224" s="150">
        <f t="shared" ref="F1224" si="2706">F1225+F1233+F1234+F1235</f>
        <v>0</v>
      </c>
      <c r="G1224" s="23">
        <f t="shared" si="2705"/>
        <v>0</v>
      </c>
      <c r="H1224" s="23">
        <f t="shared" ref="H1224" si="2707">H1225+H1233+H1234+H1235</f>
        <v>0</v>
      </c>
      <c r="I1224" s="150">
        <f t="shared" ref="I1224" si="2708">I1225+I1233+I1234+I1235</f>
        <v>0</v>
      </c>
      <c r="J1224" s="47">
        <f t="shared" si="2705"/>
        <v>0</v>
      </c>
      <c r="K1224" s="47">
        <f t="shared" si="2705"/>
        <v>0</v>
      </c>
      <c r="L1224" s="56" t="str">
        <f t="shared" si="2549"/>
        <v/>
      </c>
      <c r="M1224" s="22">
        <f>M1225+M1233+M1234+M1235</f>
        <v>0</v>
      </c>
      <c r="N1224" s="22">
        <f>N1225+N1233+N1234+N1235</f>
        <v>0</v>
      </c>
      <c r="O1224" s="22">
        <f>O1225+O1233+O1234+O1235</f>
        <v>0</v>
      </c>
      <c r="P1224" s="22">
        <f>P1225+P1233+P1234+P1235</f>
        <v>0</v>
      </c>
      <c r="Q1224" s="22">
        <f>Q1225+Q1233+Q1234+Q1235</f>
        <v>0</v>
      </c>
      <c r="R1224" s="22">
        <v>0</v>
      </c>
      <c r="S1224" s="22">
        <f t="shared" si="2550"/>
        <v>0</v>
      </c>
      <c r="T1224" s="150">
        <f t="shared" si="2551"/>
        <v>0</v>
      </c>
      <c r="U1224" s="56" t="str">
        <f t="shared" si="2552"/>
        <v/>
      </c>
      <c r="V1224" s="66">
        <f t="shared" si="2553"/>
        <v>0</v>
      </c>
      <c r="W1224" s="22">
        <f>W1225+W1233+W1234+W1235</f>
        <v>0</v>
      </c>
      <c r="X1224" s="141">
        <f>X1225+X1233+X1234+X1235</f>
        <v>0</v>
      </c>
      <c r="Y1224" s="22">
        <f>Y1225+Y1233+Y1234+Y1235</f>
        <v>0</v>
      </c>
      <c r="Z1224" s="22">
        <f>Z1225+Z1233+Z1234+Z1235</f>
        <v>0</v>
      </c>
      <c r="AA1224" s="66">
        <f t="shared" si="2554"/>
        <v>0</v>
      </c>
      <c r="AB1224" s="56" t="str">
        <f t="shared" si="2702"/>
        <v/>
      </c>
      <c r="AC1224" s="66">
        <f t="shared" si="2703"/>
        <v>0</v>
      </c>
      <c r="AD1224" s="81"/>
      <c r="AE1224" s="162"/>
    </row>
    <row r="1225" spans="1:31" s="6" customFormat="1" ht="15.75" customHeight="1" thickTop="1" x14ac:dyDescent="0.25">
      <c r="A1225" s="6" t="str">
        <f t="shared" si="2704"/>
        <v>b</v>
      </c>
      <c r="B1225" s="69" t="s">
        <v>7</v>
      </c>
      <c r="C1225" s="13" t="s">
        <v>8</v>
      </c>
      <c r="D1225" s="14">
        <f t="shared" ref="D1225:K1225" si="2709">D1226+D1227+D1228+D1229+D1230+D1231+D1232</f>
        <v>0</v>
      </c>
      <c r="E1225" s="14">
        <f t="shared" si="2709"/>
        <v>0</v>
      </c>
      <c r="F1225" s="147">
        <f t="shared" ref="F1225" si="2710">F1226+F1227+F1228+F1229+F1230+F1231+F1232</f>
        <v>0</v>
      </c>
      <c r="G1225" s="158">
        <f t="shared" si="2709"/>
        <v>0</v>
      </c>
      <c r="H1225" s="158">
        <f t="shared" ref="H1225" si="2711">H1226+H1227+H1228+H1229+H1230+H1231+H1232</f>
        <v>0</v>
      </c>
      <c r="I1225" s="147">
        <f t="shared" ref="I1225" si="2712">I1226+I1227+I1228+I1229+I1230+I1231+I1232</f>
        <v>0</v>
      </c>
      <c r="J1225" s="44">
        <f t="shared" si="2709"/>
        <v>0</v>
      </c>
      <c r="K1225" s="44">
        <f t="shared" si="2709"/>
        <v>0</v>
      </c>
      <c r="L1225" s="53" t="str">
        <f t="shared" si="2549"/>
        <v/>
      </c>
      <c r="M1225" s="14">
        <f>M1226+M1227+M1228+M1229+M1230+M1231+M1232</f>
        <v>0</v>
      </c>
      <c r="N1225" s="14">
        <f>N1226+N1227+N1228+N1229+N1230+N1231+N1232</f>
        <v>0</v>
      </c>
      <c r="O1225" s="14">
        <f>O1226+O1227+O1228+O1229+O1230+O1231+O1232</f>
        <v>0</v>
      </c>
      <c r="P1225" s="14">
        <f>P1226+P1227+P1228+P1229+P1230+P1231+P1232</f>
        <v>0</v>
      </c>
      <c r="Q1225" s="14">
        <f>Q1226+Q1227+Q1228+Q1229+Q1230+Q1231+Q1232</f>
        <v>0</v>
      </c>
      <c r="R1225" s="14">
        <v>0</v>
      </c>
      <c r="S1225" s="14">
        <f t="shared" si="2550"/>
        <v>0</v>
      </c>
      <c r="T1225" s="147">
        <f t="shared" si="2551"/>
        <v>0</v>
      </c>
      <c r="U1225" s="53" t="str">
        <f t="shared" si="2552"/>
        <v/>
      </c>
      <c r="V1225" s="63">
        <f t="shared" si="2553"/>
        <v>0</v>
      </c>
      <c r="W1225" s="14">
        <f>W1226+W1227+W1228+W1229+W1230+W1231+W1232</f>
        <v>0</v>
      </c>
      <c r="X1225" s="132">
        <f>X1226+X1227+X1228+X1229+X1230+X1231+X1232</f>
        <v>0</v>
      </c>
      <c r="Y1225" s="14">
        <f>Y1226+Y1227+Y1228+Y1229+Y1230+Y1231+Y1232</f>
        <v>0</v>
      </c>
      <c r="Z1225" s="14">
        <f>Z1226+Z1227+Z1228+Z1229+Z1230+Z1231+Z1232</f>
        <v>0</v>
      </c>
      <c r="AA1225" s="63">
        <f t="shared" si="2554"/>
        <v>0</v>
      </c>
      <c r="AB1225" s="53" t="str">
        <f t="shared" si="2702"/>
        <v/>
      </c>
      <c r="AC1225" s="63">
        <f t="shared" si="2703"/>
        <v>0</v>
      </c>
      <c r="AD1225" s="81"/>
      <c r="AE1225" s="162"/>
    </row>
    <row r="1226" spans="1:31" s="6" customFormat="1" ht="18" customHeight="1" x14ac:dyDescent="0.25">
      <c r="A1226" s="6" t="str">
        <f t="shared" si="2704"/>
        <v>b</v>
      </c>
      <c r="B1226" s="70" t="s">
        <v>7</v>
      </c>
      <c r="C1226" s="10" t="s">
        <v>215</v>
      </c>
      <c r="D1226" s="12">
        <v>0</v>
      </c>
      <c r="E1226" s="12">
        <v>0</v>
      </c>
      <c r="F1226" s="146">
        <v>0</v>
      </c>
      <c r="G1226" s="84">
        <v>0</v>
      </c>
      <c r="H1226" s="84">
        <v>0</v>
      </c>
      <c r="I1226" s="146">
        <v>0</v>
      </c>
      <c r="J1226" s="43">
        <v>0</v>
      </c>
      <c r="K1226" s="43">
        <v>0</v>
      </c>
      <c r="L1226" s="52" t="str">
        <f t="shared" si="2549"/>
        <v/>
      </c>
      <c r="M1226" s="12">
        <v>0</v>
      </c>
      <c r="N1226" s="12">
        <v>0</v>
      </c>
      <c r="O1226" s="12">
        <v>0</v>
      </c>
      <c r="P1226" s="12">
        <v>0</v>
      </c>
      <c r="Q1226" s="12">
        <v>0</v>
      </c>
      <c r="R1226" s="12">
        <v>0</v>
      </c>
      <c r="S1226" s="12">
        <f t="shared" si="2550"/>
        <v>0</v>
      </c>
      <c r="T1226" s="146">
        <f t="shared" si="2551"/>
        <v>0</v>
      </c>
      <c r="U1226" s="52" t="str">
        <f t="shared" si="2552"/>
        <v/>
      </c>
      <c r="V1226" s="62">
        <f t="shared" si="2553"/>
        <v>0</v>
      </c>
      <c r="W1226" s="12">
        <v>0</v>
      </c>
      <c r="X1226" s="131">
        <v>0</v>
      </c>
      <c r="Y1226" s="12">
        <v>0</v>
      </c>
      <c r="Z1226" s="12">
        <v>0</v>
      </c>
      <c r="AA1226" s="62">
        <f t="shared" si="2554"/>
        <v>0</v>
      </c>
      <c r="AB1226" s="52" t="str">
        <f t="shared" si="2702"/>
        <v/>
      </c>
      <c r="AC1226" s="62">
        <f t="shared" si="2703"/>
        <v>0</v>
      </c>
      <c r="AD1226" s="81"/>
      <c r="AE1226" s="162"/>
    </row>
    <row r="1227" spans="1:31" s="6" customFormat="1" ht="18" customHeight="1" x14ac:dyDescent="0.25">
      <c r="A1227" s="6" t="str">
        <f t="shared" si="2704"/>
        <v>b</v>
      </c>
      <c r="B1227" s="70" t="s">
        <v>7</v>
      </c>
      <c r="C1227" s="10" t="s">
        <v>221</v>
      </c>
      <c r="D1227" s="12">
        <v>0</v>
      </c>
      <c r="E1227" s="12">
        <v>0</v>
      </c>
      <c r="F1227" s="146">
        <v>0</v>
      </c>
      <c r="G1227" s="84">
        <v>0</v>
      </c>
      <c r="H1227" s="84">
        <v>0</v>
      </c>
      <c r="I1227" s="146">
        <v>0</v>
      </c>
      <c r="J1227" s="43">
        <v>0</v>
      </c>
      <c r="K1227" s="43">
        <v>0</v>
      </c>
      <c r="L1227" s="52" t="str">
        <f t="shared" si="2549"/>
        <v/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f t="shared" si="2550"/>
        <v>0</v>
      </c>
      <c r="T1227" s="146">
        <f t="shared" si="2551"/>
        <v>0</v>
      </c>
      <c r="U1227" s="52" t="str">
        <f t="shared" si="2552"/>
        <v/>
      </c>
      <c r="V1227" s="62">
        <f t="shared" si="2553"/>
        <v>0</v>
      </c>
      <c r="W1227" s="12">
        <v>0</v>
      </c>
      <c r="X1227" s="131">
        <v>0</v>
      </c>
      <c r="Y1227" s="12">
        <v>0</v>
      </c>
      <c r="Z1227" s="12">
        <v>0</v>
      </c>
      <c r="AA1227" s="62">
        <f t="shared" si="2554"/>
        <v>0</v>
      </c>
      <c r="AB1227" s="52" t="str">
        <f t="shared" si="2702"/>
        <v/>
      </c>
      <c r="AC1227" s="62">
        <f t="shared" si="2703"/>
        <v>0</v>
      </c>
      <c r="AD1227" s="81"/>
      <c r="AE1227" s="162"/>
    </row>
    <row r="1228" spans="1:31" s="6" customFormat="1" ht="18" customHeight="1" x14ac:dyDescent="0.25">
      <c r="A1228" s="6" t="str">
        <f t="shared" si="2704"/>
        <v>b</v>
      </c>
      <c r="B1228" s="70" t="s">
        <v>7</v>
      </c>
      <c r="C1228" s="10" t="s">
        <v>216</v>
      </c>
      <c r="D1228" s="12">
        <v>0</v>
      </c>
      <c r="E1228" s="12">
        <v>0</v>
      </c>
      <c r="F1228" s="146">
        <v>0</v>
      </c>
      <c r="G1228" s="84">
        <v>0</v>
      </c>
      <c r="H1228" s="84">
        <v>0</v>
      </c>
      <c r="I1228" s="146">
        <v>0</v>
      </c>
      <c r="J1228" s="43">
        <v>0</v>
      </c>
      <c r="K1228" s="43">
        <v>0</v>
      </c>
      <c r="L1228" s="52" t="str">
        <f t="shared" si="2549"/>
        <v/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f t="shared" si="2550"/>
        <v>0</v>
      </c>
      <c r="T1228" s="146">
        <f t="shared" si="2551"/>
        <v>0</v>
      </c>
      <c r="U1228" s="52" t="str">
        <f t="shared" si="2552"/>
        <v/>
      </c>
      <c r="V1228" s="62">
        <f t="shared" si="2553"/>
        <v>0</v>
      </c>
      <c r="W1228" s="12">
        <v>0</v>
      </c>
      <c r="X1228" s="131">
        <v>0</v>
      </c>
      <c r="Y1228" s="12">
        <v>0</v>
      </c>
      <c r="Z1228" s="12">
        <v>0</v>
      </c>
      <c r="AA1228" s="62">
        <f t="shared" si="2554"/>
        <v>0</v>
      </c>
      <c r="AB1228" s="52" t="str">
        <f t="shared" si="2702"/>
        <v/>
      </c>
      <c r="AC1228" s="62">
        <f t="shared" si="2703"/>
        <v>0</v>
      </c>
      <c r="AD1228" s="81"/>
      <c r="AE1228" s="162"/>
    </row>
    <row r="1229" spans="1:31" s="6" customFormat="1" ht="18" customHeight="1" x14ac:dyDescent="0.25">
      <c r="A1229" s="6" t="str">
        <f t="shared" si="2704"/>
        <v>b</v>
      </c>
      <c r="B1229" s="70" t="s">
        <v>7</v>
      </c>
      <c r="C1229" s="10" t="s">
        <v>217</v>
      </c>
      <c r="D1229" s="12">
        <v>0</v>
      </c>
      <c r="E1229" s="12">
        <v>0</v>
      </c>
      <c r="F1229" s="146">
        <v>0</v>
      </c>
      <c r="G1229" s="84">
        <v>0</v>
      </c>
      <c r="H1229" s="84">
        <v>0</v>
      </c>
      <c r="I1229" s="146">
        <v>0</v>
      </c>
      <c r="J1229" s="43">
        <v>0</v>
      </c>
      <c r="K1229" s="43">
        <v>0</v>
      </c>
      <c r="L1229" s="52" t="str">
        <f t="shared" si="2549"/>
        <v/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f t="shared" si="2550"/>
        <v>0</v>
      </c>
      <c r="T1229" s="146">
        <f t="shared" si="2551"/>
        <v>0</v>
      </c>
      <c r="U1229" s="52" t="str">
        <f t="shared" si="2552"/>
        <v/>
      </c>
      <c r="V1229" s="62">
        <f t="shared" si="2553"/>
        <v>0</v>
      </c>
      <c r="W1229" s="12">
        <v>0</v>
      </c>
      <c r="X1229" s="131">
        <v>0</v>
      </c>
      <c r="Y1229" s="12">
        <v>0</v>
      </c>
      <c r="Z1229" s="12">
        <v>0</v>
      </c>
      <c r="AA1229" s="62">
        <f t="shared" si="2554"/>
        <v>0</v>
      </c>
      <c r="AB1229" s="52" t="str">
        <f t="shared" si="2702"/>
        <v/>
      </c>
      <c r="AC1229" s="62">
        <f t="shared" si="2703"/>
        <v>0</v>
      </c>
      <c r="AD1229" s="81"/>
      <c r="AE1229" s="162"/>
    </row>
    <row r="1230" spans="1:31" s="6" customFormat="1" ht="18" customHeight="1" x14ac:dyDescent="0.25">
      <c r="A1230" s="6" t="str">
        <f t="shared" si="2704"/>
        <v>b</v>
      </c>
      <c r="B1230" s="70" t="s">
        <v>7</v>
      </c>
      <c r="C1230" s="10" t="s">
        <v>218</v>
      </c>
      <c r="D1230" s="12">
        <v>0</v>
      </c>
      <c r="E1230" s="12">
        <v>0</v>
      </c>
      <c r="F1230" s="146">
        <v>0</v>
      </c>
      <c r="G1230" s="84">
        <v>0</v>
      </c>
      <c r="H1230" s="84">
        <v>0</v>
      </c>
      <c r="I1230" s="146">
        <v>0</v>
      </c>
      <c r="J1230" s="43">
        <v>0</v>
      </c>
      <c r="K1230" s="43">
        <v>0</v>
      </c>
      <c r="L1230" s="52" t="str">
        <f t="shared" si="2549"/>
        <v/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f t="shared" si="2550"/>
        <v>0</v>
      </c>
      <c r="T1230" s="146">
        <f t="shared" si="2551"/>
        <v>0</v>
      </c>
      <c r="U1230" s="52" t="str">
        <f t="shared" si="2552"/>
        <v/>
      </c>
      <c r="V1230" s="62">
        <f t="shared" si="2553"/>
        <v>0</v>
      </c>
      <c r="W1230" s="12">
        <v>0</v>
      </c>
      <c r="X1230" s="131">
        <v>0</v>
      </c>
      <c r="Y1230" s="12">
        <v>0</v>
      </c>
      <c r="Z1230" s="12">
        <v>0</v>
      </c>
      <c r="AA1230" s="62">
        <f t="shared" si="2554"/>
        <v>0</v>
      </c>
      <c r="AB1230" s="52" t="str">
        <f t="shared" si="2702"/>
        <v/>
      </c>
      <c r="AC1230" s="62">
        <f t="shared" si="2703"/>
        <v>0</v>
      </c>
      <c r="AD1230" s="81"/>
      <c r="AE1230" s="162"/>
    </row>
    <row r="1231" spans="1:31" s="6" customFormat="1" ht="18" customHeight="1" x14ac:dyDescent="0.25">
      <c r="A1231" s="6" t="str">
        <f t="shared" si="2704"/>
        <v>b</v>
      </c>
      <c r="B1231" s="70" t="s">
        <v>7</v>
      </c>
      <c r="C1231" s="10" t="s">
        <v>219</v>
      </c>
      <c r="D1231" s="12">
        <v>0</v>
      </c>
      <c r="E1231" s="12">
        <v>0</v>
      </c>
      <c r="F1231" s="146">
        <v>0</v>
      </c>
      <c r="G1231" s="84">
        <v>0</v>
      </c>
      <c r="H1231" s="84">
        <v>0</v>
      </c>
      <c r="I1231" s="146">
        <v>0</v>
      </c>
      <c r="J1231" s="43">
        <v>0</v>
      </c>
      <c r="K1231" s="43">
        <v>0</v>
      </c>
      <c r="L1231" s="52" t="str">
        <f t="shared" si="2549"/>
        <v/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f t="shared" si="2550"/>
        <v>0</v>
      </c>
      <c r="T1231" s="146">
        <f t="shared" si="2551"/>
        <v>0</v>
      </c>
      <c r="U1231" s="52" t="str">
        <f t="shared" si="2552"/>
        <v/>
      </c>
      <c r="V1231" s="62">
        <f t="shared" si="2553"/>
        <v>0</v>
      </c>
      <c r="W1231" s="12">
        <v>0</v>
      </c>
      <c r="X1231" s="131">
        <v>0</v>
      </c>
      <c r="Y1231" s="12">
        <v>0</v>
      </c>
      <c r="Z1231" s="12">
        <v>0</v>
      </c>
      <c r="AA1231" s="62">
        <f t="shared" si="2554"/>
        <v>0</v>
      </c>
      <c r="AB1231" s="52" t="str">
        <f t="shared" si="2702"/>
        <v/>
      </c>
      <c r="AC1231" s="62">
        <f t="shared" si="2703"/>
        <v>0</v>
      </c>
      <c r="AD1231" s="81"/>
      <c r="AE1231" s="162"/>
    </row>
    <row r="1232" spans="1:31" s="6" customFormat="1" ht="18" customHeight="1" x14ac:dyDescent="0.25">
      <c r="A1232" s="6" t="str">
        <f t="shared" si="2704"/>
        <v>b</v>
      </c>
      <c r="B1232" s="70" t="s">
        <v>7</v>
      </c>
      <c r="C1232" s="10" t="s">
        <v>220</v>
      </c>
      <c r="D1232" s="12">
        <v>0</v>
      </c>
      <c r="E1232" s="12">
        <v>0</v>
      </c>
      <c r="F1232" s="146">
        <v>0</v>
      </c>
      <c r="G1232" s="84">
        <v>0</v>
      </c>
      <c r="H1232" s="84">
        <v>0</v>
      </c>
      <c r="I1232" s="146">
        <v>0</v>
      </c>
      <c r="J1232" s="43">
        <v>0</v>
      </c>
      <c r="K1232" s="43">
        <v>0</v>
      </c>
      <c r="L1232" s="52" t="str">
        <f t="shared" si="2549"/>
        <v/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f t="shared" si="2550"/>
        <v>0</v>
      </c>
      <c r="T1232" s="146">
        <f t="shared" si="2551"/>
        <v>0</v>
      </c>
      <c r="U1232" s="52" t="str">
        <f t="shared" si="2552"/>
        <v/>
      </c>
      <c r="V1232" s="62">
        <f t="shared" si="2553"/>
        <v>0</v>
      </c>
      <c r="W1232" s="12">
        <v>0</v>
      </c>
      <c r="X1232" s="131">
        <v>0</v>
      </c>
      <c r="Y1232" s="12">
        <v>0</v>
      </c>
      <c r="Z1232" s="12">
        <v>0</v>
      </c>
      <c r="AA1232" s="62">
        <f t="shared" si="2554"/>
        <v>0</v>
      </c>
      <c r="AB1232" s="52" t="str">
        <f t="shared" si="2702"/>
        <v/>
      </c>
      <c r="AC1232" s="62">
        <f t="shared" si="2703"/>
        <v>0</v>
      </c>
      <c r="AD1232" s="81"/>
      <c r="AE1232" s="162"/>
    </row>
    <row r="1233" spans="1:31" s="6" customFormat="1" ht="30" customHeight="1" x14ac:dyDescent="0.25">
      <c r="A1233" s="6" t="str">
        <f t="shared" si="2704"/>
        <v>b</v>
      </c>
      <c r="B1233" s="69" t="s">
        <v>7</v>
      </c>
      <c r="C1233" s="13" t="s">
        <v>14</v>
      </c>
      <c r="D1233" s="14">
        <v>0</v>
      </c>
      <c r="E1233" s="14">
        <v>0</v>
      </c>
      <c r="F1233" s="147">
        <v>0</v>
      </c>
      <c r="G1233" s="158">
        <v>0</v>
      </c>
      <c r="H1233" s="158">
        <v>0</v>
      </c>
      <c r="I1233" s="147">
        <v>0</v>
      </c>
      <c r="J1233" s="44">
        <v>0</v>
      </c>
      <c r="K1233" s="44">
        <v>0</v>
      </c>
      <c r="L1233" s="53" t="str">
        <f t="shared" ref="L1233:L1296" si="2713">IF(OR(F1233="",F1233=0),"",G1233/F1233)</f>
        <v/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f t="shared" ref="S1233:S1296" si="2714">G1233-H1233</f>
        <v>0</v>
      </c>
      <c r="T1233" s="147">
        <f t="shared" ref="T1233:T1295" si="2715">IF(OR(C1233="თანამდებობრივი სარგო",C1233="პრემია",C1233="დანამატი",C1233="მ.შ. შტატგარეშეთა შრომის ანაზღაურება"),"",F1233-G1233)</f>
        <v>0</v>
      </c>
      <c r="U1233" s="53" t="str">
        <f t="shared" ref="U1233:U1296" si="2716">IF(OR(E1233="",E1233=0),"",G1233/E1233)</f>
        <v/>
      </c>
      <c r="V1233" s="63">
        <f t="shared" ref="V1233:V1296" si="2717">IF(OR(C1233="თანამდებობრივი სარგო",C1233="პრემია",C1233="დანამატი",C1233="მ.შ. შტატგარეშეთა შრომის ანაზღაურება"),"",E1233-G1233)</f>
        <v>0</v>
      </c>
      <c r="W1233" s="14">
        <v>0</v>
      </c>
      <c r="X1233" s="132">
        <v>0</v>
      </c>
      <c r="Y1233" s="14">
        <v>0</v>
      </c>
      <c r="Z1233" s="14">
        <v>0</v>
      </c>
      <c r="AA1233" s="63">
        <f t="shared" ref="AA1233:AA1296" si="2718">G1233+Y1233</f>
        <v>0</v>
      </c>
      <c r="AB1233" s="53" t="str">
        <f t="shared" si="2702"/>
        <v/>
      </c>
      <c r="AC1233" s="63">
        <f t="shared" si="2703"/>
        <v>0</v>
      </c>
      <c r="AD1233" s="81"/>
      <c r="AE1233" s="162"/>
    </row>
    <row r="1234" spans="1:31" s="6" customFormat="1" ht="15" customHeight="1" x14ac:dyDescent="0.25">
      <c r="A1234" s="6" t="str">
        <f t="shared" si="2704"/>
        <v>b</v>
      </c>
      <c r="B1234" s="69" t="s">
        <v>7</v>
      </c>
      <c r="C1234" s="13" t="s">
        <v>15</v>
      </c>
      <c r="D1234" s="14">
        <v>0</v>
      </c>
      <c r="E1234" s="14">
        <v>0</v>
      </c>
      <c r="F1234" s="147">
        <v>0</v>
      </c>
      <c r="G1234" s="158">
        <v>0</v>
      </c>
      <c r="H1234" s="158">
        <v>0</v>
      </c>
      <c r="I1234" s="147">
        <v>0</v>
      </c>
      <c r="J1234" s="44">
        <v>0</v>
      </c>
      <c r="K1234" s="44">
        <v>0</v>
      </c>
      <c r="L1234" s="53" t="str">
        <f t="shared" si="2713"/>
        <v/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f t="shared" si="2714"/>
        <v>0</v>
      </c>
      <c r="T1234" s="147">
        <f t="shared" si="2715"/>
        <v>0</v>
      </c>
      <c r="U1234" s="53" t="str">
        <f t="shared" si="2716"/>
        <v/>
      </c>
      <c r="V1234" s="63">
        <f t="shared" si="2717"/>
        <v>0</v>
      </c>
      <c r="W1234" s="14">
        <v>0</v>
      </c>
      <c r="X1234" s="132">
        <v>0</v>
      </c>
      <c r="Y1234" s="14">
        <v>0</v>
      </c>
      <c r="Z1234" s="14">
        <v>0</v>
      </c>
      <c r="AA1234" s="63">
        <f t="shared" si="2718"/>
        <v>0</v>
      </c>
      <c r="AB1234" s="53" t="str">
        <f t="shared" si="2702"/>
        <v/>
      </c>
      <c r="AC1234" s="63">
        <f t="shared" si="2703"/>
        <v>0</v>
      </c>
      <c r="AD1234" s="81"/>
      <c r="AE1234" s="162"/>
    </row>
    <row r="1235" spans="1:31" s="6" customFormat="1" ht="15.75" customHeight="1" thickBot="1" x14ac:dyDescent="0.3">
      <c r="A1235" s="6" t="str">
        <f t="shared" si="2704"/>
        <v>b</v>
      </c>
      <c r="B1235" s="71" t="s">
        <v>7</v>
      </c>
      <c r="C1235" s="17" t="s">
        <v>16</v>
      </c>
      <c r="D1235" s="18">
        <v>0</v>
      </c>
      <c r="E1235" s="18">
        <v>0</v>
      </c>
      <c r="F1235" s="149">
        <v>0</v>
      </c>
      <c r="G1235" s="160">
        <v>0</v>
      </c>
      <c r="H1235" s="160">
        <v>0</v>
      </c>
      <c r="I1235" s="149">
        <v>0</v>
      </c>
      <c r="J1235" s="46">
        <v>0</v>
      </c>
      <c r="K1235" s="46">
        <v>0</v>
      </c>
      <c r="L1235" s="55" t="str">
        <f t="shared" si="2713"/>
        <v/>
      </c>
      <c r="M1235" s="18">
        <v>0</v>
      </c>
      <c r="N1235" s="18">
        <v>0</v>
      </c>
      <c r="O1235" s="18">
        <v>0</v>
      </c>
      <c r="P1235" s="18">
        <v>0</v>
      </c>
      <c r="Q1235" s="18">
        <v>0</v>
      </c>
      <c r="R1235" s="18">
        <v>0</v>
      </c>
      <c r="S1235" s="18">
        <f t="shared" si="2714"/>
        <v>0</v>
      </c>
      <c r="T1235" s="149">
        <f t="shared" si="2715"/>
        <v>0</v>
      </c>
      <c r="U1235" s="55" t="str">
        <f t="shared" si="2716"/>
        <v/>
      </c>
      <c r="V1235" s="65">
        <f t="shared" si="2717"/>
        <v>0</v>
      </c>
      <c r="W1235" s="18">
        <v>0</v>
      </c>
      <c r="X1235" s="133">
        <v>0</v>
      </c>
      <c r="Y1235" s="18">
        <v>0</v>
      </c>
      <c r="Z1235" s="18">
        <v>0</v>
      </c>
      <c r="AA1235" s="65">
        <f t="shared" si="2718"/>
        <v>0</v>
      </c>
      <c r="AB1235" s="55" t="str">
        <f t="shared" si="2702"/>
        <v/>
      </c>
      <c r="AC1235" s="65">
        <f t="shared" si="2703"/>
        <v>0</v>
      </c>
      <c r="AD1235" s="81"/>
      <c r="AE1235" s="162"/>
    </row>
    <row r="1236" spans="1:31" s="6" customFormat="1" ht="76.5" customHeight="1" thickTop="1" thickBot="1" x14ac:dyDescent="0.3">
      <c r="A1236" s="6" t="str">
        <f t="shared" si="2704"/>
        <v>b</v>
      </c>
      <c r="B1236" s="67" t="s">
        <v>202</v>
      </c>
      <c r="C1236" s="25" t="s">
        <v>203</v>
      </c>
      <c r="D1236" s="22">
        <f t="shared" ref="D1236:K1236" si="2719">D1237+D1245+D1246+D1247</f>
        <v>0</v>
      </c>
      <c r="E1236" s="22">
        <f t="shared" si="2719"/>
        <v>0</v>
      </c>
      <c r="F1236" s="150">
        <f t="shared" ref="F1236" si="2720">F1237+F1245+F1246+F1247</f>
        <v>0</v>
      </c>
      <c r="G1236" s="23">
        <f t="shared" si="2719"/>
        <v>0</v>
      </c>
      <c r="H1236" s="23">
        <f t="shared" ref="H1236" si="2721">H1237+H1245+H1246+H1247</f>
        <v>0</v>
      </c>
      <c r="I1236" s="150">
        <f t="shared" ref="I1236" si="2722">I1237+I1245+I1246+I1247</f>
        <v>0</v>
      </c>
      <c r="J1236" s="47">
        <f t="shared" si="2719"/>
        <v>0</v>
      </c>
      <c r="K1236" s="47">
        <f t="shared" si="2719"/>
        <v>0</v>
      </c>
      <c r="L1236" s="56" t="str">
        <f t="shared" si="2713"/>
        <v/>
      </c>
      <c r="M1236" s="22">
        <f>M1237+M1245+M1246+M1247</f>
        <v>0</v>
      </c>
      <c r="N1236" s="22">
        <f>N1237+N1245+N1246+N1247</f>
        <v>0</v>
      </c>
      <c r="O1236" s="22">
        <f>O1237+O1245+O1246+O1247</f>
        <v>0</v>
      </c>
      <c r="P1236" s="22">
        <f>P1237+P1245+P1246+P1247</f>
        <v>0</v>
      </c>
      <c r="Q1236" s="22">
        <f>Q1237+Q1245+Q1246+Q1247</f>
        <v>0</v>
      </c>
      <c r="R1236" s="22">
        <v>0</v>
      </c>
      <c r="S1236" s="22">
        <f t="shared" si="2714"/>
        <v>0</v>
      </c>
      <c r="T1236" s="150">
        <f t="shared" si="2715"/>
        <v>0</v>
      </c>
      <c r="U1236" s="56" t="str">
        <f t="shared" si="2716"/>
        <v/>
      </c>
      <c r="V1236" s="66">
        <f t="shared" si="2717"/>
        <v>0</v>
      </c>
      <c r="W1236" s="22">
        <f>W1237+W1245+W1246+W1247</f>
        <v>0</v>
      </c>
      <c r="X1236" s="141">
        <f>X1237+X1245+X1246+X1247</f>
        <v>0</v>
      </c>
      <c r="Y1236" s="22">
        <f>Y1237+Y1245+Y1246+Y1247</f>
        <v>0</v>
      </c>
      <c r="Z1236" s="22">
        <f>Z1237+Z1245+Z1246+Z1247</f>
        <v>0</v>
      </c>
      <c r="AA1236" s="66">
        <f t="shared" si="2718"/>
        <v>0</v>
      </c>
      <c r="AB1236" s="56" t="str">
        <f t="shared" si="2702"/>
        <v/>
      </c>
      <c r="AC1236" s="66">
        <f t="shared" si="2703"/>
        <v>0</v>
      </c>
      <c r="AD1236" s="81"/>
      <c r="AE1236" s="162"/>
    </row>
    <row r="1237" spans="1:31" s="6" customFormat="1" ht="15.75" customHeight="1" thickTop="1" x14ac:dyDescent="0.25">
      <c r="A1237" s="6" t="str">
        <f t="shared" si="2704"/>
        <v>b</v>
      </c>
      <c r="B1237" s="69" t="s">
        <v>7</v>
      </c>
      <c r="C1237" s="13" t="s">
        <v>8</v>
      </c>
      <c r="D1237" s="14">
        <f t="shared" ref="D1237:K1237" si="2723">D1238+D1239+D1240+D1241+D1242+D1243+D1244</f>
        <v>0</v>
      </c>
      <c r="E1237" s="14">
        <f t="shared" si="2723"/>
        <v>0</v>
      </c>
      <c r="F1237" s="147">
        <f t="shared" ref="F1237" si="2724">F1238+F1239+F1240+F1241+F1242+F1243+F1244</f>
        <v>0</v>
      </c>
      <c r="G1237" s="158">
        <f t="shared" si="2723"/>
        <v>0</v>
      </c>
      <c r="H1237" s="158">
        <f t="shared" ref="H1237" si="2725">H1238+H1239+H1240+H1241+H1242+H1243+H1244</f>
        <v>0</v>
      </c>
      <c r="I1237" s="147">
        <f t="shared" ref="I1237" si="2726">I1238+I1239+I1240+I1241+I1242+I1243+I1244</f>
        <v>0</v>
      </c>
      <c r="J1237" s="44">
        <f t="shared" si="2723"/>
        <v>0</v>
      </c>
      <c r="K1237" s="44">
        <f t="shared" si="2723"/>
        <v>0</v>
      </c>
      <c r="L1237" s="53" t="str">
        <f t="shared" si="2713"/>
        <v/>
      </c>
      <c r="M1237" s="14">
        <f>M1238+M1239+M1240+M1241+M1242+M1243+M1244</f>
        <v>0</v>
      </c>
      <c r="N1237" s="14">
        <f>N1238+N1239+N1240+N1241+N1242+N1243+N1244</f>
        <v>0</v>
      </c>
      <c r="O1237" s="14">
        <f>O1238+O1239+O1240+O1241+O1242+O1243+O1244</f>
        <v>0</v>
      </c>
      <c r="P1237" s="14">
        <f>P1238+P1239+P1240+P1241+P1242+P1243+P1244</f>
        <v>0</v>
      </c>
      <c r="Q1237" s="14">
        <f>Q1238+Q1239+Q1240+Q1241+Q1242+Q1243+Q1244</f>
        <v>0</v>
      </c>
      <c r="R1237" s="14">
        <v>0</v>
      </c>
      <c r="S1237" s="14">
        <f t="shared" si="2714"/>
        <v>0</v>
      </c>
      <c r="T1237" s="147">
        <f t="shared" si="2715"/>
        <v>0</v>
      </c>
      <c r="U1237" s="53" t="str">
        <f t="shared" si="2716"/>
        <v/>
      </c>
      <c r="V1237" s="63">
        <f t="shared" si="2717"/>
        <v>0</v>
      </c>
      <c r="W1237" s="14">
        <f>W1238+W1239+W1240+W1241+W1242+W1243+W1244</f>
        <v>0</v>
      </c>
      <c r="X1237" s="132">
        <f>X1238+X1239+X1240+X1241+X1242+X1243+X1244</f>
        <v>0</v>
      </c>
      <c r="Y1237" s="14">
        <f>Y1238+Y1239+Y1240+Y1241+Y1242+Y1243+Y1244</f>
        <v>0</v>
      </c>
      <c r="Z1237" s="14">
        <f>Z1238+Z1239+Z1240+Z1241+Z1242+Z1243+Z1244</f>
        <v>0</v>
      </c>
      <c r="AA1237" s="63">
        <f t="shared" si="2718"/>
        <v>0</v>
      </c>
      <c r="AB1237" s="53" t="str">
        <f t="shared" si="2702"/>
        <v/>
      </c>
      <c r="AC1237" s="63">
        <f t="shared" si="2703"/>
        <v>0</v>
      </c>
      <c r="AD1237" s="81"/>
      <c r="AE1237" s="162"/>
    </row>
    <row r="1238" spans="1:31" s="6" customFormat="1" ht="18" customHeight="1" x14ac:dyDescent="0.25">
      <c r="A1238" s="6" t="str">
        <f t="shared" si="2704"/>
        <v>b</v>
      </c>
      <c r="B1238" s="70" t="s">
        <v>7</v>
      </c>
      <c r="C1238" s="10" t="s">
        <v>215</v>
      </c>
      <c r="D1238" s="12">
        <v>0</v>
      </c>
      <c r="E1238" s="12">
        <v>0</v>
      </c>
      <c r="F1238" s="146">
        <v>0</v>
      </c>
      <c r="G1238" s="84">
        <v>0</v>
      </c>
      <c r="H1238" s="84">
        <v>0</v>
      </c>
      <c r="I1238" s="146">
        <v>0</v>
      </c>
      <c r="J1238" s="43">
        <v>0</v>
      </c>
      <c r="K1238" s="43">
        <v>0</v>
      </c>
      <c r="L1238" s="52" t="str">
        <f t="shared" si="2713"/>
        <v/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0</v>
      </c>
      <c r="S1238" s="12">
        <f t="shared" si="2714"/>
        <v>0</v>
      </c>
      <c r="T1238" s="146">
        <f t="shared" si="2715"/>
        <v>0</v>
      </c>
      <c r="U1238" s="52" t="str">
        <f t="shared" si="2716"/>
        <v/>
      </c>
      <c r="V1238" s="62">
        <f t="shared" si="2717"/>
        <v>0</v>
      </c>
      <c r="W1238" s="12">
        <v>0</v>
      </c>
      <c r="X1238" s="131">
        <v>0</v>
      </c>
      <c r="Y1238" s="12">
        <v>0</v>
      </c>
      <c r="Z1238" s="12">
        <v>0</v>
      </c>
      <c r="AA1238" s="62">
        <f t="shared" si="2718"/>
        <v>0</v>
      </c>
      <c r="AB1238" s="52" t="str">
        <f t="shared" si="2702"/>
        <v/>
      </c>
      <c r="AC1238" s="62">
        <f t="shared" si="2703"/>
        <v>0</v>
      </c>
      <c r="AD1238" s="81"/>
      <c r="AE1238" s="162"/>
    </row>
    <row r="1239" spans="1:31" s="6" customFormat="1" ht="18" customHeight="1" x14ac:dyDescent="0.25">
      <c r="A1239" s="6" t="str">
        <f t="shared" si="2704"/>
        <v>b</v>
      </c>
      <c r="B1239" s="70" t="s">
        <v>7</v>
      </c>
      <c r="C1239" s="10" t="s">
        <v>221</v>
      </c>
      <c r="D1239" s="12">
        <v>0</v>
      </c>
      <c r="E1239" s="12">
        <v>0</v>
      </c>
      <c r="F1239" s="146">
        <v>0</v>
      </c>
      <c r="G1239" s="84">
        <v>0</v>
      </c>
      <c r="H1239" s="84">
        <v>0</v>
      </c>
      <c r="I1239" s="146">
        <v>0</v>
      </c>
      <c r="J1239" s="43">
        <v>0</v>
      </c>
      <c r="K1239" s="43">
        <v>0</v>
      </c>
      <c r="L1239" s="52" t="str">
        <f t="shared" si="2713"/>
        <v/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0</v>
      </c>
      <c r="S1239" s="12">
        <f t="shared" si="2714"/>
        <v>0</v>
      </c>
      <c r="T1239" s="146">
        <f t="shared" si="2715"/>
        <v>0</v>
      </c>
      <c r="U1239" s="52" t="str">
        <f t="shared" si="2716"/>
        <v/>
      </c>
      <c r="V1239" s="62">
        <f t="shared" si="2717"/>
        <v>0</v>
      </c>
      <c r="W1239" s="12">
        <v>0</v>
      </c>
      <c r="X1239" s="131">
        <v>0</v>
      </c>
      <c r="Y1239" s="12">
        <v>0</v>
      </c>
      <c r="Z1239" s="12">
        <v>0</v>
      </c>
      <c r="AA1239" s="62">
        <f t="shared" si="2718"/>
        <v>0</v>
      </c>
      <c r="AB1239" s="52" t="str">
        <f t="shared" si="2702"/>
        <v/>
      </c>
      <c r="AC1239" s="62">
        <f t="shared" si="2703"/>
        <v>0</v>
      </c>
      <c r="AD1239" s="81"/>
      <c r="AE1239" s="162"/>
    </row>
    <row r="1240" spans="1:31" s="6" customFormat="1" ht="18" customHeight="1" x14ac:dyDescent="0.25">
      <c r="A1240" s="6" t="str">
        <f t="shared" si="2704"/>
        <v>b</v>
      </c>
      <c r="B1240" s="70" t="s">
        <v>7</v>
      </c>
      <c r="C1240" s="10" t="s">
        <v>216</v>
      </c>
      <c r="D1240" s="12">
        <v>0</v>
      </c>
      <c r="E1240" s="12">
        <v>0</v>
      </c>
      <c r="F1240" s="146">
        <v>0</v>
      </c>
      <c r="G1240" s="84">
        <v>0</v>
      </c>
      <c r="H1240" s="84">
        <v>0</v>
      </c>
      <c r="I1240" s="146">
        <v>0</v>
      </c>
      <c r="J1240" s="43">
        <v>0</v>
      </c>
      <c r="K1240" s="43">
        <v>0</v>
      </c>
      <c r="L1240" s="52" t="str">
        <f t="shared" si="2713"/>
        <v/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f t="shared" si="2714"/>
        <v>0</v>
      </c>
      <c r="T1240" s="146">
        <f t="shared" si="2715"/>
        <v>0</v>
      </c>
      <c r="U1240" s="52" t="str">
        <f t="shared" si="2716"/>
        <v/>
      </c>
      <c r="V1240" s="62">
        <f t="shared" si="2717"/>
        <v>0</v>
      </c>
      <c r="W1240" s="12">
        <v>0</v>
      </c>
      <c r="X1240" s="131">
        <v>0</v>
      </c>
      <c r="Y1240" s="12">
        <v>0</v>
      </c>
      <c r="Z1240" s="12">
        <v>0</v>
      </c>
      <c r="AA1240" s="62">
        <f t="shared" si="2718"/>
        <v>0</v>
      </c>
      <c r="AB1240" s="52" t="str">
        <f t="shared" si="2702"/>
        <v/>
      </c>
      <c r="AC1240" s="62">
        <f t="shared" si="2703"/>
        <v>0</v>
      </c>
      <c r="AD1240" s="81"/>
      <c r="AE1240" s="162"/>
    </row>
    <row r="1241" spans="1:31" s="6" customFormat="1" ht="18" customHeight="1" x14ac:dyDescent="0.25">
      <c r="A1241" s="6" t="str">
        <f t="shared" si="2704"/>
        <v>b</v>
      </c>
      <c r="B1241" s="70" t="s">
        <v>7</v>
      </c>
      <c r="C1241" s="10" t="s">
        <v>217</v>
      </c>
      <c r="D1241" s="12">
        <v>0</v>
      </c>
      <c r="E1241" s="12">
        <v>0</v>
      </c>
      <c r="F1241" s="146">
        <v>0</v>
      </c>
      <c r="G1241" s="84">
        <v>0</v>
      </c>
      <c r="H1241" s="84">
        <v>0</v>
      </c>
      <c r="I1241" s="146">
        <v>0</v>
      </c>
      <c r="J1241" s="43">
        <v>0</v>
      </c>
      <c r="K1241" s="43">
        <v>0</v>
      </c>
      <c r="L1241" s="52" t="str">
        <f t="shared" si="2713"/>
        <v/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f t="shared" si="2714"/>
        <v>0</v>
      </c>
      <c r="T1241" s="146">
        <f t="shared" si="2715"/>
        <v>0</v>
      </c>
      <c r="U1241" s="52" t="str">
        <f t="shared" si="2716"/>
        <v/>
      </c>
      <c r="V1241" s="62">
        <f t="shared" si="2717"/>
        <v>0</v>
      </c>
      <c r="W1241" s="12">
        <v>0</v>
      </c>
      <c r="X1241" s="131">
        <v>0</v>
      </c>
      <c r="Y1241" s="12">
        <v>0</v>
      </c>
      <c r="Z1241" s="12">
        <v>0</v>
      </c>
      <c r="AA1241" s="62">
        <f t="shared" si="2718"/>
        <v>0</v>
      </c>
      <c r="AB1241" s="52" t="str">
        <f t="shared" si="2702"/>
        <v/>
      </c>
      <c r="AC1241" s="62">
        <f t="shared" si="2703"/>
        <v>0</v>
      </c>
      <c r="AD1241" s="81"/>
      <c r="AE1241" s="162"/>
    </row>
    <row r="1242" spans="1:31" s="6" customFormat="1" ht="18" customHeight="1" x14ac:dyDescent="0.25">
      <c r="A1242" s="6" t="str">
        <f t="shared" si="2704"/>
        <v>b</v>
      </c>
      <c r="B1242" s="70" t="s">
        <v>7</v>
      </c>
      <c r="C1242" s="10" t="s">
        <v>218</v>
      </c>
      <c r="D1242" s="12">
        <v>0</v>
      </c>
      <c r="E1242" s="12">
        <v>0</v>
      </c>
      <c r="F1242" s="146">
        <v>0</v>
      </c>
      <c r="G1242" s="84">
        <v>0</v>
      </c>
      <c r="H1242" s="84">
        <v>0</v>
      </c>
      <c r="I1242" s="146">
        <v>0</v>
      </c>
      <c r="J1242" s="43">
        <v>0</v>
      </c>
      <c r="K1242" s="43">
        <v>0</v>
      </c>
      <c r="L1242" s="52" t="str">
        <f t="shared" si="2713"/>
        <v/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f t="shared" si="2714"/>
        <v>0</v>
      </c>
      <c r="T1242" s="146">
        <f t="shared" si="2715"/>
        <v>0</v>
      </c>
      <c r="U1242" s="52" t="str">
        <f t="shared" si="2716"/>
        <v/>
      </c>
      <c r="V1242" s="62">
        <f t="shared" si="2717"/>
        <v>0</v>
      </c>
      <c r="W1242" s="12">
        <v>0</v>
      </c>
      <c r="X1242" s="131">
        <v>0</v>
      </c>
      <c r="Y1242" s="12">
        <v>0</v>
      </c>
      <c r="Z1242" s="12">
        <v>0</v>
      </c>
      <c r="AA1242" s="62">
        <f t="shared" si="2718"/>
        <v>0</v>
      </c>
      <c r="AB1242" s="52" t="str">
        <f t="shared" si="2702"/>
        <v/>
      </c>
      <c r="AC1242" s="62">
        <f t="shared" si="2703"/>
        <v>0</v>
      </c>
      <c r="AD1242" s="81"/>
      <c r="AE1242" s="162"/>
    </row>
    <row r="1243" spans="1:31" s="6" customFormat="1" ht="18" customHeight="1" x14ac:dyDescent="0.25">
      <c r="A1243" s="6" t="str">
        <f t="shared" si="2704"/>
        <v>b</v>
      </c>
      <c r="B1243" s="70" t="s">
        <v>7</v>
      </c>
      <c r="C1243" s="10" t="s">
        <v>219</v>
      </c>
      <c r="D1243" s="12">
        <v>0</v>
      </c>
      <c r="E1243" s="12">
        <v>0</v>
      </c>
      <c r="F1243" s="146">
        <v>0</v>
      </c>
      <c r="G1243" s="84">
        <v>0</v>
      </c>
      <c r="H1243" s="84">
        <v>0</v>
      </c>
      <c r="I1243" s="146">
        <v>0</v>
      </c>
      <c r="J1243" s="43">
        <v>0</v>
      </c>
      <c r="K1243" s="43">
        <v>0</v>
      </c>
      <c r="L1243" s="52" t="str">
        <f t="shared" si="2713"/>
        <v/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12">
        <f t="shared" si="2714"/>
        <v>0</v>
      </c>
      <c r="T1243" s="146">
        <f t="shared" si="2715"/>
        <v>0</v>
      </c>
      <c r="U1243" s="52" t="str">
        <f t="shared" si="2716"/>
        <v/>
      </c>
      <c r="V1243" s="62">
        <f t="shared" si="2717"/>
        <v>0</v>
      </c>
      <c r="W1243" s="12">
        <v>0</v>
      </c>
      <c r="X1243" s="131">
        <v>0</v>
      </c>
      <c r="Y1243" s="12">
        <v>0</v>
      </c>
      <c r="Z1243" s="12">
        <v>0</v>
      </c>
      <c r="AA1243" s="62">
        <f t="shared" si="2718"/>
        <v>0</v>
      </c>
      <c r="AB1243" s="52" t="str">
        <f t="shared" si="2702"/>
        <v/>
      </c>
      <c r="AC1243" s="62">
        <f t="shared" si="2703"/>
        <v>0</v>
      </c>
      <c r="AD1243" s="81"/>
      <c r="AE1243" s="162"/>
    </row>
    <row r="1244" spans="1:31" s="6" customFormat="1" ht="18" customHeight="1" x14ac:dyDescent="0.25">
      <c r="A1244" s="6" t="str">
        <f t="shared" si="2704"/>
        <v>b</v>
      </c>
      <c r="B1244" s="70" t="s">
        <v>7</v>
      </c>
      <c r="C1244" s="10" t="s">
        <v>220</v>
      </c>
      <c r="D1244" s="12">
        <v>0</v>
      </c>
      <c r="E1244" s="12">
        <v>0</v>
      </c>
      <c r="F1244" s="146">
        <v>0</v>
      </c>
      <c r="G1244" s="84">
        <v>0</v>
      </c>
      <c r="H1244" s="84">
        <v>0</v>
      </c>
      <c r="I1244" s="146">
        <v>0</v>
      </c>
      <c r="J1244" s="43">
        <v>0</v>
      </c>
      <c r="K1244" s="43">
        <v>0</v>
      </c>
      <c r="L1244" s="52" t="str">
        <f t="shared" si="2713"/>
        <v/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f t="shared" si="2714"/>
        <v>0</v>
      </c>
      <c r="T1244" s="146">
        <f t="shared" si="2715"/>
        <v>0</v>
      </c>
      <c r="U1244" s="52" t="str">
        <f t="shared" si="2716"/>
        <v/>
      </c>
      <c r="V1244" s="62">
        <f t="shared" si="2717"/>
        <v>0</v>
      </c>
      <c r="W1244" s="12">
        <v>0</v>
      </c>
      <c r="X1244" s="131">
        <v>0</v>
      </c>
      <c r="Y1244" s="12">
        <v>0</v>
      </c>
      <c r="Z1244" s="12">
        <v>0</v>
      </c>
      <c r="AA1244" s="62">
        <f t="shared" si="2718"/>
        <v>0</v>
      </c>
      <c r="AB1244" s="52" t="str">
        <f t="shared" si="2702"/>
        <v/>
      </c>
      <c r="AC1244" s="62">
        <f t="shared" si="2703"/>
        <v>0</v>
      </c>
      <c r="AD1244" s="81"/>
      <c r="AE1244" s="162"/>
    </row>
    <row r="1245" spans="1:31" s="6" customFormat="1" ht="30" customHeight="1" x14ac:dyDescent="0.25">
      <c r="A1245" s="6" t="str">
        <f t="shared" si="2704"/>
        <v>b</v>
      </c>
      <c r="B1245" s="69" t="s">
        <v>7</v>
      </c>
      <c r="C1245" s="13" t="s">
        <v>14</v>
      </c>
      <c r="D1245" s="14">
        <v>0</v>
      </c>
      <c r="E1245" s="14">
        <v>0</v>
      </c>
      <c r="F1245" s="147">
        <v>0</v>
      </c>
      <c r="G1245" s="158">
        <v>0</v>
      </c>
      <c r="H1245" s="158">
        <v>0</v>
      </c>
      <c r="I1245" s="147">
        <v>0</v>
      </c>
      <c r="J1245" s="44">
        <v>0</v>
      </c>
      <c r="K1245" s="44">
        <v>0</v>
      </c>
      <c r="L1245" s="53" t="str">
        <f t="shared" si="2713"/>
        <v/>
      </c>
      <c r="M1245" s="14">
        <v>0</v>
      </c>
      <c r="N1245" s="14">
        <v>0</v>
      </c>
      <c r="O1245" s="14">
        <v>0</v>
      </c>
      <c r="P1245" s="14">
        <v>0</v>
      </c>
      <c r="Q1245" s="14">
        <v>0</v>
      </c>
      <c r="R1245" s="14">
        <v>0</v>
      </c>
      <c r="S1245" s="14">
        <f t="shared" si="2714"/>
        <v>0</v>
      </c>
      <c r="T1245" s="147">
        <f t="shared" si="2715"/>
        <v>0</v>
      </c>
      <c r="U1245" s="53" t="str">
        <f t="shared" si="2716"/>
        <v/>
      </c>
      <c r="V1245" s="63">
        <f t="shared" si="2717"/>
        <v>0</v>
      </c>
      <c r="W1245" s="14">
        <v>0</v>
      </c>
      <c r="X1245" s="132">
        <v>0</v>
      </c>
      <c r="Y1245" s="14">
        <v>0</v>
      </c>
      <c r="Z1245" s="14">
        <v>0</v>
      </c>
      <c r="AA1245" s="63">
        <f t="shared" si="2718"/>
        <v>0</v>
      </c>
      <c r="AB1245" s="53" t="str">
        <f t="shared" si="2702"/>
        <v/>
      </c>
      <c r="AC1245" s="63">
        <f t="shared" si="2703"/>
        <v>0</v>
      </c>
      <c r="AD1245" s="81"/>
      <c r="AE1245" s="162"/>
    </row>
    <row r="1246" spans="1:31" s="6" customFormat="1" ht="15" customHeight="1" x14ac:dyDescent="0.25">
      <c r="A1246" s="6" t="str">
        <f t="shared" si="2704"/>
        <v>b</v>
      </c>
      <c r="B1246" s="69" t="s">
        <v>7</v>
      </c>
      <c r="C1246" s="13" t="s">
        <v>15</v>
      </c>
      <c r="D1246" s="14">
        <v>0</v>
      </c>
      <c r="E1246" s="14">
        <v>0</v>
      </c>
      <c r="F1246" s="147">
        <v>0</v>
      </c>
      <c r="G1246" s="158">
        <v>0</v>
      </c>
      <c r="H1246" s="158">
        <v>0</v>
      </c>
      <c r="I1246" s="147">
        <v>0</v>
      </c>
      <c r="J1246" s="44">
        <v>0</v>
      </c>
      <c r="K1246" s="44">
        <v>0</v>
      </c>
      <c r="L1246" s="53" t="str">
        <f t="shared" si="2713"/>
        <v/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f t="shared" si="2714"/>
        <v>0</v>
      </c>
      <c r="T1246" s="147">
        <f t="shared" si="2715"/>
        <v>0</v>
      </c>
      <c r="U1246" s="53" t="str">
        <f t="shared" si="2716"/>
        <v/>
      </c>
      <c r="V1246" s="63">
        <f t="shared" si="2717"/>
        <v>0</v>
      </c>
      <c r="W1246" s="14">
        <v>0</v>
      </c>
      <c r="X1246" s="132">
        <v>0</v>
      </c>
      <c r="Y1246" s="14">
        <v>0</v>
      </c>
      <c r="Z1246" s="14">
        <v>0</v>
      </c>
      <c r="AA1246" s="63">
        <f t="shared" si="2718"/>
        <v>0</v>
      </c>
      <c r="AB1246" s="53" t="str">
        <f t="shared" si="2702"/>
        <v/>
      </c>
      <c r="AC1246" s="63">
        <f t="shared" si="2703"/>
        <v>0</v>
      </c>
      <c r="AD1246" s="81"/>
      <c r="AE1246" s="162"/>
    </row>
    <row r="1247" spans="1:31" s="6" customFormat="1" ht="15.75" customHeight="1" thickBot="1" x14ac:dyDescent="0.3">
      <c r="A1247" s="6" t="str">
        <f t="shared" si="2704"/>
        <v>b</v>
      </c>
      <c r="B1247" s="71" t="s">
        <v>7</v>
      </c>
      <c r="C1247" s="17" t="s">
        <v>16</v>
      </c>
      <c r="D1247" s="18">
        <v>0</v>
      </c>
      <c r="E1247" s="18">
        <v>0</v>
      </c>
      <c r="F1247" s="149">
        <v>0</v>
      </c>
      <c r="G1247" s="160">
        <v>0</v>
      </c>
      <c r="H1247" s="160">
        <v>0</v>
      </c>
      <c r="I1247" s="149">
        <v>0</v>
      </c>
      <c r="J1247" s="46">
        <v>0</v>
      </c>
      <c r="K1247" s="46">
        <v>0</v>
      </c>
      <c r="L1247" s="55" t="str">
        <f t="shared" si="2713"/>
        <v/>
      </c>
      <c r="M1247" s="18">
        <v>0</v>
      </c>
      <c r="N1247" s="18">
        <v>0</v>
      </c>
      <c r="O1247" s="18">
        <v>0</v>
      </c>
      <c r="P1247" s="18">
        <v>0</v>
      </c>
      <c r="Q1247" s="18">
        <v>0</v>
      </c>
      <c r="R1247" s="18">
        <v>0</v>
      </c>
      <c r="S1247" s="18">
        <f t="shared" si="2714"/>
        <v>0</v>
      </c>
      <c r="T1247" s="149">
        <f t="shared" si="2715"/>
        <v>0</v>
      </c>
      <c r="U1247" s="55" t="str">
        <f t="shared" si="2716"/>
        <v/>
      </c>
      <c r="V1247" s="65">
        <f t="shared" si="2717"/>
        <v>0</v>
      </c>
      <c r="W1247" s="18">
        <v>0</v>
      </c>
      <c r="X1247" s="133">
        <v>0</v>
      </c>
      <c r="Y1247" s="18">
        <v>0</v>
      </c>
      <c r="Z1247" s="18">
        <v>0</v>
      </c>
      <c r="AA1247" s="65">
        <f t="shared" si="2718"/>
        <v>0</v>
      </c>
      <c r="AB1247" s="55" t="str">
        <f t="shared" si="2702"/>
        <v/>
      </c>
      <c r="AC1247" s="65">
        <f t="shared" si="2703"/>
        <v>0</v>
      </c>
      <c r="AD1247" s="81"/>
      <c r="AE1247" s="162"/>
    </row>
    <row r="1248" spans="1:31" s="6" customFormat="1" ht="16.5" customHeight="1" thickTop="1" thickBot="1" x14ac:dyDescent="0.3">
      <c r="A1248" s="6" t="str">
        <f t="shared" si="2704"/>
        <v>b</v>
      </c>
      <c r="B1248" s="67" t="s">
        <v>204</v>
      </c>
      <c r="C1248" s="25" t="s">
        <v>205</v>
      </c>
      <c r="D1248" s="22">
        <f t="shared" ref="D1248:K1248" si="2727">D1249+D1257+D1258+D1259</f>
        <v>0</v>
      </c>
      <c r="E1248" s="22">
        <f t="shared" ref="E1248:F1248" si="2728">E1249+E1257+E1258+E1259</f>
        <v>0</v>
      </c>
      <c r="F1248" s="150">
        <f t="shared" si="2728"/>
        <v>0</v>
      </c>
      <c r="G1248" s="23">
        <f t="shared" si="2727"/>
        <v>0</v>
      </c>
      <c r="H1248" s="23">
        <f t="shared" ref="H1248" si="2729">H1249+H1257+H1258+H1259</f>
        <v>0</v>
      </c>
      <c r="I1248" s="150">
        <f t="shared" ref="I1248" si="2730">I1249+I1257+I1258+I1259</f>
        <v>0</v>
      </c>
      <c r="J1248" s="47">
        <f t="shared" si="2727"/>
        <v>0</v>
      </c>
      <c r="K1248" s="47">
        <f t="shared" si="2727"/>
        <v>0</v>
      </c>
      <c r="L1248" s="56" t="str">
        <f t="shared" si="2713"/>
        <v/>
      </c>
      <c r="M1248" s="22">
        <f>M1249+M1257+M1258+M1259</f>
        <v>0</v>
      </c>
      <c r="N1248" s="22">
        <f>N1249+N1257+N1258+N1259</f>
        <v>0</v>
      </c>
      <c r="O1248" s="22">
        <f>O1249+O1257+O1258+O1259</f>
        <v>0</v>
      </c>
      <c r="P1248" s="22">
        <f>P1249+P1257+P1258+P1259</f>
        <v>0</v>
      </c>
      <c r="Q1248" s="22">
        <f>Q1249+Q1257+Q1258+Q1259</f>
        <v>0</v>
      </c>
      <c r="R1248" s="22">
        <v>0</v>
      </c>
      <c r="S1248" s="22">
        <f t="shared" si="2714"/>
        <v>0</v>
      </c>
      <c r="T1248" s="150">
        <f t="shared" si="2715"/>
        <v>0</v>
      </c>
      <c r="U1248" s="56" t="str">
        <f t="shared" si="2716"/>
        <v/>
      </c>
      <c r="V1248" s="66">
        <f t="shared" si="2717"/>
        <v>0</v>
      </c>
      <c r="W1248" s="22">
        <f>W1249+W1257+W1258+W1259</f>
        <v>0</v>
      </c>
      <c r="X1248" s="141">
        <f>X1249+X1257+X1258+X1259</f>
        <v>0</v>
      </c>
      <c r="Y1248" s="22">
        <f>Y1249+Y1257+Y1258+Y1259</f>
        <v>0</v>
      </c>
      <c r="Z1248" s="22">
        <f>Z1249+Z1257+Z1258+Z1259</f>
        <v>0</v>
      </c>
      <c r="AA1248" s="66">
        <f t="shared" si="2718"/>
        <v>0</v>
      </c>
      <c r="AB1248" s="56" t="str">
        <f t="shared" si="2702"/>
        <v/>
      </c>
      <c r="AC1248" s="66">
        <f t="shared" si="2703"/>
        <v>0</v>
      </c>
      <c r="AD1248" s="81"/>
      <c r="AE1248" s="162"/>
    </row>
    <row r="1249" spans="1:31" s="6" customFormat="1" ht="15.75" customHeight="1" thickTop="1" x14ac:dyDescent="0.25">
      <c r="A1249" s="6" t="str">
        <f t="shared" si="2704"/>
        <v>b</v>
      </c>
      <c r="B1249" s="69" t="s">
        <v>7</v>
      </c>
      <c r="C1249" s="13" t="s">
        <v>8</v>
      </c>
      <c r="D1249" s="14">
        <f t="shared" ref="D1249:K1249" si="2731">D1250+D1251+D1252+D1253+D1254+D1255+D1256</f>
        <v>0</v>
      </c>
      <c r="E1249" s="14">
        <f t="shared" ref="E1249:F1249" si="2732">E1250+E1251+E1252+E1253+E1254+E1255+E1256</f>
        <v>0</v>
      </c>
      <c r="F1249" s="147">
        <f t="shared" si="2732"/>
        <v>0</v>
      </c>
      <c r="G1249" s="158">
        <f t="shared" si="2731"/>
        <v>0</v>
      </c>
      <c r="H1249" s="158">
        <f t="shared" ref="H1249" si="2733">H1250+H1251+H1252+H1253+H1254+H1255+H1256</f>
        <v>0</v>
      </c>
      <c r="I1249" s="147">
        <f t="shared" ref="I1249" si="2734">I1250+I1251+I1252+I1253+I1254+I1255+I1256</f>
        <v>0</v>
      </c>
      <c r="J1249" s="44">
        <f t="shared" si="2731"/>
        <v>0</v>
      </c>
      <c r="K1249" s="44">
        <f t="shared" si="2731"/>
        <v>0</v>
      </c>
      <c r="L1249" s="53" t="str">
        <f t="shared" si="2713"/>
        <v/>
      </c>
      <c r="M1249" s="14">
        <f>M1250+M1251+M1252+M1253+M1254+M1255+M1256</f>
        <v>0</v>
      </c>
      <c r="N1249" s="14">
        <f>N1250+N1251+N1252+N1253+N1254+N1255+N1256</f>
        <v>0</v>
      </c>
      <c r="O1249" s="14">
        <f>O1250+O1251+O1252+O1253+O1254+O1255+O1256</f>
        <v>0</v>
      </c>
      <c r="P1249" s="14">
        <f>P1250+P1251+P1252+P1253+P1254+P1255+P1256</f>
        <v>0</v>
      </c>
      <c r="Q1249" s="14">
        <f>Q1250+Q1251+Q1252+Q1253+Q1254+Q1255+Q1256</f>
        <v>0</v>
      </c>
      <c r="R1249" s="14">
        <v>0</v>
      </c>
      <c r="S1249" s="14">
        <f t="shared" si="2714"/>
        <v>0</v>
      </c>
      <c r="T1249" s="147">
        <f t="shared" si="2715"/>
        <v>0</v>
      </c>
      <c r="U1249" s="53" t="str">
        <f t="shared" si="2716"/>
        <v/>
      </c>
      <c r="V1249" s="63">
        <f t="shared" si="2717"/>
        <v>0</v>
      </c>
      <c r="W1249" s="14">
        <f>W1250+W1251+W1252+W1253+W1254+W1255+W1256</f>
        <v>0</v>
      </c>
      <c r="X1249" s="132">
        <f>X1250+X1251+X1252+X1253+X1254+X1255+X1256</f>
        <v>0</v>
      </c>
      <c r="Y1249" s="14">
        <f>Y1250+Y1251+Y1252+Y1253+Y1254+Y1255+Y1256</f>
        <v>0</v>
      </c>
      <c r="Z1249" s="14">
        <f>Z1250+Z1251+Z1252+Z1253+Z1254+Z1255+Z1256</f>
        <v>0</v>
      </c>
      <c r="AA1249" s="63">
        <f t="shared" si="2718"/>
        <v>0</v>
      </c>
      <c r="AB1249" s="53" t="str">
        <f t="shared" si="2702"/>
        <v/>
      </c>
      <c r="AC1249" s="63">
        <f t="shared" si="2703"/>
        <v>0</v>
      </c>
      <c r="AD1249" s="81"/>
      <c r="AE1249" s="162"/>
    </row>
    <row r="1250" spans="1:31" s="6" customFormat="1" ht="18" customHeight="1" x14ac:dyDescent="0.25">
      <c r="A1250" s="6" t="str">
        <f t="shared" si="2704"/>
        <v>b</v>
      </c>
      <c r="B1250" s="70" t="s">
        <v>7</v>
      </c>
      <c r="C1250" s="10" t="s">
        <v>215</v>
      </c>
      <c r="D1250" s="12">
        <v>0</v>
      </c>
      <c r="E1250" s="12">
        <v>0</v>
      </c>
      <c r="F1250" s="146">
        <v>0</v>
      </c>
      <c r="G1250" s="84">
        <v>0</v>
      </c>
      <c r="H1250" s="84">
        <v>0</v>
      </c>
      <c r="I1250" s="146">
        <v>0</v>
      </c>
      <c r="J1250" s="43">
        <v>0</v>
      </c>
      <c r="K1250" s="43">
        <v>0</v>
      </c>
      <c r="L1250" s="52" t="str">
        <f t="shared" si="2713"/>
        <v/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  <c r="S1250" s="12">
        <f t="shared" si="2714"/>
        <v>0</v>
      </c>
      <c r="T1250" s="146">
        <f t="shared" si="2715"/>
        <v>0</v>
      </c>
      <c r="U1250" s="52" t="str">
        <f t="shared" si="2716"/>
        <v/>
      </c>
      <c r="V1250" s="62">
        <f t="shared" si="2717"/>
        <v>0</v>
      </c>
      <c r="W1250" s="12">
        <v>0</v>
      </c>
      <c r="X1250" s="131">
        <v>0</v>
      </c>
      <c r="Y1250" s="12">
        <v>0</v>
      </c>
      <c r="Z1250" s="12">
        <v>0</v>
      </c>
      <c r="AA1250" s="62">
        <f t="shared" si="2718"/>
        <v>0</v>
      </c>
      <c r="AB1250" s="52" t="str">
        <f t="shared" si="2702"/>
        <v/>
      </c>
      <c r="AC1250" s="62">
        <f t="shared" si="2703"/>
        <v>0</v>
      </c>
      <c r="AD1250" s="81"/>
      <c r="AE1250" s="162"/>
    </row>
    <row r="1251" spans="1:31" s="6" customFormat="1" ht="18" customHeight="1" x14ac:dyDescent="0.25">
      <c r="A1251" s="6" t="str">
        <f t="shared" si="2704"/>
        <v>b</v>
      </c>
      <c r="B1251" s="70" t="s">
        <v>7</v>
      </c>
      <c r="C1251" s="10" t="s">
        <v>221</v>
      </c>
      <c r="D1251" s="12">
        <v>0</v>
      </c>
      <c r="E1251" s="12">
        <v>0</v>
      </c>
      <c r="F1251" s="146">
        <v>0</v>
      </c>
      <c r="G1251" s="84">
        <v>0</v>
      </c>
      <c r="H1251" s="84">
        <v>0</v>
      </c>
      <c r="I1251" s="146">
        <v>0</v>
      </c>
      <c r="J1251" s="43">
        <v>0</v>
      </c>
      <c r="K1251" s="43">
        <v>0</v>
      </c>
      <c r="L1251" s="52" t="str">
        <f t="shared" si="2713"/>
        <v/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f t="shared" si="2714"/>
        <v>0</v>
      </c>
      <c r="T1251" s="146">
        <f t="shared" si="2715"/>
        <v>0</v>
      </c>
      <c r="U1251" s="52" t="str">
        <f t="shared" si="2716"/>
        <v/>
      </c>
      <c r="V1251" s="62">
        <f t="shared" si="2717"/>
        <v>0</v>
      </c>
      <c r="W1251" s="12">
        <v>0</v>
      </c>
      <c r="X1251" s="131">
        <v>0</v>
      </c>
      <c r="Y1251" s="12">
        <v>0</v>
      </c>
      <c r="Z1251" s="12">
        <v>0</v>
      </c>
      <c r="AA1251" s="62">
        <f t="shared" si="2718"/>
        <v>0</v>
      </c>
      <c r="AB1251" s="52" t="str">
        <f t="shared" si="2702"/>
        <v/>
      </c>
      <c r="AC1251" s="62">
        <f t="shared" si="2703"/>
        <v>0</v>
      </c>
      <c r="AD1251" s="81"/>
      <c r="AE1251" s="162"/>
    </row>
    <row r="1252" spans="1:31" s="6" customFormat="1" ht="18" customHeight="1" x14ac:dyDescent="0.25">
      <c r="A1252" s="6" t="str">
        <f t="shared" si="2704"/>
        <v>b</v>
      </c>
      <c r="B1252" s="70" t="s">
        <v>7</v>
      </c>
      <c r="C1252" s="10" t="s">
        <v>216</v>
      </c>
      <c r="D1252" s="12">
        <v>0</v>
      </c>
      <c r="E1252" s="12">
        <v>0</v>
      </c>
      <c r="F1252" s="146">
        <v>0</v>
      </c>
      <c r="G1252" s="84">
        <v>0</v>
      </c>
      <c r="H1252" s="84">
        <v>0</v>
      </c>
      <c r="I1252" s="146">
        <v>0</v>
      </c>
      <c r="J1252" s="43">
        <v>0</v>
      </c>
      <c r="K1252" s="43">
        <v>0</v>
      </c>
      <c r="L1252" s="52" t="str">
        <f t="shared" si="2713"/>
        <v/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f t="shared" si="2714"/>
        <v>0</v>
      </c>
      <c r="T1252" s="146">
        <f t="shared" si="2715"/>
        <v>0</v>
      </c>
      <c r="U1252" s="52" t="str">
        <f t="shared" si="2716"/>
        <v/>
      </c>
      <c r="V1252" s="62">
        <f t="shared" si="2717"/>
        <v>0</v>
      </c>
      <c r="W1252" s="12">
        <v>0</v>
      </c>
      <c r="X1252" s="131">
        <v>0</v>
      </c>
      <c r="Y1252" s="12">
        <v>0</v>
      </c>
      <c r="Z1252" s="12">
        <v>0</v>
      </c>
      <c r="AA1252" s="62">
        <f t="shared" si="2718"/>
        <v>0</v>
      </c>
      <c r="AB1252" s="52" t="str">
        <f t="shared" si="2702"/>
        <v/>
      </c>
      <c r="AC1252" s="62">
        <f t="shared" si="2703"/>
        <v>0</v>
      </c>
      <c r="AD1252" s="81"/>
      <c r="AE1252" s="162"/>
    </row>
    <row r="1253" spans="1:31" s="6" customFormat="1" ht="18" customHeight="1" x14ac:dyDescent="0.25">
      <c r="A1253" s="6" t="str">
        <f t="shared" si="2704"/>
        <v>b</v>
      </c>
      <c r="B1253" s="70" t="s">
        <v>7</v>
      </c>
      <c r="C1253" s="10" t="s">
        <v>217</v>
      </c>
      <c r="D1253" s="12">
        <v>0</v>
      </c>
      <c r="E1253" s="12">
        <v>0</v>
      </c>
      <c r="F1253" s="146">
        <v>0</v>
      </c>
      <c r="G1253" s="84">
        <v>0</v>
      </c>
      <c r="H1253" s="84">
        <v>0</v>
      </c>
      <c r="I1253" s="146">
        <v>0</v>
      </c>
      <c r="J1253" s="43">
        <v>0</v>
      </c>
      <c r="K1253" s="43">
        <v>0</v>
      </c>
      <c r="L1253" s="52" t="str">
        <f t="shared" si="2713"/>
        <v/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f t="shared" si="2714"/>
        <v>0</v>
      </c>
      <c r="T1253" s="146">
        <f t="shared" si="2715"/>
        <v>0</v>
      </c>
      <c r="U1253" s="52" t="str">
        <f t="shared" si="2716"/>
        <v/>
      </c>
      <c r="V1253" s="62">
        <f t="shared" si="2717"/>
        <v>0</v>
      </c>
      <c r="W1253" s="12">
        <v>0</v>
      </c>
      <c r="X1253" s="131">
        <v>0</v>
      </c>
      <c r="Y1253" s="12">
        <v>0</v>
      </c>
      <c r="Z1253" s="12">
        <v>0</v>
      </c>
      <c r="AA1253" s="62">
        <f t="shared" si="2718"/>
        <v>0</v>
      </c>
      <c r="AB1253" s="52" t="str">
        <f t="shared" si="2702"/>
        <v/>
      </c>
      <c r="AC1253" s="62">
        <f t="shared" si="2703"/>
        <v>0</v>
      </c>
      <c r="AD1253" s="81"/>
      <c r="AE1253" s="162"/>
    </row>
    <row r="1254" spans="1:31" s="6" customFormat="1" ht="18" customHeight="1" x14ac:dyDescent="0.25">
      <c r="A1254" s="6" t="str">
        <f t="shared" si="2704"/>
        <v>b</v>
      </c>
      <c r="B1254" s="70" t="s">
        <v>7</v>
      </c>
      <c r="C1254" s="10" t="s">
        <v>218</v>
      </c>
      <c r="D1254" s="12">
        <v>0</v>
      </c>
      <c r="E1254" s="12">
        <v>0</v>
      </c>
      <c r="F1254" s="146">
        <v>0</v>
      </c>
      <c r="G1254" s="84">
        <v>0</v>
      </c>
      <c r="H1254" s="84">
        <v>0</v>
      </c>
      <c r="I1254" s="146">
        <v>0</v>
      </c>
      <c r="J1254" s="43">
        <v>0</v>
      </c>
      <c r="K1254" s="43">
        <v>0</v>
      </c>
      <c r="L1254" s="52" t="str">
        <f t="shared" si="2713"/>
        <v/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f t="shared" si="2714"/>
        <v>0</v>
      </c>
      <c r="T1254" s="146">
        <f t="shared" si="2715"/>
        <v>0</v>
      </c>
      <c r="U1254" s="52" t="str">
        <f t="shared" si="2716"/>
        <v/>
      </c>
      <c r="V1254" s="62">
        <f t="shared" si="2717"/>
        <v>0</v>
      </c>
      <c r="W1254" s="12">
        <v>0</v>
      </c>
      <c r="X1254" s="131">
        <v>0</v>
      </c>
      <c r="Y1254" s="12">
        <v>0</v>
      </c>
      <c r="Z1254" s="12">
        <v>0</v>
      </c>
      <c r="AA1254" s="62">
        <f t="shared" si="2718"/>
        <v>0</v>
      </c>
      <c r="AB1254" s="52" t="str">
        <f t="shared" si="2702"/>
        <v/>
      </c>
      <c r="AC1254" s="62">
        <f t="shared" si="2703"/>
        <v>0</v>
      </c>
      <c r="AD1254" s="81"/>
      <c r="AE1254" s="162"/>
    </row>
    <row r="1255" spans="1:31" s="6" customFormat="1" ht="18" customHeight="1" x14ac:dyDescent="0.25">
      <c r="A1255" s="6" t="str">
        <f t="shared" si="2704"/>
        <v>b</v>
      </c>
      <c r="B1255" s="70" t="s">
        <v>7</v>
      </c>
      <c r="C1255" s="10" t="s">
        <v>219</v>
      </c>
      <c r="D1255" s="12">
        <v>0</v>
      </c>
      <c r="E1255" s="12">
        <v>0</v>
      </c>
      <c r="F1255" s="146">
        <v>0</v>
      </c>
      <c r="G1255" s="84">
        <v>0</v>
      </c>
      <c r="H1255" s="84">
        <v>0</v>
      </c>
      <c r="I1255" s="146">
        <v>0</v>
      </c>
      <c r="J1255" s="43">
        <v>0</v>
      </c>
      <c r="K1255" s="43">
        <v>0</v>
      </c>
      <c r="L1255" s="52" t="str">
        <f t="shared" si="2713"/>
        <v/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f t="shared" si="2714"/>
        <v>0</v>
      </c>
      <c r="T1255" s="146">
        <f t="shared" si="2715"/>
        <v>0</v>
      </c>
      <c r="U1255" s="52" t="str">
        <f t="shared" si="2716"/>
        <v/>
      </c>
      <c r="V1255" s="62">
        <f t="shared" si="2717"/>
        <v>0</v>
      </c>
      <c r="W1255" s="12">
        <v>0</v>
      </c>
      <c r="X1255" s="131">
        <v>0</v>
      </c>
      <c r="Y1255" s="12">
        <v>0</v>
      </c>
      <c r="Z1255" s="12">
        <v>0</v>
      </c>
      <c r="AA1255" s="62">
        <f t="shared" si="2718"/>
        <v>0</v>
      </c>
      <c r="AB1255" s="52" t="str">
        <f t="shared" si="2702"/>
        <v/>
      </c>
      <c r="AC1255" s="62">
        <f t="shared" si="2703"/>
        <v>0</v>
      </c>
      <c r="AD1255" s="81"/>
      <c r="AE1255" s="162"/>
    </row>
    <row r="1256" spans="1:31" s="6" customFormat="1" ht="18" customHeight="1" x14ac:dyDescent="0.25">
      <c r="A1256" s="6" t="str">
        <f t="shared" si="2704"/>
        <v>b</v>
      </c>
      <c r="B1256" s="70" t="s">
        <v>7</v>
      </c>
      <c r="C1256" s="10" t="s">
        <v>220</v>
      </c>
      <c r="D1256" s="12">
        <v>0</v>
      </c>
      <c r="E1256" s="12">
        <v>0</v>
      </c>
      <c r="F1256" s="146">
        <v>0</v>
      </c>
      <c r="G1256" s="84">
        <v>0</v>
      </c>
      <c r="H1256" s="84">
        <v>0</v>
      </c>
      <c r="I1256" s="146">
        <v>0</v>
      </c>
      <c r="J1256" s="43">
        <v>0</v>
      </c>
      <c r="K1256" s="43">
        <v>0</v>
      </c>
      <c r="L1256" s="52" t="str">
        <f t="shared" si="2713"/>
        <v/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f t="shared" si="2714"/>
        <v>0</v>
      </c>
      <c r="T1256" s="146">
        <f t="shared" si="2715"/>
        <v>0</v>
      </c>
      <c r="U1256" s="52" t="str">
        <f t="shared" si="2716"/>
        <v/>
      </c>
      <c r="V1256" s="62">
        <f t="shared" si="2717"/>
        <v>0</v>
      </c>
      <c r="W1256" s="12">
        <v>0</v>
      </c>
      <c r="X1256" s="131">
        <v>0</v>
      </c>
      <c r="Y1256" s="12">
        <v>0</v>
      </c>
      <c r="Z1256" s="12">
        <v>0</v>
      </c>
      <c r="AA1256" s="62">
        <f t="shared" si="2718"/>
        <v>0</v>
      </c>
      <c r="AB1256" s="52" t="str">
        <f t="shared" si="2702"/>
        <v/>
      </c>
      <c r="AC1256" s="62">
        <f t="shared" si="2703"/>
        <v>0</v>
      </c>
      <c r="AD1256" s="81"/>
      <c r="AE1256" s="162"/>
    </row>
    <row r="1257" spans="1:31" s="6" customFormat="1" ht="30" customHeight="1" x14ac:dyDescent="0.25">
      <c r="A1257" s="6" t="str">
        <f t="shared" si="2704"/>
        <v>b</v>
      </c>
      <c r="B1257" s="69" t="s">
        <v>7</v>
      </c>
      <c r="C1257" s="13" t="s">
        <v>14</v>
      </c>
      <c r="D1257" s="14">
        <v>0</v>
      </c>
      <c r="E1257" s="14">
        <v>0</v>
      </c>
      <c r="F1257" s="147">
        <v>0</v>
      </c>
      <c r="G1257" s="158">
        <v>0</v>
      </c>
      <c r="H1257" s="158">
        <v>0</v>
      </c>
      <c r="I1257" s="147">
        <v>0</v>
      </c>
      <c r="J1257" s="44">
        <v>0</v>
      </c>
      <c r="K1257" s="44">
        <v>0</v>
      </c>
      <c r="L1257" s="53" t="str">
        <f t="shared" si="2713"/>
        <v/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f t="shared" si="2714"/>
        <v>0</v>
      </c>
      <c r="T1257" s="147">
        <f t="shared" si="2715"/>
        <v>0</v>
      </c>
      <c r="U1257" s="53" t="str">
        <f t="shared" si="2716"/>
        <v/>
      </c>
      <c r="V1257" s="63">
        <f t="shared" si="2717"/>
        <v>0</v>
      </c>
      <c r="W1257" s="14">
        <v>0</v>
      </c>
      <c r="X1257" s="132">
        <v>0</v>
      </c>
      <c r="Y1257" s="14">
        <v>0</v>
      </c>
      <c r="Z1257" s="14">
        <v>0</v>
      </c>
      <c r="AA1257" s="63">
        <f t="shared" si="2718"/>
        <v>0</v>
      </c>
      <c r="AB1257" s="53" t="str">
        <f t="shared" si="2702"/>
        <v/>
      </c>
      <c r="AC1257" s="63">
        <f t="shared" si="2703"/>
        <v>0</v>
      </c>
      <c r="AD1257" s="81"/>
      <c r="AE1257" s="162"/>
    </row>
    <row r="1258" spans="1:31" s="6" customFormat="1" ht="15" customHeight="1" x14ac:dyDescent="0.25">
      <c r="A1258" s="6" t="str">
        <f t="shared" si="2704"/>
        <v>b</v>
      </c>
      <c r="B1258" s="69" t="s">
        <v>7</v>
      </c>
      <c r="C1258" s="13" t="s">
        <v>15</v>
      </c>
      <c r="D1258" s="14">
        <v>0</v>
      </c>
      <c r="E1258" s="14">
        <v>0</v>
      </c>
      <c r="F1258" s="147">
        <v>0</v>
      </c>
      <c r="G1258" s="158">
        <v>0</v>
      </c>
      <c r="H1258" s="158">
        <v>0</v>
      </c>
      <c r="I1258" s="147">
        <v>0</v>
      </c>
      <c r="J1258" s="44">
        <v>0</v>
      </c>
      <c r="K1258" s="44">
        <v>0</v>
      </c>
      <c r="L1258" s="53" t="str">
        <f t="shared" si="2713"/>
        <v/>
      </c>
      <c r="M1258" s="14">
        <v>0</v>
      </c>
      <c r="N1258" s="14">
        <v>0</v>
      </c>
      <c r="O1258" s="14">
        <v>0</v>
      </c>
      <c r="P1258" s="14">
        <v>0</v>
      </c>
      <c r="Q1258" s="14">
        <v>0</v>
      </c>
      <c r="R1258" s="14">
        <v>0</v>
      </c>
      <c r="S1258" s="14">
        <f t="shared" si="2714"/>
        <v>0</v>
      </c>
      <c r="T1258" s="147">
        <f t="shared" si="2715"/>
        <v>0</v>
      </c>
      <c r="U1258" s="53" t="str">
        <f t="shared" si="2716"/>
        <v/>
      </c>
      <c r="V1258" s="63">
        <f t="shared" si="2717"/>
        <v>0</v>
      </c>
      <c r="W1258" s="14">
        <v>0</v>
      </c>
      <c r="X1258" s="132">
        <v>0</v>
      </c>
      <c r="Y1258" s="14">
        <v>0</v>
      </c>
      <c r="Z1258" s="14">
        <v>0</v>
      </c>
      <c r="AA1258" s="63">
        <f t="shared" si="2718"/>
        <v>0</v>
      </c>
      <c r="AB1258" s="53" t="str">
        <f t="shared" si="2702"/>
        <v/>
      </c>
      <c r="AC1258" s="63">
        <f t="shared" si="2703"/>
        <v>0</v>
      </c>
      <c r="AD1258" s="81"/>
      <c r="AE1258" s="162"/>
    </row>
    <row r="1259" spans="1:31" s="6" customFormat="1" ht="15.75" customHeight="1" thickBot="1" x14ac:dyDescent="0.3">
      <c r="A1259" s="6" t="str">
        <f t="shared" si="2704"/>
        <v>b</v>
      </c>
      <c r="B1259" s="71" t="s">
        <v>7</v>
      </c>
      <c r="C1259" s="17" t="s">
        <v>16</v>
      </c>
      <c r="D1259" s="18">
        <v>0</v>
      </c>
      <c r="E1259" s="18">
        <v>0</v>
      </c>
      <c r="F1259" s="149">
        <v>0</v>
      </c>
      <c r="G1259" s="160">
        <v>0</v>
      </c>
      <c r="H1259" s="160">
        <v>0</v>
      </c>
      <c r="I1259" s="149">
        <v>0</v>
      </c>
      <c r="J1259" s="46">
        <v>0</v>
      </c>
      <c r="K1259" s="46">
        <v>0</v>
      </c>
      <c r="L1259" s="55" t="str">
        <f t="shared" si="2713"/>
        <v/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  <c r="R1259" s="18">
        <v>0</v>
      </c>
      <c r="S1259" s="18">
        <f t="shared" si="2714"/>
        <v>0</v>
      </c>
      <c r="T1259" s="149">
        <f t="shared" si="2715"/>
        <v>0</v>
      </c>
      <c r="U1259" s="55" t="str">
        <f t="shared" si="2716"/>
        <v/>
      </c>
      <c r="V1259" s="65">
        <f t="shared" si="2717"/>
        <v>0</v>
      </c>
      <c r="W1259" s="18">
        <v>0</v>
      </c>
      <c r="X1259" s="133">
        <v>0</v>
      </c>
      <c r="Y1259" s="18">
        <v>0</v>
      </c>
      <c r="Z1259" s="18">
        <v>0</v>
      </c>
      <c r="AA1259" s="65">
        <f t="shared" si="2718"/>
        <v>0</v>
      </c>
      <c r="AB1259" s="55" t="str">
        <f t="shared" si="2702"/>
        <v/>
      </c>
      <c r="AC1259" s="65">
        <f t="shared" si="2703"/>
        <v>0</v>
      </c>
      <c r="AD1259" s="81"/>
      <c r="AE1259" s="162"/>
    </row>
    <row r="1260" spans="1:31" s="6" customFormat="1" ht="48.75" thickTop="1" thickBot="1" x14ac:dyDescent="0.3">
      <c r="A1260" s="6" t="str">
        <f t="shared" si="2704"/>
        <v>a</v>
      </c>
      <c r="B1260" s="163" t="s">
        <v>206</v>
      </c>
      <c r="C1260" s="164" t="s">
        <v>207</v>
      </c>
      <c r="D1260" s="7">
        <f t="shared" ref="D1260:K1260" si="2735">D1261+D1269+D1270+D1271</f>
        <v>31293</v>
      </c>
      <c r="E1260" s="7">
        <f t="shared" si="2735"/>
        <v>29182.405999999999</v>
      </c>
      <c r="F1260" s="143">
        <f t="shared" ref="F1260" si="2736">F1261+F1269+F1270+F1271</f>
        <v>20547.420999999998</v>
      </c>
      <c r="G1260" s="156">
        <f t="shared" si="2735"/>
        <v>16928.227910000001</v>
      </c>
      <c r="H1260" s="156">
        <f t="shared" ref="H1260" si="2737">H1261+H1269+H1270+H1271</f>
        <v>15227.574919999999</v>
      </c>
      <c r="I1260" s="143">
        <f t="shared" ref="I1260" si="2738">I1261+I1269+I1270+I1271</f>
        <v>14836.14069</v>
      </c>
      <c r="J1260" s="40">
        <f t="shared" si="2735"/>
        <v>7705.9830199999997</v>
      </c>
      <c r="K1260" s="40">
        <f t="shared" si="2735"/>
        <v>7573.1361399999996</v>
      </c>
      <c r="L1260" s="49">
        <f t="shared" si="2713"/>
        <v>0.82386144275722017</v>
      </c>
      <c r="M1260" s="7">
        <f>M1261+M1269+M1270+M1271</f>
        <v>0</v>
      </c>
      <c r="N1260" s="7">
        <f>N1261+N1269+N1270+N1271</f>
        <v>12.71</v>
      </c>
      <c r="O1260" s="7">
        <f>O1261+O1269+O1270+O1271</f>
        <v>205.70077000000003</v>
      </c>
      <c r="P1260" s="7">
        <f>P1261+P1269+P1270+P1271</f>
        <v>132.84688000000037</v>
      </c>
      <c r="Q1260" s="7">
        <f>Q1261+Q1269+Q1270+Q1271</f>
        <v>6701.05</v>
      </c>
      <c r="R1260" s="7">
        <v>7130.1576700000005</v>
      </c>
      <c r="S1260" s="7">
        <f t="shared" si="2714"/>
        <v>1700.6529900000023</v>
      </c>
      <c r="T1260" s="143">
        <f t="shared" si="2715"/>
        <v>3619.193089999997</v>
      </c>
      <c r="U1260" s="49">
        <f t="shared" si="2716"/>
        <v>0.58008335262006849</v>
      </c>
      <c r="V1260" s="59">
        <f t="shared" si="2717"/>
        <v>12254.178089999998</v>
      </c>
      <c r="W1260" s="7">
        <f>W1261+W1269+W1270+W1271</f>
        <v>13843.7</v>
      </c>
      <c r="X1260" s="129">
        <f>X1261+X1269+X1270+X1271</f>
        <v>13097.7</v>
      </c>
      <c r="Y1260" s="7">
        <f>Y1261+Y1269+Y1270+Y1271</f>
        <v>5497.9500000000007</v>
      </c>
      <c r="Z1260" s="7">
        <f>Z1261+Z1269+Z1270+Z1271</f>
        <v>9965.6</v>
      </c>
      <c r="AA1260" s="59">
        <f t="shared" si="2718"/>
        <v>22426.177910000002</v>
      </c>
      <c r="AB1260" s="49">
        <f t="shared" si="2702"/>
        <v>0.7684828286605293</v>
      </c>
      <c r="AC1260" s="59">
        <f t="shared" si="2703"/>
        <v>6756.2280899999969</v>
      </c>
      <c r="AD1260" s="81"/>
      <c r="AE1260" s="162"/>
    </row>
    <row r="1261" spans="1:31" s="6" customFormat="1" ht="18.75" customHeight="1" thickTop="1" x14ac:dyDescent="0.25">
      <c r="A1261" s="6" t="s">
        <v>231</v>
      </c>
      <c r="B1261" s="69" t="s">
        <v>7</v>
      </c>
      <c r="C1261" s="8" t="s">
        <v>8</v>
      </c>
      <c r="D1261" s="9">
        <f t="shared" ref="D1261:K1261" si="2739">D1262+D1263+D1264+D1265+D1266+D1267+D1268</f>
        <v>538</v>
      </c>
      <c r="E1261" s="9">
        <f t="shared" si="2739"/>
        <v>14990.865</v>
      </c>
      <c r="F1261" s="144">
        <f t="shared" ref="F1261" si="2740">F1262+F1263+F1264+F1265+F1266+F1267+F1268</f>
        <v>14869.38</v>
      </c>
      <c r="G1261" s="157">
        <f t="shared" si="2739"/>
        <v>14751.81941</v>
      </c>
      <c r="H1261" s="157">
        <f t="shared" ref="H1261" si="2741">H1262+H1263+H1264+H1265+H1266+H1267+H1268</f>
        <v>14706.9985</v>
      </c>
      <c r="I1261" s="144">
        <f t="shared" ref="I1261" si="2742">I1262+I1263+I1264+I1265+I1266+I1267+I1268</f>
        <v>14589.89927</v>
      </c>
      <c r="J1261" s="41">
        <f t="shared" si="2739"/>
        <v>7465.7615999999998</v>
      </c>
      <c r="K1261" s="41">
        <f t="shared" si="2739"/>
        <v>7341.7257499999996</v>
      </c>
      <c r="L1261" s="50">
        <f t="shared" si="2713"/>
        <v>0.99209377996930614</v>
      </c>
      <c r="M1261" s="9">
        <f>M1262+M1263+M1264+M1265+M1266+M1267+M1268</f>
        <v>0</v>
      </c>
      <c r="N1261" s="9">
        <f>N1262+N1263+N1264+N1265+N1266+N1267+N1268</f>
        <v>11.125</v>
      </c>
      <c r="O1261" s="9">
        <f>O1262+O1263+O1264+O1265+O1266+O1267+O1268</f>
        <v>8.980000000000004</v>
      </c>
      <c r="P1261" s="9">
        <f>P1262+P1263+P1264+P1265+P1266+P1267+P1268</f>
        <v>124.03585000000035</v>
      </c>
      <c r="Q1261" s="9">
        <f>Q1262+Q1263+Q1264+Q1265+Q1266+Q1267+Q1268</f>
        <v>219.75</v>
      </c>
      <c r="R1261" s="9">
        <v>7124.1376700000001</v>
      </c>
      <c r="S1261" s="9">
        <f t="shared" si="2714"/>
        <v>44.820910000000367</v>
      </c>
      <c r="T1261" s="144">
        <f t="shared" si="2715"/>
        <v>117.56058999999914</v>
      </c>
      <c r="U1261" s="50">
        <f t="shared" si="2716"/>
        <v>0.98405391616827986</v>
      </c>
      <c r="V1261" s="60">
        <f t="shared" si="2717"/>
        <v>239.04558999999972</v>
      </c>
      <c r="W1261" s="9">
        <f>W1262+W1263+W1264+W1265+W1266+W1267+W1268</f>
        <v>7401.7</v>
      </c>
      <c r="X1261" s="130">
        <f>X1262+X1263+X1264+X1265+X1266+X1267+X1268</f>
        <v>7390.33</v>
      </c>
      <c r="Y1261" s="9">
        <f>Y1262+Y1263+Y1264+Y1265+Y1266+Y1267+Y1268</f>
        <v>239.3</v>
      </c>
      <c r="Z1261" s="9">
        <f>Z1262+Z1263+Z1264+Z1265+Z1266+Z1267+Z1268</f>
        <v>133.9</v>
      </c>
      <c r="AA1261" s="60">
        <f t="shared" si="2718"/>
        <v>14991.119409999999</v>
      </c>
      <c r="AB1261" s="50">
        <f t="shared" si="2702"/>
        <v>1.0000169710020068</v>
      </c>
      <c r="AC1261" s="60">
        <f t="shared" si="2703"/>
        <v>-0.25440999999955238</v>
      </c>
      <c r="AD1261" s="81"/>
      <c r="AE1261" s="162"/>
    </row>
    <row r="1262" spans="1:31" s="6" customFormat="1" ht="18" customHeight="1" x14ac:dyDescent="0.25">
      <c r="A1262" s="6" t="s">
        <v>231</v>
      </c>
      <c r="B1262" s="70" t="s">
        <v>7</v>
      </c>
      <c r="C1262" s="10" t="s">
        <v>215</v>
      </c>
      <c r="D1262" s="12">
        <v>0</v>
      </c>
      <c r="E1262" s="12">
        <v>0</v>
      </c>
      <c r="F1262" s="146">
        <v>0</v>
      </c>
      <c r="G1262" s="84">
        <v>0</v>
      </c>
      <c r="H1262" s="84">
        <v>0</v>
      </c>
      <c r="I1262" s="146">
        <v>0</v>
      </c>
      <c r="J1262" s="43">
        <v>0</v>
      </c>
      <c r="K1262" s="43">
        <v>0</v>
      </c>
      <c r="L1262" s="52" t="str">
        <f t="shared" si="2713"/>
        <v/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f t="shared" si="2714"/>
        <v>0</v>
      </c>
      <c r="T1262" s="146">
        <f t="shared" si="2715"/>
        <v>0</v>
      </c>
      <c r="U1262" s="52" t="str">
        <f t="shared" si="2716"/>
        <v/>
      </c>
      <c r="V1262" s="62">
        <f t="shared" si="2717"/>
        <v>0</v>
      </c>
      <c r="W1262" s="12"/>
      <c r="X1262" s="131">
        <v>0</v>
      </c>
      <c r="Y1262" s="12"/>
      <c r="Z1262" s="12">
        <v>0</v>
      </c>
      <c r="AA1262" s="62">
        <f t="shared" si="2718"/>
        <v>0</v>
      </c>
      <c r="AB1262" s="52" t="str">
        <f t="shared" si="2702"/>
        <v/>
      </c>
      <c r="AC1262" s="62">
        <f t="shared" si="2703"/>
        <v>0</v>
      </c>
      <c r="AD1262" s="81"/>
      <c r="AE1262" s="162"/>
    </row>
    <row r="1263" spans="1:31" s="6" customFormat="1" ht="18" customHeight="1" x14ac:dyDescent="0.25">
      <c r="A1263" s="6" t="s">
        <v>231</v>
      </c>
      <c r="B1263" s="70" t="s">
        <v>7</v>
      </c>
      <c r="C1263" s="10" t="s">
        <v>221</v>
      </c>
      <c r="D1263" s="11">
        <v>105</v>
      </c>
      <c r="E1263" s="11">
        <v>249.625</v>
      </c>
      <c r="F1263" s="145">
        <v>236.24</v>
      </c>
      <c r="G1263" s="83">
        <v>154.67741000000001</v>
      </c>
      <c r="H1263" s="83">
        <v>145.96924999999999</v>
      </c>
      <c r="I1263" s="145">
        <v>64.982770000000002</v>
      </c>
      <c r="J1263" s="42">
        <v>40.921599999999998</v>
      </c>
      <c r="K1263" s="42">
        <v>33.485750000000003</v>
      </c>
      <c r="L1263" s="51">
        <f t="shared" si="2713"/>
        <v>0.65474690992211315</v>
      </c>
      <c r="M1263" s="11">
        <v>0</v>
      </c>
      <c r="N1263" s="11">
        <v>11.125</v>
      </c>
      <c r="O1263" s="11">
        <v>8.980000000000004</v>
      </c>
      <c r="P1263" s="11">
        <v>7.435849999999995</v>
      </c>
      <c r="Q1263" s="11">
        <v>3.75</v>
      </c>
      <c r="R1263" s="11">
        <v>24.061170000000004</v>
      </c>
      <c r="S1263" s="11">
        <f t="shared" si="2714"/>
        <v>8.7081600000000208</v>
      </c>
      <c r="T1263" s="145">
        <f t="shared" si="2715"/>
        <v>81.56259</v>
      </c>
      <c r="U1263" s="51">
        <f t="shared" si="2716"/>
        <v>0.61963909864797195</v>
      </c>
      <c r="V1263" s="61">
        <f t="shared" si="2717"/>
        <v>94.947589999999991</v>
      </c>
      <c r="W1263" s="11">
        <v>184.70000000000002</v>
      </c>
      <c r="X1263" s="139">
        <v>182.03</v>
      </c>
      <c r="Y1263" s="11">
        <v>94.9</v>
      </c>
      <c r="Z1263" s="11">
        <v>25.8</v>
      </c>
      <c r="AA1263" s="61">
        <f t="shared" si="2718"/>
        <v>249.57741000000001</v>
      </c>
      <c r="AB1263" s="51">
        <f t="shared" si="2702"/>
        <v>0.99980935403104665</v>
      </c>
      <c r="AC1263" s="61">
        <f t="shared" si="2703"/>
        <v>4.7589999999985366E-2</v>
      </c>
      <c r="AD1263" s="81"/>
      <c r="AE1263" s="162"/>
    </row>
    <row r="1264" spans="1:31" s="6" customFormat="1" ht="18" customHeight="1" x14ac:dyDescent="0.25">
      <c r="A1264" s="6" t="s">
        <v>231</v>
      </c>
      <c r="B1264" s="70" t="s">
        <v>7</v>
      </c>
      <c r="C1264" s="10" t="s">
        <v>216</v>
      </c>
      <c r="D1264" s="12">
        <v>0</v>
      </c>
      <c r="E1264" s="12">
        <v>0</v>
      </c>
      <c r="F1264" s="146">
        <v>0</v>
      </c>
      <c r="G1264" s="84">
        <v>0</v>
      </c>
      <c r="H1264" s="84">
        <v>0</v>
      </c>
      <c r="I1264" s="146">
        <v>0</v>
      </c>
      <c r="J1264" s="43">
        <v>0</v>
      </c>
      <c r="K1264" s="43">
        <v>0</v>
      </c>
      <c r="L1264" s="52" t="str">
        <f t="shared" si="2713"/>
        <v/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f t="shared" si="2714"/>
        <v>0</v>
      </c>
      <c r="T1264" s="146">
        <f t="shared" si="2715"/>
        <v>0</v>
      </c>
      <c r="U1264" s="52" t="str">
        <f t="shared" si="2716"/>
        <v/>
      </c>
      <c r="V1264" s="62">
        <f t="shared" si="2717"/>
        <v>0</v>
      </c>
      <c r="W1264" s="12"/>
      <c r="X1264" s="131">
        <v>0</v>
      </c>
      <c r="Y1264" s="12"/>
      <c r="Z1264" s="12">
        <v>0</v>
      </c>
      <c r="AA1264" s="62">
        <f t="shared" si="2718"/>
        <v>0</v>
      </c>
      <c r="AB1264" s="52" t="str">
        <f t="shared" si="2702"/>
        <v/>
      </c>
      <c r="AC1264" s="62">
        <f t="shared" si="2703"/>
        <v>0</v>
      </c>
      <c r="AD1264" s="81"/>
      <c r="AE1264" s="162"/>
    </row>
    <row r="1265" spans="1:31" s="6" customFormat="1" ht="18" customHeight="1" x14ac:dyDescent="0.25">
      <c r="A1265" s="6" t="str">
        <f>IF(OR(M1265&lt;&gt;0,F1265&lt;&gt;0,O1265&lt;&gt;0,S1265&lt;&gt;0,T1265&lt;&gt;0),"a","b")</f>
        <v>b</v>
      </c>
      <c r="B1265" s="70" t="s">
        <v>7</v>
      </c>
      <c r="C1265" s="10" t="s">
        <v>217</v>
      </c>
      <c r="D1265" s="12">
        <v>0</v>
      </c>
      <c r="E1265" s="12">
        <v>0</v>
      </c>
      <c r="F1265" s="146">
        <v>0</v>
      </c>
      <c r="G1265" s="84">
        <v>0</v>
      </c>
      <c r="H1265" s="84">
        <v>0</v>
      </c>
      <c r="I1265" s="146">
        <v>0</v>
      </c>
      <c r="J1265" s="43">
        <v>0</v>
      </c>
      <c r="K1265" s="43">
        <v>0</v>
      </c>
      <c r="L1265" s="52" t="str">
        <f t="shared" si="2713"/>
        <v/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f t="shared" si="2714"/>
        <v>0</v>
      </c>
      <c r="T1265" s="146">
        <f t="shared" si="2715"/>
        <v>0</v>
      </c>
      <c r="U1265" s="52" t="str">
        <f t="shared" si="2716"/>
        <v/>
      </c>
      <c r="V1265" s="62">
        <f t="shared" si="2717"/>
        <v>0</v>
      </c>
      <c r="W1265" s="12"/>
      <c r="X1265" s="131">
        <v>0</v>
      </c>
      <c r="Y1265" s="12"/>
      <c r="Z1265" s="12">
        <v>0</v>
      </c>
      <c r="AA1265" s="62">
        <f t="shared" si="2718"/>
        <v>0</v>
      </c>
      <c r="AB1265" s="52" t="str">
        <f t="shared" si="2702"/>
        <v/>
      </c>
      <c r="AC1265" s="62">
        <f t="shared" si="2703"/>
        <v>0</v>
      </c>
      <c r="AD1265" s="81"/>
      <c r="AE1265" s="162"/>
    </row>
    <row r="1266" spans="1:31" s="6" customFormat="1" ht="18" customHeight="1" x14ac:dyDescent="0.25">
      <c r="A1266" s="6" t="s">
        <v>231</v>
      </c>
      <c r="B1266" s="70" t="s">
        <v>7</v>
      </c>
      <c r="C1266" s="10" t="s">
        <v>218</v>
      </c>
      <c r="D1266" s="12">
        <v>0</v>
      </c>
      <c r="E1266" s="12">
        <v>0</v>
      </c>
      <c r="F1266" s="146">
        <v>0</v>
      </c>
      <c r="G1266" s="84">
        <v>0</v>
      </c>
      <c r="H1266" s="84">
        <v>0</v>
      </c>
      <c r="I1266" s="146">
        <v>0</v>
      </c>
      <c r="J1266" s="43">
        <v>0</v>
      </c>
      <c r="K1266" s="43">
        <v>0</v>
      </c>
      <c r="L1266" s="52" t="str">
        <f t="shared" si="2713"/>
        <v/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f t="shared" si="2714"/>
        <v>0</v>
      </c>
      <c r="T1266" s="146">
        <f t="shared" si="2715"/>
        <v>0</v>
      </c>
      <c r="U1266" s="52" t="str">
        <f t="shared" si="2716"/>
        <v/>
      </c>
      <c r="V1266" s="62">
        <f t="shared" si="2717"/>
        <v>0</v>
      </c>
      <c r="W1266" s="12"/>
      <c r="X1266" s="131">
        <v>0</v>
      </c>
      <c r="Y1266" s="12"/>
      <c r="Z1266" s="12">
        <v>0</v>
      </c>
      <c r="AA1266" s="62">
        <f t="shared" si="2718"/>
        <v>0</v>
      </c>
      <c r="AB1266" s="52" t="str">
        <f t="shared" si="2702"/>
        <v/>
      </c>
      <c r="AC1266" s="62">
        <f t="shared" si="2703"/>
        <v>0</v>
      </c>
      <c r="AD1266" s="81"/>
      <c r="AE1266" s="162"/>
    </row>
    <row r="1267" spans="1:31" s="6" customFormat="1" ht="18" customHeight="1" x14ac:dyDescent="0.25">
      <c r="A1267" s="6" t="str">
        <f>IF(OR(M1267&lt;&gt;0,F1267&lt;&gt;0,O1267&lt;&gt;0,S1267&lt;&gt;0,T1267&lt;&gt;0),"a","b")</f>
        <v>b</v>
      </c>
      <c r="B1267" s="70" t="s">
        <v>7</v>
      </c>
      <c r="C1267" s="10" t="s">
        <v>219</v>
      </c>
      <c r="D1267" s="12">
        <v>0</v>
      </c>
      <c r="E1267" s="12">
        <v>0</v>
      </c>
      <c r="F1267" s="146">
        <v>0</v>
      </c>
      <c r="G1267" s="84">
        <v>0</v>
      </c>
      <c r="H1267" s="84">
        <v>0</v>
      </c>
      <c r="I1267" s="146">
        <v>0</v>
      </c>
      <c r="J1267" s="43">
        <v>0</v>
      </c>
      <c r="K1267" s="43">
        <v>0</v>
      </c>
      <c r="L1267" s="52" t="str">
        <f t="shared" si="2713"/>
        <v/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f t="shared" si="2714"/>
        <v>0</v>
      </c>
      <c r="T1267" s="146">
        <f t="shared" si="2715"/>
        <v>0</v>
      </c>
      <c r="U1267" s="52" t="str">
        <f t="shared" si="2716"/>
        <v/>
      </c>
      <c r="V1267" s="62">
        <f t="shared" si="2717"/>
        <v>0</v>
      </c>
      <c r="W1267" s="12"/>
      <c r="X1267" s="131">
        <v>0</v>
      </c>
      <c r="Y1267" s="12"/>
      <c r="Z1267" s="12">
        <v>0</v>
      </c>
      <c r="AA1267" s="62">
        <f t="shared" si="2718"/>
        <v>0</v>
      </c>
      <c r="AB1267" s="52" t="str">
        <f t="shared" si="2702"/>
        <v/>
      </c>
      <c r="AC1267" s="62">
        <f t="shared" si="2703"/>
        <v>0</v>
      </c>
      <c r="AD1267" s="81"/>
      <c r="AE1267" s="162"/>
    </row>
    <row r="1268" spans="1:31" s="6" customFormat="1" ht="18" customHeight="1" x14ac:dyDescent="0.25">
      <c r="A1268" s="6" t="s">
        <v>231</v>
      </c>
      <c r="B1268" s="70" t="s">
        <v>7</v>
      </c>
      <c r="C1268" s="10" t="s">
        <v>220</v>
      </c>
      <c r="D1268" s="11">
        <v>433</v>
      </c>
      <c r="E1268" s="11">
        <v>14741.24</v>
      </c>
      <c r="F1268" s="145">
        <v>14633.14</v>
      </c>
      <c r="G1268" s="83">
        <v>14597.142</v>
      </c>
      <c r="H1268" s="83">
        <v>14561.02925</v>
      </c>
      <c r="I1268" s="145">
        <v>14524.916499999999</v>
      </c>
      <c r="J1268" s="42">
        <v>7424.84</v>
      </c>
      <c r="K1268" s="42">
        <v>7308.24</v>
      </c>
      <c r="L1268" s="51">
        <f t="shared" si="2713"/>
        <v>0.99753996749843166</v>
      </c>
      <c r="M1268" s="11">
        <v>0</v>
      </c>
      <c r="N1268" s="11">
        <v>0</v>
      </c>
      <c r="O1268" s="11">
        <v>0</v>
      </c>
      <c r="P1268" s="11">
        <v>116.60000000000036</v>
      </c>
      <c r="Q1268" s="11">
        <v>216</v>
      </c>
      <c r="R1268" s="11">
        <v>7100.0764999999992</v>
      </c>
      <c r="S1268" s="11">
        <f t="shared" si="2714"/>
        <v>36.112750000000233</v>
      </c>
      <c r="T1268" s="145">
        <f t="shared" si="2715"/>
        <v>35.997999999999593</v>
      </c>
      <c r="U1268" s="51">
        <f t="shared" si="2716"/>
        <v>0.99022483861601873</v>
      </c>
      <c r="V1268" s="61">
        <f t="shared" si="2717"/>
        <v>144.09799999999996</v>
      </c>
      <c r="W1268" s="11">
        <v>7217</v>
      </c>
      <c r="X1268" s="139">
        <v>7208.3</v>
      </c>
      <c r="Y1268" s="11">
        <v>144.4</v>
      </c>
      <c r="Z1268" s="11">
        <v>108.1</v>
      </c>
      <c r="AA1268" s="61">
        <f t="shared" si="2718"/>
        <v>14741.541999999999</v>
      </c>
      <c r="AB1268" s="51">
        <f t="shared" si="2702"/>
        <v>1.0000204867433133</v>
      </c>
      <c r="AC1268" s="61">
        <f t="shared" si="2703"/>
        <v>-0.30199999999967986</v>
      </c>
      <c r="AD1268" s="81"/>
      <c r="AE1268" s="162"/>
    </row>
    <row r="1269" spans="1:31" s="6" customFormat="1" ht="36" x14ac:dyDescent="0.25">
      <c r="A1269" s="6" t="str">
        <f>IF(OR(M1269&lt;&gt;0,F1269&lt;&gt;0,O1269&lt;&gt;0,S1269&lt;&gt;0,T1269&lt;&gt;0),"a","b")</f>
        <v>a</v>
      </c>
      <c r="B1269" s="69" t="s">
        <v>7</v>
      </c>
      <c r="C1269" s="8" t="s">
        <v>14</v>
      </c>
      <c r="D1269" s="9">
        <v>30755</v>
      </c>
      <c r="E1269" s="9">
        <v>14191.540999999999</v>
      </c>
      <c r="F1269" s="144">
        <v>5678.0410000000002</v>
      </c>
      <c r="G1269" s="157">
        <v>2176.4085</v>
      </c>
      <c r="H1269" s="157">
        <v>520.57641999999998</v>
      </c>
      <c r="I1269" s="144">
        <v>246.24142000000001</v>
      </c>
      <c r="J1269" s="41">
        <v>240.22142000000002</v>
      </c>
      <c r="K1269" s="41">
        <v>231.41039000000001</v>
      </c>
      <c r="L1269" s="50">
        <f t="shared" si="2713"/>
        <v>0.38330270950843787</v>
      </c>
      <c r="M1269" s="9">
        <v>0</v>
      </c>
      <c r="N1269" s="9">
        <v>1.585</v>
      </c>
      <c r="O1269" s="9">
        <v>196.72077000000002</v>
      </c>
      <c r="P1269" s="9">
        <v>8.8110300000000166</v>
      </c>
      <c r="Q1269" s="9">
        <v>6481.3</v>
      </c>
      <c r="R1269" s="9">
        <v>6.0199999999999818</v>
      </c>
      <c r="S1269" s="9">
        <f t="shared" si="2714"/>
        <v>1655.8320800000001</v>
      </c>
      <c r="T1269" s="144">
        <f t="shared" si="2715"/>
        <v>3501.6325000000002</v>
      </c>
      <c r="U1269" s="50">
        <f t="shared" si="2716"/>
        <v>0.15335956116393562</v>
      </c>
      <c r="V1269" s="60">
        <f t="shared" si="2717"/>
        <v>12015.1325</v>
      </c>
      <c r="W1269" s="9">
        <v>6442</v>
      </c>
      <c r="X1269" s="130">
        <v>5707.37</v>
      </c>
      <c r="Y1269" s="9">
        <f>267.2+101+1567.4+91+4+27.6+282.15+(776+461.7)+1000+80.6+600</f>
        <v>5258.6500000000005</v>
      </c>
      <c r="Z1269" s="9">
        <v>9831.7000000000007</v>
      </c>
      <c r="AA1269" s="60">
        <f t="shared" si="2718"/>
        <v>7435.058500000001</v>
      </c>
      <c r="AB1269" s="50">
        <f t="shared" si="2702"/>
        <v>0.52390776308224751</v>
      </c>
      <c r="AC1269" s="60">
        <f t="shared" si="2703"/>
        <v>6756.4824999999983</v>
      </c>
      <c r="AD1269" s="81"/>
      <c r="AE1269" s="162"/>
    </row>
    <row r="1270" spans="1:31" s="6" customFormat="1" ht="15" customHeight="1" x14ac:dyDescent="0.25">
      <c r="A1270" s="6" t="str">
        <f>IF(OR(M1270&lt;&gt;0,F1270&lt;&gt;0,O1270&lt;&gt;0,S1270&lt;&gt;0,T1270&lt;&gt;0),"a","b")</f>
        <v>b</v>
      </c>
      <c r="B1270" s="69" t="s">
        <v>7</v>
      </c>
      <c r="C1270" s="13" t="s">
        <v>15</v>
      </c>
      <c r="D1270" s="14">
        <v>0</v>
      </c>
      <c r="E1270" s="14">
        <v>0</v>
      </c>
      <c r="F1270" s="147">
        <v>0</v>
      </c>
      <c r="G1270" s="158">
        <v>0</v>
      </c>
      <c r="H1270" s="158">
        <v>0</v>
      </c>
      <c r="I1270" s="147">
        <v>0</v>
      </c>
      <c r="J1270" s="44">
        <v>0</v>
      </c>
      <c r="K1270" s="44">
        <v>0</v>
      </c>
      <c r="L1270" s="53" t="str">
        <f t="shared" si="2713"/>
        <v/>
      </c>
      <c r="M1270" s="14">
        <v>0</v>
      </c>
      <c r="N1270" s="14">
        <v>0</v>
      </c>
      <c r="O1270" s="14">
        <v>0</v>
      </c>
      <c r="P1270" s="14">
        <v>0</v>
      </c>
      <c r="Q1270" s="14">
        <v>0</v>
      </c>
      <c r="R1270" s="14">
        <v>0</v>
      </c>
      <c r="S1270" s="14">
        <f t="shared" si="2714"/>
        <v>0</v>
      </c>
      <c r="T1270" s="147">
        <f t="shared" si="2715"/>
        <v>0</v>
      </c>
      <c r="U1270" s="53" t="str">
        <f t="shared" si="2716"/>
        <v/>
      </c>
      <c r="V1270" s="63">
        <f t="shared" si="2717"/>
        <v>0</v>
      </c>
      <c r="W1270" s="14"/>
      <c r="X1270" s="132">
        <v>0</v>
      </c>
      <c r="Y1270" s="14"/>
      <c r="Z1270" s="14">
        <v>0</v>
      </c>
      <c r="AA1270" s="63">
        <f t="shared" si="2718"/>
        <v>0</v>
      </c>
      <c r="AB1270" s="53" t="str">
        <f t="shared" si="2702"/>
        <v/>
      </c>
      <c r="AC1270" s="63">
        <f t="shared" si="2703"/>
        <v>0</v>
      </c>
      <c r="AD1270" s="81"/>
      <c r="AE1270" s="162"/>
    </row>
    <row r="1271" spans="1:31" s="6" customFormat="1" ht="15.75" customHeight="1" thickBot="1" x14ac:dyDescent="0.3">
      <c r="A1271" s="6" t="str">
        <f>IF(OR(M1271&lt;&gt;0,F1271&lt;&gt;0,O1271&lt;&gt;0,S1271&lt;&gt;0,T1271&lt;&gt;0),"a","b")</f>
        <v>b</v>
      </c>
      <c r="B1271" s="71" t="s">
        <v>7</v>
      </c>
      <c r="C1271" s="17" t="s">
        <v>16</v>
      </c>
      <c r="D1271" s="18">
        <v>0</v>
      </c>
      <c r="E1271" s="18">
        <v>0</v>
      </c>
      <c r="F1271" s="149">
        <v>0</v>
      </c>
      <c r="G1271" s="160">
        <v>0</v>
      </c>
      <c r="H1271" s="160">
        <v>0</v>
      </c>
      <c r="I1271" s="149">
        <v>0</v>
      </c>
      <c r="J1271" s="46">
        <v>0</v>
      </c>
      <c r="K1271" s="46">
        <v>0</v>
      </c>
      <c r="L1271" s="55" t="str">
        <f t="shared" si="2713"/>
        <v/>
      </c>
      <c r="M1271" s="18">
        <v>0</v>
      </c>
      <c r="N1271" s="18">
        <v>0</v>
      </c>
      <c r="O1271" s="18">
        <v>0</v>
      </c>
      <c r="P1271" s="18">
        <v>0</v>
      </c>
      <c r="Q1271" s="18">
        <v>0</v>
      </c>
      <c r="R1271" s="18">
        <v>0</v>
      </c>
      <c r="S1271" s="18">
        <f t="shared" si="2714"/>
        <v>0</v>
      </c>
      <c r="T1271" s="149">
        <f t="shared" si="2715"/>
        <v>0</v>
      </c>
      <c r="U1271" s="55" t="str">
        <f t="shared" si="2716"/>
        <v/>
      </c>
      <c r="V1271" s="65">
        <f t="shared" si="2717"/>
        <v>0</v>
      </c>
      <c r="W1271" s="18"/>
      <c r="X1271" s="133">
        <v>0</v>
      </c>
      <c r="Y1271" s="18"/>
      <c r="Z1271" s="18">
        <v>0</v>
      </c>
      <c r="AA1271" s="65">
        <f t="shared" si="2718"/>
        <v>0</v>
      </c>
      <c r="AB1271" s="55" t="str">
        <f t="shared" si="2702"/>
        <v/>
      </c>
      <c r="AC1271" s="65">
        <f t="shared" si="2703"/>
        <v>0</v>
      </c>
      <c r="AD1271" s="81"/>
      <c r="AE1271" s="162"/>
    </row>
    <row r="1272" spans="1:31" s="6" customFormat="1" ht="48.75" thickTop="1" thickBot="1" x14ac:dyDescent="0.3">
      <c r="A1272" s="6" t="str">
        <f>IF(OR(M1272&lt;&gt;0,F1272&lt;&gt;0,O1272&lt;&gt;0,S1272&lt;&gt;0,T1272&lt;&gt;0),"a","b")</f>
        <v>a</v>
      </c>
      <c r="B1272" s="67" t="s">
        <v>208</v>
      </c>
      <c r="C1272" s="19" t="s">
        <v>209</v>
      </c>
      <c r="D1272" s="7">
        <f>D1273+D1281+D1282+D1283</f>
        <v>4000</v>
      </c>
      <c r="E1272" s="7">
        <f>E1284+E1296+E1308</f>
        <v>3421.9989999999998</v>
      </c>
      <c r="F1272" s="143">
        <f>F1284+F1296+F1308</f>
        <v>635.99900000000002</v>
      </c>
      <c r="G1272" s="156">
        <f>G1284+G1296+G1308</f>
        <v>184.874</v>
      </c>
      <c r="H1272" s="156">
        <f>H1284+H1296</f>
        <v>104.01208</v>
      </c>
      <c r="I1272" s="143">
        <f>I1284+I1296</f>
        <v>69.383080000000007</v>
      </c>
      <c r="J1272" s="40">
        <f>J1273+J1281+J1282+J1283</f>
        <v>62.260080000000002</v>
      </c>
      <c r="K1272" s="40">
        <f>K1273+K1281+K1282+K1283</f>
        <v>4.9991000000000003</v>
      </c>
      <c r="L1272" s="49">
        <f t="shared" si="2713"/>
        <v>0.29068284698560842</v>
      </c>
      <c r="M1272" s="7">
        <f>M1284+M1296</f>
        <v>0</v>
      </c>
      <c r="N1272" s="7">
        <f>N1273+N1281+N1282+N1283</f>
        <v>4.9991000000000003</v>
      </c>
      <c r="O1272" s="7">
        <f>O1273+O1281+O1282+O1283</f>
        <v>0</v>
      </c>
      <c r="P1272" s="7">
        <f>P1273+P1281+P1282+P1283</f>
        <v>57.260980000000004</v>
      </c>
      <c r="Q1272" s="7">
        <f>Q1273+Q1281+Q1282+Q1283</f>
        <v>57.260980000000004</v>
      </c>
      <c r="R1272" s="7">
        <v>7.1230000000000047</v>
      </c>
      <c r="S1272" s="7">
        <f t="shared" si="2714"/>
        <v>80.861919999999998</v>
      </c>
      <c r="T1272" s="143">
        <f t="shared" si="2715"/>
        <v>451.125</v>
      </c>
      <c r="U1272" s="49">
        <f t="shared" si="2716"/>
        <v>5.4025147289639773E-2</v>
      </c>
      <c r="V1272" s="59">
        <f t="shared" si="2717"/>
        <v>3237.125</v>
      </c>
      <c r="W1272" s="7">
        <f>W1284+W1296+W1308</f>
        <v>332.7</v>
      </c>
      <c r="X1272" s="129">
        <f>X1284+X1296+X1308</f>
        <v>1258.7</v>
      </c>
      <c r="Y1272" s="7">
        <f>Y1284+Y1296+Y1308</f>
        <v>2420</v>
      </c>
      <c r="Z1272" s="7">
        <f>Z1284+Z1296+Z1308</f>
        <v>2601</v>
      </c>
      <c r="AA1272" s="59">
        <f t="shared" si="2718"/>
        <v>2604.8739999999998</v>
      </c>
      <c r="AB1272" s="49">
        <f t="shared" si="2702"/>
        <v>0.76121413244130109</v>
      </c>
      <c r="AC1272" s="59">
        <f t="shared" si="2703"/>
        <v>817.125</v>
      </c>
      <c r="AD1272" s="81"/>
      <c r="AE1272" s="162"/>
    </row>
    <row r="1273" spans="1:31" s="6" customFormat="1" ht="18.75" customHeight="1" thickTop="1" x14ac:dyDescent="0.25">
      <c r="A1273" s="6" t="s">
        <v>231</v>
      </c>
      <c r="B1273" s="69" t="s">
        <v>7</v>
      </c>
      <c r="C1273" s="8" t="s">
        <v>8</v>
      </c>
      <c r="D1273" s="9">
        <f>D1274+D1275+D1276+D1277+D1278+D1279+D1280</f>
        <v>4000</v>
      </c>
      <c r="E1273" s="9">
        <f t="shared" ref="E1273" si="2743">E1285+E1297+E1309</f>
        <v>3420.3989999999999</v>
      </c>
      <c r="F1273" s="144">
        <f t="shared" ref="F1273:F1283" si="2744">F1285+F1297+F1309</f>
        <v>634.399</v>
      </c>
      <c r="G1273" s="157">
        <f t="shared" ref="G1273" si="2745">G1285+G1297+G1309</f>
        <v>183.274</v>
      </c>
      <c r="H1273" s="157">
        <f t="shared" ref="H1273" si="2746">H1285+H1297</f>
        <v>102.41208</v>
      </c>
      <c r="I1273" s="144">
        <f t="shared" ref="I1273:I1283" si="2747">I1285+I1297</f>
        <v>67.783079999999998</v>
      </c>
      <c r="J1273" s="41">
        <f>J1274+J1275+J1276+J1277+J1278+J1279+J1280</f>
        <v>62.260080000000002</v>
      </c>
      <c r="K1273" s="41">
        <f>K1274+K1275+K1276+K1277+K1278+K1279+K1280</f>
        <v>4.9991000000000003</v>
      </c>
      <c r="L1273" s="50">
        <f t="shared" si="2713"/>
        <v>0.28889389800425286</v>
      </c>
      <c r="M1273" s="9">
        <f t="shared" ref="M1273:M1283" si="2748">M1285+M1297</f>
        <v>0</v>
      </c>
      <c r="N1273" s="9">
        <f>N1274+N1275+N1276+N1277+N1278+N1279+N1280</f>
        <v>4.9991000000000003</v>
      </c>
      <c r="O1273" s="9">
        <f>O1274+O1275+O1276+O1277+O1278+O1279+O1280</f>
        <v>0</v>
      </c>
      <c r="P1273" s="9">
        <f>P1274+P1275+P1276+P1277+P1278+P1279+P1280</f>
        <v>57.260980000000004</v>
      </c>
      <c r="Q1273" s="9">
        <f>Q1274+Q1275+Q1276+Q1277+Q1278+Q1279+Q1280</f>
        <v>57.260980000000004</v>
      </c>
      <c r="R1273" s="9">
        <v>5.5229999999999961</v>
      </c>
      <c r="S1273" s="9">
        <f t="shared" si="2714"/>
        <v>80.861919999999998</v>
      </c>
      <c r="T1273" s="144">
        <f t="shared" si="2715"/>
        <v>451.125</v>
      </c>
      <c r="U1273" s="50">
        <f t="shared" si="2716"/>
        <v>5.3582637581171086E-2</v>
      </c>
      <c r="V1273" s="60">
        <f t="shared" si="2717"/>
        <v>3237.125</v>
      </c>
      <c r="W1273" s="9">
        <f t="shared" ref="W1273:Z1283" si="2749">W1285+W1297+W1309</f>
        <v>332.7</v>
      </c>
      <c r="X1273" s="130">
        <f t="shared" si="2749"/>
        <v>1257.1000000000001</v>
      </c>
      <c r="Y1273" s="9">
        <f t="shared" si="2749"/>
        <v>2420</v>
      </c>
      <c r="Z1273" s="9">
        <f t="shared" si="2749"/>
        <v>2601</v>
      </c>
      <c r="AA1273" s="60">
        <f t="shared" si="2718"/>
        <v>2603.2739999999999</v>
      </c>
      <c r="AB1273" s="50">
        <f t="shared" si="2702"/>
        <v>0.76110243278635037</v>
      </c>
      <c r="AC1273" s="60">
        <f t="shared" si="2703"/>
        <v>817.125</v>
      </c>
      <c r="AD1273" s="81"/>
      <c r="AE1273" s="162"/>
    </row>
    <row r="1274" spans="1:31" s="6" customFormat="1" ht="18" customHeight="1" x14ac:dyDescent="0.25">
      <c r="A1274" s="6" t="s">
        <v>231</v>
      </c>
      <c r="B1274" s="70" t="s">
        <v>7</v>
      </c>
      <c r="C1274" s="10" t="s">
        <v>215</v>
      </c>
      <c r="D1274" s="12">
        <v>0</v>
      </c>
      <c r="E1274" s="12">
        <f t="shared" ref="E1274" si="2750">E1286+E1298+E1310</f>
        <v>0</v>
      </c>
      <c r="F1274" s="146">
        <f t="shared" si="2744"/>
        <v>0</v>
      </c>
      <c r="G1274" s="84">
        <f t="shared" ref="G1274" si="2751">G1286+G1298+G1310</f>
        <v>0</v>
      </c>
      <c r="H1274" s="84">
        <f t="shared" ref="H1274" si="2752">H1286+H1298</f>
        <v>0</v>
      </c>
      <c r="I1274" s="146">
        <f t="shared" si="2747"/>
        <v>0</v>
      </c>
      <c r="J1274" s="43">
        <v>0</v>
      </c>
      <c r="K1274" s="43">
        <v>0</v>
      </c>
      <c r="L1274" s="52" t="str">
        <f t="shared" si="2713"/>
        <v/>
      </c>
      <c r="M1274" s="12">
        <f t="shared" si="2748"/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f t="shared" si="2714"/>
        <v>0</v>
      </c>
      <c r="T1274" s="146">
        <f t="shared" si="2715"/>
        <v>0</v>
      </c>
      <c r="U1274" s="52" t="str">
        <f t="shared" si="2716"/>
        <v/>
      </c>
      <c r="V1274" s="62">
        <f t="shared" si="2717"/>
        <v>0</v>
      </c>
      <c r="W1274" s="12">
        <f t="shared" si="2749"/>
        <v>0</v>
      </c>
      <c r="X1274" s="131">
        <f t="shared" si="2749"/>
        <v>0</v>
      </c>
      <c r="Y1274" s="12">
        <f t="shared" si="2749"/>
        <v>0</v>
      </c>
      <c r="Z1274" s="12">
        <f t="shared" si="2749"/>
        <v>0</v>
      </c>
      <c r="AA1274" s="62">
        <f t="shared" si="2718"/>
        <v>0</v>
      </c>
      <c r="AB1274" s="52" t="str">
        <f t="shared" si="2702"/>
        <v/>
      </c>
      <c r="AC1274" s="62">
        <f t="shared" si="2703"/>
        <v>0</v>
      </c>
      <c r="AD1274" s="81"/>
      <c r="AE1274" s="162"/>
    </row>
    <row r="1275" spans="1:31" s="6" customFormat="1" ht="18" customHeight="1" x14ac:dyDescent="0.25">
      <c r="A1275" s="6" t="s">
        <v>231</v>
      </c>
      <c r="B1275" s="70" t="s">
        <v>7</v>
      </c>
      <c r="C1275" s="10" t="s">
        <v>221</v>
      </c>
      <c r="D1275" s="11">
        <v>4000</v>
      </c>
      <c r="E1275" s="11">
        <f t="shared" ref="E1275" si="2753">E1287+E1299+E1311</f>
        <v>3420.3989999999999</v>
      </c>
      <c r="F1275" s="145">
        <f t="shared" si="2744"/>
        <v>634.399</v>
      </c>
      <c r="G1275" s="83">
        <f t="shared" ref="G1275" si="2754">G1287+G1299+G1311</f>
        <v>183.274</v>
      </c>
      <c r="H1275" s="83">
        <f t="shared" ref="H1275" si="2755">H1287+H1299</f>
        <v>102.41208</v>
      </c>
      <c r="I1275" s="145">
        <f t="shared" si="2747"/>
        <v>67.783079999999998</v>
      </c>
      <c r="J1275" s="42">
        <v>62.260080000000002</v>
      </c>
      <c r="K1275" s="42">
        <v>4.9991000000000003</v>
      </c>
      <c r="L1275" s="51">
        <f t="shared" si="2713"/>
        <v>0.28889389800425286</v>
      </c>
      <c r="M1275" s="11">
        <f t="shared" si="2748"/>
        <v>0</v>
      </c>
      <c r="N1275" s="11">
        <v>4.9991000000000003</v>
      </c>
      <c r="O1275" s="11">
        <v>0</v>
      </c>
      <c r="P1275" s="11">
        <v>57.260980000000004</v>
      </c>
      <c r="Q1275" s="11">
        <v>57.260980000000004</v>
      </c>
      <c r="R1275" s="11">
        <v>5.5229999999999961</v>
      </c>
      <c r="S1275" s="11">
        <f t="shared" si="2714"/>
        <v>80.861919999999998</v>
      </c>
      <c r="T1275" s="145">
        <f t="shared" si="2715"/>
        <v>451.125</v>
      </c>
      <c r="U1275" s="51">
        <f t="shared" si="2716"/>
        <v>5.3582637581171086E-2</v>
      </c>
      <c r="V1275" s="61">
        <f t="shared" si="2717"/>
        <v>3237.125</v>
      </c>
      <c r="W1275" s="11">
        <f t="shared" si="2749"/>
        <v>331.1</v>
      </c>
      <c r="X1275" s="139">
        <f t="shared" si="2749"/>
        <v>1257.1000000000001</v>
      </c>
      <c r="Y1275" s="11">
        <f t="shared" si="2749"/>
        <v>2420</v>
      </c>
      <c r="Z1275" s="11">
        <f t="shared" si="2749"/>
        <v>2601</v>
      </c>
      <c r="AA1275" s="61">
        <f t="shared" si="2718"/>
        <v>2603.2739999999999</v>
      </c>
      <c r="AB1275" s="51">
        <f t="shared" si="2702"/>
        <v>0.76110243278635037</v>
      </c>
      <c r="AC1275" s="61">
        <f t="shared" si="2703"/>
        <v>817.125</v>
      </c>
      <c r="AD1275" s="81"/>
      <c r="AE1275" s="162"/>
    </row>
    <row r="1276" spans="1:31" s="6" customFormat="1" ht="18" customHeight="1" x14ac:dyDescent="0.25">
      <c r="A1276" s="6" t="s">
        <v>231</v>
      </c>
      <c r="B1276" s="70" t="s">
        <v>7</v>
      </c>
      <c r="C1276" s="10" t="s">
        <v>216</v>
      </c>
      <c r="D1276" s="12">
        <v>0</v>
      </c>
      <c r="E1276" s="12">
        <f t="shared" ref="E1276" si="2756">E1288+E1300+E1312</f>
        <v>0</v>
      </c>
      <c r="F1276" s="146">
        <f t="shared" si="2744"/>
        <v>0</v>
      </c>
      <c r="G1276" s="84">
        <f t="shared" ref="G1276" si="2757">G1288+G1300+G1312</f>
        <v>0</v>
      </c>
      <c r="H1276" s="84">
        <f t="shared" ref="H1276" si="2758">H1288+H1300</f>
        <v>0</v>
      </c>
      <c r="I1276" s="146">
        <f t="shared" si="2747"/>
        <v>0</v>
      </c>
      <c r="J1276" s="43">
        <v>0</v>
      </c>
      <c r="K1276" s="43">
        <v>0</v>
      </c>
      <c r="L1276" s="52" t="str">
        <f t="shared" si="2713"/>
        <v/>
      </c>
      <c r="M1276" s="12">
        <f t="shared" si="2748"/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f t="shared" si="2714"/>
        <v>0</v>
      </c>
      <c r="T1276" s="146">
        <f t="shared" si="2715"/>
        <v>0</v>
      </c>
      <c r="U1276" s="52" t="str">
        <f t="shared" si="2716"/>
        <v/>
      </c>
      <c r="V1276" s="62">
        <f t="shared" si="2717"/>
        <v>0</v>
      </c>
      <c r="W1276" s="12">
        <f t="shared" si="2749"/>
        <v>0</v>
      </c>
      <c r="X1276" s="131">
        <f t="shared" si="2749"/>
        <v>0</v>
      </c>
      <c r="Y1276" s="12">
        <f t="shared" si="2749"/>
        <v>0</v>
      </c>
      <c r="Z1276" s="12">
        <f t="shared" si="2749"/>
        <v>0</v>
      </c>
      <c r="AA1276" s="62">
        <f t="shared" si="2718"/>
        <v>0</v>
      </c>
      <c r="AB1276" s="52" t="str">
        <f t="shared" si="2702"/>
        <v/>
      </c>
      <c r="AC1276" s="62">
        <f t="shared" si="2703"/>
        <v>0</v>
      </c>
      <c r="AD1276" s="81"/>
      <c r="AE1276" s="162"/>
    </row>
    <row r="1277" spans="1:31" s="6" customFormat="1" ht="18" customHeight="1" x14ac:dyDescent="0.25">
      <c r="A1277" s="6" t="s">
        <v>231</v>
      </c>
      <c r="B1277" s="70" t="s">
        <v>7</v>
      </c>
      <c r="C1277" s="10" t="s">
        <v>217</v>
      </c>
      <c r="D1277" s="12">
        <v>0</v>
      </c>
      <c r="E1277" s="12">
        <f t="shared" ref="E1277" si="2759">E1289+E1301+E1313</f>
        <v>0</v>
      </c>
      <c r="F1277" s="146">
        <f t="shared" si="2744"/>
        <v>0</v>
      </c>
      <c r="G1277" s="84">
        <f t="shared" ref="G1277" si="2760">G1289+G1301+G1313</f>
        <v>0</v>
      </c>
      <c r="H1277" s="84">
        <f t="shared" ref="H1277" si="2761">H1289+H1301</f>
        <v>0</v>
      </c>
      <c r="I1277" s="146">
        <f t="shared" si="2747"/>
        <v>0</v>
      </c>
      <c r="J1277" s="43">
        <v>0</v>
      </c>
      <c r="K1277" s="43">
        <v>0</v>
      </c>
      <c r="L1277" s="52" t="str">
        <f t="shared" si="2713"/>
        <v/>
      </c>
      <c r="M1277" s="12">
        <f t="shared" si="2748"/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f t="shared" si="2714"/>
        <v>0</v>
      </c>
      <c r="T1277" s="146">
        <f t="shared" si="2715"/>
        <v>0</v>
      </c>
      <c r="U1277" s="52" t="str">
        <f t="shared" si="2716"/>
        <v/>
      </c>
      <c r="V1277" s="62">
        <f t="shared" si="2717"/>
        <v>0</v>
      </c>
      <c r="W1277" s="12">
        <f t="shared" si="2749"/>
        <v>0</v>
      </c>
      <c r="X1277" s="131">
        <f t="shared" si="2749"/>
        <v>0</v>
      </c>
      <c r="Y1277" s="12">
        <f t="shared" si="2749"/>
        <v>0</v>
      </c>
      <c r="Z1277" s="12">
        <f t="shared" si="2749"/>
        <v>0</v>
      </c>
      <c r="AA1277" s="62">
        <f t="shared" si="2718"/>
        <v>0</v>
      </c>
      <c r="AB1277" s="52" t="str">
        <f t="shared" si="2702"/>
        <v/>
      </c>
      <c r="AC1277" s="62">
        <f t="shared" si="2703"/>
        <v>0</v>
      </c>
      <c r="AD1277" s="81"/>
      <c r="AE1277" s="162"/>
    </row>
    <row r="1278" spans="1:31" s="6" customFormat="1" ht="18" customHeight="1" x14ac:dyDescent="0.25">
      <c r="A1278" s="6" t="s">
        <v>231</v>
      </c>
      <c r="B1278" s="70" t="s">
        <v>7</v>
      </c>
      <c r="C1278" s="10" t="s">
        <v>218</v>
      </c>
      <c r="D1278" s="12">
        <v>0</v>
      </c>
      <c r="E1278" s="12">
        <f t="shared" ref="E1278" si="2762">E1290+E1302+E1314</f>
        <v>0</v>
      </c>
      <c r="F1278" s="146">
        <f t="shared" si="2744"/>
        <v>0</v>
      </c>
      <c r="G1278" s="84">
        <f t="shared" ref="G1278" si="2763">G1290+G1302+G1314</f>
        <v>0</v>
      </c>
      <c r="H1278" s="84">
        <f t="shared" ref="H1278" si="2764">H1290+H1302</f>
        <v>0</v>
      </c>
      <c r="I1278" s="146">
        <f t="shared" si="2747"/>
        <v>0</v>
      </c>
      <c r="J1278" s="43">
        <v>0</v>
      </c>
      <c r="K1278" s="43">
        <v>0</v>
      </c>
      <c r="L1278" s="52" t="str">
        <f t="shared" si="2713"/>
        <v/>
      </c>
      <c r="M1278" s="12">
        <f t="shared" si="2748"/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f t="shared" si="2714"/>
        <v>0</v>
      </c>
      <c r="T1278" s="146">
        <f t="shared" si="2715"/>
        <v>0</v>
      </c>
      <c r="U1278" s="52" t="str">
        <f t="shared" si="2716"/>
        <v/>
      </c>
      <c r="V1278" s="62">
        <f t="shared" si="2717"/>
        <v>0</v>
      </c>
      <c r="W1278" s="12">
        <f t="shared" si="2749"/>
        <v>0</v>
      </c>
      <c r="X1278" s="131">
        <f t="shared" si="2749"/>
        <v>0</v>
      </c>
      <c r="Y1278" s="12">
        <f t="shared" si="2749"/>
        <v>0</v>
      </c>
      <c r="Z1278" s="12">
        <f t="shared" si="2749"/>
        <v>0</v>
      </c>
      <c r="AA1278" s="62">
        <f t="shared" si="2718"/>
        <v>0</v>
      </c>
      <c r="AB1278" s="52" t="str">
        <f t="shared" si="2702"/>
        <v/>
      </c>
      <c r="AC1278" s="62">
        <f t="shared" si="2703"/>
        <v>0</v>
      </c>
      <c r="AD1278" s="81"/>
      <c r="AE1278" s="162"/>
    </row>
    <row r="1279" spans="1:31" s="6" customFormat="1" ht="18" customHeight="1" x14ac:dyDescent="0.25">
      <c r="A1279" s="6" t="s">
        <v>231</v>
      </c>
      <c r="B1279" s="70" t="s">
        <v>7</v>
      </c>
      <c r="C1279" s="10" t="s">
        <v>219</v>
      </c>
      <c r="D1279" s="12">
        <v>0</v>
      </c>
      <c r="E1279" s="12">
        <f t="shared" ref="E1279" si="2765">E1291+E1303+E1315</f>
        <v>0</v>
      </c>
      <c r="F1279" s="146">
        <f t="shared" si="2744"/>
        <v>0</v>
      </c>
      <c r="G1279" s="84">
        <f t="shared" ref="G1279" si="2766">G1291+G1303+G1315</f>
        <v>0</v>
      </c>
      <c r="H1279" s="84">
        <f t="shared" ref="H1279" si="2767">H1291+H1303</f>
        <v>0</v>
      </c>
      <c r="I1279" s="146">
        <f t="shared" si="2747"/>
        <v>0</v>
      </c>
      <c r="J1279" s="43">
        <v>0</v>
      </c>
      <c r="K1279" s="43">
        <v>0</v>
      </c>
      <c r="L1279" s="52" t="str">
        <f t="shared" si="2713"/>
        <v/>
      </c>
      <c r="M1279" s="12">
        <f t="shared" si="2748"/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f t="shared" si="2714"/>
        <v>0</v>
      </c>
      <c r="T1279" s="146">
        <f t="shared" si="2715"/>
        <v>0</v>
      </c>
      <c r="U1279" s="52" t="str">
        <f t="shared" si="2716"/>
        <v/>
      </c>
      <c r="V1279" s="62">
        <f t="shared" si="2717"/>
        <v>0</v>
      </c>
      <c r="W1279" s="12">
        <f t="shared" si="2749"/>
        <v>0</v>
      </c>
      <c r="X1279" s="131">
        <f t="shared" si="2749"/>
        <v>0</v>
      </c>
      <c r="Y1279" s="12">
        <f t="shared" si="2749"/>
        <v>0</v>
      </c>
      <c r="Z1279" s="12">
        <f t="shared" si="2749"/>
        <v>0</v>
      </c>
      <c r="AA1279" s="62">
        <f t="shared" si="2718"/>
        <v>0</v>
      </c>
      <c r="AB1279" s="52" t="str">
        <f t="shared" si="2702"/>
        <v/>
      </c>
      <c r="AC1279" s="62">
        <f t="shared" si="2703"/>
        <v>0</v>
      </c>
      <c r="AD1279" s="81"/>
      <c r="AE1279" s="162"/>
    </row>
    <row r="1280" spans="1:31" s="6" customFormat="1" ht="18" customHeight="1" x14ac:dyDescent="0.25">
      <c r="A1280" s="6" t="s">
        <v>231</v>
      </c>
      <c r="B1280" s="70" t="s">
        <v>7</v>
      </c>
      <c r="C1280" s="10" t="s">
        <v>220</v>
      </c>
      <c r="D1280" s="12">
        <v>0</v>
      </c>
      <c r="E1280" s="12">
        <f t="shared" ref="E1280" si="2768">E1292+E1304+E1316</f>
        <v>0</v>
      </c>
      <c r="F1280" s="146">
        <f t="shared" si="2744"/>
        <v>0</v>
      </c>
      <c r="G1280" s="84">
        <f t="shared" ref="G1280" si="2769">G1292+G1304+G1316</f>
        <v>0</v>
      </c>
      <c r="H1280" s="84">
        <f t="shared" ref="H1280" si="2770">H1292+H1304</f>
        <v>0</v>
      </c>
      <c r="I1280" s="146">
        <f t="shared" si="2747"/>
        <v>0</v>
      </c>
      <c r="J1280" s="43">
        <v>0</v>
      </c>
      <c r="K1280" s="43">
        <v>0</v>
      </c>
      <c r="L1280" s="52" t="str">
        <f t="shared" si="2713"/>
        <v/>
      </c>
      <c r="M1280" s="12">
        <f t="shared" si="2748"/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f t="shared" si="2714"/>
        <v>0</v>
      </c>
      <c r="T1280" s="146">
        <f t="shared" si="2715"/>
        <v>0</v>
      </c>
      <c r="U1280" s="52" t="str">
        <f t="shared" si="2716"/>
        <v/>
      </c>
      <c r="V1280" s="62">
        <f t="shared" si="2717"/>
        <v>0</v>
      </c>
      <c r="W1280" s="12">
        <f t="shared" si="2749"/>
        <v>1.6</v>
      </c>
      <c r="X1280" s="131">
        <f t="shared" si="2749"/>
        <v>0</v>
      </c>
      <c r="Y1280" s="12">
        <f t="shared" si="2749"/>
        <v>0</v>
      </c>
      <c r="Z1280" s="12">
        <f t="shared" si="2749"/>
        <v>0</v>
      </c>
      <c r="AA1280" s="62">
        <f t="shared" si="2718"/>
        <v>0</v>
      </c>
      <c r="AB1280" s="52" t="str">
        <f t="shared" si="2702"/>
        <v/>
      </c>
      <c r="AC1280" s="62">
        <f t="shared" si="2703"/>
        <v>0</v>
      </c>
      <c r="AD1280" s="81"/>
      <c r="AE1280" s="162"/>
    </row>
    <row r="1281" spans="1:31" s="6" customFormat="1" ht="30" customHeight="1" x14ac:dyDescent="0.25">
      <c r="A1281" s="6" t="s">
        <v>231</v>
      </c>
      <c r="B1281" s="69" t="s">
        <v>7</v>
      </c>
      <c r="C1281" s="13" t="s">
        <v>14</v>
      </c>
      <c r="D1281" s="14">
        <v>0</v>
      </c>
      <c r="E1281" s="14">
        <f t="shared" ref="E1281" si="2771">E1293+E1305+E1317</f>
        <v>1.6</v>
      </c>
      <c r="F1281" s="147">
        <f t="shared" si="2744"/>
        <v>1.6</v>
      </c>
      <c r="G1281" s="158">
        <f t="shared" ref="G1281" si="2772">G1293+G1305+G1317</f>
        <v>1.6</v>
      </c>
      <c r="H1281" s="158">
        <f t="shared" ref="H1281" si="2773">H1293+H1305</f>
        <v>1.6</v>
      </c>
      <c r="I1281" s="147">
        <f t="shared" si="2747"/>
        <v>1.6</v>
      </c>
      <c r="J1281" s="44">
        <v>0</v>
      </c>
      <c r="K1281" s="44">
        <v>0</v>
      </c>
      <c r="L1281" s="53">
        <f t="shared" si="2713"/>
        <v>1</v>
      </c>
      <c r="M1281" s="14">
        <f t="shared" si="2748"/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1.6</v>
      </c>
      <c r="S1281" s="14">
        <f t="shared" si="2714"/>
        <v>0</v>
      </c>
      <c r="T1281" s="147">
        <f t="shared" si="2715"/>
        <v>0</v>
      </c>
      <c r="U1281" s="53">
        <f t="shared" si="2716"/>
        <v>1</v>
      </c>
      <c r="V1281" s="63">
        <f t="shared" si="2717"/>
        <v>0</v>
      </c>
      <c r="W1281" s="14">
        <f t="shared" si="2749"/>
        <v>0</v>
      </c>
      <c r="X1281" s="132">
        <f t="shared" si="2749"/>
        <v>1.6</v>
      </c>
      <c r="Y1281" s="14">
        <f t="shared" si="2749"/>
        <v>0</v>
      </c>
      <c r="Z1281" s="14">
        <f t="shared" si="2749"/>
        <v>0</v>
      </c>
      <c r="AA1281" s="63">
        <f t="shared" si="2718"/>
        <v>1.6</v>
      </c>
      <c r="AB1281" s="53">
        <f t="shared" si="2702"/>
        <v>1</v>
      </c>
      <c r="AC1281" s="63">
        <f t="shared" si="2703"/>
        <v>0</v>
      </c>
      <c r="AD1281" s="81"/>
      <c r="AE1281" s="162"/>
    </row>
    <row r="1282" spans="1:31" s="6" customFormat="1" ht="15" customHeight="1" x14ac:dyDescent="0.25">
      <c r="A1282" s="6" t="s">
        <v>231</v>
      </c>
      <c r="B1282" s="69" t="s">
        <v>7</v>
      </c>
      <c r="C1282" s="13" t="s">
        <v>15</v>
      </c>
      <c r="D1282" s="14">
        <v>0</v>
      </c>
      <c r="E1282" s="14">
        <f t="shared" ref="E1282" si="2774">E1294+E1306+E1318</f>
        <v>0</v>
      </c>
      <c r="F1282" s="147">
        <f t="shared" si="2744"/>
        <v>0</v>
      </c>
      <c r="G1282" s="158">
        <f t="shared" ref="G1282" si="2775">G1294+G1306+G1318</f>
        <v>0</v>
      </c>
      <c r="H1282" s="158">
        <f t="shared" ref="H1282" si="2776">H1294+H1306</f>
        <v>0</v>
      </c>
      <c r="I1282" s="147">
        <f t="shared" si="2747"/>
        <v>0</v>
      </c>
      <c r="J1282" s="44">
        <v>0</v>
      </c>
      <c r="K1282" s="44">
        <v>0</v>
      </c>
      <c r="L1282" s="53" t="str">
        <f t="shared" si="2713"/>
        <v/>
      </c>
      <c r="M1282" s="14">
        <f t="shared" si="2748"/>
        <v>0</v>
      </c>
      <c r="N1282" s="14">
        <v>0</v>
      </c>
      <c r="O1282" s="14">
        <v>0</v>
      </c>
      <c r="P1282" s="14">
        <v>0</v>
      </c>
      <c r="Q1282" s="14">
        <v>0</v>
      </c>
      <c r="R1282" s="14">
        <v>0</v>
      </c>
      <c r="S1282" s="14">
        <f t="shared" si="2714"/>
        <v>0</v>
      </c>
      <c r="T1282" s="147">
        <f t="shared" si="2715"/>
        <v>0</v>
      </c>
      <c r="U1282" s="53" t="str">
        <f t="shared" si="2716"/>
        <v/>
      </c>
      <c r="V1282" s="63">
        <f t="shared" si="2717"/>
        <v>0</v>
      </c>
      <c r="W1282" s="14">
        <f t="shared" si="2749"/>
        <v>0</v>
      </c>
      <c r="X1282" s="132">
        <f t="shared" si="2749"/>
        <v>0</v>
      </c>
      <c r="Y1282" s="14">
        <f t="shared" si="2749"/>
        <v>0</v>
      </c>
      <c r="Z1282" s="14">
        <f t="shared" si="2749"/>
        <v>0</v>
      </c>
      <c r="AA1282" s="63">
        <f t="shared" si="2718"/>
        <v>0</v>
      </c>
      <c r="AB1282" s="53" t="str">
        <f t="shared" si="2702"/>
        <v/>
      </c>
      <c r="AC1282" s="63">
        <f t="shared" si="2703"/>
        <v>0</v>
      </c>
      <c r="AD1282" s="81"/>
      <c r="AE1282" s="162"/>
    </row>
    <row r="1283" spans="1:31" s="6" customFormat="1" ht="15.75" customHeight="1" thickBot="1" x14ac:dyDescent="0.3">
      <c r="A1283" s="6" t="str">
        <f t="shared" ref="A1283:A1296" si="2777">IF(OR(M1283&lt;&gt;0,F1283&lt;&gt;0,O1283&lt;&gt;0,S1283&lt;&gt;0,T1283&lt;&gt;0),"a","b")</f>
        <v>b</v>
      </c>
      <c r="B1283" s="72" t="s">
        <v>7</v>
      </c>
      <c r="C1283" s="28" t="s">
        <v>16</v>
      </c>
      <c r="D1283" s="18">
        <v>0</v>
      </c>
      <c r="E1283" s="18">
        <f t="shared" ref="E1283" si="2778">E1295+E1307+E1319</f>
        <v>0</v>
      </c>
      <c r="F1283" s="149">
        <f t="shared" si="2744"/>
        <v>0</v>
      </c>
      <c r="G1283" s="160">
        <f t="shared" ref="G1283" si="2779">G1295+G1307+G1319</f>
        <v>0</v>
      </c>
      <c r="H1283" s="160">
        <f t="shared" ref="H1283" si="2780">H1295+H1307</f>
        <v>0</v>
      </c>
      <c r="I1283" s="149">
        <f t="shared" si="2747"/>
        <v>0</v>
      </c>
      <c r="J1283" s="46">
        <v>0</v>
      </c>
      <c r="K1283" s="46">
        <v>0</v>
      </c>
      <c r="L1283" s="55" t="str">
        <f t="shared" si="2713"/>
        <v/>
      </c>
      <c r="M1283" s="18">
        <f t="shared" si="2748"/>
        <v>0</v>
      </c>
      <c r="N1283" s="18">
        <v>0</v>
      </c>
      <c r="O1283" s="18">
        <v>0</v>
      </c>
      <c r="P1283" s="18">
        <v>0</v>
      </c>
      <c r="Q1283" s="18">
        <v>0</v>
      </c>
      <c r="R1283" s="18">
        <v>0</v>
      </c>
      <c r="S1283" s="18">
        <f t="shared" si="2714"/>
        <v>0</v>
      </c>
      <c r="T1283" s="149">
        <f t="shared" si="2715"/>
        <v>0</v>
      </c>
      <c r="U1283" s="55" t="str">
        <f t="shared" si="2716"/>
        <v/>
      </c>
      <c r="V1283" s="65">
        <f t="shared" si="2717"/>
        <v>0</v>
      </c>
      <c r="W1283" s="18">
        <f t="shared" si="2749"/>
        <v>0</v>
      </c>
      <c r="X1283" s="133">
        <f t="shared" si="2749"/>
        <v>0</v>
      </c>
      <c r="Y1283" s="18">
        <f t="shared" si="2749"/>
        <v>0</v>
      </c>
      <c r="Z1283" s="18">
        <f t="shared" si="2749"/>
        <v>0</v>
      </c>
      <c r="AA1283" s="65">
        <f t="shared" si="2718"/>
        <v>0</v>
      </c>
      <c r="AB1283" s="55" t="str">
        <f t="shared" si="2702"/>
        <v/>
      </c>
      <c r="AC1283" s="65">
        <f t="shared" si="2703"/>
        <v>0</v>
      </c>
      <c r="AD1283" s="81"/>
      <c r="AE1283" s="162"/>
    </row>
    <row r="1284" spans="1:31" s="6" customFormat="1" ht="48.75" thickTop="1" thickBot="1" x14ac:dyDescent="0.3">
      <c r="A1284" s="6" t="str">
        <f t="shared" si="2777"/>
        <v>a</v>
      </c>
      <c r="B1284" s="67" t="s">
        <v>263</v>
      </c>
      <c r="C1284" s="19" t="s">
        <v>209</v>
      </c>
      <c r="D1284" s="7"/>
      <c r="E1284" s="7">
        <f>E1285+E1293+E1294+E1295</f>
        <v>1171.999</v>
      </c>
      <c r="F1284" s="143">
        <f>F1285+F1293+F1294+F1295</f>
        <v>370.99900000000002</v>
      </c>
      <c r="G1284" s="156">
        <f>G1285+G1293+G1294+G1295</f>
        <v>169.999</v>
      </c>
      <c r="H1284" s="156">
        <f>H1285+H1293+H1294+H1295</f>
        <v>89.310079999999999</v>
      </c>
      <c r="I1284" s="143">
        <f>I1285+I1293+I1294+I1295</f>
        <v>64.310079999999999</v>
      </c>
      <c r="J1284" s="7"/>
      <c r="K1284" s="40"/>
      <c r="L1284" s="49">
        <f t="shared" si="2713"/>
        <v>0.45821956393413454</v>
      </c>
      <c r="M1284" s="7">
        <f>M1285+M1293+M1294+M1295</f>
        <v>0</v>
      </c>
      <c r="N1284" s="7"/>
      <c r="O1284" s="7"/>
      <c r="P1284" s="7"/>
      <c r="Q1284" s="7"/>
      <c r="R1284" s="7">
        <v>64.310079999999999</v>
      </c>
      <c r="S1284" s="7">
        <f t="shared" si="2714"/>
        <v>80.688919999999996</v>
      </c>
      <c r="T1284" s="143">
        <f t="shared" si="2715"/>
        <v>201.00000000000003</v>
      </c>
      <c r="U1284" s="49">
        <f t="shared" si="2716"/>
        <v>0.14505046506012376</v>
      </c>
      <c r="V1284" s="59">
        <f>IF(OR(C1284="თანამდებობრივი სარგო",C1284="პრემია",C1284="დანამატი",C1284="მ.შ. შტატგარეშეთა შრომის ანაზღაურება"),"",E1284-G1284)</f>
        <v>1002</v>
      </c>
      <c r="W1284" s="7">
        <f>W1285+W1293+W1294+W1295</f>
        <v>132.69999999999999</v>
      </c>
      <c r="X1284" s="129">
        <f>X1285+X1293+X1294+X1295</f>
        <v>1058.7</v>
      </c>
      <c r="Y1284" s="7">
        <f>Y1285+Y1293+Y1294+Y1295</f>
        <v>195</v>
      </c>
      <c r="Z1284" s="7">
        <f>Z1285+Z1293+Z1294+Z1295</f>
        <v>2451</v>
      </c>
      <c r="AA1284" s="59">
        <f t="shared" si="2718"/>
        <v>364.99900000000002</v>
      </c>
      <c r="AB1284" s="49">
        <f t="shared" si="2702"/>
        <v>0.31143285958435118</v>
      </c>
      <c r="AC1284" s="59">
        <f t="shared" si="2703"/>
        <v>807</v>
      </c>
      <c r="AD1284" s="81"/>
      <c r="AE1284" s="162"/>
    </row>
    <row r="1285" spans="1:31" s="6" customFormat="1" ht="18.75" thickTop="1" x14ac:dyDescent="0.25">
      <c r="A1285" s="6" t="str">
        <f t="shared" si="2777"/>
        <v>a</v>
      </c>
      <c r="B1285" s="69" t="s">
        <v>7</v>
      </c>
      <c r="C1285" s="8" t="s">
        <v>8</v>
      </c>
      <c r="D1285" s="9"/>
      <c r="E1285" s="9">
        <f>E1286+E1287+E1288+E1289+E1290+E1291+E1292</f>
        <v>1171.999</v>
      </c>
      <c r="F1285" s="144">
        <f>F1286+F1287+F1288+F1289+F1290+F1291+F1292</f>
        <v>370.99900000000002</v>
      </c>
      <c r="G1285" s="157">
        <f>G1286+G1287+G1288+G1289+G1290+G1291+G1292</f>
        <v>169.999</v>
      </c>
      <c r="H1285" s="157">
        <f>H1286+H1287+H1288+H1289+H1290+H1291+H1292</f>
        <v>89.310079999999999</v>
      </c>
      <c r="I1285" s="144">
        <f>I1286+I1287+I1288+I1289+I1290+I1291+I1292</f>
        <v>64.310079999999999</v>
      </c>
      <c r="J1285" s="9"/>
      <c r="K1285" s="41"/>
      <c r="L1285" s="50">
        <f t="shared" si="2713"/>
        <v>0.45821956393413454</v>
      </c>
      <c r="M1285" s="9">
        <f>M1286+M1287+M1288+M1289+M1290+M1291+M1292</f>
        <v>0</v>
      </c>
      <c r="N1285" s="9"/>
      <c r="O1285" s="9"/>
      <c r="P1285" s="9"/>
      <c r="Q1285" s="9"/>
      <c r="R1285" s="9">
        <v>64.310079999999999</v>
      </c>
      <c r="S1285" s="9">
        <f t="shared" si="2714"/>
        <v>80.688919999999996</v>
      </c>
      <c r="T1285" s="144">
        <f t="shared" si="2715"/>
        <v>201.00000000000003</v>
      </c>
      <c r="U1285" s="50">
        <f t="shared" si="2716"/>
        <v>0.14505046506012376</v>
      </c>
      <c r="V1285" s="60">
        <f t="shared" si="2717"/>
        <v>1002</v>
      </c>
      <c r="W1285" s="9">
        <f>W1286+W1287+W1288+W1289+W1290+W1291+W1292</f>
        <v>132.69999999999999</v>
      </c>
      <c r="X1285" s="130">
        <f>X1286+X1287+X1288+X1289+X1290+X1291+X1292</f>
        <v>1058.7</v>
      </c>
      <c r="Y1285" s="9">
        <f>Y1286+Y1287+Y1288+Y1289+Y1290+Y1291+Y1292</f>
        <v>195</v>
      </c>
      <c r="Z1285" s="9">
        <f>Z1286+Z1287+Z1288+Z1289+Z1290+Z1291+Z1292</f>
        <v>2451</v>
      </c>
      <c r="AA1285" s="60">
        <f t="shared" si="2718"/>
        <v>364.99900000000002</v>
      </c>
      <c r="AB1285" s="50">
        <f t="shared" ref="AB1285:AB1319" si="2781">IF(OR(E1285="",E1285=0),"",(G1285+Y1285)/E1285)</f>
        <v>0.31143285958435118</v>
      </c>
      <c r="AC1285" s="60">
        <f t="shared" ref="AC1285:AC1319" si="2782">IF(OR(C1285="თანამდებობრივი სარგო",C1285="პრემია",C1285="დანამატი",C1285="მ.შ. შტატგარეშეთა შრომის ანაზღაურება"),"",E1285-AA1285)</f>
        <v>807</v>
      </c>
      <c r="AD1285" s="81"/>
      <c r="AE1285" s="162"/>
    </row>
    <row r="1286" spans="1:31" s="6" customFormat="1" ht="18" customHeight="1" x14ac:dyDescent="0.25">
      <c r="A1286" s="6" t="str">
        <f t="shared" si="2777"/>
        <v>b</v>
      </c>
      <c r="B1286" s="70" t="s">
        <v>7</v>
      </c>
      <c r="C1286" s="10" t="s">
        <v>225</v>
      </c>
      <c r="D1286" s="12"/>
      <c r="E1286" s="12">
        <v>0</v>
      </c>
      <c r="F1286" s="146">
        <v>0</v>
      </c>
      <c r="G1286" s="84">
        <v>0</v>
      </c>
      <c r="H1286" s="84">
        <v>0</v>
      </c>
      <c r="I1286" s="146">
        <v>0</v>
      </c>
      <c r="J1286" s="12"/>
      <c r="K1286" s="43"/>
      <c r="L1286" s="52" t="str">
        <f t="shared" si="2713"/>
        <v/>
      </c>
      <c r="M1286" s="12"/>
      <c r="N1286" s="12"/>
      <c r="O1286" s="12"/>
      <c r="P1286" s="12"/>
      <c r="Q1286" s="12"/>
      <c r="R1286" s="12">
        <v>0</v>
      </c>
      <c r="S1286" s="12">
        <f t="shared" si="2714"/>
        <v>0</v>
      </c>
      <c r="T1286" s="146">
        <f t="shared" si="2715"/>
        <v>0</v>
      </c>
      <c r="U1286" s="52" t="str">
        <f t="shared" si="2716"/>
        <v/>
      </c>
      <c r="V1286" s="62">
        <f t="shared" si="2717"/>
        <v>0</v>
      </c>
      <c r="W1286" s="12"/>
      <c r="X1286" s="131">
        <v>0</v>
      </c>
      <c r="Y1286" s="12"/>
      <c r="Z1286" s="12">
        <v>0</v>
      </c>
      <c r="AA1286" s="62">
        <f t="shared" si="2718"/>
        <v>0</v>
      </c>
      <c r="AB1286" s="52" t="str">
        <f t="shared" si="2781"/>
        <v/>
      </c>
      <c r="AC1286" s="62">
        <f t="shared" si="2782"/>
        <v>0</v>
      </c>
      <c r="AD1286" s="81"/>
      <c r="AE1286" s="162"/>
    </row>
    <row r="1287" spans="1:31" s="6" customFormat="1" ht="18" x14ac:dyDescent="0.25">
      <c r="A1287" s="6" t="str">
        <f t="shared" si="2777"/>
        <v>a</v>
      </c>
      <c r="B1287" s="70" t="s">
        <v>7</v>
      </c>
      <c r="C1287" s="10" t="s">
        <v>146</v>
      </c>
      <c r="D1287" s="11"/>
      <c r="E1287" s="11">
        <v>1171.999</v>
      </c>
      <c r="F1287" s="145">
        <v>370.99900000000002</v>
      </c>
      <c r="G1287" s="83">
        <v>169.999</v>
      </c>
      <c r="H1287" s="83">
        <v>89.310079999999999</v>
      </c>
      <c r="I1287" s="145">
        <v>64.310079999999999</v>
      </c>
      <c r="J1287" s="11"/>
      <c r="K1287" s="42"/>
      <c r="L1287" s="51">
        <f t="shared" si="2713"/>
        <v>0.45821956393413454</v>
      </c>
      <c r="M1287" s="11"/>
      <c r="N1287" s="11"/>
      <c r="O1287" s="11"/>
      <c r="P1287" s="11"/>
      <c r="Q1287" s="11"/>
      <c r="R1287" s="11">
        <v>64.310079999999999</v>
      </c>
      <c r="S1287" s="11">
        <f t="shared" si="2714"/>
        <v>80.688919999999996</v>
      </c>
      <c r="T1287" s="145">
        <f t="shared" si="2715"/>
        <v>201.00000000000003</v>
      </c>
      <c r="U1287" s="51">
        <f t="shared" si="2716"/>
        <v>0.14505046506012376</v>
      </c>
      <c r="V1287" s="61">
        <f t="shared" si="2717"/>
        <v>1002</v>
      </c>
      <c r="W1287" s="11">
        <v>132.69999999999999</v>
      </c>
      <c r="X1287" s="139">
        <v>1058.7</v>
      </c>
      <c r="Y1287" s="11">
        <v>195</v>
      </c>
      <c r="Z1287" s="11">
        <v>2451</v>
      </c>
      <c r="AA1287" s="61">
        <f t="shared" si="2718"/>
        <v>364.99900000000002</v>
      </c>
      <c r="AB1287" s="51">
        <f t="shared" si="2781"/>
        <v>0.31143285958435118</v>
      </c>
      <c r="AC1287" s="61">
        <f t="shared" si="2782"/>
        <v>807</v>
      </c>
      <c r="AD1287" s="81"/>
      <c r="AE1287" s="162"/>
    </row>
    <row r="1288" spans="1:31" s="6" customFormat="1" ht="18" customHeight="1" x14ac:dyDescent="0.25">
      <c r="A1288" s="6" t="str">
        <f t="shared" si="2777"/>
        <v>b</v>
      </c>
      <c r="B1288" s="70" t="s">
        <v>7</v>
      </c>
      <c r="C1288" s="10" t="s">
        <v>226</v>
      </c>
      <c r="D1288" s="12"/>
      <c r="E1288" s="12">
        <v>0</v>
      </c>
      <c r="F1288" s="146">
        <v>0</v>
      </c>
      <c r="G1288" s="84">
        <v>0</v>
      </c>
      <c r="H1288" s="84">
        <v>0</v>
      </c>
      <c r="I1288" s="146">
        <v>0</v>
      </c>
      <c r="J1288" s="12"/>
      <c r="K1288" s="43"/>
      <c r="L1288" s="52" t="str">
        <f t="shared" si="2713"/>
        <v/>
      </c>
      <c r="M1288" s="12"/>
      <c r="N1288" s="12"/>
      <c r="O1288" s="12"/>
      <c r="P1288" s="12"/>
      <c r="Q1288" s="12"/>
      <c r="R1288" s="12">
        <v>0</v>
      </c>
      <c r="S1288" s="12">
        <f t="shared" si="2714"/>
        <v>0</v>
      </c>
      <c r="T1288" s="146">
        <f t="shared" si="2715"/>
        <v>0</v>
      </c>
      <c r="U1288" s="52" t="str">
        <f t="shared" si="2716"/>
        <v/>
      </c>
      <c r="V1288" s="62">
        <f t="shared" si="2717"/>
        <v>0</v>
      </c>
      <c r="W1288" s="12"/>
      <c r="X1288" s="131">
        <v>0</v>
      </c>
      <c r="Y1288" s="12"/>
      <c r="Z1288" s="12">
        <v>0</v>
      </c>
      <c r="AA1288" s="62">
        <f t="shared" si="2718"/>
        <v>0</v>
      </c>
      <c r="AB1288" s="52" t="str">
        <f t="shared" si="2781"/>
        <v/>
      </c>
      <c r="AC1288" s="62">
        <f t="shared" si="2782"/>
        <v>0</v>
      </c>
      <c r="AD1288" s="81"/>
      <c r="AE1288" s="162"/>
    </row>
    <row r="1289" spans="1:31" s="6" customFormat="1" ht="18" customHeight="1" x14ac:dyDescent="0.25">
      <c r="A1289" s="6" t="str">
        <f t="shared" si="2777"/>
        <v>b</v>
      </c>
      <c r="B1289" s="70" t="s">
        <v>7</v>
      </c>
      <c r="C1289" s="10" t="s">
        <v>227</v>
      </c>
      <c r="D1289" s="12"/>
      <c r="E1289" s="12">
        <v>0</v>
      </c>
      <c r="F1289" s="146">
        <v>0</v>
      </c>
      <c r="G1289" s="84">
        <v>0</v>
      </c>
      <c r="H1289" s="84">
        <v>0</v>
      </c>
      <c r="I1289" s="146">
        <v>0</v>
      </c>
      <c r="J1289" s="12"/>
      <c r="K1289" s="43"/>
      <c r="L1289" s="52" t="str">
        <f t="shared" si="2713"/>
        <v/>
      </c>
      <c r="M1289" s="12"/>
      <c r="N1289" s="12"/>
      <c r="O1289" s="12"/>
      <c r="P1289" s="12"/>
      <c r="Q1289" s="12"/>
      <c r="R1289" s="12">
        <v>0</v>
      </c>
      <c r="S1289" s="12">
        <f t="shared" si="2714"/>
        <v>0</v>
      </c>
      <c r="T1289" s="146">
        <f t="shared" si="2715"/>
        <v>0</v>
      </c>
      <c r="U1289" s="52" t="str">
        <f t="shared" si="2716"/>
        <v/>
      </c>
      <c r="V1289" s="62">
        <f t="shared" si="2717"/>
        <v>0</v>
      </c>
      <c r="W1289" s="12"/>
      <c r="X1289" s="131">
        <v>0</v>
      </c>
      <c r="Y1289" s="12"/>
      <c r="Z1289" s="12">
        <v>0</v>
      </c>
      <c r="AA1289" s="62">
        <f t="shared" si="2718"/>
        <v>0</v>
      </c>
      <c r="AB1289" s="52" t="str">
        <f t="shared" si="2781"/>
        <v/>
      </c>
      <c r="AC1289" s="62">
        <f t="shared" si="2782"/>
        <v>0</v>
      </c>
      <c r="AD1289" s="81"/>
      <c r="AE1289" s="162"/>
    </row>
    <row r="1290" spans="1:31" s="6" customFormat="1" ht="18" customHeight="1" x14ac:dyDescent="0.25">
      <c r="A1290" s="6" t="str">
        <f t="shared" si="2777"/>
        <v>b</v>
      </c>
      <c r="B1290" s="70" t="s">
        <v>7</v>
      </c>
      <c r="C1290" s="10" t="s">
        <v>228</v>
      </c>
      <c r="D1290" s="12"/>
      <c r="E1290" s="12">
        <v>0</v>
      </c>
      <c r="F1290" s="146">
        <v>0</v>
      </c>
      <c r="G1290" s="84">
        <v>0</v>
      </c>
      <c r="H1290" s="84">
        <v>0</v>
      </c>
      <c r="I1290" s="146">
        <v>0</v>
      </c>
      <c r="J1290" s="12"/>
      <c r="K1290" s="43"/>
      <c r="L1290" s="52" t="str">
        <f t="shared" si="2713"/>
        <v/>
      </c>
      <c r="M1290" s="12"/>
      <c r="N1290" s="12"/>
      <c r="O1290" s="12"/>
      <c r="P1290" s="12"/>
      <c r="Q1290" s="12"/>
      <c r="R1290" s="12">
        <v>0</v>
      </c>
      <c r="S1290" s="12">
        <f t="shared" si="2714"/>
        <v>0</v>
      </c>
      <c r="T1290" s="146">
        <f t="shared" si="2715"/>
        <v>0</v>
      </c>
      <c r="U1290" s="52" t="str">
        <f t="shared" si="2716"/>
        <v/>
      </c>
      <c r="V1290" s="62">
        <f t="shared" si="2717"/>
        <v>0</v>
      </c>
      <c r="W1290" s="12"/>
      <c r="X1290" s="131">
        <v>0</v>
      </c>
      <c r="Y1290" s="12"/>
      <c r="Z1290" s="12">
        <v>0</v>
      </c>
      <c r="AA1290" s="62">
        <f t="shared" si="2718"/>
        <v>0</v>
      </c>
      <c r="AB1290" s="52" t="str">
        <f t="shared" si="2781"/>
        <v/>
      </c>
      <c r="AC1290" s="62">
        <f t="shared" si="2782"/>
        <v>0</v>
      </c>
      <c r="AD1290" s="81"/>
      <c r="AE1290" s="162"/>
    </row>
    <row r="1291" spans="1:31" s="6" customFormat="1" ht="18" customHeight="1" x14ac:dyDescent="0.25">
      <c r="A1291" s="6" t="str">
        <f t="shared" si="2777"/>
        <v>b</v>
      </c>
      <c r="B1291" s="70" t="s">
        <v>7</v>
      </c>
      <c r="C1291" s="10" t="s">
        <v>229</v>
      </c>
      <c r="D1291" s="12"/>
      <c r="E1291" s="12">
        <v>0</v>
      </c>
      <c r="F1291" s="146">
        <v>0</v>
      </c>
      <c r="G1291" s="84">
        <v>0</v>
      </c>
      <c r="H1291" s="84">
        <v>0</v>
      </c>
      <c r="I1291" s="146">
        <v>0</v>
      </c>
      <c r="J1291" s="12"/>
      <c r="K1291" s="43"/>
      <c r="L1291" s="52" t="str">
        <f t="shared" si="2713"/>
        <v/>
      </c>
      <c r="M1291" s="12"/>
      <c r="N1291" s="12"/>
      <c r="O1291" s="12"/>
      <c r="P1291" s="12"/>
      <c r="Q1291" s="12"/>
      <c r="R1291" s="12">
        <v>0</v>
      </c>
      <c r="S1291" s="12">
        <f t="shared" si="2714"/>
        <v>0</v>
      </c>
      <c r="T1291" s="146">
        <f t="shared" si="2715"/>
        <v>0</v>
      </c>
      <c r="U1291" s="52" t="str">
        <f t="shared" si="2716"/>
        <v/>
      </c>
      <c r="V1291" s="62">
        <f t="shared" si="2717"/>
        <v>0</v>
      </c>
      <c r="W1291" s="12"/>
      <c r="X1291" s="131">
        <v>0</v>
      </c>
      <c r="Y1291" s="12"/>
      <c r="Z1291" s="12">
        <v>0</v>
      </c>
      <c r="AA1291" s="62">
        <f t="shared" si="2718"/>
        <v>0</v>
      </c>
      <c r="AB1291" s="52" t="str">
        <f t="shared" si="2781"/>
        <v/>
      </c>
      <c r="AC1291" s="62">
        <f t="shared" si="2782"/>
        <v>0</v>
      </c>
      <c r="AD1291" s="81"/>
      <c r="AE1291" s="162"/>
    </row>
    <row r="1292" spans="1:31" s="6" customFormat="1" ht="18" customHeight="1" x14ac:dyDescent="0.25">
      <c r="A1292" s="6" t="str">
        <f t="shared" si="2777"/>
        <v>b</v>
      </c>
      <c r="B1292" s="70" t="s">
        <v>7</v>
      </c>
      <c r="C1292" s="10" t="s">
        <v>230</v>
      </c>
      <c r="D1292" s="12"/>
      <c r="E1292" s="12">
        <v>0</v>
      </c>
      <c r="F1292" s="146">
        <v>0</v>
      </c>
      <c r="G1292" s="84">
        <v>0</v>
      </c>
      <c r="H1292" s="84">
        <v>0</v>
      </c>
      <c r="I1292" s="146">
        <v>0</v>
      </c>
      <c r="J1292" s="12"/>
      <c r="K1292" s="43"/>
      <c r="L1292" s="52" t="str">
        <f t="shared" si="2713"/>
        <v/>
      </c>
      <c r="M1292" s="12"/>
      <c r="N1292" s="12"/>
      <c r="O1292" s="12"/>
      <c r="P1292" s="12"/>
      <c r="Q1292" s="12"/>
      <c r="R1292" s="12">
        <v>0</v>
      </c>
      <c r="S1292" s="12">
        <f t="shared" si="2714"/>
        <v>0</v>
      </c>
      <c r="T1292" s="146">
        <f t="shared" si="2715"/>
        <v>0</v>
      </c>
      <c r="U1292" s="52" t="str">
        <f t="shared" si="2716"/>
        <v/>
      </c>
      <c r="V1292" s="62">
        <f t="shared" si="2717"/>
        <v>0</v>
      </c>
      <c r="W1292" s="12"/>
      <c r="X1292" s="131">
        <v>0</v>
      </c>
      <c r="Y1292" s="12"/>
      <c r="Z1292" s="12">
        <v>0</v>
      </c>
      <c r="AA1292" s="62">
        <f t="shared" si="2718"/>
        <v>0</v>
      </c>
      <c r="AB1292" s="52" t="str">
        <f t="shared" si="2781"/>
        <v/>
      </c>
      <c r="AC1292" s="62">
        <f t="shared" si="2782"/>
        <v>0</v>
      </c>
      <c r="AD1292" s="81"/>
      <c r="AE1292" s="162"/>
    </row>
    <row r="1293" spans="1:31" s="6" customFormat="1" ht="30" customHeight="1" x14ac:dyDescent="0.25">
      <c r="A1293" s="6" t="str">
        <f t="shared" si="2777"/>
        <v>b</v>
      </c>
      <c r="B1293" s="69" t="s">
        <v>7</v>
      </c>
      <c r="C1293" s="13" t="s">
        <v>14</v>
      </c>
      <c r="D1293" s="14"/>
      <c r="E1293" s="14">
        <v>0</v>
      </c>
      <c r="F1293" s="147">
        <v>0</v>
      </c>
      <c r="G1293" s="158">
        <v>0</v>
      </c>
      <c r="H1293" s="158">
        <v>0</v>
      </c>
      <c r="I1293" s="147">
        <v>0</v>
      </c>
      <c r="J1293" s="14"/>
      <c r="K1293" s="44"/>
      <c r="L1293" s="53" t="str">
        <f t="shared" si="2713"/>
        <v/>
      </c>
      <c r="M1293" s="14"/>
      <c r="N1293" s="14"/>
      <c r="O1293" s="14"/>
      <c r="P1293" s="14"/>
      <c r="Q1293" s="14"/>
      <c r="R1293" s="14">
        <v>0</v>
      </c>
      <c r="S1293" s="14">
        <f t="shared" si="2714"/>
        <v>0</v>
      </c>
      <c r="T1293" s="147">
        <f t="shared" si="2715"/>
        <v>0</v>
      </c>
      <c r="U1293" s="53" t="str">
        <f t="shared" si="2716"/>
        <v/>
      </c>
      <c r="V1293" s="63">
        <f t="shared" si="2717"/>
        <v>0</v>
      </c>
      <c r="W1293" s="14"/>
      <c r="X1293" s="132">
        <v>0</v>
      </c>
      <c r="Y1293" s="14"/>
      <c r="Z1293" s="14">
        <v>0</v>
      </c>
      <c r="AA1293" s="63">
        <f t="shared" si="2718"/>
        <v>0</v>
      </c>
      <c r="AB1293" s="53" t="str">
        <f t="shared" si="2781"/>
        <v/>
      </c>
      <c r="AC1293" s="63">
        <f t="shared" si="2782"/>
        <v>0</v>
      </c>
      <c r="AD1293" s="81"/>
      <c r="AE1293" s="162"/>
    </row>
    <row r="1294" spans="1:31" s="6" customFormat="1" ht="15" customHeight="1" x14ac:dyDescent="0.25">
      <c r="A1294" s="6" t="str">
        <f t="shared" si="2777"/>
        <v>b</v>
      </c>
      <c r="B1294" s="69" t="s">
        <v>7</v>
      </c>
      <c r="C1294" s="13" t="s">
        <v>15</v>
      </c>
      <c r="D1294" s="14"/>
      <c r="E1294" s="14">
        <v>0</v>
      </c>
      <c r="F1294" s="147">
        <v>0</v>
      </c>
      <c r="G1294" s="158">
        <v>0</v>
      </c>
      <c r="H1294" s="158">
        <v>0</v>
      </c>
      <c r="I1294" s="147">
        <v>0</v>
      </c>
      <c r="J1294" s="14"/>
      <c r="K1294" s="44"/>
      <c r="L1294" s="53" t="str">
        <f t="shared" si="2713"/>
        <v/>
      </c>
      <c r="M1294" s="14"/>
      <c r="N1294" s="14"/>
      <c r="O1294" s="14"/>
      <c r="P1294" s="14"/>
      <c r="Q1294" s="14"/>
      <c r="R1294" s="14">
        <v>0</v>
      </c>
      <c r="S1294" s="14">
        <f t="shared" si="2714"/>
        <v>0</v>
      </c>
      <c r="T1294" s="147">
        <f t="shared" si="2715"/>
        <v>0</v>
      </c>
      <c r="U1294" s="53" t="str">
        <f t="shared" si="2716"/>
        <v/>
      </c>
      <c r="V1294" s="63">
        <f t="shared" si="2717"/>
        <v>0</v>
      </c>
      <c r="W1294" s="14"/>
      <c r="X1294" s="132">
        <v>0</v>
      </c>
      <c r="Y1294" s="14"/>
      <c r="Z1294" s="14">
        <v>0</v>
      </c>
      <c r="AA1294" s="63">
        <f t="shared" si="2718"/>
        <v>0</v>
      </c>
      <c r="AB1294" s="53" t="str">
        <f t="shared" si="2781"/>
        <v/>
      </c>
      <c r="AC1294" s="63">
        <f t="shared" si="2782"/>
        <v>0</v>
      </c>
      <c r="AD1294" s="81"/>
      <c r="AE1294" s="162"/>
    </row>
    <row r="1295" spans="1:31" s="6" customFormat="1" ht="15.75" customHeight="1" thickBot="1" x14ac:dyDescent="0.3">
      <c r="A1295" s="6" t="str">
        <f t="shared" si="2777"/>
        <v>b</v>
      </c>
      <c r="B1295" s="72" t="s">
        <v>7</v>
      </c>
      <c r="C1295" s="28" t="s">
        <v>16</v>
      </c>
      <c r="D1295" s="18"/>
      <c r="E1295" s="18">
        <v>0</v>
      </c>
      <c r="F1295" s="149">
        <v>0</v>
      </c>
      <c r="G1295" s="160">
        <v>0</v>
      </c>
      <c r="H1295" s="160">
        <v>0</v>
      </c>
      <c r="I1295" s="149">
        <v>0</v>
      </c>
      <c r="J1295" s="18"/>
      <c r="K1295" s="46"/>
      <c r="L1295" s="55" t="str">
        <f t="shared" si="2713"/>
        <v/>
      </c>
      <c r="M1295" s="18"/>
      <c r="N1295" s="18"/>
      <c r="O1295" s="18"/>
      <c r="P1295" s="18"/>
      <c r="Q1295" s="18"/>
      <c r="R1295" s="18">
        <v>0</v>
      </c>
      <c r="S1295" s="18">
        <f t="shared" si="2714"/>
        <v>0</v>
      </c>
      <c r="T1295" s="149">
        <f t="shared" si="2715"/>
        <v>0</v>
      </c>
      <c r="U1295" s="55" t="str">
        <f t="shared" si="2716"/>
        <v/>
      </c>
      <c r="V1295" s="65">
        <f t="shared" si="2717"/>
        <v>0</v>
      </c>
      <c r="W1295" s="18"/>
      <c r="X1295" s="133">
        <v>0</v>
      </c>
      <c r="Y1295" s="18"/>
      <c r="Z1295" s="18">
        <v>0</v>
      </c>
      <c r="AA1295" s="65">
        <f t="shared" si="2718"/>
        <v>0</v>
      </c>
      <c r="AB1295" s="55" t="str">
        <f t="shared" si="2781"/>
        <v/>
      </c>
      <c r="AC1295" s="65">
        <f t="shared" si="2782"/>
        <v>0</v>
      </c>
      <c r="AD1295" s="81"/>
      <c r="AE1295" s="162"/>
    </row>
    <row r="1296" spans="1:31" s="6" customFormat="1" ht="48.75" thickTop="1" thickBot="1" x14ac:dyDescent="0.3">
      <c r="A1296" s="6" t="str">
        <f t="shared" si="2777"/>
        <v>a</v>
      </c>
      <c r="B1296" s="67" t="s">
        <v>264</v>
      </c>
      <c r="C1296" s="19" t="s">
        <v>265</v>
      </c>
      <c r="D1296" s="7"/>
      <c r="E1296" s="7">
        <f>E1297+E1305+E1306+E1307</f>
        <v>350</v>
      </c>
      <c r="F1296" s="143">
        <f>F1297+F1305+F1306+F1307</f>
        <v>15</v>
      </c>
      <c r="G1296" s="156">
        <f>G1297+G1305+G1306+G1307</f>
        <v>14.875</v>
      </c>
      <c r="H1296" s="156">
        <f>H1297+H1305+H1306+H1307</f>
        <v>14.702</v>
      </c>
      <c r="I1296" s="143">
        <f>I1297+I1305+I1306+I1307</f>
        <v>5.0730000000000004</v>
      </c>
      <c r="J1296" s="7"/>
      <c r="K1296" s="40"/>
      <c r="L1296" s="49">
        <f t="shared" si="2713"/>
        <v>0.9916666666666667</v>
      </c>
      <c r="M1296" s="7">
        <f>M1297+M1305+M1306+M1307</f>
        <v>0</v>
      </c>
      <c r="N1296" s="7"/>
      <c r="O1296" s="7"/>
      <c r="P1296" s="7"/>
      <c r="Q1296" s="7"/>
      <c r="R1296" s="7">
        <v>5.0730000000000004</v>
      </c>
      <c r="S1296" s="7">
        <f t="shared" si="2714"/>
        <v>0.17300000000000004</v>
      </c>
      <c r="T1296" s="143">
        <f>IF(OR(C1296="თანამდებობრივი სარგო",C1296="პრემია",C1296="დანამატი",C1296="მ.შ. შტატგარეშეთა შრომის ანაზღაურება"),"",F1296-G1296)</f>
        <v>0.125</v>
      </c>
      <c r="U1296" s="49">
        <f t="shared" si="2716"/>
        <v>4.2500000000000003E-2</v>
      </c>
      <c r="V1296" s="59">
        <f t="shared" si="2717"/>
        <v>335.125</v>
      </c>
      <c r="W1296" s="7">
        <f t="shared" ref="W1296:X1296" si="2783">W1297+W1305+W1306+W1307</f>
        <v>200</v>
      </c>
      <c r="X1296" s="119">
        <f t="shared" si="2783"/>
        <v>200</v>
      </c>
      <c r="Y1296" s="7">
        <f>Y1297+Y1305+Y1306+Y1307</f>
        <v>325</v>
      </c>
      <c r="Z1296" s="7">
        <f>Z1297+Z1305+Z1306+Z1307</f>
        <v>150</v>
      </c>
      <c r="AA1296" s="59">
        <f t="shared" si="2718"/>
        <v>339.875</v>
      </c>
      <c r="AB1296" s="49">
        <f t="shared" si="2781"/>
        <v>0.97107142857142859</v>
      </c>
      <c r="AC1296" s="59">
        <f t="shared" si="2782"/>
        <v>10.125</v>
      </c>
      <c r="AD1296" s="81"/>
      <c r="AE1296" s="162"/>
    </row>
    <row r="1297" spans="1:31" s="6" customFormat="1" ht="18.75" customHeight="1" thickTop="1" x14ac:dyDescent="0.25">
      <c r="A1297" s="6" t="s">
        <v>231</v>
      </c>
      <c r="B1297" s="69" t="s">
        <v>7</v>
      </c>
      <c r="C1297" s="8" t="s">
        <v>8</v>
      </c>
      <c r="D1297" s="9"/>
      <c r="E1297" s="9">
        <f>E1298+E1299+E1300+E1301+E1302+E1303+E1304</f>
        <v>348.4</v>
      </c>
      <c r="F1297" s="144">
        <f>F1298+F1299+F1300+F1301+F1302+F1303+F1304</f>
        <v>13.4</v>
      </c>
      <c r="G1297" s="157">
        <f>G1298+G1299+G1300+G1301+G1302+G1303+G1304</f>
        <v>13.275</v>
      </c>
      <c r="H1297" s="157">
        <f>H1298+H1299+H1300+H1301+H1302+H1303+H1304</f>
        <v>13.102</v>
      </c>
      <c r="I1297" s="144">
        <f>I1298+I1299+I1300+I1301+I1302+I1303+I1304</f>
        <v>3.4729999999999999</v>
      </c>
      <c r="J1297" s="9"/>
      <c r="K1297" s="41"/>
      <c r="L1297" s="50">
        <f t="shared" ref="L1297:L1319" si="2784">IF(OR(F1297="",F1297=0),"",G1297/F1297)</f>
        <v>0.99067164179104472</v>
      </c>
      <c r="M1297" s="9">
        <f>M1298+M1299+M1300+M1301+M1302+M1303+M1304</f>
        <v>0</v>
      </c>
      <c r="N1297" s="9"/>
      <c r="O1297" s="9"/>
      <c r="P1297" s="9"/>
      <c r="Q1297" s="9"/>
      <c r="R1297" s="9">
        <v>3.4729999999999999</v>
      </c>
      <c r="S1297" s="9">
        <f t="shared" ref="S1297:S1319" si="2785">G1297-H1297</f>
        <v>0.17300000000000004</v>
      </c>
      <c r="T1297" s="144">
        <f t="shared" ref="T1297:T1319" si="2786">IF(OR(C1297="თანამდებობრივი სარგო",C1297="პრემია",C1297="დანამატი",C1297="მ.შ. შტატგარეშეთა შრომის ანაზღაურება"),"",F1297-G1297)</f>
        <v>0.125</v>
      </c>
      <c r="U1297" s="50">
        <f t="shared" ref="U1297:U1319" si="2787">IF(OR(E1297="",E1297=0),"",G1297/E1297)</f>
        <v>3.8102755453501724E-2</v>
      </c>
      <c r="V1297" s="60">
        <f t="shared" ref="V1297:V1319" si="2788">IF(OR(C1297="თანამდებობრივი სარგო",C1297="პრემია",C1297="დანამატი",C1297="მ.შ. შტატგარეშეთა შრომის ანაზღაურება"),"",E1297-G1297)</f>
        <v>335.125</v>
      </c>
      <c r="W1297" s="9">
        <f t="shared" ref="W1297:X1297" si="2789">SUM(W1298:W1304)</f>
        <v>200</v>
      </c>
      <c r="X1297" s="120">
        <f t="shared" si="2789"/>
        <v>198.4</v>
      </c>
      <c r="Y1297" s="9">
        <f>Y1298+Y1299+Y1300+Y1301+Y1302+Y1303+Y1304</f>
        <v>325</v>
      </c>
      <c r="Z1297" s="9">
        <f>Z1298+Z1299+Z1300+Z1301+Z1302+Z1303+Z1304</f>
        <v>150</v>
      </c>
      <c r="AA1297" s="60">
        <f t="shared" ref="AA1297:AA1319" si="2790">G1297+Y1297</f>
        <v>338.27499999999998</v>
      </c>
      <c r="AB1297" s="50">
        <f t="shared" si="2781"/>
        <v>0.97093857634902414</v>
      </c>
      <c r="AC1297" s="60">
        <f t="shared" si="2782"/>
        <v>10.125</v>
      </c>
      <c r="AD1297" s="81"/>
      <c r="AE1297" s="162"/>
    </row>
    <row r="1298" spans="1:31" s="6" customFormat="1" ht="18" customHeight="1" x14ac:dyDescent="0.25">
      <c r="A1298" s="6" t="s">
        <v>231</v>
      </c>
      <c r="B1298" s="70" t="s">
        <v>7</v>
      </c>
      <c r="C1298" s="10" t="s">
        <v>225</v>
      </c>
      <c r="D1298" s="12"/>
      <c r="E1298" s="12">
        <v>0</v>
      </c>
      <c r="F1298" s="146">
        <v>0</v>
      </c>
      <c r="G1298" s="84">
        <v>0</v>
      </c>
      <c r="H1298" s="84">
        <v>0</v>
      </c>
      <c r="I1298" s="146">
        <v>0</v>
      </c>
      <c r="J1298" s="12"/>
      <c r="K1298" s="43"/>
      <c r="L1298" s="52" t="str">
        <f t="shared" si="2784"/>
        <v/>
      </c>
      <c r="M1298" s="12"/>
      <c r="N1298" s="12"/>
      <c r="O1298" s="12"/>
      <c r="P1298" s="12"/>
      <c r="Q1298" s="12"/>
      <c r="R1298" s="12">
        <v>0</v>
      </c>
      <c r="S1298" s="12">
        <f t="shared" si="2785"/>
        <v>0</v>
      </c>
      <c r="T1298" s="146">
        <f t="shared" si="2786"/>
        <v>0</v>
      </c>
      <c r="U1298" s="52" t="str">
        <f t="shared" si="2787"/>
        <v/>
      </c>
      <c r="V1298" s="62">
        <f t="shared" si="2788"/>
        <v>0</v>
      </c>
      <c r="W1298" s="12">
        <v>0</v>
      </c>
      <c r="X1298" s="111">
        <v>0</v>
      </c>
      <c r="Y1298" s="12">
        <v>0</v>
      </c>
      <c r="Z1298" s="12">
        <v>0</v>
      </c>
      <c r="AA1298" s="62">
        <f t="shared" si="2790"/>
        <v>0</v>
      </c>
      <c r="AB1298" s="52" t="str">
        <f t="shared" si="2781"/>
        <v/>
      </c>
      <c r="AC1298" s="62">
        <f t="shared" si="2782"/>
        <v>0</v>
      </c>
      <c r="AD1298" s="81"/>
      <c r="AE1298" s="162"/>
    </row>
    <row r="1299" spans="1:31" s="6" customFormat="1" ht="18" customHeight="1" x14ac:dyDescent="0.25">
      <c r="A1299" s="6" t="s">
        <v>231</v>
      </c>
      <c r="B1299" s="70" t="s">
        <v>7</v>
      </c>
      <c r="C1299" s="10" t="s">
        <v>146</v>
      </c>
      <c r="D1299" s="11"/>
      <c r="E1299" s="11">
        <v>348.4</v>
      </c>
      <c r="F1299" s="145">
        <v>13.4</v>
      </c>
      <c r="G1299" s="83">
        <v>13.275</v>
      </c>
      <c r="H1299" s="83">
        <v>13.102</v>
      </c>
      <c r="I1299" s="145">
        <v>3.4729999999999999</v>
      </c>
      <c r="J1299" s="11"/>
      <c r="K1299" s="42"/>
      <c r="L1299" s="51">
        <f t="shared" si="2784"/>
        <v>0.99067164179104472</v>
      </c>
      <c r="M1299" s="11"/>
      <c r="N1299" s="11"/>
      <c r="O1299" s="11"/>
      <c r="P1299" s="11"/>
      <c r="Q1299" s="11"/>
      <c r="R1299" s="11">
        <v>3.4729999999999999</v>
      </c>
      <c r="S1299" s="11">
        <f t="shared" si="2785"/>
        <v>0.17300000000000004</v>
      </c>
      <c r="T1299" s="145">
        <f t="shared" si="2786"/>
        <v>0.125</v>
      </c>
      <c r="U1299" s="51">
        <f t="shared" si="2787"/>
        <v>3.8102755453501724E-2</v>
      </c>
      <c r="V1299" s="61">
        <f t="shared" si="2788"/>
        <v>335.125</v>
      </c>
      <c r="W1299" s="11">
        <v>198.4</v>
      </c>
      <c r="X1299" s="116">
        <v>198.4</v>
      </c>
      <c r="Y1299" s="11">
        <v>325</v>
      </c>
      <c r="Z1299" s="11">
        <v>150</v>
      </c>
      <c r="AA1299" s="61">
        <f t="shared" si="2790"/>
        <v>338.27499999999998</v>
      </c>
      <c r="AB1299" s="51">
        <f t="shared" si="2781"/>
        <v>0.97093857634902414</v>
      </c>
      <c r="AC1299" s="61">
        <f t="shared" si="2782"/>
        <v>10.125</v>
      </c>
      <c r="AD1299" s="81"/>
      <c r="AE1299" s="162"/>
    </row>
    <row r="1300" spans="1:31" s="6" customFormat="1" ht="18" customHeight="1" x14ac:dyDescent="0.25">
      <c r="A1300" s="6" t="str">
        <f>IF(OR(M1300&lt;&gt;0,F1300&lt;&gt;0,O1300&lt;&gt;0,S1300&lt;&gt;0,T1300&lt;&gt;0),"a","b")</f>
        <v>b</v>
      </c>
      <c r="B1300" s="70" t="s">
        <v>7</v>
      </c>
      <c r="C1300" s="10" t="s">
        <v>226</v>
      </c>
      <c r="D1300" s="12"/>
      <c r="E1300" s="12">
        <v>0</v>
      </c>
      <c r="F1300" s="146">
        <v>0</v>
      </c>
      <c r="G1300" s="84">
        <v>0</v>
      </c>
      <c r="H1300" s="84">
        <v>0</v>
      </c>
      <c r="I1300" s="146">
        <v>0</v>
      </c>
      <c r="J1300" s="12"/>
      <c r="K1300" s="43"/>
      <c r="L1300" s="52" t="str">
        <f t="shared" si="2784"/>
        <v/>
      </c>
      <c r="M1300" s="12"/>
      <c r="N1300" s="12"/>
      <c r="O1300" s="12"/>
      <c r="P1300" s="12"/>
      <c r="Q1300" s="12"/>
      <c r="R1300" s="12">
        <v>0</v>
      </c>
      <c r="S1300" s="12">
        <f t="shared" si="2785"/>
        <v>0</v>
      </c>
      <c r="T1300" s="146">
        <f t="shared" si="2786"/>
        <v>0</v>
      </c>
      <c r="U1300" s="52" t="str">
        <f t="shared" si="2787"/>
        <v/>
      </c>
      <c r="V1300" s="62">
        <f t="shared" si="2788"/>
        <v>0</v>
      </c>
      <c r="W1300" s="12">
        <v>0</v>
      </c>
      <c r="X1300" s="111">
        <v>0</v>
      </c>
      <c r="Y1300" s="12">
        <v>0</v>
      </c>
      <c r="Z1300" s="12">
        <v>0</v>
      </c>
      <c r="AA1300" s="62">
        <f t="shared" si="2790"/>
        <v>0</v>
      </c>
      <c r="AB1300" s="52" t="str">
        <f t="shared" si="2781"/>
        <v/>
      </c>
      <c r="AC1300" s="62">
        <f t="shared" si="2782"/>
        <v>0</v>
      </c>
      <c r="AD1300" s="81"/>
      <c r="AE1300" s="162"/>
    </row>
    <row r="1301" spans="1:31" s="6" customFormat="1" ht="18" customHeight="1" x14ac:dyDescent="0.25">
      <c r="A1301" s="6" t="str">
        <f>IF(OR(M1301&lt;&gt;0,F1301&lt;&gt;0,O1301&lt;&gt;0,S1301&lt;&gt;0,T1301&lt;&gt;0),"a","b")</f>
        <v>b</v>
      </c>
      <c r="B1301" s="70" t="s">
        <v>7</v>
      </c>
      <c r="C1301" s="10" t="s">
        <v>227</v>
      </c>
      <c r="D1301" s="12"/>
      <c r="E1301" s="12">
        <v>0</v>
      </c>
      <c r="F1301" s="146">
        <v>0</v>
      </c>
      <c r="G1301" s="84">
        <v>0</v>
      </c>
      <c r="H1301" s="84">
        <v>0</v>
      </c>
      <c r="I1301" s="146">
        <v>0</v>
      </c>
      <c r="J1301" s="12"/>
      <c r="K1301" s="43"/>
      <c r="L1301" s="52" t="str">
        <f t="shared" si="2784"/>
        <v/>
      </c>
      <c r="M1301" s="12"/>
      <c r="N1301" s="12"/>
      <c r="O1301" s="12"/>
      <c r="P1301" s="12"/>
      <c r="Q1301" s="12"/>
      <c r="R1301" s="12">
        <v>0</v>
      </c>
      <c r="S1301" s="12">
        <f t="shared" si="2785"/>
        <v>0</v>
      </c>
      <c r="T1301" s="146">
        <f t="shared" si="2786"/>
        <v>0</v>
      </c>
      <c r="U1301" s="52" t="str">
        <f t="shared" si="2787"/>
        <v/>
      </c>
      <c r="V1301" s="62">
        <f t="shared" si="2788"/>
        <v>0</v>
      </c>
      <c r="W1301" s="12">
        <v>0</v>
      </c>
      <c r="X1301" s="111">
        <v>0</v>
      </c>
      <c r="Y1301" s="12">
        <v>0</v>
      </c>
      <c r="Z1301" s="12">
        <v>0</v>
      </c>
      <c r="AA1301" s="62">
        <f t="shared" si="2790"/>
        <v>0</v>
      </c>
      <c r="AB1301" s="52" t="str">
        <f t="shared" si="2781"/>
        <v/>
      </c>
      <c r="AC1301" s="62">
        <f t="shared" si="2782"/>
        <v>0</v>
      </c>
      <c r="AD1301" s="81"/>
      <c r="AE1301" s="162"/>
    </row>
    <row r="1302" spans="1:31" s="6" customFormat="1" ht="18" customHeight="1" x14ac:dyDescent="0.25">
      <c r="A1302" s="6" t="str">
        <f>IF(OR(M1302&lt;&gt;0,F1302&lt;&gt;0,O1302&lt;&gt;0,S1302&lt;&gt;0,T1302&lt;&gt;0),"a","b")</f>
        <v>b</v>
      </c>
      <c r="B1302" s="70" t="s">
        <v>7</v>
      </c>
      <c r="C1302" s="10" t="s">
        <v>228</v>
      </c>
      <c r="D1302" s="12"/>
      <c r="E1302" s="12">
        <v>0</v>
      </c>
      <c r="F1302" s="146">
        <v>0</v>
      </c>
      <c r="G1302" s="84">
        <v>0</v>
      </c>
      <c r="H1302" s="84">
        <v>0</v>
      </c>
      <c r="I1302" s="146">
        <v>0</v>
      </c>
      <c r="J1302" s="12"/>
      <c r="K1302" s="43"/>
      <c r="L1302" s="52" t="str">
        <f t="shared" si="2784"/>
        <v/>
      </c>
      <c r="M1302" s="12"/>
      <c r="N1302" s="12"/>
      <c r="O1302" s="12"/>
      <c r="P1302" s="12"/>
      <c r="Q1302" s="12"/>
      <c r="R1302" s="12">
        <v>0</v>
      </c>
      <c r="S1302" s="12">
        <f t="shared" si="2785"/>
        <v>0</v>
      </c>
      <c r="T1302" s="146">
        <f t="shared" si="2786"/>
        <v>0</v>
      </c>
      <c r="U1302" s="52" t="str">
        <f t="shared" si="2787"/>
        <v/>
      </c>
      <c r="V1302" s="62">
        <f t="shared" si="2788"/>
        <v>0</v>
      </c>
      <c r="W1302" s="12">
        <v>0</v>
      </c>
      <c r="X1302" s="111">
        <v>0</v>
      </c>
      <c r="Y1302" s="12">
        <v>0</v>
      </c>
      <c r="Z1302" s="12">
        <v>0</v>
      </c>
      <c r="AA1302" s="62">
        <f t="shared" si="2790"/>
        <v>0</v>
      </c>
      <c r="AB1302" s="52" t="str">
        <f t="shared" si="2781"/>
        <v/>
      </c>
      <c r="AC1302" s="62">
        <f t="shared" si="2782"/>
        <v>0</v>
      </c>
      <c r="AD1302" s="81"/>
      <c r="AE1302" s="162"/>
    </row>
    <row r="1303" spans="1:31" s="6" customFormat="1" ht="18" customHeight="1" x14ac:dyDescent="0.25">
      <c r="A1303" s="6" t="str">
        <f>IF(OR(M1303&lt;&gt;0,F1303&lt;&gt;0,O1303&lt;&gt;0,S1303&lt;&gt;0,T1303&lt;&gt;0),"a","b")</f>
        <v>b</v>
      </c>
      <c r="B1303" s="70" t="s">
        <v>7</v>
      </c>
      <c r="C1303" s="10" t="s">
        <v>229</v>
      </c>
      <c r="D1303" s="12"/>
      <c r="E1303" s="12">
        <v>0</v>
      </c>
      <c r="F1303" s="146">
        <v>0</v>
      </c>
      <c r="G1303" s="84">
        <v>0</v>
      </c>
      <c r="H1303" s="84">
        <v>0</v>
      </c>
      <c r="I1303" s="146">
        <v>0</v>
      </c>
      <c r="J1303" s="12"/>
      <c r="K1303" s="43"/>
      <c r="L1303" s="52" t="str">
        <f t="shared" si="2784"/>
        <v/>
      </c>
      <c r="M1303" s="12"/>
      <c r="N1303" s="12"/>
      <c r="O1303" s="12"/>
      <c r="P1303" s="12"/>
      <c r="Q1303" s="12"/>
      <c r="R1303" s="12">
        <v>0</v>
      </c>
      <c r="S1303" s="12">
        <f t="shared" si="2785"/>
        <v>0</v>
      </c>
      <c r="T1303" s="146">
        <f t="shared" si="2786"/>
        <v>0</v>
      </c>
      <c r="U1303" s="52" t="str">
        <f t="shared" si="2787"/>
        <v/>
      </c>
      <c r="V1303" s="62">
        <f t="shared" si="2788"/>
        <v>0</v>
      </c>
      <c r="W1303" s="12">
        <v>0</v>
      </c>
      <c r="X1303" s="111">
        <v>0</v>
      </c>
      <c r="Y1303" s="12">
        <v>0</v>
      </c>
      <c r="Z1303" s="12">
        <v>0</v>
      </c>
      <c r="AA1303" s="62">
        <f t="shared" si="2790"/>
        <v>0</v>
      </c>
      <c r="AB1303" s="52" t="str">
        <f t="shared" si="2781"/>
        <v/>
      </c>
      <c r="AC1303" s="62">
        <f t="shared" si="2782"/>
        <v>0</v>
      </c>
      <c r="AD1303" s="81"/>
      <c r="AE1303" s="162"/>
    </row>
    <row r="1304" spans="1:31" s="6" customFormat="1" ht="18" customHeight="1" x14ac:dyDescent="0.25">
      <c r="A1304" s="6" t="str">
        <f>IF(OR(M1304&lt;&gt;0,F1304&lt;&gt;0,O1304&lt;&gt;0,S1304&lt;&gt;0,T1304&lt;&gt;0),"a","b")</f>
        <v>b</v>
      </c>
      <c r="B1304" s="70" t="s">
        <v>7</v>
      </c>
      <c r="C1304" s="10" t="s">
        <v>230</v>
      </c>
      <c r="D1304" s="12"/>
      <c r="E1304" s="12">
        <v>0</v>
      </c>
      <c r="F1304" s="146">
        <v>0</v>
      </c>
      <c r="G1304" s="84">
        <v>0</v>
      </c>
      <c r="H1304" s="84">
        <v>0</v>
      </c>
      <c r="I1304" s="146">
        <v>0</v>
      </c>
      <c r="J1304" s="12"/>
      <c r="K1304" s="43"/>
      <c r="L1304" s="52" t="str">
        <f t="shared" si="2784"/>
        <v/>
      </c>
      <c r="M1304" s="12"/>
      <c r="N1304" s="12"/>
      <c r="O1304" s="12"/>
      <c r="P1304" s="12"/>
      <c r="Q1304" s="12"/>
      <c r="R1304" s="12">
        <v>0</v>
      </c>
      <c r="S1304" s="12">
        <f t="shared" si="2785"/>
        <v>0</v>
      </c>
      <c r="T1304" s="146">
        <f t="shared" si="2786"/>
        <v>0</v>
      </c>
      <c r="U1304" s="52" t="str">
        <f t="shared" si="2787"/>
        <v/>
      </c>
      <c r="V1304" s="62">
        <f t="shared" si="2788"/>
        <v>0</v>
      </c>
      <c r="W1304" s="12">
        <v>1.6</v>
      </c>
      <c r="X1304" s="111">
        <v>0</v>
      </c>
      <c r="Y1304" s="12">
        <v>0</v>
      </c>
      <c r="Z1304" s="12">
        <v>0</v>
      </c>
      <c r="AA1304" s="62">
        <f t="shared" si="2790"/>
        <v>0</v>
      </c>
      <c r="AB1304" s="52" t="str">
        <f t="shared" si="2781"/>
        <v/>
      </c>
      <c r="AC1304" s="62">
        <f t="shared" si="2782"/>
        <v>0</v>
      </c>
      <c r="AD1304" s="81"/>
      <c r="AE1304" s="162"/>
    </row>
    <row r="1305" spans="1:31" s="6" customFormat="1" ht="30" customHeight="1" x14ac:dyDescent="0.25">
      <c r="A1305" s="6" t="s">
        <v>231</v>
      </c>
      <c r="B1305" s="69" t="s">
        <v>7</v>
      </c>
      <c r="C1305" s="13" t="s">
        <v>14</v>
      </c>
      <c r="D1305" s="14"/>
      <c r="E1305" s="14">
        <v>1.6</v>
      </c>
      <c r="F1305" s="147">
        <v>1.6</v>
      </c>
      <c r="G1305" s="158">
        <v>1.6</v>
      </c>
      <c r="H1305" s="158">
        <v>1.6</v>
      </c>
      <c r="I1305" s="147">
        <v>1.6</v>
      </c>
      <c r="J1305" s="14"/>
      <c r="K1305" s="44"/>
      <c r="L1305" s="53">
        <f t="shared" si="2784"/>
        <v>1</v>
      </c>
      <c r="M1305" s="14"/>
      <c r="N1305" s="14"/>
      <c r="O1305" s="14"/>
      <c r="P1305" s="14"/>
      <c r="Q1305" s="14"/>
      <c r="R1305" s="14">
        <v>1.6</v>
      </c>
      <c r="S1305" s="14">
        <f t="shared" si="2785"/>
        <v>0</v>
      </c>
      <c r="T1305" s="147">
        <f t="shared" si="2786"/>
        <v>0</v>
      </c>
      <c r="U1305" s="53">
        <f t="shared" si="2787"/>
        <v>1</v>
      </c>
      <c r="V1305" s="63">
        <f t="shared" si="2788"/>
        <v>0</v>
      </c>
      <c r="W1305" s="14">
        <v>0</v>
      </c>
      <c r="X1305" s="110">
        <v>1.6</v>
      </c>
      <c r="Y1305" s="14">
        <v>0</v>
      </c>
      <c r="Z1305" s="14">
        <v>0</v>
      </c>
      <c r="AA1305" s="63">
        <f t="shared" si="2790"/>
        <v>1.6</v>
      </c>
      <c r="AB1305" s="53">
        <f t="shared" si="2781"/>
        <v>1</v>
      </c>
      <c r="AC1305" s="63">
        <f t="shared" si="2782"/>
        <v>0</v>
      </c>
      <c r="AD1305" s="81"/>
      <c r="AE1305" s="162"/>
    </row>
    <row r="1306" spans="1:31" s="6" customFormat="1" ht="15" customHeight="1" x14ac:dyDescent="0.25">
      <c r="A1306" s="6" t="str">
        <f>IF(OR(M1306&lt;&gt;0,F1306&lt;&gt;0,O1306&lt;&gt;0,S1306&lt;&gt;0,T1306&lt;&gt;0),"a","b")</f>
        <v>b</v>
      </c>
      <c r="B1306" s="69" t="s">
        <v>7</v>
      </c>
      <c r="C1306" s="13" t="s">
        <v>15</v>
      </c>
      <c r="D1306" s="14"/>
      <c r="E1306" s="14">
        <v>0</v>
      </c>
      <c r="F1306" s="147">
        <v>0</v>
      </c>
      <c r="G1306" s="158">
        <v>0</v>
      </c>
      <c r="H1306" s="158">
        <v>0</v>
      </c>
      <c r="I1306" s="147">
        <v>0</v>
      </c>
      <c r="J1306" s="14"/>
      <c r="K1306" s="44"/>
      <c r="L1306" s="53" t="str">
        <f t="shared" si="2784"/>
        <v/>
      </c>
      <c r="M1306" s="14"/>
      <c r="N1306" s="14"/>
      <c r="O1306" s="14"/>
      <c r="P1306" s="14"/>
      <c r="Q1306" s="14"/>
      <c r="R1306" s="14">
        <v>0</v>
      </c>
      <c r="S1306" s="14">
        <f t="shared" si="2785"/>
        <v>0</v>
      </c>
      <c r="T1306" s="147">
        <f t="shared" si="2786"/>
        <v>0</v>
      </c>
      <c r="U1306" s="53" t="str">
        <f t="shared" si="2787"/>
        <v/>
      </c>
      <c r="V1306" s="63">
        <f t="shared" si="2788"/>
        <v>0</v>
      </c>
      <c r="W1306" s="14"/>
      <c r="X1306" s="110">
        <v>0</v>
      </c>
      <c r="Y1306" s="14"/>
      <c r="Z1306" s="14">
        <v>0</v>
      </c>
      <c r="AA1306" s="63">
        <f t="shared" si="2790"/>
        <v>0</v>
      </c>
      <c r="AB1306" s="53" t="str">
        <f t="shared" si="2781"/>
        <v/>
      </c>
      <c r="AC1306" s="63">
        <f t="shared" si="2782"/>
        <v>0</v>
      </c>
      <c r="AD1306" s="81"/>
      <c r="AE1306" s="162"/>
    </row>
    <row r="1307" spans="1:31" s="6" customFormat="1" ht="15.75" customHeight="1" thickBot="1" x14ac:dyDescent="0.3">
      <c r="A1307" s="6" t="str">
        <f>IF(OR(M1307&lt;&gt;0,F1307&lt;&gt;0,O1307&lt;&gt;0,S1307&lt;&gt;0,T1307&lt;&gt;0),"a","b")</f>
        <v>b</v>
      </c>
      <c r="B1307" s="72" t="s">
        <v>7</v>
      </c>
      <c r="C1307" s="28" t="s">
        <v>16</v>
      </c>
      <c r="D1307" s="18"/>
      <c r="E1307" s="18">
        <v>0</v>
      </c>
      <c r="F1307" s="149">
        <v>0</v>
      </c>
      <c r="G1307" s="160">
        <v>0</v>
      </c>
      <c r="H1307" s="160">
        <v>0</v>
      </c>
      <c r="I1307" s="149">
        <v>0</v>
      </c>
      <c r="J1307" s="18"/>
      <c r="K1307" s="46"/>
      <c r="L1307" s="55" t="str">
        <f t="shared" si="2784"/>
        <v/>
      </c>
      <c r="M1307" s="18"/>
      <c r="N1307" s="18"/>
      <c r="O1307" s="18"/>
      <c r="P1307" s="18"/>
      <c r="Q1307" s="18"/>
      <c r="R1307" s="18">
        <v>0</v>
      </c>
      <c r="S1307" s="18">
        <f t="shared" si="2785"/>
        <v>0</v>
      </c>
      <c r="T1307" s="149">
        <f t="shared" si="2786"/>
        <v>0</v>
      </c>
      <c r="U1307" s="55" t="str">
        <f t="shared" si="2787"/>
        <v/>
      </c>
      <c r="V1307" s="65">
        <f t="shared" si="2788"/>
        <v>0</v>
      </c>
      <c r="W1307" s="18"/>
      <c r="X1307" s="18">
        <v>0</v>
      </c>
      <c r="Y1307" s="18"/>
      <c r="Z1307" s="18">
        <v>0</v>
      </c>
      <c r="AA1307" s="65">
        <f t="shared" si="2790"/>
        <v>0</v>
      </c>
      <c r="AB1307" s="55" t="str">
        <f t="shared" si="2781"/>
        <v/>
      </c>
      <c r="AC1307" s="65">
        <f t="shared" si="2782"/>
        <v>0</v>
      </c>
      <c r="AD1307" s="81"/>
      <c r="AE1307" s="162"/>
    </row>
    <row r="1308" spans="1:31" s="6" customFormat="1" ht="64.5" thickTop="1" thickBot="1" x14ac:dyDescent="0.3">
      <c r="A1308" s="6" t="str">
        <f t="shared" ref="A1308:A1319" si="2791">IF(OR(M1308&lt;&gt;0,F1308&lt;&gt;0,O1308&lt;&gt;0,S1308&lt;&gt;0,T1308&lt;&gt;0),"a","b")</f>
        <v>a</v>
      </c>
      <c r="B1308" s="163" t="s">
        <v>276</v>
      </c>
      <c r="C1308" s="164" t="s">
        <v>277</v>
      </c>
      <c r="D1308" s="7"/>
      <c r="E1308" s="7">
        <f>E1309+E1317+E1318+E1319</f>
        <v>1900</v>
      </c>
      <c r="F1308" s="143">
        <f>F1309+F1317+F1318+F1319</f>
        <v>250</v>
      </c>
      <c r="G1308" s="156">
        <f>G1309+G1317+G1318+G1319</f>
        <v>0</v>
      </c>
      <c r="H1308" s="156"/>
      <c r="I1308" s="143"/>
      <c r="J1308" s="7"/>
      <c r="K1308" s="40"/>
      <c r="L1308" s="49">
        <f t="shared" si="2784"/>
        <v>0</v>
      </c>
      <c r="M1308" s="7"/>
      <c r="N1308" s="7"/>
      <c r="O1308" s="7"/>
      <c r="P1308" s="7"/>
      <c r="Q1308" s="7"/>
      <c r="R1308" s="7"/>
      <c r="S1308" s="7">
        <f t="shared" si="2785"/>
        <v>0</v>
      </c>
      <c r="T1308" s="143">
        <f t="shared" si="2786"/>
        <v>250</v>
      </c>
      <c r="U1308" s="49">
        <f t="shared" si="2787"/>
        <v>0</v>
      </c>
      <c r="V1308" s="59">
        <f t="shared" si="2788"/>
        <v>1900</v>
      </c>
      <c r="W1308" s="7">
        <f>W1309+W1317+W1318+W1319</f>
        <v>0</v>
      </c>
      <c r="X1308" s="119">
        <f>X1309+X1317+X1318+X1319</f>
        <v>0</v>
      </c>
      <c r="Y1308" s="7">
        <f>Y1309+Y1317+Y1318+Y1319</f>
        <v>1900</v>
      </c>
      <c r="Z1308" s="7">
        <f>Z1309+Z1317+Z1318+Z1319</f>
        <v>0</v>
      </c>
      <c r="AA1308" s="59">
        <f t="shared" si="2790"/>
        <v>1900</v>
      </c>
      <c r="AB1308" s="49">
        <f t="shared" si="2781"/>
        <v>1</v>
      </c>
      <c r="AC1308" s="59">
        <f t="shared" si="2782"/>
        <v>0</v>
      </c>
      <c r="AD1308" s="81"/>
      <c r="AE1308" s="162"/>
    </row>
    <row r="1309" spans="1:31" s="6" customFormat="1" ht="18.75" thickTop="1" x14ac:dyDescent="0.25">
      <c r="A1309" s="6" t="str">
        <f t="shared" si="2791"/>
        <v>a</v>
      </c>
      <c r="B1309" s="69"/>
      <c r="C1309" s="8" t="s">
        <v>8</v>
      </c>
      <c r="D1309" s="9"/>
      <c r="E1309" s="9">
        <f>E1310+E1311+E1312+E1313+E1314+E1315+E1316</f>
        <v>1900</v>
      </c>
      <c r="F1309" s="144">
        <f>F1310+F1311+F1312+F1313+F1314+F1315+F1316</f>
        <v>250</v>
      </c>
      <c r="G1309" s="157">
        <f>G1310+G1311+G1312+G1313+G1314+G1315+G1316</f>
        <v>0</v>
      </c>
      <c r="H1309" s="157"/>
      <c r="I1309" s="144"/>
      <c r="J1309" s="9"/>
      <c r="K1309" s="41"/>
      <c r="L1309" s="50">
        <f t="shared" si="2784"/>
        <v>0</v>
      </c>
      <c r="M1309" s="9"/>
      <c r="N1309" s="9"/>
      <c r="O1309" s="9"/>
      <c r="P1309" s="9"/>
      <c r="Q1309" s="9"/>
      <c r="R1309" s="9"/>
      <c r="S1309" s="9">
        <f t="shared" si="2785"/>
        <v>0</v>
      </c>
      <c r="T1309" s="144">
        <f t="shared" si="2786"/>
        <v>250</v>
      </c>
      <c r="U1309" s="50">
        <f t="shared" si="2787"/>
        <v>0</v>
      </c>
      <c r="V1309" s="60">
        <f t="shared" si="2788"/>
        <v>1900</v>
      </c>
      <c r="W1309" s="9">
        <f>W1310+W1311+W1312+W1313+W1314+W1315+W1316</f>
        <v>0</v>
      </c>
      <c r="X1309" s="120">
        <f>X1310+X1311+X1312+X1313+X1314+X1315+X1316</f>
        <v>0</v>
      </c>
      <c r="Y1309" s="9">
        <f>Y1310+Y1311+Y1312+Y1313+Y1314+Y1315+Y1316</f>
        <v>1900</v>
      </c>
      <c r="Z1309" s="9">
        <f>Z1310+Z1311+Z1312+Z1313+Z1314+Z1315+Z1316</f>
        <v>0</v>
      </c>
      <c r="AA1309" s="60">
        <f t="shared" si="2790"/>
        <v>1900</v>
      </c>
      <c r="AB1309" s="50">
        <f t="shared" si="2781"/>
        <v>1</v>
      </c>
      <c r="AC1309" s="60">
        <f t="shared" si="2782"/>
        <v>0</v>
      </c>
      <c r="AD1309" s="81"/>
      <c r="AE1309" s="162"/>
    </row>
    <row r="1310" spans="1:31" s="6" customFormat="1" ht="18" customHeight="1" x14ac:dyDescent="0.25">
      <c r="A1310" s="6" t="str">
        <f t="shared" si="2791"/>
        <v>b</v>
      </c>
      <c r="B1310" s="70"/>
      <c r="C1310" s="10" t="s">
        <v>225</v>
      </c>
      <c r="D1310" s="12"/>
      <c r="E1310" s="12">
        <v>0</v>
      </c>
      <c r="F1310" s="146">
        <v>0</v>
      </c>
      <c r="G1310" s="84">
        <v>0</v>
      </c>
      <c r="H1310" s="84"/>
      <c r="I1310" s="146"/>
      <c r="J1310" s="12"/>
      <c r="K1310" s="43"/>
      <c r="L1310" s="52" t="str">
        <f t="shared" si="2784"/>
        <v/>
      </c>
      <c r="M1310" s="12"/>
      <c r="N1310" s="12"/>
      <c r="O1310" s="12"/>
      <c r="P1310" s="12"/>
      <c r="Q1310" s="12"/>
      <c r="R1310" s="12"/>
      <c r="S1310" s="12">
        <f t="shared" si="2785"/>
        <v>0</v>
      </c>
      <c r="T1310" s="146">
        <f t="shared" si="2786"/>
        <v>0</v>
      </c>
      <c r="U1310" s="52" t="str">
        <f t="shared" si="2787"/>
        <v/>
      </c>
      <c r="V1310" s="62">
        <f t="shared" si="2788"/>
        <v>0</v>
      </c>
      <c r="W1310" s="12">
        <v>0</v>
      </c>
      <c r="X1310" s="111">
        <v>0</v>
      </c>
      <c r="Y1310" s="12">
        <v>0</v>
      </c>
      <c r="Z1310" s="12">
        <v>0</v>
      </c>
      <c r="AA1310" s="62">
        <f t="shared" si="2790"/>
        <v>0</v>
      </c>
      <c r="AB1310" s="52" t="str">
        <f t="shared" si="2781"/>
        <v/>
      </c>
      <c r="AC1310" s="62">
        <f t="shared" si="2782"/>
        <v>0</v>
      </c>
      <c r="AD1310" s="81"/>
      <c r="AE1310" s="162"/>
    </row>
    <row r="1311" spans="1:31" s="6" customFormat="1" ht="18" x14ac:dyDescent="0.25">
      <c r="A1311" s="6" t="str">
        <f t="shared" si="2791"/>
        <v>a</v>
      </c>
      <c r="B1311" s="70"/>
      <c r="C1311" s="10" t="s">
        <v>146</v>
      </c>
      <c r="D1311" s="11"/>
      <c r="E1311" s="11">
        <v>1900</v>
      </c>
      <c r="F1311" s="145">
        <v>250</v>
      </c>
      <c r="G1311" s="83">
        <v>0</v>
      </c>
      <c r="H1311" s="83"/>
      <c r="I1311" s="145"/>
      <c r="J1311" s="11"/>
      <c r="K1311" s="42"/>
      <c r="L1311" s="51">
        <f t="shared" si="2784"/>
        <v>0</v>
      </c>
      <c r="M1311" s="11"/>
      <c r="N1311" s="11"/>
      <c r="O1311" s="11"/>
      <c r="P1311" s="11"/>
      <c r="Q1311" s="11"/>
      <c r="R1311" s="11"/>
      <c r="S1311" s="11">
        <f t="shared" si="2785"/>
        <v>0</v>
      </c>
      <c r="T1311" s="145">
        <f t="shared" si="2786"/>
        <v>250</v>
      </c>
      <c r="U1311" s="51">
        <f t="shared" si="2787"/>
        <v>0</v>
      </c>
      <c r="V1311" s="61">
        <f t="shared" si="2788"/>
        <v>1900</v>
      </c>
      <c r="W1311" s="11">
        <v>0</v>
      </c>
      <c r="X1311" s="116">
        <v>0</v>
      </c>
      <c r="Y1311" s="11">
        <v>1900</v>
      </c>
      <c r="Z1311" s="11">
        <v>0</v>
      </c>
      <c r="AA1311" s="61">
        <f t="shared" si="2790"/>
        <v>1900</v>
      </c>
      <c r="AB1311" s="51">
        <f t="shared" si="2781"/>
        <v>1</v>
      </c>
      <c r="AC1311" s="61">
        <f t="shared" si="2782"/>
        <v>0</v>
      </c>
      <c r="AD1311" s="81"/>
      <c r="AE1311" s="162"/>
    </row>
    <row r="1312" spans="1:31" s="6" customFormat="1" ht="18" customHeight="1" x14ac:dyDescent="0.25">
      <c r="A1312" s="6" t="str">
        <f t="shared" si="2791"/>
        <v>b</v>
      </c>
      <c r="B1312" s="70"/>
      <c r="C1312" s="10" t="s">
        <v>226</v>
      </c>
      <c r="D1312" s="12"/>
      <c r="E1312" s="12">
        <v>0</v>
      </c>
      <c r="F1312" s="146">
        <v>0</v>
      </c>
      <c r="G1312" s="84">
        <v>0</v>
      </c>
      <c r="H1312" s="84"/>
      <c r="I1312" s="146"/>
      <c r="J1312" s="12"/>
      <c r="K1312" s="43"/>
      <c r="L1312" s="52" t="str">
        <f t="shared" si="2784"/>
        <v/>
      </c>
      <c r="M1312" s="12"/>
      <c r="N1312" s="12"/>
      <c r="O1312" s="12"/>
      <c r="P1312" s="12"/>
      <c r="Q1312" s="12"/>
      <c r="R1312" s="12"/>
      <c r="S1312" s="12">
        <f t="shared" si="2785"/>
        <v>0</v>
      </c>
      <c r="T1312" s="146">
        <f t="shared" si="2786"/>
        <v>0</v>
      </c>
      <c r="U1312" s="52" t="str">
        <f t="shared" si="2787"/>
        <v/>
      </c>
      <c r="V1312" s="62">
        <f t="shared" si="2788"/>
        <v>0</v>
      </c>
      <c r="W1312" s="12">
        <v>0</v>
      </c>
      <c r="X1312" s="111">
        <v>0</v>
      </c>
      <c r="Y1312" s="12">
        <v>0</v>
      </c>
      <c r="Z1312" s="12">
        <v>0</v>
      </c>
      <c r="AA1312" s="62">
        <f t="shared" si="2790"/>
        <v>0</v>
      </c>
      <c r="AB1312" s="52" t="str">
        <f t="shared" si="2781"/>
        <v/>
      </c>
      <c r="AC1312" s="62">
        <f t="shared" si="2782"/>
        <v>0</v>
      </c>
      <c r="AD1312" s="81"/>
      <c r="AE1312" s="162"/>
    </row>
    <row r="1313" spans="1:31" s="6" customFormat="1" ht="18" customHeight="1" x14ac:dyDescent="0.25">
      <c r="A1313" s="6" t="str">
        <f t="shared" si="2791"/>
        <v>b</v>
      </c>
      <c r="B1313" s="70"/>
      <c r="C1313" s="10" t="s">
        <v>227</v>
      </c>
      <c r="D1313" s="12"/>
      <c r="E1313" s="12">
        <v>0</v>
      </c>
      <c r="F1313" s="146">
        <v>0</v>
      </c>
      <c r="G1313" s="84">
        <v>0</v>
      </c>
      <c r="H1313" s="84"/>
      <c r="I1313" s="146"/>
      <c r="J1313" s="12"/>
      <c r="K1313" s="43"/>
      <c r="L1313" s="52" t="str">
        <f t="shared" si="2784"/>
        <v/>
      </c>
      <c r="M1313" s="12"/>
      <c r="N1313" s="12"/>
      <c r="O1313" s="12"/>
      <c r="P1313" s="12"/>
      <c r="Q1313" s="12"/>
      <c r="R1313" s="12"/>
      <c r="S1313" s="12">
        <f t="shared" si="2785"/>
        <v>0</v>
      </c>
      <c r="T1313" s="146">
        <f t="shared" si="2786"/>
        <v>0</v>
      </c>
      <c r="U1313" s="52" t="str">
        <f t="shared" si="2787"/>
        <v/>
      </c>
      <c r="V1313" s="62">
        <f t="shared" si="2788"/>
        <v>0</v>
      </c>
      <c r="W1313" s="12">
        <v>0</v>
      </c>
      <c r="X1313" s="111">
        <v>0</v>
      </c>
      <c r="Y1313" s="12">
        <v>0</v>
      </c>
      <c r="Z1313" s="12">
        <v>0</v>
      </c>
      <c r="AA1313" s="62">
        <f t="shared" si="2790"/>
        <v>0</v>
      </c>
      <c r="AB1313" s="52" t="str">
        <f t="shared" si="2781"/>
        <v/>
      </c>
      <c r="AC1313" s="62">
        <f t="shared" si="2782"/>
        <v>0</v>
      </c>
      <c r="AD1313" s="81"/>
      <c r="AE1313" s="162"/>
    </row>
    <row r="1314" spans="1:31" s="6" customFormat="1" ht="18" customHeight="1" x14ac:dyDescent="0.25">
      <c r="A1314" s="6" t="str">
        <f t="shared" si="2791"/>
        <v>b</v>
      </c>
      <c r="B1314" s="70"/>
      <c r="C1314" s="10" t="s">
        <v>228</v>
      </c>
      <c r="D1314" s="12"/>
      <c r="E1314" s="12">
        <v>0</v>
      </c>
      <c r="F1314" s="146">
        <v>0</v>
      </c>
      <c r="G1314" s="84">
        <v>0</v>
      </c>
      <c r="H1314" s="84"/>
      <c r="I1314" s="146"/>
      <c r="J1314" s="12"/>
      <c r="K1314" s="43"/>
      <c r="L1314" s="52" t="str">
        <f t="shared" si="2784"/>
        <v/>
      </c>
      <c r="M1314" s="12"/>
      <c r="N1314" s="12"/>
      <c r="O1314" s="12"/>
      <c r="P1314" s="12"/>
      <c r="Q1314" s="12"/>
      <c r="R1314" s="12"/>
      <c r="S1314" s="12">
        <f t="shared" si="2785"/>
        <v>0</v>
      </c>
      <c r="T1314" s="146">
        <f t="shared" si="2786"/>
        <v>0</v>
      </c>
      <c r="U1314" s="52" t="str">
        <f t="shared" si="2787"/>
        <v/>
      </c>
      <c r="V1314" s="62">
        <f t="shared" si="2788"/>
        <v>0</v>
      </c>
      <c r="W1314" s="12">
        <v>0</v>
      </c>
      <c r="X1314" s="111">
        <v>0</v>
      </c>
      <c r="Y1314" s="12">
        <v>0</v>
      </c>
      <c r="Z1314" s="12">
        <v>0</v>
      </c>
      <c r="AA1314" s="62">
        <f t="shared" si="2790"/>
        <v>0</v>
      </c>
      <c r="AB1314" s="52" t="str">
        <f t="shared" si="2781"/>
        <v/>
      </c>
      <c r="AC1314" s="62">
        <f t="shared" si="2782"/>
        <v>0</v>
      </c>
      <c r="AD1314" s="81"/>
      <c r="AE1314" s="162"/>
    </row>
    <row r="1315" spans="1:31" s="6" customFormat="1" ht="18" customHeight="1" x14ac:dyDescent="0.25">
      <c r="A1315" s="6" t="str">
        <f t="shared" si="2791"/>
        <v>b</v>
      </c>
      <c r="B1315" s="70"/>
      <c r="C1315" s="10" t="s">
        <v>229</v>
      </c>
      <c r="D1315" s="12"/>
      <c r="E1315" s="12">
        <v>0</v>
      </c>
      <c r="F1315" s="146">
        <v>0</v>
      </c>
      <c r="G1315" s="84">
        <v>0</v>
      </c>
      <c r="H1315" s="84"/>
      <c r="I1315" s="146"/>
      <c r="J1315" s="12"/>
      <c r="K1315" s="43"/>
      <c r="L1315" s="52" t="str">
        <f t="shared" si="2784"/>
        <v/>
      </c>
      <c r="M1315" s="12"/>
      <c r="N1315" s="12"/>
      <c r="O1315" s="12"/>
      <c r="P1315" s="12"/>
      <c r="Q1315" s="12"/>
      <c r="R1315" s="12"/>
      <c r="S1315" s="12">
        <f t="shared" si="2785"/>
        <v>0</v>
      </c>
      <c r="T1315" s="146">
        <f t="shared" si="2786"/>
        <v>0</v>
      </c>
      <c r="U1315" s="52" t="str">
        <f t="shared" si="2787"/>
        <v/>
      </c>
      <c r="V1315" s="62">
        <f t="shared" si="2788"/>
        <v>0</v>
      </c>
      <c r="W1315" s="12">
        <v>0</v>
      </c>
      <c r="X1315" s="111">
        <v>0</v>
      </c>
      <c r="Y1315" s="12">
        <v>0</v>
      </c>
      <c r="Z1315" s="12">
        <v>0</v>
      </c>
      <c r="AA1315" s="62">
        <f t="shared" si="2790"/>
        <v>0</v>
      </c>
      <c r="AB1315" s="52" t="str">
        <f t="shared" si="2781"/>
        <v/>
      </c>
      <c r="AC1315" s="62">
        <f t="shared" si="2782"/>
        <v>0</v>
      </c>
      <c r="AD1315" s="81"/>
      <c r="AE1315" s="162"/>
    </row>
    <row r="1316" spans="1:31" s="6" customFormat="1" ht="18" customHeight="1" x14ac:dyDescent="0.25">
      <c r="A1316" s="6" t="str">
        <f t="shared" si="2791"/>
        <v>b</v>
      </c>
      <c r="B1316" s="70"/>
      <c r="C1316" s="10" t="s">
        <v>230</v>
      </c>
      <c r="D1316" s="12"/>
      <c r="E1316" s="12">
        <v>0</v>
      </c>
      <c r="F1316" s="146">
        <v>0</v>
      </c>
      <c r="G1316" s="84">
        <v>0</v>
      </c>
      <c r="H1316" s="84"/>
      <c r="I1316" s="146"/>
      <c r="J1316" s="12"/>
      <c r="K1316" s="43"/>
      <c r="L1316" s="52" t="str">
        <f t="shared" si="2784"/>
        <v/>
      </c>
      <c r="M1316" s="12"/>
      <c r="N1316" s="12"/>
      <c r="O1316" s="12"/>
      <c r="P1316" s="12"/>
      <c r="Q1316" s="12"/>
      <c r="R1316" s="12"/>
      <c r="S1316" s="12">
        <f t="shared" si="2785"/>
        <v>0</v>
      </c>
      <c r="T1316" s="146">
        <f t="shared" si="2786"/>
        <v>0</v>
      </c>
      <c r="U1316" s="52" t="str">
        <f t="shared" si="2787"/>
        <v/>
      </c>
      <c r="V1316" s="62">
        <f t="shared" si="2788"/>
        <v>0</v>
      </c>
      <c r="W1316" s="12">
        <v>0</v>
      </c>
      <c r="X1316" s="111">
        <v>0</v>
      </c>
      <c r="Y1316" s="12">
        <v>0</v>
      </c>
      <c r="Z1316" s="12">
        <v>0</v>
      </c>
      <c r="AA1316" s="62">
        <f t="shared" si="2790"/>
        <v>0</v>
      </c>
      <c r="AB1316" s="52" t="str">
        <f t="shared" si="2781"/>
        <v/>
      </c>
      <c r="AC1316" s="62">
        <f t="shared" si="2782"/>
        <v>0</v>
      </c>
      <c r="AD1316" s="81"/>
      <c r="AE1316" s="162"/>
    </row>
    <row r="1317" spans="1:31" s="6" customFormat="1" ht="30" customHeight="1" x14ac:dyDescent="0.25">
      <c r="A1317" s="6" t="str">
        <f t="shared" si="2791"/>
        <v>b</v>
      </c>
      <c r="B1317" s="69"/>
      <c r="C1317" s="13" t="s">
        <v>14</v>
      </c>
      <c r="D1317" s="14"/>
      <c r="E1317" s="14">
        <v>0</v>
      </c>
      <c r="F1317" s="147">
        <v>0</v>
      </c>
      <c r="G1317" s="158">
        <v>0</v>
      </c>
      <c r="H1317" s="158"/>
      <c r="I1317" s="147"/>
      <c r="J1317" s="14"/>
      <c r="K1317" s="44"/>
      <c r="L1317" s="53" t="str">
        <f t="shared" si="2784"/>
        <v/>
      </c>
      <c r="M1317" s="14"/>
      <c r="N1317" s="14"/>
      <c r="O1317" s="14"/>
      <c r="P1317" s="14"/>
      <c r="Q1317" s="14"/>
      <c r="R1317" s="14"/>
      <c r="S1317" s="14">
        <f t="shared" si="2785"/>
        <v>0</v>
      </c>
      <c r="T1317" s="147">
        <f t="shared" si="2786"/>
        <v>0</v>
      </c>
      <c r="U1317" s="53" t="str">
        <f t="shared" si="2787"/>
        <v/>
      </c>
      <c r="V1317" s="63">
        <f t="shared" si="2788"/>
        <v>0</v>
      </c>
      <c r="W1317" s="14">
        <v>0</v>
      </c>
      <c r="X1317" s="110">
        <v>0</v>
      </c>
      <c r="Y1317" s="14">
        <v>0</v>
      </c>
      <c r="Z1317" s="14">
        <v>0</v>
      </c>
      <c r="AA1317" s="63">
        <f t="shared" si="2790"/>
        <v>0</v>
      </c>
      <c r="AB1317" s="53" t="str">
        <f t="shared" si="2781"/>
        <v/>
      </c>
      <c r="AC1317" s="63">
        <f t="shared" si="2782"/>
        <v>0</v>
      </c>
      <c r="AD1317" s="81"/>
      <c r="AE1317" s="162"/>
    </row>
    <row r="1318" spans="1:31" s="6" customFormat="1" ht="15" customHeight="1" x14ac:dyDescent="0.25">
      <c r="A1318" s="6" t="str">
        <f t="shared" si="2791"/>
        <v>b</v>
      </c>
      <c r="B1318" s="69"/>
      <c r="C1318" s="13" t="s">
        <v>15</v>
      </c>
      <c r="D1318" s="14"/>
      <c r="E1318" s="14">
        <v>0</v>
      </c>
      <c r="F1318" s="147">
        <v>0</v>
      </c>
      <c r="G1318" s="158">
        <v>0</v>
      </c>
      <c r="H1318" s="158"/>
      <c r="I1318" s="147"/>
      <c r="J1318" s="14"/>
      <c r="K1318" s="44"/>
      <c r="L1318" s="53" t="str">
        <f t="shared" si="2784"/>
        <v/>
      </c>
      <c r="M1318" s="14"/>
      <c r="N1318" s="14"/>
      <c r="O1318" s="14"/>
      <c r="P1318" s="14"/>
      <c r="Q1318" s="14"/>
      <c r="R1318" s="14"/>
      <c r="S1318" s="14">
        <f t="shared" si="2785"/>
        <v>0</v>
      </c>
      <c r="T1318" s="147">
        <f t="shared" si="2786"/>
        <v>0</v>
      </c>
      <c r="U1318" s="53" t="str">
        <f t="shared" si="2787"/>
        <v/>
      </c>
      <c r="V1318" s="63">
        <f t="shared" si="2788"/>
        <v>0</v>
      </c>
      <c r="W1318" s="14">
        <v>0</v>
      </c>
      <c r="X1318" s="110">
        <v>0</v>
      </c>
      <c r="Y1318" s="14">
        <v>0</v>
      </c>
      <c r="Z1318" s="14">
        <v>0</v>
      </c>
      <c r="AA1318" s="63">
        <f t="shared" si="2790"/>
        <v>0</v>
      </c>
      <c r="AB1318" s="53" t="str">
        <f t="shared" si="2781"/>
        <v/>
      </c>
      <c r="AC1318" s="63">
        <f t="shared" si="2782"/>
        <v>0</v>
      </c>
      <c r="AD1318" s="81"/>
      <c r="AE1318" s="162"/>
    </row>
    <row r="1319" spans="1:31" s="6" customFormat="1" ht="15.75" customHeight="1" thickBot="1" x14ac:dyDescent="0.3">
      <c r="A1319" s="6" t="str">
        <f t="shared" si="2791"/>
        <v>b</v>
      </c>
      <c r="B1319" s="72"/>
      <c r="C1319" s="28" t="s">
        <v>16</v>
      </c>
      <c r="D1319" s="18"/>
      <c r="E1319" s="18">
        <v>0</v>
      </c>
      <c r="F1319" s="149">
        <v>0</v>
      </c>
      <c r="G1319" s="160">
        <v>0</v>
      </c>
      <c r="H1319" s="160"/>
      <c r="I1319" s="149"/>
      <c r="J1319" s="18"/>
      <c r="K1319" s="46"/>
      <c r="L1319" s="55" t="str">
        <f t="shared" si="2784"/>
        <v/>
      </c>
      <c r="M1319" s="18"/>
      <c r="N1319" s="18"/>
      <c r="O1319" s="18"/>
      <c r="P1319" s="18"/>
      <c r="Q1319" s="18"/>
      <c r="R1319" s="18"/>
      <c r="S1319" s="18">
        <f t="shared" si="2785"/>
        <v>0</v>
      </c>
      <c r="T1319" s="149">
        <f t="shared" si="2786"/>
        <v>0</v>
      </c>
      <c r="U1319" s="55" t="str">
        <f t="shared" si="2787"/>
        <v/>
      </c>
      <c r="V1319" s="65">
        <f t="shared" si="2788"/>
        <v>0</v>
      </c>
      <c r="W1319" s="18">
        <v>0</v>
      </c>
      <c r="X1319" s="18">
        <v>0</v>
      </c>
      <c r="Y1319" s="18">
        <v>0</v>
      </c>
      <c r="Z1319" s="18">
        <v>0</v>
      </c>
      <c r="AA1319" s="65">
        <f t="shared" si="2790"/>
        <v>0</v>
      </c>
      <c r="AB1319" s="55" t="str">
        <f t="shared" si="2781"/>
        <v/>
      </c>
      <c r="AC1319" s="65">
        <f t="shared" si="2782"/>
        <v>0</v>
      </c>
      <c r="AD1319" s="81"/>
      <c r="AE1319" s="162"/>
    </row>
  </sheetData>
  <autoFilter ref="A3:AC1319"/>
  <pageMargins left="0.25" right="0.25" top="0.25" bottom="0.25" header="0.25" footer="0.25"/>
  <pageSetup scale="34" orientation="landscape" r:id="rId1"/>
  <rowBreaks count="1" manualBreakCount="1">
    <brk id="1240" max="28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X58"/>
  <sheetViews>
    <sheetView showGridLines="0" view="pageBreakPreview" zoomScale="80" zoomScaleNormal="70" zoomScaleSheetLayoutView="80" workbookViewId="0">
      <pane xSplit="7" ySplit="3" topLeftCell="Q43" activePane="bottomRight" state="frozen"/>
      <selection pane="topRight" activeCell="H1" sqref="H1"/>
      <selection pane="bottomLeft" activeCell="A4" sqref="A4"/>
      <selection pane="bottomRight" activeCell="W1" sqref="W1:W1048576"/>
    </sheetView>
  </sheetViews>
  <sheetFormatPr defaultRowHeight="15" x14ac:dyDescent="0.2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20.42578125" customWidth="1"/>
    <col min="6" max="6" width="19.140625" customWidth="1"/>
    <col min="7" max="7" width="11.42578125" customWidth="1"/>
    <col min="8" max="8" width="22.140625" customWidth="1"/>
    <col min="9" max="9" width="12.5703125" hidden="1" customWidth="1"/>
    <col min="10" max="10" width="11.42578125" hidden="1" customWidth="1"/>
    <col min="11" max="11" width="17.140625" hidden="1" customWidth="1"/>
    <col min="12" max="14" width="24.42578125" customWidth="1"/>
    <col min="15" max="16" width="24.42578125" hidden="1" customWidth="1"/>
    <col min="17" max="17" width="21.7109375" customWidth="1"/>
    <col min="18" max="18" width="24.42578125" hidden="1" customWidth="1"/>
    <col min="19" max="19" width="21" customWidth="1"/>
    <col min="20" max="20" width="30.28515625" customWidth="1"/>
    <col min="21" max="21" width="17.7109375" customWidth="1"/>
  </cols>
  <sheetData>
    <row r="2" spans="1:24" ht="22.5" customHeight="1" x14ac:dyDescent="0.25">
      <c r="J2" s="171"/>
      <c r="K2" s="171"/>
    </row>
    <row r="3" spans="1:24" s="3" customFormat="1" ht="78.75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4" t="str">
        <f>'3500 '!O3</f>
        <v>მაისი</v>
      </c>
      <c r="K3" s="4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4" s="6" customFormat="1" ht="39.75" hidden="1" customHeight="1" thickTop="1" thickBot="1" x14ac:dyDescent="0.3">
      <c r="A4" s="6" t="str">
        <f>'3500 '!A44</f>
        <v>b</v>
      </c>
      <c r="B4" s="67" t="str">
        <f>'3500 '!B44</f>
        <v>35 01 02</v>
      </c>
      <c r="C4" s="7" t="str">
        <f>'3500 '!C44</f>
        <v>სამედიცინო საქმიანობის რეგულირების პროგრამა</v>
      </c>
      <c r="D4" s="7">
        <f>'3500 '!D44</f>
        <v>3220</v>
      </c>
      <c r="E4" s="7">
        <f>'3500 '!E44</f>
        <v>3247.462</v>
      </c>
      <c r="F4" s="40">
        <f>'3500 '!F44</f>
        <v>2441.5619999999999</v>
      </c>
      <c r="G4" s="40">
        <f>'3500 '!G44</f>
        <v>2235.1788400000005</v>
      </c>
      <c r="H4" s="49">
        <f>'3500 '!L44</f>
        <v>0.91547085021801644</v>
      </c>
      <c r="I4" s="7">
        <f>'3500 '!M44</f>
        <v>0</v>
      </c>
      <c r="J4" s="7">
        <f>'3500 '!O44</f>
        <v>245.15839999999997</v>
      </c>
      <c r="K4" s="7">
        <f>'3500 '!S44</f>
        <v>225.40875000000028</v>
      </c>
      <c r="L4" s="40">
        <f>'3500 '!T44</f>
        <v>206.38315999999941</v>
      </c>
      <c r="M4" s="49">
        <f>'3500 '!U44</f>
        <v>0.68828483289411868</v>
      </c>
      <c r="N4" s="59">
        <f>'3500 '!V44</f>
        <v>1012.2831599999995</v>
      </c>
      <c r="O4" s="59">
        <f>'3500 '!W44</f>
        <v>803.83900000000006</v>
      </c>
      <c r="P4" s="59">
        <f>'3500 '!X44</f>
        <v>827</v>
      </c>
      <c r="Q4" s="59">
        <f>'3500 '!Y44</f>
        <v>1104.8000000000002</v>
      </c>
      <c r="R4" s="59">
        <f>'3500 '!Z44</f>
        <v>816</v>
      </c>
      <c r="S4" s="59">
        <f>'3500 '!AA44</f>
        <v>3339.9788400000007</v>
      </c>
      <c r="T4" s="49">
        <f>'3500 '!AB44</f>
        <v>1.0284889676923088</v>
      </c>
      <c r="U4" s="59">
        <f>'3500 '!AC44</f>
        <v>-92.516840000000684</v>
      </c>
      <c r="W4" s="81"/>
      <c r="X4" s="81"/>
    </row>
    <row r="5" spans="1:24" s="6" customFormat="1" ht="18.75" hidden="1" thickBot="1" x14ac:dyDescent="0.3">
      <c r="A5" s="6" t="str">
        <f>'3500 '!A45</f>
        <v>b</v>
      </c>
      <c r="B5" s="69" t="str">
        <f>'3500 '!B45</f>
        <v/>
      </c>
      <c r="C5" s="8" t="str">
        <f>'3500 '!C45</f>
        <v>ხარჯები</v>
      </c>
      <c r="D5" s="9">
        <f>'3500 '!D45</f>
        <v>3180</v>
      </c>
      <c r="E5" s="9">
        <f>'3500 '!E45</f>
        <v>3203.2620000000002</v>
      </c>
      <c r="F5" s="41">
        <f>'3500 '!F45</f>
        <v>2397.3620000000001</v>
      </c>
      <c r="G5" s="41">
        <f>'3500 '!G45</f>
        <v>2192.2049900000002</v>
      </c>
      <c r="H5" s="50">
        <f>'3500 '!L45</f>
        <v>0.91442385004851168</v>
      </c>
      <c r="I5" s="9">
        <f>'3500 '!M45</f>
        <v>0</v>
      </c>
      <c r="J5" s="9">
        <f>'3500 '!O45</f>
        <v>245.15839999999997</v>
      </c>
      <c r="K5" s="9">
        <f>'3500 '!S45</f>
        <v>225.40875000000005</v>
      </c>
      <c r="L5" s="41">
        <f>'3500 '!T45</f>
        <v>205.1570099999999</v>
      </c>
      <c r="M5" s="50">
        <f>'3500 '!U45</f>
        <v>0.68436643334201197</v>
      </c>
      <c r="N5" s="60">
        <f>'3500 '!V45</f>
        <v>1011.05701</v>
      </c>
      <c r="O5" s="60">
        <f>'3500 '!W45</f>
        <v>802.72400000000005</v>
      </c>
      <c r="P5" s="60">
        <f>'3500 '!X45</f>
        <v>827</v>
      </c>
      <c r="Q5" s="60">
        <f>'3500 '!Y45</f>
        <v>1103.7</v>
      </c>
      <c r="R5" s="60">
        <f>'3500 '!Z45</f>
        <v>816</v>
      </c>
      <c r="S5" s="60">
        <f>'3500 '!AA45</f>
        <v>3295.90499</v>
      </c>
      <c r="T5" s="50">
        <f>'3500 '!AB45</f>
        <v>1.0289214525692871</v>
      </c>
      <c r="U5" s="60">
        <f>'3500 '!AC45</f>
        <v>-92.642989999999827</v>
      </c>
      <c r="W5" s="81"/>
      <c r="X5" s="81"/>
    </row>
    <row r="6" spans="1:24" s="6" customFormat="1" ht="18.75" hidden="1" thickBot="1" x14ac:dyDescent="0.3">
      <c r="A6" s="6" t="str">
        <f>'3500 '!A46</f>
        <v>b</v>
      </c>
      <c r="B6" s="70" t="str">
        <f>'3500 '!B46</f>
        <v/>
      </c>
      <c r="C6" s="29" t="str">
        <f>'3500 '!C46</f>
        <v>შრომის ანაზღაურება</v>
      </c>
      <c r="D6" s="11">
        <f>'3500 '!D46</f>
        <v>2430</v>
      </c>
      <c r="E6" s="11">
        <f>'3500 '!E46</f>
        <v>2416</v>
      </c>
      <c r="F6" s="42">
        <f>'3500 '!F46</f>
        <v>1759</v>
      </c>
      <c r="G6" s="42">
        <f>'3500 '!G46</f>
        <v>1690.63624</v>
      </c>
      <c r="H6" s="51">
        <f>'3500 '!L46</f>
        <v>0.96113487208641279</v>
      </c>
      <c r="I6" s="11">
        <f>'3500 '!M46</f>
        <v>0</v>
      </c>
      <c r="J6" s="11">
        <f>'3500 '!O46</f>
        <v>180.83682999999999</v>
      </c>
      <c r="K6" s="11">
        <f>'3500 '!S46</f>
        <v>166.08948000000009</v>
      </c>
      <c r="L6" s="42">
        <f>'3500 '!T46</f>
        <v>68.363759999999957</v>
      </c>
      <c r="M6" s="51">
        <f>'3500 '!U46</f>
        <v>0.69976665562913909</v>
      </c>
      <c r="N6" s="61">
        <f>'3500 '!V46</f>
        <v>725.36375999999996</v>
      </c>
      <c r="O6" s="61">
        <f>'3500 '!W46</f>
        <v>551.6</v>
      </c>
      <c r="P6" s="61">
        <f>'3500 '!X46</f>
        <v>600</v>
      </c>
      <c r="Q6" s="61">
        <f>'3500 '!Y46</f>
        <v>723.6</v>
      </c>
      <c r="R6" s="61">
        <f>'3500 '!Z46</f>
        <v>657</v>
      </c>
      <c r="S6" s="61">
        <f>'3500 '!AA46</f>
        <v>2414.2362400000002</v>
      </c>
      <c r="T6" s="51">
        <f>'3500 '!AB46</f>
        <v>0.99926996688741732</v>
      </c>
      <c r="U6" s="61">
        <f>'3500 '!AC46</f>
        <v>1.7637599999998201</v>
      </c>
      <c r="W6" s="81"/>
      <c r="X6" s="81"/>
    </row>
    <row r="7" spans="1:24" s="6" customFormat="1" ht="18.75" hidden="1" thickBot="1" x14ac:dyDescent="0.3">
      <c r="A7" s="6" t="str">
        <f>'3500 '!A47</f>
        <v>b</v>
      </c>
      <c r="B7" s="70" t="str">
        <f>'3500 '!B47</f>
        <v/>
      </c>
      <c r="C7" s="29" t="str">
        <f>'3500 '!C47</f>
        <v>საქონელი და მომსახურება</v>
      </c>
      <c r="D7" s="11">
        <f>'3500 '!D47</f>
        <v>720</v>
      </c>
      <c r="E7" s="11">
        <f>'3500 '!E47</f>
        <v>743.26199999999994</v>
      </c>
      <c r="F7" s="42">
        <f>'3500 '!F47</f>
        <v>598.36200000000008</v>
      </c>
      <c r="G7" s="42">
        <f>'3500 '!G47</f>
        <v>462.18457000000006</v>
      </c>
      <c r="H7" s="51">
        <f>'3500 '!L47</f>
        <v>0.77241631320170734</v>
      </c>
      <c r="I7" s="11">
        <f>'3500 '!M47</f>
        <v>0</v>
      </c>
      <c r="J7" s="11">
        <f>'3500 '!O47</f>
        <v>58.45637</v>
      </c>
      <c r="K7" s="11">
        <f>'3500 '!S47</f>
        <v>53.005790000000104</v>
      </c>
      <c r="L7" s="42">
        <f>'3500 '!T47</f>
        <v>136.17743000000002</v>
      </c>
      <c r="M7" s="51">
        <f>'3500 '!U47</f>
        <v>0.62183263775088748</v>
      </c>
      <c r="N7" s="61">
        <f>'3500 '!V47</f>
        <v>281.07742999999988</v>
      </c>
      <c r="O7" s="61">
        <f>'3500 '!W47</f>
        <v>237</v>
      </c>
      <c r="P7" s="61">
        <f>'3500 '!X47</f>
        <v>215</v>
      </c>
      <c r="Q7" s="61">
        <f>'3500 '!Y47</f>
        <v>377</v>
      </c>
      <c r="R7" s="61">
        <f>'3500 '!Z47</f>
        <v>155</v>
      </c>
      <c r="S7" s="61">
        <f>'3500 '!AA47</f>
        <v>839.18457000000012</v>
      </c>
      <c r="T7" s="51">
        <f>'3500 '!AB47</f>
        <v>1.1290562009089664</v>
      </c>
      <c r="U7" s="61">
        <f>'3500 '!AC47</f>
        <v>-95.922570000000178</v>
      </c>
      <c r="W7" s="81"/>
      <c r="X7" s="81"/>
    </row>
    <row r="8" spans="1:24" s="6" customFormat="1" ht="18.75" hidden="1" thickBot="1" x14ac:dyDescent="0.3">
      <c r="A8" s="6" t="str">
        <f>'3500 '!A48</f>
        <v>b</v>
      </c>
      <c r="B8" s="70" t="str">
        <f>'3500 '!B48</f>
        <v/>
      </c>
      <c r="C8" s="29" t="str">
        <f>'3500 '!C48</f>
        <v>პროცენტი</v>
      </c>
      <c r="D8" s="12">
        <f>'3500 '!D48</f>
        <v>0</v>
      </c>
      <c r="E8" s="12">
        <f>'3500 '!E48</f>
        <v>0</v>
      </c>
      <c r="F8" s="43">
        <f>'3500 '!F48</f>
        <v>0</v>
      </c>
      <c r="G8" s="43">
        <f>'3500 '!G48</f>
        <v>0</v>
      </c>
      <c r="H8" s="52" t="str">
        <f>'3500 '!L48</f>
        <v/>
      </c>
      <c r="I8" s="12">
        <f>'3500 '!M48</f>
        <v>0</v>
      </c>
      <c r="J8" s="12">
        <f>'3500 '!O48</f>
        <v>0</v>
      </c>
      <c r="K8" s="12">
        <f>'3500 '!S48</f>
        <v>0</v>
      </c>
      <c r="L8" s="43">
        <f>'3500 '!T48</f>
        <v>0</v>
      </c>
      <c r="M8" s="52" t="str">
        <f>'3500 '!U48</f>
        <v/>
      </c>
      <c r="N8" s="62">
        <f>'3500 '!V48</f>
        <v>0</v>
      </c>
      <c r="O8" s="62">
        <f>'3500 '!W48</f>
        <v>0</v>
      </c>
      <c r="P8" s="62">
        <f>'3500 '!X48</f>
        <v>0</v>
      </c>
      <c r="Q8" s="62">
        <f>'3500 '!Y48</f>
        <v>0</v>
      </c>
      <c r="R8" s="62">
        <f>'3500 '!Z48</f>
        <v>0</v>
      </c>
      <c r="S8" s="62">
        <f>'3500 '!AA48</f>
        <v>0</v>
      </c>
      <c r="T8" s="52" t="str">
        <f>'3500 '!AB48</f>
        <v/>
      </c>
      <c r="U8" s="62">
        <f>'3500 '!AC48</f>
        <v>0</v>
      </c>
      <c r="W8" s="81"/>
      <c r="X8" s="81"/>
    </row>
    <row r="9" spans="1:24" s="6" customFormat="1" ht="18.75" hidden="1" thickBot="1" x14ac:dyDescent="0.3">
      <c r="A9" s="6" t="str">
        <f>'3500 '!A49</f>
        <v>b</v>
      </c>
      <c r="B9" s="70" t="str">
        <f>'3500 '!B49</f>
        <v/>
      </c>
      <c r="C9" s="29" t="str">
        <f>'3500 '!C49</f>
        <v>სუბსიდიები</v>
      </c>
      <c r="D9" s="12">
        <f>'3500 '!D49</f>
        <v>0</v>
      </c>
      <c r="E9" s="12">
        <f>'3500 '!E49</f>
        <v>0</v>
      </c>
      <c r="F9" s="43">
        <f>'3500 '!F49</f>
        <v>0</v>
      </c>
      <c r="G9" s="43">
        <f>'3500 '!G49</f>
        <v>0</v>
      </c>
      <c r="H9" s="52" t="str">
        <f>'3500 '!L49</f>
        <v/>
      </c>
      <c r="I9" s="12">
        <f>'3500 '!M49</f>
        <v>0</v>
      </c>
      <c r="J9" s="12">
        <f>'3500 '!O49</f>
        <v>0</v>
      </c>
      <c r="K9" s="12">
        <f>'3500 '!S49</f>
        <v>0</v>
      </c>
      <c r="L9" s="43">
        <f>'3500 '!T49</f>
        <v>0</v>
      </c>
      <c r="M9" s="52" t="str">
        <f>'3500 '!U49</f>
        <v/>
      </c>
      <c r="N9" s="62">
        <f>'3500 '!V49</f>
        <v>0</v>
      </c>
      <c r="O9" s="62">
        <f>'3500 '!W49</f>
        <v>0</v>
      </c>
      <c r="P9" s="62">
        <f>'3500 '!X49</f>
        <v>0</v>
      </c>
      <c r="Q9" s="62">
        <f>'3500 '!Y49</f>
        <v>0</v>
      </c>
      <c r="R9" s="62">
        <f>'3500 '!Z49</f>
        <v>0</v>
      </c>
      <c r="S9" s="62">
        <f>'3500 '!AA49</f>
        <v>0</v>
      </c>
      <c r="T9" s="52" t="str">
        <f>'3500 '!AB49</f>
        <v/>
      </c>
      <c r="U9" s="62">
        <f>'3500 '!AC49</f>
        <v>0</v>
      </c>
      <c r="W9" s="81"/>
      <c r="X9" s="81"/>
    </row>
    <row r="10" spans="1:24" s="6" customFormat="1" ht="18.75" hidden="1" thickBot="1" x14ac:dyDescent="0.3">
      <c r="A10" s="6" t="str">
        <f>'3500 '!A50</f>
        <v>b</v>
      </c>
      <c r="B10" s="70" t="str">
        <f>'3500 '!B50</f>
        <v/>
      </c>
      <c r="C10" s="29" t="str">
        <f>'3500 '!C50</f>
        <v>გრანტები</v>
      </c>
      <c r="D10" s="12">
        <f>'3500 '!D50</f>
        <v>0</v>
      </c>
      <c r="E10" s="12">
        <f>'3500 '!E50</f>
        <v>0</v>
      </c>
      <c r="F10" s="43">
        <f>'3500 '!F50</f>
        <v>0</v>
      </c>
      <c r="G10" s="43">
        <f>'3500 '!G50</f>
        <v>0</v>
      </c>
      <c r="H10" s="52" t="str">
        <f>'3500 '!L50</f>
        <v/>
      </c>
      <c r="I10" s="12">
        <f>'3500 '!M50</f>
        <v>0</v>
      </c>
      <c r="J10" s="12">
        <f>'3500 '!O50</f>
        <v>0</v>
      </c>
      <c r="K10" s="12">
        <f>'3500 '!S50</f>
        <v>0</v>
      </c>
      <c r="L10" s="43">
        <f>'3500 '!T50</f>
        <v>0</v>
      </c>
      <c r="M10" s="52" t="str">
        <f>'3500 '!U50</f>
        <v/>
      </c>
      <c r="N10" s="62">
        <f>'3500 '!V50</f>
        <v>0</v>
      </c>
      <c r="O10" s="62">
        <f>'3500 '!W50</f>
        <v>0</v>
      </c>
      <c r="P10" s="62">
        <f>'3500 '!X50</f>
        <v>0</v>
      </c>
      <c r="Q10" s="62">
        <f>'3500 '!Y50</f>
        <v>0</v>
      </c>
      <c r="R10" s="62">
        <f>'3500 '!Z50</f>
        <v>0</v>
      </c>
      <c r="S10" s="62">
        <f>'3500 '!AA50</f>
        <v>0</v>
      </c>
      <c r="T10" s="52" t="str">
        <f>'3500 '!AB50</f>
        <v/>
      </c>
      <c r="U10" s="62">
        <f>'3500 '!AC50</f>
        <v>0</v>
      </c>
      <c r="W10" s="81"/>
      <c r="X10" s="81"/>
    </row>
    <row r="11" spans="1:24" s="6" customFormat="1" ht="18.75" hidden="1" thickBot="1" x14ac:dyDescent="0.3">
      <c r="A11" s="6" t="str">
        <f>'3500 '!A51</f>
        <v>b</v>
      </c>
      <c r="B11" s="70" t="str">
        <f>'3500 '!B51</f>
        <v/>
      </c>
      <c r="C11" s="29" t="str">
        <f>'3500 '!C51</f>
        <v>სოციალური უზრუნველყოფა</v>
      </c>
      <c r="D11" s="11">
        <f>'3500 '!D51</f>
        <v>15</v>
      </c>
      <c r="E11" s="11">
        <f>'3500 '!E51</f>
        <v>29</v>
      </c>
      <c r="F11" s="42">
        <f>'3500 '!F51</f>
        <v>28</v>
      </c>
      <c r="G11" s="42">
        <f>'3500 '!G51</f>
        <v>27.869289999999999</v>
      </c>
      <c r="H11" s="51">
        <f>'3500 '!L51</f>
        <v>0.99533178571428571</v>
      </c>
      <c r="I11" s="11">
        <f>'3500 '!M51</f>
        <v>0</v>
      </c>
      <c r="J11" s="11">
        <f>'3500 '!O51</f>
        <v>0</v>
      </c>
      <c r="K11" s="11">
        <f>'3500 '!S51</f>
        <v>5.6134799999999991</v>
      </c>
      <c r="L11" s="42">
        <f>'3500 '!T51</f>
        <v>0.13071000000000055</v>
      </c>
      <c r="M11" s="51">
        <f>'3500 '!U51</f>
        <v>0.96101000000000003</v>
      </c>
      <c r="N11" s="61">
        <f>'3500 '!V51</f>
        <v>1.1307100000000005</v>
      </c>
      <c r="O11" s="61">
        <f>'3500 '!W51</f>
        <v>9.6240000000000006</v>
      </c>
      <c r="P11" s="61">
        <f>'3500 '!X51</f>
        <v>9</v>
      </c>
      <c r="Q11" s="61">
        <f>'3500 '!Y51</f>
        <v>1.1000000000000001</v>
      </c>
      <c r="R11" s="61">
        <f>'3500 '!Z51</f>
        <v>1</v>
      </c>
      <c r="S11" s="61">
        <f>'3500 '!AA51</f>
        <v>28.969290000000001</v>
      </c>
      <c r="T11" s="51">
        <f>'3500 '!AB51</f>
        <v>0.99894103448275862</v>
      </c>
      <c r="U11" s="61">
        <f>'3500 '!AC51</f>
        <v>3.0709999999999127E-2</v>
      </c>
      <c r="W11" s="81"/>
      <c r="X11" s="81"/>
    </row>
    <row r="12" spans="1:24" s="6" customFormat="1" ht="18.75" hidden="1" thickBot="1" x14ac:dyDescent="0.3">
      <c r="A12" s="6" t="str">
        <f>'3500 '!A52</f>
        <v>b</v>
      </c>
      <c r="B12" s="70" t="str">
        <f>'3500 '!B52</f>
        <v/>
      </c>
      <c r="C12" s="29" t="str">
        <f>'3500 '!C52</f>
        <v>სხვა ხარჯები</v>
      </c>
      <c r="D12" s="11">
        <f>'3500 '!D52</f>
        <v>15</v>
      </c>
      <c r="E12" s="11">
        <f>'3500 '!E52</f>
        <v>15</v>
      </c>
      <c r="F12" s="42">
        <f>'3500 '!F52</f>
        <v>12</v>
      </c>
      <c r="G12" s="42">
        <f>'3500 '!G52</f>
        <v>11.514889999999999</v>
      </c>
      <c r="H12" s="51">
        <f>'3500 '!L52</f>
        <v>0.95957416666666662</v>
      </c>
      <c r="I12" s="11">
        <f>'3500 '!M52</f>
        <v>0</v>
      </c>
      <c r="J12" s="11">
        <f>'3500 '!O52</f>
        <v>1.75993</v>
      </c>
      <c r="K12" s="11">
        <f>'3500 '!S52</f>
        <v>0.69999999999999929</v>
      </c>
      <c r="L12" s="42">
        <f>'3500 '!T52</f>
        <v>0.4851100000000006</v>
      </c>
      <c r="M12" s="51">
        <f>'3500 '!U52</f>
        <v>0.76765933333333325</v>
      </c>
      <c r="N12" s="61">
        <f>'3500 '!V52</f>
        <v>3.4851100000000006</v>
      </c>
      <c r="O12" s="61">
        <f>'3500 '!W52</f>
        <v>4.5</v>
      </c>
      <c r="P12" s="61">
        <f>'3500 '!X52</f>
        <v>3</v>
      </c>
      <c r="Q12" s="61">
        <f>'3500 '!Y52</f>
        <v>2</v>
      </c>
      <c r="R12" s="61">
        <f>'3500 '!Z52</f>
        <v>3</v>
      </c>
      <c r="S12" s="61">
        <f>'3500 '!AA52</f>
        <v>13.514889999999999</v>
      </c>
      <c r="T12" s="51">
        <f>'3500 '!AB52</f>
        <v>0.90099266666666666</v>
      </c>
      <c r="U12" s="61">
        <f>'3500 '!AC52</f>
        <v>1.4851100000000006</v>
      </c>
      <c r="W12" s="81"/>
      <c r="X12" s="81"/>
    </row>
    <row r="13" spans="1:24" s="6" customFormat="1" ht="36.75" hidden="1" thickBot="1" x14ac:dyDescent="0.3">
      <c r="A13" s="6" t="str">
        <f>'3500 '!A53</f>
        <v>b</v>
      </c>
      <c r="B13" s="69" t="str">
        <f>'3500 '!B53</f>
        <v/>
      </c>
      <c r="C13" s="8" t="str">
        <f>'3500 '!C53</f>
        <v>არაფინანსური აქტივების ზრდა</v>
      </c>
      <c r="D13" s="9">
        <f>'3500 '!D53</f>
        <v>40</v>
      </c>
      <c r="E13" s="9">
        <f>'3500 '!E53</f>
        <v>40</v>
      </c>
      <c r="F13" s="41">
        <f>'3500 '!F53</f>
        <v>40</v>
      </c>
      <c r="G13" s="41">
        <f>'3500 '!G53</f>
        <v>38.884500000000003</v>
      </c>
      <c r="H13" s="50">
        <f>'3500 '!L53</f>
        <v>0.97211250000000005</v>
      </c>
      <c r="I13" s="9">
        <f>'3500 '!M53</f>
        <v>0</v>
      </c>
      <c r="J13" s="9">
        <f>'3500 '!O53</f>
        <v>0</v>
      </c>
      <c r="K13" s="9">
        <f>'3500 '!S53</f>
        <v>0</v>
      </c>
      <c r="L13" s="41">
        <f>'3500 '!T53</f>
        <v>1.1154999999999973</v>
      </c>
      <c r="M13" s="50">
        <f>'3500 '!U53</f>
        <v>0.97211250000000005</v>
      </c>
      <c r="N13" s="60">
        <f>'3500 '!V53</f>
        <v>1.1154999999999973</v>
      </c>
      <c r="O13" s="60">
        <f>'3500 '!W53</f>
        <v>1.115</v>
      </c>
      <c r="P13" s="60">
        <f>'3500 '!X53</f>
        <v>0</v>
      </c>
      <c r="Q13" s="60">
        <f>'3500 '!Y53</f>
        <v>1.1000000000000001</v>
      </c>
      <c r="R13" s="60">
        <f>'3500 '!Z53</f>
        <v>0</v>
      </c>
      <c r="S13" s="60">
        <f>'3500 '!AA53</f>
        <v>39.984500000000004</v>
      </c>
      <c r="T13" s="50">
        <f>'3500 '!AB53</f>
        <v>0.99961250000000013</v>
      </c>
      <c r="U13" s="60">
        <f>'3500 '!AC53</f>
        <v>1.549999999999585E-2</v>
      </c>
      <c r="W13" s="81"/>
      <c r="X13" s="81"/>
    </row>
    <row r="14" spans="1:24" s="6" customFormat="1" ht="15.75" hidden="1" thickBot="1" x14ac:dyDescent="0.3">
      <c r="A14" s="6" t="str">
        <f>'3500 '!A54</f>
        <v>b</v>
      </c>
      <c r="B14" s="69" t="str">
        <f>'3500 '!B54</f>
        <v/>
      </c>
      <c r="C14" s="13" t="str">
        <f>'3500 '!C54</f>
        <v>ფინანსური აქტივების ზრდა</v>
      </c>
      <c r="D14" s="14">
        <f>'3500 '!D54</f>
        <v>0</v>
      </c>
      <c r="E14" s="14">
        <f>'3500 '!E54</f>
        <v>0</v>
      </c>
      <c r="F14" s="44">
        <f>'3500 '!F54</f>
        <v>0</v>
      </c>
      <c r="G14" s="44">
        <f>'3500 '!G54</f>
        <v>0</v>
      </c>
      <c r="H14" s="53" t="str">
        <f>'3500 '!L54</f>
        <v/>
      </c>
      <c r="I14" s="14">
        <f>'3500 '!M54</f>
        <v>0</v>
      </c>
      <c r="J14" s="14">
        <f>'3500 '!O54</f>
        <v>0</v>
      </c>
      <c r="K14" s="14">
        <f>'3500 '!S54</f>
        <v>0</v>
      </c>
      <c r="L14" s="44">
        <f>'3500 '!T54</f>
        <v>0</v>
      </c>
      <c r="M14" s="53" t="str">
        <f>'3500 '!U54</f>
        <v/>
      </c>
      <c r="N14" s="63">
        <f>'3500 '!V54</f>
        <v>0</v>
      </c>
      <c r="O14" s="63">
        <f>'3500 '!W54</f>
        <v>0</v>
      </c>
      <c r="P14" s="63">
        <f>'3500 '!X54</f>
        <v>0</v>
      </c>
      <c r="Q14" s="63">
        <f>'3500 '!Y54</f>
        <v>0</v>
      </c>
      <c r="R14" s="63">
        <f>'3500 '!Z54</f>
        <v>0</v>
      </c>
      <c r="S14" s="63">
        <f>'3500 '!AA54</f>
        <v>0</v>
      </c>
      <c r="T14" s="53" t="str">
        <f>'3500 '!AB54</f>
        <v/>
      </c>
      <c r="U14" s="63">
        <f>'3500 '!AC54</f>
        <v>0</v>
      </c>
      <c r="W14" s="81"/>
      <c r="X14" s="81"/>
    </row>
    <row r="15" spans="1:24" s="6" customFormat="1" ht="18.75" hidden="1" thickBot="1" x14ac:dyDescent="0.3">
      <c r="A15" s="6" t="str">
        <f>'3500 '!A55</f>
        <v>b</v>
      </c>
      <c r="B15" s="71" t="str">
        <f>'3500 '!B55</f>
        <v/>
      </c>
      <c r="C15" s="15" t="str">
        <f>'3500 '!C55</f>
        <v>ვალდებულებების კლება</v>
      </c>
      <c r="D15" s="16">
        <f>'3500 '!D55</f>
        <v>0</v>
      </c>
      <c r="E15" s="16">
        <f>'3500 '!E55</f>
        <v>4.2</v>
      </c>
      <c r="F15" s="45">
        <f>'3500 '!F55</f>
        <v>4.2</v>
      </c>
      <c r="G15" s="45">
        <f>'3500 '!G55</f>
        <v>4.0893499999999996</v>
      </c>
      <c r="H15" s="54">
        <f>'3500 '!L55</f>
        <v>0.97365476190476175</v>
      </c>
      <c r="I15" s="16">
        <f>'3500 '!M55</f>
        <v>0</v>
      </c>
      <c r="J15" s="16">
        <f>'3500 '!O55</f>
        <v>0</v>
      </c>
      <c r="K15" s="16">
        <f>'3500 '!S55</f>
        <v>0</v>
      </c>
      <c r="L15" s="45">
        <f>'3500 '!T55</f>
        <v>0.11065000000000058</v>
      </c>
      <c r="M15" s="54">
        <f>'3500 '!U55</f>
        <v>0.97365476190476175</v>
      </c>
      <c r="N15" s="64">
        <f>'3500 '!V55</f>
        <v>0.11065000000000058</v>
      </c>
      <c r="O15" s="64">
        <f>'3500 '!W55</f>
        <v>0</v>
      </c>
      <c r="P15" s="64">
        <f>'3500 '!X55</f>
        <v>0</v>
      </c>
      <c r="Q15" s="64">
        <f>'3500 '!Y55</f>
        <v>0</v>
      </c>
      <c r="R15" s="64">
        <f>'3500 '!Z55</f>
        <v>0</v>
      </c>
      <c r="S15" s="64">
        <f>'3500 '!AA55</f>
        <v>4.0893499999999996</v>
      </c>
      <c r="T15" s="54">
        <f>'3500 '!AB55</f>
        <v>0.97365476190476175</v>
      </c>
      <c r="U15" s="64">
        <f>'3500 '!AC55</f>
        <v>0.11065000000000058</v>
      </c>
      <c r="W15" s="81"/>
      <c r="X15" s="81"/>
    </row>
    <row r="16" spans="1:24" s="6" customFormat="1" ht="39" customHeight="1" thickTop="1" thickBot="1" x14ac:dyDescent="0.3">
      <c r="A16" s="6" t="str">
        <f>'3500 '!A56</f>
        <v>a</v>
      </c>
      <c r="B16" s="67" t="str">
        <f>'3500 '!B56</f>
        <v>35 01 02 01</v>
      </c>
      <c r="C16" s="7" t="str">
        <f>'3500 '!C56</f>
        <v xml:space="preserve">სამედიცინო საქმიანობის რეგულირების პროგრამა </v>
      </c>
      <c r="D16" s="7">
        <f>'3500 '!D56</f>
        <v>2970</v>
      </c>
      <c r="E16" s="7">
        <f>'3500 '!E56</f>
        <v>2997.712</v>
      </c>
      <c r="F16" s="40">
        <f>'3500 '!F56</f>
        <v>2268.8119999999999</v>
      </c>
      <c r="G16" s="40">
        <f>'3500 '!G56</f>
        <v>2179.9998800000003</v>
      </c>
      <c r="H16" s="49">
        <f>'3500 '!L56</f>
        <v>0.96085523172479714</v>
      </c>
      <c r="I16" s="7">
        <f>'3500 '!M56</f>
        <v>0</v>
      </c>
      <c r="J16" s="7">
        <f>'3500 '!O56</f>
        <v>232.40839999999997</v>
      </c>
      <c r="K16" s="7">
        <f>'3500 '!S56</f>
        <v>219.30075000000011</v>
      </c>
      <c r="L16" s="40">
        <f>'3500 '!T56</f>
        <v>88.812119999999595</v>
      </c>
      <c r="M16" s="49">
        <f>'3500 '!U56</f>
        <v>0.72722125407644245</v>
      </c>
      <c r="N16" s="59">
        <f>'3500 '!V56</f>
        <v>817.71211999999969</v>
      </c>
      <c r="O16" s="59">
        <f>'3500 '!W56</f>
        <v>724.83900000000006</v>
      </c>
      <c r="P16" s="59">
        <f>'3500 '!X56</f>
        <v>740</v>
      </c>
      <c r="Q16" s="59">
        <f>'3500 '!Y56</f>
        <v>910.80000000000007</v>
      </c>
      <c r="R16" s="59">
        <f>'3500 '!Z56</f>
        <v>739</v>
      </c>
      <c r="S16" s="59">
        <f>'3500 '!AA56</f>
        <v>3090.7998800000005</v>
      </c>
      <c r="T16" s="49">
        <f>'3500 '!AB56</f>
        <v>1.0310529764033372</v>
      </c>
      <c r="U16" s="59">
        <f>'3500 '!AC56</f>
        <v>-93.087880000000496</v>
      </c>
      <c r="W16" s="81"/>
      <c r="X16" s="81"/>
    </row>
    <row r="17" spans="1:24" ht="18.75" thickTop="1" x14ac:dyDescent="0.25">
      <c r="A17" s="6" t="str">
        <f>'3500 '!A57</f>
        <v>a</v>
      </c>
      <c r="B17" s="69"/>
      <c r="C17" s="8" t="str">
        <f>'3500 '!C57</f>
        <v>ხარჯები</v>
      </c>
      <c r="D17" s="9">
        <f>'3500 '!D57</f>
        <v>2930</v>
      </c>
      <c r="E17" s="9">
        <f>'3500 '!E57</f>
        <v>2953.5120000000002</v>
      </c>
      <c r="F17" s="41">
        <f>'3500 '!F57</f>
        <v>2224.6120000000001</v>
      </c>
      <c r="G17" s="41">
        <f>'3500 '!G57</f>
        <v>2137.02603</v>
      </c>
      <c r="H17" s="50">
        <f>'3500 '!L57</f>
        <v>0.96062865344608406</v>
      </c>
      <c r="I17" s="9">
        <f>'3500 '!M57</f>
        <v>0</v>
      </c>
      <c r="J17" s="9">
        <f>'3500 '!O57</f>
        <v>232.40839999999997</v>
      </c>
      <c r="K17" s="9">
        <f>'3500 '!S57</f>
        <v>219.30074999999988</v>
      </c>
      <c r="L17" s="41">
        <f>'3500 '!T57</f>
        <v>87.585970000000088</v>
      </c>
      <c r="M17" s="50">
        <f>'3500 '!U57</f>
        <v>0.723554205975801</v>
      </c>
      <c r="N17" s="60">
        <f>'3500 '!V57</f>
        <v>816.48597000000018</v>
      </c>
      <c r="O17" s="60">
        <f>'3500 '!W57</f>
        <v>723.72400000000005</v>
      </c>
      <c r="P17" s="60">
        <f>'3500 '!X57</f>
        <v>740</v>
      </c>
      <c r="Q17" s="60">
        <f>'3500 '!Y57</f>
        <v>909.7</v>
      </c>
      <c r="R17" s="60">
        <f>'3500 '!Z57</f>
        <v>739</v>
      </c>
      <c r="S17" s="60">
        <f>'3500 '!AA57</f>
        <v>3046.7260299999998</v>
      </c>
      <c r="T17" s="50">
        <f>'3500 '!AB57</f>
        <v>1.0315604033435448</v>
      </c>
      <c r="U17" s="60">
        <f>'3500 '!AC57</f>
        <v>-93.214029999999639</v>
      </c>
      <c r="W17" s="81"/>
      <c r="X17" s="81"/>
    </row>
    <row r="18" spans="1:24" ht="18" x14ac:dyDescent="0.25">
      <c r="A18" s="6" t="str">
        <f>'3500 '!A58</f>
        <v>a</v>
      </c>
      <c r="B18" s="70"/>
      <c r="C18" s="29" t="str">
        <f>'3500 '!C58</f>
        <v>შრომის ანაზღაურება</v>
      </c>
      <c r="D18" s="11">
        <f>'3500 '!D58</f>
        <v>2430</v>
      </c>
      <c r="E18" s="11">
        <f>'3500 '!E58</f>
        <v>2416</v>
      </c>
      <c r="F18" s="42">
        <f>'3500 '!F58</f>
        <v>1759</v>
      </c>
      <c r="G18" s="42">
        <f>'3500 '!G58</f>
        <v>1690.63624</v>
      </c>
      <c r="H18" s="51">
        <f>'3500 '!L58</f>
        <v>0.96113487208641279</v>
      </c>
      <c r="I18" s="11">
        <f>'3500 '!M58</f>
        <v>0</v>
      </c>
      <c r="J18" s="11">
        <f>'3500 '!O58</f>
        <v>180.83682999999999</v>
      </c>
      <c r="K18" s="11">
        <f>'3500 '!S58</f>
        <v>166.08948000000009</v>
      </c>
      <c r="L18" s="42">
        <f>'3500 '!T58</f>
        <v>68.363759999999957</v>
      </c>
      <c r="M18" s="51">
        <f>'3500 '!U58</f>
        <v>0.69976665562913909</v>
      </c>
      <c r="N18" s="61">
        <f>'3500 '!V58</f>
        <v>725.36375999999996</v>
      </c>
      <c r="O18" s="61">
        <f>'3500 '!W58</f>
        <v>551.6</v>
      </c>
      <c r="P18" s="61">
        <f>'3500 '!X58</f>
        <v>600</v>
      </c>
      <c r="Q18" s="61">
        <f>'3500 '!Y58</f>
        <v>723.6</v>
      </c>
      <c r="R18" s="61">
        <f>'3500 '!Z58</f>
        <v>657</v>
      </c>
      <c r="S18" s="61">
        <f>'3500 '!AA58</f>
        <v>2414.2362400000002</v>
      </c>
      <c r="T18" s="51">
        <f>'3500 '!AB58</f>
        <v>0.99926996688741732</v>
      </c>
      <c r="U18" s="61">
        <f>'3500 '!AC58</f>
        <v>1.7637599999998201</v>
      </c>
      <c r="W18" s="81"/>
      <c r="X18" s="81"/>
    </row>
    <row r="19" spans="1:24" ht="18" x14ac:dyDescent="0.25">
      <c r="A19" s="6" t="str">
        <f>'3500 '!A59</f>
        <v>a</v>
      </c>
      <c r="B19" s="70"/>
      <c r="C19" s="33" t="str">
        <f>'3500 '!C59</f>
        <v>თანამდებობრივი სარგო</v>
      </c>
      <c r="D19" s="11">
        <f>'3500 '!D59</f>
        <v>0</v>
      </c>
      <c r="E19" s="11">
        <f>'3500 '!E59</f>
        <v>0</v>
      </c>
      <c r="F19" s="42">
        <f>'3500 '!F59</f>
        <v>0</v>
      </c>
      <c r="G19" s="42">
        <f>'3500 '!G59</f>
        <v>1458.85124</v>
      </c>
      <c r="H19" s="51" t="str">
        <f>'3500 '!L59</f>
        <v/>
      </c>
      <c r="I19" s="11">
        <f>'3500 '!M59</f>
        <v>0</v>
      </c>
      <c r="J19" s="11">
        <f>'3500 '!O59</f>
        <v>160.43682999999999</v>
      </c>
      <c r="K19" s="11">
        <f>'3500 '!S59</f>
        <v>1458.85124</v>
      </c>
      <c r="L19" s="42" t="str">
        <f>'3500 '!T59</f>
        <v/>
      </c>
      <c r="M19" s="51" t="str">
        <f>'3500 '!U59</f>
        <v/>
      </c>
      <c r="N19" s="61" t="str">
        <f>'3500 '!V59</f>
        <v/>
      </c>
      <c r="O19" s="61">
        <f>'3500 '!W59</f>
        <v>488</v>
      </c>
      <c r="P19" s="61">
        <f>'3500 '!X59</f>
        <v>0</v>
      </c>
      <c r="Q19" s="61">
        <f>'3500 '!Y59</f>
        <v>495</v>
      </c>
      <c r="R19" s="61">
        <f>'3500 '!Z59</f>
        <v>0</v>
      </c>
      <c r="S19" s="61">
        <f>'3500 '!AA59</f>
        <v>1953.85124</v>
      </c>
      <c r="T19" s="51" t="str">
        <f>'3500 '!AB59</f>
        <v/>
      </c>
      <c r="U19" s="61" t="str">
        <f>'3500 '!AC59</f>
        <v/>
      </c>
      <c r="W19" s="81"/>
      <c r="X19" s="81"/>
    </row>
    <row r="20" spans="1:24" ht="18" x14ac:dyDescent="0.25">
      <c r="A20" s="6" t="str">
        <f>'3500 '!A60</f>
        <v>a</v>
      </c>
      <c r="B20" s="70"/>
      <c r="C20" s="33" t="str">
        <f>'3500 '!C60</f>
        <v>პრემია</v>
      </c>
      <c r="D20" s="11">
        <f>'3500 '!D60</f>
        <v>0</v>
      </c>
      <c r="E20" s="11">
        <f>'3500 '!E60</f>
        <v>0</v>
      </c>
      <c r="F20" s="42">
        <f>'3500 '!F60</f>
        <v>0</v>
      </c>
      <c r="G20" s="42">
        <f>'3500 '!G60</f>
        <v>73.7</v>
      </c>
      <c r="H20" s="51" t="str">
        <f>'3500 '!L60</f>
        <v/>
      </c>
      <c r="I20" s="11">
        <f>'3500 '!M60</f>
        <v>0</v>
      </c>
      <c r="J20" s="11">
        <f>'3500 '!O60</f>
        <v>0</v>
      </c>
      <c r="K20" s="11">
        <f>'3500 '!S60</f>
        <v>73.7</v>
      </c>
      <c r="L20" s="42" t="str">
        <f>'3500 '!T60</f>
        <v/>
      </c>
      <c r="M20" s="51" t="str">
        <f>'3500 '!U60</f>
        <v/>
      </c>
      <c r="N20" s="61" t="str">
        <f>'3500 '!V60</f>
        <v/>
      </c>
      <c r="O20" s="61">
        <f>'3500 '!W60</f>
        <v>0</v>
      </c>
      <c r="P20" s="61">
        <f>'3500 '!X60</f>
        <v>0</v>
      </c>
      <c r="Q20" s="61">
        <f>'3500 '!Y60</f>
        <v>165</v>
      </c>
      <c r="R20" s="61">
        <f>'3500 '!Z60</f>
        <v>0</v>
      </c>
      <c r="S20" s="61">
        <f>'3500 '!AA60</f>
        <v>238.7</v>
      </c>
      <c r="T20" s="51" t="str">
        <f>'3500 '!AB60</f>
        <v/>
      </c>
      <c r="U20" s="61" t="str">
        <f>'3500 '!AC60</f>
        <v/>
      </c>
      <c r="W20" s="81"/>
      <c r="X20" s="81"/>
    </row>
    <row r="21" spans="1:24" ht="18" x14ac:dyDescent="0.25">
      <c r="A21" s="6" t="str">
        <f>'3500 '!A61</f>
        <v>a</v>
      </c>
      <c r="B21" s="70"/>
      <c r="C21" s="33" t="str">
        <f>'3500 '!C61</f>
        <v>დანამატი</v>
      </c>
      <c r="D21" s="11">
        <f>'3500 '!D61</f>
        <v>0</v>
      </c>
      <c r="E21" s="11">
        <f>'3500 '!E61</f>
        <v>0</v>
      </c>
      <c r="F21" s="42">
        <f>'3500 '!F61</f>
        <v>0</v>
      </c>
      <c r="G21" s="42">
        <f>'3500 '!G61</f>
        <v>158.08500000000001</v>
      </c>
      <c r="H21" s="51" t="str">
        <f>'3500 '!L61</f>
        <v/>
      </c>
      <c r="I21" s="11">
        <f>'3500 '!M61</f>
        <v>0</v>
      </c>
      <c r="J21" s="11">
        <f>'3500 '!O61</f>
        <v>20.399999999999999</v>
      </c>
      <c r="K21" s="11">
        <f>'3500 '!S61</f>
        <v>158.08500000000001</v>
      </c>
      <c r="L21" s="42" t="str">
        <f>'3500 '!T61</f>
        <v/>
      </c>
      <c r="M21" s="51" t="str">
        <f>'3500 '!U61</f>
        <v/>
      </c>
      <c r="N21" s="61" t="str">
        <f>'3500 '!V61</f>
        <v/>
      </c>
      <c r="O21" s="61">
        <f>'3500 '!W61</f>
        <v>63.6</v>
      </c>
      <c r="P21" s="61">
        <f>'3500 '!X61</f>
        <v>0</v>
      </c>
      <c r="Q21" s="61">
        <f>'3500 '!Y61</f>
        <v>63.6</v>
      </c>
      <c r="R21" s="61">
        <f>'3500 '!Z61</f>
        <v>0</v>
      </c>
      <c r="S21" s="61">
        <f>'3500 '!AA61</f>
        <v>221.685</v>
      </c>
      <c r="T21" s="51" t="str">
        <f>'3500 '!AB61</f>
        <v/>
      </c>
      <c r="U21" s="61" t="str">
        <f>'3500 '!AC61</f>
        <v/>
      </c>
      <c r="W21" s="81"/>
      <c r="X21" s="81"/>
    </row>
    <row r="22" spans="1:24" ht="18" x14ac:dyDescent="0.25">
      <c r="A22" s="6" t="str">
        <f>'3500 '!A62</f>
        <v>a</v>
      </c>
      <c r="B22" s="70"/>
      <c r="C22" s="29" t="str">
        <f>'3500 '!C62</f>
        <v>საქონელი და მომსახურება</v>
      </c>
      <c r="D22" s="11">
        <f>'3500 '!D62</f>
        <v>480</v>
      </c>
      <c r="E22" s="11">
        <f>'3500 '!E62</f>
        <v>503.512</v>
      </c>
      <c r="F22" s="42">
        <f>'3500 '!F62</f>
        <v>433.61200000000002</v>
      </c>
      <c r="G22" s="42">
        <f>'3500 '!G62</f>
        <v>415.00557000000003</v>
      </c>
      <c r="H22" s="51">
        <f>'3500 '!L62</f>
        <v>0.95708967925241928</v>
      </c>
      <c r="I22" s="11">
        <f>'3500 '!M62</f>
        <v>0</v>
      </c>
      <c r="J22" s="11">
        <f>'3500 '!O62</f>
        <v>46.70637</v>
      </c>
      <c r="K22" s="11">
        <f>'3500 '!S62</f>
        <v>47.597790000000032</v>
      </c>
      <c r="L22" s="42">
        <f>'3500 '!T62</f>
        <v>18.606429999999989</v>
      </c>
      <c r="M22" s="51">
        <f>'3500 '!U62</f>
        <v>0.82422180603441431</v>
      </c>
      <c r="N22" s="61">
        <f>'3500 '!V62</f>
        <v>88.506429999999966</v>
      </c>
      <c r="O22" s="61">
        <f>'3500 '!W62</f>
        <v>160</v>
      </c>
      <c r="P22" s="61">
        <f>'3500 '!X62</f>
        <v>130</v>
      </c>
      <c r="Q22" s="61">
        <f>'3500 '!Y62</f>
        <v>185</v>
      </c>
      <c r="R22" s="61">
        <f>'3500 '!Z62</f>
        <v>80</v>
      </c>
      <c r="S22" s="61">
        <f>'3500 '!AA62</f>
        <v>600.00557000000003</v>
      </c>
      <c r="T22" s="51">
        <f>'3500 '!AB62</f>
        <v>1.1916410532420281</v>
      </c>
      <c r="U22" s="61">
        <f>'3500 '!AC62</f>
        <v>-96.493570000000034</v>
      </c>
      <c r="W22" s="81"/>
      <c r="X22" s="81"/>
    </row>
    <row r="23" spans="1:24" ht="36" x14ac:dyDescent="0.25">
      <c r="A23" s="6" t="str">
        <f>'3500 '!A63</f>
        <v>a</v>
      </c>
      <c r="B23" s="70"/>
      <c r="C23" s="33" t="str">
        <f>'3500 '!C63</f>
        <v>მ.შ. შტატგარეშეთა შრომის ანაზღაურება</v>
      </c>
      <c r="D23" s="11">
        <f>'3500 '!D63</f>
        <v>0</v>
      </c>
      <c r="E23" s="11">
        <f>'3500 '!E63</f>
        <v>0</v>
      </c>
      <c r="F23" s="42">
        <f>'3500 '!F63</f>
        <v>0</v>
      </c>
      <c r="G23" s="42">
        <f>'3500 '!G63</f>
        <v>179.11207999999999</v>
      </c>
      <c r="H23" s="51" t="str">
        <f>'3500 '!L63</f>
        <v/>
      </c>
      <c r="I23" s="11">
        <f>'3500 '!M63</f>
        <v>0</v>
      </c>
      <c r="J23" s="11">
        <f>'3500 '!O63</f>
        <v>18.921049999999987</v>
      </c>
      <c r="K23" s="11">
        <f>'3500 '!S63</f>
        <v>179.11207999999999</v>
      </c>
      <c r="L23" s="42" t="str">
        <f>'3500 '!T63</f>
        <v/>
      </c>
      <c r="M23" s="51" t="str">
        <f>'3500 '!U63</f>
        <v/>
      </c>
      <c r="N23" s="61" t="str">
        <f>'3500 '!V63</f>
        <v/>
      </c>
      <c r="O23" s="61">
        <f>'3500 '!W63</f>
        <v>65.099999999999994</v>
      </c>
      <c r="P23" s="61">
        <f>'3500 '!X63</f>
        <v>0</v>
      </c>
      <c r="Q23" s="61">
        <f>'3500 '!Y63</f>
        <v>71</v>
      </c>
      <c r="R23" s="61">
        <f>'3500 '!Z63</f>
        <v>0</v>
      </c>
      <c r="S23" s="61">
        <f>'3500 '!AA63</f>
        <v>250.11207999999999</v>
      </c>
      <c r="T23" s="51" t="str">
        <f>'3500 '!AB63</f>
        <v/>
      </c>
      <c r="U23" s="61" t="str">
        <f>'3500 '!AC63</f>
        <v/>
      </c>
      <c r="W23" s="81"/>
      <c r="X23" s="81"/>
    </row>
    <row r="24" spans="1:24" ht="18" hidden="1" x14ac:dyDescent="0.25">
      <c r="A24" s="6" t="str">
        <f>'3500 '!A64</f>
        <v>b</v>
      </c>
      <c r="B24" s="70" t="str">
        <f>'3500 '!B64</f>
        <v/>
      </c>
      <c r="C24" s="29" t="str">
        <f>'3500 '!C64</f>
        <v>პროცენტი</v>
      </c>
      <c r="D24" s="12">
        <f>'3500 '!D64</f>
        <v>0</v>
      </c>
      <c r="E24" s="12">
        <f>'3500 '!E64</f>
        <v>0</v>
      </c>
      <c r="F24" s="43">
        <f>'3500 '!F64</f>
        <v>0</v>
      </c>
      <c r="G24" s="43">
        <f>'3500 '!G64</f>
        <v>0</v>
      </c>
      <c r="H24" s="52" t="str">
        <f>'3500 '!L64</f>
        <v/>
      </c>
      <c r="I24" s="12">
        <f>'3500 '!M64</f>
        <v>0</v>
      </c>
      <c r="J24" s="12">
        <f>'3500 '!O64</f>
        <v>0</v>
      </c>
      <c r="K24" s="12">
        <f>'3500 '!S64</f>
        <v>0</v>
      </c>
      <c r="L24" s="43">
        <f>'3500 '!T64</f>
        <v>0</v>
      </c>
      <c r="M24" s="52" t="str">
        <f>'3500 '!U64</f>
        <v/>
      </c>
      <c r="N24" s="62">
        <f>'3500 '!V64</f>
        <v>0</v>
      </c>
      <c r="O24" s="62">
        <f>'3500 '!W64</f>
        <v>0</v>
      </c>
      <c r="P24" s="62">
        <f>'3500 '!X64</f>
        <v>0</v>
      </c>
      <c r="Q24" s="62">
        <f>'3500 '!Y64</f>
        <v>0</v>
      </c>
      <c r="R24" s="62">
        <f>'3500 '!Z64</f>
        <v>0</v>
      </c>
      <c r="S24" s="62">
        <f>'3500 '!AA64</f>
        <v>0</v>
      </c>
      <c r="T24" s="52" t="str">
        <f>'3500 '!AB64</f>
        <v/>
      </c>
      <c r="U24" s="62">
        <f>'3500 '!AC64</f>
        <v>0</v>
      </c>
      <c r="W24" s="81"/>
      <c r="X24" s="81"/>
    </row>
    <row r="25" spans="1:24" ht="18" hidden="1" x14ac:dyDescent="0.25">
      <c r="A25" s="6" t="str">
        <f>'3500 '!A65</f>
        <v>b</v>
      </c>
      <c r="B25" s="70" t="str">
        <f>'3500 '!B65</f>
        <v/>
      </c>
      <c r="C25" s="29" t="str">
        <f>'3500 '!C65</f>
        <v>სუბსიდიები</v>
      </c>
      <c r="D25" s="12">
        <f>'3500 '!D65</f>
        <v>0</v>
      </c>
      <c r="E25" s="12">
        <f>'3500 '!E65</f>
        <v>0</v>
      </c>
      <c r="F25" s="43">
        <f>'3500 '!F65</f>
        <v>0</v>
      </c>
      <c r="G25" s="43">
        <f>'3500 '!G65</f>
        <v>0</v>
      </c>
      <c r="H25" s="52" t="str">
        <f>'3500 '!L65</f>
        <v/>
      </c>
      <c r="I25" s="12">
        <f>'3500 '!M65</f>
        <v>0</v>
      </c>
      <c r="J25" s="12">
        <f>'3500 '!O65</f>
        <v>0</v>
      </c>
      <c r="K25" s="12">
        <f>'3500 '!S65</f>
        <v>0</v>
      </c>
      <c r="L25" s="43">
        <f>'3500 '!T65</f>
        <v>0</v>
      </c>
      <c r="M25" s="52" t="str">
        <f>'3500 '!U65</f>
        <v/>
      </c>
      <c r="N25" s="62">
        <f>'3500 '!V65</f>
        <v>0</v>
      </c>
      <c r="O25" s="62">
        <f>'3500 '!W65</f>
        <v>0</v>
      </c>
      <c r="P25" s="62">
        <f>'3500 '!X65</f>
        <v>0</v>
      </c>
      <c r="Q25" s="62">
        <f>'3500 '!Y65</f>
        <v>0</v>
      </c>
      <c r="R25" s="62">
        <f>'3500 '!Z65</f>
        <v>0</v>
      </c>
      <c r="S25" s="62">
        <f>'3500 '!AA65</f>
        <v>0</v>
      </c>
      <c r="T25" s="52" t="str">
        <f>'3500 '!AB65</f>
        <v/>
      </c>
      <c r="U25" s="62">
        <f>'3500 '!AC65</f>
        <v>0</v>
      </c>
      <c r="W25" s="81"/>
      <c r="X25" s="81"/>
    </row>
    <row r="26" spans="1:24" ht="18" hidden="1" x14ac:dyDescent="0.25">
      <c r="A26" s="6" t="str">
        <f>'3500 '!A66</f>
        <v>b</v>
      </c>
      <c r="B26" s="70" t="str">
        <f>'3500 '!B66</f>
        <v/>
      </c>
      <c r="C26" s="29" t="str">
        <f>'3500 '!C66</f>
        <v>გრანტები</v>
      </c>
      <c r="D26" s="12">
        <f>'3500 '!D66</f>
        <v>0</v>
      </c>
      <c r="E26" s="12">
        <f>'3500 '!E66</f>
        <v>0</v>
      </c>
      <c r="F26" s="43">
        <f>'3500 '!F66</f>
        <v>0</v>
      </c>
      <c r="G26" s="43">
        <f>'3500 '!G66</f>
        <v>0</v>
      </c>
      <c r="H26" s="52" t="str">
        <f>'3500 '!L66</f>
        <v/>
      </c>
      <c r="I26" s="12">
        <f>'3500 '!M66</f>
        <v>0</v>
      </c>
      <c r="J26" s="12">
        <f>'3500 '!O66</f>
        <v>0</v>
      </c>
      <c r="K26" s="12">
        <f>'3500 '!S66</f>
        <v>0</v>
      </c>
      <c r="L26" s="43">
        <f>'3500 '!T66</f>
        <v>0</v>
      </c>
      <c r="M26" s="52" t="str">
        <f>'3500 '!U66</f>
        <v/>
      </c>
      <c r="N26" s="62">
        <f>'3500 '!V66</f>
        <v>0</v>
      </c>
      <c r="O26" s="62">
        <f>'3500 '!W66</f>
        <v>0</v>
      </c>
      <c r="P26" s="62">
        <f>'3500 '!X66</f>
        <v>0</v>
      </c>
      <c r="Q26" s="62">
        <f>'3500 '!Y66</f>
        <v>0</v>
      </c>
      <c r="R26" s="62">
        <f>'3500 '!Z66</f>
        <v>0</v>
      </c>
      <c r="S26" s="62">
        <f>'3500 '!AA66</f>
        <v>0</v>
      </c>
      <c r="T26" s="52" t="str">
        <f>'3500 '!AB66</f>
        <v/>
      </c>
      <c r="U26" s="62">
        <f>'3500 '!AC66</f>
        <v>0</v>
      </c>
      <c r="W26" s="81"/>
      <c r="X26" s="81"/>
    </row>
    <row r="27" spans="1:24" ht="18" x14ac:dyDescent="0.25">
      <c r="A27" s="6" t="str">
        <f>'3500 '!A67</f>
        <v>a</v>
      </c>
      <c r="B27" s="70" t="str">
        <f>'3500 '!B67</f>
        <v/>
      </c>
      <c r="C27" s="29" t="str">
        <f>'3500 '!C67</f>
        <v>სოციალური უზრუნველყოფა</v>
      </c>
      <c r="D27" s="11">
        <f>'3500 '!D67</f>
        <v>15</v>
      </c>
      <c r="E27" s="11">
        <f>'3500 '!E67</f>
        <v>29</v>
      </c>
      <c r="F27" s="42">
        <f>'3500 '!F67</f>
        <v>28</v>
      </c>
      <c r="G27" s="42">
        <f>'3500 '!G67</f>
        <v>27.869289999999999</v>
      </c>
      <c r="H27" s="51">
        <f>'3500 '!L67</f>
        <v>0.99533178571428571</v>
      </c>
      <c r="I27" s="11">
        <f>'3500 '!M67</f>
        <v>0</v>
      </c>
      <c r="J27" s="11">
        <f>'3500 '!O67</f>
        <v>4.10527</v>
      </c>
      <c r="K27" s="11">
        <f>'3500 '!S67</f>
        <v>5.6134799999999991</v>
      </c>
      <c r="L27" s="42">
        <f>'3500 '!T67</f>
        <v>0.13071000000000055</v>
      </c>
      <c r="M27" s="51">
        <f>'3500 '!U67</f>
        <v>0.96101000000000003</v>
      </c>
      <c r="N27" s="61">
        <f>'3500 '!V67</f>
        <v>1.1307100000000005</v>
      </c>
      <c r="O27" s="61">
        <f>'3500 '!W67</f>
        <v>9.6240000000000006</v>
      </c>
      <c r="P27" s="61">
        <f>'3500 '!X67</f>
        <v>9</v>
      </c>
      <c r="Q27" s="61">
        <f>'3500 '!Y67</f>
        <v>1.1000000000000001</v>
      </c>
      <c r="R27" s="61">
        <f>'3500 '!Z67</f>
        <v>1</v>
      </c>
      <c r="S27" s="61">
        <f>'3500 '!AA67</f>
        <v>28.969290000000001</v>
      </c>
      <c r="T27" s="51">
        <f>'3500 '!AB67</f>
        <v>0.99894103448275862</v>
      </c>
      <c r="U27" s="61">
        <f>'3500 '!AC67</f>
        <v>3.0709999999999127E-2</v>
      </c>
      <c r="W27" s="81"/>
      <c r="X27" s="81"/>
    </row>
    <row r="28" spans="1:24" ht="18" x14ac:dyDescent="0.25">
      <c r="A28" s="6" t="str">
        <f>'3500 '!A68</f>
        <v>a</v>
      </c>
      <c r="B28" s="70" t="str">
        <f>'3500 '!B68</f>
        <v/>
      </c>
      <c r="C28" s="29" t="str">
        <f>'3500 '!C68</f>
        <v>სხვა ხარჯები</v>
      </c>
      <c r="D28" s="11">
        <f>'3500 '!D68</f>
        <v>5</v>
      </c>
      <c r="E28" s="11">
        <f>'3500 '!E68</f>
        <v>5</v>
      </c>
      <c r="F28" s="42">
        <f>'3500 '!F68</f>
        <v>4</v>
      </c>
      <c r="G28" s="42">
        <f>'3500 '!G68</f>
        <v>3.5149299999999997</v>
      </c>
      <c r="H28" s="51">
        <f>'3500 '!L68</f>
        <v>0.87873249999999992</v>
      </c>
      <c r="I28" s="11">
        <f>'3500 '!M68</f>
        <v>0</v>
      </c>
      <c r="J28" s="11">
        <f>'3500 '!O68</f>
        <v>0.75992999999999999</v>
      </c>
      <c r="K28" s="11">
        <f>'3500 '!S68</f>
        <v>0</v>
      </c>
      <c r="L28" s="42">
        <f>'3500 '!T68</f>
        <v>0.48507000000000033</v>
      </c>
      <c r="M28" s="51">
        <f>'3500 '!U68</f>
        <v>0.70298599999999989</v>
      </c>
      <c r="N28" s="61">
        <f>'3500 '!V68</f>
        <v>1.4850700000000003</v>
      </c>
      <c r="O28" s="61">
        <f>'3500 '!W68</f>
        <v>2.5</v>
      </c>
      <c r="P28" s="61">
        <f>'3500 '!X68</f>
        <v>1</v>
      </c>
      <c r="Q28" s="61">
        <f>'3500 '!Y68</f>
        <v>0</v>
      </c>
      <c r="R28" s="61">
        <f>'3500 '!Z68</f>
        <v>1</v>
      </c>
      <c r="S28" s="61">
        <f>'3500 '!AA68</f>
        <v>3.5149299999999997</v>
      </c>
      <c r="T28" s="51">
        <f>'3500 '!AB68</f>
        <v>0.70298599999999989</v>
      </c>
      <c r="U28" s="61">
        <f>'3500 '!AC68</f>
        <v>1.4850700000000003</v>
      </c>
      <c r="W28" s="81"/>
      <c r="X28" s="81"/>
    </row>
    <row r="29" spans="1:24" ht="36" x14ac:dyDescent="0.25">
      <c r="A29" s="6" t="str">
        <f>'3500 '!A69</f>
        <v>a</v>
      </c>
      <c r="B29" s="69" t="str">
        <f>'3500 '!B69</f>
        <v/>
      </c>
      <c r="C29" s="8" t="str">
        <f>'3500 '!C69</f>
        <v>არაფინანსური აქტივების ზრდა</v>
      </c>
      <c r="D29" s="9">
        <f>'3500 '!D69</f>
        <v>40</v>
      </c>
      <c r="E29" s="9">
        <f>'3500 '!E69</f>
        <v>40</v>
      </c>
      <c r="F29" s="41">
        <f>'3500 '!F69</f>
        <v>40</v>
      </c>
      <c r="G29" s="41">
        <f>'3500 '!G69</f>
        <v>38.884500000000003</v>
      </c>
      <c r="H29" s="50">
        <f>'3500 '!L69</f>
        <v>0.97211250000000005</v>
      </c>
      <c r="I29" s="9">
        <f>'3500 '!M69</f>
        <v>0</v>
      </c>
      <c r="J29" s="9">
        <f>'3500 '!O69</f>
        <v>0</v>
      </c>
      <c r="K29" s="9">
        <f>'3500 '!S69</f>
        <v>0</v>
      </c>
      <c r="L29" s="41">
        <f>'3500 '!T69</f>
        <v>1.1154999999999973</v>
      </c>
      <c r="M29" s="50">
        <f>'3500 '!U69</f>
        <v>0.97211250000000005</v>
      </c>
      <c r="N29" s="60">
        <f>'3500 '!V69</f>
        <v>1.1154999999999973</v>
      </c>
      <c r="O29" s="60">
        <f>'3500 '!W69</f>
        <v>1.115</v>
      </c>
      <c r="P29" s="60">
        <f>'3500 '!X69</f>
        <v>0</v>
      </c>
      <c r="Q29" s="60">
        <f>'3500 '!Y69</f>
        <v>1.1000000000000001</v>
      </c>
      <c r="R29" s="60">
        <f>'3500 '!Z69</f>
        <v>0</v>
      </c>
      <c r="S29" s="60">
        <f>'3500 '!AA69</f>
        <v>39.984500000000004</v>
      </c>
      <c r="T29" s="50">
        <f>'3500 '!AB69</f>
        <v>0.99961250000000013</v>
      </c>
      <c r="U29" s="60">
        <f>'3500 '!AC69</f>
        <v>1.549999999999585E-2</v>
      </c>
      <c r="W29" s="81"/>
      <c r="X29" s="81"/>
    </row>
    <row r="30" spans="1:24" hidden="1" x14ac:dyDescent="0.25">
      <c r="A30" s="6" t="str">
        <f>'3500 '!A70</f>
        <v>b</v>
      </c>
      <c r="B30" s="69" t="str">
        <f>'3500 '!B70</f>
        <v/>
      </c>
      <c r="C30" s="13" t="str">
        <f>'3500 '!C70</f>
        <v>ფინანსური აქტივების ზრდა</v>
      </c>
      <c r="D30" s="14">
        <f>'3500 '!D70</f>
        <v>0</v>
      </c>
      <c r="E30" s="14">
        <f>'3500 '!E70</f>
        <v>0</v>
      </c>
      <c r="F30" s="44">
        <f>'3500 '!F70</f>
        <v>0</v>
      </c>
      <c r="G30" s="44">
        <f>'3500 '!G70</f>
        <v>0</v>
      </c>
      <c r="H30" s="53" t="str">
        <f>'3500 '!L70</f>
        <v/>
      </c>
      <c r="I30" s="14">
        <f>'3500 '!M70</f>
        <v>0</v>
      </c>
      <c r="J30" s="14">
        <f>'3500 '!O70</f>
        <v>0</v>
      </c>
      <c r="K30" s="14">
        <f>'3500 '!S70</f>
        <v>0</v>
      </c>
      <c r="L30" s="44">
        <f>'3500 '!T70</f>
        <v>0</v>
      </c>
      <c r="M30" s="53" t="str">
        <f>'3500 '!U70</f>
        <v/>
      </c>
      <c r="N30" s="63">
        <f>'3500 '!V70</f>
        <v>0</v>
      </c>
      <c r="O30" s="63">
        <f>'3500 '!W70</f>
        <v>0</v>
      </c>
      <c r="P30" s="63">
        <f>'3500 '!X70</f>
        <v>0</v>
      </c>
      <c r="Q30" s="63">
        <f>'3500 '!Y70</f>
        <v>0</v>
      </c>
      <c r="R30" s="63">
        <f>'3500 '!Z70</f>
        <v>0</v>
      </c>
      <c r="S30" s="63">
        <f>'3500 '!AA70</f>
        <v>0</v>
      </c>
      <c r="T30" s="53" t="str">
        <f>'3500 '!AB70</f>
        <v/>
      </c>
      <c r="U30" s="63">
        <f>'3500 '!AC70</f>
        <v>0</v>
      </c>
      <c r="W30" s="81"/>
      <c r="X30" s="81"/>
    </row>
    <row r="31" spans="1:24" ht="18.75" thickBot="1" x14ac:dyDescent="0.3">
      <c r="A31" s="6" t="str">
        <f>'3500 '!A71</f>
        <v>a</v>
      </c>
      <c r="B31" s="71"/>
      <c r="C31" s="15" t="str">
        <f>'3500 '!C71</f>
        <v>ვალდებულებების კლება</v>
      </c>
      <c r="D31" s="16">
        <f>'3500 '!D71</f>
        <v>0</v>
      </c>
      <c r="E31" s="16">
        <f>'3500 '!E71</f>
        <v>4.2</v>
      </c>
      <c r="F31" s="45">
        <f>'3500 '!F71</f>
        <v>4.2</v>
      </c>
      <c r="G31" s="45">
        <f>'3500 '!G71</f>
        <v>4.0893499999999996</v>
      </c>
      <c r="H31" s="54">
        <f>'3500 '!L71</f>
        <v>0.97365476190476175</v>
      </c>
      <c r="I31" s="16">
        <f>'3500 '!M71</f>
        <v>0</v>
      </c>
      <c r="J31" s="16">
        <f>'3500 '!O71</f>
        <v>0</v>
      </c>
      <c r="K31" s="16">
        <f>'3500 '!S71</f>
        <v>0</v>
      </c>
      <c r="L31" s="45">
        <f>'3500 '!T71</f>
        <v>0.11065000000000058</v>
      </c>
      <c r="M31" s="54">
        <f>'3500 '!U71</f>
        <v>0.97365476190476175</v>
      </c>
      <c r="N31" s="64">
        <f>'3500 '!V71</f>
        <v>0.11065000000000058</v>
      </c>
      <c r="O31" s="64">
        <f>'3500 '!W71</f>
        <v>0</v>
      </c>
      <c r="P31" s="64">
        <f>'3500 '!X71</f>
        <v>0</v>
      </c>
      <c r="Q31" s="64">
        <f>'3500 '!Y71</f>
        <v>0</v>
      </c>
      <c r="R31" s="64">
        <f>'3500 '!Z71</f>
        <v>0</v>
      </c>
      <c r="S31" s="64">
        <f>'3500 '!AA71</f>
        <v>4.0893499999999996</v>
      </c>
      <c r="T31" s="54">
        <f>'3500 '!AB71</f>
        <v>0.97365476190476175</v>
      </c>
      <c r="U31" s="64">
        <f>'3500 '!AC71</f>
        <v>0.11065000000000058</v>
      </c>
      <c r="W31" s="81"/>
      <c r="X31" s="81"/>
    </row>
    <row r="32" spans="1:24" s="6" customFormat="1" ht="49.5" customHeight="1" thickTop="1" thickBot="1" x14ac:dyDescent="0.3">
      <c r="A32" s="6" t="str">
        <f>'3500 '!A72</f>
        <v>a</v>
      </c>
      <c r="B32" s="67" t="str">
        <f>'3500 '!B72</f>
        <v>35 01 02 02</v>
      </c>
      <c r="C32" s="7" t="str">
        <f>'3500 '!C72</f>
        <v>სამედიცინო-სოციალური ექსპერტიზა და კონტროლი</v>
      </c>
      <c r="D32" s="7">
        <f>'3500 '!D72</f>
        <v>150</v>
      </c>
      <c r="E32" s="7">
        <f>'3500 '!E72</f>
        <v>149.75</v>
      </c>
      <c r="F32" s="40">
        <f>'3500 '!F72</f>
        <v>99.75</v>
      </c>
      <c r="G32" s="40">
        <f>'3500 '!G72</f>
        <v>12.135999999999999</v>
      </c>
      <c r="H32" s="49">
        <f>'3500 '!L72</f>
        <v>0.1216641604010025</v>
      </c>
      <c r="I32" s="7">
        <f>'3500 '!M72</f>
        <v>0</v>
      </c>
      <c r="J32" s="7">
        <f>'3500 '!O72</f>
        <v>0</v>
      </c>
      <c r="K32" s="7">
        <f>'3500 '!S72</f>
        <v>4.6759999999999993</v>
      </c>
      <c r="L32" s="40">
        <f>'3500 '!T72</f>
        <v>87.614000000000004</v>
      </c>
      <c r="M32" s="49">
        <f>'3500 '!U72</f>
        <v>8.1041736227045066E-2</v>
      </c>
      <c r="N32" s="59">
        <f>'3500 '!V72</f>
        <v>137.614</v>
      </c>
      <c r="O32" s="59">
        <f>'3500 '!W72</f>
        <v>47</v>
      </c>
      <c r="P32" s="59">
        <f>'3500 '!X72</f>
        <v>60</v>
      </c>
      <c r="Q32" s="59">
        <f>'3500 '!Y72</f>
        <v>137</v>
      </c>
      <c r="R32" s="59">
        <f>'3500 '!Z72</f>
        <v>50</v>
      </c>
      <c r="S32" s="59">
        <f>'3500 '!AA72</f>
        <v>149.136</v>
      </c>
      <c r="T32" s="49">
        <f>'3500 '!AB72</f>
        <v>0.99589983305509178</v>
      </c>
      <c r="U32" s="59">
        <f>'3500 '!AC72</f>
        <v>0.61400000000000432</v>
      </c>
      <c r="W32" s="81"/>
      <c r="X32" s="81"/>
    </row>
    <row r="33" spans="1:24" s="6" customFormat="1" ht="18.75" hidden="1" thickTop="1" x14ac:dyDescent="0.25">
      <c r="A33" s="6" t="str">
        <f>'3500 '!A73</f>
        <v>b</v>
      </c>
      <c r="B33" s="69" t="str">
        <f>'3500 '!B73</f>
        <v/>
      </c>
      <c r="C33" s="8" t="str">
        <f>'3500 '!C73</f>
        <v>ხარჯები</v>
      </c>
      <c r="D33" s="9">
        <f>'3500 '!D73</f>
        <v>150</v>
      </c>
      <c r="E33" s="9">
        <f>'3500 '!E73</f>
        <v>149.75</v>
      </c>
      <c r="F33" s="41">
        <f>'3500 '!F73</f>
        <v>99.75</v>
      </c>
      <c r="G33" s="41">
        <f>'3500 '!G73</f>
        <v>12.135999999999999</v>
      </c>
      <c r="H33" s="50">
        <f>'3500 '!L73</f>
        <v>0.1216641604010025</v>
      </c>
      <c r="I33" s="9">
        <f>'3500 '!M73</f>
        <v>0</v>
      </c>
      <c r="J33" s="9">
        <f>'3500 '!O73</f>
        <v>0</v>
      </c>
      <c r="K33" s="9">
        <f>'3500 '!S73</f>
        <v>4.6759999999999993</v>
      </c>
      <c r="L33" s="41">
        <f>'3500 '!T73</f>
        <v>87.614000000000004</v>
      </c>
      <c r="M33" s="50">
        <f>'3500 '!U73</f>
        <v>8.1041736227045066E-2</v>
      </c>
      <c r="N33" s="60">
        <f>'3500 '!V73</f>
        <v>137.614</v>
      </c>
      <c r="O33" s="60">
        <f>'3500 '!W73</f>
        <v>47</v>
      </c>
      <c r="P33" s="60">
        <f>'3500 '!X73</f>
        <v>60</v>
      </c>
      <c r="Q33" s="60">
        <f>'3500 '!Y73</f>
        <v>137</v>
      </c>
      <c r="R33" s="60">
        <f>'3500 '!Z73</f>
        <v>50</v>
      </c>
      <c r="S33" s="60">
        <f>'3500 '!AA73</f>
        <v>149.136</v>
      </c>
      <c r="T33" s="50">
        <f>'3500 '!AB73</f>
        <v>0.99589983305509178</v>
      </c>
      <c r="U33" s="60">
        <f>'3500 '!AC73</f>
        <v>0.61400000000000432</v>
      </c>
      <c r="W33" s="81"/>
      <c r="X33" s="81"/>
    </row>
    <row r="34" spans="1:24" s="6" customFormat="1" ht="18.75" hidden="1" thickTop="1" x14ac:dyDescent="0.25">
      <c r="A34" s="6" t="str">
        <f>'3500 '!A74</f>
        <v>b</v>
      </c>
      <c r="B34" s="70" t="str">
        <f>'3500 '!B74</f>
        <v/>
      </c>
      <c r="C34" s="29" t="str">
        <f>'3500 '!C74</f>
        <v>შრომის ანაზღაურება</v>
      </c>
      <c r="D34" s="12">
        <f>'3500 '!D74</f>
        <v>0</v>
      </c>
      <c r="E34" s="12">
        <f>'3500 '!E74</f>
        <v>0</v>
      </c>
      <c r="F34" s="43">
        <f>'3500 '!F74</f>
        <v>0</v>
      </c>
      <c r="G34" s="43">
        <f>'3500 '!G74</f>
        <v>0</v>
      </c>
      <c r="H34" s="52" t="str">
        <f>'3500 '!L74</f>
        <v/>
      </c>
      <c r="I34" s="12">
        <f>'3500 '!M74</f>
        <v>0</v>
      </c>
      <c r="J34" s="12">
        <f>'3500 '!O74</f>
        <v>0</v>
      </c>
      <c r="K34" s="12">
        <f>'3500 '!S74</f>
        <v>0</v>
      </c>
      <c r="L34" s="43">
        <f>'3500 '!T74</f>
        <v>0</v>
      </c>
      <c r="M34" s="52" t="str">
        <f>'3500 '!U74</f>
        <v/>
      </c>
      <c r="N34" s="62">
        <f>'3500 '!V74</f>
        <v>0</v>
      </c>
      <c r="O34" s="62">
        <f>'3500 '!W74</f>
        <v>0</v>
      </c>
      <c r="P34" s="62">
        <f>'3500 '!X74</f>
        <v>0</v>
      </c>
      <c r="Q34" s="62">
        <f>'3500 '!Y74</f>
        <v>0</v>
      </c>
      <c r="R34" s="62">
        <f>'3500 '!Z74</f>
        <v>0</v>
      </c>
      <c r="S34" s="62">
        <f>'3500 '!AA74</f>
        <v>0</v>
      </c>
      <c r="T34" s="52" t="str">
        <f>'3500 '!AB74</f>
        <v/>
      </c>
      <c r="U34" s="62">
        <f>'3500 '!AC74</f>
        <v>0</v>
      </c>
      <c r="W34" s="81"/>
      <c r="X34" s="81"/>
    </row>
    <row r="35" spans="1:24" s="6" customFormat="1" ht="19.5" thickTop="1" thickBot="1" x14ac:dyDescent="0.3">
      <c r="A35" s="6" t="str">
        <f>'3500 '!A75</f>
        <v>a</v>
      </c>
      <c r="B35" s="70" t="str">
        <f>'3500 '!B75</f>
        <v/>
      </c>
      <c r="C35" s="29" t="str">
        <f>'3500 '!C75</f>
        <v>საქონელი და მომსახურება</v>
      </c>
      <c r="D35" s="11">
        <f>'3500 '!D75</f>
        <v>150</v>
      </c>
      <c r="E35" s="11">
        <f>'3500 '!E75</f>
        <v>149.75</v>
      </c>
      <c r="F35" s="42">
        <f>'3500 '!F75</f>
        <v>99.75</v>
      </c>
      <c r="G35" s="42">
        <f>'3500 '!G75</f>
        <v>12.135999999999999</v>
      </c>
      <c r="H35" s="51">
        <f>'3500 '!L75</f>
        <v>0.1216641604010025</v>
      </c>
      <c r="I35" s="11">
        <f>'3500 '!M75</f>
        <v>0</v>
      </c>
      <c r="J35" s="11">
        <f>'3500 '!O75</f>
        <v>0</v>
      </c>
      <c r="K35" s="11">
        <f>'3500 '!S75</f>
        <v>4.6759999999999993</v>
      </c>
      <c r="L35" s="42">
        <f>'3500 '!T75</f>
        <v>87.614000000000004</v>
      </c>
      <c r="M35" s="51">
        <f>'3500 '!U75</f>
        <v>8.1041736227045066E-2</v>
      </c>
      <c r="N35" s="61">
        <f>'3500 '!V75</f>
        <v>137.614</v>
      </c>
      <c r="O35" s="61">
        <f>'3500 '!W75</f>
        <v>47</v>
      </c>
      <c r="P35" s="61">
        <f>'3500 '!X75</f>
        <v>60</v>
      </c>
      <c r="Q35" s="61">
        <f>'3500 '!Y75</f>
        <v>137</v>
      </c>
      <c r="R35" s="61">
        <f>'3500 '!Z75</f>
        <v>50</v>
      </c>
      <c r="S35" s="61">
        <f>'3500 '!AA75</f>
        <v>149.136</v>
      </c>
      <c r="T35" s="51">
        <f>'3500 '!AB75</f>
        <v>0.99589983305509178</v>
      </c>
      <c r="U35" s="61">
        <f>'3500 '!AC75</f>
        <v>0.61400000000000432</v>
      </c>
      <c r="W35" s="81"/>
      <c r="X35" s="81"/>
    </row>
    <row r="36" spans="1:24" s="6" customFormat="1" ht="18.75" hidden="1" thickBot="1" x14ac:dyDescent="0.3">
      <c r="A36" s="6" t="str">
        <f>'3500 '!A76</f>
        <v>b</v>
      </c>
      <c r="B36" s="70" t="str">
        <f>'3500 '!B76</f>
        <v/>
      </c>
      <c r="C36" s="29" t="str">
        <f>'3500 '!C76</f>
        <v>პროცენტი</v>
      </c>
      <c r="D36" s="12">
        <f>'3500 '!D76</f>
        <v>0</v>
      </c>
      <c r="E36" s="12">
        <f>'3500 '!E76</f>
        <v>0</v>
      </c>
      <c r="F36" s="43">
        <f>'3500 '!F76</f>
        <v>0</v>
      </c>
      <c r="G36" s="43">
        <f>'3500 '!G76</f>
        <v>0</v>
      </c>
      <c r="H36" s="52" t="str">
        <f>'3500 '!L76</f>
        <v/>
      </c>
      <c r="I36" s="12">
        <f>'3500 '!M76</f>
        <v>0</v>
      </c>
      <c r="J36" s="12">
        <f>'3500 '!O76</f>
        <v>0</v>
      </c>
      <c r="K36" s="12">
        <f>'3500 '!S76</f>
        <v>0</v>
      </c>
      <c r="L36" s="43">
        <f>'3500 '!T76</f>
        <v>0</v>
      </c>
      <c r="M36" s="52" t="str">
        <f>'3500 '!U76</f>
        <v/>
      </c>
      <c r="N36" s="62">
        <f>'3500 '!V76</f>
        <v>0</v>
      </c>
      <c r="O36" s="62">
        <f>'3500 '!W76</f>
        <v>0</v>
      </c>
      <c r="P36" s="62">
        <f>'3500 '!X76</f>
        <v>0</v>
      </c>
      <c r="Q36" s="62">
        <f>'3500 '!Y76</f>
        <v>0</v>
      </c>
      <c r="R36" s="62">
        <f>'3500 '!Z76</f>
        <v>0</v>
      </c>
      <c r="S36" s="62">
        <f>'3500 '!AA76</f>
        <v>0</v>
      </c>
      <c r="T36" s="52" t="str">
        <f>'3500 '!AB76</f>
        <v/>
      </c>
      <c r="U36" s="62">
        <f>'3500 '!AC76</f>
        <v>0</v>
      </c>
      <c r="W36" s="81"/>
      <c r="X36" s="81"/>
    </row>
    <row r="37" spans="1:24" s="6" customFormat="1" ht="18.75" hidden="1" thickBot="1" x14ac:dyDescent="0.3">
      <c r="A37" s="6" t="str">
        <f>'3500 '!A77</f>
        <v>b</v>
      </c>
      <c r="B37" s="70" t="str">
        <f>'3500 '!B77</f>
        <v/>
      </c>
      <c r="C37" s="29" t="str">
        <f>'3500 '!C77</f>
        <v>სუბსიდიები</v>
      </c>
      <c r="D37" s="12">
        <f>'3500 '!D77</f>
        <v>0</v>
      </c>
      <c r="E37" s="12">
        <f>'3500 '!E77</f>
        <v>0</v>
      </c>
      <c r="F37" s="43">
        <f>'3500 '!F77</f>
        <v>0</v>
      </c>
      <c r="G37" s="43">
        <f>'3500 '!G77</f>
        <v>0</v>
      </c>
      <c r="H37" s="52" t="str">
        <f>'3500 '!L77</f>
        <v/>
      </c>
      <c r="I37" s="12">
        <f>'3500 '!M77</f>
        <v>0</v>
      </c>
      <c r="J37" s="12">
        <f>'3500 '!O77</f>
        <v>0</v>
      </c>
      <c r="K37" s="12">
        <f>'3500 '!S77</f>
        <v>0</v>
      </c>
      <c r="L37" s="43">
        <f>'3500 '!T77</f>
        <v>0</v>
      </c>
      <c r="M37" s="52" t="str">
        <f>'3500 '!U77</f>
        <v/>
      </c>
      <c r="N37" s="62">
        <f>'3500 '!V77</f>
        <v>0</v>
      </c>
      <c r="O37" s="62">
        <f>'3500 '!W77</f>
        <v>0</v>
      </c>
      <c r="P37" s="62">
        <f>'3500 '!X77</f>
        <v>0</v>
      </c>
      <c r="Q37" s="62">
        <f>'3500 '!Y77</f>
        <v>0</v>
      </c>
      <c r="R37" s="62">
        <f>'3500 '!Z77</f>
        <v>0</v>
      </c>
      <c r="S37" s="62">
        <f>'3500 '!AA77</f>
        <v>0</v>
      </c>
      <c r="T37" s="52" t="str">
        <f>'3500 '!AB77</f>
        <v/>
      </c>
      <c r="U37" s="62">
        <f>'3500 '!AC77</f>
        <v>0</v>
      </c>
      <c r="W37" s="81"/>
      <c r="X37" s="81"/>
    </row>
    <row r="38" spans="1:24" s="6" customFormat="1" ht="18.75" hidden="1" thickBot="1" x14ac:dyDescent="0.3">
      <c r="A38" s="6" t="str">
        <f>'3500 '!A78</f>
        <v>b</v>
      </c>
      <c r="B38" s="70" t="str">
        <f>'3500 '!B78</f>
        <v/>
      </c>
      <c r="C38" s="29" t="str">
        <f>'3500 '!C78</f>
        <v>გრანტები</v>
      </c>
      <c r="D38" s="12">
        <f>'3500 '!D78</f>
        <v>0</v>
      </c>
      <c r="E38" s="12">
        <f>'3500 '!E78</f>
        <v>0</v>
      </c>
      <c r="F38" s="43">
        <f>'3500 '!F78</f>
        <v>0</v>
      </c>
      <c r="G38" s="43">
        <f>'3500 '!G78</f>
        <v>0</v>
      </c>
      <c r="H38" s="52" t="str">
        <f>'3500 '!L78</f>
        <v/>
      </c>
      <c r="I38" s="12">
        <f>'3500 '!M78</f>
        <v>0</v>
      </c>
      <c r="J38" s="12">
        <f>'3500 '!O78</f>
        <v>0</v>
      </c>
      <c r="K38" s="12">
        <f>'3500 '!S78</f>
        <v>0</v>
      </c>
      <c r="L38" s="43">
        <f>'3500 '!T78</f>
        <v>0</v>
      </c>
      <c r="M38" s="52" t="str">
        <f>'3500 '!U78</f>
        <v/>
      </c>
      <c r="N38" s="62">
        <f>'3500 '!V78</f>
        <v>0</v>
      </c>
      <c r="O38" s="62">
        <f>'3500 '!W78</f>
        <v>0</v>
      </c>
      <c r="P38" s="62">
        <f>'3500 '!X78</f>
        <v>0</v>
      </c>
      <c r="Q38" s="62">
        <f>'3500 '!Y78</f>
        <v>0</v>
      </c>
      <c r="R38" s="62">
        <f>'3500 '!Z78</f>
        <v>0</v>
      </c>
      <c r="S38" s="62">
        <f>'3500 '!AA78</f>
        <v>0</v>
      </c>
      <c r="T38" s="52" t="str">
        <f>'3500 '!AB78</f>
        <v/>
      </c>
      <c r="U38" s="62">
        <f>'3500 '!AC78</f>
        <v>0</v>
      </c>
      <c r="W38" s="81"/>
      <c r="X38" s="81"/>
    </row>
    <row r="39" spans="1:24" s="6" customFormat="1" ht="18.75" hidden="1" thickBot="1" x14ac:dyDescent="0.3">
      <c r="A39" s="6" t="str">
        <f>'3500 '!A79</f>
        <v>b</v>
      </c>
      <c r="B39" s="70" t="str">
        <f>'3500 '!B79</f>
        <v/>
      </c>
      <c r="C39" s="29" t="str">
        <f>'3500 '!C79</f>
        <v>სოციალური უზრუნველყოფა</v>
      </c>
      <c r="D39" s="12">
        <f>'3500 '!D79</f>
        <v>0</v>
      </c>
      <c r="E39" s="12">
        <f>'3500 '!E79</f>
        <v>0</v>
      </c>
      <c r="F39" s="43">
        <f>'3500 '!F79</f>
        <v>0</v>
      </c>
      <c r="G39" s="43">
        <f>'3500 '!G79</f>
        <v>0</v>
      </c>
      <c r="H39" s="52" t="str">
        <f>'3500 '!L79</f>
        <v/>
      </c>
      <c r="I39" s="12">
        <f>'3500 '!M79</f>
        <v>0</v>
      </c>
      <c r="J39" s="12">
        <f>'3500 '!O79</f>
        <v>0</v>
      </c>
      <c r="K39" s="12">
        <f>'3500 '!S79</f>
        <v>0</v>
      </c>
      <c r="L39" s="43">
        <f>'3500 '!T79</f>
        <v>0</v>
      </c>
      <c r="M39" s="52" t="str">
        <f>'3500 '!U79</f>
        <v/>
      </c>
      <c r="N39" s="62">
        <f>'3500 '!V79</f>
        <v>0</v>
      </c>
      <c r="O39" s="62">
        <f>'3500 '!W79</f>
        <v>0</v>
      </c>
      <c r="P39" s="62">
        <f>'3500 '!X79</f>
        <v>0</v>
      </c>
      <c r="Q39" s="62">
        <f>'3500 '!Y79</f>
        <v>0</v>
      </c>
      <c r="R39" s="62">
        <f>'3500 '!Z79</f>
        <v>0</v>
      </c>
      <c r="S39" s="62">
        <f>'3500 '!AA79</f>
        <v>0</v>
      </c>
      <c r="T39" s="52" t="str">
        <f>'3500 '!AB79</f>
        <v/>
      </c>
      <c r="U39" s="62">
        <f>'3500 '!AC79</f>
        <v>0</v>
      </c>
      <c r="W39" s="81"/>
      <c r="X39" s="81"/>
    </row>
    <row r="40" spans="1:24" s="6" customFormat="1" ht="18.75" hidden="1" thickBot="1" x14ac:dyDescent="0.3">
      <c r="A40" s="6" t="str">
        <f>'3500 '!A80</f>
        <v>b</v>
      </c>
      <c r="B40" s="70" t="str">
        <f>'3500 '!B80</f>
        <v/>
      </c>
      <c r="C40" s="29" t="str">
        <f>'3500 '!C80</f>
        <v>სხვა ხარჯები</v>
      </c>
      <c r="D40" s="12">
        <f>'3500 '!D80</f>
        <v>0</v>
      </c>
      <c r="E40" s="12">
        <f>'3500 '!E80</f>
        <v>0</v>
      </c>
      <c r="F40" s="43">
        <f>'3500 '!F80</f>
        <v>0</v>
      </c>
      <c r="G40" s="43">
        <f>'3500 '!G80</f>
        <v>0</v>
      </c>
      <c r="H40" s="52" t="str">
        <f>'3500 '!L80</f>
        <v/>
      </c>
      <c r="I40" s="12">
        <f>'3500 '!M80</f>
        <v>0</v>
      </c>
      <c r="J40" s="12">
        <f>'3500 '!O80</f>
        <v>0</v>
      </c>
      <c r="K40" s="12">
        <f>'3500 '!S80</f>
        <v>0</v>
      </c>
      <c r="L40" s="43">
        <f>'3500 '!T80</f>
        <v>0</v>
      </c>
      <c r="M40" s="52" t="str">
        <f>'3500 '!U80</f>
        <v/>
      </c>
      <c r="N40" s="62">
        <f>'3500 '!V80</f>
        <v>0</v>
      </c>
      <c r="O40" s="62">
        <f>'3500 '!W80</f>
        <v>0</v>
      </c>
      <c r="P40" s="62">
        <f>'3500 '!X80</f>
        <v>0</v>
      </c>
      <c r="Q40" s="62">
        <f>'3500 '!Y80</f>
        <v>0</v>
      </c>
      <c r="R40" s="62">
        <f>'3500 '!Z80</f>
        <v>0</v>
      </c>
      <c r="S40" s="62">
        <f>'3500 '!AA80</f>
        <v>0</v>
      </c>
      <c r="T40" s="52" t="str">
        <f>'3500 '!AB80</f>
        <v/>
      </c>
      <c r="U40" s="62">
        <f>'3500 '!AC80</f>
        <v>0</v>
      </c>
      <c r="W40" s="81"/>
      <c r="X40" s="81"/>
    </row>
    <row r="41" spans="1:24" s="6" customFormat="1" ht="30.75" hidden="1" thickBot="1" x14ac:dyDescent="0.3">
      <c r="A41" s="6" t="str">
        <f>'3500 '!A81</f>
        <v>b</v>
      </c>
      <c r="B41" s="69" t="str">
        <f>'3500 '!B81</f>
        <v/>
      </c>
      <c r="C41" s="13" t="str">
        <f>'3500 '!C81</f>
        <v>არაფინანსური აქტივების ზრდა</v>
      </c>
      <c r="D41" s="14">
        <f>'3500 '!D81</f>
        <v>0</v>
      </c>
      <c r="E41" s="14">
        <f>'3500 '!E81</f>
        <v>0</v>
      </c>
      <c r="F41" s="44">
        <f>'3500 '!F81</f>
        <v>0</v>
      </c>
      <c r="G41" s="44">
        <f>'3500 '!G81</f>
        <v>0</v>
      </c>
      <c r="H41" s="53" t="str">
        <f>'3500 '!L81</f>
        <v/>
      </c>
      <c r="I41" s="14">
        <f>'3500 '!M81</f>
        <v>0</v>
      </c>
      <c r="J41" s="14">
        <f>'3500 '!O81</f>
        <v>0</v>
      </c>
      <c r="K41" s="14">
        <f>'3500 '!S81</f>
        <v>0</v>
      </c>
      <c r="L41" s="44">
        <f>'3500 '!T81</f>
        <v>0</v>
      </c>
      <c r="M41" s="53" t="str">
        <f>'3500 '!U81</f>
        <v/>
      </c>
      <c r="N41" s="63">
        <f>'3500 '!V81</f>
        <v>0</v>
      </c>
      <c r="O41" s="63">
        <f>'3500 '!W81</f>
        <v>0</v>
      </c>
      <c r="P41" s="63">
        <f>'3500 '!X81</f>
        <v>0</v>
      </c>
      <c r="Q41" s="63">
        <f>'3500 '!Y81</f>
        <v>0</v>
      </c>
      <c r="R41" s="63">
        <f>'3500 '!Z81</f>
        <v>0</v>
      </c>
      <c r="S41" s="63">
        <f>'3500 '!AA81</f>
        <v>0</v>
      </c>
      <c r="T41" s="53" t="str">
        <f>'3500 '!AB81</f>
        <v/>
      </c>
      <c r="U41" s="63">
        <f>'3500 '!AC81</f>
        <v>0</v>
      </c>
      <c r="W41" s="81"/>
      <c r="X41" s="81"/>
    </row>
    <row r="42" spans="1:24" s="6" customFormat="1" ht="15.75" hidden="1" thickBot="1" x14ac:dyDescent="0.3">
      <c r="A42" s="6" t="str">
        <f>'3500 '!A82</f>
        <v>b</v>
      </c>
      <c r="B42" s="69" t="str">
        <f>'3500 '!B82</f>
        <v/>
      </c>
      <c r="C42" s="13" t="str">
        <f>'3500 '!C82</f>
        <v>ფინანსური აქტივების ზრდა</v>
      </c>
      <c r="D42" s="14">
        <f>'3500 '!D82</f>
        <v>0</v>
      </c>
      <c r="E42" s="14">
        <f>'3500 '!E82</f>
        <v>0</v>
      </c>
      <c r="F42" s="44">
        <f>'3500 '!F82</f>
        <v>0</v>
      </c>
      <c r="G42" s="44">
        <f>'3500 '!G82</f>
        <v>0</v>
      </c>
      <c r="H42" s="53" t="str">
        <f>'3500 '!L82</f>
        <v/>
      </c>
      <c r="I42" s="14">
        <f>'3500 '!M82</f>
        <v>0</v>
      </c>
      <c r="J42" s="14">
        <f>'3500 '!O82</f>
        <v>0</v>
      </c>
      <c r="K42" s="14">
        <f>'3500 '!S82</f>
        <v>0</v>
      </c>
      <c r="L42" s="44">
        <f>'3500 '!T82</f>
        <v>0</v>
      </c>
      <c r="M42" s="53" t="str">
        <f>'3500 '!U82</f>
        <v/>
      </c>
      <c r="N42" s="63">
        <f>'3500 '!V82</f>
        <v>0</v>
      </c>
      <c r="O42" s="63">
        <f>'3500 '!W82</f>
        <v>0</v>
      </c>
      <c r="P42" s="63">
        <f>'3500 '!X82</f>
        <v>0</v>
      </c>
      <c r="Q42" s="63">
        <f>'3500 '!Y82</f>
        <v>0</v>
      </c>
      <c r="R42" s="63">
        <f>'3500 '!Z82</f>
        <v>0</v>
      </c>
      <c r="S42" s="63">
        <f>'3500 '!AA82</f>
        <v>0</v>
      </c>
      <c r="T42" s="53" t="str">
        <f>'3500 '!AB82</f>
        <v/>
      </c>
      <c r="U42" s="63">
        <f>'3500 '!AC82</f>
        <v>0</v>
      </c>
      <c r="W42" s="81"/>
      <c r="X42" s="81"/>
    </row>
    <row r="43" spans="1:24" s="6" customFormat="1" ht="15.75" hidden="1" thickBot="1" x14ac:dyDescent="0.3">
      <c r="A43" s="6" t="str">
        <f>'3500 '!A83</f>
        <v>b</v>
      </c>
      <c r="B43" s="71" t="str">
        <f>'3500 '!B83</f>
        <v/>
      </c>
      <c r="C43" s="17" t="str">
        <f>'3500 '!C83</f>
        <v>ვალდებულებების კლება</v>
      </c>
      <c r="D43" s="18">
        <f>'3500 '!D83</f>
        <v>0</v>
      </c>
      <c r="E43" s="18">
        <f>'3500 '!E83</f>
        <v>0</v>
      </c>
      <c r="F43" s="46">
        <f>'3500 '!F83</f>
        <v>0</v>
      </c>
      <c r="G43" s="46">
        <f>'3500 '!G83</f>
        <v>0</v>
      </c>
      <c r="H43" s="55" t="str">
        <f>'3500 '!L83</f>
        <v/>
      </c>
      <c r="I43" s="18">
        <f>'3500 '!M83</f>
        <v>0</v>
      </c>
      <c r="J43" s="18">
        <f>'3500 '!O83</f>
        <v>0</v>
      </c>
      <c r="K43" s="18">
        <f>'3500 '!S83</f>
        <v>0</v>
      </c>
      <c r="L43" s="46">
        <f>'3500 '!T83</f>
        <v>0</v>
      </c>
      <c r="M43" s="55" t="str">
        <f>'3500 '!U83</f>
        <v/>
      </c>
      <c r="N43" s="65">
        <f>'3500 '!V83</f>
        <v>0</v>
      </c>
      <c r="O43" s="65">
        <f>'3500 '!W83</f>
        <v>0</v>
      </c>
      <c r="P43" s="65">
        <f>'3500 '!X83</f>
        <v>0</v>
      </c>
      <c r="Q43" s="65">
        <f>'3500 '!Y83</f>
        <v>0</v>
      </c>
      <c r="R43" s="65">
        <f>'3500 '!Z83</f>
        <v>0</v>
      </c>
      <c r="S43" s="65">
        <f>'3500 '!AA83</f>
        <v>0</v>
      </c>
      <c r="T43" s="55" t="str">
        <f>'3500 '!AB83</f>
        <v/>
      </c>
      <c r="U43" s="65">
        <f>'3500 '!AC83</f>
        <v>0</v>
      </c>
      <c r="W43" s="81"/>
      <c r="X43" s="81"/>
    </row>
    <row r="44" spans="1:24" s="6" customFormat="1" ht="54.75" customHeight="1" thickTop="1" thickBot="1" x14ac:dyDescent="0.3">
      <c r="A44" s="6" t="str">
        <f>'3500 '!A84</f>
        <v>a</v>
      </c>
      <c r="B44" s="67" t="str">
        <f>'3500 '!B84</f>
        <v>35 01 02 03</v>
      </c>
      <c r="C44" s="7" t="str">
        <f>'3500 '!C84</f>
        <v>სამკურნალო საშუალებების ხარისხის სახელმწიფო კონტროლი</v>
      </c>
      <c r="D44" s="7">
        <f>'3500 '!D84</f>
        <v>100</v>
      </c>
      <c r="E44" s="7">
        <f>'3500 '!E84</f>
        <v>100</v>
      </c>
      <c r="F44" s="40">
        <f>'3500 '!F84</f>
        <v>73</v>
      </c>
      <c r="G44" s="40">
        <f>'3500 '!G84</f>
        <v>43.042960000000001</v>
      </c>
      <c r="H44" s="49">
        <f>'3500 '!L84</f>
        <v>0.58962958904109586</v>
      </c>
      <c r="I44" s="7">
        <f>'3500 '!M84</f>
        <v>0</v>
      </c>
      <c r="J44" s="7">
        <f>'3500 '!O84</f>
        <v>12.749999999999998</v>
      </c>
      <c r="K44" s="7">
        <f>'3500 '!S84</f>
        <v>1.4320000000000022</v>
      </c>
      <c r="L44" s="40">
        <f>'3500 '!T84</f>
        <v>29.957039999999999</v>
      </c>
      <c r="M44" s="49">
        <f>'3500 '!U84</f>
        <v>0.43042960000000002</v>
      </c>
      <c r="N44" s="59">
        <f>'3500 '!V84</f>
        <v>56.957039999999999</v>
      </c>
      <c r="O44" s="59">
        <f>'3500 '!W84</f>
        <v>32</v>
      </c>
      <c r="P44" s="59">
        <f>'3500 '!X84</f>
        <v>27</v>
      </c>
      <c r="Q44" s="59">
        <f>'3500 '!Y84</f>
        <v>57</v>
      </c>
      <c r="R44" s="59">
        <f>'3500 '!Z84</f>
        <v>27</v>
      </c>
      <c r="S44" s="59">
        <f>'3500 '!AA84</f>
        <v>100.04295999999999</v>
      </c>
      <c r="T44" s="49">
        <f>'3500 '!AB84</f>
        <v>1.0004295999999999</v>
      </c>
      <c r="U44" s="59">
        <f>'3500 '!AC84</f>
        <v>-4.295999999999367E-2</v>
      </c>
      <c r="W44" s="81"/>
      <c r="X44" s="81"/>
    </row>
    <row r="45" spans="1:24" s="6" customFormat="1" ht="18.75" hidden="1" thickTop="1" x14ac:dyDescent="0.25">
      <c r="A45" s="6" t="str">
        <f>'3500 '!A85</f>
        <v>b</v>
      </c>
      <c r="B45" s="69" t="str">
        <f>'3500 '!B85</f>
        <v/>
      </c>
      <c r="C45" s="8" t="str">
        <f>'3500 '!C85</f>
        <v>ხარჯები</v>
      </c>
      <c r="D45" s="9">
        <f>'3500 '!D85</f>
        <v>100</v>
      </c>
      <c r="E45" s="9">
        <f>'3500 '!E85</f>
        <v>100</v>
      </c>
      <c r="F45" s="41">
        <f>'3500 '!F85</f>
        <v>73</v>
      </c>
      <c r="G45" s="41">
        <f>'3500 '!G85</f>
        <v>43.042960000000001</v>
      </c>
      <c r="H45" s="50">
        <f>'3500 '!L85</f>
        <v>0.58962958904109586</v>
      </c>
      <c r="I45" s="9">
        <f>'3500 '!M85</f>
        <v>0</v>
      </c>
      <c r="J45" s="9">
        <f>'3500 '!O85</f>
        <v>12.749999999999998</v>
      </c>
      <c r="K45" s="9">
        <f>'3500 '!S85</f>
        <v>1.4320000000000022</v>
      </c>
      <c r="L45" s="41">
        <f>'3500 '!T85</f>
        <v>29.957039999999999</v>
      </c>
      <c r="M45" s="50">
        <f>'3500 '!U85</f>
        <v>0.43042960000000002</v>
      </c>
      <c r="N45" s="60">
        <f>'3500 '!V85</f>
        <v>56.957039999999999</v>
      </c>
      <c r="O45" s="60">
        <f>'3500 '!W85</f>
        <v>32</v>
      </c>
      <c r="P45" s="60">
        <f>'3500 '!X85</f>
        <v>27</v>
      </c>
      <c r="Q45" s="60">
        <f>'3500 '!Y85</f>
        <v>57</v>
      </c>
      <c r="R45" s="60">
        <f>'3500 '!Z85</f>
        <v>27</v>
      </c>
      <c r="S45" s="60">
        <f>'3500 '!AA85</f>
        <v>100.04295999999999</v>
      </c>
      <c r="T45" s="50">
        <f>'3500 '!AB85</f>
        <v>1.0004295999999999</v>
      </c>
      <c r="U45" s="60">
        <f>'3500 '!AC85</f>
        <v>-4.295999999999367E-2</v>
      </c>
      <c r="W45" s="81"/>
      <c r="X45" s="81"/>
    </row>
    <row r="46" spans="1:24" s="6" customFormat="1" ht="18.75" hidden="1" thickTop="1" x14ac:dyDescent="0.25">
      <c r="A46" s="6" t="str">
        <f>'3500 '!A86</f>
        <v>b</v>
      </c>
      <c r="B46" s="70" t="str">
        <f>'3500 '!B86</f>
        <v/>
      </c>
      <c r="C46" s="29" t="str">
        <f>'3500 '!C86</f>
        <v>შრომის ანაზღაურება</v>
      </c>
      <c r="D46" s="12">
        <f>'3500 '!D86</f>
        <v>0</v>
      </c>
      <c r="E46" s="12">
        <f>'3500 '!E86</f>
        <v>0</v>
      </c>
      <c r="F46" s="43">
        <f>'3500 '!F86</f>
        <v>0</v>
      </c>
      <c r="G46" s="43">
        <f>'3500 '!G86</f>
        <v>0</v>
      </c>
      <c r="H46" s="52" t="str">
        <f>'3500 '!L86</f>
        <v/>
      </c>
      <c r="I46" s="12">
        <f>'3500 '!M86</f>
        <v>0</v>
      </c>
      <c r="J46" s="12">
        <f>'3500 '!O86</f>
        <v>0</v>
      </c>
      <c r="K46" s="12">
        <f>'3500 '!S86</f>
        <v>0</v>
      </c>
      <c r="L46" s="43">
        <f>'3500 '!T86</f>
        <v>0</v>
      </c>
      <c r="M46" s="52" t="str">
        <f>'3500 '!U86</f>
        <v/>
      </c>
      <c r="N46" s="62">
        <f>'3500 '!V86</f>
        <v>0</v>
      </c>
      <c r="O46" s="62">
        <f>'3500 '!W86</f>
        <v>0</v>
      </c>
      <c r="P46" s="62">
        <f>'3500 '!X86</f>
        <v>0</v>
      </c>
      <c r="Q46" s="62">
        <f>'3500 '!Y86</f>
        <v>0</v>
      </c>
      <c r="R46" s="62">
        <f>'3500 '!Z86</f>
        <v>0</v>
      </c>
      <c r="S46" s="62">
        <f>'3500 '!AA86</f>
        <v>0</v>
      </c>
      <c r="T46" s="52" t="str">
        <f>'3500 '!AB86</f>
        <v/>
      </c>
      <c r="U46" s="62">
        <f>'3500 '!AC86</f>
        <v>0</v>
      </c>
      <c r="W46" s="81"/>
      <c r="X46" s="81"/>
    </row>
    <row r="47" spans="1:24" s="6" customFormat="1" ht="18.75" thickTop="1" x14ac:dyDescent="0.25">
      <c r="A47" s="6" t="str">
        <f>'3500 '!A87</f>
        <v>a</v>
      </c>
      <c r="B47" s="70"/>
      <c r="C47" s="29" t="str">
        <f>'3500 '!C87</f>
        <v>საქონელი და მომსახურება</v>
      </c>
      <c r="D47" s="11">
        <f>'3500 '!D87</f>
        <v>90</v>
      </c>
      <c r="E47" s="11">
        <f>'3500 '!E87</f>
        <v>90</v>
      </c>
      <c r="F47" s="42">
        <f>'3500 '!F87</f>
        <v>65</v>
      </c>
      <c r="G47" s="42">
        <f>'3500 '!G87</f>
        <v>35.042999999999999</v>
      </c>
      <c r="H47" s="51">
        <f>'3500 '!L87</f>
        <v>0.53912307692307693</v>
      </c>
      <c r="I47" s="11">
        <f>'3500 '!M87</f>
        <v>0</v>
      </c>
      <c r="J47" s="11">
        <f>'3500 '!O87</f>
        <v>11.749999999999998</v>
      </c>
      <c r="K47" s="11">
        <f>'3500 '!S87</f>
        <v>0.73199999999999932</v>
      </c>
      <c r="L47" s="42">
        <f>'3500 '!T87</f>
        <v>29.957000000000001</v>
      </c>
      <c r="M47" s="51">
        <f>'3500 '!U87</f>
        <v>0.38936666666666664</v>
      </c>
      <c r="N47" s="61">
        <f>'3500 '!V87</f>
        <v>54.957000000000001</v>
      </c>
      <c r="O47" s="61">
        <f>'3500 '!W87</f>
        <v>30</v>
      </c>
      <c r="P47" s="61">
        <f>'3500 '!X87</f>
        <v>25</v>
      </c>
      <c r="Q47" s="61">
        <f>'3500 '!Y87</f>
        <v>55</v>
      </c>
      <c r="R47" s="61">
        <f>'3500 '!Z87</f>
        <v>25</v>
      </c>
      <c r="S47" s="61">
        <f>'3500 '!AA87</f>
        <v>90.043000000000006</v>
      </c>
      <c r="T47" s="51">
        <f>'3500 '!AB87</f>
        <v>1.0004777777777778</v>
      </c>
      <c r="U47" s="61">
        <f>'3500 '!AC87</f>
        <v>-4.3000000000006366E-2</v>
      </c>
      <c r="W47" s="81"/>
      <c r="X47" s="81"/>
    </row>
    <row r="48" spans="1:24" s="6" customFormat="1" ht="18" hidden="1" x14ac:dyDescent="0.25">
      <c r="A48" s="6" t="str">
        <f>'3500 '!A88</f>
        <v>b</v>
      </c>
      <c r="B48" s="70" t="str">
        <f>'3500 '!B88</f>
        <v/>
      </c>
      <c r="C48" s="29" t="str">
        <f>'3500 '!C88</f>
        <v>პროცენტი</v>
      </c>
      <c r="D48" s="12">
        <f>'3500 '!D88</f>
        <v>0</v>
      </c>
      <c r="E48" s="12">
        <f>'3500 '!E88</f>
        <v>0</v>
      </c>
      <c r="F48" s="43">
        <f>'3500 '!F88</f>
        <v>0</v>
      </c>
      <c r="G48" s="43">
        <f>'3500 '!G88</f>
        <v>0</v>
      </c>
      <c r="H48" s="52" t="str">
        <f>'3500 '!L88</f>
        <v/>
      </c>
      <c r="I48" s="12">
        <f>'3500 '!M88</f>
        <v>0</v>
      </c>
      <c r="J48" s="12">
        <f>'3500 '!O88</f>
        <v>0</v>
      </c>
      <c r="K48" s="12">
        <f>'3500 '!S88</f>
        <v>0</v>
      </c>
      <c r="L48" s="43">
        <f>'3500 '!T88</f>
        <v>0</v>
      </c>
      <c r="M48" s="52" t="str">
        <f>'3500 '!U88</f>
        <v/>
      </c>
      <c r="N48" s="62">
        <f>'3500 '!V88</f>
        <v>0</v>
      </c>
      <c r="O48" s="62">
        <f>'3500 '!W88</f>
        <v>0</v>
      </c>
      <c r="P48" s="62">
        <f>'3500 '!X88</f>
        <v>0</v>
      </c>
      <c r="Q48" s="62">
        <f>'3500 '!Y88</f>
        <v>0</v>
      </c>
      <c r="R48" s="62">
        <f>'3500 '!Z88</f>
        <v>0</v>
      </c>
      <c r="S48" s="62">
        <f>'3500 '!AA88</f>
        <v>0</v>
      </c>
      <c r="T48" s="52" t="str">
        <f>'3500 '!AB88</f>
        <v/>
      </c>
      <c r="U48" s="62">
        <f>'3500 '!AC88</f>
        <v>0</v>
      </c>
      <c r="W48" s="81"/>
      <c r="X48" s="81"/>
    </row>
    <row r="49" spans="1:24" s="6" customFormat="1" ht="18" hidden="1" x14ac:dyDescent="0.25">
      <c r="A49" s="6" t="str">
        <f>'3500 '!A89</f>
        <v>b</v>
      </c>
      <c r="B49" s="70" t="str">
        <f>'3500 '!B89</f>
        <v/>
      </c>
      <c r="C49" s="29" t="str">
        <f>'3500 '!C89</f>
        <v>სუბსიდიები</v>
      </c>
      <c r="D49" s="12">
        <f>'3500 '!D89</f>
        <v>0</v>
      </c>
      <c r="E49" s="12">
        <f>'3500 '!E89</f>
        <v>0</v>
      </c>
      <c r="F49" s="43">
        <f>'3500 '!F89</f>
        <v>0</v>
      </c>
      <c r="G49" s="43">
        <f>'3500 '!G89</f>
        <v>0</v>
      </c>
      <c r="H49" s="52" t="str">
        <f>'3500 '!L89</f>
        <v/>
      </c>
      <c r="I49" s="12">
        <f>'3500 '!M89</f>
        <v>0</v>
      </c>
      <c r="J49" s="12">
        <f>'3500 '!O89</f>
        <v>0</v>
      </c>
      <c r="K49" s="12">
        <f>'3500 '!S89</f>
        <v>0</v>
      </c>
      <c r="L49" s="43">
        <f>'3500 '!T89</f>
        <v>0</v>
      </c>
      <c r="M49" s="52" t="str">
        <f>'3500 '!U89</f>
        <v/>
      </c>
      <c r="N49" s="62">
        <f>'3500 '!V89</f>
        <v>0</v>
      </c>
      <c r="O49" s="62">
        <f>'3500 '!W89</f>
        <v>0</v>
      </c>
      <c r="P49" s="62">
        <f>'3500 '!X89</f>
        <v>0</v>
      </c>
      <c r="Q49" s="62">
        <f>'3500 '!Y89</f>
        <v>0</v>
      </c>
      <c r="R49" s="62">
        <f>'3500 '!Z89</f>
        <v>0</v>
      </c>
      <c r="S49" s="62">
        <f>'3500 '!AA89</f>
        <v>0</v>
      </c>
      <c r="T49" s="52" t="str">
        <f>'3500 '!AB89</f>
        <v/>
      </c>
      <c r="U49" s="62">
        <f>'3500 '!AC89</f>
        <v>0</v>
      </c>
      <c r="W49" s="81"/>
      <c r="X49" s="81"/>
    </row>
    <row r="50" spans="1:24" s="6" customFormat="1" ht="18" hidden="1" x14ac:dyDescent="0.25">
      <c r="A50" s="6" t="str">
        <f>'3500 '!A90</f>
        <v>b</v>
      </c>
      <c r="B50" s="70" t="str">
        <f>'3500 '!B90</f>
        <v/>
      </c>
      <c r="C50" s="29" t="str">
        <f>'3500 '!C90</f>
        <v>გრანტები</v>
      </c>
      <c r="D50" s="12">
        <f>'3500 '!D90</f>
        <v>0</v>
      </c>
      <c r="E50" s="12">
        <f>'3500 '!E90</f>
        <v>0</v>
      </c>
      <c r="F50" s="43">
        <f>'3500 '!F90</f>
        <v>0</v>
      </c>
      <c r="G50" s="43">
        <f>'3500 '!G90</f>
        <v>0</v>
      </c>
      <c r="H50" s="52" t="str">
        <f>'3500 '!L90</f>
        <v/>
      </c>
      <c r="I50" s="12">
        <f>'3500 '!M90</f>
        <v>0</v>
      </c>
      <c r="J50" s="12">
        <f>'3500 '!O90</f>
        <v>0</v>
      </c>
      <c r="K50" s="12">
        <f>'3500 '!S90</f>
        <v>0</v>
      </c>
      <c r="L50" s="43">
        <f>'3500 '!T90</f>
        <v>0</v>
      </c>
      <c r="M50" s="52" t="str">
        <f>'3500 '!U90</f>
        <v/>
      </c>
      <c r="N50" s="62">
        <f>'3500 '!V90</f>
        <v>0</v>
      </c>
      <c r="O50" s="62">
        <f>'3500 '!W90</f>
        <v>0</v>
      </c>
      <c r="P50" s="62">
        <f>'3500 '!X90</f>
        <v>0</v>
      </c>
      <c r="Q50" s="62">
        <f>'3500 '!Y90</f>
        <v>0</v>
      </c>
      <c r="R50" s="62">
        <f>'3500 '!Z90</f>
        <v>0</v>
      </c>
      <c r="S50" s="62">
        <f>'3500 '!AA90</f>
        <v>0</v>
      </c>
      <c r="T50" s="52" t="str">
        <f>'3500 '!AB90</f>
        <v/>
      </c>
      <c r="U50" s="62">
        <f>'3500 '!AC90</f>
        <v>0</v>
      </c>
      <c r="W50" s="81"/>
      <c r="X50" s="81"/>
    </row>
    <row r="51" spans="1:24" s="6" customFormat="1" ht="18" hidden="1" x14ac:dyDescent="0.25">
      <c r="A51" s="6" t="str">
        <f>'3500 '!A91</f>
        <v>b</v>
      </c>
      <c r="B51" s="70" t="str">
        <f>'3500 '!B91</f>
        <v/>
      </c>
      <c r="C51" s="29" t="str">
        <f>'3500 '!C91</f>
        <v>სოციალური უზრუნველყოფა</v>
      </c>
      <c r="D51" s="12">
        <f>'3500 '!D91</f>
        <v>0</v>
      </c>
      <c r="E51" s="12">
        <f>'3500 '!E91</f>
        <v>0</v>
      </c>
      <c r="F51" s="43">
        <f>'3500 '!F91</f>
        <v>0</v>
      </c>
      <c r="G51" s="43">
        <f>'3500 '!G91</f>
        <v>0</v>
      </c>
      <c r="H51" s="52" t="str">
        <f>'3500 '!L91</f>
        <v/>
      </c>
      <c r="I51" s="12">
        <f>'3500 '!M91</f>
        <v>0</v>
      </c>
      <c r="J51" s="12">
        <f>'3500 '!O91</f>
        <v>0</v>
      </c>
      <c r="K51" s="12">
        <f>'3500 '!S91</f>
        <v>0</v>
      </c>
      <c r="L51" s="43">
        <f>'3500 '!T91</f>
        <v>0</v>
      </c>
      <c r="M51" s="52" t="str">
        <f>'3500 '!U91</f>
        <v/>
      </c>
      <c r="N51" s="62">
        <f>'3500 '!V91</f>
        <v>0</v>
      </c>
      <c r="O51" s="62">
        <f>'3500 '!W91</f>
        <v>0</v>
      </c>
      <c r="P51" s="62">
        <f>'3500 '!X91</f>
        <v>0</v>
      </c>
      <c r="Q51" s="62">
        <f>'3500 '!Y91</f>
        <v>0</v>
      </c>
      <c r="R51" s="62">
        <f>'3500 '!Z91</f>
        <v>0</v>
      </c>
      <c r="S51" s="62">
        <f>'3500 '!AA91</f>
        <v>0</v>
      </c>
      <c r="T51" s="52" t="str">
        <f>'3500 '!AB91</f>
        <v/>
      </c>
      <c r="U51" s="62">
        <f>'3500 '!AC91</f>
        <v>0</v>
      </c>
      <c r="W51" s="81"/>
      <c r="X51" s="81"/>
    </row>
    <row r="52" spans="1:24" s="6" customFormat="1" ht="18" x14ac:dyDescent="0.25">
      <c r="A52" s="6" t="str">
        <f>'3500 '!A92</f>
        <v>a</v>
      </c>
      <c r="B52" s="70" t="str">
        <f>'3500 '!B92</f>
        <v/>
      </c>
      <c r="C52" s="29" t="str">
        <f>'3500 '!C92</f>
        <v>სხვა ხარჯები</v>
      </c>
      <c r="D52" s="11">
        <f>'3500 '!D92</f>
        <v>10</v>
      </c>
      <c r="E52" s="11">
        <f>'3500 '!E92</f>
        <v>10</v>
      </c>
      <c r="F52" s="42">
        <f>'3500 '!F92</f>
        <v>8</v>
      </c>
      <c r="G52" s="42">
        <f>'3500 '!G92</f>
        <v>7.9999599999999997</v>
      </c>
      <c r="H52" s="51">
        <f>'3500 '!L92</f>
        <v>0.99999499999999997</v>
      </c>
      <c r="I52" s="11">
        <f>'3500 '!M92</f>
        <v>0</v>
      </c>
      <c r="J52" s="11">
        <f>'3500 '!O92</f>
        <v>1</v>
      </c>
      <c r="K52" s="11">
        <f>'3500 '!S92</f>
        <v>0.69999999999999929</v>
      </c>
      <c r="L52" s="42">
        <f>'3500 '!T92</f>
        <v>4.0000000000262048E-5</v>
      </c>
      <c r="M52" s="51">
        <f>'3500 '!U92</f>
        <v>0.79999599999999993</v>
      </c>
      <c r="N52" s="61">
        <f>'3500 '!V92</f>
        <v>2.0000400000000003</v>
      </c>
      <c r="O52" s="61">
        <f>'3500 '!W92</f>
        <v>2</v>
      </c>
      <c r="P52" s="61">
        <f>'3500 '!X92</f>
        <v>2</v>
      </c>
      <c r="Q52" s="61">
        <f>'3500 '!Y92</f>
        <v>2</v>
      </c>
      <c r="R52" s="61">
        <f>'3500 '!Z92</f>
        <v>2</v>
      </c>
      <c r="S52" s="61">
        <f>'3500 '!AA92</f>
        <v>9.9999599999999997</v>
      </c>
      <c r="T52" s="51">
        <f>'3500 '!AB92</f>
        <v>0.999996</v>
      </c>
      <c r="U52" s="61">
        <f>'3500 '!AC92</f>
        <v>4.0000000000262048E-5</v>
      </c>
      <c r="W52" s="81"/>
      <c r="X52" s="81"/>
    </row>
    <row r="53" spans="1:24" s="6" customFormat="1" ht="30" hidden="1" x14ac:dyDescent="0.25">
      <c r="A53" s="6" t="str">
        <f>'3500 '!A93</f>
        <v>b</v>
      </c>
      <c r="B53" s="69" t="str">
        <f>'3500 '!B93</f>
        <v/>
      </c>
      <c r="C53" s="13" t="str">
        <f>'3500 '!C93</f>
        <v>არაფინანსური აქტივების ზრდა</v>
      </c>
      <c r="D53" s="14">
        <f>'3500 '!D93</f>
        <v>0</v>
      </c>
      <c r="E53" s="14">
        <f>'3500 '!E93</f>
        <v>0</v>
      </c>
      <c r="F53" s="44">
        <f>'3500 '!F93</f>
        <v>0</v>
      </c>
      <c r="G53" s="44">
        <f>'3500 '!G93</f>
        <v>0</v>
      </c>
      <c r="H53" s="53" t="str">
        <f>'3500 '!L93</f>
        <v/>
      </c>
      <c r="I53" s="14">
        <f>'3500 '!M93</f>
        <v>0</v>
      </c>
      <c r="J53" s="14">
        <f>'3500 '!O93</f>
        <v>0</v>
      </c>
      <c r="K53" s="14">
        <f>'3500 '!S93</f>
        <v>0</v>
      </c>
      <c r="L53" s="44">
        <f>'3500 '!T93</f>
        <v>0</v>
      </c>
      <c r="M53" s="53" t="str">
        <f>'3500 '!U93</f>
        <v/>
      </c>
      <c r="N53" s="63">
        <f>'3500 '!V93</f>
        <v>0</v>
      </c>
      <c r="O53" s="63">
        <f>'3500 '!W93</f>
        <v>0</v>
      </c>
      <c r="P53" s="63">
        <f>'3500 '!X93</f>
        <v>0</v>
      </c>
      <c r="Q53" s="63">
        <f>'3500 '!Y93</f>
        <v>0</v>
      </c>
      <c r="R53" s="63">
        <f>'3500 '!Z93</f>
        <v>0</v>
      </c>
      <c r="S53" s="63">
        <f>'3500 '!AA93</f>
        <v>0</v>
      </c>
      <c r="T53" s="53" t="str">
        <f>'3500 '!AB93</f>
        <v/>
      </c>
      <c r="U53" s="63">
        <f>'3500 '!AC93</f>
        <v>0</v>
      </c>
      <c r="W53" s="81"/>
      <c r="X53" s="81"/>
    </row>
    <row r="54" spans="1:24" s="6" customFormat="1" hidden="1" x14ac:dyDescent="0.25">
      <c r="A54" s="6" t="str">
        <f>'3500 '!A94</f>
        <v>b</v>
      </c>
      <c r="B54" s="69" t="str">
        <f>'3500 '!B94</f>
        <v/>
      </c>
      <c r="C54" s="13" t="str">
        <f>'3500 '!C94</f>
        <v>ფინანსური აქტივების ზრდა</v>
      </c>
      <c r="D54" s="14">
        <f>'3500 '!D94</f>
        <v>0</v>
      </c>
      <c r="E54" s="14">
        <f>'3500 '!E94</f>
        <v>0</v>
      </c>
      <c r="F54" s="44">
        <f>'3500 '!F94</f>
        <v>0</v>
      </c>
      <c r="G54" s="44">
        <f>'3500 '!G94</f>
        <v>0</v>
      </c>
      <c r="H54" s="53" t="str">
        <f>'3500 '!L94</f>
        <v/>
      </c>
      <c r="I54" s="14">
        <f>'3500 '!M94</f>
        <v>0</v>
      </c>
      <c r="J54" s="14">
        <f>'3500 '!O94</f>
        <v>0</v>
      </c>
      <c r="K54" s="14">
        <f>'3500 '!S94</f>
        <v>0</v>
      </c>
      <c r="L54" s="44">
        <f>'3500 '!T94</f>
        <v>0</v>
      </c>
      <c r="M54" s="53" t="str">
        <f>'3500 '!U94</f>
        <v/>
      </c>
      <c r="N54" s="63">
        <f>'3500 '!V94</f>
        <v>0</v>
      </c>
      <c r="O54" s="63">
        <f>'3500 '!W94</f>
        <v>0</v>
      </c>
      <c r="P54" s="63">
        <f>'3500 '!X94</f>
        <v>0</v>
      </c>
      <c r="Q54" s="63">
        <f>'3500 '!Y94</f>
        <v>0</v>
      </c>
      <c r="R54" s="63">
        <f>'3500 '!Z94</f>
        <v>0</v>
      </c>
      <c r="S54" s="63">
        <f>'3500 '!AA94</f>
        <v>0</v>
      </c>
      <c r="T54" s="53" t="str">
        <f>'3500 '!AB94</f>
        <v/>
      </c>
      <c r="U54" s="63">
        <f>'3500 '!AC94</f>
        <v>0</v>
      </c>
      <c r="W54" s="81"/>
      <c r="X54" s="81"/>
    </row>
    <row r="55" spans="1:24" s="6" customFormat="1" ht="15.75" hidden="1" thickBot="1" x14ac:dyDescent="0.3">
      <c r="A55" s="6" t="str">
        <f>'3500 '!A95</f>
        <v>b</v>
      </c>
      <c r="B55" s="71" t="str">
        <f>'3500 '!B95</f>
        <v/>
      </c>
      <c r="C55" s="17" t="str">
        <f>'3500 '!C95</f>
        <v>ვალდებულებების კლება</v>
      </c>
      <c r="D55" s="18">
        <f>'3500 '!D95</f>
        <v>0</v>
      </c>
      <c r="E55" s="18">
        <f>'3500 '!E95</f>
        <v>0</v>
      </c>
      <c r="F55" s="46">
        <f>'3500 '!F95</f>
        <v>0</v>
      </c>
      <c r="G55" s="46">
        <f>'3500 '!G95</f>
        <v>0</v>
      </c>
      <c r="H55" s="55" t="str">
        <f>'3500 '!L95</f>
        <v/>
      </c>
      <c r="I55" s="18">
        <f>'3500 '!M95</f>
        <v>0</v>
      </c>
      <c r="J55" s="18">
        <f>'3500 '!O95</f>
        <v>0</v>
      </c>
      <c r="K55" s="18">
        <f>'3500 '!S95</f>
        <v>0</v>
      </c>
      <c r="L55" s="46">
        <f>'3500 '!T95</f>
        <v>0</v>
      </c>
      <c r="M55" s="55" t="str">
        <f>'3500 '!U95</f>
        <v/>
      </c>
      <c r="N55" s="65">
        <f>'3500 '!V95</f>
        <v>0</v>
      </c>
      <c r="O55" s="65">
        <f>'3500 '!W95</f>
        <v>0</v>
      </c>
      <c r="P55" s="65">
        <f>'3500 '!X95</f>
        <v>0</v>
      </c>
      <c r="Q55" s="65">
        <f>'3500 '!Y95</f>
        <v>0</v>
      </c>
      <c r="R55" s="65">
        <f>'3500 '!Z95</f>
        <v>0</v>
      </c>
      <c r="S55" s="65">
        <f>'3500 '!AA95</f>
        <v>0</v>
      </c>
      <c r="T55" s="55" t="str">
        <f>'3500 '!AB95</f>
        <v/>
      </c>
      <c r="U55" s="65">
        <f>'3500 '!AC95</f>
        <v>0</v>
      </c>
      <c r="W55" s="81"/>
      <c r="X55" s="81"/>
    </row>
    <row r="58" spans="1:24" ht="124.5" customHeight="1" x14ac:dyDescent="0.25">
      <c r="B58" s="172"/>
      <c r="C58" s="172"/>
      <c r="D58" s="173"/>
      <c r="E58" s="172"/>
      <c r="F58" s="172"/>
      <c r="G58" s="172"/>
      <c r="H58" s="172"/>
      <c r="I58" s="173"/>
      <c r="J58" s="172"/>
      <c r="K58" s="172"/>
      <c r="L58" s="172"/>
      <c r="M58" s="172"/>
    </row>
  </sheetData>
  <autoFilter ref="A3:U55">
    <filterColumn colId="0">
      <filters>
        <filter val="a"/>
      </filters>
    </filterColumn>
  </autoFilter>
  <mergeCells count="2">
    <mergeCell ref="B58:M58"/>
    <mergeCell ref="J2:K2"/>
  </mergeCells>
  <pageMargins left="0.7" right="0.7" top="0.75" bottom="0.75" header="0.3" footer="0.3"/>
  <pageSetup scale="3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59"/>
  <sheetViews>
    <sheetView zoomScale="70" zoomScaleNormal="70" workbookViewId="0">
      <pane ySplit="3" topLeftCell="A49" activePane="bottomLeft" state="frozen"/>
      <selection pane="bottomLeft" activeCell="P58" sqref="P58"/>
    </sheetView>
  </sheetViews>
  <sheetFormatPr defaultRowHeight="15" x14ac:dyDescent="0.25"/>
  <cols>
    <col min="1" max="1" width="4.85546875" customWidth="1"/>
    <col min="2" max="2" width="11.7109375" customWidth="1"/>
    <col min="3" max="3" width="35.85546875" customWidth="1"/>
    <col min="4" max="4" width="22.140625" hidden="1" customWidth="1"/>
    <col min="5" max="5" width="12" bestFit="1" customWidth="1"/>
    <col min="6" max="6" width="11" customWidth="1"/>
    <col min="7" max="7" width="11.42578125" customWidth="1"/>
    <col min="9" max="9" width="12.5703125" hidden="1" customWidth="1"/>
    <col min="10" max="10" width="11.42578125" hidden="1" customWidth="1"/>
    <col min="11" max="11" width="17.140625" customWidth="1"/>
    <col min="12" max="16" width="24.42578125" customWidth="1"/>
  </cols>
  <sheetData>
    <row r="2" spans="1:16" x14ac:dyDescent="0.25">
      <c r="K2" s="75"/>
    </row>
    <row r="3" spans="1:16" s="3" customFormat="1" ht="100.5" customHeight="1" thickBot="1" x14ac:dyDescent="0.3">
      <c r="B3" s="68" t="str">
        <f>რეგულირება!B3</f>
        <v>პროგრამული კოდი</v>
      </c>
      <c r="C3" s="4" t="str">
        <f>რეგულირება!C3</f>
        <v>დ ა ს ა ხ ე ლ ე ბ ა</v>
      </c>
      <c r="D3" s="4" t="str">
        <f>რეგულირება!D3</f>
        <v>დამტკიცებული საბიუჯეტო</v>
      </c>
      <c r="E3" s="4" t="str">
        <f>რეგულირება!E3</f>
        <v>2015 წლის დაზუსტებული გეგმა</v>
      </c>
      <c r="F3" s="39" t="str">
        <f>რეგულირება!F3</f>
        <v>9 თვის დაზუსტებული გეგმა</v>
      </c>
      <c r="G3" s="39" t="str">
        <f>რეგულირება!G3</f>
        <v>9 თვის საკასო</v>
      </c>
      <c r="H3" s="74" t="str">
        <f>რეგულირება!H3</f>
        <v>9 თვის საკასო 9 თვის  გეგმასთან მიმართებაში %</v>
      </c>
      <c r="I3" s="5" t="str">
        <f>რეგულირება!I3</f>
        <v>სექტემბრის მოსალოდნელი ხარჯი</v>
      </c>
      <c r="J3" s="4" t="str">
        <f>რეგულირება!J3</f>
        <v>მაისი</v>
      </c>
      <c r="K3" s="4" t="str">
        <f>რეგულირება!K3</f>
        <v>სექტემბრის საკასო ხარჯი</v>
      </c>
      <c r="L3" s="39" t="str">
        <f>რეგულირება!L3</f>
        <v>სხვაობა 9 თვის დაზუსტებულ გეგმასა და  9 თვის საკასოს შორის</v>
      </c>
      <c r="M3" s="58" t="str">
        <f>რეგულირება!M3</f>
        <v>9 თვის საკასო წლის  დაზუსტებულ გეგმასთან მიმართებაში %</v>
      </c>
      <c r="N3" s="58" t="str">
        <f>რეგულირება!N3</f>
        <v>სხვაობა 2015 წლის დაზუსტებულ გეგმასა და 9 თვის საკასოს შორის</v>
      </c>
      <c r="O3" s="58" t="str">
        <f>რეგულირება!T3</f>
        <v>წლის მოსალოდნელი ხარჯი 2015 წლის დაზუსტებულ გეგმასთან მიმართებაში</v>
      </c>
      <c r="P3" s="58" t="s">
        <v>271</v>
      </c>
    </row>
    <row r="4" spans="1:16" s="6" customFormat="1" ht="39.75" customHeight="1" thickTop="1" thickBot="1" x14ac:dyDescent="0.3">
      <c r="A4" s="6" t="str">
        <f>რეგულირება!A4</f>
        <v>b</v>
      </c>
      <c r="B4" s="67" t="str">
        <f>რეგულირება!B4</f>
        <v>35 01 02</v>
      </c>
      <c r="C4" s="7" t="str">
        <f>რეგულირება!C4</f>
        <v>სამედიცინო საქმიანობის რეგულირების პროგრამა</v>
      </c>
      <c r="D4" s="7">
        <f>რეგულირება!D4</f>
        <v>3220</v>
      </c>
      <c r="E4" s="7">
        <f>რეგულირება!E4</f>
        <v>3247.462</v>
      </c>
      <c r="F4" s="40">
        <f>რეგულირება!F4</f>
        <v>2441.5619999999999</v>
      </c>
      <c r="G4" s="40">
        <f>რეგულირება!G4</f>
        <v>2235.1788400000005</v>
      </c>
      <c r="H4" s="49">
        <f>რეგულირება!H4</f>
        <v>0.91547085021801644</v>
      </c>
      <c r="I4" s="7">
        <f>რეგულირება!I4</f>
        <v>0</v>
      </c>
      <c r="J4" s="7">
        <f>რეგულირება!J4</f>
        <v>245.15839999999997</v>
      </c>
      <c r="K4" s="7">
        <f>რეგულირება!K4</f>
        <v>225.40875000000028</v>
      </c>
      <c r="L4" s="40">
        <f>რეგულირება!L4</f>
        <v>206.38315999999941</v>
      </c>
      <c r="M4" s="49">
        <f>რეგულირება!M4</f>
        <v>0.68828483289411868</v>
      </c>
      <c r="N4" s="59">
        <f>რეგულირება!N4</f>
        <v>1012.2831599999995</v>
      </c>
      <c r="O4" s="49">
        <f>რეგულირება!T4</f>
        <v>1.0284889676923088</v>
      </c>
      <c r="P4" s="59">
        <f>G4+რეგულირება!O4-K4</f>
        <v>2813.6090899999999</v>
      </c>
    </row>
    <row r="5" spans="1:16" s="6" customFormat="1" ht="18.75" thickTop="1" x14ac:dyDescent="0.25">
      <c r="A5" s="6" t="str">
        <f>რეგულირება!A5</f>
        <v>b</v>
      </c>
      <c r="B5" s="69" t="str">
        <f>რეგულირება!B5</f>
        <v/>
      </c>
      <c r="C5" s="8" t="str">
        <f>რეგულირება!C5</f>
        <v>ხარჯები</v>
      </c>
      <c r="D5" s="9">
        <f>რეგულირება!D5</f>
        <v>3180</v>
      </c>
      <c r="E5" s="9">
        <f>რეგულირება!E5</f>
        <v>3203.2620000000002</v>
      </c>
      <c r="F5" s="41">
        <f>რეგულირება!F5</f>
        <v>2397.3620000000001</v>
      </c>
      <c r="G5" s="41">
        <f>რეგულირება!G5</f>
        <v>2192.2049900000002</v>
      </c>
      <c r="H5" s="50">
        <f>რეგულირება!H5</f>
        <v>0.91442385004851168</v>
      </c>
      <c r="I5" s="9">
        <f>რეგულირება!I5</f>
        <v>0</v>
      </c>
      <c r="J5" s="9">
        <f>რეგულირება!J5</f>
        <v>245.15839999999997</v>
      </c>
      <c r="K5" s="9">
        <f>რეგულირება!K5</f>
        <v>225.40875000000005</v>
      </c>
      <c r="L5" s="41">
        <f>რეგულირება!L5</f>
        <v>205.1570099999999</v>
      </c>
      <c r="M5" s="50">
        <f>რეგულირება!M5</f>
        <v>0.68436643334201197</v>
      </c>
      <c r="N5" s="60">
        <f>რეგულირება!N5</f>
        <v>1011.05701</v>
      </c>
      <c r="O5" s="50">
        <f>რეგულირება!T5</f>
        <v>1.0289214525692871</v>
      </c>
      <c r="P5" s="60">
        <f>G5+რეგულირება!O5-K5</f>
        <v>2769.5202400000003</v>
      </c>
    </row>
    <row r="6" spans="1:16" s="6" customFormat="1" ht="18" x14ac:dyDescent="0.25">
      <c r="A6" s="6" t="str">
        <f>რეგულირება!A6</f>
        <v>b</v>
      </c>
      <c r="B6" s="70" t="str">
        <f>რეგულირება!B6</f>
        <v/>
      </c>
      <c r="C6" s="29" t="str">
        <f>რეგულირება!C6</f>
        <v>შრომის ანაზღაურება</v>
      </c>
      <c r="D6" s="11">
        <f>რეგულირება!D6</f>
        <v>2430</v>
      </c>
      <c r="E6" s="11">
        <f>რეგულირება!E6</f>
        <v>2416</v>
      </c>
      <c r="F6" s="42">
        <f>რეგულირება!F6</f>
        <v>1759</v>
      </c>
      <c r="G6" s="42">
        <f>რეგულირება!G6</f>
        <v>1690.63624</v>
      </c>
      <c r="H6" s="51">
        <f>რეგულირება!H6</f>
        <v>0.96113487208641279</v>
      </c>
      <c r="I6" s="11">
        <f>რეგულირება!I6</f>
        <v>0</v>
      </c>
      <c r="J6" s="11">
        <f>რეგულირება!J6</f>
        <v>180.83682999999999</v>
      </c>
      <c r="K6" s="11">
        <f>რეგულირება!K6</f>
        <v>166.08948000000009</v>
      </c>
      <c r="L6" s="42">
        <f>რეგულირება!L6</f>
        <v>68.363759999999957</v>
      </c>
      <c r="M6" s="51">
        <f>რეგულირება!M6</f>
        <v>0.69976665562913909</v>
      </c>
      <c r="N6" s="61">
        <f>რეგულირება!N6</f>
        <v>725.36375999999996</v>
      </c>
      <c r="O6" s="51">
        <f>რეგულირება!T6</f>
        <v>0.99926996688741732</v>
      </c>
      <c r="P6" s="61">
        <f>G6+რეგულირება!O6-K6</f>
        <v>2076.1467600000001</v>
      </c>
    </row>
    <row r="7" spans="1:16" s="6" customFormat="1" ht="18" x14ac:dyDescent="0.25">
      <c r="A7" s="6" t="str">
        <f>რეგულირება!A7</f>
        <v>b</v>
      </c>
      <c r="B7" s="70" t="str">
        <f>რეგულირება!B7</f>
        <v/>
      </c>
      <c r="C7" s="29" t="str">
        <f>რეგულირება!C7</f>
        <v>საქონელი და მომსახურება</v>
      </c>
      <c r="D7" s="11">
        <f>რეგულირება!D7</f>
        <v>720</v>
      </c>
      <c r="E7" s="11">
        <f>რეგულირება!E7</f>
        <v>743.26199999999994</v>
      </c>
      <c r="F7" s="42">
        <f>რეგულირება!F7</f>
        <v>598.36200000000008</v>
      </c>
      <c r="G7" s="42">
        <f>რეგულირება!G7</f>
        <v>462.18457000000006</v>
      </c>
      <c r="H7" s="51">
        <f>რეგულირება!H7</f>
        <v>0.77241631320170734</v>
      </c>
      <c r="I7" s="11">
        <f>რეგულირება!I7</f>
        <v>0</v>
      </c>
      <c r="J7" s="11">
        <f>რეგულირება!J7</f>
        <v>58.45637</v>
      </c>
      <c r="K7" s="11">
        <f>რეგულირება!K7</f>
        <v>53.005790000000104</v>
      </c>
      <c r="L7" s="42">
        <f>რეგულირება!L7</f>
        <v>136.17743000000002</v>
      </c>
      <c r="M7" s="51">
        <f>რეგულირება!M7</f>
        <v>0.62183263775088748</v>
      </c>
      <c r="N7" s="61">
        <f>რეგულირება!N7</f>
        <v>281.07742999999988</v>
      </c>
      <c r="O7" s="51">
        <f>რეგულირება!T7</f>
        <v>1.1290562009089664</v>
      </c>
      <c r="P7" s="61">
        <f>G7+რეგულირება!O7-K7</f>
        <v>646.17877999999996</v>
      </c>
    </row>
    <row r="8" spans="1:16" s="6" customFormat="1" ht="18" x14ac:dyDescent="0.25">
      <c r="A8" s="6" t="str">
        <f>რეგულირება!A8</f>
        <v>b</v>
      </c>
      <c r="B8" s="70" t="str">
        <f>რეგულირება!B8</f>
        <v/>
      </c>
      <c r="C8" s="29" t="str">
        <f>რეგულირება!C8</f>
        <v>პროცენტი</v>
      </c>
      <c r="D8" s="12">
        <f>რეგულირება!D8</f>
        <v>0</v>
      </c>
      <c r="E8" s="12">
        <f>რეგულირება!E8</f>
        <v>0</v>
      </c>
      <c r="F8" s="43">
        <f>რეგულირება!F8</f>
        <v>0</v>
      </c>
      <c r="G8" s="43">
        <f>რეგულირება!G8</f>
        <v>0</v>
      </c>
      <c r="H8" s="52" t="str">
        <f>რეგულირება!H8</f>
        <v/>
      </c>
      <c r="I8" s="12">
        <f>რეგულირება!I8</f>
        <v>0</v>
      </c>
      <c r="J8" s="12">
        <f>რეგულირება!J8</f>
        <v>0</v>
      </c>
      <c r="K8" s="12">
        <f>რეგულირება!K8</f>
        <v>0</v>
      </c>
      <c r="L8" s="43">
        <f>რეგულირება!L8</f>
        <v>0</v>
      </c>
      <c r="M8" s="52" t="str">
        <f>რეგულირება!M8</f>
        <v/>
      </c>
      <c r="N8" s="62">
        <f>რეგულირება!N8</f>
        <v>0</v>
      </c>
      <c r="O8" s="52" t="str">
        <f>რეგულირება!T8</f>
        <v/>
      </c>
      <c r="P8" s="62">
        <f>G8+რეგულირება!O8-K8</f>
        <v>0</v>
      </c>
    </row>
    <row r="9" spans="1:16" s="6" customFormat="1" ht="18" x14ac:dyDescent="0.25">
      <c r="A9" s="6" t="str">
        <f>რეგულირება!A9</f>
        <v>b</v>
      </c>
      <c r="B9" s="70" t="str">
        <f>რეგულირება!B9</f>
        <v/>
      </c>
      <c r="C9" s="29" t="str">
        <f>რეგულირება!C9</f>
        <v>სუბსიდიები</v>
      </c>
      <c r="D9" s="12">
        <f>რეგულირება!D9</f>
        <v>0</v>
      </c>
      <c r="E9" s="12">
        <f>რეგულირება!E9</f>
        <v>0</v>
      </c>
      <c r="F9" s="43">
        <f>რეგულირება!F9</f>
        <v>0</v>
      </c>
      <c r="G9" s="43">
        <f>რეგულირება!G9</f>
        <v>0</v>
      </c>
      <c r="H9" s="52" t="str">
        <f>რეგულირება!H9</f>
        <v/>
      </c>
      <c r="I9" s="12">
        <f>რეგულირება!I9</f>
        <v>0</v>
      </c>
      <c r="J9" s="12">
        <f>რეგულირება!J9</f>
        <v>0</v>
      </c>
      <c r="K9" s="12">
        <f>რეგულირება!K9</f>
        <v>0</v>
      </c>
      <c r="L9" s="43">
        <f>რეგულირება!L9</f>
        <v>0</v>
      </c>
      <c r="M9" s="52" t="str">
        <f>რეგულირება!M9</f>
        <v/>
      </c>
      <c r="N9" s="62">
        <f>რეგულირება!N9</f>
        <v>0</v>
      </c>
      <c r="O9" s="52" t="str">
        <f>რეგულირება!T9</f>
        <v/>
      </c>
      <c r="P9" s="62">
        <f>G9+რეგულირება!O9-K9</f>
        <v>0</v>
      </c>
    </row>
    <row r="10" spans="1:16" s="6" customFormat="1" ht="18" x14ac:dyDescent="0.25">
      <c r="A10" s="6" t="str">
        <f>რეგულირება!A10</f>
        <v>b</v>
      </c>
      <c r="B10" s="70" t="str">
        <f>რეგულირება!B10</f>
        <v/>
      </c>
      <c r="C10" s="29" t="str">
        <f>რეგულირება!C10</f>
        <v>გრანტები</v>
      </c>
      <c r="D10" s="12">
        <f>რეგულირება!D10</f>
        <v>0</v>
      </c>
      <c r="E10" s="12">
        <f>რეგულირება!E10</f>
        <v>0</v>
      </c>
      <c r="F10" s="43">
        <f>რეგულირება!F10</f>
        <v>0</v>
      </c>
      <c r="G10" s="43">
        <f>რეგულირება!G10</f>
        <v>0</v>
      </c>
      <c r="H10" s="52" t="str">
        <f>რეგულირება!H10</f>
        <v/>
      </c>
      <c r="I10" s="12">
        <f>რეგულირება!I10</f>
        <v>0</v>
      </c>
      <c r="J10" s="12">
        <f>რეგულირება!J10</f>
        <v>0</v>
      </c>
      <c r="K10" s="12">
        <f>რეგულირება!K10</f>
        <v>0</v>
      </c>
      <c r="L10" s="43">
        <f>რეგულირება!L10</f>
        <v>0</v>
      </c>
      <c r="M10" s="52" t="str">
        <f>რეგულირება!M10</f>
        <v/>
      </c>
      <c r="N10" s="62">
        <f>რეგულირება!N10</f>
        <v>0</v>
      </c>
      <c r="O10" s="52" t="str">
        <f>რეგულირება!T10</f>
        <v/>
      </c>
      <c r="P10" s="62">
        <f>G10+რეგულირება!O10-K10</f>
        <v>0</v>
      </c>
    </row>
    <row r="11" spans="1:16" s="6" customFormat="1" ht="18" x14ac:dyDescent="0.25">
      <c r="A11" s="6" t="str">
        <f>რეგულირება!A11</f>
        <v>b</v>
      </c>
      <c r="B11" s="70" t="str">
        <f>რეგულირება!B11</f>
        <v/>
      </c>
      <c r="C11" s="29" t="str">
        <f>რეგულირება!C11</f>
        <v>სოციალური უზრუნველყოფა</v>
      </c>
      <c r="D11" s="11">
        <f>რეგულირება!D11</f>
        <v>15</v>
      </c>
      <c r="E11" s="11">
        <f>რეგულირება!E11</f>
        <v>29</v>
      </c>
      <c r="F11" s="42">
        <f>რეგულირება!F11</f>
        <v>28</v>
      </c>
      <c r="G11" s="42">
        <f>რეგულირება!G11</f>
        <v>27.869289999999999</v>
      </c>
      <c r="H11" s="51">
        <f>რეგულირება!H11</f>
        <v>0.99533178571428571</v>
      </c>
      <c r="I11" s="11">
        <f>რეგულირება!I11</f>
        <v>0</v>
      </c>
      <c r="J11" s="11">
        <f>რეგულირება!J11</f>
        <v>0</v>
      </c>
      <c r="K11" s="11">
        <f>რეგულირება!K11</f>
        <v>5.6134799999999991</v>
      </c>
      <c r="L11" s="42">
        <f>რეგულირება!L11</f>
        <v>0.13071000000000055</v>
      </c>
      <c r="M11" s="51">
        <f>რეგულირება!M11</f>
        <v>0.96101000000000003</v>
      </c>
      <c r="N11" s="61">
        <f>რეგულირება!N11</f>
        <v>1.1307100000000005</v>
      </c>
      <c r="O11" s="51">
        <f>რეგულირება!T11</f>
        <v>0.99894103448275862</v>
      </c>
      <c r="P11" s="61">
        <f>G11+რეგულირება!O11-K11</f>
        <v>31.879810000000003</v>
      </c>
    </row>
    <row r="12" spans="1:16" s="6" customFormat="1" ht="18" x14ac:dyDescent="0.25">
      <c r="A12" s="6" t="str">
        <f>რეგულირება!A12</f>
        <v>b</v>
      </c>
      <c r="B12" s="70" t="str">
        <f>რეგულირება!B12</f>
        <v/>
      </c>
      <c r="C12" s="29" t="str">
        <f>რეგულირება!C12</f>
        <v>სხვა ხარჯები</v>
      </c>
      <c r="D12" s="11">
        <f>რეგულირება!D12</f>
        <v>15</v>
      </c>
      <c r="E12" s="11">
        <f>რეგულირება!E12</f>
        <v>15</v>
      </c>
      <c r="F12" s="42">
        <f>რეგულირება!F12</f>
        <v>12</v>
      </c>
      <c r="G12" s="42">
        <f>რეგულირება!G12</f>
        <v>11.514889999999999</v>
      </c>
      <c r="H12" s="51">
        <f>რეგულირება!H12</f>
        <v>0.95957416666666662</v>
      </c>
      <c r="I12" s="11">
        <f>რეგულირება!I12</f>
        <v>0</v>
      </c>
      <c r="J12" s="11">
        <f>რეგულირება!J12</f>
        <v>1.75993</v>
      </c>
      <c r="K12" s="11">
        <f>რეგულირება!K12</f>
        <v>0.69999999999999929</v>
      </c>
      <c r="L12" s="42">
        <f>რეგულირება!L12</f>
        <v>0.4851100000000006</v>
      </c>
      <c r="M12" s="51">
        <f>რეგულირება!M12</f>
        <v>0.76765933333333325</v>
      </c>
      <c r="N12" s="61">
        <f>რეგულირება!N12</f>
        <v>3.4851100000000006</v>
      </c>
      <c r="O12" s="51">
        <f>რეგულირება!T12</f>
        <v>0.90099266666666666</v>
      </c>
      <c r="P12" s="61">
        <f>G12+რეგულირება!O12-K12</f>
        <v>15.314890000000002</v>
      </c>
    </row>
    <row r="13" spans="1:16" s="6" customFormat="1" ht="36" x14ac:dyDescent="0.25">
      <c r="A13" s="6" t="str">
        <f>რეგულირება!A13</f>
        <v>b</v>
      </c>
      <c r="B13" s="69" t="str">
        <f>რეგულირება!B13</f>
        <v/>
      </c>
      <c r="C13" s="8" t="str">
        <f>რეგულირება!C13</f>
        <v>არაფინანსური აქტივების ზრდა</v>
      </c>
      <c r="D13" s="9">
        <f>რეგულირება!D13</f>
        <v>40</v>
      </c>
      <c r="E13" s="9">
        <f>რეგულირება!E13</f>
        <v>40</v>
      </c>
      <c r="F13" s="41">
        <f>რეგულირება!F13</f>
        <v>40</v>
      </c>
      <c r="G13" s="41">
        <f>რეგულირება!G13</f>
        <v>38.884500000000003</v>
      </c>
      <c r="H13" s="50">
        <f>რეგულირება!H13</f>
        <v>0.97211250000000005</v>
      </c>
      <c r="I13" s="9">
        <f>რეგულირება!I13</f>
        <v>0</v>
      </c>
      <c r="J13" s="9">
        <f>რეგულირება!J13</f>
        <v>0</v>
      </c>
      <c r="K13" s="9">
        <f>რეგულირება!K13</f>
        <v>0</v>
      </c>
      <c r="L13" s="41">
        <f>რეგულირება!L13</f>
        <v>1.1154999999999973</v>
      </c>
      <c r="M13" s="50">
        <f>რეგულირება!M13</f>
        <v>0.97211250000000005</v>
      </c>
      <c r="N13" s="60">
        <f>რეგულირება!N13</f>
        <v>1.1154999999999973</v>
      </c>
      <c r="O13" s="50">
        <f>რეგულირება!T13</f>
        <v>0.99961250000000013</v>
      </c>
      <c r="P13" s="60">
        <f>G13+რეგულირება!O13-K13</f>
        <v>39.999500000000005</v>
      </c>
    </row>
    <row r="14" spans="1:16" s="6" customFormat="1" x14ac:dyDescent="0.25">
      <c r="A14" s="6" t="str">
        <f>რეგულირება!A14</f>
        <v>b</v>
      </c>
      <c r="B14" s="69" t="str">
        <f>რეგულირება!B14</f>
        <v/>
      </c>
      <c r="C14" s="13" t="str">
        <f>რეგულირება!C14</f>
        <v>ფინანსური აქტივების ზრდა</v>
      </c>
      <c r="D14" s="14">
        <f>რეგულირება!D14</f>
        <v>0</v>
      </c>
      <c r="E14" s="14">
        <f>რეგულირება!E14</f>
        <v>0</v>
      </c>
      <c r="F14" s="44">
        <f>რეგულირება!F14</f>
        <v>0</v>
      </c>
      <c r="G14" s="44">
        <f>რეგულირება!G14</f>
        <v>0</v>
      </c>
      <c r="H14" s="53" t="str">
        <f>რეგულირება!H14</f>
        <v/>
      </c>
      <c r="I14" s="14">
        <f>რეგულირება!I14</f>
        <v>0</v>
      </c>
      <c r="J14" s="14">
        <f>რეგულირება!J14</f>
        <v>0</v>
      </c>
      <c r="K14" s="14">
        <f>რეგულირება!K14</f>
        <v>0</v>
      </c>
      <c r="L14" s="44">
        <f>რეგულირება!L14</f>
        <v>0</v>
      </c>
      <c r="M14" s="53" t="str">
        <f>რეგულირება!M14</f>
        <v/>
      </c>
      <c r="N14" s="63">
        <f>რეგულირება!N14</f>
        <v>0</v>
      </c>
      <c r="O14" s="53" t="str">
        <f>რეგულირება!T14</f>
        <v/>
      </c>
      <c r="P14" s="63">
        <f>G14+რეგულირება!O14-K14</f>
        <v>0</v>
      </c>
    </row>
    <row r="15" spans="1:16" s="6" customFormat="1" ht="18.75" thickBot="1" x14ac:dyDescent="0.3">
      <c r="A15" s="6" t="str">
        <f>რეგულირება!A15</f>
        <v>b</v>
      </c>
      <c r="B15" s="71" t="str">
        <f>რეგულირება!B15</f>
        <v/>
      </c>
      <c r="C15" s="15" t="str">
        <f>რეგულირება!C15</f>
        <v>ვალდებულებების კლება</v>
      </c>
      <c r="D15" s="16">
        <f>რეგულირება!D15</f>
        <v>0</v>
      </c>
      <c r="E15" s="16">
        <f>რეგულირება!E15</f>
        <v>4.2</v>
      </c>
      <c r="F15" s="45">
        <f>რეგულირება!F15</f>
        <v>4.2</v>
      </c>
      <c r="G15" s="45">
        <f>რეგულირება!G15</f>
        <v>4.0893499999999996</v>
      </c>
      <c r="H15" s="54">
        <f>რეგულირება!H15</f>
        <v>0.97365476190476175</v>
      </c>
      <c r="I15" s="16">
        <f>რეგულირება!I15</f>
        <v>0</v>
      </c>
      <c r="J15" s="16">
        <f>რეგულირება!J15</f>
        <v>0</v>
      </c>
      <c r="K15" s="16">
        <f>რეგულირება!K15</f>
        <v>0</v>
      </c>
      <c r="L15" s="45">
        <f>რეგულირება!L15</f>
        <v>0.11065000000000058</v>
      </c>
      <c r="M15" s="54">
        <f>რეგულირება!M15</f>
        <v>0.97365476190476175</v>
      </c>
      <c r="N15" s="64">
        <f>რეგულირება!N15</f>
        <v>0.11065000000000058</v>
      </c>
      <c r="O15" s="54">
        <f>რეგულირება!T15</f>
        <v>0.97365476190476175</v>
      </c>
      <c r="P15" s="64">
        <f>G15+რეგულირება!O15-K15</f>
        <v>4.0893499999999996</v>
      </c>
    </row>
    <row r="16" spans="1:16" s="6" customFormat="1" ht="39" customHeight="1" thickTop="1" thickBot="1" x14ac:dyDescent="0.3">
      <c r="A16" s="6" t="str">
        <f>რეგულირება!A16</f>
        <v>a</v>
      </c>
      <c r="B16" s="67" t="str">
        <f>რეგულირება!B16</f>
        <v>35 01 02 01</v>
      </c>
      <c r="C16" s="7" t="str">
        <f>რეგულირება!C16</f>
        <v xml:space="preserve">სამედიცინო საქმიანობის რეგულირების პროგრამა </v>
      </c>
      <c r="D16" s="7">
        <f>რეგულირება!D16</f>
        <v>2970</v>
      </c>
      <c r="E16" s="7">
        <f>რეგულირება!E16</f>
        <v>2997.712</v>
      </c>
      <c r="F16" s="40">
        <f>რეგულირება!F16</f>
        <v>2268.8119999999999</v>
      </c>
      <c r="G16" s="40">
        <f>რეგულირება!G16</f>
        <v>2179.9998800000003</v>
      </c>
      <c r="H16" s="49">
        <f>რეგულირება!H16</f>
        <v>0.96085523172479714</v>
      </c>
      <c r="I16" s="7">
        <f>რეგულირება!I16</f>
        <v>0</v>
      </c>
      <c r="J16" s="7">
        <f>რეგულირება!J16</f>
        <v>232.40839999999997</v>
      </c>
      <c r="K16" s="7">
        <f>რეგულირება!K16</f>
        <v>219.30075000000011</v>
      </c>
      <c r="L16" s="40">
        <f>რეგულირება!L16</f>
        <v>88.812119999999595</v>
      </c>
      <c r="M16" s="49">
        <f>რეგულირება!M16</f>
        <v>0.72722125407644245</v>
      </c>
      <c r="N16" s="59">
        <f>რეგულირება!N16</f>
        <v>817.71211999999969</v>
      </c>
      <c r="O16" s="49">
        <f>რეგულირება!T16</f>
        <v>1.0310529764033372</v>
      </c>
      <c r="P16" s="59">
        <f>G16+რეგულირება!O16-K16</f>
        <v>2685.5381299999999</v>
      </c>
    </row>
    <row r="17" spans="1:16" ht="18.75" thickTop="1" x14ac:dyDescent="0.25">
      <c r="A17" s="6" t="str">
        <f>რეგულირება!A17</f>
        <v>a</v>
      </c>
      <c r="B17" s="69">
        <f>რეგულირება!B17</f>
        <v>0</v>
      </c>
      <c r="C17" s="8" t="str">
        <f>რეგულირება!C17</f>
        <v>ხარჯები</v>
      </c>
      <c r="D17" s="9">
        <f>რეგულირება!D17</f>
        <v>2930</v>
      </c>
      <c r="E17" s="9">
        <f>რეგულირება!E17</f>
        <v>2953.5120000000002</v>
      </c>
      <c r="F17" s="41">
        <f>რეგულირება!F17</f>
        <v>2224.6120000000001</v>
      </c>
      <c r="G17" s="41">
        <f>რეგულირება!G17</f>
        <v>2137.02603</v>
      </c>
      <c r="H17" s="50">
        <f>რეგულირება!H17</f>
        <v>0.96062865344608406</v>
      </c>
      <c r="I17" s="9">
        <f>რეგულირება!I17</f>
        <v>0</v>
      </c>
      <c r="J17" s="9">
        <f>რეგულირება!J17</f>
        <v>232.40839999999997</v>
      </c>
      <c r="K17" s="9">
        <f>რეგულირება!K17</f>
        <v>219.30074999999988</v>
      </c>
      <c r="L17" s="41">
        <f>რეგულირება!L17</f>
        <v>87.585970000000088</v>
      </c>
      <c r="M17" s="50">
        <f>რეგულირება!M17</f>
        <v>0.723554205975801</v>
      </c>
      <c r="N17" s="60">
        <f>რეგულირება!N17</f>
        <v>816.48597000000018</v>
      </c>
      <c r="O17" s="50">
        <f>რეგულირება!T17</f>
        <v>1.0315604033435448</v>
      </c>
      <c r="P17" s="60">
        <f>G17+რეგულირება!O17-K17</f>
        <v>2641.4492800000003</v>
      </c>
    </row>
    <row r="18" spans="1:16" ht="18" x14ac:dyDescent="0.25">
      <c r="A18" s="6" t="str">
        <f>რეგულირება!A18</f>
        <v>a</v>
      </c>
      <c r="B18" s="70">
        <f>რეგულირება!B18</f>
        <v>0</v>
      </c>
      <c r="C18" s="29" t="str">
        <f>რეგულირება!C18</f>
        <v>შრომის ანაზღაურება</v>
      </c>
      <c r="D18" s="11">
        <f>რეგულირება!D18</f>
        <v>2430</v>
      </c>
      <c r="E18" s="11">
        <f>რეგულირება!E18</f>
        <v>2416</v>
      </c>
      <c r="F18" s="42">
        <f>რეგულირება!F18</f>
        <v>1759</v>
      </c>
      <c r="G18" s="42">
        <f>რეგულირება!G18</f>
        <v>1690.63624</v>
      </c>
      <c r="H18" s="51">
        <f>რეგულირება!H18</f>
        <v>0.96113487208641279</v>
      </c>
      <c r="I18" s="11">
        <f>რეგულირება!I18</f>
        <v>0</v>
      </c>
      <c r="J18" s="11">
        <f>რეგულირება!J18</f>
        <v>180.83682999999999</v>
      </c>
      <c r="K18" s="11">
        <f>რეგულირება!K18</f>
        <v>166.08948000000009</v>
      </c>
      <c r="L18" s="42">
        <f>რეგულირება!L18</f>
        <v>68.363759999999957</v>
      </c>
      <c r="M18" s="51">
        <f>რეგულირება!M18</f>
        <v>0.69976665562913909</v>
      </c>
      <c r="N18" s="61">
        <f>რეგულირება!N18</f>
        <v>725.36375999999996</v>
      </c>
      <c r="O18" s="51">
        <f>რეგულირება!T18</f>
        <v>0.99926996688741732</v>
      </c>
      <c r="P18" s="61">
        <f>G18+რეგულირება!O18-K18</f>
        <v>2076.1467600000001</v>
      </c>
    </row>
    <row r="19" spans="1:16" ht="18" x14ac:dyDescent="0.25">
      <c r="A19" s="6" t="str">
        <f>რეგულირება!A19</f>
        <v>a</v>
      </c>
      <c r="B19" s="70">
        <f>რეგულირება!B19</f>
        <v>0</v>
      </c>
      <c r="C19" s="33" t="str">
        <f>რეგულირება!C19</f>
        <v>თანამდებობრივი სარგო</v>
      </c>
      <c r="D19" s="11">
        <f>რეგულირება!D19</f>
        <v>0</v>
      </c>
      <c r="E19" s="11">
        <f>რეგულირება!E19</f>
        <v>0</v>
      </c>
      <c r="F19" s="42">
        <f>რეგულირება!F19</f>
        <v>0</v>
      </c>
      <c r="G19" s="42">
        <f>რეგულირება!G19</f>
        <v>1458.85124</v>
      </c>
      <c r="H19" s="51" t="str">
        <f>რეგულირება!H19</f>
        <v/>
      </c>
      <c r="I19" s="11">
        <f>რეგულირება!I19</f>
        <v>0</v>
      </c>
      <c r="J19" s="11">
        <f>რეგულირება!J19</f>
        <v>160.43682999999999</v>
      </c>
      <c r="K19" s="11">
        <f>რეგულირება!K19</f>
        <v>1458.85124</v>
      </c>
      <c r="L19" s="42" t="str">
        <f>რეგულირება!L19</f>
        <v/>
      </c>
      <c r="M19" s="51" t="str">
        <f>რეგულირება!M19</f>
        <v/>
      </c>
      <c r="N19" s="61" t="str">
        <f>რეგულირება!N19</f>
        <v/>
      </c>
      <c r="O19" s="51" t="str">
        <f>რეგულირება!T19</f>
        <v/>
      </c>
      <c r="P19" s="61">
        <f>G19+რეგულირება!O19-K19</f>
        <v>488</v>
      </c>
    </row>
    <row r="20" spans="1:16" ht="18" x14ac:dyDescent="0.25">
      <c r="A20" s="6" t="str">
        <f>რეგულირება!A20</f>
        <v>a</v>
      </c>
      <c r="B20" s="70">
        <f>რეგულირება!B20</f>
        <v>0</v>
      </c>
      <c r="C20" s="33" t="str">
        <f>რეგულირება!C20</f>
        <v>პრემია</v>
      </c>
      <c r="D20" s="11">
        <f>რეგულირება!D20</f>
        <v>0</v>
      </c>
      <c r="E20" s="11">
        <f>რეგულირება!E20</f>
        <v>0</v>
      </c>
      <c r="F20" s="42">
        <f>რეგულირება!F20</f>
        <v>0</v>
      </c>
      <c r="G20" s="42">
        <f>რეგულირება!G20</f>
        <v>73.7</v>
      </c>
      <c r="H20" s="51" t="str">
        <f>რეგულირება!H20</f>
        <v/>
      </c>
      <c r="I20" s="11">
        <f>რეგულირება!I20</f>
        <v>0</v>
      </c>
      <c r="J20" s="11">
        <f>რეგულირება!J20</f>
        <v>0</v>
      </c>
      <c r="K20" s="11">
        <f>რეგულირება!K20</f>
        <v>73.7</v>
      </c>
      <c r="L20" s="42" t="str">
        <f>რეგულირება!L20</f>
        <v/>
      </c>
      <c r="M20" s="51" t="str">
        <f>რეგულირება!M20</f>
        <v/>
      </c>
      <c r="N20" s="61" t="str">
        <f>რეგულირება!N20</f>
        <v/>
      </c>
      <c r="O20" s="51" t="str">
        <f>რეგულირება!T20</f>
        <v/>
      </c>
      <c r="P20" s="61">
        <f>G20+რეგულირება!O20-K20</f>
        <v>0</v>
      </c>
    </row>
    <row r="21" spans="1:16" ht="18" x14ac:dyDescent="0.25">
      <c r="A21" s="6" t="str">
        <f>რეგულირება!A21</f>
        <v>a</v>
      </c>
      <c r="B21" s="70">
        <f>რეგულირება!B21</f>
        <v>0</v>
      </c>
      <c r="C21" s="33" t="str">
        <f>რეგულირება!C21</f>
        <v>დანამატი</v>
      </c>
      <c r="D21" s="11">
        <f>რეგულირება!D21</f>
        <v>0</v>
      </c>
      <c r="E21" s="11">
        <f>რეგულირება!E21</f>
        <v>0</v>
      </c>
      <c r="F21" s="42">
        <f>რეგულირება!F21</f>
        <v>0</v>
      </c>
      <c r="G21" s="42">
        <f>რეგულირება!G21</f>
        <v>158.08500000000001</v>
      </c>
      <c r="H21" s="51" t="str">
        <f>რეგულირება!H21</f>
        <v/>
      </c>
      <c r="I21" s="11">
        <f>რეგულირება!I21</f>
        <v>0</v>
      </c>
      <c r="J21" s="11">
        <f>რეგულირება!J21</f>
        <v>20.399999999999999</v>
      </c>
      <c r="K21" s="11">
        <f>რეგულირება!K21</f>
        <v>158.08500000000001</v>
      </c>
      <c r="L21" s="42" t="str">
        <f>რეგულირება!L21</f>
        <v/>
      </c>
      <c r="M21" s="51" t="str">
        <f>რეგულირება!M21</f>
        <v/>
      </c>
      <c r="N21" s="61" t="str">
        <f>რეგულირება!N21</f>
        <v/>
      </c>
      <c r="O21" s="51" t="str">
        <f>რეგულირება!T21</f>
        <v/>
      </c>
      <c r="P21" s="61">
        <f>G21+რეგულირება!O21-K21</f>
        <v>63.599999999999994</v>
      </c>
    </row>
    <row r="22" spans="1:16" ht="18" x14ac:dyDescent="0.25">
      <c r="A22" s="6" t="str">
        <f>რეგულირება!A22</f>
        <v>a</v>
      </c>
      <c r="B22" s="70">
        <f>რეგულირება!B22</f>
        <v>0</v>
      </c>
      <c r="C22" s="29" t="str">
        <f>რეგულირება!C22</f>
        <v>საქონელი და მომსახურება</v>
      </c>
      <c r="D22" s="11">
        <f>რეგულირება!D22</f>
        <v>480</v>
      </c>
      <c r="E22" s="11">
        <f>რეგულირება!E22</f>
        <v>503.512</v>
      </c>
      <c r="F22" s="42">
        <f>რეგულირება!F22</f>
        <v>433.61200000000002</v>
      </c>
      <c r="G22" s="42">
        <f>რეგულირება!G22</f>
        <v>415.00557000000003</v>
      </c>
      <c r="H22" s="51">
        <f>რეგულირება!H22</f>
        <v>0.95708967925241928</v>
      </c>
      <c r="I22" s="11">
        <f>რეგულირება!I22</f>
        <v>0</v>
      </c>
      <c r="J22" s="11">
        <f>რეგულირება!J22</f>
        <v>46.70637</v>
      </c>
      <c r="K22" s="11">
        <f>რეგულირება!K22</f>
        <v>47.597790000000032</v>
      </c>
      <c r="L22" s="42">
        <f>რეგულირება!L22</f>
        <v>18.606429999999989</v>
      </c>
      <c r="M22" s="51">
        <f>რეგულირება!M22</f>
        <v>0.82422180603441431</v>
      </c>
      <c r="N22" s="61">
        <f>რეგულირება!N22</f>
        <v>88.506429999999966</v>
      </c>
      <c r="O22" s="51">
        <f>რეგულირება!T22</f>
        <v>1.1916410532420281</v>
      </c>
      <c r="P22" s="61">
        <f>G22+რეგულირება!O22-K22</f>
        <v>527.40778</v>
      </c>
    </row>
    <row r="23" spans="1:16" ht="36" x14ac:dyDescent="0.25">
      <c r="A23" s="6" t="str">
        <f>რეგულირება!A23</f>
        <v>a</v>
      </c>
      <c r="B23" s="70">
        <f>რეგულირება!B23</f>
        <v>0</v>
      </c>
      <c r="C23" s="33" t="str">
        <f>რეგულირება!C23</f>
        <v>მ.შ. შტატგარეშეთა შრომის ანაზღაურება</v>
      </c>
      <c r="D23" s="11">
        <f>რეგულირება!D23</f>
        <v>0</v>
      </c>
      <c r="E23" s="11">
        <f>რეგულირება!E23</f>
        <v>0</v>
      </c>
      <c r="F23" s="42">
        <f>რეგულირება!F23</f>
        <v>0</v>
      </c>
      <c r="G23" s="42">
        <f>რეგულირება!G23</f>
        <v>179.11207999999999</v>
      </c>
      <c r="H23" s="51" t="str">
        <f>რეგულირება!H23</f>
        <v/>
      </c>
      <c r="I23" s="11">
        <f>რეგულირება!I23</f>
        <v>0</v>
      </c>
      <c r="J23" s="11">
        <f>რეგულირება!J23</f>
        <v>18.921049999999987</v>
      </c>
      <c r="K23" s="11">
        <f>რეგულირება!K23</f>
        <v>179.11207999999999</v>
      </c>
      <c r="L23" s="42" t="str">
        <f>რეგულირება!L23</f>
        <v/>
      </c>
      <c r="M23" s="51" t="str">
        <f>რეგულირება!M23</f>
        <v/>
      </c>
      <c r="N23" s="61" t="str">
        <f>რეგულირება!N23</f>
        <v/>
      </c>
      <c r="O23" s="51" t="str">
        <f>რეგულირება!T23</f>
        <v/>
      </c>
      <c r="P23" s="61">
        <f>G23+რეგულირება!O23-K23</f>
        <v>65.099999999999994</v>
      </c>
    </row>
    <row r="24" spans="1:16" ht="18" x14ac:dyDescent="0.25">
      <c r="A24" s="6" t="str">
        <f>რეგულირება!A24</f>
        <v>b</v>
      </c>
      <c r="B24" s="70" t="str">
        <f>რეგულირება!B24</f>
        <v/>
      </c>
      <c r="C24" s="29" t="str">
        <f>რეგულირება!C24</f>
        <v>პროცენტი</v>
      </c>
      <c r="D24" s="12">
        <f>რეგულირება!D24</f>
        <v>0</v>
      </c>
      <c r="E24" s="12">
        <f>რეგულირება!E24</f>
        <v>0</v>
      </c>
      <c r="F24" s="43">
        <f>რეგულირება!F24</f>
        <v>0</v>
      </c>
      <c r="G24" s="43">
        <f>რეგულირება!G24</f>
        <v>0</v>
      </c>
      <c r="H24" s="52" t="str">
        <f>რეგულირება!H24</f>
        <v/>
      </c>
      <c r="I24" s="12">
        <f>რეგულირება!I24</f>
        <v>0</v>
      </c>
      <c r="J24" s="12">
        <f>რეგულირება!J24</f>
        <v>0</v>
      </c>
      <c r="K24" s="12">
        <f>რეგულირება!K24</f>
        <v>0</v>
      </c>
      <c r="L24" s="43">
        <f>რეგულირება!L24</f>
        <v>0</v>
      </c>
      <c r="M24" s="52" t="str">
        <f>რეგულირება!M24</f>
        <v/>
      </c>
      <c r="N24" s="62">
        <f>რეგულირება!N24</f>
        <v>0</v>
      </c>
      <c r="O24" s="52" t="str">
        <f>რეგულირება!T24</f>
        <v/>
      </c>
      <c r="P24" s="62">
        <f>G24+რეგულირება!O24-K24</f>
        <v>0</v>
      </c>
    </row>
    <row r="25" spans="1:16" ht="18" x14ac:dyDescent="0.25">
      <c r="A25" s="6" t="str">
        <f>რეგულირება!A25</f>
        <v>b</v>
      </c>
      <c r="B25" s="70" t="str">
        <f>რეგულირება!B25</f>
        <v/>
      </c>
      <c r="C25" s="29" t="str">
        <f>რეგულირება!C25</f>
        <v>სუბსიდიები</v>
      </c>
      <c r="D25" s="12">
        <f>რეგულირება!D25</f>
        <v>0</v>
      </c>
      <c r="E25" s="12">
        <f>რეგულირება!E25</f>
        <v>0</v>
      </c>
      <c r="F25" s="43">
        <f>რეგულირება!F25</f>
        <v>0</v>
      </c>
      <c r="G25" s="43">
        <f>რეგულირება!G25</f>
        <v>0</v>
      </c>
      <c r="H25" s="52" t="str">
        <f>რეგულირება!H25</f>
        <v/>
      </c>
      <c r="I25" s="12">
        <f>რეგულირება!I25</f>
        <v>0</v>
      </c>
      <c r="J25" s="12">
        <f>რეგულირება!J25</f>
        <v>0</v>
      </c>
      <c r="K25" s="12">
        <f>რეგულირება!K25</f>
        <v>0</v>
      </c>
      <c r="L25" s="43">
        <f>რეგულირება!L25</f>
        <v>0</v>
      </c>
      <c r="M25" s="52" t="str">
        <f>რეგულირება!M25</f>
        <v/>
      </c>
      <c r="N25" s="62">
        <f>რეგულირება!N25</f>
        <v>0</v>
      </c>
      <c r="O25" s="52" t="str">
        <f>რეგულირება!T25</f>
        <v/>
      </c>
      <c r="P25" s="62">
        <f>G25+რეგულირება!O25-K25</f>
        <v>0</v>
      </c>
    </row>
    <row r="26" spans="1:16" ht="18" x14ac:dyDescent="0.25">
      <c r="A26" s="6" t="str">
        <f>რეგულირება!A26</f>
        <v>b</v>
      </c>
      <c r="B26" s="70" t="str">
        <f>რეგულირება!B26</f>
        <v/>
      </c>
      <c r="C26" s="29" t="str">
        <f>რეგულირება!C26</f>
        <v>გრანტები</v>
      </c>
      <c r="D26" s="12">
        <f>რეგულირება!D26</f>
        <v>0</v>
      </c>
      <c r="E26" s="12">
        <f>რეგულირება!E26</f>
        <v>0</v>
      </c>
      <c r="F26" s="43">
        <f>რეგულირება!F26</f>
        <v>0</v>
      </c>
      <c r="G26" s="43">
        <f>რეგულირება!G26</f>
        <v>0</v>
      </c>
      <c r="H26" s="52" t="str">
        <f>რეგულირება!H26</f>
        <v/>
      </c>
      <c r="I26" s="12">
        <f>რეგულირება!I26</f>
        <v>0</v>
      </c>
      <c r="J26" s="12">
        <f>რეგულირება!J26</f>
        <v>0</v>
      </c>
      <c r="K26" s="12">
        <f>რეგულირება!K26</f>
        <v>0</v>
      </c>
      <c r="L26" s="43">
        <f>რეგულირება!L26</f>
        <v>0</v>
      </c>
      <c r="M26" s="52" t="str">
        <f>რეგულირება!M26</f>
        <v/>
      </c>
      <c r="N26" s="62">
        <f>რეგულირება!N26</f>
        <v>0</v>
      </c>
      <c r="O26" s="52" t="str">
        <f>რეგულირება!T26</f>
        <v/>
      </c>
      <c r="P26" s="62">
        <f>G26+რეგულირება!O26-K26</f>
        <v>0</v>
      </c>
    </row>
    <row r="27" spans="1:16" ht="18" x14ac:dyDescent="0.25">
      <c r="A27" s="6" t="str">
        <f>რეგულირება!A27</f>
        <v>a</v>
      </c>
      <c r="B27" s="70" t="str">
        <f>რეგულირება!B27</f>
        <v/>
      </c>
      <c r="C27" s="29" t="str">
        <f>რეგულირება!C27</f>
        <v>სოციალური უზრუნველყოფა</v>
      </c>
      <c r="D27" s="11">
        <f>რეგულირება!D27</f>
        <v>15</v>
      </c>
      <c r="E27" s="11">
        <f>რეგულირება!E27</f>
        <v>29</v>
      </c>
      <c r="F27" s="42">
        <f>რეგულირება!F27</f>
        <v>28</v>
      </c>
      <c r="G27" s="42">
        <f>რეგულირება!G27</f>
        <v>27.869289999999999</v>
      </c>
      <c r="H27" s="51">
        <f>რეგულირება!H27</f>
        <v>0.99533178571428571</v>
      </c>
      <c r="I27" s="11">
        <f>რეგულირება!I27</f>
        <v>0</v>
      </c>
      <c r="J27" s="11">
        <f>რეგულირება!J27</f>
        <v>4.10527</v>
      </c>
      <c r="K27" s="11">
        <f>რეგულირება!K27</f>
        <v>5.6134799999999991</v>
      </c>
      <c r="L27" s="42">
        <f>რეგულირება!L27</f>
        <v>0.13071000000000055</v>
      </c>
      <c r="M27" s="51">
        <f>რეგულირება!M27</f>
        <v>0.96101000000000003</v>
      </c>
      <c r="N27" s="61">
        <f>რეგულირება!N27</f>
        <v>1.1307100000000005</v>
      </c>
      <c r="O27" s="51">
        <f>რეგულირება!T27</f>
        <v>0.99894103448275862</v>
      </c>
      <c r="P27" s="61">
        <f>G27+რეგულირება!O27-K27</f>
        <v>31.879810000000003</v>
      </c>
    </row>
    <row r="28" spans="1:16" ht="18" x14ac:dyDescent="0.25">
      <c r="A28" s="6" t="str">
        <f>რეგულირება!A28</f>
        <v>a</v>
      </c>
      <c r="B28" s="70" t="str">
        <f>რეგულირება!B28</f>
        <v/>
      </c>
      <c r="C28" s="29" t="str">
        <f>რეგულირება!C28</f>
        <v>სხვა ხარჯები</v>
      </c>
      <c r="D28" s="11">
        <f>რეგულირება!D28</f>
        <v>5</v>
      </c>
      <c r="E28" s="11">
        <f>რეგულირება!E28</f>
        <v>5</v>
      </c>
      <c r="F28" s="42">
        <f>რეგულირება!F28</f>
        <v>4</v>
      </c>
      <c r="G28" s="42">
        <f>რეგულირება!G28</f>
        <v>3.5149299999999997</v>
      </c>
      <c r="H28" s="51">
        <f>რეგულირება!H28</f>
        <v>0.87873249999999992</v>
      </c>
      <c r="I28" s="11">
        <f>რეგულირება!I28</f>
        <v>0</v>
      </c>
      <c r="J28" s="11">
        <f>რეგულირება!J28</f>
        <v>0.75992999999999999</v>
      </c>
      <c r="K28" s="11">
        <f>რეგულირება!K28</f>
        <v>0</v>
      </c>
      <c r="L28" s="42">
        <f>რეგულირება!L28</f>
        <v>0.48507000000000033</v>
      </c>
      <c r="M28" s="51">
        <f>რეგულირება!M28</f>
        <v>0.70298599999999989</v>
      </c>
      <c r="N28" s="61">
        <f>რეგულირება!N28</f>
        <v>1.4850700000000003</v>
      </c>
      <c r="O28" s="51">
        <f>რეგულირება!T28</f>
        <v>0.70298599999999989</v>
      </c>
      <c r="P28" s="61">
        <f>G28+რეგულირება!O28-K28</f>
        <v>6.0149299999999997</v>
      </c>
    </row>
    <row r="29" spans="1:16" ht="36" x14ac:dyDescent="0.25">
      <c r="A29" s="6" t="str">
        <f>რეგულირება!A29</f>
        <v>a</v>
      </c>
      <c r="B29" s="69" t="str">
        <f>რეგულირება!B29</f>
        <v/>
      </c>
      <c r="C29" s="8" t="str">
        <f>რეგულირება!C29</f>
        <v>არაფინანსური აქტივების ზრდა</v>
      </c>
      <c r="D29" s="9">
        <f>რეგულირება!D29</f>
        <v>40</v>
      </c>
      <c r="E29" s="9">
        <f>რეგულირება!E29</f>
        <v>40</v>
      </c>
      <c r="F29" s="41">
        <f>რეგულირება!F29</f>
        <v>40</v>
      </c>
      <c r="G29" s="41">
        <f>რეგულირება!G29</f>
        <v>38.884500000000003</v>
      </c>
      <c r="H29" s="50">
        <f>რეგულირება!H29</f>
        <v>0.97211250000000005</v>
      </c>
      <c r="I29" s="9">
        <f>რეგულირება!I29</f>
        <v>0</v>
      </c>
      <c r="J29" s="9">
        <f>რეგულირება!J29</f>
        <v>0</v>
      </c>
      <c r="K29" s="9">
        <f>რეგულირება!K29</f>
        <v>0</v>
      </c>
      <c r="L29" s="41">
        <f>რეგულირება!L29</f>
        <v>1.1154999999999973</v>
      </c>
      <c r="M29" s="50">
        <f>რეგულირება!M29</f>
        <v>0.97211250000000005</v>
      </c>
      <c r="N29" s="60">
        <f>რეგულირება!N29</f>
        <v>1.1154999999999973</v>
      </c>
      <c r="O29" s="50">
        <f>რეგულირება!T29</f>
        <v>0.99961250000000013</v>
      </c>
      <c r="P29" s="60">
        <f>G29+რეგულირება!O29-K29</f>
        <v>39.999500000000005</v>
      </c>
    </row>
    <row r="30" spans="1:16" x14ac:dyDescent="0.25">
      <c r="A30" s="6" t="str">
        <f>რეგულირება!A30</f>
        <v>b</v>
      </c>
      <c r="B30" s="69" t="str">
        <f>რეგულირება!B30</f>
        <v/>
      </c>
      <c r="C30" s="13" t="str">
        <f>რეგულირება!C30</f>
        <v>ფინანსური აქტივების ზრდა</v>
      </c>
      <c r="D30" s="14">
        <f>რეგულირება!D30</f>
        <v>0</v>
      </c>
      <c r="E30" s="14">
        <f>რეგულირება!E30</f>
        <v>0</v>
      </c>
      <c r="F30" s="44">
        <f>რეგულირება!F30</f>
        <v>0</v>
      </c>
      <c r="G30" s="44">
        <f>რეგულირება!G30</f>
        <v>0</v>
      </c>
      <c r="H30" s="53" t="str">
        <f>რეგულირება!H30</f>
        <v/>
      </c>
      <c r="I30" s="14">
        <f>რეგულირება!I30</f>
        <v>0</v>
      </c>
      <c r="J30" s="14">
        <f>რეგულირება!J30</f>
        <v>0</v>
      </c>
      <c r="K30" s="14">
        <f>რეგულირება!K30</f>
        <v>0</v>
      </c>
      <c r="L30" s="44">
        <f>რეგულირება!L30</f>
        <v>0</v>
      </c>
      <c r="M30" s="53" t="str">
        <f>რეგულირება!M30</f>
        <v/>
      </c>
      <c r="N30" s="63">
        <f>რეგულირება!N30</f>
        <v>0</v>
      </c>
      <c r="O30" s="53" t="str">
        <f>რეგულირება!T30</f>
        <v/>
      </c>
      <c r="P30" s="63">
        <f>G30+რეგულირება!O30-K30</f>
        <v>0</v>
      </c>
    </row>
    <row r="31" spans="1:16" ht="18.75" thickBot="1" x14ac:dyDescent="0.3">
      <c r="A31" s="6" t="str">
        <f>რეგულირება!A31</f>
        <v>a</v>
      </c>
      <c r="B31" s="71">
        <f>რეგულირება!B31</f>
        <v>0</v>
      </c>
      <c r="C31" s="15" t="str">
        <f>რეგულირება!C31</f>
        <v>ვალდებულებების კლება</v>
      </c>
      <c r="D31" s="16">
        <f>რეგულირება!D31</f>
        <v>0</v>
      </c>
      <c r="E31" s="16">
        <f>რეგულირება!E31</f>
        <v>4.2</v>
      </c>
      <c r="F31" s="45">
        <f>რეგულირება!F31</f>
        <v>4.2</v>
      </c>
      <c r="G31" s="45">
        <f>რეგულირება!G31</f>
        <v>4.0893499999999996</v>
      </c>
      <c r="H31" s="54">
        <f>რეგულირება!H31</f>
        <v>0.97365476190476175</v>
      </c>
      <c r="I31" s="16">
        <f>რეგულირება!I31</f>
        <v>0</v>
      </c>
      <c r="J31" s="16">
        <f>რეგულირება!J31</f>
        <v>0</v>
      </c>
      <c r="K31" s="16">
        <f>რეგულირება!K31</f>
        <v>0</v>
      </c>
      <c r="L31" s="45">
        <f>რეგულირება!L31</f>
        <v>0.11065000000000058</v>
      </c>
      <c r="M31" s="54">
        <f>რეგულირება!M31</f>
        <v>0.97365476190476175</v>
      </c>
      <c r="N31" s="64">
        <f>რეგულირება!N31</f>
        <v>0.11065000000000058</v>
      </c>
      <c r="O31" s="54">
        <f>რეგულირება!T31</f>
        <v>0.97365476190476175</v>
      </c>
      <c r="P31" s="64">
        <f>G31+რეგულირება!O31-K31</f>
        <v>4.0893499999999996</v>
      </c>
    </row>
    <row r="32" spans="1:16" s="6" customFormat="1" ht="51" customHeight="1" thickTop="1" thickBot="1" x14ac:dyDescent="0.3">
      <c r="A32" s="6" t="str">
        <f>რეგულირება!A32</f>
        <v>a</v>
      </c>
      <c r="B32" s="67" t="str">
        <f>რეგულირება!B32</f>
        <v>35 01 02 02</v>
      </c>
      <c r="C32" s="7" t="str">
        <f>რეგულირება!C32</f>
        <v>სამედიცინო-სოციალური ექსპერტიზა და კონტროლი</v>
      </c>
      <c r="D32" s="7">
        <f>რეგულირება!D32</f>
        <v>150</v>
      </c>
      <c r="E32" s="7">
        <f>რეგულირება!E32</f>
        <v>149.75</v>
      </c>
      <c r="F32" s="40">
        <f>რეგულირება!F32</f>
        <v>99.75</v>
      </c>
      <c r="G32" s="40">
        <f>რეგულირება!G32</f>
        <v>12.135999999999999</v>
      </c>
      <c r="H32" s="49">
        <f>რეგულირება!H32</f>
        <v>0.1216641604010025</v>
      </c>
      <c r="I32" s="7">
        <f>რეგულირება!I32</f>
        <v>0</v>
      </c>
      <c r="J32" s="7">
        <f>რეგულირება!J32</f>
        <v>0</v>
      </c>
      <c r="K32" s="7">
        <f>რეგულირება!K32</f>
        <v>4.6759999999999993</v>
      </c>
      <c r="L32" s="40">
        <f>რეგულირება!L32</f>
        <v>87.614000000000004</v>
      </c>
      <c r="M32" s="49">
        <f>რეგულირება!M32</f>
        <v>8.1041736227045066E-2</v>
      </c>
      <c r="N32" s="59">
        <f>რეგულირება!N32</f>
        <v>137.614</v>
      </c>
      <c r="O32" s="49">
        <f>რეგულირება!T32</f>
        <v>0.99589983305509178</v>
      </c>
      <c r="P32" s="59">
        <f>G32+რეგულირება!O32-K32</f>
        <v>54.459999999999994</v>
      </c>
    </row>
    <row r="33" spans="1:16" s="6" customFormat="1" ht="18.75" thickTop="1" x14ac:dyDescent="0.25">
      <c r="A33" s="6" t="str">
        <f>რეგულირება!A33</f>
        <v>b</v>
      </c>
      <c r="B33" s="69" t="str">
        <f>რეგულირება!B33</f>
        <v/>
      </c>
      <c r="C33" s="8" t="str">
        <f>რეგულირება!C33</f>
        <v>ხარჯები</v>
      </c>
      <c r="D33" s="9">
        <f>რეგულირება!D33</f>
        <v>150</v>
      </c>
      <c r="E33" s="9">
        <f>რეგულირება!E33</f>
        <v>149.75</v>
      </c>
      <c r="F33" s="41">
        <f>რეგულირება!F33</f>
        <v>99.75</v>
      </c>
      <c r="G33" s="41">
        <f>რეგულირება!G33</f>
        <v>12.135999999999999</v>
      </c>
      <c r="H33" s="50">
        <f>რეგულირება!H33</f>
        <v>0.1216641604010025</v>
      </c>
      <c r="I33" s="9">
        <f>რეგულირება!I33</f>
        <v>0</v>
      </c>
      <c r="J33" s="9">
        <f>რეგულირება!J33</f>
        <v>0</v>
      </c>
      <c r="K33" s="9">
        <f>რეგულირება!K33</f>
        <v>4.6759999999999993</v>
      </c>
      <c r="L33" s="41">
        <f>რეგულირება!L33</f>
        <v>87.614000000000004</v>
      </c>
      <c r="M33" s="50">
        <f>რეგულირება!M33</f>
        <v>8.1041736227045066E-2</v>
      </c>
      <c r="N33" s="60">
        <f>რეგულირება!N33</f>
        <v>137.614</v>
      </c>
      <c r="O33" s="50">
        <f>რეგულირება!T33</f>
        <v>0.99589983305509178</v>
      </c>
      <c r="P33" s="60">
        <f>G33+რეგულირება!O33-K33</f>
        <v>54.459999999999994</v>
      </c>
    </row>
    <row r="34" spans="1:16" s="6" customFormat="1" ht="18" x14ac:dyDescent="0.25">
      <c r="A34" s="6" t="str">
        <f>რეგულირება!A34</f>
        <v>b</v>
      </c>
      <c r="B34" s="70" t="str">
        <f>რეგულირება!B34</f>
        <v/>
      </c>
      <c r="C34" s="29" t="str">
        <f>რეგულირება!C34</f>
        <v>შრომის ანაზღაურება</v>
      </c>
      <c r="D34" s="12">
        <f>რეგულირება!D34</f>
        <v>0</v>
      </c>
      <c r="E34" s="12">
        <f>რეგულირება!E34</f>
        <v>0</v>
      </c>
      <c r="F34" s="43">
        <f>რეგულირება!F34</f>
        <v>0</v>
      </c>
      <c r="G34" s="43">
        <f>რეგულირება!G34</f>
        <v>0</v>
      </c>
      <c r="H34" s="52" t="str">
        <f>რეგულირება!H34</f>
        <v/>
      </c>
      <c r="I34" s="12">
        <f>რეგულირება!I34</f>
        <v>0</v>
      </c>
      <c r="J34" s="12">
        <f>რეგულირება!J34</f>
        <v>0</v>
      </c>
      <c r="K34" s="12">
        <f>რეგულირება!K34</f>
        <v>0</v>
      </c>
      <c r="L34" s="43">
        <f>რეგულირება!L34</f>
        <v>0</v>
      </c>
      <c r="M34" s="52" t="str">
        <f>რეგულირება!M34</f>
        <v/>
      </c>
      <c r="N34" s="62">
        <f>რეგულირება!N34</f>
        <v>0</v>
      </c>
      <c r="O34" s="52" t="str">
        <f>რეგულირება!T34</f>
        <v/>
      </c>
      <c r="P34" s="62">
        <f>G34+რეგულირება!O34-K34</f>
        <v>0</v>
      </c>
    </row>
    <row r="35" spans="1:16" s="6" customFormat="1" ht="18" x14ac:dyDescent="0.25">
      <c r="A35" s="6" t="str">
        <f>რეგულირება!A35</f>
        <v>a</v>
      </c>
      <c r="B35" s="70" t="str">
        <f>რეგულირება!B35</f>
        <v/>
      </c>
      <c r="C35" s="29" t="str">
        <f>რეგულირება!C35</f>
        <v>საქონელი და მომსახურება</v>
      </c>
      <c r="D35" s="11">
        <f>რეგულირება!D35</f>
        <v>150</v>
      </c>
      <c r="E35" s="11">
        <f>რეგულირება!E35</f>
        <v>149.75</v>
      </c>
      <c r="F35" s="42">
        <f>რეგულირება!F35</f>
        <v>99.75</v>
      </c>
      <c r="G35" s="42">
        <f>რეგულირება!G35</f>
        <v>12.135999999999999</v>
      </c>
      <c r="H35" s="51">
        <f>რეგულირება!H35</f>
        <v>0.1216641604010025</v>
      </c>
      <c r="I35" s="11">
        <f>რეგულირება!I35</f>
        <v>0</v>
      </c>
      <c r="J35" s="11">
        <f>რეგულირება!J35</f>
        <v>0</v>
      </c>
      <c r="K35" s="11">
        <f>რეგულირება!K35</f>
        <v>4.6759999999999993</v>
      </c>
      <c r="L35" s="42">
        <f>რეგულირება!L35</f>
        <v>87.614000000000004</v>
      </c>
      <c r="M35" s="51">
        <f>რეგულირება!M35</f>
        <v>8.1041736227045066E-2</v>
      </c>
      <c r="N35" s="61">
        <f>რეგულირება!N35</f>
        <v>137.614</v>
      </c>
      <c r="O35" s="51">
        <f>რეგულირება!T35</f>
        <v>0.99589983305509178</v>
      </c>
      <c r="P35" s="61">
        <f>G35+რეგულირება!O35-K35</f>
        <v>54.459999999999994</v>
      </c>
    </row>
    <row r="36" spans="1:16" s="6" customFormat="1" ht="18" x14ac:dyDescent="0.25">
      <c r="A36" s="6" t="str">
        <f>რეგულირება!A36</f>
        <v>b</v>
      </c>
      <c r="B36" s="70" t="str">
        <f>რეგულირება!B36</f>
        <v/>
      </c>
      <c r="C36" s="29" t="str">
        <f>რეგულირება!C36</f>
        <v>პროცენტი</v>
      </c>
      <c r="D36" s="12">
        <f>რეგულირება!D36</f>
        <v>0</v>
      </c>
      <c r="E36" s="12">
        <f>რეგულირება!E36</f>
        <v>0</v>
      </c>
      <c r="F36" s="43">
        <f>რეგულირება!F36</f>
        <v>0</v>
      </c>
      <c r="G36" s="43">
        <f>რეგულირება!G36</f>
        <v>0</v>
      </c>
      <c r="H36" s="52" t="str">
        <f>რეგულირება!H36</f>
        <v/>
      </c>
      <c r="I36" s="12">
        <f>რეგულირება!I36</f>
        <v>0</v>
      </c>
      <c r="J36" s="12">
        <f>რეგულირება!J36</f>
        <v>0</v>
      </c>
      <c r="K36" s="12">
        <f>რეგულირება!K36</f>
        <v>0</v>
      </c>
      <c r="L36" s="43">
        <f>რეგულირება!L36</f>
        <v>0</v>
      </c>
      <c r="M36" s="52" t="str">
        <f>რეგულირება!M36</f>
        <v/>
      </c>
      <c r="N36" s="62">
        <f>რეგულირება!N36</f>
        <v>0</v>
      </c>
      <c r="O36" s="52" t="str">
        <f>რეგულირება!T36</f>
        <v/>
      </c>
      <c r="P36" s="62">
        <f>G36+რეგულირება!O36-K36</f>
        <v>0</v>
      </c>
    </row>
    <row r="37" spans="1:16" s="6" customFormat="1" ht="18" x14ac:dyDescent="0.25">
      <c r="A37" s="6" t="str">
        <f>რეგულირება!A37</f>
        <v>b</v>
      </c>
      <c r="B37" s="70" t="str">
        <f>რეგულირება!B37</f>
        <v/>
      </c>
      <c r="C37" s="29" t="str">
        <f>რეგულირება!C37</f>
        <v>სუბსიდიები</v>
      </c>
      <c r="D37" s="12">
        <f>რეგულირება!D37</f>
        <v>0</v>
      </c>
      <c r="E37" s="12">
        <f>რეგულირება!E37</f>
        <v>0</v>
      </c>
      <c r="F37" s="43">
        <f>რეგულირება!F37</f>
        <v>0</v>
      </c>
      <c r="G37" s="43">
        <f>რეგულირება!G37</f>
        <v>0</v>
      </c>
      <c r="H37" s="52" t="str">
        <f>რეგულირება!H37</f>
        <v/>
      </c>
      <c r="I37" s="12">
        <f>რეგულირება!I37</f>
        <v>0</v>
      </c>
      <c r="J37" s="12">
        <f>რეგულირება!J37</f>
        <v>0</v>
      </c>
      <c r="K37" s="12">
        <f>რეგულირება!K37</f>
        <v>0</v>
      </c>
      <c r="L37" s="43">
        <f>რეგულირება!L37</f>
        <v>0</v>
      </c>
      <c r="M37" s="52" t="str">
        <f>რეგულირება!M37</f>
        <v/>
      </c>
      <c r="N37" s="62">
        <f>რეგულირება!N37</f>
        <v>0</v>
      </c>
      <c r="O37" s="52" t="str">
        <f>რეგულირება!T37</f>
        <v/>
      </c>
      <c r="P37" s="62">
        <f>G37+რეგულირება!O37-K37</f>
        <v>0</v>
      </c>
    </row>
    <row r="38" spans="1:16" s="6" customFormat="1" ht="18" x14ac:dyDescent="0.25">
      <c r="A38" s="6" t="str">
        <f>რეგულირება!A38</f>
        <v>b</v>
      </c>
      <c r="B38" s="70" t="str">
        <f>რეგულირება!B38</f>
        <v/>
      </c>
      <c r="C38" s="29" t="str">
        <f>რეგულირება!C38</f>
        <v>გრანტები</v>
      </c>
      <c r="D38" s="12">
        <f>რეგულირება!D38</f>
        <v>0</v>
      </c>
      <c r="E38" s="12">
        <f>რეგულირება!E38</f>
        <v>0</v>
      </c>
      <c r="F38" s="43">
        <f>რეგულირება!F38</f>
        <v>0</v>
      </c>
      <c r="G38" s="43">
        <f>რეგულირება!G38</f>
        <v>0</v>
      </c>
      <c r="H38" s="52" t="str">
        <f>რეგულირება!H38</f>
        <v/>
      </c>
      <c r="I38" s="12">
        <f>რეგულირება!I38</f>
        <v>0</v>
      </c>
      <c r="J38" s="12">
        <f>რეგულირება!J38</f>
        <v>0</v>
      </c>
      <c r="K38" s="12">
        <f>რეგულირება!K38</f>
        <v>0</v>
      </c>
      <c r="L38" s="43">
        <f>რეგულირება!L38</f>
        <v>0</v>
      </c>
      <c r="M38" s="52" t="str">
        <f>რეგულირება!M38</f>
        <v/>
      </c>
      <c r="N38" s="62">
        <f>რეგულირება!N38</f>
        <v>0</v>
      </c>
      <c r="O38" s="52" t="str">
        <f>რეგულირება!T38</f>
        <v/>
      </c>
      <c r="P38" s="62">
        <f>G38+რეგულირება!O38-K38</f>
        <v>0</v>
      </c>
    </row>
    <row r="39" spans="1:16" s="6" customFormat="1" ht="18" x14ac:dyDescent="0.25">
      <c r="A39" s="6" t="str">
        <f>რეგულირება!A39</f>
        <v>b</v>
      </c>
      <c r="B39" s="70" t="str">
        <f>რეგულირება!B39</f>
        <v/>
      </c>
      <c r="C39" s="29" t="str">
        <f>რეგულირება!C39</f>
        <v>სოციალური უზრუნველყოფა</v>
      </c>
      <c r="D39" s="12">
        <f>რეგულირება!D39</f>
        <v>0</v>
      </c>
      <c r="E39" s="12">
        <f>რეგულირება!E39</f>
        <v>0</v>
      </c>
      <c r="F39" s="43">
        <f>რეგულირება!F39</f>
        <v>0</v>
      </c>
      <c r="G39" s="43">
        <f>რეგულირება!G39</f>
        <v>0</v>
      </c>
      <c r="H39" s="52" t="str">
        <f>რეგულირება!H39</f>
        <v/>
      </c>
      <c r="I39" s="12">
        <f>რეგულირება!I39</f>
        <v>0</v>
      </c>
      <c r="J39" s="12">
        <f>რეგულირება!J39</f>
        <v>0</v>
      </c>
      <c r="K39" s="12">
        <f>რეგულირება!K39</f>
        <v>0</v>
      </c>
      <c r="L39" s="43">
        <f>რეგულირება!L39</f>
        <v>0</v>
      </c>
      <c r="M39" s="52" t="str">
        <f>რეგულირება!M39</f>
        <v/>
      </c>
      <c r="N39" s="62">
        <f>რეგულირება!N39</f>
        <v>0</v>
      </c>
      <c r="O39" s="52" t="str">
        <f>რეგულირება!T39</f>
        <v/>
      </c>
      <c r="P39" s="62">
        <f>G39+რეგულირება!O39-K39</f>
        <v>0</v>
      </c>
    </row>
    <row r="40" spans="1:16" s="6" customFormat="1" ht="18" x14ac:dyDescent="0.25">
      <c r="A40" s="6" t="str">
        <f>რეგულირება!A40</f>
        <v>b</v>
      </c>
      <c r="B40" s="70" t="str">
        <f>რეგულირება!B40</f>
        <v/>
      </c>
      <c r="C40" s="29" t="str">
        <f>რეგულირება!C40</f>
        <v>სხვა ხარჯები</v>
      </c>
      <c r="D40" s="12">
        <f>რეგულირება!D40</f>
        <v>0</v>
      </c>
      <c r="E40" s="12">
        <f>რეგულირება!E40</f>
        <v>0</v>
      </c>
      <c r="F40" s="43">
        <f>რეგულირება!F40</f>
        <v>0</v>
      </c>
      <c r="G40" s="43">
        <f>რეგულირება!G40</f>
        <v>0</v>
      </c>
      <c r="H40" s="52" t="str">
        <f>რეგულირება!H40</f>
        <v/>
      </c>
      <c r="I40" s="12">
        <f>რეგულირება!I40</f>
        <v>0</v>
      </c>
      <c r="J40" s="12">
        <f>რეგულირება!J40</f>
        <v>0</v>
      </c>
      <c r="K40" s="12">
        <f>რეგულირება!K40</f>
        <v>0</v>
      </c>
      <c r="L40" s="43">
        <f>რეგულირება!L40</f>
        <v>0</v>
      </c>
      <c r="M40" s="52" t="str">
        <f>რეგულირება!M40</f>
        <v/>
      </c>
      <c r="N40" s="62">
        <f>რეგულირება!N40</f>
        <v>0</v>
      </c>
      <c r="O40" s="52" t="str">
        <f>რეგულირება!T40</f>
        <v/>
      </c>
      <c r="P40" s="62">
        <f>G40+რეგულირება!O40-K40</f>
        <v>0</v>
      </c>
    </row>
    <row r="41" spans="1:16" s="6" customFormat="1" ht="30" x14ac:dyDescent="0.25">
      <c r="A41" s="6" t="str">
        <f>რეგულირება!A41</f>
        <v>b</v>
      </c>
      <c r="B41" s="69" t="str">
        <f>რეგულირება!B41</f>
        <v/>
      </c>
      <c r="C41" s="13" t="str">
        <f>რეგულირება!C41</f>
        <v>არაფინანსური აქტივების ზრდა</v>
      </c>
      <c r="D41" s="14">
        <f>რეგულირება!D41</f>
        <v>0</v>
      </c>
      <c r="E41" s="14">
        <f>რეგულირება!E41</f>
        <v>0</v>
      </c>
      <c r="F41" s="44">
        <f>რეგულირება!F41</f>
        <v>0</v>
      </c>
      <c r="G41" s="44">
        <f>რეგულირება!G41</f>
        <v>0</v>
      </c>
      <c r="H41" s="53" t="str">
        <f>რეგულირება!H41</f>
        <v/>
      </c>
      <c r="I41" s="14">
        <f>რეგულირება!I41</f>
        <v>0</v>
      </c>
      <c r="J41" s="14">
        <f>რეგულირება!J41</f>
        <v>0</v>
      </c>
      <c r="K41" s="14">
        <f>რეგულირება!K41</f>
        <v>0</v>
      </c>
      <c r="L41" s="44">
        <f>რეგულირება!L41</f>
        <v>0</v>
      </c>
      <c r="M41" s="53" t="str">
        <f>რეგულირება!M41</f>
        <v/>
      </c>
      <c r="N41" s="63">
        <f>რეგულირება!N41</f>
        <v>0</v>
      </c>
      <c r="O41" s="53" t="str">
        <f>რეგულირება!T41</f>
        <v/>
      </c>
      <c r="P41" s="63">
        <f>G41+რეგულირება!O41-K41</f>
        <v>0</v>
      </c>
    </row>
    <row r="42" spans="1:16" s="6" customFormat="1" x14ac:dyDescent="0.25">
      <c r="A42" s="6" t="str">
        <f>რეგულირება!A42</f>
        <v>b</v>
      </c>
      <c r="B42" s="69" t="str">
        <f>რეგულირება!B42</f>
        <v/>
      </c>
      <c r="C42" s="13" t="str">
        <f>რეგულირება!C42</f>
        <v>ფინანსური აქტივების ზრდა</v>
      </c>
      <c r="D42" s="14">
        <f>რეგულირება!D42</f>
        <v>0</v>
      </c>
      <c r="E42" s="14">
        <f>რეგულირება!E42</f>
        <v>0</v>
      </c>
      <c r="F42" s="44">
        <f>რეგულირება!F42</f>
        <v>0</v>
      </c>
      <c r="G42" s="44">
        <f>რეგულირება!G42</f>
        <v>0</v>
      </c>
      <c r="H42" s="53" t="str">
        <f>რეგულირება!H42</f>
        <v/>
      </c>
      <c r="I42" s="14">
        <f>რეგულირება!I42</f>
        <v>0</v>
      </c>
      <c r="J42" s="14">
        <f>რეგულირება!J42</f>
        <v>0</v>
      </c>
      <c r="K42" s="14">
        <f>რეგულირება!K42</f>
        <v>0</v>
      </c>
      <c r="L42" s="44">
        <f>რეგულირება!L42</f>
        <v>0</v>
      </c>
      <c r="M42" s="53" t="str">
        <f>რეგულირება!M42</f>
        <v/>
      </c>
      <c r="N42" s="63">
        <f>რეგულირება!N42</f>
        <v>0</v>
      </c>
      <c r="O42" s="53" t="str">
        <f>რეგულირება!T42</f>
        <v/>
      </c>
      <c r="P42" s="63">
        <f>G42+რეგულირება!O42-K42</f>
        <v>0</v>
      </c>
    </row>
    <row r="43" spans="1:16" s="6" customFormat="1" ht="15.75" thickBot="1" x14ac:dyDescent="0.3">
      <c r="A43" s="6" t="str">
        <f>რეგულირება!A43</f>
        <v>b</v>
      </c>
      <c r="B43" s="71" t="str">
        <f>რეგულირება!B43</f>
        <v/>
      </c>
      <c r="C43" s="17" t="str">
        <f>რეგულირება!C43</f>
        <v>ვალდებულებების კლება</v>
      </c>
      <c r="D43" s="18">
        <f>რეგულირება!D43</f>
        <v>0</v>
      </c>
      <c r="E43" s="18">
        <f>რეგულირება!E43</f>
        <v>0</v>
      </c>
      <c r="F43" s="46">
        <f>რეგულირება!F43</f>
        <v>0</v>
      </c>
      <c r="G43" s="46">
        <f>რეგულირება!G43</f>
        <v>0</v>
      </c>
      <c r="H43" s="55" t="str">
        <f>რეგულირება!H43</f>
        <v/>
      </c>
      <c r="I43" s="18">
        <f>რეგულირება!I43</f>
        <v>0</v>
      </c>
      <c r="J43" s="18">
        <f>რეგულირება!J43</f>
        <v>0</v>
      </c>
      <c r="K43" s="18">
        <f>რეგულირება!K43</f>
        <v>0</v>
      </c>
      <c r="L43" s="46">
        <f>რეგულირება!L43</f>
        <v>0</v>
      </c>
      <c r="M43" s="55" t="str">
        <f>რეგულირება!M43</f>
        <v/>
      </c>
      <c r="N43" s="65">
        <f>რეგულირება!N43</f>
        <v>0</v>
      </c>
      <c r="O43" s="55" t="str">
        <f>რეგულირება!T43</f>
        <v/>
      </c>
      <c r="P43" s="65">
        <f>G43+რეგულირება!O43-K43</f>
        <v>0</v>
      </c>
    </row>
    <row r="44" spans="1:16" s="6" customFormat="1" ht="48.75" thickTop="1" thickBot="1" x14ac:dyDescent="0.3">
      <c r="A44" s="6" t="str">
        <f>რეგულირება!A44</f>
        <v>a</v>
      </c>
      <c r="B44" s="67" t="str">
        <f>რეგულირება!B44</f>
        <v>35 01 02 03</v>
      </c>
      <c r="C44" s="7" t="str">
        <f>რეგულირება!C44</f>
        <v>სამკურნალო საშუალებების ხარისხის სახელმწიფო კონტროლი</v>
      </c>
      <c r="D44" s="7">
        <f>რეგულირება!D44</f>
        <v>100</v>
      </c>
      <c r="E44" s="7">
        <f>რეგულირება!E44</f>
        <v>100</v>
      </c>
      <c r="F44" s="40">
        <f>რეგულირება!F44</f>
        <v>73</v>
      </c>
      <c r="G44" s="40">
        <f>რეგულირება!G44</f>
        <v>43.042960000000001</v>
      </c>
      <c r="H44" s="49">
        <f>რეგულირება!H44</f>
        <v>0.58962958904109586</v>
      </c>
      <c r="I44" s="7">
        <f>რეგულირება!I44</f>
        <v>0</v>
      </c>
      <c r="J44" s="7">
        <f>რეგულირება!J44</f>
        <v>12.749999999999998</v>
      </c>
      <c r="K44" s="7">
        <f>რეგულირება!K44</f>
        <v>1.4320000000000022</v>
      </c>
      <c r="L44" s="40">
        <f>რეგულირება!L44</f>
        <v>29.957039999999999</v>
      </c>
      <c r="M44" s="49">
        <f>რეგულირება!M44</f>
        <v>0.43042960000000002</v>
      </c>
      <c r="N44" s="59">
        <f>რეგულირება!N44</f>
        <v>56.957039999999999</v>
      </c>
      <c r="O44" s="49">
        <f>რეგულირება!T44</f>
        <v>1.0004295999999999</v>
      </c>
      <c r="P44" s="59">
        <f>G44+რეგულირება!O44-K44</f>
        <v>73.610959999999992</v>
      </c>
    </row>
    <row r="45" spans="1:16" s="6" customFormat="1" ht="18.75" thickTop="1" x14ac:dyDescent="0.25">
      <c r="A45" s="6" t="str">
        <f>რეგულირება!A45</f>
        <v>b</v>
      </c>
      <c r="B45" s="69" t="str">
        <f>რეგულირება!B45</f>
        <v/>
      </c>
      <c r="C45" s="8" t="str">
        <f>რეგულირება!C45</f>
        <v>ხარჯები</v>
      </c>
      <c r="D45" s="9">
        <f>რეგულირება!D45</f>
        <v>100</v>
      </c>
      <c r="E45" s="9">
        <f>რეგულირება!E45</f>
        <v>100</v>
      </c>
      <c r="F45" s="41">
        <f>რეგულირება!F45</f>
        <v>73</v>
      </c>
      <c r="G45" s="41">
        <f>რეგულირება!G45</f>
        <v>43.042960000000001</v>
      </c>
      <c r="H45" s="50">
        <f>რეგულირება!H45</f>
        <v>0.58962958904109586</v>
      </c>
      <c r="I45" s="9">
        <f>რეგულირება!I45</f>
        <v>0</v>
      </c>
      <c r="J45" s="9">
        <f>რეგულირება!J45</f>
        <v>12.749999999999998</v>
      </c>
      <c r="K45" s="9">
        <f>რეგულირება!K45</f>
        <v>1.4320000000000022</v>
      </c>
      <c r="L45" s="41">
        <f>რეგულირება!L45</f>
        <v>29.957039999999999</v>
      </c>
      <c r="M45" s="50">
        <f>რეგულირება!M45</f>
        <v>0.43042960000000002</v>
      </c>
      <c r="N45" s="60">
        <f>რეგულირება!N45</f>
        <v>56.957039999999999</v>
      </c>
      <c r="O45" s="50">
        <f>რეგულირება!T45</f>
        <v>1.0004295999999999</v>
      </c>
      <c r="P45" s="60">
        <f>G45+რეგულირება!O45-K45</f>
        <v>73.610959999999992</v>
      </c>
    </row>
    <row r="46" spans="1:16" s="6" customFormat="1" ht="18" x14ac:dyDescent="0.25">
      <c r="A46" s="6" t="str">
        <f>რეგულირება!A46</f>
        <v>b</v>
      </c>
      <c r="B46" s="70" t="str">
        <f>რეგულირება!B46</f>
        <v/>
      </c>
      <c r="C46" s="29" t="str">
        <f>რეგულირება!C46</f>
        <v>შრომის ანაზღაურება</v>
      </c>
      <c r="D46" s="12">
        <f>რეგულირება!D46</f>
        <v>0</v>
      </c>
      <c r="E46" s="12">
        <f>რეგულირება!E46</f>
        <v>0</v>
      </c>
      <c r="F46" s="43">
        <f>რეგულირება!F46</f>
        <v>0</v>
      </c>
      <c r="G46" s="43">
        <f>რეგულირება!G46</f>
        <v>0</v>
      </c>
      <c r="H46" s="52" t="str">
        <f>რეგულირება!H46</f>
        <v/>
      </c>
      <c r="I46" s="12">
        <f>რეგულირება!I46</f>
        <v>0</v>
      </c>
      <c r="J46" s="12">
        <f>რეგულირება!J46</f>
        <v>0</v>
      </c>
      <c r="K46" s="12">
        <f>რეგულირება!K46</f>
        <v>0</v>
      </c>
      <c r="L46" s="43">
        <f>რეგულირება!L46</f>
        <v>0</v>
      </c>
      <c r="M46" s="52" t="str">
        <f>რეგულირება!M46</f>
        <v/>
      </c>
      <c r="N46" s="62">
        <f>რეგულირება!N46</f>
        <v>0</v>
      </c>
      <c r="O46" s="52" t="str">
        <f>რეგულირება!T46</f>
        <v/>
      </c>
      <c r="P46" s="62">
        <f>G46+რეგულირება!O46-K46</f>
        <v>0</v>
      </c>
    </row>
    <row r="47" spans="1:16" s="6" customFormat="1" ht="18" x14ac:dyDescent="0.25">
      <c r="A47" s="6" t="str">
        <f>რეგულირება!A47</f>
        <v>a</v>
      </c>
      <c r="B47" s="70">
        <f>რეგულირება!B47</f>
        <v>0</v>
      </c>
      <c r="C47" s="29" t="str">
        <f>რეგულირება!C47</f>
        <v>საქონელი და მომსახურება</v>
      </c>
      <c r="D47" s="11">
        <f>რეგულირება!D47</f>
        <v>90</v>
      </c>
      <c r="E47" s="11">
        <f>რეგულირება!E47</f>
        <v>90</v>
      </c>
      <c r="F47" s="42">
        <f>რეგულირება!F47</f>
        <v>65</v>
      </c>
      <c r="G47" s="42">
        <f>რეგულირება!G47</f>
        <v>35.042999999999999</v>
      </c>
      <c r="H47" s="51">
        <f>რეგულირება!H47</f>
        <v>0.53912307692307693</v>
      </c>
      <c r="I47" s="11">
        <f>რეგულირება!I47</f>
        <v>0</v>
      </c>
      <c r="J47" s="11">
        <f>რეგულირება!J47</f>
        <v>11.749999999999998</v>
      </c>
      <c r="K47" s="11">
        <f>რეგულირება!K47</f>
        <v>0.73199999999999932</v>
      </c>
      <c r="L47" s="42">
        <f>რეგულირება!L47</f>
        <v>29.957000000000001</v>
      </c>
      <c r="M47" s="51">
        <f>რეგულირება!M47</f>
        <v>0.38936666666666664</v>
      </c>
      <c r="N47" s="61">
        <f>რეგულირება!N47</f>
        <v>54.957000000000001</v>
      </c>
      <c r="O47" s="51">
        <f>რეგულირება!T47</f>
        <v>1.0004777777777778</v>
      </c>
      <c r="P47" s="61">
        <f>G47+რეგულირება!O47-K47</f>
        <v>64.311000000000007</v>
      </c>
    </row>
    <row r="48" spans="1:16" s="6" customFormat="1" ht="18" x14ac:dyDescent="0.25">
      <c r="A48" s="6" t="str">
        <f>რეგულირება!A48</f>
        <v>b</v>
      </c>
      <c r="B48" s="70" t="str">
        <f>რეგულირება!B48</f>
        <v/>
      </c>
      <c r="C48" s="29" t="str">
        <f>რეგულირება!C48</f>
        <v>პროცენტი</v>
      </c>
      <c r="D48" s="12">
        <f>რეგულირება!D48</f>
        <v>0</v>
      </c>
      <c r="E48" s="12">
        <f>რეგულირება!E48</f>
        <v>0</v>
      </c>
      <c r="F48" s="43">
        <f>რეგულირება!F48</f>
        <v>0</v>
      </c>
      <c r="G48" s="43">
        <f>რეგულირება!G48</f>
        <v>0</v>
      </c>
      <c r="H48" s="52" t="str">
        <f>რეგულირება!H48</f>
        <v/>
      </c>
      <c r="I48" s="12">
        <f>რეგულირება!I48</f>
        <v>0</v>
      </c>
      <c r="J48" s="12">
        <f>რეგულირება!J48</f>
        <v>0</v>
      </c>
      <c r="K48" s="12">
        <f>რეგულირება!K48</f>
        <v>0</v>
      </c>
      <c r="L48" s="43">
        <f>რეგულირება!L48</f>
        <v>0</v>
      </c>
      <c r="M48" s="52" t="str">
        <f>რეგულირება!M48</f>
        <v/>
      </c>
      <c r="N48" s="62">
        <f>რეგულირება!N48</f>
        <v>0</v>
      </c>
      <c r="O48" s="52" t="str">
        <f>რეგულირება!T48</f>
        <v/>
      </c>
      <c r="P48" s="62">
        <f>G48+რეგულირება!O48-K48</f>
        <v>0</v>
      </c>
    </row>
    <row r="49" spans="1:16" s="6" customFormat="1" ht="18" x14ac:dyDescent="0.25">
      <c r="A49" s="6" t="str">
        <f>რეგულირება!A49</f>
        <v>b</v>
      </c>
      <c r="B49" s="70" t="str">
        <f>რეგულირება!B49</f>
        <v/>
      </c>
      <c r="C49" s="29" t="str">
        <f>რეგულირება!C49</f>
        <v>სუბსიდიები</v>
      </c>
      <c r="D49" s="12">
        <f>რეგულირება!D49</f>
        <v>0</v>
      </c>
      <c r="E49" s="12">
        <f>რეგულირება!E49</f>
        <v>0</v>
      </c>
      <c r="F49" s="43">
        <f>რეგულირება!F49</f>
        <v>0</v>
      </c>
      <c r="G49" s="43">
        <f>რეგულირება!G49</f>
        <v>0</v>
      </c>
      <c r="H49" s="52" t="str">
        <f>რეგულირება!H49</f>
        <v/>
      </c>
      <c r="I49" s="12">
        <f>რეგულირება!I49</f>
        <v>0</v>
      </c>
      <c r="J49" s="12">
        <f>რეგულირება!J49</f>
        <v>0</v>
      </c>
      <c r="K49" s="12">
        <f>რეგულირება!K49</f>
        <v>0</v>
      </c>
      <c r="L49" s="43">
        <f>რეგულირება!L49</f>
        <v>0</v>
      </c>
      <c r="M49" s="52" t="str">
        <f>რეგულირება!M49</f>
        <v/>
      </c>
      <c r="N49" s="62">
        <f>რეგულირება!N49</f>
        <v>0</v>
      </c>
      <c r="O49" s="52" t="str">
        <f>რეგულირება!T49</f>
        <v/>
      </c>
      <c r="P49" s="62">
        <f>G49+რეგულირება!O49-K49</f>
        <v>0</v>
      </c>
    </row>
    <row r="50" spans="1:16" s="6" customFormat="1" ht="18" x14ac:dyDescent="0.25">
      <c r="A50" s="6" t="str">
        <f>რეგულირება!A50</f>
        <v>b</v>
      </c>
      <c r="B50" s="70" t="str">
        <f>რეგულირება!B50</f>
        <v/>
      </c>
      <c r="C50" s="29" t="str">
        <f>რეგულირება!C50</f>
        <v>გრანტები</v>
      </c>
      <c r="D50" s="12">
        <f>რეგულირება!D50</f>
        <v>0</v>
      </c>
      <c r="E50" s="12">
        <f>რეგულირება!E50</f>
        <v>0</v>
      </c>
      <c r="F50" s="43">
        <f>რეგულირება!F50</f>
        <v>0</v>
      </c>
      <c r="G50" s="43">
        <f>რეგულირება!G50</f>
        <v>0</v>
      </c>
      <c r="H50" s="52" t="str">
        <f>რეგულირება!H50</f>
        <v/>
      </c>
      <c r="I50" s="12">
        <f>რეგულირება!I50</f>
        <v>0</v>
      </c>
      <c r="J50" s="12">
        <f>რეგულირება!J50</f>
        <v>0</v>
      </c>
      <c r="K50" s="12">
        <f>რეგულირება!K50</f>
        <v>0</v>
      </c>
      <c r="L50" s="43">
        <f>რეგულირება!L50</f>
        <v>0</v>
      </c>
      <c r="M50" s="52" t="str">
        <f>რეგულირება!M50</f>
        <v/>
      </c>
      <c r="N50" s="62">
        <f>რეგულირება!N50</f>
        <v>0</v>
      </c>
      <c r="O50" s="52" t="str">
        <f>რეგულირება!T50</f>
        <v/>
      </c>
      <c r="P50" s="62">
        <f>G50+რეგულირება!O50-K50</f>
        <v>0</v>
      </c>
    </row>
    <row r="51" spans="1:16" s="6" customFormat="1" ht="18" x14ac:dyDescent="0.25">
      <c r="A51" s="6" t="str">
        <f>რეგულირება!A51</f>
        <v>b</v>
      </c>
      <c r="B51" s="70" t="str">
        <f>რეგულირება!B51</f>
        <v/>
      </c>
      <c r="C51" s="29" t="str">
        <f>რეგულირება!C51</f>
        <v>სოციალური უზრუნველყოფა</v>
      </c>
      <c r="D51" s="12">
        <f>რეგულირება!D51</f>
        <v>0</v>
      </c>
      <c r="E51" s="12">
        <f>რეგულირება!E51</f>
        <v>0</v>
      </c>
      <c r="F51" s="43">
        <f>რეგულირება!F51</f>
        <v>0</v>
      </c>
      <c r="G51" s="43">
        <f>რეგულირება!G51</f>
        <v>0</v>
      </c>
      <c r="H51" s="52" t="str">
        <f>რეგულირება!H51</f>
        <v/>
      </c>
      <c r="I51" s="12">
        <f>რეგულირება!I51</f>
        <v>0</v>
      </c>
      <c r="J51" s="12">
        <f>რეგულირება!J51</f>
        <v>0</v>
      </c>
      <c r="K51" s="12">
        <f>რეგულირება!K51</f>
        <v>0</v>
      </c>
      <c r="L51" s="43">
        <f>რეგულირება!L51</f>
        <v>0</v>
      </c>
      <c r="M51" s="52" t="str">
        <f>რეგულირება!M51</f>
        <v/>
      </c>
      <c r="N51" s="62">
        <f>რეგულირება!N51</f>
        <v>0</v>
      </c>
      <c r="O51" s="52" t="str">
        <f>რეგულირება!T51</f>
        <v/>
      </c>
      <c r="P51" s="62">
        <f>G51+რეგულირება!O51-K51</f>
        <v>0</v>
      </c>
    </row>
    <row r="52" spans="1:16" s="6" customFormat="1" ht="18" x14ac:dyDescent="0.25">
      <c r="A52" s="6" t="str">
        <f>რეგულირება!A52</f>
        <v>a</v>
      </c>
      <c r="B52" s="70" t="str">
        <f>რეგულირება!B52</f>
        <v/>
      </c>
      <c r="C52" s="29" t="str">
        <f>რეგულირება!C52</f>
        <v>სხვა ხარჯები</v>
      </c>
      <c r="D52" s="11">
        <f>რეგულირება!D52</f>
        <v>10</v>
      </c>
      <c r="E52" s="11">
        <f>რეგულირება!E52</f>
        <v>10</v>
      </c>
      <c r="F52" s="42">
        <f>რეგულირება!F52</f>
        <v>8</v>
      </c>
      <c r="G52" s="42">
        <f>რეგულირება!G52</f>
        <v>7.9999599999999997</v>
      </c>
      <c r="H52" s="51">
        <f>რეგულირება!H52</f>
        <v>0.99999499999999997</v>
      </c>
      <c r="I52" s="11">
        <f>რეგულირება!I52</f>
        <v>0</v>
      </c>
      <c r="J52" s="11">
        <f>რეგულირება!J52</f>
        <v>1</v>
      </c>
      <c r="K52" s="11">
        <f>რეგულირება!K52</f>
        <v>0.69999999999999929</v>
      </c>
      <c r="L52" s="42">
        <f>რეგულირება!L52</f>
        <v>4.0000000000262048E-5</v>
      </c>
      <c r="M52" s="51">
        <f>რეგულირება!M52</f>
        <v>0.79999599999999993</v>
      </c>
      <c r="N52" s="61">
        <f>რეგულირება!N52</f>
        <v>2.0000400000000003</v>
      </c>
      <c r="O52" s="51">
        <f>რეგულირება!T52</f>
        <v>0.999996</v>
      </c>
      <c r="P52" s="61">
        <f>G52+რეგულირება!O52-K52</f>
        <v>9.2999600000000004</v>
      </c>
    </row>
    <row r="53" spans="1:16" s="6" customFormat="1" ht="30" x14ac:dyDescent="0.25">
      <c r="A53" s="6" t="str">
        <f>რეგულირება!A53</f>
        <v>b</v>
      </c>
      <c r="B53" s="69" t="str">
        <f>რეგულირება!B53</f>
        <v/>
      </c>
      <c r="C53" s="13" t="str">
        <f>რეგულირება!C53</f>
        <v>არაფინანსური აქტივების ზრდა</v>
      </c>
      <c r="D53" s="14">
        <f>რეგულირება!D53</f>
        <v>0</v>
      </c>
      <c r="E53" s="14">
        <f>რეგულირება!E53</f>
        <v>0</v>
      </c>
      <c r="F53" s="44">
        <f>რეგულირება!F53</f>
        <v>0</v>
      </c>
      <c r="G53" s="44">
        <f>რეგულირება!G53</f>
        <v>0</v>
      </c>
      <c r="H53" s="53" t="str">
        <f>რეგულირება!H53</f>
        <v/>
      </c>
      <c r="I53" s="14">
        <f>რეგულირება!I53</f>
        <v>0</v>
      </c>
      <c r="J53" s="14">
        <f>რეგულირება!J53</f>
        <v>0</v>
      </c>
      <c r="K53" s="14">
        <f>რეგულირება!K53</f>
        <v>0</v>
      </c>
      <c r="L53" s="44">
        <f>რეგულირება!L53</f>
        <v>0</v>
      </c>
      <c r="M53" s="53" t="str">
        <f>რეგულირება!M53</f>
        <v/>
      </c>
      <c r="N53" s="63">
        <f>რეგულირება!N53</f>
        <v>0</v>
      </c>
      <c r="O53" s="53" t="str">
        <f>რეგულირება!T53</f>
        <v/>
      </c>
      <c r="P53" s="63">
        <f>G53+რეგულირება!O53-K53</f>
        <v>0</v>
      </c>
    </row>
    <row r="54" spans="1:16" s="6" customFormat="1" x14ac:dyDescent="0.25">
      <c r="A54" s="6" t="str">
        <f>რეგულირება!A54</f>
        <v>b</v>
      </c>
      <c r="B54" s="69" t="str">
        <f>რეგულირება!B54</f>
        <v/>
      </c>
      <c r="C54" s="13" t="str">
        <f>რეგულირება!C54</f>
        <v>ფინანსური აქტივების ზრდა</v>
      </c>
      <c r="D54" s="14">
        <f>რეგულირება!D54</f>
        <v>0</v>
      </c>
      <c r="E54" s="14">
        <f>რეგულირება!E54</f>
        <v>0</v>
      </c>
      <c r="F54" s="44">
        <f>რეგულირება!F54</f>
        <v>0</v>
      </c>
      <c r="G54" s="44">
        <f>რეგულირება!G54</f>
        <v>0</v>
      </c>
      <c r="H54" s="53" t="str">
        <f>რეგულირება!H54</f>
        <v/>
      </c>
      <c r="I54" s="14">
        <f>რეგულირება!I54</f>
        <v>0</v>
      </c>
      <c r="J54" s="14">
        <f>რეგულირება!J54</f>
        <v>0</v>
      </c>
      <c r="K54" s="14">
        <f>რეგულირება!K54</f>
        <v>0</v>
      </c>
      <c r="L54" s="44">
        <f>რეგულირება!L54</f>
        <v>0</v>
      </c>
      <c r="M54" s="53" t="str">
        <f>რეგულირება!M54</f>
        <v/>
      </c>
      <c r="N54" s="63">
        <f>რეგულირება!N54</f>
        <v>0</v>
      </c>
      <c r="O54" s="53" t="str">
        <f>რეგულირება!T54</f>
        <v/>
      </c>
      <c r="P54" s="63">
        <f>G54+რეგულირება!O54-K54</f>
        <v>0</v>
      </c>
    </row>
    <row r="55" spans="1:16" s="6" customFormat="1" ht="15.75" thickBot="1" x14ac:dyDescent="0.3">
      <c r="A55" s="6" t="str">
        <f>რეგულირება!A55</f>
        <v>b</v>
      </c>
      <c r="B55" s="71" t="str">
        <f>რეგულირება!B55</f>
        <v/>
      </c>
      <c r="C55" s="17" t="str">
        <f>რეგულირება!C55</f>
        <v>ვალდებულებების კლება</v>
      </c>
      <c r="D55" s="18">
        <f>რეგულირება!D55</f>
        <v>0</v>
      </c>
      <c r="E55" s="18">
        <f>რეგულირება!E55</f>
        <v>0</v>
      </c>
      <c r="F55" s="46">
        <f>რეგულირება!F55</f>
        <v>0</v>
      </c>
      <c r="G55" s="46">
        <f>რეგულირება!G55</f>
        <v>0</v>
      </c>
      <c r="H55" s="55" t="str">
        <f>რეგულირება!H55</f>
        <v/>
      </c>
      <c r="I55" s="18">
        <f>რეგულირება!I55</f>
        <v>0</v>
      </c>
      <c r="J55" s="18">
        <f>რეგულირება!J55</f>
        <v>0</v>
      </c>
      <c r="K55" s="18">
        <f>რეგულირება!K55</f>
        <v>0</v>
      </c>
      <c r="L55" s="46">
        <f>რეგულირება!L55</f>
        <v>0</v>
      </c>
      <c r="M55" s="55" t="str">
        <f>რეგულირება!M55</f>
        <v/>
      </c>
      <c r="N55" s="65">
        <f>რეგულირება!N55</f>
        <v>0</v>
      </c>
      <c r="O55" s="55" t="str">
        <f>რეგულირება!T55</f>
        <v/>
      </c>
      <c r="P55" s="65">
        <f>G55+რეგულირება!O55-K55</f>
        <v>0</v>
      </c>
    </row>
    <row r="56" spans="1:16" ht="15.75" thickTop="1" x14ac:dyDescent="0.25"/>
    <row r="57" spans="1:16" ht="15.75" thickBot="1" x14ac:dyDescent="0.3"/>
    <row r="58" spans="1:16" ht="21" thickTop="1" thickBot="1" x14ac:dyDescent="0.3">
      <c r="B58" s="97"/>
      <c r="C58" s="98" t="s">
        <v>248</v>
      </c>
      <c r="D58" s="86"/>
      <c r="E58" s="7">
        <f>E16+E32+E44</f>
        <v>3247.462</v>
      </c>
      <c r="F58" s="40">
        <f>F16+F32+F44</f>
        <v>2441.5619999999999</v>
      </c>
      <c r="G58" s="40">
        <f t="shared" ref="G58:P58" si="0">G16+G32+G44</f>
        <v>2235.1788400000005</v>
      </c>
      <c r="H58" s="49"/>
      <c r="I58" s="86">
        <f t="shared" si="0"/>
        <v>0</v>
      </c>
      <c r="J58" s="7">
        <f t="shared" si="0"/>
        <v>245.15839999999997</v>
      </c>
      <c r="K58" s="7">
        <f t="shared" si="0"/>
        <v>225.40875000000011</v>
      </c>
      <c r="L58" s="40">
        <f t="shared" si="0"/>
        <v>206.38315999999961</v>
      </c>
      <c r="M58" s="49"/>
      <c r="N58" s="59">
        <f t="shared" si="0"/>
        <v>1012.2831599999997</v>
      </c>
      <c r="O58" s="49"/>
      <c r="P58" s="59">
        <f t="shared" si="0"/>
        <v>2813.6090899999999</v>
      </c>
    </row>
    <row r="59" spans="1:16" ht="15.75" thickTop="1" x14ac:dyDescent="0.25"/>
  </sheetData>
  <autoFilter ref="A3:P5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64" zoomScale="80" zoomScaleNormal="80" zoomScaleSheetLayoutView="80" workbookViewId="0">
      <selection activeCell="Q72" sqref="Q72"/>
    </sheetView>
  </sheetViews>
  <sheetFormatPr defaultRowHeight="15" x14ac:dyDescent="0.25"/>
  <sheetData/>
  <pageMargins left="0.7" right="0.7" top="0.75" bottom="0.75" header="0.3" footer="0.3"/>
  <pageSetup scale="5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37"/>
  <sheetViews>
    <sheetView showGridLines="0" view="pageBreakPreview" zoomScale="80" zoomScaleNormal="70" zoomScaleSheetLayoutView="80" workbookViewId="0">
      <pane xSplit="7" ySplit="3" topLeftCell="O4" activePane="bottomRight" state="frozen"/>
      <selection pane="topRight" activeCell="H1" sqref="H1"/>
      <selection pane="bottomLeft" activeCell="A4" sqref="A4"/>
      <selection pane="bottomRight" activeCell="X8" sqref="X8"/>
    </sheetView>
  </sheetViews>
  <sheetFormatPr defaultRowHeight="15" x14ac:dyDescent="0.2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8.42578125" customWidth="1"/>
    <col min="6" max="6" width="19.85546875" customWidth="1"/>
    <col min="7" max="7" width="11.5703125" customWidth="1"/>
    <col min="8" max="8" width="23.140625" customWidth="1"/>
    <col min="9" max="9" width="11.5703125" hidden="1" customWidth="1"/>
    <col min="10" max="10" width="13" hidden="1" customWidth="1"/>
    <col min="11" max="11" width="19.28515625" hidden="1" customWidth="1"/>
    <col min="12" max="14" width="24.42578125" customWidth="1"/>
    <col min="15" max="15" width="19" hidden="1" customWidth="1"/>
    <col min="16" max="16" width="18.5703125" hidden="1" customWidth="1"/>
    <col min="17" max="17" width="19.28515625" customWidth="1"/>
    <col min="18" max="18" width="18.140625" hidden="1" customWidth="1"/>
    <col min="19" max="19" width="21" customWidth="1"/>
    <col min="20" max="20" width="23" customWidth="1"/>
    <col min="21" max="21" width="16.28515625" customWidth="1"/>
  </cols>
  <sheetData>
    <row r="2" spans="1:25" ht="21.75" customHeight="1" x14ac:dyDescent="0.25">
      <c r="J2" s="171"/>
      <c r="K2" s="171"/>
    </row>
    <row r="3" spans="1:25" s="3" customFormat="1" ht="90.75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customHeight="1" thickTop="1" thickBot="1" x14ac:dyDescent="0.3">
      <c r="A4" s="6" t="str">
        <f>'3500 '!A344</f>
        <v>a</v>
      </c>
      <c r="B4" s="67" t="str">
        <f>'3500 '!B344</f>
        <v>35 01 08</v>
      </c>
      <c r="C4" s="19" t="str">
        <f>'3500 '!C344</f>
        <v>სასწრაფო სამედიცინო დახმარების მართვის პროგრამა</v>
      </c>
      <c r="D4" s="7">
        <f>'3500 '!D344</f>
        <v>1750</v>
      </c>
      <c r="E4" s="7">
        <f>'3500 '!E344</f>
        <v>1209.6699999999998</v>
      </c>
      <c r="F4" s="40">
        <f>'3500 '!F344</f>
        <v>825.44999999999993</v>
      </c>
      <c r="G4" s="40">
        <f>'3500 '!G344</f>
        <v>738.42202999999984</v>
      </c>
      <c r="H4" s="49">
        <f>'3500 '!L344</f>
        <v>0.89456905930098718</v>
      </c>
      <c r="I4" s="7">
        <f>'3500 '!M344</f>
        <v>1.7600000000000001E-2</v>
      </c>
      <c r="J4" s="7">
        <f>'3500 '!O344</f>
        <v>79.362000000000009</v>
      </c>
      <c r="K4" s="7">
        <f>'3500 '!S344</f>
        <v>80.759109999999851</v>
      </c>
      <c r="L4" s="40">
        <f>'3500 '!T344</f>
        <v>87.027970000000096</v>
      </c>
      <c r="M4" s="49">
        <f>'3500 '!U344</f>
        <v>0.61043262212008231</v>
      </c>
      <c r="N4" s="59">
        <f>'3500 '!V344</f>
        <v>471.24797000000001</v>
      </c>
      <c r="O4" s="59">
        <f>'3500 '!W344</f>
        <v>306.96999999999997</v>
      </c>
      <c r="P4" s="59">
        <f>'3500 '!X344</f>
        <v>440.29999999999995</v>
      </c>
      <c r="Q4" s="59">
        <f>'3500 '!Y344</f>
        <v>418.24787999999995</v>
      </c>
      <c r="R4" s="59">
        <f>'3500 '!Z344</f>
        <v>440.53999999999996</v>
      </c>
      <c r="S4" s="59">
        <f>'3500 '!AA344</f>
        <v>1156.6699099999998</v>
      </c>
      <c r="T4" s="49">
        <f>'3500 '!AB344</f>
        <v>0.95618632354278443</v>
      </c>
      <c r="U4" s="59">
        <f>'3500 '!AC344</f>
        <v>53.00009</v>
      </c>
      <c r="W4" s="81"/>
      <c r="X4" s="81"/>
      <c r="Y4" s="81"/>
    </row>
    <row r="5" spans="1:25" s="6" customFormat="1" ht="19.5" customHeight="1" thickTop="1" x14ac:dyDescent="0.25">
      <c r="A5" s="6" t="str">
        <f>'3500 '!A345</f>
        <v>a</v>
      </c>
      <c r="B5" s="69"/>
      <c r="C5" s="8" t="str">
        <f>'3500 '!C345</f>
        <v>ხარჯები</v>
      </c>
      <c r="D5" s="9">
        <f>'3500 '!D345</f>
        <v>1750</v>
      </c>
      <c r="E5" s="9">
        <f>'3500 '!E345</f>
        <v>1199.0719999999999</v>
      </c>
      <c r="F5" s="41">
        <f>'3500 '!F345</f>
        <v>824.85199999999998</v>
      </c>
      <c r="G5" s="41">
        <f>'3500 '!G345</f>
        <v>737.82402999999988</v>
      </c>
      <c r="H5" s="50">
        <f>'3500 '!L345</f>
        <v>0.89449262413135922</v>
      </c>
      <c r="I5" s="9">
        <f>'3500 '!M345</f>
        <v>1.7600000000000001E-2</v>
      </c>
      <c r="J5" s="9">
        <f>'3500 '!O345</f>
        <v>79.362000000000009</v>
      </c>
      <c r="K5" s="9">
        <f>'3500 '!S345</f>
        <v>80.759109999999851</v>
      </c>
      <c r="L5" s="41">
        <f>'3500 '!T345</f>
        <v>87.027970000000096</v>
      </c>
      <c r="M5" s="50">
        <f>'3500 '!U345</f>
        <v>0.61532921292466169</v>
      </c>
      <c r="N5" s="60">
        <f>'3500 '!V345</f>
        <v>461.24797000000001</v>
      </c>
      <c r="O5" s="60">
        <f>'3500 '!W345</f>
        <v>306.96999999999997</v>
      </c>
      <c r="P5" s="60">
        <f>'3500 '!X345</f>
        <v>440.29999999999995</v>
      </c>
      <c r="Q5" s="60">
        <f>'3500 '!Y345</f>
        <v>408.24787999999995</v>
      </c>
      <c r="R5" s="60">
        <f>'3500 '!Z345</f>
        <v>440.53999999999996</v>
      </c>
      <c r="S5" s="60">
        <f>'3500 '!AA345</f>
        <v>1146.0719099999999</v>
      </c>
      <c r="T5" s="50">
        <f>'3500 '!AB345</f>
        <v>0.95579907628566085</v>
      </c>
      <c r="U5" s="60">
        <f>'3500 '!AC345</f>
        <v>53.00009</v>
      </c>
      <c r="W5" s="81"/>
      <c r="X5" s="81"/>
      <c r="Y5" s="81"/>
    </row>
    <row r="6" spans="1:25" s="6" customFormat="1" ht="18" x14ac:dyDescent="0.25">
      <c r="A6" s="6" t="str">
        <f>'3500 '!A346</f>
        <v>a</v>
      </c>
      <c r="B6" s="70"/>
      <c r="C6" s="29" t="str">
        <f>'3500 '!C346</f>
        <v>შრომის ანაზღაურება</v>
      </c>
      <c r="D6" s="11">
        <f>'3500 '!D346</f>
        <v>1248</v>
      </c>
      <c r="E6" s="11">
        <f>'3500 '!E346</f>
        <v>1001.6</v>
      </c>
      <c r="F6" s="42">
        <f>'3500 '!F346</f>
        <v>730.8</v>
      </c>
      <c r="G6" s="42">
        <f>'3500 '!G346</f>
        <v>685.15635999999995</v>
      </c>
      <c r="H6" s="51">
        <f>'3500 '!L346</f>
        <v>0.93754291187739458</v>
      </c>
      <c r="I6" s="11">
        <f>'3500 '!M346</f>
        <v>0</v>
      </c>
      <c r="J6" s="11">
        <f>'3500 '!O346</f>
        <v>75.808400000000006</v>
      </c>
      <c r="K6" s="11">
        <f>'3500 '!S346</f>
        <v>68.025449999999864</v>
      </c>
      <c r="L6" s="42">
        <f>'3500 '!T346</f>
        <v>45.643640000000005</v>
      </c>
      <c r="M6" s="51">
        <f>'3500 '!U346</f>
        <v>0.6840618610223641</v>
      </c>
      <c r="N6" s="61">
        <f>'3500 '!V346</f>
        <v>316.44364000000007</v>
      </c>
      <c r="O6" s="61">
        <f>'3500 '!W346</f>
        <v>265.03999999999996</v>
      </c>
      <c r="P6" s="61">
        <f>'3500 '!X346</f>
        <v>315.39999999999998</v>
      </c>
      <c r="Q6" s="61">
        <f>'3500 '!Y346</f>
        <v>263.44358999999997</v>
      </c>
      <c r="R6" s="61">
        <f>'3500 '!Z346</f>
        <v>315.39999999999998</v>
      </c>
      <c r="S6" s="61">
        <f>'3500 '!AA346</f>
        <v>948.59994999999992</v>
      </c>
      <c r="T6" s="51">
        <f>'3500 '!AB346</f>
        <v>0.94708461461661331</v>
      </c>
      <c r="U6" s="61">
        <f>'3500 '!AC346</f>
        <v>53.000050000000101</v>
      </c>
      <c r="W6" s="81"/>
      <c r="X6" s="81"/>
      <c r="Y6" s="81"/>
    </row>
    <row r="7" spans="1:25" s="6" customFormat="1" ht="18" x14ac:dyDescent="0.25">
      <c r="A7" s="6" t="str">
        <f>'3500 '!A347</f>
        <v>a</v>
      </c>
      <c r="B7" s="70"/>
      <c r="C7" s="33" t="str">
        <f>'3500 '!C347</f>
        <v>თანამდებობრივი სარგო</v>
      </c>
      <c r="D7" s="11">
        <f>'3500 '!D347</f>
        <v>0</v>
      </c>
      <c r="E7" s="11">
        <f>'3500 '!E347</f>
        <v>0</v>
      </c>
      <c r="F7" s="42">
        <f>'3500 '!F347</f>
        <v>0</v>
      </c>
      <c r="G7" s="42">
        <f>'3500 '!G347</f>
        <v>645.90635999999995</v>
      </c>
      <c r="H7" s="51" t="str">
        <f>'3500 '!L347</f>
        <v/>
      </c>
      <c r="I7" s="11">
        <f>'3500 '!M347</f>
        <v>0</v>
      </c>
      <c r="J7" s="11">
        <f>'3500 '!O347</f>
        <v>75.808400000000006</v>
      </c>
      <c r="K7" s="11">
        <f>'3500 '!S347</f>
        <v>645.90635999999995</v>
      </c>
      <c r="L7" s="42" t="str">
        <f>'3500 '!T347</f>
        <v/>
      </c>
      <c r="M7" s="51" t="str">
        <f>'3500 '!U347</f>
        <v/>
      </c>
      <c r="N7" s="61" t="str">
        <f>'3500 '!V347</f>
        <v/>
      </c>
      <c r="O7" s="61">
        <f>'3500 '!W347</f>
        <v>237.64</v>
      </c>
      <c r="P7" s="61">
        <f>'3500 '!X347</f>
        <v>0</v>
      </c>
      <c r="Q7" s="61">
        <f>'3500 '!Y347</f>
        <v>263.44358999999997</v>
      </c>
      <c r="R7" s="61">
        <f>'3500 '!Z347</f>
        <v>0</v>
      </c>
      <c r="S7" s="61">
        <f>'3500 '!AA347</f>
        <v>909.34994999999992</v>
      </c>
      <c r="T7" s="51" t="str">
        <f>'3500 '!AB347</f>
        <v/>
      </c>
      <c r="U7" s="61" t="str">
        <f>'3500 '!AC347</f>
        <v/>
      </c>
      <c r="W7" s="81"/>
      <c r="X7" s="81"/>
      <c r="Y7" s="81"/>
    </row>
    <row r="8" spans="1:25" s="6" customFormat="1" ht="18" x14ac:dyDescent="0.25">
      <c r="A8" s="6" t="str">
        <f>'3500 '!A348</f>
        <v>a</v>
      </c>
      <c r="B8" s="70"/>
      <c r="C8" s="33" t="str">
        <f>'3500 '!C348</f>
        <v>პრემია</v>
      </c>
      <c r="D8" s="11">
        <f>'3500 '!D348</f>
        <v>0</v>
      </c>
      <c r="E8" s="11">
        <f>'3500 '!E348</f>
        <v>0</v>
      </c>
      <c r="F8" s="42">
        <f>'3500 '!F348</f>
        <v>0</v>
      </c>
      <c r="G8" s="42">
        <f>'3500 '!G348</f>
        <v>39.25</v>
      </c>
      <c r="H8" s="51" t="str">
        <f>'3500 '!L348</f>
        <v/>
      </c>
      <c r="I8" s="11">
        <f>'3500 '!M348</f>
        <v>0</v>
      </c>
      <c r="J8" s="11">
        <f>'3500 '!O348</f>
        <v>0</v>
      </c>
      <c r="K8" s="11">
        <f>'3500 '!S348</f>
        <v>39.25</v>
      </c>
      <c r="L8" s="42" t="str">
        <f>'3500 '!T348</f>
        <v/>
      </c>
      <c r="M8" s="51" t="str">
        <f>'3500 '!U348</f>
        <v/>
      </c>
      <c r="N8" s="61" t="str">
        <f>'3500 '!V348</f>
        <v/>
      </c>
      <c r="O8" s="61">
        <f>'3500 '!W348</f>
        <v>27.4</v>
      </c>
      <c r="P8" s="61">
        <f>'3500 '!X348</f>
        <v>0</v>
      </c>
      <c r="Q8" s="61">
        <f>'3500 '!Y348</f>
        <v>0</v>
      </c>
      <c r="R8" s="61">
        <f>'3500 '!Z348</f>
        <v>0</v>
      </c>
      <c r="S8" s="61">
        <f>'3500 '!AA348</f>
        <v>39.25</v>
      </c>
      <c r="T8" s="51" t="str">
        <f>'3500 '!AB348</f>
        <v/>
      </c>
      <c r="U8" s="61" t="str">
        <f>'3500 '!AC348</f>
        <v/>
      </c>
      <c r="W8" s="81"/>
      <c r="X8" s="81"/>
      <c r="Y8" s="81"/>
    </row>
    <row r="9" spans="1:25" s="6" customFormat="1" ht="18" hidden="1" x14ac:dyDescent="0.25">
      <c r="A9" s="6" t="str">
        <f>'3500 '!A349</f>
        <v>b</v>
      </c>
      <c r="B9" s="70"/>
      <c r="C9" s="33" t="str">
        <f>'3500 '!C349</f>
        <v>დანამატი</v>
      </c>
      <c r="D9" s="11">
        <f>'3500 '!D349</f>
        <v>0</v>
      </c>
      <c r="E9" s="11">
        <f>'3500 '!E349</f>
        <v>0</v>
      </c>
      <c r="F9" s="42">
        <f>'3500 '!F349</f>
        <v>0</v>
      </c>
      <c r="G9" s="42">
        <f>'3500 '!G349</f>
        <v>0</v>
      </c>
      <c r="H9" s="51" t="str">
        <f>'3500 '!L349</f>
        <v/>
      </c>
      <c r="I9" s="11">
        <f>'3500 '!M349</f>
        <v>0</v>
      </c>
      <c r="J9" s="11">
        <f>'3500 '!O349</f>
        <v>0</v>
      </c>
      <c r="K9" s="11">
        <f>'3500 '!S349</f>
        <v>0</v>
      </c>
      <c r="L9" s="42" t="str">
        <f>'3500 '!T349</f>
        <v/>
      </c>
      <c r="M9" s="51" t="str">
        <f>'3500 '!U349</f>
        <v/>
      </c>
      <c r="N9" s="61" t="str">
        <f>'3500 '!V349</f>
        <v/>
      </c>
      <c r="O9" s="61">
        <f>'3500 '!W349</f>
        <v>0</v>
      </c>
      <c r="P9" s="61">
        <f>'3500 '!X349</f>
        <v>0</v>
      </c>
      <c r="Q9" s="61">
        <f>'3500 '!Y349</f>
        <v>0</v>
      </c>
      <c r="R9" s="61">
        <f>'3500 '!Z349</f>
        <v>0</v>
      </c>
      <c r="S9" s="61">
        <f>'3500 '!AA349</f>
        <v>0</v>
      </c>
      <c r="T9" s="51" t="str">
        <f>'3500 '!AB349</f>
        <v/>
      </c>
      <c r="U9" s="61" t="str">
        <f>'3500 '!AC349</f>
        <v/>
      </c>
      <c r="W9" s="81"/>
      <c r="X9" s="81"/>
      <c r="Y9" s="81"/>
    </row>
    <row r="10" spans="1:25" s="6" customFormat="1" ht="18" x14ac:dyDescent="0.25">
      <c r="A10" s="6" t="str">
        <f>'3500 '!A350</f>
        <v>a</v>
      </c>
      <c r="B10" s="70"/>
      <c r="C10" s="29" t="str">
        <f>'3500 '!C350</f>
        <v>საქონელი და მომსახურება</v>
      </c>
      <c r="D10" s="11">
        <f>'3500 '!D350</f>
        <v>497</v>
      </c>
      <c r="E10" s="11">
        <f>'3500 '!E350</f>
        <v>181.93199999999999</v>
      </c>
      <c r="F10" s="42">
        <f>'3500 '!F350</f>
        <v>90.951999999999998</v>
      </c>
      <c r="G10" s="42">
        <f>'3500 '!G350</f>
        <v>50.263080000000002</v>
      </c>
      <c r="H10" s="51">
        <f>'3500 '!L350</f>
        <v>0.55263303720643864</v>
      </c>
      <c r="I10" s="11">
        <f>'3500 '!M350</f>
        <v>0</v>
      </c>
      <c r="J10" s="11">
        <f>'3500 '!O350</f>
        <v>3.18</v>
      </c>
      <c r="K10" s="11">
        <f>'3500 '!S350</f>
        <v>12.348340000000007</v>
      </c>
      <c r="L10" s="42">
        <f>'3500 '!T350</f>
        <v>40.688919999999996</v>
      </c>
      <c r="M10" s="51">
        <f>'3500 '!U350</f>
        <v>0.27627399248070711</v>
      </c>
      <c r="N10" s="61">
        <f>'3500 '!V350</f>
        <v>131.66891999999999</v>
      </c>
      <c r="O10" s="61">
        <f>'3500 '!W350</f>
        <v>36.799999999999997</v>
      </c>
      <c r="P10" s="61">
        <f>'3500 '!X350</f>
        <v>124.2</v>
      </c>
      <c r="Q10" s="61">
        <f>'3500 '!Y350</f>
        <v>131.66890000000001</v>
      </c>
      <c r="R10" s="61">
        <f>'3500 '!Z350</f>
        <v>124.4</v>
      </c>
      <c r="S10" s="61">
        <f>'3500 '!AA350</f>
        <v>181.93198000000001</v>
      </c>
      <c r="T10" s="51">
        <f>'3500 '!AB350</f>
        <v>0.99999989006881707</v>
      </c>
      <c r="U10" s="61">
        <f>'3500 '!AC350</f>
        <v>1.9999999977926564E-5</v>
      </c>
      <c r="W10" s="81"/>
      <c r="X10" s="81"/>
      <c r="Y10" s="81"/>
    </row>
    <row r="11" spans="1:25" s="6" customFormat="1" ht="36" hidden="1" x14ac:dyDescent="0.25">
      <c r="A11" s="6" t="str">
        <f>'3500 '!A351</f>
        <v>b</v>
      </c>
      <c r="B11" s="70"/>
      <c r="C11" s="33" t="str">
        <f>'3500 '!C351</f>
        <v>მ.შ. შტატგარეშეთა შრომის ანაზღაურება</v>
      </c>
      <c r="D11" s="11">
        <f>'3500 '!D351</f>
        <v>0</v>
      </c>
      <c r="E11" s="11">
        <f>'3500 '!E351</f>
        <v>0</v>
      </c>
      <c r="F11" s="42">
        <f>'3500 '!F351</f>
        <v>0</v>
      </c>
      <c r="G11" s="42">
        <f>'3500 '!G351</f>
        <v>0</v>
      </c>
      <c r="H11" s="51" t="str">
        <f>'3500 '!L351</f>
        <v/>
      </c>
      <c r="I11" s="11">
        <f>'3500 '!M351</f>
        <v>0</v>
      </c>
      <c r="J11" s="11">
        <f>'3500 '!O351</f>
        <v>0</v>
      </c>
      <c r="K11" s="11">
        <f>'3500 '!S351</f>
        <v>0</v>
      </c>
      <c r="L11" s="42" t="str">
        <f>'3500 '!T351</f>
        <v/>
      </c>
      <c r="M11" s="51" t="str">
        <f>'3500 '!U351</f>
        <v/>
      </c>
      <c r="N11" s="61" t="str">
        <f>'3500 '!V351</f>
        <v/>
      </c>
      <c r="O11" s="61">
        <f>'3500 '!W351</f>
        <v>0</v>
      </c>
      <c r="P11" s="61">
        <f>'3500 '!X351</f>
        <v>0</v>
      </c>
      <c r="Q11" s="61">
        <f>'3500 '!Y351</f>
        <v>0</v>
      </c>
      <c r="R11" s="61">
        <f>'3500 '!Z351</f>
        <v>0</v>
      </c>
      <c r="S11" s="61">
        <f>'3500 '!AA351</f>
        <v>0</v>
      </c>
      <c r="T11" s="51" t="str">
        <f>'3500 '!AB351</f>
        <v/>
      </c>
      <c r="U11" s="61" t="str">
        <f>'3500 '!AC351</f>
        <v/>
      </c>
      <c r="W11" s="81"/>
      <c r="X11" s="81"/>
      <c r="Y11" s="81"/>
    </row>
    <row r="12" spans="1:25" s="6" customFormat="1" ht="18" hidden="1" x14ac:dyDescent="0.25">
      <c r="A12" s="6" t="str">
        <f>'3500 '!A352</f>
        <v>b</v>
      </c>
      <c r="B12" s="70"/>
      <c r="C12" s="29" t="str">
        <f>'3500 '!C352</f>
        <v>პროცენტი</v>
      </c>
      <c r="D12" s="12">
        <f>'3500 '!D352</f>
        <v>0</v>
      </c>
      <c r="E12" s="12">
        <f>'3500 '!E352</f>
        <v>0</v>
      </c>
      <c r="F12" s="43">
        <f>'3500 '!F352</f>
        <v>0</v>
      </c>
      <c r="G12" s="43">
        <f>'3500 '!G352</f>
        <v>0</v>
      </c>
      <c r="H12" s="52" t="str">
        <f>'3500 '!L352</f>
        <v/>
      </c>
      <c r="I12" s="12">
        <f>'3500 '!M352</f>
        <v>0</v>
      </c>
      <c r="J12" s="12">
        <f>'3500 '!O352</f>
        <v>0</v>
      </c>
      <c r="K12" s="12">
        <f>'3500 '!S352</f>
        <v>0</v>
      </c>
      <c r="L12" s="43">
        <f>'3500 '!T352</f>
        <v>0</v>
      </c>
      <c r="M12" s="52" t="str">
        <f>'3500 '!U352</f>
        <v/>
      </c>
      <c r="N12" s="62">
        <f>'3500 '!V352</f>
        <v>0</v>
      </c>
      <c r="O12" s="62">
        <f>'3500 '!W352</f>
        <v>0</v>
      </c>
      <c r="P12" s="62">
        <f>'3500 '!X352</f>
        <v>0</v>
      </c>
      <c r="Q12" s="62">
        <f>'3500 '!Y352</f>
        <v>0</v>
      </c>
      <c r="R12" s="62">
        <f>'3500 '!Z352</f>
        <v>0</v>
      </c>
      <c r="S12" s="62">
        <f>'3500 '!AA352</f>
        <v>0</v>
      </c>
      <c r="T12" s="52" t="str">
        <f>'3500 '!AB352</f>
        <v/>
      </c>
      <c r="U12" s="62">
        <f>'3500 '!AC352</f>
        <v>0</v>
      </c>
      <c r="W12" s="81"/>
      <c r="X12" s="81"/>
      <c r="Y12" s="81"/>
    </row>
    <row r="13" spans="1:25" s="6" customFormat="1" ht="18" hidden="1" x14ac:dyDescent="0.25">
      <c r="A13" s="6" t="str">
        <f>'3500 '!A353</f>
        <v>b</v>
      </c>
      <c r="B13" s="70"/>
      <c r="C13" s="29" t="str">
        <f>'3500 '!C353</f>
        <v>სუბსიდიები</v>
      </c>
      <c r="D13" s="12">
        <f>'3500 '!D353</f>
        <v>0</v>
      </c>
      <c r="E13" s="12">
        <f>'3500 '!E353</f>
        <v>0</v>
      </c>
      <c r="F13" s="43">
        <f>'3500 '!F353</f>
        <v>0</v>
      </c>
      <c r="G13" s="43">
        <f>'3500 '!G353</f>
        <v>0</v>
      </c>
      <c r="H13" s="52" t="str">
        <f>'3500 '!L353</f>
        <v/>
      </c>
      <c r="I13" s="12">
        <f>'3500 '!M353</f>
        <v>0</v>
      </c>
      <c r="J13" s="12">
        <f>'3500 '!O353</f>
        <v>0</v>
      </c>
      <c r="K13" s="12">
        <f>'3500 '!S353</f>
        <v>0</v>
      </c>
      <c r="L13" s="43">
        <f>'3500 '!T353</f>
        <v>0</v>
      </c>
      <c r="M13" s="52" t="str">
        <f>'3500 '!U353</f>
        <v/>
      </c>
      <c r="N13" s="62">
        <f>'3500 '!V353</f>
        <v>0</v>
      </c>
      <c r="O13" s="62">
        <f>'3500 '!W353</f>
        <v>0</v>
      </c>
      <c r="P13" s="62">
        <f>'3500 '!X353</f>
        <v>0</v>
      </c>
      <c r="Q13" s="62">
        <f>'3500 '!Y353</f>
        <v>0</v>
      </c>
      <c r="R13" s="62">
        <f>'3500 '!Z353</f>
        <v>0</v>
      </c>
      <c r="S13" s="62">
        <f>'3500 '!AA353</f>
        <v>0</v>
      </c>
      <c r="T13" s="52" t="str">
        <f>'3500 '!AB353</f>
        <v/>
      </c>
      <c r="U13" s="62">
        <f>'3500 '!AC353</f>
        <v>0</v>
      </c>
      <c r="W13" s="81"/>
      <c r="X13" s="81"/>
      <c r="Y13" s="81"/>
    </row>
    <row r="14" spans="1:25" s="6" customFormat="1" ht="18" hidden="1" x14ac:dyDescent="0.25">
      <c r="A14" s="6" t="str">
        <f>'3500 '!A354</f>
        <v>b</v>
      </c>
      <c r="B14" s="70"/>
      <c r="C14" s="29" t="str">
        <f>'3500 '!C354</f>
        <v>გრანტები</v>
      </c>
      <c r="D14" s="12">
        <f>'3500 '!D354</f>
        <v>0</v>
      </c>
      <c r="E14" s="12">
        <f>'3500 '!E354</f>
        <v>0</v>
      </c>
      <c r="F14" s="43">
        <f>'3500 '!F354</f>
        <v>0</v>
      </c>
      <c r="G14" s="43">
        <f>'3500 '!G354</f>
        <v>0</v>
      </c>
      <c r="H14" s="52" t="str">
        <f>'3500 '!L354</f>
        <v/>
      </c>
      <c r="I14" s="12">
        <f>'3500 '!M354</f>
        <v>0</v>
      </c>
      <c r="J14" s="12">
        <f>'3500 '!O354</f>
        <v>0</v>
      </c>
      <c r="K14" s="12">
        <f>'3500 '!S354</f>
        <v>0</v>
      </c>
      <c r="L14" s="43">
        <f>'3500 '!T354</f>
        <v>0</v>
      </c>
      <c r="M14" s="52" t="str">
        <f>'3500 '!U354</f>
        <v/>
      </c>
      <c r="N14" s="62">
        <f>'3500 '!V354</f>
        <v>0</v>
      </c>
      <c r="O14" s="62">
        <f>'3500 '!W354</f>
        <v>0</v>
      </c>
      <c r="P14" s="62">
        <f>'3500 '!X354</f>
        <v>0</v>
      </c>
      <c r="Q14" s="62">
        <f>'3500 '!Y354</f>
        <v>0</v>
      </c>
      <c r="R14" s="62">
        <f>'3500 '!Z354</f>
        <v>0</v>
      </c>
      <c r="S14" s="62">
        <f>'3500 '!AA354</f>
        <v>0</v>
      </c>
      <c r="T14" s="52" t="str">
        <f>'3500 '!AB354</f>
        <v/>
      </c>
      <c r="U14" s="62">
        <f>'3500 '!AC354</f>
        <v>0</v>
      </c>
      <c r="W14" s="81"/>
      <c r="X14" s="81"/>
      <c r="Y14" s="81"/>
    </row>
    <row r="15" spans="1:25" s="6" customFormat="1" ht="18" x14ac:dyDescent="0.25">
      <c r="A15" s="6" t="str">
        <f>'3500 '!A355</f>
        <v>a</v>
      </c>
      <c r="B15" s="70"/>
      <c r="C15" s="29" t="str">
        <f>'3500 '!C355</f>
        <v>სოციალური უზრუნველყოფა</v>
      </c>
      <c r="D15" s="11">
        <f>'3500 '!D355</f>
        <v>0</v>
      </c>
      <c r="E15" s="11">
        <f>'3500 '!E355</f>
        <v>6.5</v>
      </c>
      <c r="F15" s="42">
        <f>'3500 '!F355</f>
        <v>0.5</v>
      </c>
      <c r="G15" s="42">
        <f>'3500 '!G355</f>
        <v>0.46667000000000003</v>
      </c>
      <c r="H15" s="51">
        <f>'3500 '!L355</f>
        <v>0.93334000000000006</v>
      </c>
      <c r="I15" s="11">
        <f>'3500 '!M355</f>
        <v>0</v>
      </c>
      <c r="J15" s="11">
        <f>'3500 '!O355</f>
        <v>0</v>
      </c>
      <c r="K15" s="11">
        <f>'3500 '!S355</f>
        <v>0</v>
      </c>
      <c r="L15" s="42">
        <f>'3500 '!T355</f>
        <v>3.3329999999999971E-2</v>
      </c>
      <c r="M15" s="51">
        <f>'3500 '!U355</f>
        <v>7.1795384615384622E-2</v>
      </c>
      <c r="N15" s="61">
        <f>'3500 '!V355</f>
        <v>6.0333300000000003</v>
      </c>
      <c r="O15" s="61">
        <f>'3500 '!W355</f>
        <v>4</v>
      </c>
      <c r="P15" s="61">
        <f>'3500 '!X355</f>
        <v>0</v>
      </c>
      <c r="Q15" s="61">
        <f>'3500 '!Y355</f>
        <v>6.0333300000000003</v>
      </c>
      <c r="R15" s="61">
        <f>'3500 '!Z355</f>
        <v>0</v>
      </c>
      <c r="S15" s="61">
        <f>'3500 '!AA355</f>
        <v>6.5</v>
      </c>
      <c r="T15" s="51">
        <f>'3500 '!AB355</f>
        <v>1</v>
      </c>
      <c r="U15" s="61">
        <f>'3500 '!AC355</f>
        <v>0</v>
      </c>
      <c r="W15" s="81"/>
      <c r="X15" s="81"/>
      <c r="Y15" s="81"/>
    </row>
    <row r="16" spans="1:25" s="6" customFormat="1" ht="18" x14ac:dyDescent="0.25">
      <c r="A16" s="6" t="str">
        <f>'3500 '!A356</f>
        <v>a</v>
      </c>
      <c r="B16" s="70"/>
      <c r="C16" s="29" t="str">
        <f>'3500 '!C356</f>
        <v>სხვა ხარჯები</v>
      </c>
      <c r="D16" s="11">
        <f>'3500 '!D356</f>
        <v>5</v>
      </c>
      <c r="E16" s="11">
        <f>'3500 '!E356</f>
        <v>9.0399999999999991</v>
      </c>
      <c r="F16" s="42">
        <f>'3500 '!F356</f>
        <v>2.6</v>
      </c>
      <c r="G16" s="42">
        <f>'3500 '!G356</f>
        <v>1.9379200000000001</v>
      </c>
      <c r="H16" s="51">
        <f>'3500 '!L356</f>
        <v>0.74535384615384614</v>
      </c>
      <c r="I16" s="11">
        <f>'3500 '!M356</f>
        <v>1.7600000000000001E-2</v>
      </c>
      <c r="J16" s="11">
        <f>'3500 '!O356</f>
        <v>0.37359999999999999</v>
      </c>
      <c r="K16" s="11">
        <f>'3500 '!S356</f>
        <v>0.38532000000000011</v>
      </c>
      <c r="L16" s="42">
        <f>'3500 '!T356</f>
        <v>0.66208</v>
      </c>
      <c r="M16" s="51">
        <f>'3500 '!U356</f>
        <v>0.21437168141592924</v>
      </c>
      <c r="N16" s="61">
        <f>'3500 '!V356</f>
        <v>7.1020799999999991</v>
      </c>
      <c r="O16" s="61">
        <f>'3500 '!W356</f>
        <v>1.1299999999999999</v>
      </c>
      <c r="P16" s="61">
        <f>'3500 '!X356</f>
        <v>0.7</v>
      </c>
      <c r="Q16" s="61">
        <f>'3500 '!Y356</f>
        <v>7.1020599999999998</v>
      </c>
      <c r="R16" s="61">
        <f>'3500 '!Z356</f>
        <v>0.74</v>
      </c>
      <c r="S16" s="61">
        <f>'3500 '!AA356</f>
        <v>9.0399799999999999</v>
      </c>
      <c r="T16" s="51">
        <f>'3500 '!AB356</f>
        <v>0.99999778761061953</v>
      </c>
      <c r="U16" s="61">
        <f>'3500 '!AC356</f>
        <v>1.9999999999242846E-5</v>
      </c>
      <c r="W16" s="81"/>
      <c r="X16" s="81"/>
      <c r="Y16" s="81"/>
    </row>
    <row r="17" spans="1:25" s="6" customFormat="1" ht="30" hidden="1" x14ac:dyDescent="0.25">
      <c r="A17" s="6" t="str">
        <f>'3500 '!A357</f>
        <v>b</v>
      </c>
      <c r="B17" s="69" t="str">
        <f>'3500 '!B357</f>
        <v/>
      </c>
      <c r="C17" s="13" t="str">
        <f>'3500 '!C357</f>
        <v>არაფინანსური აქტივების ზრდა</v>
      </c>
      <c r="D17" s="14">
        <f>'3500 '!D357</f>
        <v>0</v>
      </c>
      <c r="E17" s="14">
        <f>'3500 '!E357</f>
        <v>10</v>
      </c>
      <c r="F17" s="44">
        <f>'3500 '!F357</f>
        <v>0</v>
      </c>
      <c r="G17" s="44">
        <f>'3500 '!G357</f>
        <v>0</v>
      </c>
      <c r="H17" s="53" t="str">
        <f>'3500 '!L357</f>
        <v/>
      </c>
      <c r="I17" s="14">
        <f>'3500 '!M357</f>
        <v>0</v>
      </c>
      <c r="J17" s="14">
        <f>'3500 '!O357</f>
        <v>0</v>
      </c>
      <c r="K17" s="14">
        <f>'3500 '!S357</f>
        <v>0</v>
      </c>
      <c r="L17" s="44">
        <f>'3500 '!T357</f>
        <v>0</v>
      </c>
      <c r="M17" s="53">
        <f>'3500 '!U357</f>
        <v>0</v>
      </c>
      <c r="N17" s="63">
        <f>'3500 '!V357</f>
        <v>10</v>
      </c>
      <c r="O17" s="63">
        <f>'3500 '!W357</f>
        <v>0</v>
      </c>
      <c r="P17" s="63">
        <f>'3500 '!X357</f>
        <v>0</v>
      </c>
      <c r="Q17" s="63">
        <f>'3500 '!Y357</f>
        <v>10</v>
      </c>
      <c r="R17" s="63">
        <f>'3500 '!Z357</f>
        <v>0</v>
      </c>
      <c r="S17" s="63">
        <f>'3500 '!AA357</f>
        <v>10</v>
      </c>
      <c r="T17" s="53">
        <f>'3500 '!AB357</f>
        <v>1</v>
      </c>
      <c r="U17" s="63">
        <f>'3500 '!AC357</f>
        <v>0</v>
      </c>
      <c r="W17" s="81"/>
      <c r="X17" s="81"/>
      <c r="Y17" s="81"/>
    </row>
    <row r="18" spans="1:25" s="6" customFormat="1" hidden="1" x14ac:dyDescent="0.25">
      <c r="A18" s="6" t="str">
        <f>'3500 '!A358</f>
        <v>b</v>
      </c>
      <c r="B18" s="69" t="str">
        <f>'3500 '!B358</f>
        <v/>
      </c>
      <c r="C18" s="13" t="str">
        <f>'3500 '!C358</f>
        <v>ფინანსური აქტივების ზრდა</v>
      </c>
      <c r="D18" s="14">
        <f>'3500 '!D358</f>
        <v>0</v>
      </c>
      <c r="E18" s="14">
        <f>'3500 '!E358</f>
        <v>0</v>
      </c>
      <c r="F18" s="44">
        <f>'3500 '!F358</f>
        <v>0</v>
      </c>
      <c r="G18" s="44">
        <f>'3500 '!G358</f>
        <v>0</v>
      </c>
      <c r="H18" s="53" t="str">
        <f>'3500 '!L358</f>
        <v/>
      </c>
      <c r="I18" s="14">
        <f>'3500 '!M358</f>
        <v>0</v>
      </c>
      <c r="J18" s="14">
        <f>'3500 '!O358</f>
        <v>0</v>
      </c>
      <c r="K18" s="14">
        <f>'3500 '!S358</f>
        <v>0</v>
      </c>
      <c r="L18" s="44">
        <f>'3500 '!T358</f>
        <v>0</v>
      </c>
      <c r="M18" s="53" t="str">
        <f>'3500 '!U358</f>
        <v/>
      </c>
      <c r="N18" s="63">
        <f>'3500 '!V358</f>
        <v>0</v>
      </c>
      <c r="O18" s="63">
        <f>'3500 '!W358</f>
        <v>0</v>
      </c>
      <c r="P18" s="63">
        <f>'3500 '!X358</f>
        <v>0</v>
      </c>
      <c r="Q18" s="63">
        <f>'3500 '!Y358</f>
        <v>0</v>
      </c>
      <c r="R18" s="63">
        <f>'3500 '!Z358</f>
        <v>0</v>
      </c>
      <c r="S18" s="63">
        <f>'3500 '!AA358</f>
        <v>0</v>
      </c>
      <c r="T18" s="53" t="str">
        <f>'3500 '!AB358</f>
        <v/>
      </c>
      <c r="U18" s="63">
        <f>'3500 '!AC358</f>
        <v>0</v>
      </c>
      <c r="W18" s="81"/>
      <c r="X18" s="81"/>
      <c r="Y18" s="81"/>
    </row>
    <row r="19" spans="1:25" s="6" customFormat="1" ht="18.75" thickBot="1" x14ac:dyDescent="0.3">
      <c r="A19" s="6" t="str">
        <f>'3500 '!A359</f>
        <v>a</v>
      </c>
      <c r="B19" s="71" t="str">
        <f>'3500 '!B359</f>
        <v/>
      </c>
      <c r="C19" s="15" t="str">
        <f>'3500 '!C359</f>
        <v>ვალდებულებების კლება</v>
      </c>
      <c r="D19" s="16">
        <f>'3500 '!D359</f>
        <v>0</v>
      </c>
      <c r="E19" s="16">
        <f>'3500 '!E359</f>
        <v>0.59799999999999998</v>
      </c>
      <c r="F19" s="45">
        <f>'3500 '!F359</f>
        <v>0.59799999999999998</v>
      </c>
      <c r="G19" s="45">
        <f>'3500 '!G359</f>
        <v>0.59799999999999998</v>
      </c>
      <c r="H19" s="54">
        <f>'3500 '!L359</f>
        <v>1</v>
      </c>
      <c r="I19" s="16">
        <f>'3500 '!M359</f>
        <v>0</v>
      </c>
      <c r="J19" s="16">
        <f>'3500 '!O359</f>
        <v>0</v>
      </c>
      <c r="K19" s="16">
        <f>'3500 '!S359</f>
        <v>0</v>
      </c>
      <c r="L19" s="45">
        <f>'3500 '!T359</f>
        <v>0</v>
      </c>
      <c r="M19" s="54">
        <f>'3500 '!U359</f>
        <v>1</v>
      </c>
      <c r="N19" s="64">
        <f>'3500 '!V359</f>
        <v>0</v>
      </c>
      <c r="O19" s="64">
        <f>'3500 '!W359</f>
        <v>0</v>
      </c>
      <c r="P19" s="64">
        <f>'3500 '!X359</f>
        <v>0</v>
      </c>
      <c r="Q19" s="64">
        <f>'3500 '!Y359</f>
        <v>0</v>
      </c>
      <c r="R19" s="64">
        <f>'3500 '!Z359</f>
        <v>0</v>
      </c>
      <c r="S19" s="64">
        <f>'3500 '!AA359</f>
        <v>0.59799999999999998</v>
      </c>
      <c r="T19" s="54">
        <f>'3500 '!AB359</f>
        <v>1</v>
      </c>
      <c r="U19" s="64">
        <f>'3500 '!AC359</f>
        <v>0</v>
      </c>
      <c r="W19" s="81"/>
      <c r="X19" s="81"/>
      <c r="Y19" s="81"/>
    </row>
    <row r="20" spans="1:25" s="6" customFormat="1" ht="33.75" customHeight="1" thickTop="1" thickBot="1" x14ac:dyDescent="0.3">
      <c r="A20" s="6" t="str">
        <f>'3500 '!A1152</f>
        <v>a</v>
      </c>
      <c r="B20" s="67" t="str">
        <f>'3500 '!B1152</f>
        <v>35 03 03 07 02</v>
      </c>
      <c r="C20" s="19" t="str">
        <f>'3500 '!C1152</f>
        <v>სასწრაფო გადაუდებელი დახმარება</v>
      </c>
      <c r="D20" s="7">
        <f>'3500 '!D1152</f>
        <v>20723</v>
      </c>
      <c r="E20" s="7">
        <f>'3500 '!E1152</f>
        <v>22631.751</v>
      </c>
      <c r="F20" s="40">
        <f>'3500 '!F1152</f>
        <v>15830.942999999999</v>
      </c>
      <c r="G20" s="40">
        <f>'3500 '!G1152</f>
        <v>14524.471119999998</v>
      </c>
      <c r="H20" s="49">
        <f>'3500 '!L1152</f>
        <v>0.91747352763508772</v>
      </c>
      <c r="I20" s="7">
        <f>'3500 '!M1152</f>
        <v>0</v>
      </c>
      <c r="J20" s="7">
        <f>'3500 '!O1152</f>
        <v>1675.41155</v>
      </c>
      <c r="K20" s="7">
        <f>'3500 '!S1152</f>
        <v>1937.5597600000001</v>
      </c>
      <c r="L20" s="40">
        <f>'3500 '!T1152</f>
        <v>1306.471880000001</v>
      </c>
      <c r="M20" s="49">
        <f>'3500 '!U1152</f>
        <v>0.64177407748962945</v>
      </c>
      <c r="N20" s="59">
        <f>'3500 '!V1152</f>
        <v>8107.2798800000019</v>
      </c>
      <c r="O20" s="59">
        <f>'3500 '!W1152</f>
        <v>5676.7640650000003</v>
      </c>
      <c r="P20" s="59">
        <f>'3500 '!X1152</f>
        <v>4812.7999999999993</v>
      </c>
      <c r="Q20" s="59">
        <f>'3500 '!Y1152</f>
        <v>8160.2789851999996</v>
      </c>
      <c r="R20" s="59">
        <f>'3500 '!Z1152</f>
        <v>5905.4879999999994</v>
      </c>
      <c r="S20" s="59">
        <f>'3500 '!AA1152</f>
        <v>22684.750105199997</v>
      </c>
      <c r="T20" s="49">
        <f>'3500 '!AB1152</f>
        <v>1.0023418031242919</v>
      </c>
      <c r="U20" s="59">
        <f>'3500 '!AC1152</f>
        <v>-52.999105199996848</v>
      </c>
      <c r="W20" s="81"/>
      <c r="X20" s="81"/>
      <c r="Y20" s="81"/>
    </row>
    <row r="21" spans="1:25" s="6" customFormat="1" ht="18.75" hidden="1" thickTop="1" x14ac:dyDescent="0.25">
      <c r="A21" s="6" t="str">
        <f>'3500 '!A1153</f>
        <v>b</v>
      </c>
      <c r="B21" s="69" t="str">
        <f>'3500 '!B1153</f>
        <v/>
      </c>
      <c r="C21" s="8" t="str">
        <f>'3500 '!C1153</f>
        <v>ხარჯები</v>
      </c>
      <c r="D21" s="9">
        <f>'3500 '!D1153</f>
        <v>20723</v>
      </c>
      <c r="E21" s="9">
        <f>'3500 '!E1153</f>
        <v>22528.527000000002</v>
      </c>
      <c r="F21" s="41">
        <f>'3500 '!F1153</f>
        <v>15727.718999999999</v>
      </c>
      <c r="G21" s="41">
        <f>'3500 '!G1153</f>
        <v>14421.248029999999</v>
      </c>
      <c r="H21" s="50">
        <f>'3500 '!L1153</f>
        <v>0.9169319486188684</v>
      </c>
      <c r="I21" s="9">
        <f>'3500 '!M1153</f>
        <v>0</v>
      </c>
      <c r="J21" s="9">
        <f>'3500 '!O1153</f>
        <v>1675.41155</v>
      </c>
      <c r="K21" s="9">
        <f>'3500 '!S1153</f>
        <v>1937.5597600000001</v>
      </c>
      <c r="L21" s="41">
        <f>'3500 '!T1153</f>
        <v>1306.4709700000003</v>
      </c>
      <c r="M21" s="50">
        <f>'3500 '!U1153</f>
        <v>0.64013275390796731</v>
      </c>
      <c r="N21" s="60">
        <f>'3500 '!V1153</f>
        <v>8107.278970000003</v>
      </c>
      <c r="O21" s="60">
        <f>'3500 '!W1153</f>
        <v>5675.1640649999999</v>
      </c>
      <c r="P21" s="60">
        <f>'3500 '!X1153</f>
        <v>4812.7999999999993</v>
      </c>
      <c r="Q21" s="60">
        <f>'3500 '!Y1153</f>
        <v>8157.8789852</v>
      </c>
      <c r="R21" s="60">
        <f>'3500 '!Z1153</f>
        <v>5905.4879999999994</v>
      </c>
      <c r="S21" s="60">
        <f>'3500 '!AA1153</f>
        <v>22579.1270152</v>
      </c>
      <c r="T21" s="50">
        <f>'3500 '!AB1153</f>
        <v>1.0022460418828092</v>
      </c>
      <c r="U21" s="60">
        <f>'3500 '!AC1153</f>
        <v>-50.60001519999787</v>
      </c>
      <c r="W21" s="81"/>
      <c r="X21" s="81"/>
      <c r="Y21" s="81"/>
    </row>
    <row r="22" spans="1:25" s="6" customFormat="1" ht="18.75" hidden="1" thickTop="1" x14ac:dyDescent="0.25">
      <c r="A22" s="6" t="str">
        <f>'3500 '!A1154</f>
        <v>b</v>
      </c>
      <c r="B22" s="70" t="str">
        <f>'3500 '!B1154</f>
        <v/>
      </c>
      <c r="C22" s="29" t="str">
        <f>'3500 '!C1154</f>
        <v>შრომის ანაზღაურება</v>
      </c>
      <c r="D22" s="12">
        <f>'3500 '!D1154</f>
        <v>0</v>
      </c>
      <c r="E22" s="12">
        <f>'3500 '!E1154</f>
        <v>0</v>
      </c>
      <c r="F22" s="43">
        <f>'3500 '!F1154</f>
        <v>0</v>
      </c>
      <c r="G22" s="43">
        <f>'3500 '!G1154</f>
        <v>0</v>
      </c>
      <c r="H22" s="52" t="str">
        <f>'3500 '!L1154</f>
        <v/>
      </c>
      <c r="I22" s="12">
        <f>'3500 '!M1154</f>
        <v>0</v>
      </c>
      <c r="J22" s="12">
        <f>'3500 '!O1154</f>
        <v>0</v>
      </c>
      <c r="K22" s="12">
        <f>'3500 '!S1154</f>
        <v>0</v>
      </c>
      <c r="L22" s="43">
        <f>'3500 '!T1154</f>
        <v>0</v>
      </c>
      <c r="M22" s="52" t="str">
        <f>'3500 '!U1154</f>
        <v/>
      </c>
      <c r="N22" s="62">
        <f>'3500 '!V1154</f>
        <v>0</v>
      </c>
      <c r="O22" s="62">
        <f>'3500 '!W1154</f>
        <v>0</v>
      </c>
      <c r="P22" s="62">
        <f>'3500 '!X1154</f>
        <v>0</v>
      </c>
      <c r="Q22" s="62">
        <f>'3500 '!Y1154</f>
        <v>0</v>
      </c>
      <c r="R22" s="62">
        <f>'3500 '!Z1154</f>
        <v>0</v>
      </c>
      <c r="S22" s="62">
        <f>'3500 '!AA1154</f>
        <v>0</v>
      </c>
      <c r="T22" s="52" t="str">
        <f>'3500 '!AB1154</f>
        <v/>
      </c>
      <c r="U22" s="62">
        <f>'3500 '!AC1154</f>
        <v>0</v>
      </c>
      <c r="W22" s="81"/>
      <c r="X22" s="81"/>
      <c r="Y22" s="81"/>
    </row>
    <row r="23" spans="1:25" s="6" customFormat="1" ht="18.75" hidden="1" thickTop="1" x14ac:dyDescent="0.25">
      <c r="A23" s="6" t="str">
        <f>'3500 '!A1155</f>
        <v>b</v>
      </c>
      <c r="B23" s="70" t="str">
        <f>'3500 '!B1155</f>
        <v/>
      </c>
      <c r="C23" s="29" t="str">
        <f>'3500 '!C1155</f>
        <v>საქონელი და მომსახურება</v>
      </c>
      <c r="D23" s="11">
        <f>'3500 '!D1155</f>
        <v>18831</v>
      </c>
      <c r="E23" s="11">
        <f>'3500 '!E1155</f>
        <v>21110.929</v>
      </c>
      <c r="F23" s="42">
        <f>'3500 '!F1155</f>
        <v>14728.909</v>
      </c>
      <c r="G23" s="42">
        <f>'3500 '!G1155</f>
        <v>13434.118</v>
      </c>
      <c r="H23" s="51">
        <f>'3500 '!L1155</f>
        <v>0.91209185962110306</v>
      </c>
      <c r="I23" s="11">
        <f>'3500 '!M1155</f>
        <v>0</v>
      </c>
      <c r="J23" s="11">
        <f>'3500 '!O1155</f>
        <v>1537.84115</v>
      </c>
      <c r="K23" s="11">
        <f>'3500 '!S1155</f>
        <v>1800.1023800000021</v>
      </c>
      <c r="L23" s="42">
        <f>'3500 '!T1155</f>
        <v>1294.7909999999993</v>
      </c>
      <c r="M23" s="51">
        <f>'3500 '!U1155</f>
        <v>0.63635844732365876</v>
      </c>
      <c r="N23" s="61">
        <f>'3500 '!V1155</f>
        <v>7676.8109999999997</v>
      </c>
      <c r="O23" s="61">
        <f>'3500 '!W1155</f>
        <v>5255.1406199999992</v>
      </c>
      <c r="P23" s="61">
        <f>'3500 '!X1155</f>
        <v>4394.3999999999996</v>
      </c>
      <c r="Q23" s="61">
        <f>'3500 '!Y1155</f>
        <v>7578.4110651999999</v>
      </c>
      <c r="R23" s="61">
        <f>'3500 '!Z1155</f>
        <v>5486.7</v>
      </c>
      <c r="S23" s="61">
        <f>'3500 '!AA1155</f>
        <v>21012.5290652</v>
      </c>
      <c r="T23" s="51">
        <f>'3500 '!AB1155</f>
        <v>0.99533891024881005</v>
      </c>
      <c r="U23" s="61">
        <f>'3500 '!AC1155</f>
        <v>98.399934799999755</v>
      </c>
      <c r="W23" s="81"/>
      <c r="X23" s="81"/>
      <c r="Y23" s="81"/>
    </row>
    <row r="24" spans="1:25" s="6" customFormat="1" ht="18.75" hidden="1" thickTop="1" x14ac:dyDescent="0.25">
      <c r="A24" s="6" t="str">
        <f>'3500 '!A1156</f>
        <v>b</v>
      </c>
      <c r="B24" s="70" t="str">
        <f>'3500 '!B1156</f>
        <v/>
      </c>
      <c r="C24" s="29" t="str">
        <f>'3500 '!C1156</f>
        <v>პროცენტი</v>
      </c>
      <c r="D24" s="12">
        <f>'3500 '!D1156</f>
        <v>0</v>
      </c>
      <c r="E24" s="12">
        <f>'3500 '!E1156</f>
        <v>0</v>
      </c>
      <c r="F24" s="43">
        <f>'3500 '!F1156</f>
        <v>0</v>
      </c>
      <c r="G24" s="43">
        <f>'3500 '!G1156</f>
        <v>0</v>
      </c>
      <c r="H24" s="52" t="str">
        <f>'3500 '!L1156</f>
        <v/>
      </c>
      <c r="I24" s="12">
        <f>'3500 '!M1156</f>
        <v>0</v>
      </c>
      <c r="J24" s="12">
        <f>'3500 '!O1156</f>
        <v>0</v>
      </c>
      <c r="K24" s="12">
        <f>'3500 '!S1156</f>
        <v>0</v>
      </c>
      <c r="L24" s="43">
        <f>'3500 '!T1156</f>
        <v>0</v>
      </c>
      <c r="M24" s="52" t="str">
        <f>'3500 '!U1156</f>
        <v/>
      </c>
      <c r="N24" s="62">
        <f>'3500 '!V1156</f>
        <v>0</v>
      </c>
      <c r="O24" s="62">
        <f>'3500 '!W1156</f>
        <v>0</v>
      </c>
      <c r="P24" s="62">
        <f>'3500 '!X1156</f>
        <v>0</v>
      </c>
      <c r="Q24" s="62">
        <f>'3500 '!Y1156</f>
        <v>0</v>
      </c>
      <c r="R24" s="62">
        <f>'3500 '!Z1156</f>
        <v>0</v>
      </c>
      <c r="S24" s="62">
        <f>'3500 '!AA1156</f>
        <v>0</v>
      </c>
      <c r="T24" s="52" t="str">
        <f>'3500 '!AB1156</f>
        <v/>
      </c>
      <c r="U24" s="62">
        <f>'3500 '!AC1156</f>
        <v>0</v>
      </c>
      <c r="W24" s="81"/>
      <c r="X24" s="81"/>
      <c r="Y24" s="81"/>
    </row>
    <row r="25" spans="1:25" s="6" customFormat="1" ht="18.75" hidden="1" thickTop="1" x14ac:dyDescent="0.25">
      <c r="A25" s="6" t="str">
        <f>'3500 '!A1157</f>
        <v>b</v>
      </c>
      <c r="B25" s="70" t="str">
        <f>'3500 '!B1157</f>
        <v/>
      </c>
      <c r="C25" s="29" t="str">
        <f>'3500 '!C1157</f>
        <v>სუბსიდიები</v>
      </c>
      <c r="D25" s="12">
        <f>'3500 '!D1157</f>
        <v>0</v>
      </c>
      <c r="E25" s="12">
        <f>'3500 '!E1157</f>
        <v>0</v>
      </c>
      <c r="F25" s="43">
        <f>'3500 '!F1157</f>
        <v>0</v>
      </c>
      <c r="G25" s="43">
        <f>'3500 '!G1157</f>
        <v>0</v>
      </c>
      <c r="H25" s="52" t="str">
        <f>'3500 '!L1157</f>
        <v/>
      </c>
      <c r="I25" s="12">
        <f>'3500 '!M1157</f>
        <v>0</v>
      </c>
      <c r="J25" s="12">
        <f>'3500 '!O1157</f>
        <v>0</v>
      </c>
      <c r="K25" s="12">
        <f>'3500 '!S1157</f>
        <v>0</v>
      </c>
      <c r="L25" s="43">
        <f>'3500 '!T1157</f>
        <v>0</v>
      </c>
      <c r="M25" s="52" t="str">
        <f>'3500 '!U1157</f>
        <v/>
      </c>
      <c r="N25" s="62">
        <f>'3500 '!V1157</f>
        <v>0</v>
      </c>
      <c r="O25" s="62">
        <f>'3500 '!W1157</f>
        <v>0</v>
      </c>
      <c r="P25" s="62">
        <f>'3500 '!X1157</f>
        <v>0</v>
      </c>
      <c r="Q25" s="62">
        <f>'3500 '!Y1157</f>
        <v>0</v>
      </c>
      <c r="R25" s="62">
        <f>'3500 '!Z1157</f>
        <v>0</v>
      </c>
      <c r="S25" s="62">
        <f>'3500 '!AA1157</f>
        <v>0</v>
      </c>
      <c r="T25" s="52" t="str">
        <f>'3500 '!AB1157</f>
        <v/>
      </c>
      <c r="U25" s="62">
        <f>'3500 '!AC1157</f>
        <v>0</v>
      </c>
      <c r="W25" s="81"/>
      <c r="X25" s="81"/>
      <c r="Y25" s="81"/>
    </row>
    <row r="26" spans="1:25" s="6" customFormat="1" ht="18.75" hidden="1" thickTop="1" x14ac:dyDescent="0.25">
      <c r="A26" s="6" t="str">
        <f>'3500 '!A1158</f>
        <v>b</v>
      </c>
      <c r="B26" s="70" t="str">
        <f>'3500 '!B1158</f>
        <v/>
      </c>
      <c r="C26" s="29" t="str">
        <f>'3500 '!C1158</f>
        <v>გრანტები</v>
      </c>
      <c r="D26" s="12">
        <f>'3500 '!D1158</f>
        <v>0</v>
      </c>
      <c r="E26" s="12">
        <f>'3500 '!E1158</f>
        <v>0</v>
      </c>
      <c r="F26" s="43">
        <f>'3500 '!F1158</f>
        <v>0</v>
      </c>
      <c r="G26" s="43">
        <f>'3500 '!G1158</f>
        <v>0</v>
      </c>
      <c r="H26" s="52" t="str">
        <f>'3500 '!L1158</f>
        <v/>
      </c>
      <c r="I26" s="12">
        <f>'3500 '!M1158</f>
        <v>0</v>
      </c>
      <c r="J26" s="12">
        <f>'3500 '!O1158</f>
        <v>0</v>
      </c>
      <c r="K26" s="12">
        <f>'3500 '!S1158</f>
        <v>0</v>
      </c>
      <c r="L26" s="43">
        <f>'3500 '!T1158</f>
        <v>0</v>
      </c>
      <c r="M26" s="52" t="str">
        <f>'3500 '!U1158</f>
        <v/>
      </c>
      <c r="N26" s="62">
        <f>'3500 '!V1158</f>
        <v>0</v>
      </c>
      <c r="O26" s="62">
        <f>'3500 '!W1158</f>
        <v>0</v>
      </c>
      <c r="P26" s="62">
        <f>'3500 '!X1158</f>
        <v>0</v>
      </c>
      <c r="Q26" s="62">
        <f>'3500 '!Y1158</f>
        <v>0</v>
      </c>
      <c r="R26" s="62">
        <f>'3500 '!Z1158</f>
        <v>0</v>
      </c>
      <c r="S26" s="62">
        <f>'3500 '!AA1158</f>
        <v>0</v>
      </c>
      <c r="T26" s="52" t="str">
        <f>'3500 '!AB1158</f>
        <v/>
      </c>
      <c r="U26" s="62">
        <f>'3500 '!AC1158</f>
        <v>0</v>
      </c>
      <c r="W26" s="81"/>
      <c r="X26" s="81"/>
      <c r="Y26" s="81"/>
    </row>
    <row r="27" spans="1:25" s="6" customFormat="1" ht="18.75" hidden="1" thickTop="1" x14ac:dyDescent="0.25">
      <c r="A27" s="6" t="str">
        <f>'3500 '!A1159</f>
        <v>b</v>
      </c>
      <c r="B27" s="70" t="str">
        <f>'3500 '!B1159</f>
        <v/>
      </c>
      <c r="C27" s="29" t="str">
        <f>'3500 '!C1159</f>
        <v>სოციალური უზრუნველყოფა</v>
      </c>
      <c r="D27" s="11">
        <f>'3500 '!D1159</f>
        <v>1227</v>
      </c>
      <c r="E27" s="11">
        <f>'3500 '!E1159</f>
        <v>1157</v>
      </c>
      <c r="F27" s="42">
        <f>'3500 '!F1159</f>
        <v>850.1</v>
      </c>
      <c r="G27" s="42">
        <f>'3500 '!G1159</f>
        <v>841.60248999999999</v>
      </c>
      <c r="H27" s="51">
        <f>'3500 '!L1159</f>
        <v>0.99000410539936479</v>
      </c>
      <c r="I27" s="11">
        <f>'3500 '!M1159</f>
        <v>0</v>
      </c>
      <c r="J27" s="11">
        <f>'3500 '!O1159</f>
        <v>109.14747</v>
      </c>
      <c r="K27" s="11">
        <f>'3500 '!S1159</f>
        <v>107.03152999999998</v>
      </c>
      <c r="L27" s="42">
        <f>'3500 '!T1159</f>
        <v>8.4975100000000339</v>
      </c>
      <c r="M27" s="51">
        <f>'3500 '!U1159</f>
        <v>0.72740059636992216</v>
      </c>
      <c r="N27" s="61">
        <f>'3500 '!V1159</f>
        <v>315.39751000000001</v>
      </c>
      <c r="O27" s="61">
        <f>'3500 '!W1159</f>
        <v>333.65602000000001</v>
      </c>
      <c r="P27" s="61">
        <f>'3500 '!X1159</f>
        <v>306.7</v>
      </c>
      <c r="Q27" s="61">
        <f>'3500 '!Y1159</f>
        <v>464.39747</v>
      </c>
      <c r="R27" s="61">
        <f>'3500 '!Z1159</f>
        <v>306.89999999999998</v>
      </c>
      <c r="S27" s="61">
        <f>'3500 '!AA1159</f>
        <v>1305.9999600000001</v>
      </c>
      <c r="T27" s="51">
        <f>'3500 '!AB1159</f>
        <v>1.1287812964563528</v>
      </c>
      <c r="U27" s="61">
        <f>'3500 '!AC1159</f>
        <v>-148.9999600000001</v>
      </c>
      <c r="W27" s="81"/>
      <c r="X27" s="81"/>
      <c r="Y27" s="81"/>
    </row>
    <row r="28" spans="1:25" s="6" customFormat="1" ht="18.75" hidden="1" thickTop="1" x14ac:dyDescent="0.25">
      <c r="A28" s="6" t="str">
        <f>'3500 '!A1160</f>
        <v>b</v>
      </c>
      <c r="B28" s="70" t="str">
        <f>'3500 '!B1160</f>
        <v/>
      </c>
      <c r="C28" s="29" t="str">
        <f>'3500 '!C1160</f>
        <v>სხვა ხარჯები</v>
      </c>
      <c r="D28" s="11">
        <f>'3500 '!D1160</f>
        <v>665</v>
      </c>
      <c r="E28" s="11">
        <f>'3500 '!E1160</f>
        <v>260.59800000000001</v>
      </c>
      <c r="F28" s="42">
        <f>'3500 '!F1160</f>
        <v>148.71</v>
      </c>
      <c r="G28" s="42">
        <f>'3500 '!G1160</f>
        <v>145.52754000000002</v>
      </c>
      <c r="H28" s="51">
        <f>'3500 '!L1160</f>
        <v>0.9785995561831754</v>
      </c>
      <c r="I28" s="11">
        <f>'3500 '!M1160</f>
        <v>0</v>
      </c>
      <c r="J28" s="11">
        <f>'3500 '!O1160</f>
        <v>28.422930000000001</v>
      </c>
      <c r="K28" s="11">
        <f>'3500 '!S1160</f>
        <v>30.425850000000011</v>
      </c>
      <c r="L28" s="42">
        <f>'3500 '!T1160</f>
        <v>3.1824599999999919</v>
      </c>
      <c r="M28" s="51">
        <f>'3500 '!U1160</f>
        <v>0.55843690281583136</v>
      </c>
      <c r="N28" s="61">
        <f>'3500 '!V1160</f>
        <v>115.07046</v>
      </c>
      <c r="O28" s="61">
        <f>'3500 '!W1160</f>
        <v>86.367424999999997</v>
      </c>
      <c r="P28" s="61">
        <f>'3500 '!X1160</f>
        <v>111.7</v>
      </c>
      <c r="Q28" s="61">
        <f>'3500 '!Y1160</f>
        <v>115.07044999999999</v>
      </c>
      <c r="R28" s="61">
        <f>'3500 '!Z1160</f>
        <v>111.88800000000001</v>
      </c>
      <c r="S28" s="61">
        <f>'3500 '!AA1160</f>
        <v>260.59798999999998</v>
      </c>
      <c r="T28" s="51">
        <f>'3500 '!AB1160</f>
        <v>0.99999996162672</v>
      </c>
      <c r="U28" s="61">
        <f>'3500 '!AC1160</f>
        <v>1.0000000031595846E-5</v>
      </c>
      <c r="W28" s="81"/>
      <c r="X28" s="81"/>
      <c r="Y28" s="81"/>
    </row>
    <row r="29" spans="1:25" s="6" customFormat="1" ht="30.75" hidden="1" thickTop="1" x14ac:dyDescent="0.25">
      <c r="A29" s="6" t="str">
        <f>'3500 '!A1161</f>
        <v>b</v>
      </c>
      <c r="B29" s="69" t="str">
        <f>'3500 '!B1161</f>
        <v/>
      </c>
      <c r="C29" s="13" t="str">
        <f>'3500 '!C1161</f>
        <v>არაფინანსური აქტივების ზრდა</v>
      </c>
      <c r="D29" s="14">
        <f>'3500 '!D1161</f>
        <v>0</v>
      </c>
      <c r="E29" s="14">
        <f>'3500 '!E1161</f>
        <v>0</v>
      </c>
      <c r="F29" s="44">
        <f>'3500 '!F1161</f>
        <v>0</v>
      </c>
      <c r="G29" s="44">
        <f>'3500 '!G1161</f>
        <v>0</v>
      </c>
      <c r="H29" s="53" t="str">
        <f>'3500 '!L1161</f>
        <v/>
      </c>
      <c r="I29" s="14">
        <f>'3500 '!M1161</f>
        <v>0</v>
      </c>
      <c r="J29" s="14">
        <f>'3500 '!O1161</f>
        <v>0</v>
      </c>
      <c r="K29" s="14">
        <f>'3500 '!S1161</f>
        <v>0</v>
      </c>
      <c r="L29" s="44">
        <f>'3500 '!T1161</f>
        <v>0</v>
      </c>
      <c r="M29" s="53" t="str">
        <f>'3500 '!U1161</f>
        <v/>
      </c>
      <c r="N29" s="63">
        <f>'3500 '!V1161</f>
        <v>0</v>
      </c>
      <c r="O29" s="63">
        <f>'3500 '!W1161</f>
        <v>1.6</v>
      </c>
      <c r="P29" s="63">
        <f>'3500 '!X1161</f>
        <v>0</v>
      </c>
      <c r="Q29" s="63">
        <f>'3500 '!Y1161</f>
        <v>2.4</v>
      </c>
      <c r="R29" s="63">
        <f>'3500 '!Z1161</f>
        <v>0</v>
      </c>
      <c r="S29" s="63">
        <f>'3500 '!AA1161</f>
        <v>2.4</v>
      </c>
      <c r="T29" s="53" t="str">
        <f>'3500 '!AB1161</f>
        <v/>
      </c>
      <c r="U29" s="63">
        <f>'3500 '!AC1161</f>
        <v>-2.4</v>
      </c>
      <c r="V29"/>
      <c r="W29" s="81"/>
      <c r="X29" s="81"/>
      <c r="Y29" s="81"/>
    </row>
    <row r="30" spans="1:25" s="6" customFormat="1" ht="15.75" hidden="1" thickTop="1" x14ac:dyDescent="0.25">
      <c r="A30" s="6" t="str">
        <f>'3500 '!A1162</f>
        <v>b</v>
      </c>
      <c r="B30" s="69" t="str">
        <f>'3500 '!B1162</f>
        <v/>
      </c>
      <c r="C30" s="13" t="str">
        <f>'3500 '!C1162</f>
        <v>ფინანსური აქტივების ზრდა</v>
      </c>
      <c r="D30" s="14">
        <f>'3500 '!D1162</f>
        <v>0</v>
      </c>
      <c r="E30" s="14">
        <f>'3500 '!E1162</f>
        <v>0</v>
      </c>
      <c r="F30" s="44">
        <f>'3500 '!F1162</f>
        <v>0</v>
      </c>
      <c r="G30" s="44">
        <f>'3500 '!G1162</f>
        <v>0</v>
      </c>
      <c r="H30" s="53" t="str">
        <f>'3500 '!L1162</f>
        <v/>
      </c>
      <c r="I30" s="14">
        <f>'3500 '!M1162</f>
        <v>0</v>
      </c>
      <c r="J30" s="14">
        <f>'3500 '!O1162</f>
        <v>0</v>
      </c>
      <c r="K30" s="14">
        <f>'3500 '!S1162</f>
        <v>0</v>
      </c>
      <c r="L30" s="44">
        <f>'3500 '!T1162</f>
        <v>0</v>
      </c>
      <c r="M30" s="53" t="str">
        <f>'3500 '!U1162</f>
        <v/>
      </c>
      <c r="N30" s="63">
        <f>'3500 '!V1162</f>
        <v>0</v>
      </c>
      <c r="O30" s="63">
        <f>'3500 '!W1162</f>
        <v>0</v>
      </c>
      <c r="P30" s="63">
        <f>'3500 '!X1162</f>
        <v>0</v>
      </c>
      <c r="Q30" s="63">
        <f>'3500 '!Y1162</f>
        <v>0</v>
      </c>
      <c r="R30" s="63">
        <f>'3500 '!Z1162</f>
        <v>0</v>
      </c>
      <c r="S30" s="63">
        <f>'3500 '!AA1162</f>
        <v>0</v>
      </c>
      <c r="T30" s="53" t="str">
        <f>'3500 '!AB1162</f>
        <v/>
      </c>
      <c r="U30" s="63">
        <f>'3500 '!AC1162</f>
        <v>0</v>
      </c>
      <c r="V30"/>
      <c r="W30" s="81"/>
      <c r="X30" s="81"/>
      <c r="Y30" s="81"/>
    </row>
    <row r="31" spans="1:25" s="6" customFormat="1" ht="19.5" hidden="1" thickTop="1" thickBot="1" x14ac:dyDescent="0.3">
      <c r="A31" s="6" t="str">
        <f>'3500 '!A1163</f>
        <v>b</v>
      </c>
      <c r="B31" s="71" t="str">
        <f>'3500 '!B1163</f>
        <v/>
      </c>
      <c r="C31" s="15" t="str">
        <f>'3500 '!C1163</f>
        <v>ვალდებულებების კლება</v>
      </c>
      <c r="D31" s="16">
        <f>'3500 '!D1163</f>
        <v>0</v>
      </c>
      <c r="E31" s="16">
        <f>'3500 '!E1163</f>
        <v>103.224</v>
      </c>
      <c r="F31" s="45">
        <f>'3500 '!F1163</f>
        <v>103.224</v>
      </c>
      <c r="G31" s="45">
        <f>'3500 '!G1163</f>
        <v>103.22309</v>
      </c>
      <c r="H31" s="54">
        <f>'3500 '!L1163</f>
        <v>0.99999118422072386</v>
      </c>
      <c r="I31" s="16">
        <f>'3500 '!M1163</f>
        <v>0</v>
      </c>
      <c r="J31" s="16">
        <f>'3500 '!O1163</f>
        <v>0</v>
      </c>
      <c r="K31" s="16">
        <f>'3500 '!S1163</f>
        <v>0</v>
      </c>
      <c r="L31" s="45">
        <f>'3500 '!T1163</f>
        <v>9.1000000000462933E-4</v>
      </c>
      <c r="M31" s="54">
        <f>'3500 '!U1163</f>
        <v>0.99999118422072386</v>
      </c>
      <c r="N31" s="64">
        <f>'3500 '!V1163</f>
        <v>9.1000000000462933E-4</v>
      </c>
      <c r="O31" s="64">
        <f>'3500 '!W1163</f>
        <v>0</v>
      </c>
      <c r="P31" s="64">
        <f>'3500 '!X1163</f>
        <v>0</v>
      </c>
      <c r="Q31" s="64">
        <f>'3500 '!Y1163</f>
        <v>0</v>
      </c>
      <c r="R31" s="64">
        <f>'3500 '!Z1163</f>
        <v>0</v>
      </c>
      <c r="S31" s="64">
        <f>'3500 '!AA1163</f>
        <v>103.22309</v>
      </c>
      <c r="T31" s="54">
        <f>'3500 '!AB1163</f>
        <v>0.99999118422072386</v>
      </c>
      <c r="U31" s="64">
        <f>'3500 '!AC1163</f>
        <v>9.1000000000462933E-4</v>
      </c>
      <c r="V31"/>
      <c r="W31" s="81"/>
      <c r="X31" s="81"/>
      <c r="Y31" s="81"/>
    </row>
    <row r="32" spans="1:25" ht="15.75" thickTop="1" x14ac:dyDescent="0.25"/>
    <row r="33" spans="2:21" ht="117" customHeight="1" x14ac:dyDescent="0.25"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77"/>
      <c r="O33" s="77"/>
      <c r="P33" s="77"/>
      <c r="Q33" s="77"/>
      <c r="R33" s="77"/>
      <c r="S33" s="77"/>
      <c r="T33" s="77"/>
      <c r="U33" s="77"/>
    </row>
    <row r="34" spans="2:21" ht="37.5" customHeight="1" x14ac:dyDescent="0.25"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77"/>
      <c r="O34" s="77"/>
      <c r="P34" s="77"/>
      <c r="Q34" s="77"/>
      <c r="R34" s="77"/>
      <c r="S34" s="77"/>
      <c r="T34" s="77"/>
      <c r="U34" s="77"/>
    </row>
    <row r="35" spans="2:21" ht="41.25" customHeight="1" x14ac:dyDescent="0.25"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77"/>
      <c r="O35" s="77"/>
      <c r="P35" s="77"/>
      <c r="Q35" s="77"/>
      <c r="R35" s="77"/>
      <c r="S35" s="77"/>
      <c r="T35" s="77"/>
      <c r="U35" s="77"/>
    </row>
    <row r="36" spans="2:21" ht="78" customHeight="1" x14ac:dyDescent="0.25"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77"/>
      <c r="O36" s="77"/>
      <c r="P36" s="77"/>
      <c r="Q36" s="77"/>
      <c r="R36" s="77"/>
      <c r="S36" s="77"/>
      <c r="T36" s="77"/>
      <c r="U36" s="77"/>
    </row>
    <row r="37" spans="2:21" ht="39.75" customHeight="1" x14ac:dyDescent="0.25"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77"/>
      <c r="O37" s="77"/>
      <c r="P37" s="77"/>
      <c r="Q37" s="77"/>
      <c r="R37" s="77"/>
      <c r="S37" s="77"/>
      <c r="T37" s="77"/>
      <c r="U37" s="77"/>
    </row>
  </sheetData>
  <autoFilter ref="A3:U31">
    <filterColumn colId="0">
      <filters>
        <filter val="a"/>
      </filters>
    </filterColumn>
  </autoFilter>
  <mergeCells count="6">
    <mergeCell ref="B37:M37"/>
    <mergeCell ref="J2:K2"/>
    <mergeCell ref="B33:M33"/>
    <mergeCell ref="B34:M34"/>
    <mergeCell ref="B35:M35"/>
    <mergeCell ref="B36:M36"/>
  </mergeCell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37"/>
  <sheetViews>
    <sheetView zoomScale="70" zoomScaleNormal="70" workbookViewId="0">
      <pane ySplit="3" topLeftCell="A25" activePane="bottomLeft" state="frozen"/>
      <selection pane="bottomLeft" activeCell="P5" sqref="P5"/>
    </sheetView>
  </sheetViews>
  <sheetFormatPr defaultRowHeight="15" x14ac:dyDescent="0.25"/>
  <cols>
    <col min="1" max="1" width="4" customWidth="1"/>
    <col min="2" max="2" width="11.5703125" customWidth="1"/>
    <col min="3" max="3" width="38.7109375" customWidth="1"/>
    <col min="4" max="4" width="19.5703125" hidden="1" customWidth="1"/>
    <col min="5" max="5" width="13.42578125" customWidth="1"/>
    <col min="6" max="6" width="15" bestFit="1" customWidth="1"/>
    <col min="7" max="7" width="11.5703125" customWidth="1"/>
    <col min="9" max="9" width="11.5703125" hidden="1" customWidth="1"/>
    <col min="10" max="10" width="13" hidden="1" customWidth="1"/>
    <col min="11" max="11" width="19.28515625" customWidth="1"/>
    <col min="12" max="16" width="24.42578125" customWidth="1"/>
  </cols>
  <sheetData>
    <row r="2" spans="1:16" x14ac:dyDescent="0.25">
      <c r="K2" s="75"/>
    </row>
    <row r="3" spans="1:16" s="3" customFormat="1" ht="120.75" thickBot="1" x14ac:dyDescent="0.3">
      <c r="B3" s="68" t="str">
        <f>სასწრაფო!B3</f>
        <v>პროგრამული კოდი</v>
      </c>
      <c r="C3" s="4" t="str">
        <f>სასწრაფო!C3</f>
        <v>დ ა ს ა ხ ე ლ ე ბ ა</v>
      </c>
      <c r="D3" s="4" t="str">
        <f>სასწრაფო!D3</f>
        <v>დამტკიცებული საბიუჯეტო</v>
      </c>
      <c r="E3" s="4" t="str">
        <f>სასწრაფო!E3</f>
        <v>2015 წლის დაზუსტებული გეგმა</v>
      </c>
      <c r="F3" s="39" t="str">
        <f>სასწრაფო!F3</f>
        <v>9 თვის დაზუსტებული გეგმა</v>
      </c>
      <c r="G3" s="39" t="str">
        <f>სასწრაფო!G3</f>
        <v>9 თვის საკასო</v>
      </c>
      <c r="H3" s="74" t="str">
        <f>სასწრაფო!H3</f>
        <v>9 თვის საკასო 9 თვის  გეგმასთან მიმართებაში %</v>
      </c>
      <c r="I3" s="5" t="str">
        <f>სასწრაფო!I3</f>
        <v>სექტემბრის მოსალოდნელი ხარჯი</v>
      </c>
      <c r="J3" s="82" t="str">
        <f>სასწრაფო!J3</f>
        <v>მაისი</v>
      </c>
      <c r="K3" s="82" t="str">
        <f>სასწრაფო!K3</f>
        <v>სექტემბრის საკასო ხარჯი</v>
      </c>
      <c r="L3" s="39" t="str">
        <f>სასწრაფო!L3</f>
        <v>სხვაობა 9 თვის დაზუსტებულ გეგმასა და  9 თვის საკასოს შორის</v>
      </c>
      <c r="M3" s="58" t="str">
        <f>სასწრაფო!M3</f>
        <v>9 თვის საკასო წლის  დაზუსტებულ გეგმასთან მიმართებაში %</v>
      </c>
      <c r="N3" s="58" t="str">
        <f>სასწრაფო!N3</f>
        <v>სხვაობა 2015 წლის დაზუსტებულ გეგმასა და 9 თვის საკასოს შორის</v>
      </c>
      <c r="O3" s="58" t="str">
        <f>სასწრაფო!T3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48.75" customHeight="1" thickTop="1" thickBot="1" x14ac:dyDescent="0.3">
      <c r="A4" s="6" t="str">
        <f>სასწრაფო!A4</f>
        <v>a</v>
      </c>
      <c r="B4" s="67" t="str">
        <f>სასწრაფო!B4</f>
        <v>35 01 08</v>
      </c>
      <c r="C4" s="19" t="str">
        <f>სასწრაფო!C4</f>
        <v>სასწრაფო სამედიცინო დახმარების მართვის პროგრამა</v>
      </c>
      <c r="D4" s="7">
        <f>სასწრაფო!D4</f>
        <v>1750</v>
      </c>
      <c r="E4" s="7">
        <f>სასწრაფო!E4</f>
        <v>1209.6699999999998</v>
      </c>
      <c r="F4" s="40">
        <f>სასწრაფო!F4</f>
        <v>825.44999999999993</v>
      </c>
      <c r="G4" s="40">
        <f>სასწრაფო!G4</f>
        <v>738.42202999999984</v>
      </c>
      <c r="H4" s="49">
        <f>სასწრაფო!H4</f>
        <v>0.89456905930098718</v>
      </c>
      <c r="I4" s="7">
        <f>სასწრაფო!I4</f>
        <v>1.7600000000000001E-2</v>
      </c>
      <c r="J4" s="7">
        <f>სასწრაფო!J4</f>
        <v>79.362000000000009</v>
      </c>
      <c r="K4" s="7">
        <f>სასწრაფო!K4</f>
        <v>80.759109999999851</v>
      </c>
      <c r="L4" s="40">
        <f>სასწრაფო!L4</f>
        <v>87.027970000000096</v>
      </c>
      <c r="M4" s="49">
        <f>სასწრაფო!M4</f>
        <v>0.61043262212008231</v>
      </c>
      <c r="N4" s="59">
        <f>სასწრაფო!N4</f>
        <v>471.24797000000001</v>
      </c>
      <c r="O4" s="49">
        <f>სასწრაფო!T4</f>
        <v>0.95618632354278443</v>
      </c>
      <c r="P4" s="59">
        <f>G4+სასწრაფო!O4-K4</f>
        <v>964.6329199999999</v>
      </c>
    </row>
    <row r="5" spans="1:16" s="6" customFormat="1" ht="19.5" customHeight="1" thickTop="1" x14ac:dyDescent="0.25">
      <c r="A5" s="6" t="str">
        <f>სასწრაფო!A5</f>
        <v>a</v>
      </c>
      <c r="B5" s="69">
        <f>სასწრაფო!B5</f>
        <v>0</v>
      </c>
      <c r="C5" s="8" t="str">
        <f>სასწრაფო!C5</f>
        <v>ხარჯები</v>
      </c>
      <c r="D5" s="9">
        <f>სასწრაფო!D5</f>
        <v>1750</v>
      </c>
      <c r="E5" s="9">
        <f>სასწრაფო!E5</f>
        <v>1199.0719999999999</v>
      </c>
      <c r="F5" s="41">
        <f>სასწრაფო!F5</f>
        <v>824.85199999999998</v>
      </c>
      <c r="G5" s="41">
        <f>სასწრაფო!G5</f>
        <v>737.82402999999988</v>
      </c>
      <c r="H5" s="50">
        <f>სასწრაფო!H5</f>
        <v>0.89449262413135922</v>
      </c>
      <c r="I5" s="9">
        <f>სასწრაფო!I5</f>
        <v>1.7600000000000001E-2</v>
      </c>
      <c r="J5" s="9">
        <f>სასწრაფო!J5</f>
        <v>79.362000000000009</v>
      </c>
      <c r="K5" s="9">
        <f>სასწრაფო!K5</f>
        <v>80.759109999999851</v>
      </c>
      <c r="L5" s="41">
        <f>სასწრაფო!L5</f>
        <v>87.027970000000096</v>
      </c>
      <c r="M5" s="50">
        <f>სასწრაფო!M5</f>
        <v>0.61532921292466169</v>
      </c>
      <c r="N5" s="60">
        <f>სასწრაფო!N5</f>
        <v>461.24797000000001</v>
      </c>
      <c r="O5" s="50">
        <f>სასწრაფო!T5</f>
        <v>0.95579907628566085</v>
      </c>
      <c r="P5" s="60">
        <f>G5+სასწრაფო!O5-K5</f>
        <v>964.03491999999994</v>
      </c>
    </row>
    <row r="6" spans="1:16" s="6" customFormat="1" ht="18" x14ac:dyDescent="0.25">
      <c r="A6" s="6" t="str">
        <f>სასწრაფო!A6</f>
        <v>a</v>
      </c>
      <c r="B6" s="70">
        <f>სასწრაფო!B6</f>
        <v>0</v>
      </c>
      <c r="C6" s="29" t="str">
        <f>სასწრაფო!C6</f>
        <v>შრომის ანაზღაურება</v>
      </c>
      <c r="D6" s="11">
        <f>სასწრაფო!D6</f>
        <v>1248</v>
      </c>
      <c r="E6" s="11">
        <f>სასწრაფო!E6</f>
        <v>1001.6</v>
      </c>
      <c r="F6" s="42">
        <f>სასწრაფო!F6</f>
        <v>730.8</v>
      </c>
      <c r="G6" s="42">
        <f>სასწრაფო!G6</f>
        <v>685.15635999999995</v>
      </c>
      <c r="H6" s="51">
        <f>სასწრაფო!H6</f>
        <v>0.93754291187739458</v>
      </c>
      <c r="I6" s="11">
        <f>სასწრაფო!I6</f>
        <v>0</v>
      </c>
      <c r="J6" s="11">
        <f>სასწრაფო!J6</f>
        <v>75.808400000000006</v>
      </c>
      <c r="K6" s="11">
        <f>სასწრაფო!K6</f>
        <v>68.025449999999864</v>
      </c>
      <c r="L6" s="42">
        <f>სასწრაფო!L6</f>
        <v>45.643640000000005</v>
      </c>
      <c r="M6" s="51">
        <f>სასწრაფო!M6</f>
        <v>0.6840618610223641</v>
      </c>
      <c r="N6" s="61">
        <f>სასწრაფო!N6</f>
        <v>316.44364000000007</v>
      </c>
      <c r="O6" s="51">
        <f>სასწრაფო!T6</f>
        <v>0.94708461461661331</v>
      </c>
      <c r="P6" s="61">
        <f>G6+სასწრაფო!O6-K6</f>
        <v>882.17091000000005</v>
      </c>
    </row>
    <row r="7" spans="1:16" s="6" customFormat="1" ht="18" x14ac:dyDescent="0.25">
      <c r="A7" s="6" t="str">
        <f>სასწრაფო!A7</f>
        <v>a</v>
      </c>
      <c r="B7" s="70">
        <f>სასწრაფო!B7</f>
        <v>0</v>
      </c>
      <c r="C7" s="33" t="str">
        <f>სასწრაფო!C7</f>
        <v>თანამდებობრივი სარგო</v>
      </c>
      <c r="D7" s="11">
        <f>სასწრაფო!D7</f>
        <v>0</v>
      </c>
      <c r="E7" s="11">
        <f>სასწრაფო!E7</f>
        <v>0</v>
      </c>
      <c r="F7" s="42">
        <f>სასწრაფო!F7</f>
        <v>0</v>
      </c>
      <c r="G7" s="42">
        <f>სასწრაფო!G7</f>
        <v>645.90635999999995</v>
      </c>
      <c r="H7" s="51" t="str">
        <f>სასწრაფო!H7</f>
        <v/>
      </c>
      <c r="I7" s="11">
        <f>სასწრაფო!I7</f>
        <v>0</v>
      </c>
      <c r="J7" s="11">
        <f>სასწრაფო!J7</f>
        <v>75.808400000000006</v>
      </c>
      <c r="K7" s="11">
        <f>სასწრაფო!K7</f>
        <v>645.90635999999995</v>
      </c>
      <c r="L7" s="42" t="str">
        <f>სასწრაფო!L7</f>
        <v/>
      </c>
      <c r="M7" s="51" t="str">
        <f>სასწრაფო!M7</f>
        <v/>
      </c>
      <c r="N7" s="61" t="str">
        <f>სასწრაფო!N7</f>
        <v/>
      </c>
      <c r="O7" s="51" t="str">
        <f>სასწრაფო!T7</f>
        <v/>
      </c>
      <c r="P7" s="61">
        <f>G7+სასწრაფო!O7-K7</f>
        <v>237.64</v>
      </c>
    </row>
    <row r="8" spans="1:16" s="6" customFormat="1" ht="18" x14ac:dyDescent="0.25">
      <c r="A8" s="6" t="str">
        <f>სასწრაფო!A8</f>
        <v>a</v>
      </c>
      <c r="B8" s="70">
        <f>სასწრაფო!B8</f>
        <v>0</v>
      </c>
      <c r="C8" s="33" t="str">
        <f>სასწრაფო!C8</f>
        <v>პრემია</v>
      </c>
      <c r="D8" s="11">
        <f>სასწრაფო!D8</f>
        <v>0</v>
      </c>
      <c r="E8" s="11">
        <f>სასწრაფო!E8</f>
        <v>0</v>
      </c>
      <c r="F8" s="42">
        <f>სასწრაფო!F8</f>
        <v>0</v>
      </c>
      <c r="G8" s="42">
        <f>სასწრაფო!G8</f>
        <v>39.25</v>
      </c>
      <c r="H8" s="51" t="str">
        <f>სასწრაფო!H8</f>
        <v/>
      </c>
      <c r="I8" s="11">
        <f>სასწრაფო!I8</f>
        <v>0</v>
      </c>
      <c r="J8" s="11">
        <f>სასწრაფო!J8</f>
        <v>0</v>
      </c>
      <c r="K8" s="11">
        <f>სასწრაფო!K8</f>
        <v>39.25</v>
      </c>
      <c r="L8" s="42" t="str">
        <f>სასწრაფო!L8</f>
        <v/>
      </c>
      <c r="M8" s="51" t="str">
        <f>სასწრაფო!M8</f>
        <v/>
      </c>
      <c r="N8" s="61" t="str">
        <f>სასწრაფო!N8</f>
        <v/>
      </c>
      <c r="O8" s="51" t="str">
        <f>სასწრაფო!T8</f>
        <v/>
      </c>
      <c r="P8" s="61">
        <f>G8+სასწრაფო!O8-K8</f>
        <v>27.400000000000006</v>
      </c>
    </row>
    <row r="9" spans="1:16" s="6" customFormat="1" ht="18" x14ac:dyDescent="0.25">
      <c r="A9" s="6" t="str">
        <f>სასწრაფო!A9</f>
        <v>b</v>
      </c>
      <c r="B9" s="70">
        <f>სასწრაფო!B9</f>
        <v>0</v>
      </c>
      <c r="C9" s="33" t="str">
        <f>სასწრაფო!C9</f>
        <v>დანამატი</v>
      </c>
      <c r="D9" s="11">
        <f>სასწრაფო!D9</f>
        <v>0</v>
      </c>
      <c r="E9" s="11">
        <f>სასწრაფო!E9</f>
        <v>0</v>
      </c>
      <c r="F9" s="42">
        <f>სასწრაფო!F9</f>
        <v>0</v>
      </c>
      <c r="G9" s="42">
        <f>სასწრაფო!G9</f>
        <v>0</v>
      </c>
      <c r="H9" s="51" t="str">
        <f>სასწრაფო!H9</f>
        <v/>
      </c>
      <c r="I9" s="11">
        <f>სასწრაფო!I9</f>
        <v>0</v>
      </c>
      <c r="J9" s="11">
        <f>სასწრაფო!J9</f>
        <v>0</v>
      </c>
      <c r="K9" s="11">
        <f>სასწრაფო!K9</f>
        <v>0</v>
      </c>
      <c r="L9" s="42" t="str">
        <f>სასწრაფო!L9</f>
        <v/>
      </c>
      <c r="M9" s="51" t="str">
        <f>სასწრაფო!M9</f>
        <v/>
      </c>
      <c r="N9" s="61" t="str">
        <f>სასწრაფო!N9</f>
        <v/>
      </c>
      <c r="O9" s="51" t="str">
        <f>სასწრაფო!T9</f>
        <v/>
      </c>
      <c r="P9" s="61">
        <f>G9+სასწრაფო!O9-K9</f>
        <v>0</v>
      </c>
    </row>
    <row r="10" spans="1:16" s="6" customFormat="1" ht="18" x14ac:dyDescent="0.25">
      <c r="A10" s="6" t="str">
        <f>სასწრაფო!A10</f>
        <v>a</v>
      </c>
      <c r="B10" s="70">
        <f>სასწრაფო!B10</f>
        <v>0</v>
      </c>
      <c r="C10" s="29" t="str">
        <f>სასწრაფო!C10</f>
        <v>საქონელი და მომსახურება</v>
      </c>
      <c r="D10" s="11">
        <f>სასწრაფო!D10</f>
        <v>497</v>
      </c>
      <c r="E10" s="11">
        <f>სასწრაფო!E10</f>
        <v>181.93199999999999</v>
      </c>
      <c r="F10" s="42">
        <f>სასწრაფო!F10</f>
        <v>90.951999999999998</v>
      </c>
      <c r="G10" s="42">
        <f>სასწრაფო!G10</f>
        <v>50.263080000000002</v>
      </c>
      <c r="H10" s="51">
        <f>სასწრაფო!H10</f>
        <v>0.55263303720643864</v>
      </c>
      <c r="I10" s="11">
        <f>სასწრაფო!I10</f>
        <v>0</v>
      </c>
      <c r="J10" s="11">
        <f>სასწრაფო!J10</f>
        <v>3.18</v>
      </c>
      <c r="K10" s="11">
        <f>სასწრაფო!K10</f>
        <v>12.348340000000007</v>
      </c>
      <c r="L10" s="42">
        <f>სასწრაფო!L10</f>
        <v>40.688919999999996</v>
      </c>
      <c r="M10" s="51">
        <f>სასწრაფო!M10</f>
        <v>0.27627399248070711</v>
      </c>
      <c r="N10" s="61">
        <f>სასწრაფო!N10</f>
        <v>131.66891999999999</v>
      </c>
      <c r="O10" s="51">
        <f>სასწრაფო!T10</f>
        <v>0.99999989006881707</v>
      </c>
      <c r="P10" s="61">
        <f>G10+სასწრაფო!O10-K10</f>
        <v>74.714739999999992</v>
      </c>
    </row>
    <row r="11" spans="1:16" s="6" customFormat="1" ht="36" x14ac:dyDescent="0.25">
      <c r="A11" s="6" t="str">
        <f>სასწრაფო!A11</f>
        <v>b</v>
      </c>
      <c r="B11" s="70">
        <f>სასწრაფო!B11</f>
        <v>0</v>
      </c>
      <c r="C11" s="33" t="str">
        <f>სასწრაფო!C11</f>
        <v>მ.შ. შტატგარეშეთა შრომის ანაზღაურება</v>
      </c>
      <c r="D11" s="11">
        <f>სასწრაფო!D11</f>
        <v>0</v>
      </c>
      <c r="E11" s="11">
        <f>სასწრაფო!E11</f>
        <v>0</v>
      </c>
      <c r="F11" s="42">
        <f>სასწრაფო!F11</f>
        <v>0</v>
      </c>
      <c r="G11" s="42">
        <f>სასწრაფო!G11</f>
        <v>0</v>
      </c>
      <c r="H11" s="51" t="str">
        <f>სასწრაფო!H11</f>
        <v/>
      </c>
      <c r="I11" s="11">
        <f>სასწრაფო!I11</f>
        <v>0</v>
      </c>
      <c r="J11" s="11">
        <f>სასწრაფო!J11</f>
        <v>0</v>
      </c>
      <c r="K11" s="11">
        <f>სასწრაფო!K11</f>
        <v>0</v>
      </c>
      <c r="L11" s="42" t="str">
        <f>სასწრაფო!L11</f>
        <v/>
      </c>
      <c r="M11" s="51" t="str">
        <f>სასწრაფო!M11</f>
        <v/>
      </c>
      <c r="N11" s="61" t="str">
        <f>სასწრაფო!N11</f>
        <v/>
      </c>
      <c r="O11" s="51" t="str">
        <f>სასწრაფო!T11</f>
        <v/>
      </c>
      <c r="P11" s="61">
        <f>G11+სასწრაფო!O11-K11</f>
        <v>0</v>
      </c>
    </row>
    <row r="12" spans="1:16" s="6" customFormat="1" ht="18" x14ac:dyDescent="0.25">
      <c r="A12" s="6" t="str">
        <f>სასწრაფო!A12</f>
        <v>b</v>
      </c>
      <c r="B12" s="70">
        <f>სასწრაფო!B12</f>
        <v>0</v>
      </c>
      <c r="C12" s="29" t="str">
        <f>სასწრაფო!C12</f>
        <v>პროცენტი</v>
      </c>
      <c r="D12" s="12">
        <f>სასწრაფო!D12</f>
        <v>0</v>
      </c>
      <c r="E12" s="12">
        <f>სასწრაფო!E12</f>
        <v>0</v>
      </c>
      <c r="F12" s="43">
        <f>სასწრაფო!F12</f>
        <v>0</v>
      </c>
      <c r="G12" s="43">
        <f>სასწრაფო!G12</f>
        <v>0</v>
      </c>
      <c r="H12" s="52" t="str">
        <f>სასწრაფო!H12</f>
        <v/>
      </c>
      <c r="I12" s="12">
        <f>სასწრაფო!I12</f>
        <v>0</v>
      </c>
      <c r="J12" s="12">
        <f>სასწრაფო!J12</f>
        <v>0</v>
      </c>
      <c r="K12" s="12">
        <f>სასწრაფო!K12</f>
        <v>0</v>
      </c>
      <c r="L12" s="43">
        <f>სასწრაფო!L12</f>
        <v>0</v>
      </c>
      <c r="M12" s="52" t="str">
        <f>სასწრაფო!M12</f>
        <v/>
      </c>
      <c r="N12" s="62">
        <f>სასწრაფო!N12</f>
        <v>0</v>
      </c>
      <c r="O12" s="52" t="str">
        <f>სასწრაფო!T12</f>
        <v/>
      </c>
      <c r="P12" s="62">
        <f>G12+სასწრაფო!O12-K12</f>
        <v>0</v>
      </c>
    </row>
    <row r="13" spans="1:16" s="6" customFormat="1" ht="18" x14ac:dyDescent="0.25">
      <c r="A13" s="6" t="str">
        <f>სასწრაფო!A13</f>
        <v>b</v>
      </c>
      <c r="B13" s="70">
        <f>სასწრაფო!B13</f>
        <v>0</v>
      </c>
      <c r="C13" s="29" t="str">
        <f>სასწრაფო!C13</f>
        <v>სუბსიდიები</v>
      </c>
      <c r="D13" s="12">
        <f>სასწრაფო!D13</f>
        <v>0</v>
      </c>
      <c r="E13" s="12">
        <f>სასწრაფო!E13</f>
        <v>0</v>
      </c>
      <c r="F13" s="43">
        <f>სასწრაფო!F13</f>
        <v>0</v>
      </c>
      <c r="G13" s="43">
        <f>სასწრაფო!G13</f>
        <v>0</v>
      </c>
      <c r="H13" s="52" t="str">
        <f>სასწრაფო!H13</f>
        <v/>
      </c>
      <c r="I13" s="12">
        <f>სასწრაფო!I13</f>
        <v>0</v>
      </c>
      <c r="J13" s="12">
        <f>სასწრაფო!J13</f>
        <v>0</v>
      </c>
      <c r="K13" s="12">
        <f>სასწრაფო!K13</f>
        <v>0</v>
      </c>
      <c r="L13" s="43">
        <f>სასწრაფო!L13</f>
        <v>0</v>
      </c>
      <c r="M13" s="52" t="str">
        <f>სასწრაფო!M13</f>
        <v/>
      </c>
      <c r="N13" s="62">
        <f>სასწრაფო!N13</f>
        <v>0</v>
      </c>
      <c r="O13" s="52" t="str">
        <f>სასწრაფო!T13</f>
        <v/>
      </c>
      <c r="P13" s="62">
        <f>G13+სასწრაფო!O13-K13</f>
        <v>0</v>
      </c>
    </row>
    <row r="14" spans="1:16" s="6" customFormat="1" ht="18" x14ac:dyDescent="0.25">
      <c r="A14" s="6" t="str">
        <f>სასწრაფო!A14</f>
        <v>b</v>
      </c>
      <c r="B14" s="70">
        <f>სასწრაფო!B14</f>
        <v>0</v>
      </c>
      <c r="C14" s="29" t="str">
        <f>სასწრაფო!C14</f>
        <v>გრანტები</v>
      </c>
      <c r="D14" s="12">
        <f>სასწრაფო!D14</f>
        <v>0</v>
      </c>
      <c r="E14" s="12">
        <f>სასწრაფო!E14</f>
        <v>0</v>
      </c>
      <c r="F14" s="43">
        <f>სასწრაფო!F14</f>
        <v>0</v>
      </c>
      <c r="G14" s="43">
        <f>სასწრაფო!G14</f>
        <v>0</v>
      </c>
      <c r="H14" s="52" t="str">
        <f>სასწრაფო!H14</f>
        <v/>
      </c>
      <c r="I14" s="12">
        <f>სასწრაფო!I14</f>
        <v>0</v>
      </c>
      <c r="J14" s="12">
        <f>სასწრაფო!J14</f>
        <v>0</v>
      </c>
      <c r="K14" s="12">
        <f>სასწრაფო!K14</f>
        <v>0</v>
      </c>
      <c r="L14" s="43">
        <f>სასწრაფო!L14</f>
        <v>0</v>
      </c>
      <c r="M14" s="52" t="str">
        <f>სასწრაფო!M14</f>
        <v/>
      </c>
      <c r="N14" s="62">
        <f>სასწრაფო!N14</f>
        <v>0</v>
      </c>
      <c r="O14" s="52" t="str">
        <f>სასწრაფო!T14</f>
        <v/>
      </c>
      <c r="P14" s="62">
        <f>G14+სასწრაფო!O14-K14</f>
        <v>0</v>
      </c>
    </row>
    <row r="15" spans="1:16" s="6" customFormat="1" ht="18" x14ac:dyDescent="0.25">
      <c r="A15" s="6" t="str">
        <f>სასწრაფო!A15</f>
        <v>a</v>
      </c>
      <c r="B15" s="70">
        <f>სასწრაფო!B15</f>
        <v>0</v>
      </c>
      <c r="C15" s="29" t="str">
        <f>სასწრაფო!C15</f>
        <v>სოციალური უზრუნველყოფა</v>
      </c>
      <c r="D15" s="11">
        <f>სასწრაფო!D15</f>
        <v>0</v>
      </c>
      <c r="E15" s="11">
        <f>სასწრაფო!E15</f>
        <v>6.5</v>
      </c>
      <c r="F15" s="42">
        <f>სასწრაფო!F15</f>
        <v>0.5</v>
      </c>
      <c r="G15" s="42">
        <f>სასწრაფო!G15</f>
        <v>0.46667000000000003</v>
      </c>
      <c r="H15" s="51">
        <f>სასწრაფო!H15</f>
        <v>0.93334000000000006</v>
      </c>
      <c r="I15" s="11">
        <f>სასწრაფო!I15</f>
        <v>0</v>
      </c>
      <c r="J15" s="11">
        <f>სასწრაფო!J15</f>
        <v>0</v>
      </c>
      <c r="K15" s="11">
        <f>სასწრაფო!K15</f>
        <v>0</v>
      </c>
      <c r="L15" s="42">
        <f>სასწრაფო!L15</f>
        <v>3.3329999999999971E-2</v>
      </c>
      <c r="M15" s="51">
        <f>სასწრაფო!M15</f>
        <v>7.1795384615384622E-2</v>
      </c>
      <c r="N15" s="61">
        <f>სასწრაფო!N15</f>
        <v>6.0333300000000003</v>
      </c>
      <c r="O15" s="51">
        <f>სასწრაფო!T15</f>
        <v>1</v>
      </c>
      <c r="P15" s="61">
        <f>G15+სასწრაფო!O15-K15</f>
        <v>4.4666699999999997</v>
      </c>
    </row>
    <row r="16" spans="1:16" s="6" customFormat="1" ht="18" x14ac:dyDescent="0.25">
      <c r="A16" s="6" t="str">
        <f>სასწრაფო!A16</f>
        <v>a</v>
      </c>
      <c r="B16" s="70">
        <f>სასწრაფო!B16</f>
        <v>0</v>
      </c>
      <c r="C16" s="29" t="str">
        <f>სასწრაფო!C16</f>
        <v>სხვა ხარჯები</v>
      </c>
      <c r="D16" s="11">
        <f>სასწრაფო!D16</f>
        <v>5</v>
      </c>
      <c r="E16" s="11">
        <f>სასწრაფო!E16</f>
        <v>9.0399999999999991</v>
      </c>
      <c r="F16" s="42">
        <f>სასწრაფო!F16</f>
        <v>2.6</v>
      </c>
      <c r="G16" s="42">
        <f>სასწრაფო!G16</f>
        <v>1.9379200000000001</v>
      </c>
      <c r="H16" s="51">
        <f>სასწრაფო!H16</f>
        <v>0.74535384615384614</v>
      </c>
      <c r="I16" s="11">
        <f>სასწრაფო!I16</f>
        <v>1.7600000000000001E-2</v>
      </c>
      <c r="J16" s="11">
        <f>სასწრაფო!J16</f>
        <v>0.37359999999999999</v>
      </c>
      <c r="K16" s="11">
        <f>სასწრაფო!K16</f>
        <v>0.38532000000000011</v>
      </c>
      <c r="L16" s="42">
        <f>სასწრაფო!L16</f>
        <v>0.66208</v>
      </c>
      <c r="M16" s="51">
        <f>სასწრაფო!M16</f>
        <v>0.21437168141592924</v>
      </c>
      <c r="N16" s="61">
        <f>სასწრაფო!N16</f>
        <v>7.1020799999999991</v>
      </c>
      <c r="O16" s="51">
        <f>სასწრაფო!T16</f>
        <v>0.99999778761061953</v>
      </c>
      <c r="P16" s="61">
        <f>G16+სასწრაფო!O16-K16</f>
        <v>2.6825999999999999</v>
      </c>
    </row>
    <row r="17" spans="1:16" s="6" customFormat="1" ht="30" x14ac:dyDescent="0.25">
      <c r="A17" s="6" t="str">
        <f>სასწრაფო!A17</f>
        <v>b</v>
      </c>
      <c r="B17" s="69" t="str">
        <f>სასწრაფო!B17</f>
        <v/>
      </c>
      <c r="C17" s="13" t="str">
        <f>სასწრაფო!C17</f>
        <v>არაფინანსური აქტივების ზრდა</v>
      </c>
      <c r="D17" s="14">
        <f>სასწრაფო!D17</f>
        <v>0</v>
      </c>
      <c r="E17" s="14">
        <f>სასწრაფო!E17</f>
        <v>10</v>
      </c>
      <c r="F17" s="44">
        <f>სასწრაფო!F17</f>
        <v>0</v>
      </c>
      <c r="G17" s="44">
        <f>სასწრაფო!G17</f>
        <v>0</v>
      </c>
      <c r="H17" s="53" t="str">
        <f>სასწრაფო!H17</f>
        <v/>
      </c>
      <c r="I17" s="14">
        <f>სასწრაფო!I17</f>
        <v>0</v>
      </c>
      <c r="J17" s="14">
        <f>სასწრაფო!J17</f>
        <v>0</v>
      </c>
      <c r="K17" s="14">
        <f>სასწრაფო!K17</f>
        <v>0</v>
      </c>
      <c r="L17" s="44">
        <f>სასწრაფო!L17</f>
        <v>0</v>
      </c>
      <c r="M17" s="53">
        <f>სასწრაფო!M17</f>
        <v>0</v>
      </c>
      <c r="N17" s="63">
        <f>სასწრაფო!N17</f>
        <v>10</v>
      </c>
      <c r="O17" s="53">
        <f>სასწრაფო!T17</f>
        <v>1</v>
      </c>
      <c r="P17" s="63">
        <f>G17+სასწრაფო!O17-K17</f>
        <v>0</v>
      </c>
    </row>
    <row r="18" spans="1:16" s="6" customFormat="1" x14ac:dyDescent="0.25">
      <c r="A18" s="6" t="str">
        <f>სასწრაფო!A18</f>
        <v>b</v>
      </c>
      <c r="B18" s="69" t="str">
        <f>სასწრაფო!B18</f>
        <v/>
      </c>
      <c r="C18" s="13" t="str">
        <f>სასწრაფო!C18</f>
        <v>ფინანსური აქტივების ზრდა</v>
      </c>
      <c r="D18" s="14">
        <f>სასწრაფო!D18</f>
        <v>0</v>
      </c>
      <c r="E18" s="14">
        <f>სასწრაფო!E18</f>
        <v>0</v>
      </c>
      <c r="F18" s="44">
        <f>სასწრაფო!F18</f>
        <v>0</v>
      </c>
      <c r="G18" s="44">
        <f>სასწრაფო!G18</f>
        <v>0</v>
      </c>
      <c r="H18" s="53" t="str">
        <f>სასწრაფო!H18</f>
        <v/>
      </c>
      <c r="I18" s="14">
        <f>სასწრაფო!I18</f>
        <v>0</v>
      </c>
      <c r="J18" s="14">
        <f>სასწრაფო!J18</f>
        <v>0</v>
      </c>
      <c r="K18" s="14">
        <f>სასწრაფო!K18</f>
        <v>0</v>
      </c>
      <c r="L18" s="44">
        <f>სასწრაფო!L18</f>
        <v>0</v>
      </c>
      <c r="M18" s="53" t="str">
        <f>სასწრაფო!M18</f>
        <v/>
      </c>
      <c r="N18" s="63">
        <f>სასწრაფო!N18</f>
        <v>0</v>
      </c>
      <c r="O18" s="53" t="str">
        <f>სასწრაფო!T18</f>
        <v/>
      </c>
      <c r="P18" s="63">
        <f>G18+სასწრაფო!O18-K18</f>
        <v>0</v>
      </c>
    </row>
    <row r="19" spans="1:16" s="6" customFormat="1" ht="18.75" thickBot="1" x14ac:dyDescent="0.3">
      <c r="A19" s="6" t="str">
        <f>სასწრაფო!A19</f>
        <v>a</v>
      </c>
      <c r="B19" s="71" t="str">
        <f>სასწრაფო!B19</f>
        <v/>
      </c>
      <c r="C19" s="15" t="str">
        <f>სასწრაფო!C19</f>
        <v>ვალდებულებების კლება</v>
      </c>
      <c r="D19" s="16">
        <f>სასწრაფო!D19</f>
        <v>0</v>
      </c>
      <c r="E19" s="16">
        <f>სასწრაფო!E19</f>
        <v>0.59799999999999998</v>
      </c>
      <c r="F19" s="45">
        <f>სასწრაფო!F19</f>
        <v>0.59799999999999998</v>
      </c>
      <c r="G19" s="45">
        <f>სასწრაფო!G19</f>
        <v>0.59799999999999998</v>
      </c>
      <c r="H19" s="54">
        <f>სასწრაფო!H19</f>
        <v>1</v>
      </c>
      <c r="I19" s="16">
        <f>სასწრაფო!I19</f>
        <v>0</v>
      </c>
      <c r="J19" s="16">
        <f>სასწრაფო!J19</f>
        <v>0</v>
      </c>
      <c r="K19" s="16">
        <f>სასწრაფო!K19</f>
        <v>0</v>
      </c>
      <c r="L19" s="45">
        <f>სასწრაფო!L19</f>
        <v>0</v>
      </c>
      <c r="M19" s="54">
        <f>სასწრაფო!M19</f>
        <v>1</v>
      </c>
      <c r="N19" s="64">
        <f>სასწრაფო!N19</f>
        <v>0</v>
      </c>
      <c r="O19" s="54">
        <f>სასწრაფო!T19</f>
        <v>1</v>
      </c>
      <c r="P19" s="64">
        <f>G19+სასწრაფო!O19-K19</f>
        <v>0.59799999999999998</v>
      </c>
    </row>
    <row r="20" spans="1:16" s="6" customFormat="1" ht="33.75" customHeight="1" thickTop="1" thickBot="1" x14ac:dyDescent="0.3">
      <c r="A20" s="6" t="str">
        <f>სასწრაფო!A20</f>
        <v>a</v>
      </c>
      <c r="B20" s="67" t="str">
        <f>სასწრაფო!B20</f>
        <v>35 03 03 07 02</v>
      </c>
      <c r="C20" s="19" t="str">
        <f>სასწრაფო!C20</f>
        <v>სასწრაფო გადაუდებელი დახმარება</v>
      </c>
      <c r="D20" s="7">
        <f>სასწრაფო!D20</f>
        <v>20723</v>
      </c>
      <c r="E20" s="7">
        <f>სასწრაფო!E20</f>
        <v>22631.751</v>
      </c>
      <c r="F20" s="40">
        <f>სასწრაფო!F20</f>
        <v>15830.942999999999</v>
      </c>
      <c r="G20" s="40">
        <f>სასწრაფო!G20</f>
        <v>14524.471119999998</v>
      </c>
      <c r="H20" s="49">
        <f>სასწრაფო!H20</f>
        <v>0.91747352763508772</v>
      </c>
      <c r="I20" s="7">
        <f>სასწრაფო!I20</f>
        <v>0</v>
      </c>
      <c r="J20" s="7">
        <f>სასწრაფო!J20</f>
        <v>1675.41155</v>
      </c>
      <c r="K20" s="7">
        <f>სასწრაფო!K20</f>
        <v>1937.5597600000001</v>
      </c>
      <c r="L20" s="40">
        <f>სასწრაფო!L20</f>
        <v>1306.471880000001</v>
      </c>
      <c r="M20" s="49">
        <f>სასწრაფო!M20</f>
        <v>0.64177407748962945</v>
      </c>
      <c r="N20" s="59">
        <f>სასწრაფო!N20</f>
        <v>8107.2798800000019</v>
      </c>
      <c r="O20" s="49">
        <f>სასწრაფო!T20</f>
        <v>1.0023418031242919</v>
      </c>
      <c r="P20" s="59">
        <f>G20+სასწრაფო!O20-K20</f>
        <v>18263.675424999998</v>
      </c>
    </row>
    <row r="21" spans="1:16" s="6" customFormat="1" ht="18.75" thickTop="1" x14ac:dyDescent="0.25">
      <c r="A21" s="6" t="str">
        <f>სასწრაფო!A21</f>
        <v>b</v>
      </c>
      <c r="B21" s="69" t="str">
        <f>სასწრაფო!B21</f>
        <v/>
      </c>
      <c r="C21" s="8" t="str">
        <f>სასწრაფო!C21</f>
        <v>ხარჯები</v>
      </c>
      <c r="D21" s="9">
        <f>სასწრაფო!D21</f>
        <v>20723</v>
      </c>
      <c r="E21" s="9">
        <f>სასწრაფო!E21</f>
        <v>22528.527000000002</v>
      </c>
      <c r="F21" s="41">
        <f>სასწრაფო!F21</f>
        <v>15727.718999999999</v>
      </c>
      <c r="G21" s="41">
        <f>სასწრაფო!G21</f>
        <v>14421.248029999999</v>
      </c>
      <c r="H21" s="50">
        <f>სასწრაფო!H21</f>
        <v>0.9169319486188684</v>
      </c>
      <c r="I21" s="9">
        <f>სასწრაფო!I21</f>
        <v>0</v>
      </c>
      <c r="J21" s="9">
        <f>სასწრაფო!J21</f>
        <v>1675.41155</v>
      </c>
      <c r="K21" s="9">
        <f>სასწრაფო!K21</f>
        <v>1937.5597600000001</v>
      </c>
      <c r="L21" s="41">
        <f>სასწრაფო!L21</f>
        <v>1306.4709700000003</v>
      </c>
      <c r="M21" s="50">
        <f>სასწრაფო!M21</f>
        <v>0.64013275390796731</v>
      </c>
      <c r="N21" s="60">
        <f>სასწრაფო!N21</f>
        <v>8107.278970000003</v>
      </c>
      <c r="O21" s="50">
        <f>სასწრაფო!T21</f>
        <v>1.0022460418828092</v>
      </c>
      <c r="P21" s="60">
        <f>G21+სასწრაფო!O21-K21</f>
        <v>18158.852335</v>
      </c>
    </row>
    <row r="22" spans="1:16" s="6" customFormat="1" ht="18" x14ac:dyDescent="0.25">
      <c r="A22" s="6" t="str">
        <f>სასწრაფო!A22</f>
        <v>b</v>
      </c>
      <c r="B22" s="70" t="str">
        <f>სასწრაფო!B22</f>
        <v/>
      </c>
      <c r="C22" s="29" t="str">
        <f>სასწრაფო!C22</f>
        <v>შრომის ანაზღაურება</v>
      </c>
      <c r="D22" s="12">
        <f>სასწრაფო!D22</f>
        <v>0</v>
      </c>
      <c r="E22" s="12">
        <f>სასწრაფო!E22</f>
        <v>0</v>
      </c>
      <c r="F22" s="43">
        <f>სასწრაფო!F22</f>
        <v>0</v>
      </c>
      <c r="G22" s="43">
        <f>სასწრაფო!G22</f>
        <v>0</v>
      </c>
      <c r="H22" s="52" t="str">
        <f>სასწრაფო!H22</f>
        <v/>
      </c>
      <c r="I22" s="12">
        <f>სასწრაფო!I22</f>
        <v>0</v>
      </c>
      <c r="J22" s="12">
        <f>სასწრაფო!J22</f>
        <v>0</v>
      </c>
      <c r="K22" s="12">
        <f>სასწრაფო!K22</f>
        <v>0</v>
      </c>
      <c r="L22" s="43">
        <f>სასწრაფო!L22</f>
        <v>0</v>
      </c>
      <c r="M22" s="52" t="str">
        <f>სასწრაფო!M22</f>
        <v/>
      </c>
      <c r="N22" s="62">
        <f>სასწრაფო!N22</f>
        <v>0</v>
      </c>
      <c r="O22" s="52" t="str">
        <f>სასწრაფო!T22</f>
        <v/>
      </c>
      <c r="P22" s="62">
        <f>G22+სასწრაფო!O22-K22</f>
        <v>0</v>
      </c>
    </row>
    <row r="23" spans="1:16" s="6" customFormat="1" ht="18" x14ac:dyDescent="0.25">
      <c r="A23" s="6" t="str">
        <f>სასწრაფო!A23</f>
        <v>b</v>
      </c>
      <c r="B23" s="70" t="str">
        <f>სასწრაფო!B23</f>
        <v/>
      </c>
      <c r="C23" s="29" t="str">
        <f>სასწრაფო!C23</f>
        <v>საქონელი და მომსახურება</v>
      </c>
      <c r="D23" s="11">
        <f>სასწრაფო!D23</f>
        <v>18831</v>
      </c>
      <c r="E23" s="11">
        <f>სასწრაფო!E23</f>
        <v>21110.929</v>
      </c>
      <c r="F23" s="42">
        <f>სასწრაფო!F23</f>
        <v>14728.909</v>
      </c>
      <c r="G23" s="42">
        <f>სასწრაფო!G23</f>
        <v>13434.118</v>
      </c>
      <c r="H23" s="51">
        <f>სასწრაფო!H23</f>
        <v>0.91209185962110306</v>
      </c>
      <c r="I23" s="11">
        <f>სასწრაფო!I23</f>
        <v>0</v>
      </c>
      <c r="J23" s="11">
        <f>სასწრაფო!J23</f>
        <v>1537.84115</v>
      </c>
      <c r="K23" s="11">
        <f>სასწრაფო!K23</f>
        <v>1800.1023800000021</v>
      </c>
      <c r="L23" s="42">
        <f>სასწრაფო!L23</f>
        <v>1294.7909999999993</v>
      </c>
      <c r="M23" s="51">
        <f>სასწრაფო!M23</f>
        <v>0.63635844732365876</v>
      </c>
      <c r="N23" s="61">
        <f>სასწრაფო!N23</f>
        <v>7676.8109999999997</v>
      </c>
      <c r="O23" s="51">
        <f>სასწრაფო!T23</f>
        <v>0.99533891024881005</v>
      </c>
      <c r="P23" s="61">
        <f>G23+სასწრაფო!O23-K23</f>
        <v>16889.156239999997</v>
      </c>
    </row>
    <row r="24" spans="1:16" s="6" customFormat="1" ht="18" x14ac:dyDescent="0.25">
      <c r="A24" s="6" t="str">
        <f>სასწრაფო!A24</f>
        <v>b</v>
      </c>
      <c r="B24" s="70" t="str">
        <f>სასწრაფო!B24</f>
        <v/>
      </c>
      <c r="C24" s="29" t="str">
        <f>სასწრაფო!C24</f>
        <v>პროცენტი</v>
      </c>
      <c r="D24" s="12">
        <f>სასწრაფო!D24</f>
        <v>0</v>
      </c>
      <c r="E24" s="12">
        <f>სასწრაფო!E24</f>
        <v>0</v>
      </c>
      <c r="F24" s="43">
        <f>სასწრაფო!F24</f>
        <v>0</v>
      </c>
      <c r="G24" s="43">
        <f>სასწრაფო!G24</f>
        <v>0</v>
      </c>
      <c r="H24" s="52" t="str">
        <f>სასწრაფო!H24</f>
        <v/>
      </c>
      <c r="I24" s="12">
        <f>სასწრაფო!I24</f>
        <v>0</v>
      </c>
      <c r="J24" s="12">
        <f>სასწრაფო!J24</f>
        <v>0</v>
      </c>
      <c r="K24" s="12">
        <f>სასწრაფო!K24</f>
        <v>0</v>
      </c>
      <c r="L24" s="43">
        <f>სასწრაფო!L24</f>
        <v>0</v>
      </c>
      <c r="M24" s="52" t="str">
        <f>სასწრაფო!M24</f>
        <v/>
      </c>
      <c r="N24" s="62">
        <f>სასწრაფო!N24</f>
        <v>0</v>
      </c>
      <c r="O24" s="52" t="str">
        <f>სასწრაფო!T24</f>
        <v/>
      </c>
      <c r="P24" s="62">
        <f>G24+სასწრაფო!O24-K24</f>
        <v>0</v>
      </c>
    </row>
    <row r="25" spans="1:16" s="6" customFormat="1" ht="18" x14ac:dyDescent="0.25">
      <c r="A25" s="6" t="str">
        <f>სასწრაფო!A25</f>
        <v>b</v>
      </c>
      <c r="B25" s="70" t="str">
        <f>სასწრაფო!B25</f>
        <v/>
      </c>
      <c r="C25" s="29" t="str">
        <f>სასწრაფო!C25</f>
        <v>სუბსიდიები</v>
      </c>
      <c r="D25" s="12">
        <f>სასწრაფო!D25</f>
        <v>0</v>
      </c>
      <c r="E25" s="12">
        <f>სასწრაფო!E25</f>
        <v>0</v>
      </c>
      <c r="F25" s="43">
        <f>სასწრაფო!F25</f>
        <v>0</v>
      </c>
      <c r="G25" s="43">
        <f>სასწრაფო!G25</f>
        <v>0</v>
      </c>
      <c r="H25" s="52" t="str">
        <f>სასწრაფო!H25</f>
        <v/>
      </c>
      <c r="I25" s="12">
        <f>სასწრაფო!I25</f>
        <v>0</v>
      </c>
      <c r="J25" s="12">
        <f>სასწრაფო!J25</f>
        <v>0</v>
      </c>
      <c r="K25" s="12">
        <f>სასწრაფო!K25</f>
        <v>0</v>
      </c>
      <c r="L25" s="43">
        <f>სასწრაფო!L25</f>
        <v>0</v>
      </c>
      <c r="M25" s="52" t="str">
        <f>სასწრაფო!M25</f>
        <v/>
      </c>
      <c r="N25" s="62">
        <f>სასწრაფო!N25</f>
        <v>0</v>
      </c>
      <c r="O25" s="52" t="str">
        <f>სასწრაფო!T25</f>
        <v/>
      </c>
      <c r="P25" s="62">
        <f>G25+სასწრაფო!O25-K25</f>
        <v>0</v>
      </c>
    </row>
    <row r="26" spans="1:16" s="6" customFormat="1" ht="18" x14ac:dyDescent="0.25">
      <c r="A26" s="6" t="str">
        <f>სასწრაფო!A26</f>
        <v>b</v>
      </c>
      <c r="B26" s="70" t="str">
        <f>სასწრაფო!B26</f>
        <v/>
      </c>
      <c r="C26" s="29" t="str">
        <f>სასწრაფო!C26</f>
        <v>გრანტები</v>
      </c>
      <c r="D26" s="12">
        <f>სასწრაფო!D26</f>
        <v>0</v>
      </c>
      <c r="E26" s="12">
        <f>სასწრაფო!E26</f>
        <v>0</v>
      </c>
      <c r="F26" s="43">
        <f>სასწრაფო!F26</f>
        <v>0</v>
      </c>
      <c r="G26" s="43">
        <f>სასწრაფო!G26</f>
        <v>0</v>
      </c>
      <c r="H26" s="52" t="str">
        <f>სასწრაფო!H26</f>
        <v/>
      </c>
      <c r="I26" s="12">
        <f>სასწრაფო!I26</f>
        <v>0</v>
      </c>
      <c r="J26" s="12">
        <f>სასწრაფო!J26</f>
        <v>0</v>
      </c>
      <c r="K26" s="12">
        <f>სასწრაფო!K26</f>
        <v>0</v>
      </c>
      <c r="L26" s="43">
        <f>სასწრაფო!L26</f>
        <v>0</v>
      </c>
      <c r="M26" s="52" t="str">
        <f>სასწრაფო!M26</f>
        <v/>
      </c>
      <c r="N26" s="62">
        <f>სასწრაფო!N26</f>
        <v>0</v>
      </c>
      <c r="O26" s="52" t="str">
        <f>სასწრაფო!T26</f>
        <v/>
      </c>
      <c r="P26" s="62">
        <f>G26+სასწრაფო!O26-K26</f>
        <v>0</v>
      </c>
    </row>
    <row r="27" spans="1:16" s="6" customFormat="1" ht="18" x14ac:dyDescent="0.25">
      <c r="A27" s="6" t="str">
        <f>სასწრაფო!A27</f>
        <v>b</v>
      </c>
      <c r="B27" s="70" t="str">
        <f>სასწრაფო!B27</f>
        <v/>
      </c>
      <c r="C27" s="29" t="str">
        <f>სასწრაფო!C27</f>
        <v>სოციალური უზრუნველყოფა</v>
      </c>
      <c r="D27" s="11">
        <f>სასწრაფო!D27</f>
        <v>1227</v>
      </c>
      <c r="E27" s="11">
        <f>სასწრაფო!E27</f>
        <v>1157</v>
      </c>
      <c r="F27" s="42">
        <f>სასწრაფო!F27</f>
        <v>850.1</v>
      </c>
      <c r="G27" s="42">
        <f>სასწრაფო!G27</f>
        <v>841.60248999999999</v>
      </c>
      <c r="H27" s="51">
        <f>სასწრაფო!H27</f>
        <v>0.99000410539936479</v>
      </c>
      <c r="I27" s="11">
        <f>სასწრაფო!I27</f>
        <v>0</v>
      </c>
      <c r="J27" s="11">
        <f>სასწრაფო!J27</f>
        <v>109.14747</v>
      </c>
      <c r="K27" s="11">
        <f>სასწრაფო!K27</f>
        <v>107.03152999999998</v>
      </c>
      <c r="L27" s="42">
        <f>სასწრაფო!L27</f>
        <v>8.4975100000000339</v>
      </c>
      <c r="M27" s="51">
        <f>სასწრაფო!M27</f>
        <v>0.72740059636992216</v>
      </c>
      <c r="N27" s="61">
        <f>სასწრაფო!N27</f>
        <v>315.39751000000001</v>
      </c>
      <c r="O27" s="51">
        <f>სასწრაფო!T27</f>
        <v>1.1287812964563528</v>
      </c>
      <c r="P27" s="61">
        <f>G27+სასწრაფო!O27-K27</f>
        <v>1068.2269800000001</v>
      </c>
    </row>
    <row r="28" spans="1:16" s="6" customFormat="1" ht="18" x14ac:dyDescent="0.25">
      <c r="A28" s="6" t="str">
        <f>სასწრაფო!A28</f>
        <v>b</v>
      </c>
      <c r="B28" s="70" t="str">
        <f>სასწრაფო!B28</f>
        <v/>
      </c>
      <c r="C28" s="29" t="str">
        <f>სასწრაფო!C28</f>
        <v>სხვა ხარჯები</v>
      </c>
      <c r="D28" s="11">
        <f>სასწრაფო!D28</f>
        <v>665</v>
      </c>
      <c r="E28" s="11">
        <f>სასწრაფო!E28</f>
        <v>260.59800000000001</v>
      </c>
      <c r="F28" s="42">
        <f>სასწრაფო!F28</f>
        <v>148.71</v>
      </c>
      <c r="G28" s="42">
        <f>სასწრაფო!G28</f>
        <v>145.52754000000002</v>
      </c>
      <c r="H28" s="51">
        <f>სასწრაფო!H28</f>
        <v>0.9785995561831754</v>
      </c>
      <c r="I28" s="11">
        <f>სასწრაფო!I28</f>
        <v>0</v>
      </c>
      <c r="J28" s="11">
        <f>სასწრაფო!J28</f>
        <v>28.422930000000001</v>
      </c>
      <c r="K28" s="11">
        <f>სასწრაფო!K28</f>
        <v>30.425850000000011</v>
      </c>
      <c r="L28" s="42">
        <f>სასწრაფო!L28</f>
        <v>3.1824599999999919</v>
      </c>
      <c r="M28" s="51">
        <f>სასწრაფო!M28</f>
        <v>0.55843690281583136</v>
      </c>
      <c r="N28" s="61">
        <f>სასწრაფო!N28</f>
        <v>115.07046</v>
      </c>
      <c r="O28" s="51">
        <f>სასწრაფო!T28</f>
        <v>0.99999996162672</v>
      </c>
      <c r="P28" s="61">
        <f>G28+სასწრაფო!O28-K28</f>
        <v>201.46911499999999</v>
      </c>
    </row>
    <row r="29" spans="1:16" s="6" customFormat="1" ht="30" x14ac:dyDescent="0.25">
      <c r="A29" s="6" t="str">
        <f>სასწრაფო!A29</f>
        <v>b</v>
      </c>
      <c r="B29" s="69" t="str">
        <f>სასწრაფო!B29</f>
        <v/>
      </c>
      <c r="C29" s="13" t="str">
        <f>სასწრაფო!C29</f>
        <v>არაფინანსური აქტივების ზრდა</v>
      </c>
      <c r="D29" s="14">
        <f>სასწრაფო!D29</f>
        <v>0</v>
      </c>
      <c r="E29" s="14">
        <f>სასწრაფო!E29</f>
        <v>0</v>
      </c>
      <c r="F29" s="44">
        <f>სასწრაფო!F29</f>
        <v>0</v>
      </c>
      <c r="G29" s="44">
        <f>სასწრაფო!G29</f>
        <v>0</v>
      </c>
      <c r="H29" s="53" t="str">
        <f>სასწრაფო!H29</f>
        <v/>
      </c>
      <c r="I29" s="14">
        <f>სასწრაფო!I29</f>
        <v>0</v>
      </c>
      <c r="J29" s="14">
        <f>სასწრაფო!J29</f>
        <v>0</v>
      </c>
      <c r="K29" s="14">
        <f>სასწრაფო!K29</f>
        <v>0</v>
      </c>
      <c r="L29" s="44">
        <f>სასწრაფო!L29</f>
        <v>0</v>
      </c>
      <c r="M29" s="53" t="str">
        <f>სასწრაფო!M29</f>
        <v/>
      </c>
      <c r="N29" s="63">
        <f>სასწრაფო!N29</f>
        <v>0</v>
      </c>
      <c r="O29" s="53" t="str">
        <f>სასწრაფო!T29</f>
        <v/>
      </c>
      <c r="P29" s="63">
        <f>G29+სასწრაფო!O29-K29</f>
        <v>1.6</v>
      </c>
    </row>
    <row r="30" spans="1:16" s="6" customFormat="1" x14ac:dyDescent="0.25">
      <c r="A30" s="6" t="str">
        <f>სასწრაფო!A30</f>
        <v>b</v>
      </c>
      <c r="B30" s="69" t="str">
        <f>სასწრაფო!B30</f>
        <v/>
      </c>
      <c r="C30" s="13" t="str">
        <f>სასწრაფო!C30</f>
        <v>ფინანსური აქტივების ზრდა</v>
      </c>
      <c r="D30" s="14">
        <f>სასწრაფო!D30</f>
        <v>0</v>
      </c>
      <c r="E30" s="14">
        <f>სასწრაფო!E30</f>
        <v>0</v>
      </c>
      <c r="F30" s="44">
        <f>სასწრაფო!F30</f>
        <v>0</v>
      </c>
      <c r="G30" s="44">
        <f>სასწრაფო!G30</f>
        <v>0</v>
      </c>
      <c r="H30" s="53" t="str">
        <f>სასწრაფო!H30</f>
        <v/>
      </c>
      <c r="I30" s="14">
        <f>სასწრაფო!I30</f>
        <v>0</v>
      </c>
      <c r="J30" s="14">
        <f>სასწრაფო!J30</f>
        <v>0</v>
      </c>
      <c r="K30" s="14">
        <f>სასწრაფო!K30</f>
        <v>0</v>
      </c>
      <c r="L30" s="44">
        <f>სასწრაფო!L30</f>
        <v>0</v>
      </c>
      <c r="M30" s="53" t="str">
        <f>სასწრაფო!M30</f>
        <v/>
      </c>
      <c r="N30" s="63">
        <f>სასწრაფო!N30</f>
        <v>0</v>
      </c>
      <c r="O30" s="53" t="str">
        <f>სასწრაფო!T30</f>
        <v/>
      </c>
      <c r="P30" s="63">
        <f>G30+სასწრაფო!O30-K30</f>
        <v>0</v>
      </c>
    </row>
    <row r="31" spans="1:16" s="6" customFormat="1" ht="18.75" thickBot="1" x14ac:dyDescent="0.3">
      <c r="A31" s="6" t="str">
        <f>სასწრაფო!A31</f>
        <v>b</v>
      </c>
      <c r="B31" s="71" t="str">
        <f>სასწრაფო!B31</f>
        <v/>
      </c>
      <c r="C31" s="15" t="str">
        <f>სასწრაფო!C31</f>
        <v>ვალდებულებების კლება</v>
      </c>
      <c r="D31" s="16">
        <f>სასწრაფო!D31</f>
        <v>0</v>
      </c>
      <c r="E31" s="16">
        <f>სასწრაფო!E31</f>
        <v>103.224</v>
      </c>
      <c r="F31" s="45">
        <f>სასწრაფო!F31</f>
        <v>103.224</v>
      </c>
      <c r="G31" s="45">
        <f>სასწრაფო!G31</f>
        <v>103.22309</v>
      </c>
      <c r="H31" s="54">
        <f>სასწრაფო!H31</f>
        <v>0.99999118422072386</v>
      </c>
      <c r="I31" s="16">
        <f>სასწრაფო!I31</f>
        <v>0</v>
      </c>
      <c r="J31" s="16">
        <f>სასწრაფო!J31</f>
        <v>0</v>
      </c>
      <c r="K31" s="16">
        <f>სასწრაფო!K31</f>
        <v>0</v>
      </c>
      <c r="L31" s="45">
        <f>სასწრაფო!L31</f>
        <v>9.1000000000462933E-4</v>
      </c>
      <c r="M31" s="54">
        <f>სასწრაფო!M31</f>
        <v>0.99999118422072386</v>
      </c>
      <c r="N31" s="64">
        <f>სასწრაფო!N31</f>
        <v>9.1000000000462933E-4</v>
      </c>
      <c r="O31" s="54">
        <f>სასწრაფო!T31</f>
        <v>0.99999118422072386</v>
      </c>
      <c r="P31" s="64">
        <f>G31+სასწრაფო!O31-K31</f>
        <v>103.22309</v>
      </c>
    </row>
    <row r="32" spans="1:16" ht="15.75" thickTop="1" x14ac:dyDescent="0.25"/>
    <row r="33" spans="2:16" ht="18.75" x14ac:dyDescent="0.25">
      <c r="B33" s="100"/>
      <c r="C33" s="100"/>
      <c r="D33" s="87"/>
      <c r="E33" s="100"/>
      <c r="F33" s="100"/>
      <c r="G33" s="100"/>
      <c r="H33" s="100"/>
      <c r="I33" s="87"/>
      <c r="J33" s="100"/>
      <c r="K33" s="100"/>
      <c r="L33" s="100"/>
      <c r="M33" s="100"/>
      <c r="N33" s="77"/>
      <c r="O33" s="77"/>
      <c r="P33" s="77"/>
    </row>
    <row r="34" spans="2:16" ht="18.75" x14ac:dyDescent="0.25">
      <c r="B34" s="100"/>
      <c r="C34" s="98" t="s">
        <v>248</v>
      </c>
      <c r="D34" s="87"/>
      <c r="E34" s="102">
        <f>E4+E20</f>
        <v>23841.420999999998</v>
      </c>
      <c r="F34" s="103">
        <f>F4+F20</f>
        <v>16656.393</v>
      </c>
      <c r="G34" s="103">
        <f t="shared" ref="G34:P34" si="0">G4+G20</f>
        <v>15262.893149999998</v>
      </c>
      <c r="H34" s="104">
        <f t="shared" si="0"/>
        <v>1.8120425869360748</v>
      </c>
      <c r="I34" s="101">
        <f t="shared" si="0"/>
        <v>1.7600000000000001E-2</v>
      </c>
      <c r="J34" s="94">
        <f t="shared" si="0"/>
        <v>1754.7735500000001</v>
      </c>
      <c r="K34" s="94">
        <f t="shared" si="0"/>
        <v>2018.3188700000001</v>
      </c>
      <c r="L34" s="90">
        <f t="shared" si="0"/>
        <v>1393.4998500000011</v>
      </c>
      <c r="M34" s="93">
        <f t="shared" si="0"/>
        <v>1.2522066996097116</v>
      </c>
      <c r="N34" s="95">
        <f t="shared" si="0"/>
        <v>8578.5278500000022</v>
      </c>
      <c r="O34" s="93">
        <f t="shared" si="0"/>
        <v>1.9585281266670762</v>
      </c>
      <c r="P34" s="95">
        <f t="shared" si="0"/>
        <v>19228.308344999998</v>
      </c>
    </row>
    <row r="35" spans="2:16" ht="18.75" x14ac:dyDescent="0.25">
      <c r="B35" s="100"/>
      <c r="C35" s="100"/>
      <c r="D35" s="87"/>
      <c r="E35" s="100"/>
      <c r="F35" s="100"/>
      <c r="G35" s="100"/>
      <c r="H35" s="100"/>
      <c r="I35" s="87"/>
      <c r="J35" s="100"/>
      <c r="K35" s="100"/>
      <c r="L35" s="100"/>
      <c r="M35" s="100"/>
      <c r="N35" s="77"/>
      <c r="O35" s="77"/>
      <c r="P35" s="77"/>
    </row>
    <row r="36" spans="2:16" ht="18.75" x14ac:dyDescent="0.25">
      <c r="B36" s="100"/>
      <c r="C36" s="100"/>
      <c r="D36" s="87"/>
      <c r="E36" s="100"/>
      <c r="F36" s="100"/>
      <c r="G36" s="100"/>
      <c r="H36" s="100"/>
      <c r="I36" s="87"/>
      <c r="J36" s="100"/>
      <c r="K36" s="100"/>
      <c r="L36" s="100"/>
      <c r="M36" s="100"/>
      <c r="N36" s="77"/>
      <c r="O36" s="77"/>
      <c r="P36" s="77"/>
    </row>
    <row r="37" spans="2:16" ht="18.75" x14ac:dyDescent="0.25">
      <c r="B37" s="100"/>
      <c r="C37" s="100"/>
      <c r="D37" s="87"/>
      <c r="E37" s="100"/>
      <c r="F37" s="100"/>
      <c r="G37" s="100"/>
      <c r="H37" s="100"/>
      <c r="I37" s="87"/>
      <c r="J37" s="100"/>
      <c r="K37" s="100"/>
      <c r="L37" s="100"/>
      <c r="M37" s="100"/>
      <c r="N37" s="77"/>
      <c r="O37" s="77"/>
      <c r="P37" s="77"/>
    </row>
  </sheetData>
  <autoFilter ref="A3:P3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55" zoomScale="80" zoomScaleNormal="100" zoomScaleSheetLayoutView="80" workbookViewId="0">
      <selection activeCell="S64" sqref="S64"/>
    </sheetView>
  </sheetViews>
  <sheetFormatPr defaultRowHeight="15" x14ac:dyDescent="0.25"/>
  <sheetData/>
  <pageMargins left="0.7" right="0.7" top="0.75" bottom="0.75" header="0.3" footer="0.3"/>
  <pageSetup scale="5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21"/>
  <sheetViews>
    <sheetView showGridLines="0" view="pageBreakPreview" zoomScale="80" zoomScaleNormal="70" zoomScaleSheetLayoutView="80" workbookViewId="0">
      <pane xSplit="7" ySplit="3" topLeftCell="O4" activePane="bottomRight" state="frozen"/>
      <selection pane="topRight" activeCell="H1" sqref="H1"/>
      <selection pane="bottomLeft" activeCell="A4" sqref="A4"/>
      <selection pane="bottomRight" activeCell="S8" sqref="S8"/>
    </sheetView>
  </sheetViews>
  <sheetFormatPr defaultRowHeight="15" x14ac:dyDescent="0.2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9.5703125" customWidth="1"/>
    <col min="6" max="6" width="19.28515625" customWidth="1"/>
    <col min="7" max="7" width="12.140625" customWidth="1"/>
    <col min="8" max="8" width="24.28515625" customWidth="1"/>
    <col min="9" max="9" width="13.28515625" hidden="1" customWidth="1"/>
    <col min="10" max="10" width="14.140625" hidden="1" customWidth="1"/>
    <col min="11" max="11" width="17" hidden="1" customWidth="1"/>
    <col min="12" max="13" width="21.28515625" customWidth="1"/>
    <col min="14" max="14" width="24.140625" customWidth="1"/>
    <col min="15" max="16" width="21.28515625" hidden="1" customWidth="1"/>
    <col min="17" max="17" width="21.28515625" customWidth="1"/>
    <col min="18" max="18" width="21.28515625" hidden="1" customWidth="1"/>
    <col min="19" max="19" width="21.28515625" customWidth="1"/>
    <col min="20" max="20" width="28.7109375" customWidth="1"/>
    <col min="21" max="21" width="17.28515625" customWidth="1"/>
  </cols>
  <sheetData>
    <row r="2" spans="1:25" ht="27.75" customHeight="1" x14ac:dyDescent="0.25">
      <c r="J2" s="171"/>
      <c r="K2" s="171"/>
    </row>
    <row r="3" spans="1:25" s="3" customFormat="1" ht="75.75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72" customHeight="1" thickTop="1" thickBot="1" x14ac:dyDescent="0.3">
      <c r="A4" s="6" t="str">
        <f>'3500 '!A304</f>
        <v>a</v>
      </c>
      <c r="B4" s="67" t="str">
        <f>'3500 '!B304</f>
        <v>35 01 05</v>
      </c>
      <c r="C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'3500 '!D304</f>
        <v>6600</v>
      </c>
      <c r="E4" s="7">
        <f>'3500 '!E304</f>
        <v>6261.7120000000004</v>
      </c>
      <c r="F4" s="40">
        <f>'3500 '!F304</f>
        <v>4755.9120000000003</v>
      </c>
      <c r="G4" s="40">
        <f>'3500 '!G304</f>
        <v>4300.3717399999996</v>
      </c>
      <c r="H4" s="49">
        <f>'3500 '!L304</f>
        <v>0.9042160031556512</v>
      </c>
      <c r="I4" s="7">
        <f>'3500 '!M304</f>
        <v>0</v>
      </c>
      <c r="J4" s="7">
        <f>'3500 '!O304</f>
        <v>465.90888999999987</v>
      </c>
      <c r="K4" s="7">
        <f>'3500 '!S304</f>
        <v>449.41915999999947</v>
      </c>
      <c r="L4" s="40">
        <f>'3500 '!T304</f>
        <v>455.54026000000067</v>
      </c>
      <c r="M4" s="49">
        <f>'3500 '!U304</f>
        <v>0.68677252163625524</v>
      </c>
      <c r="N4" s="59">
        <f>'3500 '!V304</f>
        <v>1961.3402600000009</v>
      </c>
      <c r="O4" s="59">
        <f>'3500 '!W304</f>
        <v>1479.3</v>
      </c>
      <c r="P4" s="59">
        <f>'3500 '!X304</f>
        <v>1682.7</v>
      </c>
      <c r="Q4" s="59">
        <f>'3500 '!Y304</f>
        <v>1905.1899999999998</v>
      </c>
      <c r="R4" s="59">
        <f>'3500 '!Z304</f>
        <v>1505.8</v>
      </c>
      <c r="S4" s="59">
        <f>'3500 '!AA304</f>
        <v>6205.5617399999992</v>
      </c>
      <c r="T4" s="49">
        <f>'3500 '!AB304</f>
        <v>0.9910327622860966</v>
      </c>
      <c r="U4" s="59">
        <f>'3500 '!AC304</f>
        <v>56.150260000001254</v>
      </c>
      <c r="W4" s="81"/>
      <c r="X4" s="81"/>
      <c r="Y4" s="81"/>
    </row>
    <row r="5" spans="1:25" s="6" customFormat="1" ht="18.75" thickTop="1" x14ac:dyDescent="0.25">
      <c r="A5" s="6" t="str">
        <f>'3500 '!A305</f>
        <v>a</v>
      </c>
      <c r="B5" s="69"/>
      <c r="C5" s="8" t="str">
        <f>'3500 '!C305</f>
        <v>ხარჯები</v>
      </c>
      <c r="D5" s="9">
        <f>'3500 '!D305</f>
        <v>6250</v>
      </c>
      <c r="E5" s="9">
        <f>'3500 '!E305</f>
        <v>6010.9890000000005</v>
      </c>
      <c r="F5" s="41">
        <f>'3500 '!F305</f>
        <v>4505.1890000000003</v>
      </c>
      <c r="G5" s="41">
        <f>'3500 '!G305</f>
        <v>4120.3792800000001</v>
      </c>
      <c r="H5" s="50">
        <f>'3500 '!L305</f>
        <v>0.91458522161889322</v>
      </c>
      <c r="I5" s="9">
        <f>'3500 '!M305</f>
        <v>0</v>
      </c>
      <c r="J5" s="9">
        <f>'3500 '!O305</f>
        <v>448.50143999999989</v>
      </c>
      <c r="K5" s="9">
        <f>'3500 '!S305</f>
        <v>413.14935000000014</v>
      </c>
      <c r="L5" s="41">
        <f>'3500 '!T305</f>
        <v>384.8097200000002</v>
      </c>
      <c r="M5" s="50">
        <f>'3500 '!U305</f>
        <v>0.68547443357490756</v>
      </c>
      <c r="N5" s="60">
        <f>'3500 '!V305</f>
        <v>1890.6097200000004</v>
      </c>
      <c r="O5" s="60">
        <f>'3500 '!W305</f>
        <v>1414.8</v>
      </c>
      <c r="P5" s="60">
        <f>'3500 '!X305</f>
        <v>1557.7</v>
      </c>
      <c r="Q5" s="60">
        <f>'3500 '!Y305</f>
        <v>1834.4699999999998</v>
      </c>
      <c r="R5" s="60">
        <f>'3500 '!Z305</f>
        <v>1505.8</v>
      </c>
      <c r="S5" s="60">
        <f>'3500 '!AA305</f>
        <v>5954.8492800000004</v>
      </c>
      <c r="T5" s="50">
        <f>'3500 '!AB305</f>
        <v>0.99066048532113438</v>
      </c>
      <c r="U5" s="60">
        <f>'3500 '!AC305</f>
        <v>56.139720000000125</v>
      </c>
      <c r="W5" s="81"/>
      <c r="X5" s="81"/>
      <c r="Y5" s="81"/>
    </row>
    <row r="6" spans="1:25" s="6" customFormat="1" ht="18" x14ac:dyDescent="0.25">
      <c r="A6" s="6" t="str">
        <f>'3500 '!A306</f>
        <v>a</v>
      </c>
      <c r="B6" s="70"/>
      <c r="C6" s="29" t="str">
        <f>'3500 '!C306</f>
        <v>შრომის ანაზღაურება</v>
      </c>
      <c r="D6" s="11">
        <f>'3500 '!D306</f>
        <v>3580</v>
      </c>
      <c r="E6" s="11">
        <f>'3500 '!E306</f>
        <v>3514.4</v>
      </c>
      <c r="F6" s="42">
        <f>'3500 '!F306</f>
        <v>2686.6</v>
      </c>
      <c r="G6" s="42">
        <f>'3500 '!G306</f>
        <v>2420.9776400000001</v>
      </c>
      <c r="H6" s="51">
        <f>'3500 '!L306</f>
        <v>0.90113066329189317</v>
      </c>
      <c r="I6" s="11">
        <f>'3500 '!M306</f>
        <v>0</v>
      </c>
      <c r="J6" s="11">
        <f>'3500 '!O306</f>
        <v>258.06919999999991</v>
      </c>
      <c r="K6" s="11">
        <f>'3500 '!S306</f>
        <v>269.69937000000027</v>
      </c>
      <c r="L6" s="42">
        <f>'3500 '!T306</f>
        <v>265.62235999999984</v>
      </c>
      <c r="M6" s="51">
        <f>'3500 '!U306</f>
        <v>0.68887367402686095</v>
      </c>
      <c r="N6" s="61">
        <f>'3500 '!V306</f>
        <v>1093.42236</v>
      </c>
      <c r="O6" s="61">
        <f>'3500 '!W306</f>
        <v>830.4</v>
      </c>
      <c r="P6" s="61">
        <f>'3500 '!X306</f>
        <v>958.7</v>
      </c>
      <c r="Q6" s="61">
        <f>'3500 '!Y306</f>
        <v>1093.3</v>
      </c>
      <c r="R6" s="61">
        <f>'3500 '!Z306</f>
        <v>827.8</v>
      </c>
      <c r="S6" s="61">
        <f>'3500 '!AA306</f>
        <v>3514.2776400000002</v>
      </c>
      <c r="T6" s="51">
        <f>'3500 '!AB306</f>
        <v>0.99996518324607331</v>
      </c>
      <c r="U6" s="61">
        <f>'3500 '!AC306</f>
        <v>0.12235999999984415</v>
      </c>
      <c r="W6" s="81"/>
      <c r="X6" s="81"/>
      <c r="Y6" s="81"/>
    </row>
    <row r="7" spans="1:25" s="6" customFormat="1" ht="18" x14ac:dyDescent="0.25">
      <c r="A7" s="6" t="str">
        <f>'3500 '!A307</f>
        <v>a</v>
      </c>
      <c r="B7" s="70"/>
      <c r="C7" s="33" t="str">
        <f>'3500 '!C307</f>
        <v>თანამდებობრივი სარგო</v>
      </c>
      <c r="D7" s="11">
        <f>'3500 '!D307</f>
        <v>0</v>
      </c>
      <c r="E7" s="11">
        <f>'3500 '!E307</f>
        <v>0</v>
      </c>
      <c r="F7" s="42">
        <f>'3500 '!F307</f>
        <v>0</v>
      </c>
      <c r="G7" s="42">
        <f>'3500 '!G307</f>
        <v>2178.7326400000002</v>
      </c>
      <c r="H7" s="51" t="str">
        <f>'3500 '!L307</f>
        <v/>
      </c>
      <c r="I7" s="11">
        <f>'3500 '!M307</f>
        <v>0</v>
      </c>
      <c r="J7" s="11">
        <f>'3500 '!O307</f>
        <v>238.06919999999991</v>
      </c>
      <c r="K7" s="11">
        <f>'3500 '!S307</f>
        <v>2178.7326400000002</v>
      </c>
      <c r="L7" s="42" t="str">
        <f>'3500 '!T307</f>
        <v/>
      </c>
      <c r="M7" s="51" t="str">
        <f>'3500 '!U307</f>
        <v/>
      </c>
      <c r="N7" s="61" t="str">
        <f>'3500 '!V307</f>
        <v/>
      </c>
      <c r="O7" s="61">
        <f>'3500 '!W307</f>
        <v>770.4</v>
      </c>
      <c r="P7" s="61">
        <f>'3500 '!X307</f>
        <v>0</v>
      </c>
      <c r="Q7" s="61">
        <f>'3500 '!Y307</f>
        <v>810.6</v>
      </c>
      <c r="R7" s="61">
        <f>'3500 '!Z307</f>
        <v>0</v>
      </c>
      <c r="S7" s="61">
        <f>'3500 '!AA307</f>
        <v>2989.3326400000001</v>
      </c>
      <c r="T7" s="51" t="str">
        <f>'3500 '!AB307</f>
        <v/>
      </c>
      <c r="U7" s="61" t="str">
        <f>'3500 '!AC307</f>
        <v/>
      </c>
      <c r="W7" s="81"/>
      <c r="X7" s="81"/>
      <c r="Y7" s="81"/>
    </row>
    <row r="8" spans="1:25" s="6" customFormat="1" ht="18" x14ac:dyDescent="0.25">
      <c r="A8" s="6" t="str">
        <f>'3500 '!A308</f>
        <v>a</v>
      </c>
      <c r="B8" s="70"/>
      <c r="C8" s="33" t="str">
        <f>'3500 '!C308</f>
        <v>პრემია</v>
      </c>
      <c r="D8" s="11">
        <f>'3500 '!D308</f>
        <v>0</v>
      </c>
      <c r="E8" s="11">
        <f>'3500 '!E308</f>
        <v>0</v>
      </c>
      <c r="F8" s="42">
        <f>'3500 '!F308</f>
        <v>0</v>
      </c>
      <c r="G8" s="42">
        <f>'3500 '!G308</f>
        <v>113.485</v>
      </c>
      <c r="H8" s="51" t="str">
        <f>'3500 '!L308</f>
        <v/>
      </c>
      <c r="I8" s="11">
        <f>'3500 '!M308</f>
        <v>0</v>
      </c>
      <c r="J8" s="11">
        <f>'3500 '!O308</f>
        <v>0</v>
      </c>
      <c r="K8" s="11">
        <f>'3500 '!S308</f>
        <v>113.485</v>
      </c>
      <c r="L8" s="42" t="str">
        <f>'3500 '!T308</f>
        <v/>
      </c>
      <c r="M8" s="51" t="str">
        <f>'3500 '!U308</f>
        <v/>
      </c>
      <c r="N8" s="61" t="str">
        <f>'3500 '!V308</f>
        <v/>
      </c>
      <c r="O8" s="61">
        <f>'3500 '!W308</f>
        <v>0</v>
      </c>
      <c r="P8" s="61">
        <f>'3500 '!X308</f>
        <v>0</v>
      </c>
      <c r="Q8" s="61">
        <f>'3500 '!Y308</f>
        <v>222.7</v>
      </c>
      <c r="R8" s="61">
        <f>'3500 '!Z308</f>
        <v>0</v>
      </c>
      <c r="S8" s="61">
        <f>'3500 '!AA308</f>
        <v>336.185</v>
      </c>
      <c r="T8" s="51" t="str">
        <f>'3500 '!AB308</f>
        <v/>
      </c>
      <c r="U8" s="61" t="str">
        <f>'3500 '!AC308</f>
        <v/>
      </c>
      <c r="W8" s="81"/>
      <c r="X8" s="81"/>
      <c r="Y8" s="81"/>
    </row>
    <row r="9" spans="1:25" s="6" customFormat="1" ht="18" x14ac:dyDescent="0.25">
      <c r="A9" s="6" t="str">
        <f>'3500 '!A309</f>
        <v>a</v>
      </c>
      <c r="B9" s="70"/>
      <c r="C9" s="33" t="str">
        <f>'3500 '!C309</f>
        <v>დანამატი</v>
      </c>
      <c r="D9" s="11">
        <f>'3500 '!D309</f>
        <v>0</v>
      </c>
      <c r="E9" s="11">
        <f>'3500 '!E309</f>
        <v>0</v>
      </c>
      <c r="F9" s="42">
        <f>'3500 '!F309</f>
        <v>0</v>
      </c>
      <c r="G9" s="42">
        <f>'3500 '!G309</f>
        <v>128.76</v>
      </c>
      <c r="H9" s="51" t="str">
        <f>'3500 '!L309</f>
        <v/>
      </c>
      <c r="I9" s="11">
        <f>'3500 '!M309</f>
        <v>0</v>
      </c>
      <c r="J9" s="11">
        <f>'3500 '!O309</f>
        <v>20.000000000000004</v>
      </c>
      <c r="K9" s="11">
        <f>'3500 '!S309</f>
        <v>128.76</v>
      </c>
      <c r="L9" s="42" t="str">
        <f>'3500 '!T309</f>
        <v/>
      </c>
      <c r="M9" s="51" t="str">
        <f>'3500 '!U309</f>
        <v/>
      </c>
      <c r="N9" s="61" t="str">
        <f>'3500 '!V309</f>
        <v/>
      </c>
      <c r="O9" s="61">
        <f>'3500 '!W309</f>
        <v>60</v>
      </c>
      <c r="P9" s="61">
        <f>'3500 '!X309</f>
        <v>0</v>
      </c>
      <c r="Q9" s="61">
        <f>'3500 '!Y309</f>
        <v>60</v>
      </c>
      <c r="R9" s="61">
        <f>'3500 '!Z309</f>
        <v>0</v>
      </c>
      <c r="S9" s="61">
        <f>'3500 '!AA309</f>
        <v>188.76</v>
      </c>
      <c r="T9" s="51" t="str">
        <f>'3500 '!AB309</f>
        <v/>
      </c>
      <c r="U9" s="61" t="str">
        <f>'3500 '!AC309</f>
        <v/>
      </c>
      <c r="W9" s="81"/>
      <c r="X9" s="81"/>
      <c r="Y9" s="81"/>
    </row>
    <row r="10" spans="1:25" s="6" customFormat="1" ht="18" x14ac:dyDescent="0.25">
      <c r="A10" s="6" t="str">
        <f>'3500 '!A310</f>
        <v>a</v>
      </c>
      <c r="B10" s="70"/>
      <c r="C10" s="29" t="str">
        <f>'3500 '!C310</f>
        <v>საქონელი და მომსახურება</v>
      </c>
      <c r="D10" s="11">
        <f>'3500 '!D310</f>
        <v>2600</v>
      </c>
      <c r="E10" s="11">
        <f>'3500 '!E310</f>
        <v>2358.7919999999999</v>
      </c>
      <c r="F10" s="42">
        <f>'3500 '!F310</f>
        <v>1694.7919999999999</v>
      </c>
      <c r="G10" s="42">
        <f>'3500 '!G310</f>
        <v>1582.7879599999999</v>
      </c>
      <c r="H10" s="51">
        <f>'3500 '!L310</f>
        <v>0.93391281053958242</v>
      </c>
      <c r="I10" s="11">
        <f>'3500 '!M310</f>
        <v>0</v>
      </c>
      <c r="J10" s="11">
        <f>'3500 '!O310</f>
        <v>180.21362999999999</v>
      </c>
      <c r="K10" s="11">
        <f>'3500 '!S310</f>
        <v>138.31583999999975</v>
      </c>
      <c r="L10" s="42">
        <f>'3500 '!T310</f>
        <v>112.00404000000003</v>
      </c>
      <c r="M10" s="51">
        <f>'3500 '!U310</f>
        <v>0.67101633378441161</v>
      </c>
      <c r="N10" s="61">
        <f>'3500 '!V310</f>
        <v>776.00404000000003</v>
      </c>
      <c r="O10" s="61">
        <f>'3500 '!W310</f>
        <v>557.1</v>
      </c>
      <c r="P10" s="61">
        <f>'3500 '!X310</f>
        <v>575</v>
      </c>
      <c r="Q10" s="61">
        <f>'3500 '!Y310</f>
        <v>720</v>
      </c>
      <c r="R10" s="61">
        <f>'3500 '!Z310</f>
        <v>664</v>
      </c>
      <c r="S10" s="61">
        <f>'3500 '!AA310</f>
        <v>2302.7879599999997</v>
      </c>
      <c r="T10" s="51">
        <f>'3500 '!AB310</f>
        <v>0.97625732154424794</v>
      </c>
      <c r="U10" s="61">
        <f>'3500 '!AC310</f>
        <v>56.004040000000259</v>
      </c>
      <c r="W10" s="81"/>
      <c r="X10" s="81"/>
      <c r="Y10" s="81"/>
    </row>
    <row r="11" spans="1:25" s="6" customFormat="1" ht="36" x14ac:dyDescent="0.25">
      <c r="A11" s="6" t="str">
        <f>'3500 '!A311</f>
        <v>a</v>
      </c>
      <c r="B11" s="70"/>
      <c r="C11" s="33" t="str">
        <f>'3500 '!C311</f>
        <v>მ.შ. შტატგარეშეთა შრომის ანაზღაურება</v>
      </c>
      <c r="D11" s="11">
        <f>'3500 '!D311</f>
        <v>0</v>
      </c>
      <c r="E11" s="11">
        <f>'3500 '!E311</f>
        <v>0</v>
      </c>
      <c r="F11" s="42">
        <f>'3500 '!F311</f>
        <v>0</v>
      </c>
      <c r="G11" s="42">
        <f>'3500 '!G311</f>
        <v>43.27</v>
      </c>
      <c r="H11" s="51" t="str">
        <f>'3500 '!L311</f>
        <v/>
      </c>
      <c r="I11" s="11">
        <f>'3500 '!M311</f>
        <v>0</v>
      </c>
      <c r="J11" s="11">
        <f>'3500 '!O311</f>
        <v>6.6099999999999994</v>
      </c>
      <c r="K11" s="11">
        <f>'3500 '!S311</f>
        <v>43.27</v>
      </c>
      <c r="L11" s="42" t="str">
        <f>'3500 '!T311</f>
        <v/>
      </c>
      <c r="M11" s="51" t="str">
        <f>'3500 '!U311</f>
        <v/>
      </c>
      <c r="N11" s="61" t="str">
        <f>'3500 '!V311</f>
        <v/>
      </c>
      <c r="O11" s="61">
        <f>'3500 '!W311</f>
        <v>19.8</v>
      </c>
      <c r="P11" s="61">
        <f>'3500 '!X311</f>
        <v>0</v>
      </c>
      <c r="Q11" s="61">
        <f>'3500 '!Y311</f>
        <v>0</v>
      </c>
      <c r="R11" s="61">
        <f>'3500 '!Z311</f>
        <v>0</v>
      </c>
      <c r="S11" s="61">
        <f>'3500 '!AA311</f>
        <v>43.27</v>
      </c>
      <c r="T11" s="51" t="str">
        <f>'3500 '!AB311</f>
        <v/>
      </c>
      <c r="U11" s="61" t="str">
        <f>'3500 '!AC311</f>
        <v/>
      </c>
      <c r="W11" s="81"/>
      <c r="X11" s="81"/>
      <c r="Y11" s="81"/>
    </row>
    <row r="12" spans="1:25" s="6" customFormat="1" ht="18" hidden="1" x14ac:dyDescent="0.25">
      <c r="A12" s="6" t="str">
        <f>'3500 '!A312</f>
        <v>b</v>
      </c>
      <c r="B12" s="70"/>
      <c r="C12" s="29" t="str">
        <f>'3500 '!C312</f>
        <v>პროცენტი</v>
      </c>
      <c r="D12" s="12">
        <f>'3500 '!D312</f>
        <v>0</v>
      </c>
      <c r="E12" s="12">
        <f>'3500 '!E312</f>
        <v>0</v>
      </c>
      <c r="F12" s="43">
        <f>'3500 '!F312</f>
        <v>0</v>
      </c>
      <c r="G12" s="43">
        <f>'3500 '!G312</f>
        <v>0</v>
      </c>
      <c r="H12" s="52" t="str">
        <f>'3500 '!L312</f>
        <v/>
      </c>
      <c r="I12" s="12">
        <f>'3500 '!M312</f>
        <v>0</v>
      </c>
      <c r="J12" s="12">
        <f>'3500 '!O312</f>
        <v>0</v>
      </c>
      <c r="K12" s="12">
        <f>'3500 '!S312</f>
        <v>0</v>
      </c>
      <c r="L12" s="43">
        <f>'3500 '!T312</f>
        <v>0</v>
      </c>
      <c r="M12" s="52" t="str">
        <f>'3500 '!U312</f>
        <v/>
      </c>
      <c r="N12" s="62">
        <f>'3500 '!V312</f>
        <v>0</v>
      </c>
      <c r="O12" s="62">
        <f>'3500 '!W312</f>
        <v>0</v>
      </c>
      <c r="P12" s="62">
        <f>'3500 '!X312</f>
        <v>0</v>
      </c>
      <c r="Q12" s="62">
        <f>'3500 '!Y312</f>
        <v>0</v>
      </c>
      <c r="R12" s="62">
        <f>'3500 '!Z312</f>
        <v>0</v>
      </c>
      <c r="S12" s="62">
        <f>'3500 '!AA312</f>
        <v>0</v>
      </c>
      <c r="T12" s="52" t="str">
        <f>'3500 '!AB312</f>
        <v/>
      </c>
      <c r="U12" s="62">
        <f>'3500 '!AC312</f>
        <v>0</v>
      </c>
      <c r="W12" s="81"/>
      <c r="X12" s="81"/>
      <c r="Y12" s="81"/>
    </row>
    <row r="13" spans="1:25" s="6" customFormat="1" ht="18" hidden="1" x14ac:dyDescent="0.25">
      <c r="A13" s="6" t="str">
        <f>'3500 '!A313</f>
        <v>b</v>
      </c>
      <c r="B13" s="70"/>
      <c r="C13" s="29" t="str">
        <f>'3500 '!C313</f>
        <v>სუბსიდიები</v>
      </c>
      <c r="D13" s="12">
        <f>'3500 '!D313</f>
        <v>0</v>
      </c>
      <c r="E13" s="12">
        <f>'3500 '!E313</f>
        <v>0</v>
      </c>
      <c r="F13" s="43">
        <f>'3500 '!F313</f>
        <v>0</v>
      </c>
      <c r="G13" s="43">
        <f>'3500 '!G313</f>
        <v>0</v>
      </c>
      <c r="H13" s="52" t="str">
        <f>'3500 '!L313</f>
        <v/>
      </c>
      <c r="I13" s="12">
        <f>'3500 '!M313</f>
        <v>0</v>
      </c>
      <c r="J13" s="12">
        <f>'3500 '!O313</f>
        <v>0</v>
      </c>
      <c r="K13" s="12">
        <f>'3500 '!S313</f>
        <v>0</v>
      </c>
      <c r="L13" s="43">
        <f>'3500 '!T313</f>
        <v>0</v>
      </c>
      <c r="M13" s="52" t="str">
        <f>'3500 '!U313</f>
        <v/>
      </c>
      <c r="N13" s="62">
        <f>'3500 '!V313</f>
        <v>0</v>
      </c>
      <c r="O13" s="62">
        <f>'3500 '!W313</f>
        <v>0</v>
      </c>
      <c r="P13" s="62">
        <f>'3500 '!X313</f>
        <v>0</v>
      </c>
      <c r="Q13" s="62">
        <f>'3500 '!Y313</f>
        <v>0</v>
      </c>
      <c r="R13" s="62">
        <f>'3500 '!Z313</f>
        <v>0</v>
      </c>
      <c r="S13" s="62">
        <f>'3500 '!AA313</f>
        <v>0</v>
      </c>
      <c r="T13" s="52" t="str">
        <f>'3500 '!AB313</f>
        <v/>
      </c>
      <c r="U13" s="62">
        <f>'3500 '!AC313</f>
        <v>0</v>
      </c>
      <c r="W13" s="81"/>
      <c r="X13" s="81"/>
      <c r="Y13" s="81"/>
    </row>
    <row r="14" spans="1:25" s="6" customFormat="1" ht="18" hidden="1" x14ac:dyDescent="0.25">
      <c r="A14" s="6" t="str">
        <f>'3500 '!A314</f>
        <v>b</v>
      </c>
      <c r="B14" s="70"/>
      <c r="C14" s="29" t="str">
        <f>'3500 '!C314</f>
        <v>გრანტები</v>
      </c>
      <c r="D14" s="12">
        <f>'3500 '!D314</f>
        <v>0</v>
      </c>
      <c r="E14" s="12">
        <f>'3500 '!E314</f>
        <v>0</v>
      </c>
      <c r="F14" s="43">
        <f>'3500 '!F314</f>
        <v>0</v>
      </c>
      <c r="G14" s="43">
        <f>'3500 '!G314</f>
        <v>0</v>
      </c>
      <c r="H14" s="52" t="str">
        <f>'3500 '!L314</f>
        <v/>
      </c>
      <c r="I14" s="12">
        <f>'3500 '!M314</f>
        <v>0</v>
      </c>
      <c r="J14" s="12">
        <f>'3500 '!O314</f>
        <v>0</v>
      </c>
      <c r="K14" s="12">
        <f>'3500 '!S314</f>
        <v>0</v>
      </c>
      <c r="L14" s="43">
        <f>'3500 '!T314</f>
        <v>0</v>
      </c>
      <c r="M14" s="52" t="str">
        <f>'3500 '!U314</f>
        <v/>
      </c>
      <c r="N14" s="62">
        <f>'3500 '!V314</f>
        <v>0</v>
      </c>
      <c r="O14" s="62">
        <f>'3500 '!W314</f>
        <v>0</v>
      </c>
      <c r="P14" s="62">
        <f>'3500 '!X314</f>
        <v>0</v>
      </c>
      <c r="Q14" s="62">
        <f>'3500 '!Y314</f>
        <v>0</v>
      </c>
      <c r="R14" s="62">
        <f>'3500 '!Z314</f>
        <v>0</v>
      </c>
      <c r="S14" s="62">
        <f>'3500 '!AA314</f>
        <v>0</v>
      </c>
      <c r="T14" s="52" t="str">
        <f>'3500 '!AB314</f>
        <v/>
      </c>
      <c r="U14" s="62">
        <f>'3500 '!AC314</f>
        <v>0</v>
      </c>
      <c r="W14" s="81"/>
      <c r="X14" s="81"/>
      <c r="Y14" s="81"/>
    </row>
    <row r="15" spans="1:25" s="6" customFormat="1" ht="18" x14ac:dyDescent="0.25">
      <c r="A15" s="6" t="str">
        <f>'3500 '!A315</f>
        <v>a</v>
      </c>
      <c r="B15" s="70"/>
      <c r="C15" s="29" t="str">
        <f>'3500 '!C315</f>
        <v>სოციალური უზრუნველყოფა</v>
      </c>
      <c r="D15" s="11">
        <f>'3500 '!D315</f>
        <v>50</v>
      </c>
      <c r="E15" s="11">
        <f>'3500 '!E315</f>
        <v>115.6</v>
      </c>
      <c r="F15" s="42">
        <f>'3500 '!F315</f>
        <v>102.6</v>
      </c>
      <c r="G15" s="42">
        <f>'3500 '!G315</f>
        <v>102.48929</v>
      </c>
      <c r="H15" s="51">
        <f>'3500 '!L315</f>
        <v>0.99892095516569201</v>
      </c>
      <c r="I15" s="11">
        <f>'3500 '!M315</f>
        <v>0</v>
      </c>
      <c r="J15" s="11">
        <f>'3500 '!O315</f>
        <v>10.111570000000015</v>
      </c>
      <c r="K15" s="11">
        <f>'3500 '!S315</f>
        <v>4.9688400000000001</v>
      </c>
      <c r="L15" s="42">
        <f>'3500 '!T315</f>
        <v>0.11070999999999742</v>
      </c>
      <c r="M15" s="51">
        <f>'3500 '!U315</f>
        <v>0.886585553633218</v>
      </c>
      <c r="N15" s="61">
        <f>'3500 '!V315</f>
        <v>13.110709999999997</v>
      </c>
      <c r="O15" s="61">
        <f>'3500 '!W315</f>
        <v>14</v>
      </c>
      <c r="P15" s="61">
        <f>'3500 '!X315</f>
        <v>11</v>
      </c>
      <c r="Q15" s="61">
        <f>'3500 '!Y315</f>
        <v>13.1</v>
      </c>
      <c r="R15" s="61">
        <f>'3500 '!Z315</f>
        <v>13</v>
      </c>
      <c r="S15" s="61">
        <f>'3500 '!AA315</f>
        <v>115.58928999999999</v>
      </c>
      <c r="T15" s="51">
        <f>'3500 '!AB315</f>
        <v>0.9999073529411765</v>
      </c>
      <c r="U15" s="61">
        <f>'3500 '!AC315</f>
        <v>1.0710000000003106E-2</v>
      </c>
      <c r="W15" s="81"/>
      <c r="X15" s="81"/>
      <c r="Y15" s="81"/>
    </row>
    <row r="16" spans="1:25" s="6" customFormat="1" ht="18" x14ac:dyDescent="0.25">
      <c r="A16" s="6" t="str">
        <f>'3500 '!A316</f>
        <v>a</v>
      </c>
      <c r="B16" s="70"/>
      <c r="C16" s="29" t="str">
        <f>'3500 '!C316</f>
        <v>სხვა ხარჯები</v>
      </c>
      <c r="D16" s="11">
        <f>'3500 '!D316</f>
        <v>20</v>
      </c>
      <c r="E16" s="11">
        <f>'3500 '!E316</f>
        <v>22.196999999999999</v>
      </c>
      <c r="F16" s="42">
        <f>'3500 '!F316</f>
        <v>21.196999999999999</v>
      </c>
      <c r="G16" s="42">
        <f>'3500 '!G316</f>
        <v>14.12439</v>
      </c>
      <c r="H16" s="51">
        <f>'3500 '!L316</f>
        <v>0.66633910459027224</v>
      </c>
      <c r="I16" s="11">
        <f>'3500 '!M316</f>
        <v>0</v>
      </c>
      <c r="J16" s="11">
        <f>'3500 '!O316</f>
        <v>0.10704000000000047</v>
      </c>
      <c r="K16" s="11">
        <f>'3500 '!S316</f>
        <v>0.16530000000000022</v>
      </c>
      <c r="L16" s="42">
        <f>'3500 '!T316</f>
        <v>7.0726099999999992</v>
      </c>
      <c r="M16" s="51">
        <f>'3500 '!U316</f>
        <v>0.63631977294228947</v>
      </c>
      <c r="N16" s="61">
        <f>'3500 '!V316</f>
        <v>8.0726099999999992</v>
      </c>
      <c r="O16" s="61">
        <f>'3500 '!W316</f>
        <v>13.3</v>
      </c>
      <c r="P16" s="61">
        <f>'3500 '!X316</f>
        <v>13</v>
      </c>
      <c r="Q16" s="61">
        <f>'3500 '!Y316</f>
        <v>8.07</v>
      </c>
      <c r="R16" s="61">
        <f>'3500 '!Z316</f>
        <v>1</v>
      </c>
      <c r="S16" s="61">
        <f>'3500 '!AA316</f>
        <v>22.194389999999999</v>
      </c>
      <c r="T16" s="51">
        <f>'3500 '!AB316</f>
        <v>0.99988241654277599</v>
      </c>
      <c r="U16" s="61">
        <f>'3500 '!AC316</f>
        <v>2.6100000000006673E-3</v>
      </c>
      <c r="W16" s="81"/>
      <c r="X16" s="81"/>
      <c r="Y16" s="81"/>
    </row>
    <row r="17" spans="1:25" s="6" customFormat="1" ht="18" x14ac:dyDescent="0.25">
      <c r="A17" s="6" t="str">
        <f>'3500 '!A317</f>
        <v>a</v>
      </c>
      <c r="B17" s="69"/>
      <c r="C17" s="8" t="str">
        <f>'3500 '!C317</f>
        <v>არაფინანსური აქტივების ზრდა</v>
      </c>
      <c r="D17" s="9">
        <f>'3500 '!D317</f>
        <v>350</v>
      </c>
      <c r="E17" s="9">
        <f>'3500 '!E317</f>
        <v>224.03100000000001</v>
      </c>
      <c r="F17" s="41">
        <f>'3500 '!F317</f>
        <v>224.03100000000001</v>
      </c>
      <c r="G17" s="41">
        <f>'3500 '!G317</f>
        <v>153.30275</v>
      </c>
      <c r="H17" s="50">
        <f>'3500 '!L317</f>
        <v>0.68429257558105794</v>
      </c>
      <c r="I17" s="9">
        <f>'3500 '!M317</f>
        <v>0</v>
      </c>
      <c r="J17" s="9">
        <f>'3500 '!O317</f>
        <v>17.407449999999997</v>
      </c>
      <c r="K17" s="9">
        <f>'3500 '!S317</f>
        <v>36.269810000000007</v>
      </c>
      <c r="L17" s="41">
        <f>'3500 '!T317</f>
        <v>70.728250000000003</v>
      </c>
      <c r="M17" s="50">
        <f>'3500 '!U317</f>
        <v>0.68429257558105794</v>
      </c>
      <c r="N17" s="60">
        <f>'3500 '!V317</f>
        <v>70.728250000000003</v>
      </c>
      <c r="O17" s="60">
        <f>'3500 '!W317</f>
        <v>64.5</v>
      </c>
      <c r="P17" s="60">
        <f>'3500 '!X317</f>
        <v>125</v>
      </c>
      <c r="Q17" s="60">
        <f>'3500 '!Y317</f>
        <v>70.72</v>
      </c>
      <c r="R17" s="60">
        <f>'3500 '!Z317</f>
        <v>0</v>
      </c>
      <c r="S17" s="60">
        <f>'3500 '!AA317</f>
        <v>224.02275</v>
      </c>
      <c r="T17" s="50">
        <f>'3500 '!AB317</f>
        <v>0.99996317473921015</v>
      </c>
      <c r="U17" s="60">
        <f>'3500 '!AC317</f>
        <v>8.2500000000038654E-3</v>
      </c>
      <c r="W17" s="81"/>
      <c r="X17" s="81"/>
      <c r="Y17" s="81"/>
    </row>
    <row r="18" spans="1:25" s="6" customFormat="1" hidden="1" x14ac:dyDescent="0.25">
      <c r="A18" s="6" t="str">
        <f>'3500 '!A318</f>
        <v>b</v>
      </c>
      <c r="B18" s="69"/>
      <c r="C18" s="13" t="str">
        <f>'3500 '!C318</f>
        <v>ფინანსური აქტივების ზრდა</v>
      </c>
      <c r="D18" s="14">
        <f>'3500 '!D318</f>
        <v>0</v>
      </c>
      <c r="E18" s="14">
        <f>'3500 '!E318</f>
        <v>0</v>
      </c>
      <c r="F18" s="44">
        <f>'3500 '!F318</f>
        <v>0</v>
      </c>
      <c r="G18" s="44">
        <f>'3500 '!G318</f>
        <v>0</v>
      </c>
      <c r="H18" s="53" t="str">
        <f>'3500 '!L318</f>
        <v/>
      </c>
      <c r="I18" s="14">
        <f>'3500 '!M318</f>
        <v>0</v>
      </c>
      <c r="J18" s="14">
        <f>'3500 '!O318</f>
        <v>0</v>
      </c>
      <c r="K18" s="14">
        <f>'3500 '!S318</f>
        <v>0</v>
      </c>
      <c r="L18" s="44">
        <f>'3500 '!T318</f>
        <v>0</v>
      </c>
      <c r="M18" s="53" t="str">
        <f>'3500 '!U318</f>
        <v/>
      </c>
      <c r="N18" s="63">
        <f>'3500 '!V318</f>
        <v>0</v>
      </c>
      <c r="O18" s="63">
        <f>'3500 '!W318</f>
        <v>0</v>
      </c>
      <c r="P18" s="63">
        <f>'3500 '!X318</f>
        <v>0</v>
      </c>
      <c r="Q18" s="63">
        <f>'3500 '!Y318</f>
        <v>0</v>
      </c>
      <c r="R18" s="63">
        <f>'3500 '!Z318</f>
        <v>0</v>
      </c>
      <c r="S18" s="63">
        <f>'3500 '!AA318</f>
        <v>0</v>
      </c>
      <c r="T18" s="53" t="str">
        <f>'3500 '!AB318</f>
        <v/>
      </c>
      <c r="U18" s="63">
        <f>'3500 '!AC318</f>
        <v>0</v>
      </c>
      <c r="X18" s="81"/>
      <c r="Y18" s="81"/>
    </row>
    <row r="19" spans="1:25" s="6" customFormat="1" ht="18.75" thickBot="1" x14ac:dyDescent="0.3">
      <c r="A19" s="6" t="str">
        <f>'3500 '!A319</f>
        <v>a</v>
      </c>
      <c r="B19" s="71"/>
      <c r="C19" s="15" t="str">
        <f>'3500 '!C319</f>
        <v>ვალდებულებების კლება</v>
      </c>
      <c r="D19" s="16">
        <f>'3500 '!D319</f>
        <v>0</v>
      </c>
      <c r="E19" s="16">
        <f>'3500 '!E319</f>
        <v>26.692</v>
      </c>
      <c r="F19" s="45">
        <f>'3500 '!F319</f>
        <v>26.692</v>
      </c>
      <c r="G19" s="45">
        <f>'3500 '!G319</f>
        <v>26.689709999999998</v>
      </c>
      <c r="H19" s="54">
        <f>'3500 '!L319</f>
        <v>0.99991420650382135</v>
      </c>
      <c r="I19" s="16">
        <f>'3500 '!M319</f>
        <v>0</v>
      </c>
      <c r="J19" s="16">
        <f>'3500 '!O319</f>
        <v>0</v>
      </c>
      <c r="K19" s="16">
        <f>'3500 '!S319</f>
        <v>0</v>
      </c>
      <c r="L19" s="45">
        <f>'3500 '!T319</f>
        <v>2.2900000000021237E-3</v>
      </c>
      <c r="M19" s="54">
        <f>'3500 '!U319</f>
        <v>0.99991420650382135</v>
      </c>
      <c r="N19" s="64">
        <f>'3500 '!V319</f>
        <v>2.2900000000021237E-3</v>
      </c>
      <c r="O19" s="64">
        <f>'3500 '!W319</f>
        <v>0</v>
      </c>
      <c r="P19" s="64">
        <f>'3500 '!X319</f>
        <v>0</v>
      </c>
      <c r="Q19" s="64">
        <f>'3500 '!Y319</f>
        <v>0</v>
      </c>
      <c r="R19" s="64">
        <f>'3500 '!Z319</f>
        <v>0</v>
      </c>
      <c r="S19" s="64">
        <f>'3500 '!AA319</f>
        <v>26.689709999999998</v>
      </c>
      <c r="T19" s="54">
        <f>'3500 '!AB319</f>
        <v>0.99991420650382135</v>
      </c>
      <c r="U19" s="64">
        <f>'3500 '!AC319</f>
        <v>2.2900000000021237E-3</v>
      </c>
      <c r="X19" s="81"/>
      <c r="Y19" s="81"/>
    </row>
    <row r="20" spans="1:25" ht="15.75" thickTop="1" x14ac:dyDescent="0.25"/>
    <row r="21" spans="1:25" ht="89.25" customHeight="1" x14ac:dyDescent="0.25"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</row>
  </sheetData>
  <autoFilter ref="A3:U19">
    <filterColumn colId="0">
      <filters>
        <filter val="a"/>
      </filters>
    </filterColumn>
  </autoFilter>
  <mergeCells count="2">
    <mergeCell ref="C21:M21"/>
    <mergeCell ref="J2:K2"/>
  </mergeCells>
  <pageMargins left="0.7" right="0.7" top="0.75" bottom="0.75" header="0.3" footer="0.3"/>
  <pageSetup scale="3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21"/>
  <sheetViews>
    <sheetView zoomScale="70" zoomScaleNormal="70" workbookViewId="0">
      <pane ySplit="3" topLeftCell="A4" activePane="bottomLeft" state="frozen"/>
      <selection pane="bottomLeft" activeCell="L22" sqref="L22"/>
    </sheetView>
  </sheetViews>
  <sheetFormatPr defaultRowHeight="15" x14ac:dyDescent="0.25"/>
  <cols>
    <col min="1" max="1" width="4.85546875" customWidth="1"/>
    <col min="2" max="2" width="12" customWidth="1"/>
    <col min="3" max="3" width="45.85546875" customWidth="1"/>
    <col min="4" max="4" width="19.140625" hidden="1" customWidth="1"/>
    <col min="5" max="5" width="12" customWidth="1"/>
    <col min="6" max="6" width="11" customWidth="1"/>
    <col min="7" max="7" width="12.140625" customWidth="1"/>
    <col min="9" max="9" width="13.28515625" hidden="1" customWidth="1"/>
    <col min="10" max="10" width="14.140625" hidden="1" customWidth="1"/>
    <col min="11" max="11" width="17" customWidth="1"/>
    <col min="12" max="16" width="21.28515625" customWidth="1"/>
  </cols>
  <sheetData>
    <row r="2" spans="1:16" x14ac:dyDescent="0.25">
      <c r="K2" s="75"/>
    </row>
    <row r="3" spans="1:16" s="3" customFormat="1" ht="120.75" thickBot="1" x14ac:dyDescent="0.3">
      <c r="B3" s="68" t="str">
        <f>ტრეფიკინგი!B3</f>
        <v>პროგრამული კოდი</v>
      </c>
      <c r="C3" s="4" t="str">
        <f>ტრეფიკინგი!C3</f>
        <v>დ ა ს ა ხ ე ლ ე ბ ა</v>
      </c>
      <c r="D3" s="4" t="str">
        <f>ტრეფიკინგი!D3</f>
        <v>დამტკიცებული საბიუჯეტო</v>
      </c>
      <c r="E3" s="4" t="str">
        <f>ტრეფიკინგი!E3</f>
        <v>2015 წლის დაზუსტებული გეგმა</v>
      </c>
      <c r="F3" s="39" t="str">
        <f>ტრეფიკინგი!F3</f>
        <v>9 თვის დაზუსტებული გეგმა</v>
      </c>
      <c r="G3" s="39" t="str">
        <f>ტრეფიკინგი!G3</f>
        <v>9 თვის საკასო</v>
      </c>
      <c r="H3" s="74" t="str">
        <f>ტრეფიკინგი!H3</f>
        <v>9 თვის საკასო 9 თვის  გეგმასთან მიმართებაში %</v>
      </c>
      <c r="I3" s="5" t="str">
        <f>ტრეფიკინგი!I3</f>
        <v>სექტემბრის მოსალოდნელი ხარჯი</v>
      </c>
      <c r="J3" s="82" t="str">
        <f>ტრეფიკინგი!J3</f>
        <v>მაისი</v>
      </c>
      <c r="K3" s="82" t="str">
        <f>ტრეფიკინგი!K3</f>
        <v>სექტემბრის საკასო ხარჯი</v>
      </c>
      <c r="L3" s="39" t="str">
        <f>ტრეფიკინგი!L3</f>
        <v>სხვაობა 9 თვის დაზუსტებულ გეგმასა და  9 თვის საკასოს შორის</v>
      </c>
      <c r="M3" s="58" t="str">
        <f>ტრეფიკინგი!M3</f>
        <v>9 თვის საკასო წლის  დაზუსტებულ გეგმასთან მიმართებაში %</v>
      </c>
      <c r="N3" s="58" t="str">
        <f>ტრეფიკინგი!N3</f>
        <v>სხვაობა 2015 წლის დაზუსტებულ გეგმასა და 9 თვის საკასოს შორის</v>
      </c>
      <c r="O3" s="58" t="str">
        <f>ტრეფიკინგი!T3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72" customHeight="1" thickTop="1" thickBot="1" x14ac:dyDescent="0.3">
      <c r="A4" s="6" t="str">
        <f>ტრეფიკინგი!A4</f>
        <v>a</v>
      </c>
      <c r="B4" s="67" t="str">
        <f>ტრეფიკინგი!B4</f>
        <v>35 01 05</v>
      </c>
      <c r="C4" s="19" t="str">
        <f>ტრეფიკინგი!C4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4" s="7">
        <f>ტრეფიკინგი!D4</f>
        <v>6600</v>
      </c>
      <c r="E4" s="7">
        <f>ტრეფიკინგი!E4</f>
        <v>6261.7120000000004</v>
      </c>
      <c r="F4" s="40">
        <f>ტრეფიკინგი!F4</f>
        <v>4755.9120000000003</v>
      </c>
      <c r="G4" s="40">
        <f>ტრეფიკინგი!G4</f>
        <v>4300.3717399999996</v>
      </c>
      <c r="H4" s="49">
        <f>ტრეფიკინგი!H4</f>
        <v>0.9042160031556512</v>
      </c>
      <c r="I4" s="7">
        <f>ტრეფიკინგი!I4</f>
        <v>0</v>
      </c>
      <c r="J4" s="7">
        <f>ტრეფიკინგი!J4</f>
        <v>465.90888999999987</v>
      </c>
      <c r="K4" s="7">
        <f>ტრეფიკინგი!K4</f>
        <v>449.41915999999947</v>
      </c>
      <c r="L4" s="40">
        <f>ტრეფიკინგი!L4</f>
        <v>455.54026000000067</v>
      </c>
      <c r="M4" s="49">
        <f>ტრეფიკინგი!M4</f>
        <v>0.68677252163625524</v>
      </c>
      <c r="N4" s="59">
        <f>ტრეფიკინგი!N4</f>
        <v>1961.3402600000009</v>
      </c>
      <c r="O4" s="49">
        <f>ტრეფიკინგი!T4</f>
        <v>0.9910327622860966</v>
      </c>
      <c r="P4" s="59">
        <f>G4+ტრეფიკინგი!O4-K4</f>
        <v>5330.2525800000003</v>
      </c>
    </row>
    <row r="5" spans="1:16" s="6" customFormat="1" ht="18.75" thickTop="1" x14ac:dyDescent="0.25">
      <c r="A5" s="6" t="str">
        <f>ტრეფიკინგი!A5</f>
        <v>a</v>
      </c>
      <c r="B5" s="69">
        <f>ტრეფიკინგი!B5</f>
        <v>0</v>
      </c>
      <c r="C5" s="8" t="str">
        <f>ტრეფიკინგი!C5</f>
        <v>ხარჯები</v>
      </c>
      <c r="D5" s="9">
        <f>ტრეფიკინგი!D5</f>
        <v>6250</v>
      </c>
      <c r="E5" s="9">
        <f>ტრეფიკინგი!E5</f>
        <v>6010.9890000000005</v>
      </c>
      <c r="F5" s="41">
        <f>ტრეფიკინგი!F5</f>
        <v>4505.1890000000003</v>
      </c>
      <c r="G5" s="41">
        <f>ტრეფიკინგი!G5</f>
        <v>4120.3792800000001</v>
      </c>
      <c r="H5" s="50">
        <f>ტრეფიკინგი!H5</f>
        <v>0.91458522161889322</v>
      </c>
      <c r="I5" s="9">
        <f>ტრეფიკინგი!I5</f>
        <v>0</v>
      </c>
      <c r="J5" s="9">
        <f>ტრეფიკინგი!J5</f>
        <v>448.50143999999989</v>
      </c>
      <c r="K5" s="9">
        <f>ტრეფიკინგი!K5</f>
        <v>413.14935000000014</v>
      </c>
      <c r="L5" s="41">
        <f>ტრეფიკინგი!L5</f>
        <v>384.8097200000002</v>
      </c>
      <c r="M5" s="50">
        <f>ტრეფიკინგი!M5</f>
        <v>0.68547443357490756</v>
      </c>
      <c r="N5" s="60">
        <f>ტრეფიკინგი!N5</f>
        <v>1890.6097200000004</v>
      </c>
      <c r="O5" s="50">
        <f>ტრეფიკინგი!T5</f>
        <v>0.99066048532113438</v>
      </c>
      <c r="P5" s="60">
        <f>G5+ტრეფიკინგი!O5-K5</f>
        <v>5122.0299300000006</v>
      </c>
    </row>
    <row r="6" spans="1:16" s="6" customFormat="1" ht="18" x14ac:dyDescent="0.25">
      <c r="A6" s="6" t="str">
        <f>ტრეფიკინგი!A6</f>
        <v>a</v>
      </c>
      <c r="B6" s="70">
        <f>ტრეფიკინგი!B6</f>
        <v>0</v>
      </c>
      <c r="C6" s="29" t="str">
        <f>ტრეფიკინგი!C6</f>
        <v>შრომის ანაზღაურება</v>
      </c>
      <c r="D6" s="11">
        <f>ტრეფიკინგი!D6</f>
        <v>3580</v>
      </c>
      <c r="E6" s="11">
        <f>ტრეფიკინგი!E6</f>
        <v>3514.4</v>
      </c>
      <c r="F6" s="42">
        <f>ტრეფიკინგი!F6</f>
        <v>2686.6</v>
      </c>
      <c r="G6" s="42">
        <f>ტრეფიკინგი!G6</f>
        <v>2420.9776400000001</v>
      </c>
      <c r="H6" s="51">
        <f>ტრეფიკინგი!H6</f>
        <v>0.90113066329189317</v>
      </c>
      <c r="I6" s="11">
        <f>ტრეფიკინგი!I6</f>
        <v>0</v>
      </c>
      <c r="J6" s="11">
        <f>ტრეფიკინგი!J6</f>
        <v>258.06919999999991</v>
      </c>
      <c r="K6" s="11">
        <f>ტრეფიკინგი!K6</f>
        <v>269.69937000000027</v>
      </c>
      <c r="L6" s="42">
        <f>ტრეფიკინგი!L6</f>
        <v>265.62235999999984</v>
      </c>
      <c r="M6" s="51">
        <f>ტრეფიკინგი!M6</f>
        <v>0.68887367402686095</v>
      </c>
      <c r="N6" s="61">
        <f>ტრეფიკინგი!N6</f>
        <v>1093.42236</v>
      </c>
      <c r="O6" s="51">
        <f>ტრეფიკინგი!T6</f>
        <v>0.99996518324607331</v>
      </c>
      <c r="P6" s="61">
        <f>G6+ტრეფიკინგი!O6-K6</f>
        <v>2981.6782699999999</v>
      </c>
    </row>
    <row r="7" spans="1:16" s="6" customFormat="1" ht="18" x14ac:dyDescent="0.25">
      <c r="A7" s="6" t="str">
        <f>ტრეფიკინგი!A7</f>
        <v>a</v>
      </c>
      <c r="B7" s="70">
        <f>ტრეფიკინგი!B7</f>
        <v>0</v>
      </c>
      <c r="C7" s="33" t="str">
        <f>ტრეფიკინგი!C7</f>
        <v>თანამდებობრივი სარგო</v>
      </c>
      <c r="D7" s="11">
        <f>ტრეფიკინგი!D7</f>
        <v>0</v>
      </c>
      <c r="E7" s="11">
        <f>ტრეფიკინგი!E7</f>
        <v>0</v>
      </c>
      <c r="F7" s="42">
        <f>ტრეფიკინგი!F7</f>
        <v>0</v>
      </c>
      <c r="G7" s="42">
        <f>ტრეფიკინგი!G7</f>
        <v>2178.7326400000002</v>
      </c>
      <c r="H7" s="51" t="str">
        <f>ტრეფიკინგი!H7</f>
        <v/>
      </c>
      <c r="I7" s="11">
        <f>ტრეფიკინგი!I7</f>
        <v>0</v>
      </c>
      <c r="J7" s="11">
        <f>ტრეფიკინგი!J7</f>
        <v>238.06919999999991</v>
      </c>
      <c r="K7" s="11">
        <f>ტრეფიკინგი!K7</f>
        <v>2178.7326400000002</v>
      </c>
      <c r="L7" s="42" t="str">
        <f>ტრეფიკინგი!L7</f>
        <v/>
      </c>
      <c r="M7" s="51" t="str">
        <f>ტრეფიკინგი!M7</f>
        <v/>
      </c>
      <c r="N7" s="61" t="str">
        <f>ტრეფიკინგი!N7</f>
        <v/>
      </c>
      <c r="O7" s="51" t="str">
        <f>ტრეფიკინგი!T7</f>
        <v/>
      </c>
      <c r="P7" s="61">
        <f>G7+ტრეფიკინგი!O7-K7</f>
        <v>770.40000000000009</v>
      </c>
    </row>
    <row r="8" spans="1:16" s="6" customFormat="1" ht="18" x14ac:dyDescent="0.25">
      <c r="A8" s="6" t="str">
        <f>ტრეფიკინგი!A8</f>
        <v>a</v>
      </c>
      <c r="B8" s="70">
        <f>ტრეფიკინგი!B8</f>
        <v>0</v>
      </c>
      <c r="C8" s="33" t="str">
        <f>ტრეფიკინგი!C8</f>
        <v>პრემია</v>
      </c>
      <c r="D8" s="11">
        <f>ტრეფიკინგი!D8</f>
        <v>0</v>
      </c>
      <c r="E8" s="11">
        <f>ტრეფიკინგი!E8</f>
        <v>0</v>
      </c>
      <c r="F8" s="42">
        <f>ტრეფიკინგი!F8</f>
        <v>0</v>
      </c>
      <c r="G8" s="42">
        <f>ტრეფიკინგი!G8</f>
        <v>113.485</v>
      </c>
      <c r="H8" s="51" t="str">
        <f>ტრეფიკინგი!H8</f>
        <v/>
      </c>
      <c r="I8" s="11">
        <f>ტრეფიკინგი!I8</f>
        <v>0</v>
      </c>
      <c r="J8" s="11">
        <f>ტრეფიკინგი!J8</f>
        <v>0</v>
      </c>
      <c r="K8" s="11">
        <f>ტრეფიკინგი!K8</f>
        <v>113.485</v>
      </c>
      <c r="L8" s="42" t="str">
        <f>ტრეფიკინგი!L8</f>
        <v/>
      </c>
      <c r="M8" s="51" t="str">
        <f>ტრეფიკინგი!M8</f>
        <v/>
      </c>
      <c r="N8" s="61" t="str">
        <f>ტრეფიკინგი!N8</f>
        <v/>
      </c>
      <c r="O8" s="51" t="str">
        <f>ტრეფიკინგი!T8</f>
        <v/>
      </c>
      <c r="P8" s="61">
        <f>G8+ტრეფიკინგი!O8-K8</f>
        <v>0</v>
      </c>
    </row>
    <row r="9" spans="1:16" s="6" customFormat="1" ht="18" x14ac:dyDescent="0.25">
      <c r="A9" s="6" t="str">
        <f>ტრეფიკინგი!A9</f>
        <v>a</v>
      </c>
      <c r="B9" s="70">
        <f>ტრეფიკინგი!B9</f>
        <v>0</v>
      </c>
      <c r="C9" s="33" t="str">
        <f>ტრეფიკინგი!C9</f>
        <v>დანამატი</v>
      </c>
      <c r="D9" s="11">
        <f>ტრეფიკინგი!D9</f>
        <v>0</v>
      </c>
      <c r="E9" s="11">
        <f>ტრეფიკინგი!E9</f>
        <v>0</v>
      </c>
      <c r="F9" s="42">
        <f>ტრეფიკინგი!F9</f>
        <v>0</v>
      </c>
      <c r="G9" s="42">
        <f>ტრეფიკინგი!G9</f>
        <v>128.76</v>
      </c>
      <c r="H9" s="51" t="str">
        <f>ტრეფიკინგი!H9</f>
        <v/>
      </c>
      <c r="I9" s="11">
        <f>ტრეფიკინგი!I9</f>
        <v>0</v>
      </c>
      <c r="J9" s="11">
        <f>ტრეფიკინგი!J9</f>
        <v>20.000000000000004</v>
      </c>
      <c r="K9" s="11">
        <f>ტრეფიკინგი!K9</f>
        <v>128.76</v>
      </c>
      <c r="L9" s="42" t="str">
        <f>ტრეფიკინგი!L9</f>
        <v/>
      </c>
      <c r="M9" s="51" t="str">
        <f>ტრეფიკინგი!M9</f>
        <v/>
      </c>
      <c r="N9" s="61" t="str">
        <f>ტრეფიკინგი!N9</f>
        <v/>
      </c>
      <c r="O9" s="51" t="str">
        <f>ტრეფიკინგი!T9</f>
        <v/>
      </c>
      <c r="P9" s="61">
        <f>G9+ტრეფიკინგი!O9-K9</f>
        <v>60</v>
      </c>
    </row>
    <row r="10" spans="1:16" s="6" customFormat="1" ht="18" x14ac:dyDescent="0.25">
      <c r="A10" s="6" t="str">
        <f>ტრეფიკინგი!A10</f>
        <v>a</v>
      </c>
      <c r="B10" s="70">
        <f>ტრეფიკინგი!B10</f>
        <v>0</v>
      </c>
      <c r="C10" s="29" t="str">
        <f>ტრეფიკინგი!C10</f>
        <v>საქონელი და მომსახურება</v>
      </c>
      <c r="D10" s="11">
        <f>ტრეფიკინგი!D10</f>
        <v>2600</v>
      </c>
      <c r="E10" s="11">
        <f>ტრეფიკინგი!E10</f>
        <v>2358.7919999999999</v>
      </c>
      <c r="F10" s="42">
        <f>ტრეფიკინგი!F10</f>
        <v>1694.7919999999999</v>
      </c>
      <c r="G10" s="42">
        <f>ტრეფიკინგი!G10</f>
        <v>1582.7879599999999</v>
      </c>
      <c r="H10" s="51">
        <f>ტრეფიკინგი!H10</f>
        <v>0.93391281053958242</v>
      </c>
      <c r="I10" s="11">
        <f>ტრეფიკინგი!I10</f>
        <v>0</v>
      </c>
      <c r="J10" s="11">
        <f>ტრეფიკინგი!J10</f>
        <v>180.21362999999999</v>
      </c>
      <c r="K10" s="11">
        <f>ტრეფიკინგი!K10</f>
        <v>138.31583999999975</v>
      </c>
      <c r="L10" s="42">
        <f>ტრეფიკინგი!L10</f>
        <v>112.00404000000003</v>
      </c>
      <c r="M10" s="51">
        <f>ტრეფიკინგი!M10</f>
        <v>0.67101633378441161</v>
      </c>
      <c r="N10" s="61">
        <f>ტრეფიკინგი!N10</f>
        <v>776.00404000000003</v>
      </c>
      <c r="O10" s="51">
        <f>ტრეფიკინგი!T10</f>
        <v>0.97625732154424794</v>
      </c>
      <c r="P10" s="61">
        <f>G10+ტრეფიკინგი!O10-K10</f>
        <v>2001.5721200000003</v>
      </c>
    </row>
    <row r="11" spans="1:16" s="6" customFormat="1" ht="36" x14ac:dyDescent="0.25">
      <c r="A11" s="6" t="str">
        <f>ტრეფიკინგი!A11</f>
        <v>a</v>
      </c>
      <c r="B11" s="70">
        <f>ტრეფიკინგი!B11</f>
        <v>0</v>
      </c>
      <c r="C11" s="33" t="str">
        <f>ტრეფიკინგი!C11</f>
        <v>მ.შ. შტატგარეშეთა შრომის ანაზღაურება</v>
      </c>
      <c r="D11" s="11">
        <f>ტრეფიკინგი!D11</f>
        <v>0</v>
      </c>
      <c r="E11" s="11">
        <f>ტრეფიკინგი!E11</f>
        <v>0</v>
      </c>
      <c r="F11" s="42">
        <f>ტრეფიკინგი!F11</f>
        <v>0</v>
      </c>
      <c r="G11" s="42">
        <f>ტრეფიკინგი!G11</f>
        <v>43.27</v>
      </c>
      <c r="H11" s="51" t="str">
        <f>ტრეფიკინგი!H11</f>
        <v/>
      </c>
      <c r="I11" s="11">
        <f>ტრეფიკინგი!I11</f>
        <v>0</v>
      </c>
      <c r="J11" s="11">
        <f>ტრეფიკინგი!J11</f>
        <v>6.6099999999999994</v>
      </c>
      <c r="K11" s="11">
        <f>ტრეფიკინგი!K11</f>
        <v>43.27</v>
      </c>
      <c r="L11" s="42" t="str">
        <f>ტრეფიკინგი!L11</f>
        <v/>
      </c>
      <c r="M11" s="51" t="str">
        <f>ტრეფიკინგი!M11</f>
        <v/>
      </c>
      <c r="N11" s="61" t="str">
        <f>ტრეფიკინგი!N11</f>
        <v/>
      </c>
      <c r="O11" s="51" t="str">
        <f>ტრეფიკინგი!T11</f>
        <v/>
      </c>
      <c r="P11" s="61">
        <f>G11+ტრეფიკინგი!O11-K11</f>
        <v>19.800000000000004</v>
      </c>
    </row>
    <row r="12" spans="1:16" s="6" customFormat="1" ht="18" x14ac:dyDescent="0.25">
      <c r="A12" s="6" t="str">
        <f>ტრეფიკინგი!A12</f>
        <v>b</v>
      </c>
      <c r="B12" s="70">
        <f>ტრეფიკინგი!B12</f>
        <v>0</v>
      </c>
      <c r="C12" s="29" t="str">
        <f>ტრეფიკინგი!C12</f>
        <v>პროცენტი</v>
      </c>
      <c r="D12" s="12">
        <f>ტრეფიკინგი!D12</f>
        <v>0</v>
      </c>
      <c r="E12" s="12">
        <f>ტრეფიკინგი!E12</f>
        <v>0</v>
      </c>
      <c r="F12" s="43">
        <f>ტრეფიკინგი!F12</f>
        <v>0</v>
      </c>
      <c r="G12" s="43">
        <f>ტრეფიკინგი!G12</f>
        <v>0</v>
      </c>
      <c r="H12" s="52" t="str">
        <f>ტრეფიკინგი!H12</f>
        <v/>
      </c>
      <c r="I12" s="12">
        <f>ტრეფიკინგი!I12</f>
        <v>0</v>
      </c>
      <c r="J12" s="12">
        <f>ტრეფიკინგი!J12</f>
        <v>0</v>
      </c>
      <c r="K12" s="12">
        <f>ტრეფიკინგი!K12</f>
        <v>0</v>
      </c>
      <c r="L12" s="43">
        <f>ტრეფიკინგი!L12</f>
        <v>0</v>
      </c>
      <c r="M12" s="52" t="str">
        <f>ტრეფიკინგი!M12</f>
        <v/>
      </c>
      <c r="N12" s="62">
        <f>ტრეფიკინგი!N12</f>
        <v>0</v>
      </c>
      <c r="O12" s="52" t="str">
        <f>ტრეფიკინგი!T12</f>
        <v/>
      </c>
      <c r="P12" s="62">
        <f>G12+ტრეფიკინგი!O12-K12</f>
        <v>0</v>
      </c>
    </row>
    <row r="13" spans="1:16" s="6" customFormat="1" ht="18" x14ac:dyDescent="0.25">
      <c r="A13" s="6" t="str">
        <f>ტრეფიკინგი!A13</f>
        <v>b</v>
      </c>
      <c r="B13" s="70">
        <f>ტრეფიკინგი!B13</f>
        <v>0</v>
      </c>
      <c r="C13" s="29" t="str">
        <f>ტრეფიკინგი!C13</f>
        <v>სუბსიდიები</v>
      </c>
      <c r="D13" s="12">
        <f>ტრეფიკინგი!D13</f>
        <v>0</v>
      </c>
      <c r="E13" s="12">
        <f>ტრეფიკინგი!E13</f>
        <v>0</v>
      </c>
      <c r="F13" s="43">
        <f>ტრეფიკინგი!F13</f>
        <v>0</v>
      </c>
      <c r="G13" s="43">
        <f>ტრეფიკინგი!G13</f>
        <v>0</v>
      </c>
      <c r="H13" s="52" t="str">
        <f>ტრეფიკინგი!H13</f>
        <v/>
      </c>
      <c r="I13" s="12">
        <f>ტრეფიკინგი!I13</f>
        <v>0</v>
      </c>
      <c r="J13" s="12">
        <f>ტრეფიკინგი!J13</f>
        <v>0</v>
      </c>
      <c r="K13" s="12">
        <f>ტრეფიკინგი!K13</f>
        <v>0</v>
      </c>
      <c r="L13" s="43">
        <f>ტრეფიკინგი!L13</f>
        <v>0</v>
      </c>
      <c r="M13" s="52" t="str">
        <f>ტრეფიკინგი!M13</f>
        <v/>
      </c>
      <c r="N13" s="62">
        <f>ტრეფიკინგი!N13</f>
        <v>0</v>
      </c>
      <c r="O13" s="52" t="str">
        <f>ტრეფიკინგი!T13</f>
        <v/>
      </c>
      <c r="P13" s="62">
        <f>G13+ტრეფიკინგი!O13-K13</f>
        <v>0</v>
      </c>
    </row>
    <row r="14" spans="1:16" s="6" customFormat="1" ht="18" x14ac:dyDescent="0.25">
      <c r="A14" s="6" t="str">
        <f>ტრეფიკინგი!A14</f>
        <v>b</v>
      </c>
      <c r="B14" s="70">
        <f>ტრეფიკინგი!B14</f>
        <v>0</v>
      </c>
      <c r="C14" s="29" t="str">
        <f>ტრეფიკინგი!C14</f>
        <v>გრანტები</v>
      </c>
      <c r="D14" s="12">
        <f>ტრეფიკინგი!D14</f>
        <v>0</v>
      </c>
      <c r="E14" s="12">
        <f>ტრეფიკინგი!E14</f>
        <v>0</v>
      </c>
      <c r="F14" s="43">
        <f>ტრეფიკინგი!F14</f>
        <v>0</v>
      </c>
      <c r="G14" s="43">
        <f>ტრეფიკინგი!G14</f>
        <v>0</v>
      </c>
      <c r="H14" s="52" t="str">
        <f>ტრეფიკინგი!H14</f>
        <v/>
      </c>
      <c r="I14" s="12">
        <f>ტრეფიკინგი!I14</f>
        <v>0</v>
      </c>
      <c r="J14" s="12">
        <f>ტრეფიკინგი!J14</f>
        <v>0</v>
      </c>
      <c r="K14" s="12">
        <f>ტრეფიკინგი!K14</f>
        <v>0</v>
      </c>
      <c r="L14" s="43">
        <f>ტრეფიკინგი!L14</f>
        <v>0</v>
      </c>
      <c r="M14" s="52" t="str">
        <f>ტრეფიკინგი!M14</f>
        <v/>
      </c>
      <c r="N14" s="62">
        <f>ტრეფიკინგი!N14</f>
        <v>0</v>
      </c>
      <c r="O14" s="52" t="str">
        <f>ტრეფიკინგი!T14</f>
        <v/>
      </c>
      <c r="P14" s="62">
        <f>G14+ტრეფიკინგი!O14-K14</f>
        <v>0</v>
      </c>
    </row>
    <row r="15" spans="1:16" s="6" customFormat="1" ht="18" x14ac:dyDescent="0.25">
      <c r="A15" s="6" t="str">
        <f>ტრეფიკინგი!A15</f>
        <v>a</v>
      </c>
      <c r="B15" s="70">
        <f>ტრეფიკინგი!B15</f>
        <v>0</v>
      </c>
      <c r="C15" s="29" t="str">
        <f>ტრეფიკინგი!C15</f>
        <v>სოციალური უზრუნველყოფა</v>
      </c>
      <c r="D15" s="11">
        <f>ტრეფიკინგი!D15</f>
        <v>50</v>
      </c>
      <c r="E15" s="11">
        <f>ტრეფიკინგი!E15</f>
        <v>115.6</v>
      </c>
      <c r="F15" s="42">
        <f>ტრეფიკინგი!F15</f>
        <v>102.6</v>
      </c>
      <c r="G15" s="42">
        <f>ტრეფიკინგი!G15</f>
        <v>102.48929</v>
      </c>
      <c r="H15" s="51">
        <f>ტრეფიკინგი!H15</f>
        <v>0.99892095516569201</v>
      </c>
      <c r="I15" s="11">
        <f>ტრეფიკინგი!I15</f>
        <v>0</v>
      </c>
      <c r="J15" s="11">
        <f>ტრეფიკინგი!J15</f>
        <v>10.111570000000015</v>
      </c>
      <c r="K15" s="11">
        <f>ტრეფიკინგი!K15</f>
        <v>4.9688400000000001</v>
      </c>
      <c r="L15" s="42">
        <f>ტრეფიკინგი!L15</f>
        <v>0.11070999999999742</v>
      </c>
      <c r="M15" s="51">
        <f>ტრეფიკინგი!M15</f>
        <v>0.886585553633218</v>
      </c>
      <c r="N15" s="61">
        <f>ტრეფიკინგი!N15</f>
        <v>13.110709999999997</v>
      </c>
      <c r="O15" s="51">
        <f>ტრეფიკინგი!T15</f>
        <v>0.9999073529411765</v>
      </c>
      <c r="P15" s="61">
        <f>G15+ტრეფიკინგი!O15-K15</f>
        <v>111.52045</v>
      </c>
    </row>
    <row r="16" spans="1:16" s="6" customFormat="1" ht="18" x14ac:dyDescent="0.25">
      <c r="A16" s="6" t="str">
        <f>ტრეფიკინგი!A16</f>
        <v>a</v>
      </c>
      <c r="B16" s="70">
        <f>ტრეფიკინგი!B16</f>
        <v>0</v>
      </c>
      <c r="C16" s="29" t="str">
        <f>ტრეფიკინგი!C16</f>
        <v>სხვა ხარჯები</v>
      </c>
      <c r="D16" s="11">
        <f>ტრეფიკინგი!D16</f>
        <v>20</v>
      </c>
      <c r="E16" s="11">
        <f>ტრეფიკინგი!E16</f>
        <v>22.196999999999999</v>
      </c>
      <c r="F16" s="42">
        <f>ტრეფიკინგი!F16</f>
        <v>21.196999999999999</v>
      </c>
      <c r="G16" s="42">
        <f>ტრეფიკინგი!G16</f>
        <v>14.12439</v>
      </c>
      <c r="H16" s="51">
        <f>ტრეფიკინგი!H16</f>
        <v>0.66633910459027224</v>
      </c>
      <c r="I16" s="11">
        <f>ტრეფიკინგი!I16</f>
        <v>0</v>
      </c>
      <c r="J16" s="11">
        <f>ტრეფიკინგი!J16</f>
        <v>0.10704000000000047</v>
      </c>
      <c r="K16" s="11">
        <f>ტრეფიკინგი!K16</f>
        <v>0.16530000000000022</v>
      </c>
      <c r="L16" s="42">
        <f>ტრეფიკინგი!L16</f>
        <v>7.0726099999999992</v>
      </c>
      <c r="M16" s="51">
        <f>ტრეფიკინგი!M16</f>
        <v>0.63631977294228947</v>
      </c>
      <c r="N16" s="61">
        <f>ტრეფიკინგი!N16</f>
        <v>8.0726099999999992</v>
      </c>
      <c r="O16" s="51">
        <f>ტრეფიკინგი!T16</f>
        <v>0.99988241654277599</v>
      </c>
      <c r="P16" s="61">
        <f>G16+ტრეფიკინგი!O16-K16</f>
        <v>27.25909</v>
      </c>
    </row>
    <row r="17" spans="1:16" s="6" customFormat="1" ht="18" x14ac:dyDescent="0.25">
      <c r="A17" s="6" t="str">
        <f>ტრეფიკინგი!A17</f>
        <v>a</v>
      </c>
      <c r="B17" s="69">
        <f>ტრეფიკინგი!B17</f>
        <v>0</v>
      </c>
      <c r="C17" s="8" t="str">
        <f>ტრეფიკინგი!C17</f>
        <v>არაფინანსური აქტივების ზრდა</v>
      </c>
      <c r="D17" s="9">
        <f>ტრეფიკინგი!D17</f>
        <v>350</v>
      </c>
      <c r="E17" s="9">
        <f>ტრეფიკინგი!E17</f>
        <v>224.03100000000001</v>
      </c>
      <c r="F17" s="41">
        <f>ტრეფიკინგი!F17</f>
        <v>224.03100000000001</v>
      </c>
      <c r="G17" s="41">
        <f>ტრეფიკინგი!G17</f>
        <v>153.30275</v>
      </c>
      <c r="H17" s="50">
        <f>ტრეფიკინგი!H17</f>
        <v>0.68429257558105794</v>
      </c>
      <c r="I17" s="9">
        <f>ტრეფიკინგი!I17</f>
        <v>0</v>
      </c>
      <c r="J17" s="9">
        <f>ტრეფიკინგი!J17</f>
        <v>17.407449999999997</v>
      </c>
      <c r="K17" s="9">
        <f>ტრეფიკინგი!K17</f>
        <v>36.269810000000007</v>
      </c>
      <c r="L17" s="41">
        <f>ტრეფიკინგი!L17</f>
        <v>70.728250000000003</v>
      </c>
      <c r="M17" s="50">
        <f>ტრეფიკინგი!M17</f>
        <v>0.68429257558105794</v>
      </c>
      <c r="N17" s="60">
        <f>ტრეფიკინგი!N17</f>
        <v>70.728250000000003</v>
      </c>
      <c r="O17" s="50">
        <f>ტრეფიკინგი!T17</f>
        <v>0.99996317473921015</v>
      </c>
      <c r="P17" s="60">
        <f>G17+ტრეფიკინგი!O17-K17</f>
        <v>181.53294</v>
      </c>
    </row>
    <row r="18" spans="1:16" s="6" customFormat="1" x14ac:dyDescent="0.25">
      <c r="A18" s="6" t="str">
        <f>ტრეფიკინგი!A18</f>
        <v>b</v>
      </c>
      <c r="B18" s="69">
        <f>ტრეფიკინგი!B18</f>
        <v>0</v>
      </c>
      <c r="C18" s="13" t="str">
        <f>ტრეფიკინგი!C18</f>
        <v>ფინანსური აქტივების ზრდა</v>
      </c>
      <c r="D18" s="14">
        <f>ტრეფიკინგი!D18</f>
        <v>0</v>
      </c>
      <c r="E18" s="14">
        <f>ტრეფიკინგი!E18</f>
        <v>0</v>
      </c>
      <c r="F18" s="44">
        <f>ტრეფიკინგი!F18</f>
        <v>0</v>
      </c>
      <c r="G18" s="44">
        <f>ტრეფიკინგი!G18</f>
        <v>0</v>
      </c>
      <c r="H18" s="53" t="str">
        <f>ტრეფიკინგი!H18</f>
        <v/>
      </c>
      <c r="I18" s="14">
        <f>ტრეფიკინგი!I18</f>
        <v>0</v>
      </c>
      <c r="J18" s="14">
        <f>ტრეფიკინგი!J18</f>
        <v>0</v>
      </c>
      <c r="K18" s="14">
        <f>ტრეფიკინგი!K18</f>
        <v>0</v>
      </c>
      <c r="L18" s="44">
        <f>ტრეფიკინგი!L18</f>
        <v>0</v>
      </c>
      <c r="M18" s="53" t="str">
        <f>ტრეფიკინგი!M18</f>
        <v/>
      </c>
      <c r="N18" s="63">
        <f>ტრეფიკინგი!N18</f>
        <v>0</v>
      </c>
      <c r="O18" s="53" t="str">
        <f>ტრეფიკინგი!T18</f>
        <v/>
      </c>
      <c r="P18" s="63">
        <f>G18+ტრეფიკინგი!O18-K18</f>
        <v>0</v>
      </c>
    </row>
    <row r="19" spans="1:16" s="6" customFormat="1" ht="18.75" thickBot="1" x14ac:dyDescent="0.3">
      <c r="A19" s="6" t="str">
        <f>ტრეფიკინგი!A19</f>
        <v>a</v>
      </c>
      <c r="B19" s="71">
        <f>ტრეფიკინგი!B19</f>
        <v>0</v>
      </c>
      <c r="C19" s="15" t="str">
        <f>ტრეფიკინგი!C19</f>
        <v>ვალდებულებების კლება</v>
      </c>
      <c r="D19" s="16">
        <f>ტრეფიკინგი!D19</f>
        <v>0</v>
      </c>
      <c r="E19" s="16">
        <f>ტრეფიკინგი!E19</f>
        <v>26.692</v>
      </c>
      <c r="F19" s="45">
        <f>ტრეფიკინგი!F19</f>
        <v>26.692</v>
      </c>
      <c r="G19" s="45">
        <f>ტრეფიკინგი!G19</f>
        <v>26.689709999999998</v>
      </c>
      <c r="H19" s="54">
        <f>ტრეფიკინგი!H19</f>
        <v>0.99991420650382135</v>
      </c>
      <c r="I19" s="16">
        <f>ტრეფიკინგი!I19</f>
        <v>0</v>
      </c>
      <c r="J19" s="16">
        <f>ტრეფიკინგი!J19</f>
        <v>0</v>
      </c>
      <c r="K19" s="16">
        <f>ტრეფიკინგი!K19</f>
        <v>0</v>
      </c>
      <c r="L19" s="45">
        <f>ტრეფიკინგი!L19</f>
        <v>2.2900000000021237E-3</v>
      </c>
      <c r="M19" s="54">
        <f>ტრეფიკინგი!M19</f>
        <v>0.99991420650382135</v>
      </c>
      <c r="N19" s="64">
        <f>ტრეფიკინგი!N19</f>
        <v>2.2900000000021237E-3</v>
      </c>
      <c r="O19" s="54">
        <f>ტრეფიკინგი!T19</f>
        <v>0.99991420650382135</v>
      </c>
      <c r="P19" s="64">
        <f>G19+ტრეფიკინგი!O19-K19</f>
        <v>26.689709999999998</v>
      </c>
    </row>
    <row r="20" spans="1:16" ht="15.75" thickTop="1" x14ac:dyDescent="0.25"/>
    <row r="21" spans="1:16" ht="18.75" x14ac:dyDescent="0.25">
      <c r="C21" s="30"/>
      <c r="D21" s="85"/>
      <c r="E21" s="30"/>
      <c r="F21" s="30"/>
      <c r="G21" s="30"/>
      <c r="H21" s="30"/>
      <c r="I21" s="85"/>
      <c r="J21" s="30"/>
      <c r="K21" s="30"/>
      <c r="L21" s="30"/>
      <c r="M21" s="30"/>
    </row>
  </sheetData>
  <autoFilter ref="A3:P19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80" zoomScaleNormal="90" zoomScaleSheetLayoutView="80" workbookViewId="0">
      <selection activeCell="Q40" sqref="Q40"/>
    </sheetView>
  </sheetViews>
  <sheetFormatPr defaultRowHeight="15" x14ac:dyDescent="0.25"/>
  <sheetData/>
  <pageMargins left="0.7" right="0.7" top="0.75" bottom="0.75" header="0.3" footer="0.3"/>
  <pageSetup scale="5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891"/>
  <sheetViews>
    <sheetView showGridLines="0" view="pageBreakPreview" zoomScale="80" zoomScaleNormal="70" zoomScaleSheetLayoutView="80" workbookViewId="0">
      <pane xSplit="7" ySplit="3" topLeftCell="S4" activePane="bottomRight" state="frozen"/>
      <selection pane="topRight" activeCell="H1" sqref="H1"/>
      <selection pane="bottomLeft" activeCell="A4" sqref="A4"/>
      <selection pane="bottomRight" activeCell="W14" sqref="W14"/>
    </sheetView>
  </sheetViews>
  <sheetFormatPr defaultRowHeight="15" x14ac:dyDescent="0.2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9.28515625" customWidth="1"/>
    <col min="6" max="6" width="15" bestFit="1" customWidth="1"/>
    <col min="7" max="7" width="16.140625" customWidth="1"/>
    <col min="8" max="8" width="20.140625" customWidth="1"/>
    <col min="9" max="9" width="12.140625" hidden="1" customWidth="1"/>
    <col min="10" max="10" width="15.7109375" hidden="1" customWidth="1"/>
    <col min="11" max="11" width="19" hidden="1" customWidth="1"/>
    <col min="12" max="12" width="21.42578125" customWidth="1"/>
    <col min="13" max="13" width="17.140625" customWidth="1"/>
    <col min="14" max="14" width="25" customWidth="1"/>
    <col min="15" max="16" width="25" hidden="1" customWidth="1"/>
    <col min="17" max="17" width="20" customWidth="1"/>
    <col min="18" max="18" width="19.5703125" hidden="1" customWidth="1"/>
    <col min="19" max="19" width="22.5703125" customWidth="1"/>
    <col min="20" max="20" width="26.28515625" customWidth="1"/>
    <col min="21" max="21" width="19.42578125" customWidth="1"/>
    <col min="22" max="22" width="9.140625" style="78"/>
    <col min="23" max="23" width="11.42578125" style="78" bestFit="1" customWidth="1"/>
    <col min="24" max="16384" width="9.140625" style="78"/>
  </cols>
  <sheetData>
    <row r="2" spans="1:25" x14ac:dyDescent="0.25">
      <c r="J2" s="171"/>
      <c r="K2" s="171"/>
    </row>
    <row r="3" spans="1:25" s="79" customFormat="1" ht="90.75" thickBot="1" x14ac:dyDescent="0.3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33" thickTop="1" thickBot="1" x14ac:dyDescent="0.3">
      <c r="A4" s="6" t="str">
        <f>'3500 '!A112</f>
        <v>a</v>
      </c>
      <c r="B4" s="67" t="str">
        <f>'3500 '!B112</f>
        <v>35 01 04</v>
      </c>
      <c r="C4" s="19" t="str">
        <f>'3500 '!C112</f>
        <v>სოციალური და ჯანმრთელობის დაცვის პროგრამების მართვა</v>
      </c>
      <c r="D4" s="7">
        <f>'3500 '!D112</f>
        <v>23010</v>
      </c>
      <c r="E4" s="7">
        <f>'3500 '!E112</f>
        <v>22723.106000000003</v>
      </c>
      <c r="F4" s="40">
        <f>'3500 '!F112</f>
        <v>14923.041000000001</v>
      </c>
      <c r="G4" s="40">
        <f>'3500 '!G112</f>
        <v>14673.032769999998</v>
      </c>
      <c r="H4" s="49">
        <f>'3500 '!L112</f>
        <v>0.98324683085706166</v>
      </c>
      <c r="I4" s="7">
        <f>'3500 '!M112</f>
        <v>1.7189999999999997E-2</v>
      </c>
      <c r="J4" s="7">
        <f>'3500 '!O112</f>
        <v>1646.8380299999994</v>
      </c>
      <c r="K4" s="7">
        <f>'3500 '!S112</f>
        <v>1602.2323499999984</v>
      </c>
      <c r="L4" s="40">
        <f>'3500 '!T112</f>
        <v>250.0082300000031</v>
      </c>
      <c r="M4" s="49">
        <f>'3500 '!U112</f>
        <v>0.64573182777037597</v>
      </c>
      <c r="N4" s="59">
        <f>'3500 '!V112</f>
        <v>8050.0732300000054</v>
      </c>
      <c r="O4" s="59">
        <f>'3500 '!W112</f>
        <v>7073.4000000000005</v>
      </c>
      <c r="P4" s="59">
        <f>'3500 '!X112</f>
        <v>7043.6</v>
      </c>
      <c r="Q4" s="59">
        <f>'3500 '!Y112</f>
        <v>8022</v>
      </c>
      <c r="R4" s="59">
        <f>'3500 '!Z112</f>
        <v>5733.0650000000005</v>
      </c>
      <c r="S4" s="59">
        <f>'3500 '!AA112</f>
        <v>22695.032769999998</v>
      </c>
      <c r="T4" s="49">
        <f>'3500 '!AB112</f>
        <v>0.99876455137779119</v>
      </c>
      <c r="U4" s="59">
        <f>'3500 '!AC112</f>
        <v>28.073230000005424</v>
      </c>
      <c r="X4" s="81"/>
      <c r="Y4" s="81"/>
    </row>
    <row r="5" spans="1:25" s="6" customFormat="1" ht="18.75" thickTop="1" x14ac:dyDescent="0.25">
      <c r="A5" s="6" t="str">
        <f>'3500 '!A113</f>
        <v>a</v>
      </c>
      <c r="B5" s="69"/>
      <c r="C5" s="8" t="str">
        <f>'3500 '!C113</f>
        <v>ხარჯები</v>
      </c>
      <c r="D5" s="9">
        <f>'3500 '!D113</f>
        <v>22010</v>
      </c>
      <c r="E5" s="9">
        <f>'3500 '!E113</f>
        <v>21790.398000000005</v>
      </c>
      <c r="F5" s="41">
        <f>'3500 '!F113</f>
        <v>14670.333000000001</v>
      </c>
      <c r="G5" s="41">
        <f>'3500 '!G113</f>
        <v>14429.235949999998</v>
      </c>
      <c r="H5" s="50">
        <f>'3500 '!L113</f>
        <v>0.98356567298097441</v>
      </c>
      <c r="I5" s="9">
        <f>'3500 '!M113</f>
        <v>1.7189999999999997E-2</v>
      </c>
      <c r="J5" s="9">
        <f>'3500 '!O113</f>
        <v>1582.6923499999994</v>
      </c>
      <c r="K5" s="9">
        <f>'3500 '!S113</f>
        <v>1514.1465499999995</v>
      </c>
      <c r="L5" s="41">
        <f>'3500 '!T113</f>
        <v>241.09705000000213</v>
      </c>
      <c r="M5" s="50">
        <f>'3500 '!U113</f>
        <v>0.66218322171077348</v>
      </c>
      <c r="N5" s="60">
        <f>'3500 '!V113</f>
        <v>7361.1620500000063</v>
      </c>
      <c r="O5" s="60">
        <f>'3500 '!W113</f>
        <v>6467.8</v>
      </c>
      <c r="P5" s="60">
        <f>'3500 '!X113</f>
        <v>6446.6</v>
      </c>
      <c r="Q5" s="60">
        <f>'3500 '!Y113</f>
        <v>7354</v>
      </c>
      <c r="R5" s="60">
        <f>'3500 '!Z113</f>
        <v>5433.0650000000005</v>
      </c>
      <c r="S5" s="60">
        <f>'3500 '!AA113</f>
        <v>21783.235949999998</v>
      </c>
      <c r="T5" s="50">
        <f>'3500 '!AB113</f>
        <v>0.9996713208267235</v>
      </c>
      <c r="U5" s="60">
        <f>'3500 '!AC113</f>
        <v>7.1620500000062748</v>
      </c>
      <c r="X5" s="81"/>
      <c r="Y5" s="81"/>
    </row>
    <row r="6" spans="1:25" s="6" customFormat="1" ht="18" x14ac:dyDescent="0.25">
      <c r="A6" s="6" t="str">
        <f>'3500 '!A114</f>
        <v>a</v>
      </c>
      <c r="B6" s="70"/>
      <c r="C6" s="29" t="str">
        <f>'3500 '!C114</f>
        <v>შრომის ანაზღაურება</v>
      </c>
      <c r="D6" s="11">
        <f>'3500 '!D114</f>
        <v>17000</v>
      </c>
      <c r="E6" s="11">
        <f>'3500 '!E114</f>
        <v>16793.440000000002</v>
      </c>
      <c r="F6" s="42">
        <f>'3500 '!F114</f>
        <v>11566.44</v>
      </c>
      <c r="G6" s="42">
        <f>'3500 '!G114</f>
        <v>11520.981489999998</v>
      </c>
      <c r="H6" s="51">
        <f>'3500 '!L114</f>
        <v>0.99606979243397253</v>
      </c>
      <c r="I6" s="11">
        <f>'3500 '!M114</f>
        <v>0</v>
      </c>
      <c r="J6" s="11">
        <f>'3500 '!O114</f>
        <v>1151.8494599999995</v>
      </c>
      <c r="K6" s="11">
        <f>'3500 '!S114</f>
        <v>1230.5063499999997</v>
      </c>
      <c r="L6" s="42">
        <f>'3500 '!T114</f>
        <v>45.458510000002207</v>
      </c>
      <c r="M6" s="51">
        <f>'3500 '!U114</f>
        <v>0.68604059025428954</v>
      </c>
      <c r="N6" s="61">
        <f>'3500 '!V114</f>
        <v>5272.458510000004</v>
      </c>
      <c r="O6" s="61">
        <f>'3500 '!W114</f>
        <v>4772</v>
      </c>
      <c r="P6" s="61">
        <f>'3500 '!X114</f>
        <v>4790</v>
      </c>
      <c r="Q6" s="61">
        <f>'3500 '!Y114</f>
        <v>5270</v>
      </c>
      <c r="R6" s="61">
        <f>'3500 '!Z114</f>
        <v>4177</v>
      </c>
      <c r="S6" s="61">
        <f>'3500 '!AA114</f>
        <v>16790.981489999998</v>
      </c>
      <c r="T6" s="51">
        <f>'3500 '!AB114</f>
        <v>0.99985360295448678</v>
      </c>
      <c r="U6" s="61">
        <f>'3500 '!AC114</f>
        <v>2.4585100000040256</v>
      </c>
      <c r="X6" s="81"/>
      <c r="Y6" s="81"/>
    </row>
    <row r="7" spans="1:25" s="6" customFormat="1" ht="18" x14ac:dyDescent="0.25">
      <c r="A7" s="6" t="str">
        <f>'3500 '!A115</f>
        <v>a</v>
      </c>
      <c r="B7" s="70"/>
      <c r="C7" s="33" t="str">
        <f>'3500 '!C115</f>
        <v>თანამდებობრივი სარგო</v>
      </c>
      <c r="D7" s="11">
        <f>'3500 '!D115</f>
        <v>0</v>
      </c>
      <c r="E7" s="11">
        <f>'3500 '!E115</f>
        <v>0</v>
      </c>
      <c r="F7" s="42">
        <f>'3500 '!F115</f>
        <v>0</v>
      </c>
      <c r="G7" s="42">
        <f>'3500 '!G115</f>
        <v>9940.9664899999989</v>
      </c>
      <c r="H7" s="51" t="str">
        <f>'3500 '!L115</f>
        <v/>
      </c>
      <c r="I7" s="11">
        <f>'3500 '!M115</f>
        <v>0</v>
      </c>
      <c r="J7" s="11">
        <f>'3500 '!O115</f>
        <v>1041.8594599999997</v>
      </c>
      <c r="K7" s="11">
        <f>'3500 '!S115</f>
        <v>9259.4851999999992</v>
      </c>
      <c r="L7" s="42" t="str">
        <f>'3500 '!T115</f>
        <v/>
      </c>
      <c r="M7" s="51" t="str">
        <f>'3500 '!U115</f>
        <v/>
      </c>
      <c r="N7" s="61" t="str">
        <f>'3500 '!V115</f>
        <v/>
      </c>
      <c r="O7" s="61">
        <f>'3500 '!W115</f>
        <v>0</v>
      </c>
      <c r="P7" s="61">
        <f>'3500 '!X115</f>
        <v>0</v>
      </c>
      <c r="Q7" s="61">
        <f>'3500 '!Y115</f>
        <v>0</v>
      </c>
      <c r="R7" s="61">
        <f>'3500 '!Z115</f>
        <v>0</v>
      </c>
      <c r="S7" s="61">
        <f>'3500 '!AA115</f>
        <v>9940.9664899999989</v>
      </c>
      <c r="T7" s="51" t="str">
        <f>'3500 '!AB115</f>
        <v/>
      </c>
      <c r="U7" s="61" t="str">
        <f>'3500 '!AC115</f>
        <v/>
      </c>
      <c r="X7" s="81"/>
      <c r="Y7" s="81"/>
    </row>
    <row r="8" spans="1:25" s="6" customFormat="1" ht="18" customHeight="1" x14ac:dyDescent="0.25">
      <c r="A8" s="6" t="str">
        <f>'3500 '!A116</f>
        <v>a</v>
      </c>
      <c r="B8" s="70"/>
      <c r="C8" s="33" t="str">
        <f>'3500 '!C116</f>
        <v>პრემია</v>
      </c>
      <c r="D8" s="11">
        <f>'3500 '!D116</f>
        <v>0</v>
      </c>
      <c r="E8" s="11">
        <f>'3500 '!E116</f>
        <v>0</v>
      </c>
      <c r="F8" s="42">
        <f>'3500 '!F116</f>
        <v>0</v>
      </c>
      <c r="G8" s="42">
        <f>'3500 '!G116</f>
        <v>0</v>
      </c>
      <c r="H8" s="51" t="str">
        <f>'3500 '!L116</f>
        <v/>
      </c>
      <c r="I8" s="11">
        <f>'3500 '!M116</f>
        <v>0</v>
      </c>
      <c r="J8" s="11">
        <f>'3500 '!O116</f>
        <v>0</v>
      </c>
      <c r="K8" s="11">
        <f>'3500 '!S116</f>
        <v>0</v>
      </c>
      <c r="L8" s="42" t="str">
        <f>'3500 '!T116</f>
        <v/>
      </c>
      <c r="M8" s="51" t="str">
        <f>'3500 '!U116</f>
        <v/>
      </c>
      <c r="N8" s="61" t="str">
        <f>'3500 '!V116</f>
        <v/>
      </c>
      <c r="O8" s="61">
        <f>'3500 '!W116</f>
        <v>0</v>
      </c>
      <c r="P8" s="61">
        <f>'3500 '!X116</f>
        <v>0</v>
      </c>
      <c r="Q8" s="61">
        <f>'3500 '!Y116</f>
        <v>0</v>
      </c>
      <c r="R8" s="61">
        <f>'3500 '!Z116</f>
        <v>0</v>
      </c>
      <c r="S8" s="61">
        <f>'3500 '!AA116</f>
        <v>0</v>
      </c>
      <c r="T8" s="51" t="str">
        <f>'3500 '!AB116</f>
        <v/>
      </c>
      <c r="U8" s="61" t="str">
        <f>'3500 '!AC116</f>
        <v/>
      </c>
      <c r="X8" s="81"/>
      <c r="Y8" s="81"/>
    </row>
    <row r="9" spans="1:25" s="6" customFormat="1" ht="18" x14ac:dyDescent="0.25">
      <c r="A9" s="6" t="str">
        <f>'3500 '!A117</f>
        <v>a</v>
      </c>
      <c r="B9" s="70"/>
      <c r="C9" s="33" t="str">
        <f>'3500 '!C117</f>
        <v>დანამატი</v>
      </c>
      <c r="D9" s="11">
        <f>'3500 '!D117</f>
        <v>0</v>
      </c>
      <c r="E9" s="11">
        <f>'3500 '!E117</f>
        <v>0</v>
      </c>
      <c r="F9" s="42">
        <f>'3500 '!F117</f>
        <v>0</v>
      </c>
      <c r="G9" s="42">
        <f>'3500 '!G117</f>
        <v>1580.0150000000001</v>
      </c>
      <c r="H9" s="51" t="str">
        <f>'3500 '!L117</f>
        <v/>
      </c>
      <c r="I9" s="11">
        <f>'3500 '!M117</f>
        <v>0</v>
      </c>
      <c r="J9" s="11">
        <f>'3500 '!O117</f>
        <v>109.9899999999999</v>
      </c>
      <c r="K9" s="11">
        <f>'3500 '!S117</f>
        <v>1580.0150000000001</v>
      </c>
      <c r="L9" s="42" t="str">
        <f>'3500 '!T117</f>
        <v/>
      </c>
      <c r="M9" s="51" t="str">
        <f>'3500 '!U117</f>
        <v/>
      </c>
      <c r="N9" s="61" t="str">
        <f>'3500 '!V117</f>
        <v/>
      </c>
      <c r="O9" s="61">
        <f>'3500 '!W117</f>
        <v>0</v>
      </c>
      <c r="P9" s="61">
        <f>'3500 '!X117</f>
        <v>0</v>
      </c>
      <c r="Q9" s="61">
        <f>'3500 '!Y117</f>
        <v>0</v>
      </c>
      <c r="R9" s="61">
        <f>'3500 '!Z117</f>
        <v>0</v>
      </c>
      <c r="S9" s="61">
        <f>'3500 '!AA117</f>
        <v>1580.0150000000001</v>
      </c>
      <c r="T9" s="51" t="str">
        <f>'3500 '!AB117</f>
        <v/>
      </c>
      <c r="U9" s="61" t="str">
        <f>'3500 '!AC117</f>
        <v/>
      </c>
      <c r="X9" s="81"/>
      <c r="Y9" s="81"/>
    </row>
    <row r="10" spans="1:25" s="6" customFormat="1" ht="18" x14ac:dyDescent="0.25">
      <c r="A10" s="6" t="str">
        <f>'3500 '!A118</f>
        <v>a</v>
      </c>
      <c r="B10" s="70"/>
      <c r="C10" s="29" t="str">
        <f>'3500 '!C118</f>
        <v>საქონელი და მომსახურება</v>
      </c>
      <c r="D10" s="11">
        <f>'3500 '!D118</f>
        <v>4860</v>
      </c>
      <c r="E10" s="11">
        <f>'3500 '!E118</f>
        <v>4700.3790000000008</v>
      </c>
      <c r="F10" s="42">
        <f>'3500 '!F118</f>
        <v>2845.4140000000002</v>
      </c>
      <c r="G10" s="42">
        <f>'3500 '!G118</f>
        <v>2658.5596399999995</v>
      </c>
      <c r="H10" s="51">
        <f>'3500 '!L118</f>
        <v>0.93433139782119556</v>
      </c>
      <c r="I10" s="11">
        <f>'3500 '!M118</f>
        <v>0</v>
      </c>
      <c r="J10" s="11">
        <f>'3500 '!O118</f>
        <v>417.54008999999985</v>
      </c>
      <c r="K10" s="11">
        <f>'3500 '!S118</f>
        <v>272.89237999999932</v>
      </c>
      <c r="L10" s="42">
        <f>'3500 '!T118</f>
        <v>186.85436000000072</v>
      </c>
      <c r="M10" s="51">
        <f>'3500 '!U118</f>
        <v>0.5656053777791108</v>
      </c>
      <c r="N10" s="61">
        <f>'3500 '!V118</f>
        <v>2041.8193600000013</v>
      </c>
      <c r="O10" s="61">
        <f>'3500 '!W118</f>
        <v>1656.1</v>
      </c>
      <c r="P10" s="61">
        <f>'3500 '!X118</f>
        <v>1627.0000000000002</v>
      </c>
      <c r="Q10" s="61">
        <f>'3500 '!Y118</f>
        <v>2040</v>
      </c>
      <c r="R10" s="61">
        <f>'3500 '!Z118</f>
        <v>1224.9650000000001</v>
      </c>
      <c r="S10" s="61">
        <f>'3500 '!AA118</f>
        <v>4698.5596399999995</v>
      </c>
      <c r="T10" s="51">
        <f>'3500 '!AB118</f>
        <v>0.99961293334005596</v>
      </c>
      <c r="U10" s="61">
        <f>'3500 '!AC118</f>
        <v>1.8193600000013248</v>
      </c>
      <c r="X10" s="81"/>
      <c r="Y10" s="81"/>
    </row>
    <row r="11" spans="1:25" s="6" customFormat="1" ht="18" x14ac:dyDescent="0.25">
      <c r="A11" s="6" t="str">
        <f>'3500 '!A119</f>
        <v>a</v>
      </c>
      <c r="B11" s="70"/>
      <c r="C11" s="33" t="str">
        <f>'3500 '!C119</f>
        <v>მ.შ. შტატგარეშეთა შრომის ანაზღაურება</v>
      </c>
      <c r="D11" s="11">
        <f>'3500 '!D119</f>
        <v>0</v>
      </c>
      <c r="E11" s="11">
        <f>'3500 '!E119</f>
        <v>0</v>
      </c>
      <c r="F11" s="42">
        <f>'3500 '!F119</f>
        <v>0</v>
      </c>
      <c r="G11" s="42">
        <f>'3500 '!G119</f>
        <v>629.79859999999996</v>
      </c>
      <c r="H11" s="51" t="str">
        <f>'3500 '!L119</f>
        <v/>
      </c>
      <c r="I11" s="11">
        <f>'3500 '!M119</f>
        <v>0</v>
      </c>
      <c r="J11" s="11">
        <f>'3500 '!O119</f>
        <v>68.492979999999989</v>
      </c>
      <c r="K11" s="11">
        <f>'3500 '!S119</f>
        <v>629.79859999999996</v>
      </c>
      <c r="L11" s="42" t="str">
        <f>'3500 '!T119</f>
        <v/>
      </c>
      <c r="M11" s="51" t="str">
        <f>'3500 '!U119</f>
        <v/>
      </c>
      <c r="N11" s="61" t="str">
        <f>'3500 '!V119</f>
        <v/>
      </c>
      <c r="O11" s="61">
        <f>'3500 '!W119</f>
        <v>0</v>
      </c>
      <c r="P11" s="61">
        <f>'3500 '!X119</f>
        <v>0</v>
      </c>
      <c r="Q11" s="61">
        <f>'3500 '!Y119</f>
        <v>0</v>
      </c>
      <c r="R11" s="61">
        <f>'3500 '!Z119</f>
        <v>0</v>
      </c>
      <c r="S11" s="61">
        <f>'3500 '!AA119</f>
        <v>629.79859999999996</v>
      </c>
      <c r="T11" s="51" t="str">
        <f>'3500 '!AB119</f>
        <v/>
      </c>
      <c r="U11" s="61" t="str">
        <f>'3500 '!AC119</f>
        <v/>
      </c>
      <c r="X11" s="81"/>
      <c r="Y11" s="81"/>
    </row>
    <row r="12" spans="1:25" s="6" customFormat="1" ht="18" hidden="1" customHeight="1" x14ac:dyDescent="0.25">
      <c r="A12" s="6" t="str">
        <f>'3500 '!A120</f>
        <v>b</v>
      </c>
      <c r="B12" s="70"/>
      <c r="C12" s="10" t="str">
        <f>'3500 '!C120</f>
        <v>პროცენტი</v>
      </c>
      <c r="D12" s="12">
        <f>'3500 '!D120</f>
        <v>0</v>
      </c>
      <c r="E12" s="12">
        <f>'3500 '!E120</f>
        <v>0</v>
      </c>
      <c r="F12" s="43">
        <f>'3500 '!F120</f>
        <v>0</v>
      </c>
      <c r="G12" s="43">
        <f>'3500 '!G120</f>
        <v>0</v>
      </c>
      <c r="H12" s="52" t="str">
        <f>'3500 '!L120</f>
        <v/>
      </c>
      <c r="I12" s="12">
        <f>'3500 '!M120</f>
        <v>0</v>
      </c>
      <c r="J12" s="12">
        <f>'3500 '!O120</f>
        <v>0</v>
      </c>
      <c r="K12" s="12">
        <f>'3500 '!S120</f>
        <v>0</v>
      </c>
      <c r="L12" s="43">
        <f>'3500 '!T120</f>
        <v>0</v>
      </c>
      <c r="M12" s="52" t="str">
        <f>'3500 '!U120</f>
        <v/>
      </c>
      <c r="N12" s="62">
        <f>'3500 '!V120</f>
        <v>0</v>
      </c>
      <c r="O12" s="62">
        <f>'3500 '!W120</f>
        <v>0</v>
      </c>
      <c r="P12" s="62">
        <f>'3500 '!X120</f>
        <v>0</v>
      </c>
      <c r="Q12" s="62">
        <f>'3500 '!Y120</f>
        <v>0</v>
      </c>
      <c r="R12" s="62">
        <f>'3500 '!Z120</f>
        <v>0</v>
      </c>
      <c r="S12" s="62">
        <f>'3500 '!AA120</f>
        <v>0</v>
      </c>
      <c r="T12" s="52" t="str">
        <f>'3500 '!AB120</f>
        <v/>
      </c>
      <c r="U12" s="62">
        <f>'3500 '!AC120</f>
        <v>0</v>
      </c>
      <c r="X12" s="81"/>
      <c r="Y12" s="81"/>
    </row>
    <row r="13" spans="1:25" s="6" customFormat="1" ht="18" hidden="1" customHeight="1" x14ac:dyDescent="0.25">
      <c r="A13" s="6" t="str">
        <f>'3500 '!A121</f>
        <v>b</v>
      </c>
      <c r="B13" s="70" t="str">
        <f>'3500 '!B121</f>
        <v/>
      </c>
      <c r="C13" s="10" t="str">
        <f>'3500 '!C121</f>
        <v>სუბსიდიები</v>
      </c>
      <c r="D13" s="12">
        <f>'3500 '!D121</f>
        <v>0</v>
      </c>
      <c r="E13" s="12">
        <f>'3500 '!E121</f>
        <v>0</v>
      </c>
      <c r="F13" s="43">
        <f>'3500 '!F121</f>
        <v>0</v>
      </c>
      <c r="G13" s="43">
        <f>'3500 '!G121</f>
        <v>0</v>
      </c>
      <c r="H13" s="52" t="str">
        <f>'3500 '!L121</f>
        <v/>
      </c>
      <c r="I13" s="12">
        <f>'3500 '!M121</f>
        <v>0</v>
      </c>
      <c r="J13" s="12">
        <f>'3500 '!O121</f>
        <v>0</v>
      </c>
      <c r="K13" s="12">
        <f>'3500 '!S121</f>
        <v>0</v>
      </c>
      <c r="L13" s="43">
        <f>'3500 '!T121</f>
        <v>0</v>
      </c>
      <c r="M13" s="52" t="str">
        <f>'3500 '!U121</f>
        <v/>
      </c>
      <c r="N13" s="62">
        <f>'3500 '!V121</f>
        <v>0</v>
      </c>
      <c r="O13" s="62">
        <f>'3500 '!W121</f>
        <v>0</v>
      </c>
      <c r="P13" s="62">
        <f>'3500 '!X121</f>
        <v>0</v>
      </c>
      <c r="Q13" s="62">
        <f>'3500 '!Y121</f>
        <v>0</v>
      </c>
      <c r="R13" s="62">
        <f>'3500 '!Z121</f>
        <v>0</v>
      </c>
      <c r="S13" s="62">
        <f>'3500 '!AA121</f>
        <v>0</v>
      </c>
      <c r="T13" s="52" t="str">
        <f>'3500 '!AB121</f>
        <v/>
      </c>
      <c r="U13" s="62">
        <f>'3500 '!AC121</f>
        <v>0</v>
      </c>
      <c r="X13" s="81"/>
      <c r="Y13" s="81"/>
    </row>
    <row r="14" spans="1:25" s="6" customFormat="1" ht="18" x14ac:dyDescent="0.25">
      <c r="A14" s="6" t="str">
        <f>'3500 '!A122</f>
        <v>a</v>
      </c>
      <c r="B14" s="70" t="str">
        <f>'3500 '!B122</f>
        <v/>
      </c>
      <c r="C14" s="10" t="str">
        <f>'3500 '!C122</f>
        <v>გრანტები</v>
      </c>
      <c r="D14" s="12">
        <f>'3500 '!D122</f>
        <v>0</v>
      </c>
      <c r="E14" s="12">
        <f>'3500 '!E122</f>
        <v>2.5</v>
      </c>
      <c r="F14" s="43">
        <f>'3500 '!F122</f>
        <v>2.5</v>
      </c>
      <c r="G14" s="43">
        <f>'3500 '!G122</f>
        <v>2.4289099999999997</v>
      </c>
      <c r="H14" s="52">
        <f>'3500 '!L122</f>
        <v>0.97156399999999987</v>
      </c>
      <c r="I14" s="12">
        <f>'3500 '!M122</f>
        <v>0</v>
      </c>
      <c r="J14" s="12">
        <f>'3500 '!O122</f>
        <v>0</v>
      </c>
      <c r="K14" s="12">
        <f>'3500 '!S122</f>
        <v>0</v>
      </c>
      <c r="L14" s="43">
        <f>'3500 '!T122</f>
        <v>7.109000000000032E-2</v>
      </c>
      <c r="M14" s="52">
        <f>'3500 '!U122</f>
        <v>0.97156399999999987</v>
      </c>
      <c r="N14" s="62">
        <f>'3500 '!V122</f>
        <v>7.109000000000032E-2</v>
      </c>
      <c r="O14" s="62">
        <f>'3500 '!W122</f>
        <v>0</v>
      </c>
      <c r="P14" s="62">
        <f>'3500 '!X122</f>
        <v>0</v>
      </c>
      <c r="Q14" s="62">
        <f>'3500 '!Y122</f>
        <v>0</v>
      </c>
      <c r="R14" s="62">
        <f>'3500 '!Z122</f>
        <v>0</v>
      </c>
      <c r="S14" s="62">
        <f>'3500 '!AA122</f>
        <v>2.4289099999999997</v>
      </c>
      <c r="T14" s="52">
        <f>'3500 '!AB122</f>
        <v>0.97156399999999987</v>
      </c>
      <c r="U14" s="62">
        <f>'3500 '!AC122</f>
        <v>7.109000000000032E-2</v>
      </c>
      <c r="X14" s="81"/>
      <c r="Y14" s="81"/>
    </row>
    <row r="15" spans="1:25" s="6" customFormat="1" ht="18" x14ac:dyDescent="0.25">
      <c r="A15" s="6" t="str">
        <f>'3500 '!A123</f>
        <v>a</v>
      </c>
      <c r="B15" s="70" t="str">
        <f>'3500 '!B123</f>
        <v/>
      </c>
      <c r="C15" s="29" t="str">
        <f>'3500 '!C123</f>
        <v>სოციალური უზრუნველყოფა</v>
      </c>
      <c r="D15" s="11">
        <f>'3500 '!D123</f>
        <v>100</v>
      </c>
      <c r="E15" s="11">
        <f>'3500 '!E123</f>
        <v>249</v>
      </c>
      <c r="F15" s="42">
        <f>'3500 '!F123</f>
        <v>231.4</v>
      </c>
      <c r="G15" s="42">
        <f>'3500 '!G123</f>
        <v>224.94570999999999</v>
      </c>
      <c r="H15" s="51">
        <f>'3500 '!L123</f>
        <v>0.97210764909248049</v>
      </c>
      <c r="I15" s="11">
        <f>'3500 '!M123</f>
        <v>0</v>
      </c>
      <c r="J15" s="11">
        <f>'3500 '!O123</f>
        <v>11.111849999999977</v>
      </c>
      <c r="K15" s="11">
        <f>'3500 '!S123</f>
        <v>6.4979700000000093</v>
      </c>
      <c r="L15" s="42">
        <f>'3500 '!T123</f>
        <v>6.4542900000000145</v>
      </c>
      <c r="M15" s="51">
        <f>'3500 '!U123</f>
        <v>0.9033964257028112</v>
      </c>
      <c r="N15" s="61">
        <f>'3500 '!V123</f>
        <v>24.054290000000009</v>
      </c>
      <c r="O15" s="61">
        <f>'3500 '!W123</f>
        <v>22.2</v>
      </c>
      <c r="P15" s="61">
        <f>'3500 '!X123</f>
        <v>18.100000000000001</v>
      </c>
      <c r="Q15" s="61">
        <f>'3500 '!Y123</f>
        <v>24</v>
      </c>
      <c r="R15" s="61">
        <f>'3500 '!Z123</f>
        <v>17.600000000000001</v>
      </c>
      <c r="S15" s="61">
        <f>'3500 '!AA123</f>
        <v>248.94570999999999</v>
      </c>
      <c r="T15" s="51">
        <f>'3500 '!AB123</f>
        <v>0.99978196787148588</v>
      </c>
      <c r="U15" s="61">
        <f>'3500 '!AC123</f>
        <v>5.4290000000008831E-2</v>
      </c>
      <c r="X15" s="81"/>
      <c r="Y15" s="81"/>
    </row>
    <row r="16" spans="1:25" s="6" customFormat="1" ht="18" x14ac:dyDescent="0.25">
      <c r="A16" s="6" t="str">
        <f>'3500 '!A124</f>
        <v>a</v>
      </c>
      <c r="B16" s="70" t="str">
        <f>'3500 '!B124</f>
        <v/>
      </c>
      <c r="C16" s="29" t="str">
        <f>'3500 '!C124</f>
        <v>სხვა ხარჯები</v>
      </c>
      <c r="D16" s="11">
        <f>'3500 '!D124</f>
        <v>50</v>
      </c>
      <c r="E16" s="11">
        <f>'3500 '!E124</f>
        <v>45.079000000000008</v>
      </c>
      <c r="F16" s="42">
        <f>'3500 '!F124</f>
        <v>24.579000000000001</v>
      </c>
      <c r="G16" s="42">
        <f>'3500 '!G124</f>
        <v>22.320200000000007</v>
      </c>
      <c r="H16" s="51">
        <f>'3500 '!L124</f>
        <v>0.90810041091989124</v>
      </c>
      <c r="I16" s="11">
        <f>'3500 '!M124</f>
        <v>1.7189999999999997E-2</v>
      </c>
      <c r="J16" s="11">
        <f>'3500 '!O124</f>
        <v>2.1909500000000004</v>
      </c>
      <c r="K16" s="11">
        <f>'3500 '!S124</f>
        <v>4.2498500000000057</v>
      </c>
      <c r="L16" s="42">
        <f>'3500 '!T124</f>
        <v>2.2587999999999937</v>
      </c>
      <c r="M16" s="51">
        <f>'3500 '!U124</f>
        <v>0.49513520708090247</v>
      </c>
      <c r="N16" s="61">
        <f>'3500 '!V124</f>
        <v>22.758800000000001</v>
      </c>
      <c r="O16" s="61">
        <f>'3500 '!W124</f>
        <v>17.500000000000004</v>
      </c>
      <c r="P16" s="61">
        <f>'3500 '!X124</f>
        <v>11.5</v>
      </c>
      <c r="Q16" s="61">
        <f>'3500 '!Y124</f>
        <v>20</v>
      </c>
      <c r="R16" s="61">
        <f>'3500 '!Z124</f>
        <v>13.5</v>
      </c>
      <c r="S16" s="61">
        <f>'3500 '!AA124</f>
        <v>42.320200000000007</v>
      </c>
      <c r="T16" s="51">
        <f>'3500 '!AB124</f>
        <v>0.93880077197808287</v>
      </c>
      <c r="U16" s="61">
        <f>'3500 '!AC124</f>
        <v>2.7588000000000008</v>
      </c>
      <c r="X16" s="81"/>
      <c r="Y16" s="81"/>
    </row>
    <row r="17" spans="1:25" s="6" customFormat="1" ht="18.75" thickBot="1" x14ac:dyDescent="0.3">
      <c r="A17" s="6" t="str">
        <f>'3500 '!A125</f>
        <v>a</v>
      </c>
      <c r="B17" s="69" t="str">
        <f>'3500 '!B125</f>
        <v/>
      </c>
      <c r="C17" s="8" t="str">
        <f>'3500 '!C125</f>
        <v>არაფინანსური აქტივების ზრდა</v>
      </c>
      <c r="D17" s="9">
        <f>'3500 '!D125</f>
        <v>1000</v>
      </c>
      <c r="E17" s="9">
        <f>'3500 '!E125</f>
        <v>932.70799999999997</v>
      </c>
      <c r="F17" s="41">
        <f>'3500 '!F125</f>
        <v>252.708</v>
      </c>
      <c r="G17" s="41">
        <f>'3500 '!G125</f>
        <v>243.79682</v>
      </c>
      <c r="H17" s="50">
        <f>'3500 '!L125</f>
        <v>0.96473724614970635</v>
      </c>
      <c r="I17" s="9">
        <f>'3500 '!M125</f>
        <v>0</v>
      </c>
      <c r="J17" s="9">
        <f>'3500 '!O125</f>
        <v>64.145679999999984</v>
      </c>
      <c r="K17" s="9">
        <f>'3500 '!S125</f>
        <v>88.085800000000006</v>
      </c>
      <c r="L17" s="41">
        <f>'3500 '!T125</f>
        <v>8.9111800000000017</v>
      </c>
      <c r="M17" s="50">
        <f>'3500 '!U125</f>
        <v>0.26138600719625005</v>
      </c>
      <c r="N17" s="60">
        <f>'3500 '!V125</f>
        <v>688.91117999999994</v>
      </c>
      <c r="O17" s="60">
        <f>'3500 '!W125</f>
        <v>605.6</v>
      </c>
      <c r="P17" s="60">
        <f>'3500 '!X125</f>
        <v>597</v>
      </c>
      <c r="Q17" s="60">
        <f>'3500 '!Y125</f>
        <v>668</v>
      </c>
      <c r="R17" s="60">
        <f>'3500 '!Z125</f>
        <v>300</v>
      </c>
      <c r="S17" s="60">
        <f>'3500 '!AA125</f>
        <v>911.79682000000003</v>
      </c>
      <c r="T17" s="50">
        <f>'3500 '!AB125</f>
        <v>0.97758014298151197</v>
      </c>
      <c r="U17" s="60">
        <f>'3500 '!AC125</f>
        <v>20.911179999999945</v>
      </c>
      <c r="X17" s="81"/>
      <c r="Y17" s="81"/>
    </row>
    <row r="18" spans="1:25" s="6" customFormat="1" ht="15" hidden="1" customHeight="1" x14ac:dyDescent="0.3">
      <c r="A18" s="6" t="str">
        <f>'3500 '!A126</f>
        <v>b</v>
      </c>
      <c r="B18" s="69" t="str">
        <f>'3500 '!B126</f>
        <v/>
      </c>
      <c r="C18" s="13" t="str">
        <f>'3500 '!C126</f>
        <v>ფინანსური აქტივების ზრდა</v>
      </c>
      <c r="D18" s="14">
        <f>'3500 '!D126</f>
        <v>0</v>
      </c>
      <c r="E18" s="14">
        <f>'3500 '!E126</f>
        <v>0</v>
      </c>
      <c r="F18" s="44">
        <f>'3500 '!F126</f>
        <v>0</v>
      </c>
      <c r="G18" s="44">
        <f>'3500 '!G126</f>
        <v>0</v>
      </c>
      <c r="H18" s="53" t="str">
        <f>'3500 '!L126</f>
        <v/>
      </c>
      <c r="I18" s="14">
        <f>'3500 '!M126</f>
        <v>0</v>
      </c>
      <c r="J18" s="14">
        <f>'3500 '!O126</f>
        <v>0</v>
      </c>
      <c r="K18" s="14">
        <f>'3500 '!S126</f>
        <v>0</v>
      </c>
      <c r="L18" s="44">
        <f>'3500 '!T126</f>
        <v>0</v>
      </c>
      <c r="M18" s="53" t="str">
        <f>'3500 '!U126</f>
        <v/>
      </c>
      <c r="N18" s="63">
        <f>'3500 '!V126</f>
        <v>0</v>
      </c>
      <c r="O18" s="63">
        <f>'3500 '!W126</f>
        <v>0</v>
      </c>
      <c r="P18" s="63">
        <f>'3500 '!X126</f>
        <v>0</v>
      </c>
      <c r="Q18" s="63">
        <f>'3500 '!Y126</f>
        <v>0</v>
      </c>
      <c r="R18" s="63">
        <f>'3500 '!Z126</f>
        <v>0</v>
      </c>
      <c r="S18" s="63">
        <f>'3500 '!AA126</f>
        <v>0</v>
      </c>
      <c r="T18" s="53" t="str">
        <f>'3500 '!AB126</f>
        <v/>
      </c>
      <c r="U18" s="63">
        <f>'3500 '!AC126</f>
        <v>0</v>
      </c>
      <c r="X18" s="81"/>
      <c r="Y18" s="81"/>
    </row>
    <row r="19" spans="1:25" s="6" customFormat="1" ht="15.75" hidden="1" customHeight="1" thickBot="1" x14ac:dyDescent="0.3">
      <c r="A19" s="6" t="str">
        <f>'3500 '!A127</f>
        <v>b</v>
      </c>
      <c r="B19" s="71" t="str">
        <f>'3500 '!B127</f>
        <v/>
      </c>
      <c r="C19" s="17" t="str">
        <f>'3500 '!C127</f>
        <v>ვალდებულებების კლება</v>
      </c>
      <c r="D19" s="18">
        <f>'3500 '!D127</f>
        <v>0</v>
      </c>
      <c r="E19" s="18">
        <f>'3500 '!E127</f>
        <v>0</v>
      </c>
      <c r="F19" s="46">
        <f>'3500 '!F127</f>
        <v>0</v>
      </c>
      <c r="G19" s="46">
        <f>'3500 '!G127</f>
        <v>0</v>
      </c>
      <c r="H19" s="55" t="str">
        <f>'3500 '!L127</f>
        <v/>
      </c>
      <c r="I19" s="18">
        <f>'3500 '!M127</f>
        <v>0</v>
      </c>
      <c r="J19" s="18">
        <f>'3500 '!O127</f>
        <v>0</v>
      </c>
      <c r="K19" s="18">
        <f>'3500 '!S127</f>
        <v>0</v>
      </c>
      <c r="L19" s="46">
        <f>'3500 '!T127</f>
        <v>0</v>
      </c>
      <c r="M19" s="55" t="str">
        <f>'3500 '!U127</f>
        <v/>
      </c>
      <c r="N19" s="65">
        <f>'3500 '!V127</f>
        <v>0</v>
      </c>
      <c r="O19" s="65">
        <f>'3500 '!W127</f>
        <v>0</v>
      </c>
      <c r="P19" s="65">
        <f>'3500 '!X127</f>
        <v>0</v>
      </c>
      <c r="Q19" s="65">
        <f>'3500 '!Y127</f>
        <v>0</v>
      </c>
      <c r="R19" s="65">
        <f>'3500 '!Z127</f>
        <v>0</v>
      </c>
      <c r="S19" s="65">
        <f>'3500 '!AA127</f>
        <v>0</v>
      </c>
      <c r="T19" s="55" t="str">
        <f>'3500 '!AB127</f>
        <v/>
      </c>
      <c r="U19" s="65">
        <f>'3500 '!AC127</f>
        <v>0</v>
      </c>
      <c r="X19" s="81"/>
      <c r="Y19" s="81"/>
    </row>
    <row r="20" spans="1:25" s="6" customFormat="1" ht="31.5" hidden="1" customHeight="1" thickTop="1" thickBot="1" x14ac:dyDescent="0.3">
      <c r="A20" s="6" t="str">
        <f>'3500 '!A128</f>
        <v>b</v>
      </c>
      <c r="B20" s="67" t="str">
        <f>'3500 '!B128</f>
        <v>35 01 04 01</v>
      </c>
      <c r="C20" s="21" t="str">
        <f>'3500 '!C128</f>
        <v>სსიპ - სოციალური მომსახურების სააგენტო (აპარატი)</v>
      </c>
      <c r="D20" s="22">
        <f>'3500 '!D128</f>
        <v>13730</v>
      </c>
      <c r="E20" s="23">
        <f>'3500 '!E128</f>
        <v>21541.608999999997</v>
      </c>
      <c r="F20" s="47">
        <f>'3500 '!F128</f>
        <v>13820.296</v>
      </c>
      <c r="G20" s="47">
        <f>'3500 '!G128</f>
        <v>13649.753279999999</v>
      </c>
      <c r="H20" s="56">
        <f>'3500 '!L128</f>
        <v>0.98765998065453875</v>
      </c>
      <c r="I20" s="22">
        <f>'3500 '!M128</f>
        <v>0</v>
      </c>
      <c r="J20" s="22">
        <f>'3500 '!O128</f>
        <v>1610.8384299999993</v>
      </c>
      <c r="K20" s="22">
        <f>'3500 '!S128</f>
        <v>1570.8084399999971</v>
      </c>
      <c r="L20" s="47">
        <f>'3500 '!T128</f>
        <v>170.54272000000128</v>
      </c>
      <c r="M20" s="56">
        <f>'3500 '!U128</f>
        <v>0.63364594910250205</v>
      </c>
      <c r="N20" s="66">
        <f>'3500 '!V128</f>
        <v>7891.8557199999977</v>
      </c>
      <c r="O20" s="66">
        <f>'3500 '!W128</f>
        <v>6938.8</v>
      </c>
      <c r="P20" s="66">
        <f>'3500 '!X128</f>
        <v>6943.3600000000006</v>
      </c>
      <c r="Q20" s="66">
        <f>'3500 '!Y128</f>
        <v>0</v>
      </c>
      <c r="R20" s="66">
        <f>'3500 '!Z128</f>
        <v>5654.3130000000001</v>
      </c>
      <c r="S20" s="66">
        <f>'3500 '!AA128</f>
        <v>0</v>
      </c>
      <c r="T20" s="56">
        <f>'3500 '!AB128</f>
        <v>0</v>
      </c>
      <c r="U20" s="66">
        <f>'3500 '!AC128</f>
        <v>0</v>
      </c>
      <c r="X20" s="81"/>
      <c r="Y20" s="81"/>
    </row>
    <row r="21" spans="1:25" s="6" customFormat="1" ht="15.75" hidden="1" customHeight="1" thickTop="1" x14ac:dyDescent="0.3">
      <c r="A21" s="6" t="str">
        <f>'3500 '!A129</f>
        <v>b</v>
      </c>
      <c r="B21" s="69" t="str">
        <f>'3500 '!B129</f>
        <v/>
      </c>
      <c r="C21" s="13" t="str">
        <f>'3500 '!C129</f>
        <v>ხარჯები</v>
      </c>
      <c r="D21" s="14">
        <f>'3500 '!D129</f>
        <v>12730</v>
      </c>
      <c r="E21" s="14">
        <f>'3500 '!E129</f>
        <v>20608.900999999998</v>
      </c>
      <c r="F21" s="44">
        <f>'3500 '!F129</f>
        <v>13567.588</v>
      </c>
      <c r="G21" s="44">
        <f>'3500 '!G129</f>
        <v>13405.956459999999</v>
      </c>
      <c r="H21" s="53">
        <f>'3500 '!L129</f>
        <v>0.98808693630732303</v>
      </c>
      <c r="I21" s="14">
        <f>'3500 '!M129</f>
        <v>0</v>
      </c>
      <c r="J21" s="14">
        <f>'3500 '!O129</f>
        <v>1546.6927499999993</v>
      </c>
      <c r="K21" s="14">
        <f>'3500 '!S129</f>
        <v>1482.7226399999981</v>
      </c>
      <c r="L21" s="44">
        <f>'3500 '!T129</f>
        <v>161.63154000000031</v>
      </c>
      <c r="M21" s="53">
        <f>'3500 '!U129</f>
        <v>0.65049351539900169</v>
      </c>
      <c r="N21" s="63">
        <f>'3500 '!V129</f>
        <v>7202.9445399999986</v>
      </c>
      <c r="O21" s="63">
        <f>'3500 '!W129</f>
        <v>6333.2</v>
      </c>
      <c r="P21" s="63">
        <f>'3500 '!X129</f>
        <v>6346.3600000000006</v>
      </c>
      <c r="Q21" s="63">
        <f>'3500 '!Y129</f>
        <v>0</v>
      </c>
      <c r="R21" s="63">
        <f>'3500 '!Z129</f>
        <v>5354.3130000000001</v>
      </c>
      <c r="S21" s="63">
        <f>'3500 '!AA129</f>
        <v>0</v>
      </c>
      <c r="T21" s="53">
        <f>'3500 '!AB129</f>
        <v>0</v>
      </c>
      <c r="U21" s="63">
        <f>'3500 '!AC129</f>
        <v>0</v>
      </c>
      <c r="X21" s="81"/>
      <c r="Y21" s="81"/>
    </row>
    <row r="22" spans="1:25" s="6" customFormat="1" ht="18" hidden="1" customHeight="1" x14ac:dyDescent="0.3">
      <c r="A22" s="6" t="str">
        <f>'3500 '!A130</f>
        <v>b</v>
      </c>
      <c r="B22" s="70"/>
      <c r="C22" s="29" t="str">
        <f>'3500 '!C130</f>
        <v>შრომის ანაზღაურება</v>
      </c>
      <c r="D22" s="12">
        <f>'3500 '!D130</f>
        <v>8229</v>
      </c>
      <c r="E22" s="12">
        <f>'3500 '!E130</f>
        <v>16111.955</v>
      </c>
      <c r="F22" s="43">
        <f>'3500 '!F130</f>
        <v>10884.955</v>
      </c>
      <c r="G22" s="43">
        <f>'3500 '!G130</f>
        <v>10839.500199999999</v>
      </c>
      <c r="H22" s="52">
        <f>'3500 '!L130</f>
        <v>0.99582407093093162</v>
      </c>
      <c r="I22" s="12">
        <f>'3500 '!M130</f>
        <v>0</v>
      </c>
      <c r="J22" s="12">
        <f>'3500 '!O130</f>
        <v>1151.8494599999995</v>
      </c>
      <c r="K22" s="12">
        <f>'3500 '!S130</f>
        <v>1230.5063499999997</v>
      </c>
      <c r="L22" s="43">
        <f>'3500 '!T130</f>
        <v>45.454800000001342</v>
      </c>
      <c r="M22" s="52">
        <f>'3500 '!U130</f>
        <v>0.67276132536368172</v>
      </c>
      <c r="N22" s="62">
        <f>'3500 '!V130</f>
        <v>5272.4548000000013</v>
      </c>
      <c r="O22" s="62">
        <f>'3500 '!W130</f>
        <v>4772</v>
      </c>
      <c r="P22" s="62">
        <f>'3500 '!X130</f>
        <v>4790</v>
      </c>
      <c r="Q22" s="62">
        <f>'3500 '!Y130</f>
        <v>0</v>
      </c>
      <c r="R22" s="62">
        <f>'3500 '!Z130</f>
        <v>4177</v>
      </c>
      <c r="S22" s="62">
        <f>'3500 '!AA130</f>
        <v>0</v>
      </c>
      <c r="T22" s="52">
        <f>'3500 '!AB130</f>
        <v>0</v>
      </c>
      <c r="U22" s="62">
        <f>'3500 '!AC130</f>
        <v>0</v>
      </c>
      <c r="X22" s="81"/>
      <c r="Y22" s="81"/>
    </row>
    <row r="23" spans="1:25" s="6" customFormat="1" ht="18" hidden="1" customHeight="1" x14ac:dyDescent="0.3">
      <c r="A23" s="6" t="str">
        <f>'3500 '!A131</f>
        <v>b</v>
      </c>
      <c r="B23" s="70"/>
      <c r="C23" s="33" t="str">
        <f>'3500 '!C131</f>
        <v>თანამდებობრივი სარგო</v>
      </c>
      <c r="D23" s="12">
        <f>'3500 '!D131</f>
        <v>0</v>
      </c>
      <c r="E23" s="12">
        <f>'3500 '!E131</f>
        <v>0</v>
      </c>
      <c r="F23" s="43">
        <f>'3500 '!F131</f>
        <v>0</v>
      </c>
      <c r="G23" s="43">
        <f>'3500 '!G131</f>
        <v>9259.4851999999992</v>
      </c>
      <c r="H23" s="52" t="str">
        <f>'3500 '!L131</f>
        <v/>
      </c>
      <c r="I23" s="12">
        <f>'3500 '!M131</f>
        <v>0</v>
      </c>
      <c r="J23" s="12">
        <f>'3500 '!O131</f>
        <v>1041.8594599999997</v>
      </c>
      <c r="K23" s="12">
        <f>'3500 '!S131</f>
        <v>9259.4851999999992</v>
      </c>
      <c r="L23" s="43" t="str">
        <f>'3500 '!T131</f>
        <v/>
      </c>
      <c r="M23" s="52" t="str">
        <f>'3500 '!U131</f>
        <v/>
      </c>
      <c r="N23" s="62" t="str">
        <f>'3500 '!V131</f>
        <v/>
      </c>
      <c r="O23" s="62">
        <f>'3500 '!W131</f>
        <v>0</v>
      </c>
      <c r="P23" s="62">
        <f>'3500 '!X131</f>
        <v>0</v>
      </c>
      <c r="Q23" s="62">
        <f>'3500 '!Y131</f>
        <v>0</v>
      </c>
      <c r="R23" s="62">
        <f>'3500 '!Z131</f>
        <v>0</v>
      </c>
      <c r="S23" s="62">
        <f>'3500 '!AA131</f>
        <v>0</v>
      </c>
      <c r="T23" s="52">
        <f>'3500 '!AB131</f>
        <v>0</v>
      </c>
      <c r="U23" s="62">
        <f>'3500 '!AC131</f>
        <v>0</v>
      </c>
      <c r="X23" s="81"/>
      <c r="Y23" s="81"/>
    </row>
    <row r="24" spans="1:25" s="6" customFormat="1" ht="18" hidden="1" customHeight="1" x14ac:dyDescent="0.3">
      <c r="A24" s="6" t="str">
        <f>'3500 '!A132</f>
        <v>b</v>
      </c>
      <c r="B24" s="70"/>
      <c r="C24" s="33" t="str">
        <f>'3500 '!C132</f>
        <v>პრემია</v>
      </c>
      <c r="D24" s="12">
        <f>'3500 '!D132</f>
        <v>0</v>
      </c>
      <c r="E24" s="12">
        <f>'3500 '!E132</f>
        <v>0</v>
      </c>
      <c r="F24" s="43">
        <f>'3500 '!F132</f>
        <v>0</v>
      </c>
      <c r="G24" s="43">
        <f>'3500 '!G132</f>
        <v>0</v>
      </c>
      <c r="H24" s="52" t="str">
        <f>'3500 '!L132</f>
        <v/>
      </c>
      <c r="I24" s="12">
        <f>'3500 '!M132</f>
        <v>0</v>
      </c>
      <c r="J24" s="12">
        <f>'3500 '!O132</f>
        <v>0</v>
      </c>
      <c r="K24" s="12">
        <f>'3500 '!S132</f>
        <v>0</v>
      </c>
      <c r="L24" s="43" t="str">
        <f>'3500 '!T132</f>
        <v/>
      </c>
      <c r="M24" s="52" t="str">
        <f>'3500 '!U132</f>
        <v/>
      </c>
      <c r="N24" s="62" t="str">
        <f>'3500 '!V132</f>
        <v/>
      </c>
      <c r="O24" s="62">
        <f>'3500 '!W132</f>
        <v>0</v>
      </c>
      <c r="P24" s="62">
        <f>'3500 '!X132</f>
        <v>0</v>
      </c>
      <c r="Q24" s="62">
        <f>'3500 '!Y132</f>
        <v>0</v>
      </c>
      <c r="R24" s="62">
        <f>'3500 '!Z132</f>
        <v>0</v>
      </c>
      <c r="S24" s="62">
        <f>'3500 '!AA132</f>
        <v>0</v>
      </c>
      <c r="T24" s="52">
        <f>'3500 '!AB132</f>
        <v>0</v>
      </c>
      <c r="U24" s="62">
        <f>'3500 '!AC132</f>
        <v>0</v>
      </c>
      <c r="X24" s="81"/>
      <c r="Y24" s="81"/>
    </row>
    <row r="25" spans="1:25" s="6" customFormat="1" ht="18" hidden="1" customHeight="1" x14ac:dyDescent="0.3">
      <c r="A25" s="6" t="str">
        <f>'3500 '!A133</f>
        <v>b</v>
      </c>
      <c r="B25" s="70"/>
      <c r="C25" s="33" t="str">
        <f>'3500 '!C133</f>
        <v>დანამატი</v>
      </c>
      <c r="D25" s="12">
        <f>'3500 '!D133</f>
        <v>0</v>
      </c>
      <c r="E25" s="12">
        <f>'3500 '!E133</f>
        <v>0</v>
      </c>
      <c r="F25" s="43">
        <f>'3500 '!F133</f>
        <v>0</v>
      </c>
      <c r="G25" s="43">
        <f>'3500 '!G133</f>
        <v>1580.0150000000001</v>
      </c>
      <c r="H25" s="52" t="str">
        <f>'3500 '!L133</f>
        <v/>
      </c>
      <c r="I25" s="12">
        <f>'3500 '!M133</f>
        <v>0</v>
      </c>
      <c r="J25" s="12">
        <f>'3500 '!O133</f>
        <v>109.9899999999999</v>
      </c>
      <c r="K25" s="12">
        <f>'3500 '!S133</f>
        <v>1580.0150000000001</v>
      </c>
      <c r="L25" s="43" t="str">
        <f>'3500 '!T133</f>
        <v/>
      </c>
      <c r="M25" s="52" t="str">
        <f>'3500 '!U133</f>
        <v/>
      </c>
      <c r="N25" s="62" t="str">
        <f>'3500 '!V133</f>
        <v/>
      </c>
      <c r="O25" s="62">
        <f>'3500 '!W133</f>
        <v>0</v>
      </c>
      <c r="P25" s="62">
        <f>'3500 '!X133</f>
        <v>0</v>
      </c>
      <c r="Q25" s="62">
        <f>'3500 '!Y133</f>
        <v>0</v>
      </c>
      <c r="R25" s="62">
        <f>'3500 '!Z133</f>
        <v>0</v>
      </c>
      <c r="S25" s="62">
        <f>'3500 '!AA133</f>
        <v>0</v>
      </c>
      <c r="T25" s="52">
        <f>'3500 '!AB133</f>
        <v>0</v>
      </c>
      <c r="U25" s="62">
        <f>'3500 '!AC133</f>
        <v>0</v>
      </c>
      <c r="X25" s="81"/>
      <c r="Y25" s="81"/>
    </row>
    <row r="26" spans="1:25" s="6" customFormat="1" ht="18" hidden="1" customHeight="1" x14ac:dyDescent="0.3">
      <c r="A26" s="6" t="str">
        <f>'3500 '!A134</f>
        <v>b</v>
      </c>
      <c r="B26" s="70"/>
      <c r="C26" s="29" t="str">
        <f>'3500 '!C134</f>
        <v>საქონელი და მომსახურება</v>
      </c>
      <c r="D26" s="12">
        <f>'3500 '!D134</f>
        <v>4397</v>
      </c>
      <c r="E26" s="12">
        <f>'3500 '!E134</f>
        <v>4259.4989999999998</v>
      </c>
      <c r="F26" s="43">
        <f>'3500 '!F134</f>
        <v>2477.7739999999999</v>
      </c>
      <c r="G26" s="43">
        <f>'3500 '!G134</f>
        <v>2363.0105099999996</v>
      </c>
      <c r="H26" s="52">
        <f>'3500 '!L134</f>
        <v>0.95368282579444286</v>
      </c>
      <c r="I26" s="12">
        <f>'3500 '!M134</f>
        <v>0</v>
      </c>
      <c r="J26" s="12">
        <f>'3500 '!O134</f>
        <v>384.24448999999981</v>
      </c>
      <c r="K26" s="12">
        <f>'3500 '!S134</f>
        <v>245.39200999999957</v>
      </c>
      <c r="L26" s="43">
        <f>'3500 '!T134</f>
        <v>114.76349000000027</v>
      </c>
      <c r="M26" s="52">
        <f>'3500 '!U134</f>
        <v>0.55476254601773578</v>
      </c>
      <c r="N26" s="62">
        <f>'3500 '!V134</f>
        <v>1896.4884900000002</v>
      </c>
      <c r="O26" s="62">
        <f>'3500 '!W134</f>
        <v>1532.7</v>
      </c>
      <c r="P26" s="62">
        <f>'3500 '!X134</f>
        <v>1536.76</v>
      </c>
      <c r="Q26" s="62">
        <f>'3500 '!Y134</f>
        <v>0</v>
      </c>
      <c r="R26" s="62">
        <f>'3500 '!Z134</f>
        <v>1151.7249999999999</v>
      </c>
      <c r="S26" s="62">
        <f>'3500 '!AA134</f>
        <v>0</v>
      </c>
      <c r="T26" s="52">
        <f>'3500 '!AB134</f>
        <v>0</v>
      </c>
      <c r="U26" s="62">
        <f>'3500 '!AC134</f>
        <v>0</v>
      </c>
      <c r="X26" s="81"/>
      <c r="Y26" s="81"/>
    </row>
    <row r="27" spans="1:25" s="6" customFormat="1" ht="18" hidden="1" customHeight="1" x14ac:dyDescent="0.3">
      <c r="A27" s="6" t="str">
        <f>'3500 '!A135</f>
        <v>b</v>
      </c>
      <c r="B27" s="70"/>
      <c r="C27" s="33" t="str">
        <f>'3500 '!C135</f>
        <v>მ.შ. შტატგარეშეთა შრომის ანაზღაურება</v>
      </c>
      <c r="D27" s="12">
        <f>'3500 '!D135</f>
        <v>0</v>
      </c>
      <c r="E27" s="12">
        <f>'3500 '!E135</f>
        <v>0</v>
      </c>
      <c r="F27" s="43">
        <f>'3500 '!F135</f>
        <v>0</v>
      </c>
      <c r="G27" s="43">
        <f>'3500 '!G135</f>
        <v>626.32859999999994</v>
      </c>
      <c r="H27" s="52" t="str">
        <f>'3500 '!L135</f>
        <v/>
      </c>
      <c r="I27" s="12">
        <f>'3500 '!M135</f>
        <v>0</v>
      </c>
      <c r="J27" s="12">
        <f>'3500 '!O135</f>
        <v>68.492979999999989</v>
      </c>
      <c r="K27" s="12">
        <f>'3500 '!S135</f>
        <v>626.32859999999994</v>
      </c>
      <c r="L27" s="43" t="str">
        <f>'3500 '!T135</f>
        <v/>
      </c>
      <c r="M27" s="52" t="str">
        <f>'3500 '!U135</f>
        <v/>
      </c>
      <c r="N27" s="62" t="str">
        <f>'3500 '!V135</f>
        <v/>
      </c>
      <c r="O27" s="62">
        <f>'3500 '!W135</f>
        <v>0</v>
      </c>
      <c r="P27" s="62">
        <f>'3500 '!X135</f>
        <v>0</v>
      </c>
      <c r="Q27" s="62">
        <f>'3500 '!Y135</f>
        <v>0</v>
      </c>
      <c r="R27" s="62">
        <f>'3500 '!Z135</f>
        <v>0</v>
      </c>
      <c r="S27" s="62">
        <f>'3500 '!AA135</f>
        <v>0</v>
      </c>
      <c r="T27" s="52">
        <f>'3500 '!AB135</f>
        <v>0</v>
      </c>
      <c r="U27" s="62">
        <f>'3500 '!AC135</f>
        <v>0</v>
      </c>
      <c r="X27" s="81"/>
      <c r="Y27" s="81"/>
    </row>
    <row r="28" spans="1:25" s="6" customFormat="1" ht="18" hidden="1" customHeight="1" x14ac:dyDescent="0.3">
      <c r="A28" s="6" t="str">
        <f>'3500 '!A136</f>
        <v>b</v>
      </c>
      <c r="B28" s="70"/>
      <c r="C28" s="29" t="str">
        <f>'3500 '!C136</f>
        <v>პროცენტი</v>
      </c>
      <c r="D28" s="12">
        <f>'3500 '!D136</f>
        <v>0</v>
      </c>
      <c r="E28" s="12">
        <f>'3500 '!E136</f>
        <v>0</v>
      </c>
      <c r="F28" s="43">
        <f>'3500 '!F136</f>
        <v>0</v>
      </c>
      <c r="G28" s="43">
        <f>'3500 '!G136</f>
        <v>0</v>
      </c>
      <c r="H28" s="52" t="str">
        <f>'3500 '!L136</f>
        <v/>
      </c>
      <c r="I28" s="12">
        <f>'3500 '!M136</f>
        <v>0</v>
      </c>
      <c r="J28" s="12">
        <f>'3500 '!O136</f>
        <v>0</v>
      </c>
      <c r="K28" s="12">
        <f>'3500 '!S136</f>
        <v>0</v>
      </c>
      <c r="L28" s="43">
        <f>'3500 '!T136</f>
        <v>0</v>
      </c>
      <c r="M28" s="52" t="str">
        <f>'3500 '!U136</f>
        <v/>
      </c>
      <c r="N28" s="62">
        <f>'3500 '!V136</f>
        <v>0</v>
      </c>
      <c r="O28" s="62">
        <f>'3500 '!W136</f>
        <v>0</v>
      </c>
      <c r="P28" s="62">
        <f>'3500 '!X136</f>
        <v>0</v>
      </c>
      <c r="Q28" s="62">
        <f>'3500 '!Y136</f>
        <v>0</v>
      </c>
      <c r="R28" s="62">
        <f>'3500 '!Z136</f>
        <v>0</v>
      </c>
      <c r="S28" s="62">
        <f>'3500 '!AA136</f>
        <v>0</v>
      </c>
      <c r="T28" s="52">
        <f>'3500 '!AB136</f>
        <v>0</v>
      </c>
      <c r="U28" s="62">
        <f>'3500 '!AC136</f>
        <v>0</v>
      </c>
      <c r="X28" s="81"/>
      <c r="Y28" s="81"/>
    </row>
    <row r="29" spans="1:25" s="6" customFormat="1" ht="18" hidden="1" customHeight="1" x14ac:dyDescent="0.3">
      <c r="A29" s="6" t="str">
        <f>'3500 '!A137</f>
        <v>b</v>
      </c>
      <c r="B29" s="70"/>
      <c r="C29" s="29" t="str">
        <f>'3500 '!C137</f>
        <v>სუბსიდიები</v>
      </c>
      <c r="D29" s="12">
        <f>'3500 '!D137</f>
        <v>0</v>
      </c>
      <c r="E29" s="12">
        <f>'3500 '!E137</f>
        <v>0</v>
      </c>
      <c r="F29" s="43">
        <f>'3500 '!F137</f>
        <v>0</v>
      </c>
      <c r="G29" s="43">
        <f>'3500 '!G137</f>
        <v>0</v>
      </c>
      <c r="H29" s="52" t="str">
        <f>'3500 '!L137</f>
        <v/>
      </c>
      <c r="I29" s="12">
        <f>'3500 '!M137</f>
        <v>0</v>
      </c>
      <c r="J29" s="12">
        <f>'3500 '!O137</f>
        <v>0</v>
      </c>
      <c r="K29" s="12">
        <f>'3500 '!S137</f>
        <v>0</v>
      </c>
      <c r="L29" s="43">
        <f>'3500 '!T137</f>
        <v>0</v>
      </c>
      <c r="M29" s="52" t="str">
        <f>'3500 '!U137</f>
        <v/>
      </c>
      <c r="N29" s="62">
        <f>'3500 '!V137</f>
        <v>0</v>
      </c>
      <c r="O29" s="62">
        <f>'3500 '!W137</f>
        <v>0</v>
      </c>
      <c r="P29" s="62">
        <f>'3500 '!X137</f>
        <v>0</v>
      </c>
      <c r="Q29" s="62">
        <f>'3500 '!Y137</f>
        <v>0</v>
      </c>
      <c r="R29" s="62">
        <f>'3500 '!Z137</f>
        <v>0</v>
      </c>
      <c r="S29" s="62">
        <f>'3500 '!AA137</f>
        <v>0</v>
      </c>
      <c r="T29" s="52">
        <f>'3500 '!AB137</f>
        <v>0</v>
      </c>
      <c r="U29" s="62">
        <f>'3500 '!AC137</f>
        <v>0</v>
      </c>
      <c r="X29" s="81"/>
      <c r="Y29" s="81"/>
    </row>
    <row r="30" spans="1:25" s="6" customFormat="1" ht="18" hidden="1" customHeight="1" x14ac:dyDescent="0.3">
      <c r="A30" s="6" t="str">
        <f>'3500 '!A138</f>
        <v>b</v>
      </c>
      <c r="B30" s="70" t="str">
        <f>'3500 '!B138</f>
        <v/>
      </c>
      <c r="C30" s="29" t="str">
        <f>'3500 '!C138</f>
        <v>გრანტები</v>
      </c>
      <c r="D30" s="12">
        <f>'3500 '!D138</f>
        <v>0</v>
      </c>
      <c r="E30" s="12">
        <f>'3500 '!E138</f>
        <v>2.5</v>
      </c>
      <c r="F30" s="43">
        <f>'3500 '!F138</f>
        <v>2.5</v>
      </c>
      <c r="G30" s="43">
        <f>'3500 '!G138</f>
        <v>2.4289099999999997</v>
      </c>
      <c r="H30" s="52">
        <f>'3500 '!L138</f>
        <v>0.97156399999999987</v>
      </c>
      <c r="I30" s="12">
        <f>'3500 '!M138</f>
        <v>0</v>
      </c>
      <c r="J30" s="12">
        <f>'3500 '!O138</f>
        <v>0</v>
      </c>
      <c r="K30" s="12">
        <f>'3500 '!S138</f>
        <v>0</v>
      </c>
      <c r="L30" s="43">
        <f>'3500 '!T138</f>
        <v>7.109000000000032E-2</v>
      </c>
      <c r="M30" s="52">
        <f>'3500 '!U138</f>
        <v>0.97156399999999987</v>
      </c>
      <c r="N30" s="62">
        <f>'3500 '!V138</f>
        <v>7.109000000000032E-2</v>
      </c>
      <c r="O30" s="62">
        <f>'3500 '!W138</f>
        <v>0</v>
      </c>
      <c r="P30" s="62">
        <f>'3500 '!X138</f>
        <v>0</v>
      </c>
      <c r="Q30" s="62">
        <f>'3500 '!Y138</f>
        <v>0</v>
      </c>
      <c r="R30" s="62">
        <f>'3500 '!Z138</f>
        <v>0</v>
      </c>
      <c r="S30" s="62">
        <f>'3500 '!AA138</f>
        <v>0</v>
      </c>
      <c r="T30" s="52">
        <f>'3500 '!AB138</f>
        <v>0</v>
      </c>
      <c r="U30" s="62">
        <f>'3500 '!AC138</f>
        <v>0</v>
      </c>
      <c r="X30" s="81"/>
      <c r="Y30" s="81"/>
    </row>
    <row r="31" spans="1:25" s="6" customFormat="1" ht="18" hidden="1" customHeight="1" x14ac:dyDescent="0.3">
      <c r="A31" s="6" t="str">
        <f>'3500 '!A139</f>
        <v>b</v>
      </c>
      <c r="B31" s="70" t="str">
        <f>'3500 '!B139</f>
        <v/>
      </c>
      <c r="C31" s="29" t="str">
        <f>'3500 '!C139</f>
        <v>სოციალური უზრუნველყოფა</v>
      </c>
      <c r="D31" s="12">
        <f>'3500 '!D139</f>
        <v>59</v>
      </c>
      <c r="E31" s="12">
        <f>'3500 '!E139</f>
        <v>200</v>
      </c>
      <c r="F31" s="43">
        <f>'3500 '!F139</f>
        <v>186</v>
      </c>
      <c r="G31" s="43">
        <f>'3500 '!G139</f>
        <v>185.13235999999998</v>
      </c>
      <c r="H31" s="52">
        <f>'3500 '!L139</f>
        <v>0.99533526881720413</v>
      </c>
      <c r="I31" s="12">
        <f>'3500 '!M139</f>
        <v>0</v>
      </c>
      <c r="J31" s="12">
        <f>'3500 '!O139</f>
        <v>8.7500099999999748</v>
      </c>
      <c r="K31" s="12">
        <f>'3500 '!S139</f>
        <v>3.3004499999999837</v>
      </c>
      <c r="L31" s="43">
        <f>'3500 '!T139</f>
        <v>0.86764000000002284</v>
      </c>
      <c r="M31" s="52">
        <f>'3500 '!U139</f>
        <v>0.92566179999999987</v>
      </c>
      <c r="N31" s="62">
        <f>'3500 '!V139</f>
        <v>14.867640000000023</v>
      </c>
      <c r="O31" s="62">
        <f>'3500 '!W139</f>
        <v>14.5</v>
      </c>
      <c r="P31" s="62">
        <f>'3500 '!X139</f>
        <v>10</v>
      </c>
      <c r="Q31" s="62">
        <f>'3500 '!Y139</f>
        <v>0</v>
      </c>
      <c r="R31" s="62">
        <f>'3500 '!Z139</f>
        <v>14</v>
      </c>
      <c r="S31" s="62">
        <f>'3500 '!AA139</f>
        <v>0</v>
      </c>
      <c r="T31" s="52">
        <f>'3500 '!AB139</f>
        <v>0</v>
      </c>
      <c r="U31" s="62">
        <f>'3500 '!AC139</f>
        <v>0</v>
      </c>
      <c r="X31" s="81"/>
      <c r="Y31" s="81"/>
    </row>
    <row r="32" spans="1:25" s="6" customFormat="1" ht="18" hidden="1" customHeight="1" x14ac:dyDescent="0.3">
      <c r="A32" s="6" t="str">
        <f>'3500 '!A140</f>
        <v>b</v>
      </c>
      <c r="B32" s="70" t="str">
        <f>'3500 '!B140</f>
        <v/>
      </c>
      <c r="C32" s="29" t="str">
        <f>'3500 '!C140</f>
        <v>სხვა ხარჯები</v>
      </c>
      <c r="D32" s="12">
        <f>'3500 '!D140</f>
        <v>45</v>
      </c>
      <c r="E32" s="12">
        <f>'3500 '!E140</f>
        <v>34.947000000000003</v>
      </c>
      <c r="F32" s="43">
        <f>'3500 '!F140</f>
        <v>16.359000000000002</v>
      </c>
      <c r="G32" s="43">
        <f>'3500 '!G140</f>
        <v>15.88448</v>
      </c>
      <c r="H32" s="52">
        <f>'3500 '!L140</f>
        <v>0.97099333700103907</v>
      </c>
      <c r="I32" s="12">
        <f>'3500 '!M140</f>
        <v>0</v>
      </c>
      <c r="J32" s="12">
        <f>'3500 '!O140</f>
        <v>1.8487900000000002</v>
      </c>
      <c r="K32" s="12">
        <f>'3500 '!S140</f>
        <v>3.5238300000000002</v>
      </c>
      <c r="L32" s="43">
        <f>'3500 '!T140</f>
        <v>0.47452000000000183</v>
      </c>
      <c r="M32" s="52">
        <f>'3500 '!U140</f>
        <v>0.45453057487051818</v>
      </c>
      <c r="N32" s="62">
        <f>'3500 '!V140</f>
        <v>19.062520000000003</v>
      </c>
      <c r="O32" s="62">
        <f>'3500 '!W140</f>
        <v>14</v>
      </c>
      <c r="P32" s="62">
        <f>'3500 '!X140</f>
        <v>9.6</v>
      </c>
      <c r="Q32" s="62">
        <f>'3500 '!Y140</f>
        <v>0</v>
      </c>
      <c r="R32" s="62">
        <f>'3500 '!Z140</f>
        <v>11.587999999999999</v>
      </c>
      <c r="S32" s="62">
        <f>'3500 '!AA140</f>
        <v>0</v>
      </c>
      <c r="T32" s="52">
        <f>'3500 '!AB140</f>
        <v>0</v>
      </c>
      <c r="U32" s="62">
        <f>'3500 '!AC140</f>
        <v>0</v>
      </c>
      <c r="X32" s="81"/>
      <c r="Y32" s="81"/>
    </row>
    <row r="33" spans="1:25" s="6" customFormat="1" ht="15" hidden="1" customHeight="1" x14ac:dyDescent="0.3">
      <c r="A33" s="6" t="str">
        <f>'3500 '!A141</f>
        <v>b</v>
      </c>
      <c r="B33" s="69" t="str">
        <f>'3500 '!B141</f>
        <v/>
      </c>
      <c r="C33" s="13" t="str">
        <f>'3500 '!C141</f>
        <v>არაფინანსური აქტივების ზრდა</v>
      </c>
      <c r="D33" s="14">
        <f>'3500 '!D141</f>
        <v>1000</v>
      </c>
      <c r="E33" s="14">
        <f>'3500 '!E141</f>
        <v>932.70799999999997</v>
      </c>
      <c r="F33" s="44">
        <f>'3500 '!F141</f>
        <v>252.708</v>
      </c>
      <c r="G33" s="44">
        <f>'3500 '!G141</f>
        <v>243.79682</v>
      </c>
      <c r="H33" s="53">
        <f>'3500 '!L141</f>
        <v>0.96473724614970635</v>
      </c>
      <c r="I33" s="14">
        <f>'3500 '!M141</f>
        <v>0</v>
      </c>
      <c r="J33" s="14">
        <f>'3500 '!O141</f>
        <v>64.145679999999984</v>
      </c>
      <c r="K33" s="14">
        <f>'3500 '!S141</f>
        <v>88.085800000000006</v>
      </c>
      <c r="L33" s="44">
        <f>'3500 '!T141</f>
        <v>8.9111800000000017</v>
      </c>
      <c r="M33" s="53">
        <f>'3500 '!U141</f>
        <v>0.26138600719625005</v>
      </c>
      <c r="N33" s="63">
        <f>'3500 '!V141</f>
        <v>688.91117999999994</v>
      </c>
      <c r="O33" s="63">
        <f>'3500 '!W141</f>
        <v>605.6</v>
      </c>
      <c r="P33" s="63">
        <f>'3500 '!X141</f>
        <v>597</v>
      </c>
      <c r="Q33" s="63">
        <f>'3500 '!Y141</f>
        <v>0</v>
      </c>
      <c r="R33" s="63">
        <f>'3500 '!Z141</f>
        <v>300</v>
      </c>
      <c r="S33" s="63">
        <f>'3500 '!AA141</f>
        <v>0</v>
      </c>
      <c r="T33" s="53">
        <f>'3500 '!AB141</f>
        <v>0</v>
      </c>
      <c r="U33" s="63">
        <f>'3500 '!AC141</f>
        <v>0</v>
      </c>
      <c r="X33" s="81"/>
      <c r="Y33" s="81"/>
    </row>
    <row r="34" spans="1:25" s="6" customFormat="1" ht="15" hidden="1" customHeight="1" x14ac:dyDescent="0.3">
      <c r="A34" s="6" t="str">
        <f>'3500 '!A142</f>
        <v>b</v>
      </c>
      <c r="B34" s="69" t="str">
        <f>'3500 '!B142</f>
        <v/>
      </c>
      <c r="C34" s="13" t="str">
        <f>'3500 '!C142</f>
        <v>ფინანსური აქტივების ზრდა</v>
      </c>
      <c r="D34" s="14">
        <f>'3500 '!D142</f>
        <v>0</v>
      </c>
      <c r="E34" s="14">
        <f>'3500 '!E142</f>
        <v>0</v>
      </c>
      <c r="F34" s="44">
        <f>'3500 '!F142</f>
        <v>0</v>
      </c>
      <c r="G34" s="44">
        <f>'3500 '!G142</f>
        <v>0</v>
      </c>
      <c r="H34" s="53" t="str">
        <f>'3500 '!L142</f>
        <v/>
      </c>
      <c r="I34" s="14">
        <f>'3500 '!M142</f>
        <v>0</v>
      </c>
      <c r="J34" s="14">
        <f>'3500 '!O142</f>
        <v>0</v>
      </c>
      <c r="K34" s="14">
        <f>'3500 '!S142</f>
        <v>0</v>
      </c>
      <c r="L34" s="44">
        <f>'3500 '!T142</f>
        <v>0</v>
      </c>
      <c r="M34" s="53" t="str">
        <f>'3500 '!U142</f>
        <v/>
      </c>
      <c r="N34" s="63">
        <f>'3500 '!V142</f>
        <v>0</v>
      </c>
      <c r="O34" s="63">
        <f>'3500 '!W142</f>
        <v>0</v>
      </c>
      <c r="P34" s="63">
        <f>'3500 '!X142</f>
        <v>0</v>
      </c>
      <c r="Q34" s="63">
        <f>'3500 '!Y142</f>
        <v>0</v>
      </c>
      <c r="R34" s="63">
        <f>'3500 '!Z142</f>
        <v>0</v>
      </c>
      <c r="S34" s="63">
        <f>'3500 '!AA142</f>
        <v>0</v>
      </c>
      <c r="T34" s="53">
        <f>'3500 '!AB142</f>
        <v>0</v>
      </c>
      <c r="U34" s="63">
        <f>'3500 '!AC142</f>
        <v>0</v>
      </c>
      <c r="X34" s="81"/>
      <c r="Y34" s="81"/>
    </row>
    <row r="35" spans="1:25" s="6" customFormat="1" ht="15.75" hidden="1" customHeight="1" thickBot="1" x14ac:dyDescent="0.3">
      <c r="A35" s="6" t="str">
        <f>'3500 '!A143</f>
        <v>b</v>
      </c>
      <c r="B35" s="71" t="str">
        <f>'3500 '!B143</f>
        <v/>
      </c>
      <c r="C35" s="17" t="str">
        <f>'3500 '!C143</f>
        <v>ვალდებულებების კლება</v>
      </c>
      <c r="D35" s="18">
        <f>'3500 '!D143</f>
        <v>0</v>
      </c>
      <c r="E35" s="18">
        <f>'3500 '!E143</f>
        <v>0</v>
      </c>
      <c r="F35" s="46">
        <f>'3500 '!F143</f>
        <v>0</v>
      </c>
      <c r="G35" s="46">
        <f>'3500 '!G143</f>
        <v>0</v>
      </c>
      <c r="H35" s="55" t="str">
        <f>'3500 '!L143</f>
        <v/>
      </c>
      <c r="I35" s="18">
        <f>'3500 '!M143</f>
        <v>0</v>
      </c>
      <c r="J35" s="18">
        <f>'3500 '!O143</f>
        <v>0</v>
      </c>
      <c r="K35" s="18">
        <f>'3500 '!S143</f>
        <v>0</v>
      </c>
      <c r="L35" s="46">
        <f>'3500 '!T143</f>
        <v>0</v>
      </c>
      <c r="M35" s="55" t="str">
        <f>'3500 '!U143</f>
        <v/>
      </c>
      <c r="N35" s="65">
        <f>'3500 '!V143</f>
        <v>0</v>
      </c>
      <c r="O35" s="65">
        <f>'3500 '!W143</f>
        <v>0</v>
      </c>
      <c r="P35" s="65">
        <f>'3500 '!X143</f>
        <v>0</v>
      </c>
      <c r="Q35" s="65">
        <f>'3500 '!Y143</f>
        <v>0</v>
      </c>
      <c r="R35" s="65">
        <f>'3500 '!Z143</f>
        <v>0</v>
      </c>
      <c r="S35" s="65">
        <f>'3500 '!AA143</f>
        <v>0</v>
      </c>
      <c r="T35" s="55">
        <f>'3500 '!AB143</f>
        <v>0</v>
      </c>
      <c r="U35" s="65">
        <f>'3500 '!AC143</f>
        <v>0</v>
      </c>
      <c r="X35" s="81"/>
      <c r="Y35" s="81"/>
    </row>
    <row r="36" spans="1:25" s="6" customFormat="1" ht="31.5" hidden="1" customHeight="1" thickTop="1" thickBot="1" x14ac:dyDescent="0.3">
      <c r="A36" s="6" t="str">
        <f>'3500 '!A144</f>
        <v>b</v>
      </c>
      <c r="B36" s="67" t="str">
        <f>'3500 '!B144</f>
        <v>35 01 04 02</v>
      </c>
      <c r="C36" s="21" t="str">
        <f>'3500 '!C144</f>
        <v>სსიპ - სოციალური მომსახურების სააგენტოს იმერეთის სამხარეო ცენტრი</v>
      </c>
      <c r="D36" s="22">
        <f>'3500 '!D144</f>
        <v>1687</v>
      </c>
      <c r="E36" s="22">
        <f>'3500 '!E144</f>
        <v>215.184</v>
      </c>
      <c r="F36" s="47">
        <f>'3500 '!F144</f>
        <v>201.59399999999999</v>
      </c>
      <c r="G36" s="47">
        <f>'3500 '!G144</f>
        <v>196.12406999999999</v>
      </c>
      <c r="H36" s="56">
        <f>'3500 '!L144</f>
        <v>0.97286660317271345</v>
      </c>
      <c r="I36" s="22">
        <f>'3500 '!M144</f>
        <v>0</v>
      </c>
      <c r="J36" s="22">
        <f>'3500 '!O144</f>
        <v>6.9054399999999987</v>
      </c>
      <c r="K36" s="22">
        <f>'3500 '!S144</f>
        <v>7.5194000000000187</v>
      </c>
      <c r="L36" s="47">
        <f>'3500 '!T144</f>
        <v>5.4699300000000051</v>
      </c>
      <c r="M36" s="56">
        <f>'3500 '!U144</f>
        <v>0.91142496654026317</v>
      </c>
      <c r="N36" s="66">
        <f>'3500 '!V144</f>
        <v>19.059930000000008</v>
      </c>
      <c r="O36" s="66">
        <f>'3500 '!W144</f>
        <v>20.7</v>
      </c>
      <c r="P36" s="66">
        <f>'3500 '!X144</f>
        <v>19.09</v>
      </c>
      <c r="Q36" s="66">
        <f>'3500 '!Y144</f>
        <v>0</v>
      </c>
      <c r="R36" s="66">
        <f>'3500 '!Z144</f>
        <v>13.59</v>
      </c>
      <c r="S36" s="66">
        <f>'3500 '!AA144</f>
        <v>0</v>
      </c>
      <c r="T36" s="56">
        <f>'3500 '!AB144</f>
        <v>0</v>
      </c>
      <c r="U36" s="66">
        <f>'3500 '!AC144</f>
        <v>0</v>
      </c>
      <c r="X36" s="81"/>
      <c r="Y36" s="81"/>
    </row>
    <row r="37" spans="1:25" s="6" customFormat="1" ht="15.75" hidden="1" customHeight="1" thickTop="1" x14ac:dyDescent="0.3">
      <c r="A37" s="6" t="str">
        <f>'3500 '!A145</f>
        <v>b</v>
      </c>
      <c r="B37" s="69"/>
      <c r="C37" s="13" t="str">
        <f>'3500 '!C145</f>
        <v>ხარჯები</v>
      </c>
      <c r="D37" s="14">
        <f>'3500 '!D145</f>
        <v>1687</v>
      </c>
      <c r="E37" s="14">
        <f>'3500 '!E145</f>
        <v>215.184</v>
      </c>
      <c r="F37" s="44">
        <f>'3500 '!F145</f>
        <v>201.59399999999999</v>
      </c>
      <c r="G37" s="44">
        <f>'3500 '!G145</f>
        <v>196.12406999999999</v>
      </c>
      <c r="H37" s="53">
        <f>'3500 '!L145</f>
        <v>0.97286660317271345</v>
      </c>
      <c r="I37" s="14">
        <f>'3500 '!M145</f>
        <v>0</v>
      </c>
      <c r="J37" s="14">
        <f>'3500 '!O145</f>
        <v>6.9054399999999987</v>
      </c>
      <c r="K37" s="14">
        <f>'3500 '!S145</f>
        <v>7.5194000000000187</v>
      </c>
      <c r="L37" s="44">
        <f>'3500 '!T145</f>
        <v>5.4699300000000051</v>
      </c>
      <c r="M37" s="53">
        <f>'3500 '!U145</f>
        <v>0.91142496654026317</v>
      </c>
      <c r="N37" s="63">
        <f>'3500 '!V145</f>
        <v>19.059930000000008</v>
      </c>
      <c r="O37" s="63">
        <f>'3500 '!W145</f>
        <v>20.7</v>
      </c>
      <c r="P37" s="63">
        <f>'3500 '!X145</f>
        <v>19.09</v>
      </c>
      <c r="Q37" s="63">
        <f>'3500 '!Y145</f>
        <v>0</v>
      </c>
      <c r="R37" s="63">
        <f>'3500 '!Z145</f>
        <v>13.59</v>
      </c>
      <c r="S37" s="63">
        <f>'3500 '!AA145</f>
        <v>0</v>
      </c>
      <c r="T37" s="53">
        <f>'3500 '!AB145</f>
        <v>0</v>
      </c>
      <c r="U37" s="63">
        <f>'3500 '!AC145</f>
        <v>0</v>
      </c>
      <c r="X37" s="81"/>
      <c r="Y37" s="81"/>
    </row>
    <row r="38" spans="1:25" s="6" customFormat="1" ht="18" hidden="1" customHeight="1" x14ac:dyDescent="0.3">
      <c r="A38" s="6" t="str">
        <f>'3500 '!A146</f>
        <v>b</v>
      </c>
      <c r="B38" s="70"/>
      <c r="C38" s="29" t="str">
        <f>'3500 '!C146</f>
        <v>შრომის ანაზღაურება</v>
      </c>
      <c r="D38" s="12">
        <f>'3500 '!D146</f>
        <v>1596</v>
      </c>
      <c r="E38" s="12">
        <f>'3500 '!E146</f>
        <v>125.17400000000001</v>
      </c>
      <c r="F38" s="43">
        <f>'3500 '!F146</f>
        <v>125.17400000000001</v>
      </c>
      <c r="G38" s="43">
        <f>'3500 '!G146</f>
        <v>125.17314999999999</v>
      </c>
      <c r="H38" s="52">
        <f>'3500 '!L146</f>
        <v>0.99999320945244208</v>
      </c>
      <c r="I38" s="12">
        <f>'3500 '!M146</f>
        <v>0</v>
      </c>
      <c r="J38" s="12">
        <f>'3500 '!O146</f>
        <v>0</v>
      </c>
      <c r="K38" s="12">
        <f>'3500 '!S146</f>
        <v>0</v>
      </c>
      <c r="L38" s="43">
        <f>'3500 '!T146</f>
        <v>8.5000000001400622E-4</v>
      </c>
      <c r="M38" s="52">
        <f>'3500 '!U146</f>
        <v>0.99999320945244208</v>
      </c>
      <c r="N38" s="62">
        <f>'3500 '!V146</f>
        <v>8.5000000001400622E-4</v>
      </c>
      <c r="O38" s="62">
        <f>'3500 '!W146</f>
        <v>0</v>
      </c>
      <c r="P38" s="62">
        <f>'3500 '!X146</f>
        <v>0</v>
      </c>
      <c r="Q38" s="62">
        <f>'3500 '!Y146</f>
        <v>0</v>
      </c>
      <c r="R38" s="62">
        <f>'3500 '!Z146</f>
        <v>0</v>
      </c>
      <c r="S38" s="62">
        <f>'3500 '!AA146</f>
        <v>0</v>
      </c>
      <c r="T38" s="52">
        <f>'3500 '!AB146</f>
        <v>0</v>
      </c>
      <c r="U38" s="62">
        <f>'3500 '!AC146</f>
        <v>0</v>
      </c>
      <c r="X38" s="81"/>
      <c r="Y38" s="81"/>
    </row>
    <row r="39" spans="1:25" s="6" customFormat="1" ht="18" hidden="1" customHeight="1" x14ac:dyDescent="0.3">
      <c r="A39" s="6" t="str">
        <f>'3500 '!A147</f>
        <v>b</v>
      </c>
      <c r="B39" s="70"/>
      <c r="C39" s="33" t="str">
        <f>'3500 '!C147</f>
        <v>თანამდებობრივი სარგო</v>
      </c>
      <c r="D39" s="12">
        <f>'3500 '!D147</f>
        <v>0</v>
      </c>
      <c r="E39" s="12">
        <f>'3500 '!E147</f>
        <v>0</v>
      </c>
      <c r="F39" s="43">
        <f>'3500 '!F147</f>
        <v>0</v>
      </c>
      <c r="G39" s="43">
        <f>'3500 '!G147</f>
        <v>125.17314999999999</v>
      </c>
      <c r="H39" s="52" t="str">
        <f>'3500 '!L147</f>
        <v/>
      </c>
      <c r="I39" s="12">
        <f>'3500 '!M147</f>
        <v>0</v>
      </c>
      <c r="J39" s="12">
        <f>'3500 '!O147</f>
        <v>0</v>
      </c>
      <c r="K39" s="12">
        <f>'3500 '!S147</f>
        <v>0</v>
      </c>
      <c r="L39" s="43" t="str">
        <f>'3500 '!T147</f>
        <v/>
      </c>
      <c r="M39" s="52" t="str">
        <f>'3500 '!U147</f>
        <v/>
      </c>
      <c r="N39" s="62" t="str">
        <f>'3500 '!V147</f>
        <v/>
      </c>
      <c r="O39" s="62">
        <f>'3500 '!W147</f>
        <v>0</v>
      </c>
      <c r="P39" s="62">
        <f>'3500 '!X147</f>
        <v>0</v>
      </c>
      <c r="Q39" s="62">
        <f>'3500 '!Y147</f>
        <v>0</v>
      </c>
      <c r="R39" s="62">
        <f>'3500 '!Z147</f>
        <v>0</v>
      </c>
      <c r="S39" s="62">
        <f>'3500 '!AA147</f>
        <v>0</v>
      </c>
      <c r="T39" s="52">
        <f>'3500 '!AB147</f>
        <v>0</v>
      </c>
      <c r="U39" s="62">
        <f>'3500 '!AC147</f>
        <v>0</v>
      </c>
      <c r="X39" s="81"/>
      <c r="Y39" s="81"/>
    </row>
    <row r="40" spans="1:25" s="6" customFormat="1" ht="18" hidden="1" customHeight="1" x14ac:dyDescent="0.3">
      <c r="A40" s="6" t="str">
        <f>'3500 '!A148</f>
        <v>b</v>
      </c>
      <c r="B40" s="70"/>
      <c r="C40" s="33" t="str">
        <f>'3500 '!C148</f>
        <v>პრემია</v>
      </c>
      <c r="D40" s="12">
        <f>'3500 '!D148</f>
        <v>0</v>
      </c>
      <c r="E40" s="12">
        <f>'3500 '!E148</f>
        <v>0</v>
      </c>
      <c r="F40" s="43">
        <f>'3500 '!F148</f>
        <v>0</v>
      </c>
      <c r="G40" s="43">
        <f>'3500 '!G148</f>
        <v>0</v>
      </c>
      <c r="H40" s="52" t="str">
        <f>'3500 '!L148</f>
        <v/>
      </c>
      <c r="I40" s="12">
        <f>'3500 '!M148</f>
        <v>0</v>
      </c>
      <c r="J40" s="12">
        <f>'3500 '!O148</f>
        <v>0</v>
      </c>
      <c r="K40" s="12">
        <f>'3500 '!S148</f>
        <v>0</v>
      </c>
      <c r="L40" s="43" t="str">
        <f>'3500 '!T148</f>
        <v/>
      </c>
      <c r="M40" s="52" t="str">
        <f>'3500 '!U148</f>
        <v/>
      </c>
      <c r="N40" s="62" t="str">
        <f>'3500 '!V148</f>
        <v/>
      </c>
      <c r="O40" s="62">
        <f>'3500 '!W148</f>
        <v>0</v>
      </c>
      <c r="P40" s="62">
        <f>'3500 '!X148</f>
        <v>0</v>
      </c>
      <c r="Q40" s="62">
        <f>'3500 '!Y148</f>
        <v>0</v>
      </c>
      <c r="R40" s="62">
        <f>'3500 '!Z148</f>
        <v>0</v>
      </c>
      <c r="S40" s="62">
        <f>'3500 '!AA148</f>
        <v>0</v>
      </c>
      <c r="T40" s="52">
        <f>'3500 '!AB148</f>
        <v>0</v>
      </c>
      <c r="U40" s="62">
        <f>'3500 '!AC148</f>
        <v>0</v>
      </c>
      <c r="X40" s="81"/>
      <c r="Y40" s="81"/>
    </row>
    <row r="41" spans="1:25" s="6" customFormat="1" ht="18" hidden="1" customHeight="1" x14ac:dyDescent="0.3">
      <c r="A41" s="6" t="str">
        <f>'3500 '!A149</f>
        <v>b</v>
      </c>
      <c r="B41" s="70"/>
      <c r="C41" s="33" t="str">
        <f>'3500 '!C149</f>
        <v>დანამატი</v>
      </c>
      <c r="D41" s="12">
        <f>'3500 '!D149</f>
        <v>0</v>
      </c>
      <c r="E41" s="12">
        <f>'3500 '!E149</f>
        <v>0</v>
      </c>
      <c r="F41" s="43">
        <f>'3500 '!F149</f>
        <v>0</v>
      </c>
      <c r="G41" s="43">
        <f>'3500 '!G149</f>
        <v>0</v>
      </c>
      <c r="H41" s="52" t="str">
        <f>'3500 '!L149</f>
        <v/>
      </c>
      <c r="I41" s="12">
        <f>'3500 '!M149</f>
        <v>0</v>
      </c>
      <c r="J41" s="12">
        <f>'3500 '!O149</f>
        <v>0</v>
      </c>
      <c r="K41" s="12">
        <f>'3500 '!S149</f>
        <v>0</v>
      </c>
      <c r="L41" s="43" t="str">
        <f>'3500 '!T149</f>
        <v/>
      </c>
      <c r="M41" s="52" t="str">
        <f>'3500 '!U149</f>
        <v/>
      </c>
      <c r="N41" s="62" t="str">
        <f>'3500 '!V149</f>
        <v/>
      </c>
      <c r="O41" s="62">
        <f>'3500 '!W149</f>
        <v>0</v>
      </c>
      <c r="P41" s="62">
        <f>'3500 '!X149</f>
        <v>0</v>
      </c>
      <c r="Q41" s="62">
        <f>'3500 '!Y149</f>
        <v>0</v>
      </c>
      <c r="R41" s="62">
        <f>'3500 '!Z149</f>
        <v>0</v>
      </c>
      <c r="S41" s="62">
        <f>'3500 '!AA149</f>
        <v>0</v>
      </c>
      <c r="T41" s="52">
        <f>'3500 '!AB149</f>
        <v>0</v>
      </c>
      <c r="U41" s="62">
        <f>'3500 '!AC149</f>
        <v>0</v>
      </c>
      <c r="X41" s="81"/>
      <c r="Y41" s="81"/>
    </row>
    <row r="42" spans="1:25" s="6" customFormat="1" ht="18" hidden="1" customHeight="1" x14ac:dyDescent="0.3">
      <c r="A42" s="6" t="str">
        <f>'3500 '!A150</f>
        <v>b</v>
      </c>
      <c r="B42" s="70"/>
      <c r="C42" s="29" t="str">
        <f>'3500 '!C150</f>
        <v>საქონელი და მომსახურება</v>
      </c>
      <c r="D42" s="12">
        <f>'3500 '!D150</f>
        <v>86</v>
      </c>
      <c r="E42" s="12">
        <f>'3500 '!E150</f>
        <v>83.75</v>
      </c>
      <c r="F42" s="43">
        <f>'3500 '!F150</f>
        <v>71</v>
      </c>
      <c r="G42" s="43">
        <f>'3500 '!G150</f>
        <v>65.883089999999996</v>
      </c>
      <c r="H42" s="52">
        <f>'3500 '!L150</f>
        <v>0.92793084507042245</v>
      </c>
      <c r="I42" s="12">
        <f>'3500 '!M150</f>
        <v>0</v>
      </c>
      <c r="J42" s="12">
        <f>'3500 '!O150</f>
        <v>6.5636599999999987</v>
      </c>
      <c r="K42" s="12">
        <f>'3500 '!S150</f>
        <v>7.165379999999999</v>
      </c>
      <c r="L42" s="43">
        <f>'3500 '!T150</f>
        <v>5.1169100000000043</v>
      </c>
      <c r="M42" s="52">
        <f>'3500 '!U150</f>
        <v>0.78666376119402981</v>
      </c>
      <c r="N42" s="62">
        <f>'3500 '!V150</f>
        <v>17.866910000000004</v>
      </c>
      <c r="O42" s="62">
        <f>'3500 '!W150</f>
        <v>19.399999999999999</v>
      </c>
      <c r="P42" s="62">
        <f>'3500 '!X150</f>
        <v>17.75</v>
      </c>
      <c r="Q42" s="62">
        <f>'3500 '!Y150</f>
        <v>0</v>
      </c>
      <c r="R42" s="62">
        <f>'3500 '!Z150</f>
        <v>12.75</v>
      </c>
      <c r="S42" s="62">
        <f>'3500 '!AA150</f>
        <v>0</v>
      </c>
      <c r="T42" s="52">
        <f>'3500 '!AB150</f>
        <v>0</v>
      </c>
      <c r="U42" s="62">
        <f>'3500 '!AC150</f>
        <v>0</v>
      </c>
      <c r="X42" s="81"/>
      <c r="Y42" s="81"/>
    </row>
    <row r="43" spans="1:25" s="6" customFormat="1" ht="18" hidden="1" customHeight="1" x14ac:dyDescent="0.3">
      <c r="A43" s="6" t="str">
        <f>'3500 '!A151</f>
        <v>b</v>
      </c>
      <c r="B43" s="70"/>
      <c r="C43" s="33" t="str">
        <f>'3500 '!C151</f>
        <v>მ.შ. შტატგარეშეთა შრომის ანაზღაურება</v>
      </c>
      <c r="D43" s="12">
        <f>'3500 '!D151</f>
        <v>0</v>
      </c>
      <c r="E43" s="12">
        <f>'3500 '!E151</f>
        <v>0</v>
      </c>
      <c r="F43" s="43">
        <f>'3500 '!F151</f>
        <v>0</v>
      </c>
      <c r="G43" s="43">
        <f>'3500 '!G151</f>
        <v>0.75</v>
      </c>
      <c r="H43" s="52" t="str">
        <f>'3500 '!L151</f>
        <v/>
      </c>
      <c r="I43" s="12">
        <f>'3500 '!M151</f>
        <v>0</v>
      </c>
      <c r="J43" s="12">
        <f>'3500 '!O151</f>
        <v>0</v>
      </c>
      <c r="K43" s="12">
        <f>'3500 '!S151</f>
        <v>0.75</v>
      </c>
      <c r="L43" s="43" t="str">
        <f>'3500 '!T151</f>
        <v/>
      </c>
      <c r="M43" s="52" t="str">
        <f>'3500 '!U151</f>
        <v/>
      </c>
      <c r="N43" s="62" t="str">
        <f>'3500 '!V151</f>
        <v/>
      </c>
      <c r="O43" s="62">
        <f>'3500 '!W151</f>
        <v>0</v>
      </c>
      <c r="P43" s="62">
        <f>'3500 '!X151</f>
        <v>0</v>
      </c>
      <c r="Q43" s="62">
        <f>'3500 '!Y151</f>
        <v>0</v>
      </c>
      <c r="R43" s="62">
        <f>'3500 '!Z151</f>
        <v>0</v>
      </c>
      <c r="S43" s="62">
        <f>'3500 '!AA151</f>
        <v>0</v>
      </c>
      <c r="T43" s="52">
        <f>'3500 '!AB151</f>
        <v>0</v>
      </c>
      <c r="U43" s="62">
        <f>'3500 '!AC151</f>
        <v>0</v>
      </c>
      <c r="X43" s="81"/>
      <c r="Y43" s="81"/>
    </row>
    <row r="44" spans="1:25" s="6" customFormat="1" ht="18" hidden="1" customHeight="1" x14ac:dyDescent="0.3">
      <c r="A44" s="6" t="str">
        <f>'3500 '!A152</f>
        <v>b</v>
      </c>
      <c r="B44" s="70"/>
      <c r="C44" s="29" t="str">
        <f>'3500 '!C152</f>
        <v>პროცენტი</v>
      </c>
      <c r="D44" s="12">
        <f>'3500 '!D152</f>
        <v>0</v>
      </c>
      <c r="E44" s="12">
        <f>'3500 '!E152</f>
        <v>0</v>
      </c>
      <c r="F44" s="43">
        <f>'3500 '!F152</f>
        <v>0</v>
      </c>
      <c r="G44" s="43">
        <f>'3500 '!G152</f>
        <v>0</v>
      </c>
      <c r="H44" s="52" t="str">
        <f>'3500 '!L152</f>
        <v/>
      </c>
      <c r="I44" s="12">
        <f>'3500 '!M152</f>
        <v>0</v>
      </c>
      <c r="J44" s="12">
        <f>'3500 '!O152</f>
        <v>0</v>
      </c>
      <c r="K44" s="12">
        <f>'3500 '!S152</f>
        <v>0</v>
      </c>
      <c r="L44" s="43">
        <f>'3500 '!T152</f>
        <v>0</v>
      </c>
      <c r="M44" s="52" t="str">
        <f>'3500 '!U152</f>
        <v/>
      </c>
      <c r="N44" s="62">
        <f>'3500 '!V152</f>
        <v>0</v>
      </c>
      <c r="O44" s="62">
        <f>'3500 '!W152</f>
        <v>0</v>
      </c>
      <c r="P44" s="62">
        <f>'3500 '!X152</f>
        <v>0</v>
      </c>
      <c r="Q44" s="62">
        <f>'3500 '!Y152</f>
        <v>0</v>
      </c>
      <c r="R44" s="62">
        <f>'3500 '!Z152</f>
        <v>0</v>
      </c>
      <c r="S44" s="62">
        <f>'3500 '!AA152</f>
        <v>0</v>
      </c>
      <c r="T44" s="52">
        <f>'3500 '!AB152</f>
        <v>0</v>
      </c>
      <c r="U44" s="62">
        <f>'3500 '!AC152</f>
        <v>0</v>
      </c>
      <c r="X44" s="81"/>
      <c r="Y44" s="81"/>
    </row>
    <row r="45" spans="1:25" s="6" customFormat="1" ht="18" hidden="1" customHeight="1" x14ac:dyDescent="0.3">
      <c r="A45" s="6" t="str">
        <f>'3500 '!A153</f>
        <v>b</v>
      </c>
      <c r="B45" s="70"/>
      <c r="C45" s="29" t="str">
        <f>'3500 '!C153</f>
        <v>სუბსიდიები</v>
      </c>
      <c r="D45" s="12">
        <f>'3500 '!D153</f>
        <v>0</v>
      </c>
      <c r="E45" s="12">
        <f>'3500 '!E153</f>
        <v>0</v>
      </c>
      <c r="F45" s="43">
        <f>'3500 '!F153</f>
        <v>0</v>
      </c>
      <c r="G45" s="43">
        <f>'3500 '!G153</f>
        <v>0</v>
      </c>
      <c r="H45" s="52" t="str">
        <f>'3500 '!L153</f>
        <v/>
      </c>
      <c r="I45" s="12">
        <f>'3500 '!M153</f>
        <v>0</v>
      </c>
      <c r="J45" s="12">
        <f>'3500 '!O153</f>
        <v>0</v>
      </c>
      <c r="K45" s="12">
        <f>'3500 '!S153</f>
        <v>0</v>
      </c>
      <c r="L45" s="43">
        <f>'3500 '!T153</f>
        <v>0</v>
      </c>
      <c r="M45" s="52" t="str">
        <f>'3500 '!U153</f>
        <v/>
      </c>
      <c r="N45" s="62">
        <f>'3500 '!V153</f>
        <v>0</v>
      </c>
      <c r="O45" s="62">
        <f>'3500 '!W153</f>
        <v>0</v>
      </c>
      <c r="P45" s="62">
        <f>'3500 '!X153</f>
        <v>0</v>
      </c>
      <c r="Q45" s="62">
        <f>'3500 '!Y153</f>
        <v>0</v>
      </c>
      <c r="R45" s="62">
        <f>'3500 '!Z153</f>
        <v>0</v>
      </c>
      <c r="S45" s="62">
        <f>'3500 '!AA153</f>
        <v>0</v>
      </c>
      <c r="T45" s="52">
        <f>'3500 '!AB153</f>
        <v>0</v>
      </c>
      <c r="U45" s="62">
        <f>'3500 '!AC153</f>
        <v>0</v>
      </c>
      <c r="X45" s="81"/>
      <c r="Y45" s="81"/>
    </row>
    <row r="46" spans="1:25" s="6" customFormat="1" ht="18" hidden="1" customHeight="1" x14ac:dyDescent="0.3">
      <c r="A46" s="6" t="str">
        <f>'3500 '!A154</f>
        <v>b</v>
      </c>
      <c r="B46" s="70" t="str">
        <f>'3500 '!B154</f>
        <v/>
      </c>
      <c r="C46" s="29" t="str">
        <f>'3500 '!C154</f>
        <v>გრანტები</v>
      </c>
      <c r="D46" s="12">
        <f>'3500 '!D154</f>
        <v>0</v>
      </c>
      <c r="E46" s="12">
        <f>'3500 '!E154</f>
        <v>0</v>
      </c>
      <c r="F46" s="43">
        <f>'3500 '!F154</f>
        <v>0</v>
      </c>
      <c r="G46" s="43">
        <f>'3500 '!G154</f>
        <v>0</v>
      </c>
      <c r="H46" s="52" t="str">
        <f>'3500 '!L154</f>
        <v/>
      </c>
      <c r="I46" s="12">
        <f>'3500 '!M154</f>
        <v>0</v>
      </c>
      <c r="J46" s="12">
        <f>'3500 '!O154</f>
        <v>0</v>
      </c>
      <c r="K46" s="12">
        <f>'3500 '!S154</f>
        <v>0</v>
      </c>
      <c r="L46" s="43">
        <f>'3500 '!T154</f>
        <v>0</v>
      </c>
      <c r="M46" s="52" t="str">
        <f>'3500 '!U154</f>
        <v/>
      </c>
      <c r="N46" s="62">
        <f>'3500 '!V154</f>
        <v>0</v>
      </c>
      <c r="O46" s="62">
        <f>'3500 '!W154</f>
        <v>0</v>
      </c>
      <c r="P46" s="62">
        <f>'3500 '!X154</f>
        <v>0</v>
      </c>
      <c r="Q46" s="62">
        <f>'3500 '!Y154</f>
        <v>0</v>
      </c>
      <c r="R46" s="62">
        <f>'3500 '!Z154</f>
        <v>0</v>
      </c>
      <c r="S46" s="62">
        <f>'3500 '!AA154</f>
        <v>0</v>
      </c>
      <c r="T46" s="52">
        <f>'3500 '!AB154</f>
        <v>0</v>
      </c>
      <c r="U46" s="62">
        <f>'3500 '!AC154</f>
        <v>0</v>
      </c>
      <c r="X46" s="81"/>
      <c r="Y46" s="81"/>
    </row>
    <row r="47" spans="1:25" s="6" customFormat="1" ht="18" hidden="1" customHeight="1" x14ac:dyDescent="0.3">
      <c r="A47" s="6" t="str">
        <f>'3500 '!A155</f>
        <v>b</v>
      </c>
      <c r="B47" s="70" t="str">
        <f>'3500 '!B155</f>
        <v/>
      </c>
      <c r="C47" s="29" t="str">
        <f>'3500 '!C155</f>
        <v>სოციალური უზრუნველყოფა</v>
      </c>
      <c r="D47" s="12">
        <f>'3500 '!D155</f>
        <v>5</v>
      </c>
      <c r="E47" s="12">
        <f>'3500 '!E155</f>
        <v>5</v>
      </c>
      <c r="F47" s="43">
        <f>'3500 '!F155</f>
        <v>4.5</v>
      </c>
      <c r="G47" s="43">
        <f>'3500 '!G155</f>
        <v>4.1478299999999999</v>
      </c>
      <c r="H47" s="52">
        <f>'3500 '!L155</f>
        <v>0.92174</v>
      </c>
      <c r="I47" s="12">
        <f>'3500 '!M155</f>
        <v>0</v>
      </c>
      <c r="J47" s="12">
        <f>'3500 '!O155</f>
        <v>0.23946999999999985</v>
      </c>
      <c r="K47" s="12">
        <f>'3500 '!S155</f>
        <v>0.24772999999999978</v>
      </c>
      <c r="L47" s="43">
        <f>'3500 '!T155</f>
        <v>0.35217000000000009</v>
      </c>
      <c r="M47" s="52">
        <f>'3500 '!U155</f>
        <v>0.82956600000000003</v>
      </c>
      <c r="N47" s="62">
        <f>'3500 '!V155</f>
        <v>0.85217000000000009</v>
      </c>
      <c r="O47" s="62">
        <f>'3500 '!W155</f>
        <v>1</v>
      </c>
      <c r="P47" s="62">
        <f>'3500 '!X155</f>
        <v>1</v>
      </c>
      <c r="Q47" s="62">
        <f>'3500 '!Y155</f>
        <v>0</v>
      </c>
      <c r="R47" s="62">
        <f>'3500 '!Z155</f>
        <v>0.5</v>
      </c>
      <c r="S47" s="62">
        <f>'3500 '!AA155</f>
        <v>0</v>
      </c>
      <c r="T47" s="52">
        <f>'3500 '!AB155</f>
        <v>0</v>
      </c>
      <c r="U47" s="62">
        <f>'3500 '!AC155</f>
        <v>0</v>
      </c>
      <c r="X47" s="81"/>
      <c r="Y47" s="81"/>
    </row>
    <row r="48" spans="1:25" s="6" customFormat="1" ht="18" hidden="1" customHeight="1" x14ac:dyDescent="0.3">
      <c r="A48" s="6" t="str">
        <f>'3500 '!A156</f>
        <v>b</v>
      </c>
      <c r="B48" s="70" t="str">
        <f>'3500 '!B156</f>
        <v/>
      </c>
      <c r="C48" s="29" t="str">
        <f>'3500 '!C156</f>
        <v>სხვა ხარჯები</v>
      </c>
      <c r="D48" s="12">
        <f>'3500 '!D156</f>
        <v>0</v>
      </c>
      <c r="E48" s="12">
        <f>'3500 '!E156</f>
        <v>1.26</v>
      </c>
      <c r="F48" s="43">
        <f>'3500 '!F156</f>
        <v>0.92</v>
      </c>
      <c r="G48" s="43">
        <f>'3500 '!G156</f>
        <v>0.92</v>
      </c>
      <c r="H48" s="52">
        <f>'3500 '!L156</f>
        <v>1</v>
      </c>
      <c r="I48" s="12">
        <f>'3500 '!M156</f>
        <v>0</v>
      </c>
      <c r="J48" s="12">
        <f>'3500 '!O156</f>
        <v>0.10231000000000001</v>
      </c>
      <c r="K48" s="12">
        <f>'3500 '!S156</f>
        <v>0.10629</v>
      </c>
      <c r="L48" s="43">
        <f>'3500 '!T156</f>
        <v>0</v>
      </c>
      <c r="M48" s="52">
        <f>'3500 '!U156</f>
        <v>0.73015873015873023</v>
      </c>
      <c r="N48" s="62">
        <f>'3500 '!V156</f>
        <v>0.33999999999999997</v>
      </c>
      <c r="O48" s="62">
        <f>'3500 '!W156</f>
        <v>0.3</v>
      </c>
      <c r="P48" s="62">
        <f>'3500 '!X156</f>
        <v>0.34</v>
      </c>
      <c r="Q48" s="62">
        <f>'3500 '!Y156</f>
        <v>0</v>
      </c>
      <c r="R48" s="62">
        <f>'3500 '!Z156</f>
        <v>0.34</v>
      </c>
      <c r="S48" s="62">
        <f>'3500 '!AA156</f>
        <v>0</v>
      </c>
      <c r="T48" s="52">
        <f>'3500 '!AB156</f>
        <v>0</v>
      </c>
      <c r="U48" s="62">
        <f>'3500 '!AC156</f>
        <v>0</v>
      </c>
      <c r="X48" s="81"/>
      <c r="Y48" s="81"/>
    </row>
    <row r="49" spans="1:25" s="6" customFormat="1" ht="15" hidden="1" customHeight="1" x14ac:dyDescent="0.3">
      <c r="A49" s="6" t="str">
        <f>'3500 '!A157</f>
        <v>b</v>
      </c>
      <c r="B49" s="69" t="str">
        <f>'3500 '!B157</f>
        <v/>
      </c>
      <c r="C49" s="13" t="str">
        <f>'3500 '!C157</f>
        <v>არაფინანსური აქტივების ზრდა</v>
      </c>
      <c r="D49" s="14">
        <f>'3500 '!D157</f>
        <v>0</v>
      </c>
      <c r="E49" s="14">
        <f>'3500 '!E157</f>
        <v>0</v>
      </c>
      <c r="F49" s="44">
        <f>'3500 '!F157</f>
        <v>0</v>
      </c>
      <c r="G49" s="44">
        <f>'3500 '!G157</f>
        <v>0</v>
      </c>
      <c r="H49" s="53" t="str">
        <f>'3500 '!L157</f>
        <v/>
      </c>
      <c r="I49" s="14">
        <f>'3500 '!M157</f>
        <v>0</v>
      </c>
      <c r="J49" s="14">
        <f>'3500 '!O157</f>
        <v>0</v>
      </c>
      <c r="K49" s="14">
        <f>'3500 '!S157</f>
        <v>0</v>
      </c>
      <c r="L49" s="44">
        <f>'3500 '!T157</f>
        <v>0</v>
      </c>
      <c r="M49" s="53" t="str">
        <f>'3500 '!U157</f>
        <v/>
      </c>
      <c r="N49" s="63">
        <f>'3500 '!V157</f>
        <v>0</v>
      </c>
      <c r="O49" s="63">
        <f>'3500 '!W157</f>
        <v>0</v>
      </c>
      <c r="P49" s="63">
        <f>'3500 '!X157</f>
        <v>0</v>
      </c>
      <c r="Q49" s="63">
        <f>'3500 '!Y157</f>
        <v>0</v>
      </c>
      <c r="R49" s="63">
        <f>'3500 '!Z157</f>
        <v>0</v>
      </c>
      <c r="S49" s="63">
        <f>'3500 '!AA157</f>
        <v>0</v>
      </c>
      <c r="T49" s="53">
        <f>'3500 '!AB157</f>
        <v>0</v>
      </c>
      <c r="U49" s="63">
        <f>'3500 '!AC157</f>
        <v>0</v>
      </c>
      <c r="X49" s="81"/>
      <c r="Y49" s="81"/>
    </row>
    <row r="50" spans="1:25" s="6" customFormat="1" ht="15" hidden="1" customHeight="1" x14ac:dyDescent="0.3">
      <c r="A50" s="6" t="str">
        <f>'3500 '!A158</f>
        <v>b</v>
      </c>
      <c r="B50" s="69" t="str">
        <f>'3500 '!B158</f>
        <v/>
      </c>
      <c r="C50" s="13" t="str">
        <f>'3500 '!C158</f>
        <v>ფინანსური აქტივების ზრდა</v>
      </c>
      <c r="D50" s="14">
        <f>'3500 '!D158</f>
        <v>0</v>
      </c>
      <c r="E50" s="14">
        <f>'3500 '!E158</f>
        <v>0</v>
      </c>
      <c r="F50" s="44">
        <f>'3500 '!F158</f>
        <v>0</v>
      </c>
      <c r="G50" s="44">
        <f>'3500 '!G158</f>
        <v>0</v>
      </c>
      <c r="H50" s="53" t="str">
        <f>'3500 '!L158</f>
        <v/>
      </c>
      <c r="I50" s="14">
        <f>'3500 '!M158</f>
        <v>0</v>
      </c>
      <c r="J50" s="14">
        <f>'3500 '!O158</f>
        <v>0</v>
      </c>
      <c r="K50" s="14">
        <f>'3500 '!S158</f>
        <v>0</v>
      </c>
      <c r="L50" s="44">
        <f>'3500 '!T158</f>
        <v>0</v>
      </c>
      <c r="M50" s="53" t="str">
        <f>'3500 '!U158</f>
        <v/>
      </c>
      <c r="N50" s="63">
        <f>'3500 '!V158</f>
        <v>0</v>
      </c>
      <c r="O50" s="63">
        <f>'3500 '!W158</f>
        <v>0</v>
      </c>
      <c r="P50" s="63">
        <f>'3500 '!X158</f>
        <v>0</v>
      </c>
      <c r="Q50" s="63">
        <f>'3500 '!Y158</f>
        <v>0</v>
      </c>
      <c r="R50" s="63">
        <f>'3500 '!Z158</f>
        <v>0</v>
      </c>
      <c r="S50" s="63">
        <f>'3500 '!AA158</f>
        <v>0</v>
      </c>
      <c r="T50" s="53">
        <f>'3500 '!AB158</f>
        <v>0</v>
      </c>
      <c r="U50" s="63">
        <f>'3500 '!AC158</f>
        <v>0</v>
      </c>
      <c r="X50" s="81"/>
      <c r="Y50" s="81"/>
    </row>
    <row r="51" spans="1:25" s="6" customFormat="1" ht="15.75" hidden="1" customHeight="1" thickBot="1" x14ac:dyDescent="0.3">
      <c r="A51" s="6" t="str">
        <f>'3500 '!A159</f>
        <v>b</v>
      </c>
      <c r="B51" s="71" t="str">
        <f>'3500 '!B159</f>
        <v/>
      </c>
      <c r="C51" s="17" t="str">
        <f>'3500 '!C159</f>
        <v>ვალდებულებების კლება</v>
      </c>
      <c r="D51" s="18">
        <f>'3500 '!D159</f>
        <v>0</v>
      </c>
      <c r="E51" s="18">
        <f>'3500 '!E159</f>
        <v>0</v>
      </c>
      <c r="F51" s="46">
        <f>'3500 '!F159</f>
        <v>0</v>
      </c>
      <c r="G51" s="46">
        <f>'3500 '!G159</f>
        <v>0</v>
      </c>
      <c r="H51" s="55" t="str">
        <f>'3500 '!L159</f>
        <v/>
      </c>
      <c r="I51" s="18">
        <f>'3500 '!M159</f>
        <v>0</v>
      </c>
      <c r="J51" s="18">
        <f>'3500 '!O159</f>
        <v>0</v>
      </c>
      <c r="K51" s="18">
        <f>'3500 '!S159</f>
        <v>0</v>
      </c>
      <c r="L51" s="46">
        <f>'3500 '!T159</f>
        <v>0</v>
      </c>
      <c r="M51" s="55" t="str">
        <f>'3500 '!U159</f>
        <v/>
      </c>
      <c r="N51" s="65">
        <f>'3500 '!V159</f>
        <v>0</v>
      </c>
      <c r="O51" s="65">
        <f>'3500 '!W159</f>
        <v>0</v>
      </c>
      <c r="P51" s="65">
        <f>'3500 '!X159</f>
        <v>0</v>
      </c>
      <c r="Q51" s="65">
        <f>'3500 '!Y159</f>
        <v>0</v>
      </c>
      <c r="R51" s="65">
        <f>'3500 '!Z159</f>
        <v>0</v>
      </c>
      <c r="S51" s="65">
        <f>'3500 '!AA159</f>
        <v>0</v>
      </c>
      <c r="T51" s="55">
        <f>'3500 '!AB159</f>
        <v>0</v>
      </c>
      <c r="U51" s="65">
        <f>'3500 '!AC159</f>
        <v>0</v>
      </c>
      <c r="X51" s="81"/>
      <c r="Y51" s="81"/>
    </row>
    <row r="52" spans="1:25" s="6" customFormat="1" ht="31.5" hidden="1" customHeight="1" thickTop="1" thickBot="1" x14ac:dyDescent="0.3">
      <c r="A52" s="6" t="str">
        <f>'3500 '!A160</f>
        <v>b</v>
      </c>
      <c r="B52" s="67" t="str">
        <f>'3500 '!B160</f>
        <v>35 01 04 03</v>
      </c>
      <c r="C52" s="21" t="str">
        <f>'3500 '!C160</f>
        <v>სსიპ - სოციალური მომსახურების სააგენტოს კახეთის სამხარეო ცენტრი</v>
      </c>
      <c r="D52" s="22">
        <f>'3500 '!D160</f>
        <v>1176</v>
      </c>
      <c r="E52" s="22">
        <f>'3500 '!E160</f>
        <v>155.994</v>
      </c>
      <c r="F52" s="47">
        <f>'3500 '!F160</f>
        <v>144.89400000000001</v>
      </c>
      <c r="G52" s="47">
        <f>'3500 '!G160</f>
        <v>140.34732</v>
      </c>
      <c r="H52" s="56">
        <f>'3500 '!L160</f>
        <v>0.96862064681767357</v>
      </c>
      <c r="I52" s="22">
        <f>'3500 '!M160</f>
        <v>0</v>
      </c>
      <c r="J52" s="22">
        <f>'3500 '!O160</f>
        <v>6.350499999999994</v>
      </c>
      <c r="K52" s="22">
        <f>'3500 '!S160</f>
        <v>3.9809000000000196</v>
      </c>
      <c r="L52" s="47">
        <f>'3500 '!T160</f>
        <v>4.5466800000000092</v>
      </c>
      <c r="M52" s="56">
        <f>'3500 '!U160</f>
        <v>0.89969691141967001</v>
      </c>
      <c r="N52" s="66">
        <f>'3500 '!V160</f>
        <v>15.646680000000003</v>
      </c>
      <c r="O52" s="66">
        <f>'3500 '!W160</f>
        <v>12.1</v>
      </c>
      <c r="P52" s="66">
        <f>'3500 '!X160</f>
        <v>12.1</v>
      </c>
      <c r="Q52" s="66">
        <f>'3500 '!Y160</f>
        <v>0</v>
      </c>
      <c r="R52" s="66">
        <f>'3500 '!Z160</f>
        <v>11.1</v>
      </c>
      <c r="S52" s="66">
        <f>'3500 '!AA160</f>
        <v>0</v>
      </c>
      <c r="T52" s="56">
        <f>'3500 '!AB160</f>
        <v>0</v>
      </c>
      <c r="U52" s="66">
        <f>'3500 '!AC160</f>
        <v>0</v>
      </c>
      <c r="X52" s="81"/>
      <c r="Y52" s="81"/>
    </row>
    <row r="53" spans="1:25" s="6" customFormat="1" ht="15.75" hidden="1" customHeight="1" thickTop="1" x14ac:dyDescent="0.3">
      <c r="A53" s="6" t="str">
        <f>'3500 '!A161</f>
        <v>b</v>
      </c>
      <c r="B53" s="69" t="str">
        <f>'3500 '!B161</f>
        <v/>
      </c>
      <c r="C53" s="13" t="str">
        <f>'3500 '!C161</f>
        <v>ხარჯები</v>
      </c>
      <c r="D53" s="14">
        <f>'3500 '!D161</f>
        <v>1176</v>
      </c>
      <c r="E53" s="14">
        <f>'3500 '!E161</f>
        <v>155.994</v>
      </c>
      <c r="F53" s="44">
        <f>'3500 '!F161</f>
        <v>144.89400000000001</v>
      </c>
      <c r="G53" s="44">
        <f>'3500 '!G161</f>
        <v>140.34732</v>
      </c>
      <c r="H53" s="53">
        <f>'3500 '!L161</f>
        <v>0.96862064681767357</v>
      </c>
      <c r="I53" s="14">
        <f>'3500 '!M161</f>
        <v>0</v>
      </c>
      <c r="J53" s="14">
        <f>'3500 '!O161</f>
        <v>6.350499999999994</v>
      </c>
      <c r="K53" s="14">
        <f>'3500 '!S161</f>
        <v>3.9809000000000196</v>
      </c>
      <c r="L53" s="44">
        <f>'3500 '!T161</f>
        <v>4.5466800000000092</v>
      </c>
      <c r="M53" s="53">
        <f>'3500 '!U161</f>
        <v>0.89969691141967001</v>
      </c>
      <c r="N53" s="63">
        <f>'3500 '!V161</f>
        <v>15.646680000000003</v>
      </c>
      <c r="O53" s="63">
        <f>'3500 '!W161</f>
        <v>12.1</v>
      </c>
      <c r="P53" s="63">
        <f>'3500 '!X161</f>
        <v>12.1</v>
      </c>
      <c r="Q53" s="63">
        <f>'3500 '!Y161</f>
        <v>0</v>
      </c>
      <c r="R53" s="63">
        <f>'3500 '!Z161</f>
        <v>11.1</v>
      </c>
      <c r="S53" s="63">
        <f>'3500 '!AA161</f>
        <v>0</v>
      </c>
      <c r="T53" s="53">
        <f>'3500 '!AB161</f>
        <v>0</v>
      </c>
      <c r="U53" s="63">
        <f>'3500 '!AC161</f>
        <v>0</v>
      </c>
      <c r="X53" s="81"/>
      <c r="Y53" s="81"/>
    </row>
    <row r="54" spans="1:25" s="6" customFormat="1" ht="18" hidden="1" customHeight="1" x14ac:dyDescent="0.3">
      <c r="A54" s="6" t="str">
        <f>'3500 '!A162</f>
        <v>b</v>
      </c>
      <c r="B54" s="70"/>
      <c r="C54" s="29" t="str">
        <f>'3500 '!C162</f>
        <v>შრომის ანაზღაურება</v>
      </c>
      <c r="D54" s="12">
        <f>'3500 '!D162</f>
        <v>1094</v>
      </c>
      <c r="E54" s="12">
        <f>'3500 '!E162</f>
        <v>84.593999999999994</v>
      </c>
      <c r="F54" s="43">
        <f>'3500 '!F162</f>
        <v>84.593999999999994</v>
      </c>
      <c r="G54" s="43">
        <f>'3500 '!G162</f>
        <v>84.593229999999991</v>
      </c>
      <c r="H54" s="52">
        <f>'3500 '!L162</f>
        <v>0.99999089769960037</v>
      </c>
      <c r="I54" s="12">
        <f>'3500 '!M162</f>
        <v>0</v>
      </c>
      <c r="J54" s="12">
        <f>'3500 '!O162</f>
        <v>0</v>
      </c>
      <c r="K54" s="12">
        <f>'3500 '!S162</f>
        <v>0</v>
      </c>
      <c r="L54" s="43">
        <f>'3500 '!T162</f>
        <v>7.7000000000282398E-4</v>
      </c>
      <c r="M54" s="52">
        <f>'3500 '!U162</f>
        <v>0.99999089769960037</v>
      </c>
      <c r="N54" s="62">
        <f>'3500 '!V162</f>
        <v>7.7000000000282398E-4</v>
      </c>
      <c r="O54" s="62">
        <f>'3500 '!W162</f>
        <v>0</v>
      </c>
      <c r="P54" s="62">
        <f>'3500 '!X162</f>
        <v>0</v>
      </c>
      <c r="Q54" s="62">
        <f>'3500 '!Y162</f>
        <v>0</v>
      </c>
      <c r="R54" s="62">
        <f>'3500 '!Z162</f>
        <v>0</v>
      </c>
      <c r="S54" s="62">
        <f>'3500 '!AA162</f>
        <v>0</v>
      </c>
      <c r="T54" s="52">
        <f>'3500 '!AB162</f>
        <v>0</v>
      </c>
      <c r="U54" s="62">
        <f>'3500 '!AC162</f>
        <v>0</v>
      </c>
      <c r="X54" s="81"/>
      <c r="Y54" s="81"/>
    </row>
    <row r="55" spans="1:25" s="6" customFormat="1" ht="18" hidden="1" customHeight="1" x14ac:dyDescent="0.3">
      <c r="A55" s="6" t="str">
        <f>'3500 '!A163</f>
        <v>b</v>
      </c>
      <c r="B55" s="70"/>
      <c r="C55" s="33" t="str">
        <f>'3500 '!C163</f>
        <v>თანამდებობრივი სარგო</v>
      </c>
      <c r="D55" s="12">
        <f>'3500 '!D163</f>
        <v>0</v>
      </c>
      <c r="E55" s="12">
        <f>'3500 '!E163</f>
        <v>0</v>
      </c>
      <c r="F55" s="43">
        <f>'3500 '!F163</f>
        <v>0</v>
      </c>
      <c r="G55" s="43">
        <f>'3500 '!G163</f>
        <v>84.593229999999991</v>
      </c>
      <c r="H55" s="52" t="str">
        <f>'3500 '!L163</f>
        <v/>
      </c>
      <c r="I55" s="12">
        <f>'3500 '!M163</f>
        <v>0</v>
      </c>
      <c r="J55" s="12">
        <f>'3500 '!O163</f>
        <v>0</v>
      </c>
      <c r="K55" s="12">
        <f>'3500 '!S163</f>
        <v>0</v>
      </c>
      <c r="L55" s="43" t="str">
        <f>'3500 '!T163</f>
        <v/>
      </c>
      <c r="M55" s="52" t="str">
        <f>'3500 '!U163</f>
        <v/>
      </c>
      <c r="N55" s="62" t="str">
        <f>'3500 '!V163</f>
        <v/>
      </c>
      <c r="O55" s="62">
        <f>'3500 '!W163</f>
        <v>0</v>
      </c>
      <c r="P55" s="62">
        <f>'3500 '!X163</f>
        <v>0</v>
      </c>
      <c r="Q55" s="62">
        <f>'3500 '!Y163</f>
        <v>0</v>
      </c>
      <c r="R55" s="62">
        <f>'3500 '!Z163</f>
        <v>0</v>
      </c>
      <c r="S55" s="62">
        <f>'3500 '!AA163</f>
        <v>0</v>
      </c>
      <c r="T55" s="52">
        <f>'3500 '!AB163</f>
        <v>0</v>
      </c>
      <c r="U55" s="62">
        <f>'3500 '!AC163</f>
        <v>0</v>
      </c>
      <c r="X55" s="81"/>
      <c r="Y55" s="81"/>
    </row>
    <row r="56" spans="1:25" s="6" customFormat="1" ht="18" hidden="1" customHeight="1" x14ac:dyDescent="0.3">
      <c r="A56" s="6" t="str">
        <f>'3500 '!A164</f>
        <v>b</v>
      </c>
      <c r="B56" s="70"/>
      <c r="C56" s="33" t="str">
        <f>'3500 '!C164</f>
        <v>პრემია</v>
      </c>
      <c r="D56" s="12">
        <f>'3500 '!D164</f>
        <v>0</v>
      </c>
      <c r="E56" s="12">
        <f>'3500 '!E164</f>
        <v>0</v>
      </c>
      <c r="F56" s="43">
        <f>'3500 '!F164</f>
        <v>0</v>
      </c>
      <c r="G56" s="43">
        <f>'3500 '!G164</f>
        <v>0</v>
      </c>
      <c r="H56" s="52" t="str">
        <f>'3500 '!L164</f>
        <v/>
      </c>
      <c r="I56" s="12">
        <f>'3500 '!M164</f>
        <v>0</v>
      </c>
      <c r="J56" s="12">
        <f>'3500 '!O164</f>
        <v>0</v>
      </c>
      <c r="K56" s="12">
        <f>'3500 '!S164</f>
        <v>0</v>
      </c>
      <c r="L56" s="43" t="str">
        <f>'3500 '!T164</f>
        <v/>
      </c>
      <c r="M56" s="52" t="str">
        <f>'3500 '!U164</f>
        <v/>
      </c>
      <c r="N56" s="62" t="str">
        <f>'3500 '!V164</f>
        <v/>
      </c>
      <c r="O56" s="62">
        <f>'3500 '!W164</f>
        <v>0</v>
      </c>
      <c r="P56" s="62">
        <f>'3500 '!X164</f>
        <v>0</v>
      </c>
      <c r="Q56" s="62">
        <f>'3500 '!Y164</f>
        <v>0</v>
      </c>
      <c r="R56" s="62">
        <f>'3500 '!Z164</f>
        <v>0</v>
      </c>
      <c r="S56" s="62">
        <f>'3500 '!AA164</f>
        <v>0</v>
      </c>
      <c r="T56" s="52">
        <f>'3500 '!AB164</f>
        <v>0</v>
      </c>
      <c r="U56" s="62">
        <f>'3500 '!AC164</f>
        <v>0</v>
      </c>
      <c r="X56" s="81"/>
      <c r="Y56" s="81"/>
    </row>
    <row r="57" spans="1:25" s="6" customFormat="1" ht="18" hidden="1" customHeight="1" x14ac:dyDescent="0.3">
      <c r="A57" s="6" t="str">
        <f>'3500 '!A165</f>
        <v>b</v>
      </c>
      <c r="B57" s="70"/>
      <c r="C57" s="33" t="str">
        <f>'3500 '!C165</f>
        <v>დანამატი</v>
      </c>
      <c r="D57" s="12">
        <f>'3500 '!D165</f>
        <v>0</v>
      </c>
      <c r="E57" s="12">
        <f>'3500 '!E165</f>
        <v>0</v>
      </c>
      <c r="F57" s="43">
        <f>'3500 '!F165</f>
        <v>0</v>
      </c>
      <c r="G57" s="43">
        <f>'3500 '!G165</f>
        <v>0</v>
      </c>
      <c r="H57" s="52" t="str">
        <f>'3500 '!L165</f>
        <v/>
      </c>
      <c r="I57" s="12">
        <f>'3500 '!M165</f>
        <v>0</v>
      </c>
      <c r="J57" s="12">
        <f>'3500 '!O165</f>
        <v>0</v>
      </c>
      <c r="K57" s="12">
        <f>'3500 '!S165</f>
        <v>0</v>
      </c>
      <c r="L57" s="43" t="str">
        <f>'3500 '!T165</f>
        <v/>
      </c>
      <c r="M57" s="52" t="str">
        <f>'3500 '!U165</f>
        <v/>
      </c>
      <c r="N57" s="62" t="str">
        <f>'3500 '!V165</f>
        <v/>
      </c>
      <c r="O57" s="62">
        <f>'3500 '!W165</f>
        <v>0</v>
      </c>
      <c r="P57" s="62">
        <f>'3500 '!X165</f>
        <v>0</v>
      </c>
      <c r="Q57" s="62">
        <f>'3500 '!Y165</f>
        <v>0</v>
      </c>
      <c r="R57" s="62">
        <f>'3500 '!Z165</f>
        <v>0</v>
      </c>
      <c r="S57" s="62">
        <f>'3500 '!AA165</f>
        <v>0</v>
      </c>
      <c r="T57" s="52">
        <f>'3500 '!AB165</f>
        <v>0</v>
      </c>
      <c r="U57" s="62">
        <f>'3500 '!AC165</f>
        <v>0</v>
      </c>
      <c r="X57" s="81"/>
      <c r="Y57" s="81"/>
    </row>
    <row r="58" spans="1:25" s="6" customFormat="1" ht="18" hidden="1" customHeight="1" x14ac:dyDescent="0.3">
      <c r="A58" s="6" t="str">
        <f>'3500 '!A166</f>
        <v>b</v>
      </c>
      <c r="B58" s="70"/>
      <c r="C58" s="29" t="str">
        <f>'3500 '!C166</f>
        <v>საქონელი და მომსახურება</v>
      </c>
      <c r="D58" s="12">
        <f>'3500 '!D166</f>
        <v>76</v>
      </c>
      <c r="E58" s="12">
        <f>'3500 '!E166</f>
        <v>63.5</v>
      </c>
      <c r="F58" s="43">
        <f>'3500 '!F166</f>
        <v>53</v>
      </c>
      <c r="G58" s="43">
        <f>'3500 '!G166</f>
        <v>49.685499999999998</v>
      </c>
      <c r="H58" s="52">
        <f>'3500 '!L166</f>
        <v>0.93746226415094336</v>
      </c>
      <c r="I58" s="12">
        <f>'3500 '!M166</f>
        <v>0</v>
      </c>
      <c r="J58" s="12">
        <f>'3500 '!O166</f>
        <v>5.6610199999999935</v>
      </c>
      <c r="K58" s="12">
        <f>'3500 '!S166</f>
        <v>3.9196999999999917</v>
      </c>
      <c r="L58" s="43">
        <f>'3500 '!T166</f>
        <v>3.3145000000000024</v>
      </c>
      <c r="M58" s="52">
        <f>'3500 '!U166</f>
        <v>0.78244881889763773</v>
      </c>
      <c r="N58" s="62">
        <f>'3500 '!V166</f>
        <v>13.814500000000002</v>
      </c>
      <c r="O58" s="62">
        <f>'3500 '!W166</f>
        <v>11.1</v>
      </c>
      <c r="P58" s="62">
        <f>'3500 '!X166</f>
        <v>11.5</v>
      </c>
      <c r="Q58" s="62">
        <f>'3500 '!Y166</f>
        <v>0</v>
      </c>
      <c r="R58" s="62">
        <f>'3500 '!Z166</f>
        <v>10.5</v>
      </c>
      <c r="S58" s="62">
        <f>'3500 '!AA166</f>
        <v>0</v>
      </c>
      <c r="T58" s="52">
        <f>'3500 '!AB166</f>
        <v>0</v>
      </c>
      <c r="U58" s="62">
        <f>'3500 '!AC166</f>
        <v>0</v>
      </c>
      <c r="X58" s="81"/>
      <c r="Y58" s="81"/>
    </row>
    <row r="59" spans="1:25" s="6" customFormat="1" ht="18" hidden="1" customHeight="1" x14ac:dyDescent="0.3">
      <c r="A59" s="6" t="str">
        <f>'3500 '!A167</f>
        <v>b</v>
      </c>
      <c r="B59" s="70"/>
      <c r="C59" s="33" t="str">
        <f>'3500 '!C167</f>
        <v>მ.შ. შტატგარეშეთა შრომის ანაზღაურება</v>
      </c>
      <c r="D59" s="12">
        <f>'3500 '!D167</f>
        <v>0</v>
      </c>
      <c r="E59" s="12">
        <f>'3500 '!E167</f>
        <v>0</v>
      </c>
      <c r="F59" s="43">
        <f>'3500 '!F167</f>
        <v>0</v>
      </c>
      <c r="G59" s="43">
        <f>'3500 '!G167</f>
        <v>1.5</v>
      </c>
      <c r="H59" s="52" t="str">
        <f>'3500 '!L167</f>
        <v/>
      </c>
      <c r="I59" s="12">
        <f>'3500 '!M167</f>
        <v>0</v>
      </c>
      <c r="J59" s="12">
        <f>'3500 '!O167</f>
        <v>0</v>
      </c>
      <c r="K59" s="12">
        <f>'3500 '!S167</f>
        <v>1.5</v>
      </c>
      <c r="L59" s="43" t="str">
        <f>'3500 '!T167</f>
        <v/>
      </c>
      <c r="M59" s="52" t="str">
        <f>'3500 '!U167</f>
        <v/>
      </c>
      <c r="N59" s="62" t="str">
        <f>'3500 '!V167</f>
        <v/>
      </c>
      <c r="O59" s="62">
        <f>'3500 '!W167</f>
        <v>0</v>
      </c>
      <c r="P59" s="62">
        <f>'3500 '!X167</f>
        <v>0</v>
      </c>
      <c r="Q59" s="62">
        <f>'3500 '!Y167</f>
        <v>0</v>
      </c>
      <c r="R59" s="62">
        <f>'3500 '!Z167</f>
        <v>0</v>
      </c>
      <c r="S59" s="62">
        <f>'3500 '!AA167</f>
        <v>0</v>
      </c>
      <c r="T59" s="52">
        <f>'3500 '!AB167</f>
        <v>0</v>
      </c>
      <c r="U59" s="62">
        <f>'3500 '!AC167</f>
        <v>0</v>
      </c>
      <c r="X59" s="81"/>
      <c r="Y59" s="81"/>
    </row>
    <row r="60" spans="1:25" s="6" customFormat="1" ht="18" hidden="1" customHeight="1" x14ac:dyDescent="0.3">
      <c r="A60" s="6" t="str">
        <f>'3500 '!A168</f>
        <v>b</v>
      </c>
      <c r="B60" s="70"/>
      <c r="C60" s="29" t="str">
        <f>'3500 '!C168</f>
        <v>პროცენტი</v>
      </c>
      <c r="D60" s="12">
        <f>'3500 '!D168</f>
        <v>0</v>
      </c>
      <c r="E60" s="12">
        <f>'3500 '!E168</f>
        <v>0</v>
      </c>
      <c r="F60" s="43">
        <f>'3500 '!F168</f>
        <v>0</v>
      </c>
      <c r="G60" s="43">
        <f>'3500 '!G168</f>
        <v>0</v>
      </c>
      <c r="H60" s="52" t="str">
        <f>'3500 '!L168</f>
        <v/>
      </c>
      <c r="I60" s="12">
        <f>'3500 '!M168</f>
        <v>0</v>
      </c>
      <c r="J60" s="12">
        <f>'3500 '!O168</f>
        <v>0</v>
      </c>
      <c r="K60" s="12">
        <f>'3500 '!S168</f>
        <v>0</v>
      </c>
      <c r="L60" s="43">
        <f>'3500 '!T168</f>
        <v>0</v>
      </c>
      <c r="M60" s="52" t="str">
        <f>'3500 '!U168</f>
        <v/>
      </c>
      <c r="N60" s="62">
        <f>'3500 '!V168</f>
        <v>0</v>
      </c>
      <c r="O60" s="62">
        <f>'3500 '!W168</f>
        <v>0</v>
      </c>
      <c r="P60" s="62">
        <f>'3500 '!X168</f>
        <v>0</v>
      </c>
      <c r="Q60" s="62">
        <f>'3500 '!Y168</f>
        <v>0</v>
      </c>
      <c r="R60" s="62">
        <f>'3500 '!Z168</f>
        <v>0</v>
      </c>
      <c r="S60" s="62">
        <f>'3500 '!AA168</f>
        <v>0</v>
      </c>
      <c r="T60" s="52">
        <f>'3500 '!AB168</f>
        <v>0</v>
      </c>
      <c r="U60" s="62">
        <f>'3500 '!AC168</f>
        <v>0</v>
      </c>
      <c r="X60" s="81"/>
      <c r="Y60" s="81"/>
    </row>
    <row r="61" spans="1:25" s="6" customFormat="1" ht="18" hidden="1" customHeight="1" x14ac:dyDescent="0.3">
      <c r="A61" s="6" t="str">
        <f>'3500 '!A169</f>
        <v>b</v>
      </c>
      <c r="B61" s="70"/>
      <c r="C61" s="29" t="str">
        <f>'3500 '!C169</f>
        <v>სუბსიდიები</v>
      </c>
      <c r="D61" s="12">
        <f>'3500 '!D169</f>
        <v>0</v>
      </c>
      <c r="E61" s="12">
        <f>'3500 '!E169</f>
        <v>0</v>
      </c>
      <c r="F61" s="43">
        <f>'3500 '!F169</f>
        <v>0</v>
      </c>
      <c r="G61" s="43">
        <f>'3500 '!G169</f>
        <v>0</v>
      </c>
      <c r="H61" s="52" t="str">
        <f>'3500 '!L169</f>
        <v/>
      </c>
      <c r="I61" s="12">
        <f>'3500 '!M169</f>
        <v>0</v>
      </c>
      <c r="J61" s="12">
        <f>'3500 '!O169</f>
        <v>0</v>
      </c>
      <c r="K61" s="12">
        <f>'3500 '!S169</f>
        <v>0</v>
      </c>
      <c r="L61" s="43">
        <f>'3500 '!T169</f>
        <v>0</v>
      </c>
      <c r="M61" s="52" t="str">
        <f>'3500 '!U169</f>
        <v/>
      </c>
      <c r="N61" s="62">
        <f>'3500 '!V169</f>
        <v>0</v>
      </c>
      <c r="O61" s="62">
        <f>'3500 '!W169</f>
        <v>0</v>
      </c>
      <c r="P61" s="62">
        <f>'3500 '!X169</f>
        <v>0</v>
      </c>
      <c r="Q61" s="62">
        <f>'3500 '!Y169</f>
        <v>0</v>
      </c>
      <c r="R61" s="62">
        <f>'3500 '!Z169</f>
        <v>0</v>
      </c>
      <c r="S61" s="62">
        <f>'3500 '!AA169</f>
        <v>0</v>
      </c>
      <c r="T61" s="52">
        <f>'3500 '!AB169</f>
        <v>0</v>
      </c>
      <c r="U61" s="62">
        <f>'3500 '!AC169</f>
        <v>0</v>
      </c>
      <c r="X61" s="81"/>
      <c r="Y61" s="81"/>
    </row>
    <row r="62" spans="1:25" s="6" customFormat="1" ht="18" hidden="1" customHeight="1" x14ac:dyDescent="0.3">
      <c r="A62" s="6" t="str">
        <f>'3500 '!A170</f>
        <v>b</v>
      </c>
      <c r="B62" s="70" t="str">
        <f>'3500 '!B170</f>
        <v/>
      </c>
      <c r="C62" s="29" t="str">
        <f>'3500 '!C170</f>
        <v>გრანტები</v>
      </c>
      <c r="D62" s="12">
        <f>'3500 '!D170</f>
        <v>0</v>
      </c>
      <c r="E62" s="12">
        <f>'3500 '!E170</f>
        <v>0</v>
      </c>
      <c r="F62" s="43">
        <f>'3500 '!F170</f>
        <v>0</v>
      </c>
      <c r="G62" s="43">
        <f>'3500 '!G170</f>
        <v>0</v>
      </c>
      <c r="H62" s="52" t="str">
        <f>'3500 '!L170</f>
        <v/>
      </c>
      <c r="I62" s="12">
        <f>'3500 '!M170</f>
        <v>0</v>
      </c>
      <c r="J62" s="12">
        <f>'3500 '!O170</f>
        <v>0</v>
      </c>
      <c r="K62" s="12">
        <f>'3500 '!S170</f>
        <v>0</v>
      </c>
      <c r="L62" s="43">
        <f>'3500 '!T170</f>
        <v>0</v>
      </c>
      <c r="M62" s="52" t="str">
        <f>'3500 '!U170</f>
        <v/>
      </c>
      <c r="N62" s="62">
        <f>'3500 '!V170</f>
        <v>0</v>
      </c>
      <c r="O62" s="62">
        <f>'3500 '!W170</f>
        <v>0</v>
      </c>
      <c r="P62" s="62">
        <f>'3500 '!X170</f>
        <v>0</v>
      </c>
      <c r="Q62" s="62">
        <f>'3500 '!Y170</f>
        <v>0</v>
      </c>
      <c r="R62" s="62">
        <f>'3500 '!Z170</f>
        <v>0</v>
      </c>
      <c r="S62" s="62">
        <f>'3500 '!AA170</f>
        <v>0</v>
      </c>
      <c r="T62" s="52">
        <f>'3500 '!AB170</f>
        <v>0</v>
      </c>
      <c r="U62" s="62">
        <f>'3500 '!AC170</f>
        <v>0</v>
      </c>
      <c r="X62" s="81"/>
      <c r="Y62" s="81"/>
    </row>
    <row r="63" spans="1:25" s="6" customFormat="1" ht="18" hidden="1" customHeight="1" x14ac:dyDescent="0.3">
      <c r="A63" s="6" t="str">
        <f>'3500 '!A171</f>
        <v>b</v>
      </c>
      <c r="B63" s="70" t="str">
        <f>'3500 '!B171</f>
        <v/>
      </c>
      <c r="C63" s="29" t="str">
        <f>'3500 '!C171</f>
        <v>სოციალური უზრუნველყოფა</v>
      </c>
      <c r="D63" s="12">
        <f>'3500 '!D171</f>
        <v>6</v>
      </c>
      <c r="E63" s="12">
        <f>'3500 '!E171</f>
        <v>7.5</v>
      </c>
      <c r="F63" s="43">
        <f>'3500 '!F171</f>
        <v>7</v>
      </c>
      <c r="G63" s="43">
        <f>'3500 '!G171</f>
        <v>6.00739</v>
      </c>
      <c r="H63" s="52">
        <f>'3500 '!L171</f>
        <v>0.85819857142857148</v>
      </c>
      <c r="I63" s="12">
        <f>'3500 '!M171</f>
        <v>0</v>
      </c>
      <c r="J63" s="12">
        <f>'3500 '!O171</f>
        <v>0.68948000000000054</v>
      </c>
      <c r="K63" s="12">
        <f>'3500 '!S171</f>
        <v>0</v>
      </c>
      <c r="L63" s="43">
        <f>'3500 '!T171</f>
        <v>0.99260999999999999</v>
      </c>
      <c r="M63" s="52">
        <f>'3500 '!U171</f>
        <v>0.80098533333333333</v>
      </c>
      <c r="N63" s="62">
        <f>'3500 '!V171</f>
        <v>1.49261</v>
      </c>
      <c r="O63" s="62">
        <f>'3500 '!W171</f>
        <v>1</v>
      </c>
      <c r="P63" s="62">
        <f>'3500 '!X171</f>
        <v>0.5</v>
      </c>
      <c r="Q63" s="62">
        <f>'3500 '!Y171</f>
        <v>0</v>
      </c>
      <c r="R63" s="62">
        <f>'3500 '!Z171</f>
        <v>0.5</v>
      </c>
      <c r="S63" s="62">
        <f>'3500 '!AA171</f>
        <v>0</v>
      </c>
      <c r="T63" s="52">
        <f>'3500 '!AB171</f>
        <v>0</v>
      </c>
      <c r="U63" s="62">
        <f>'3500 '!AC171</f>
        <v>0</v>
      </c>
      <c r="X63" s="81"/>
      <c r="Y63" s="81"/>
    </row>
    <row r="64" spans="1:25" s="6" customFormat="1" ht="18" hidden="1" customHeight="1" x14ac:dyDescent="0.3">
      <c r="A64" s="6" t="str">
        <f>'3500 '!A172</f>
        <v>b</v>
      </c>
      <c r="B64" s="70" t="str">
        <f>'3500 '!B172</f>
        <v/>
      </c>
      <c r="C64" s="29" t="str">
        <f>'3500 '!C172</f>
        <v>სხვა ხარჯები</v>
      </c>
      <c r="D64" s="12">
        <f>'3500 '!D172</f>
        <v>0</v>
      </c>
      <c r="E64" s="12">
        <f>'3500 '!E172</f>
        <v>0.4</v>
      </c>
      <c r="F64" s="43">
        <f>'3500 '!F172</f>
        <v>0.3</v>
      </c>
      <c r="G64" s="43">
        <f>'3500 '!G172</f>
        <v>6.1200000000000004E-2</v>
      </c>
      <c r="H64" s="52">
        <f>'3500 '!L172</f>
        <v>0.20400000000000001</v>
      </c>
      <c r="I64" s="12">
        <f>'3500 '!M172</f>
        <v>0</v>
      </c>
      <c r="J64" s="12">
        <f>'3500 '!O172</f>
        <v>0</v>
      </c>
      <c r="K64" s="12">
        <f>'3500 '!S172</f>
        <v>6.1200000000000004E-2</v>
      </c>
      <c r="L64" s="43">
        <f>'3500 '!T172</f>
        <v>0.23879999999999998</v>
      </c>
      <c r="M64" s="52">
        <f>'3500 '!U172</f>
        <v>0.153</v>
      </c>
      <c r="N64" s="62">
        <f>'3500 '!V172</f>
        <v>0.33879999999999999</v>
      </c>
      <c r="O64" s="62">
        <f>'3500 '!W172</f>
        <v>0</v>
      </c>
      <c r="P64" s="62">
        <f>'3500 '!X172</f>
        <v>0.1</v>
      </c>
      <c r="Q64" s="62">
        <f>'3500 '!Y172</f>
        <v>0</v>
      </c>
      <c r="R64" s="62">
        <f>'3500 '!Z172</f>
        <v>0.1</v>
      </c>
      <c r="S64" s="62">
        <f>'3500 '!AA172</f>
        <v>0</v>
      </c>
      <c r="T64" s="52">
        <f>'3500 '!AB172</f>
        <v>0</v>
      </c>
      <c r="U64" s="62">
        <f>'3500 '!AC172</f>
        <v>0</v>
      </c>
      <c r="X64" s="81"/>
      <c r="Y64" s="81"/>
    </row>
    <row r="65" spans="1:25" s="6" customFormat="1" ht="15" hidden="1" customHeight="1" x14ac:dyDescent="0.3">
      <c r="A65" s="6" t="str">
        <f>'3500 '!A173</f>
        <v>b</v>
      </c>
      <c r="B65" s="69" t="str">
        <f>'3500 '!B173</f>
        <v/>
      </c>
      <c r="C65" s="13" t="str">
        <f>'3500 '!C173</f>
        <v>არაფინანსური აქტივების ზრდა</v>
      </c>
      <c r="D65" s="14">
        <f>'3500 '!D173</f>
        <v>0</v>
      </c>
      <c r="E65" s="14">
        <f>'3500 '!E173</f>
        <v>0</v>
      </c>
      <c r="F65" s="44">
        <f>'3500 '!F173</f>
        <v>0</v>
      </c>
      <c r="G65" s="44">
        <f>'3500 '!G173</f>
        <v>0</v>
      </c>
      <c r="H65" s="53" t="str">
        <f>'3500 '!L173</f>
        <v/>
      </c>
      <c r="I65" s="14">
        <f>'3500 '!M173</f>
        <v>0</v>
      </c>
      <c r="J65" s="14">
        <f>'3500 '!O173</f>
        <v>0</v>
      </c>
      <c r="K65" s="14">
        <f>'3500 '!S173</f>
        <v>0</v>
      </c>
      <c r="L65" s="44">
        <f>'3500 '!T173</f>
        <v>0</v>
      </c>
      <c r="M65" s="53" t="str">
        <f>'3500 '!U173</f>
        <v/>
      </c>
      <c r="N65" s="63">
        <f>'3500 '!V173</f>
        <v>0</v>
      </c>
      <c r="O65" s="63">
        <f>'3500 '!W173</f>
        <v>0</v>
      </c>
      <c r="P65" s="63">
        <f>'3500 '!X173</f>
        <v>0</v>
      </c>
      <c r="Q65" s="63">
        <f>'3500 '!Y173</f>
        <v>0</v>
      </c>
      <c r="R65" s="63">
        <f>'3500 '!Z173</f>
        <v>0</v>
      </c>
      <c r="S65" s="63">
        <f>'3500 '!AA173</f>
        <v>0</v>
      </c>
      <c r="T65" s="53">
        <f>'3500 '!AB173</f>
        <v>0</v>
      </c>
      <c r="U65" s="63">
        <f>'3500 '!AC173</f>
        <v>0</v>
      </c>
      <c r="X65" s="81"/>
      <c r="Y65" s="81"/>
    </row>
    <row r="66" spans="1:25" s="6" customFormat="1" ht="15" hidden="1" customHeight="1" x14ac:dyDescent="0.3">
      <c r="A66" s="6" t="str">
        <f>'3500 '!A174</f>
        <v>b</v>
      </c>
      <c r="B66" s="69" t="str">
        <f>'3500 '!B174</f>
        <v/>
      </c>
      <c r="C66" s="13" t="str">
        <f>'3500 '!C174</f>
        <v>ფინანსური აქტივების ზრდა</v>
      </c>
      <c r="D66" s="14">
        <f>'3500 '!D174</f>
        <v>0</v>
      </c>
      <c r="E66" s="14">
        <f>'3500 '!E174</f>
        <v>0</v>
      </c>
      <c r="F66" s="44">
        <f>'3500 '!F174</f>
        <v>0</v>
      </c>
      <c r="G66" s="44">
        <f>'3500 '!G174</f>
        <v>0</v>
      </c>
      <c r="H66" s="53" t="str">
        <f>'3500 '!L174</f>
        <v/>
      </c>
      <c r="I66" s="14">
        <f>'3500 '!M174</f>
        <v>0</v>
      </c>
      <c r="J66" s="14">
        <f>'3500 '!O174</f>
        <v>0</v>
      </c>
      <c r="K66" s="14">
        <f>'3500 '!S174</f>
        <v>0</v>
      </c>
      <c r="L66" s="44">
        <f>'3500 '!T174</f>
        <v>0</v>
      </c>
      <c r="M66" s="53" t="str">
        <f>'3500 '!U174</f>
        <v/>
      </c>
      <c r="N66" s="63">
        <f>'3500 '!V174</f>
        <v>0</v>
      </c>
      <c r="O66" s="63">
        <f>'3500 '!W174</f>
        <v>0</v>
      </c>
      <c r="P66" s="63">
        <f>'3500 '!X174</f>
        <v>0</v>
      </c>
      <c r="Q66" s="63">
        <f>'3500 '!Y174</f>
        <v>0</v>
      </c>
      <c r="R66" s="63">
        <f>'3500 '!Z174</f>
        <v>0</v>
      </c>
      <c r="S66" s="63">
        <f>'3500 '!AA174</f>
        <v>0</v>
      </c>
      <c r="T66" s="53">
        <f>'3500 '!AB174</f>
        <v>0</v>
      </c>
      <c r="U66" s="63">
        <f>'3500 '!AC174</f>
        <v>0</v>
      </c>
      <c r="X66" s="81"/>
      <c r="Y66" s="81"/>
    </row>
    <row r="67" spans="1:25" s="6" customFormat="1" ht="15.75" hidden="1" customHeight="1" thickBot="1" x14ac:dyDescent="0.3">
      <c r="A67" s="6" t="str">
        <f>'3500 '!A175</f>
        <v>b</v>
      </c>
      <c r="B67" s="71" t="str">
        <f>'3500 '!B175</f>
        <v/>
      </c>
      <c r="C67" s="17" t="str">
        <f>'3500 '!C175</f>
        <v>ვალდებულებების კლება</v>
      </c>
      <c r="D67" s="18">
        <f>'3500 '!D175</f>
        <v>0</v>
      </c>
      <c r="E67" s="18">
        <f>'3500 '!E175</f>
        <v>0</v>
      </c>
      <c r="F67" s="46">
        <f>'3500 '!F175</f>
        <v>0</v>
      </c>
      <c r="G67" s="46">
        <f>'3500 '!G175</f>
        <v>0</v>
      </c>
      <c r="H67" s="55" t="str">
        <f>'3500 '!L175</f>
        <v/>
      </c>
      <c r="I67" s="18">
        <f>'3500 '!M175</f>
        <v>0</v>
      </c>
      <c r="J67" s="18">
        <f>'3500 '!O175</f>
        <v>0</v>
      </c>
      <c r="K67" s="18">
        <f>'3500 '!S175</f>
        <v>0</v>
      </c>
      <c r="L67" s="46">
        <f>'3500 '!T175</f>
        <v>0</v>
      </c>
      <c r="M67" s="55" t="str">
        <f>'3500 '!U175</f>
        <v/>
      </c>
      <c r="N67" s="65">
        <f>'3500 '!V175</f>
        <v>0</v>
      </c>
      <c r="O67" s="65">
        <f>'3500 '!W175</f>
        <v>0</v>
      </c>
      <c r="P67" s="65">
        <f>'3500 '!X175</f>
        <v>0</v>
      </c>
      <c r="Q67" s="65">
        <f>'3500 '!Y175</f>
        <v>0</v>
      </c>
      <c r="R67" s="65">
        <f>'3500 '!Z175</f>
        <v>0</v>
      </c>
      <c r="S67" s="65">
        <f>'3500 '!AA175</f>
        <v>0</v>
      </c>
      <c r="T67" s="55">
        <f>'3500 '!AB175</f>
        <v>0</v>
      </c>
      <c r="U67" s="65">
        <f>'3500 '!AC175</f>
        <v>0</v>
      </c>
      <c r="X67" s="81"/>
      <c r="Y67" s="81"/>
    </row>
    <row r="68" spans="1:25" s="6" customFormat="1" ht="31.5" hidden="1" customHeight="1" thickTop="1" thickBot="1" x14ac:dyDescent="0.3">
      <c r="A68" s="6" t="str">
        <f>'3500 '!A176</f>
        <v>b</v>
      </c>
      <c r="B68" s="67" t="str">
        <f>'3500 '!B176</f>
        <v>35 01 04 04</v>
      </c>
      <c r="C68" s="21" t="str">
        <f>'3500 '!C176</f>
        <v>სსიპ - სოციალური მომსახურების სააგენტოს ქვემო  ქართლის სამხარეო ცენტრი</v>
      </c>
      <c r="D68" s="22">
        <f>'3500 '!D176</f>
        <v>1091</v>
      </c>
      <c r="E68" s="22">
        <f>'3500 '!E176</f>
        <v>157.179</v>
      </c>
      <c r="F68" s="47">
        <f>'3500 '!F176</f>
        <v>143.029</v>
      </c>
      <c r="G68" s="47">
        <f>'3500 '!G176</f>
        <v>126.96897</v>
      </c>
      <c r="H68" s="56">
        <f>'3500 '!L176</f>
        <v>0.8877148690125779</v>
      </c>
      <c r="I68" s="22">
        <f>'3500 '!M176</f>
        <v>0</v>
      </c>
      <c r="J68" s="22">
        <f>'3500 '!O176</f>
        <v>4.8696299999999999</v>
      </c>
      <c r="K68" s="22">
        <f>'3500 '!S176</f>
        <v>2.9114799999999974</v>
      </c>
      <c r="L68" s="47">
        <f>'3500 '!T176</f>
        <v>16.060029999999998</v>
      </c>
      <c r="M68" s="56">
        <f>'3500 '!U176</f>
        <v>0.80779856087645296</v>
      </c>
      <c r="N68" s="66">
        <f>'3500 '!V176</f>
        <v>30.210030000000003</v>
      </c>
      <c r="O68" s="66">
        <f>'3500 '!W176</f>
        <v>18.400000000000002</v>
      </c>
      <c r="P68" s="66">
        <f>'3500 '!X176</f>
        <v>14.15</v>
      </c>
      <c r="Q68" s="66">
        <f>'3500 '!Y176</f>
        <v>0</v>
      </c>
      <c r="R68" s="66">
        <f>'3500 '!Z176</f>
        <v>14.15</v>
      </c>
      <c r="S68" s="66">
        <f>'3500 '!AA176</f>
        <v>0</v>
      </c>
      <c r="T68" s="56">
        <f>'3500 '!AB176</f>
        <v>0</v>
      </c>
      <c r="U68" s="66">
        <f>'3500 '!AC176</f>
        <v>0</v>
      </c>
      <c r="X68" s="81"/>
      <c r="Y68" s="81"/>
    </row>
    <row r="69" spans="1:25" ht="15.75" hidden="1" customHeight="1" thickTop="1" x14ac:dyDescent="0.3">
      <c r="A69" s="6" t="str">
        <f>'3500 '!A177</f>
        <v>b</v>
      </c>
      <c r="B69" s="69"/>
      <c r="C69" s="13" t="str">
        <f>'3500 '!C177</f>
        <v>ხარჯები</v>
      </c>
      <c r="D69" s="14">
        <f>'3500 '!D177</f>
        <v>1091</v>
      </c>
      <c r="E69" s="14">
        <f>'3500 '!E177</f>
        <v>157.179</v>
      </c>
      <c r="F69" s="44">
        <f>'3500 '!F177</f>
        <v>143.029</v>
      </c>
      <c r="G69" s="44">
        <f>'3500 '!G177</f>
        <v>126.96897</v>
      </c>
      <c r="H69" s="53">
        <f>'3500 '!L177</f>
        <v>0.8877148690125779</v>
      </c>
      <c r="I69" s="14">
        <f>'3500 '!M177</f>
        <v>0</v>
      </c>
      <c r="J69" s="14">
        <f>'3500 '!O177</f>
        <v>4.8696299999999999</v>
      </c>
      <c r="K69" s="14">
        <f>'3500 '!S177</f>
        <v>2.9114799999999974</v>
      </c>
      <c r="L69" s="44">
        <f>'3500 '!T177</f>
        <v>16.060029999999998</v>
      </c>
      <c r="M69" s="53">
        <f>'3500 '!U177</f>
        <v>0.80779856087645296</v>
      </c>
      <c r="N69" s="63">
        <f>'3500 '!V177</f>
        <v>30.210030000000003</v>
      </c>
      <c r="O69" s="63">
        <f>'3500 '!W177</f>
        <v>18.400000000000002</v>
      </c>
      <c r="P69" s="63">
        <f>'3500 '!X177</f>
        <v>14.15</v>
      </c>
      <c r="Q69" s="63">
        <f>'3500 '!Y177</f>
        <v>0</v>
      </c>
      <c r="R69" s="63">
        <f>'3500 '!Z177</f>
        <v>14.15</v>
      </c>
      <c r="S69" s="63">
        <f>'3500 '!AA177</f>
        <v>0</v>
      </c>
      <c r="T69" s="53">
        <f>'3500 '!AB177</f>
        <v>0</v>
      </c>
      <c r="U69" s="63">
        <f>'3500 '!AC177</f>
        <v>0</v>
      </c>
      <c r="X69" s="81"/>
      <c r="Y69" s="81"/>
    </row>
    <row r="70" spans="1:25" ht="18" hidden="1" customHeight="1" x14ac:dyDescent="0.3">
      <c r="A70" s="6" t="str">
        <f>'3500 '!A178</f>
        <v>b</v>
      </c>
      <c r="B70" s="70"/>
      <c r="C70" s="29" t="str">
        <f>'3500 '!C178</f>
        <v>შრომის ანაზღაურება</v>
      </c>
      <c r="D70" s="12">
        <f>'3500 '!D178</f>
        <v>1015</v>
      </c>
      <c r="E70" s="12">
        <f>'3500 '!E178</f>
        <v>78.129000000000005</v>
      </c>
      <c r="F70" s="43">
        <f>'3500 '!F178</f>
        <v>78.129000000000005</v>
      </c>
      <c r="G70" s="43">
        <f>'3500 '!G178</f>
        <v>78.128889999999998</v>
      </c>
      <c r="H70" s="52">
        <f>'3500 '!L178</f>
        <v>0.99999859207208586</v>
      </c>
      <c r="I70" s="12">
        <f>'3500 '!M178</f>
        <v>0</v>
      </c>
      <c r="J70" s="12">
        <f>'3500 '!O178</f>
        <v>0</v>
      </c>
      <c r="K70" s="12">
        <f>'3500 '!S178</f>
        <v>0</v>
      </c>
      <c r="L70" s="43">
        <f>'3500 '!T178</f>
        <v>1.1000000000649379E-4</v>
      </c>
      <c r="M70" s="52">
        <f>'3500 '!U178</f>
        <v>0.99999859207208586</v>
      </c>
      <c r="N70" s="62">
        <f>'3500 '!V178</f>
        <v>1.1000000000649379E-4</v>
      </c>
      <c r="O70" s="62">
        <f>'3500 '!W178</f>
        <v>0</v>
      </c>
      <c r="P70" s="62">
        <f>'3500 '!X178</f>
        <v>0</v>
      </c>
      <c r="Q70" s="62">
        <f>'3500 '!Y178</f>
        <v>0</v>
      </c>
      <c r="R70" s="62">
        <f>'3500 '!Z178</f>
        <v>0</v>
      </c>
      <c r="S70" s="62">
        <f>'3500 '!AA178</f>
        <v>0</v>
      </c>
      <c r="T70" s="52">
        <f>'3500 '!AB178</f>
        <v>0</v>
      </c>
      <c r="U70" s="62">
        <f>'3500 '!AC178</f>
        <v>0</v>
      </c>
      <c r="X70" s="81"/>
      <c r="Y70" s="81"/>
    </row>
    <row r="71" spans="1:25" ht="18" hidden="1" customHeight="1" x14ac:dyDescent="0.3">
      <c r="A71" s="6" t="str">
        <f>'3500 '!A179</f>
        <v>b</v>
      </c>
      <c r="B71" s="70"/>
      <c r="C71" s="33" t="str">
        <f>'3500 '!C179</f>
        <v>თანამდებობრივი სარგო</v>
      </c>
      <c r="D71" s="12">
        <f>'3500 '!D179</f>
        <v>0</v>
      </c>
      <c r="E71" s="12">
        <f>'3500 '!E179</f>
        <v>0</v>
      </c>
      <c r="F71" s="43">
        <f>'3500 '!F179</f>
        <v>0</v>
      </c>
      <c r="G71" s="43">
        <f>'3500 '!G179</f>
        <v>78.128889999999998</v>
      </c>
      <c r="H71" s="52" t="str">
        <f>'3500 '!L179</f>
        <v/>
      </c>
      <c r="I71" s="12">
        <f>'3500 '!M179</f>
        <v>0</v>
      </c>
      <c r="J71" s="12">
        <f>'3500 '!O179</f>
        <v>0</v>
      </c>
      <c r="K71" s="12">
        <f>'3500 '!S179</f>
        <v>0</v>
      </c>
      <c r="L71" s="43" t="str">
        <f>'3500 '!T179</f>
        <v/>
      </c>
      <c r="M71" s="52" t="str">
        <f>'3500 '!U179</f>
        <v/>
      </c>
      <c r="N71" s="62" t="str">
        <f>'3500 '!V179</f>
        <v/>
      </c>
      <c r="O71" s="62">
        <f>'3500 '!W179</f>
        <v>0</v>
      </c>
      <c r="P71" s="62">
        <f>'3500 '!X179</f>
        <v>0</v>
      </c>
      <c r="Q71" s="62">
        <f>'3500 '!Y179</f>
        <v>0</v>
      </c>
      <c r="R71" s="62">
        <f>'3500 '!Z179</f>
        <v>0</v>
      </c>
      <c r="S71" s="62">
        <f>'3500 '!AA179</f>
        <v>0</v>
      </c>
      <c r="T71" s="52">
        <f>'3500 '!AB179</f>
        <v>0</v>
      </c>
      <c r="U71" s="62">
        <f>'3500 '!AC179</f>
        <v>0</v>
      </c>
      <c r="X71" s="81"/>
      <c r="Y71" s="81"/>
    </row>
    <row r="72" spans="1:25" ht="18" hidden="1" customHeight="1" x14ac:dyDescent="0.3">
      <c r="A72" s="6" t="str">
        <f>'3500 '!A180</f>
        <v>b</v>
      </c>
      <c r="B72" s="70"/>
      <c r="C72" s="33" t="str">
        <f>'3500 '!C180</f>
        <v>პრემია</v>
      </c>
      <c r="D72" s="12">
        <f>'3500 '!D180</f>
        <v>0</v>
      </c>
      <c r="E72" s="12">
        <f>'3500 '!E180</f>
        <v>0</v>
      </c>
      <c r="F72" s="43">
        <f>'3500 '!F180</f>
        <v>0</v>
      </c>
      <c r="G72" s="43">
        <f>'3500 '!G180</f>
        <v>0</v>
      </c>
      <c r="H72" s="52" t="str">
        <f>'3500 '!L180</f>
        <v/>
      </c>
      <c r="I72" s="12">
        <f>'3500 '!M180</f>
        <v>0</v>
      </c>
      <c r="J72" s="12">
        <f>'3500 '!O180</f>
        <v>0</v>
      </c>
      <c r="K72" s="12">
        <f>'3500 '!S180</f>
        <v>0</v>
      </c>
      <c r="L72" s="43" t="str">
        <f>'3500 '!T180</f>
        <v/>
      </c>
      <c r="M72" s="52" t="str">
        <f>'3500 '!U180</f>
        <v/>
      </c>
      <c r="N72" s="62" t="str">
        <f>'3500 '!V180</f>
        <v/>
      </c>
      <c r="O72" s="62">
        <f>'3500 '!W180</f>
        <v>0</v>
      </c>
      <c r="P72" s="62">
        <f>'3500 '!X180</f>
        <v>0</v>
      </c>
      <c r="Q72" s="62">
        <f>'3500 '!Y180</f>
        <v>0</v>
      </c>
      <c r="R72" s="62">
        <f>'3500 '!Z180</f>
        <v>0</v>
      </c>
      <c r="S72" s="62">
        <f>'3500 '!AA180</f>
        <v>0</v>
      </c>
      <c r="T72" s="52">
        <f>'3500 '!AB180</f>
        <v>0</v>
      </c>
      <c r="U72" s="62">
        <f>'3500 '!AC180</f>
        <v>0</v>
      </c>
      <c r="X72" s="81"/>
      <c r="Y72" s="81"/>
    </row>
    <row r="73" spans="1:25" ht="18" hidden="1" customHeight="1" x14ac:dyDescent="0.3">
      <c r="A73" s="6" t="str">
        <f>'3500 '!A181</f>
        <v>b</v>
      </c>
      <c r="B73" s="70"/>
      <c r="C73" s="33" t="str">
        <f>'3500 '!C181</f>
        <v>დანამატი</v>
      </c>
      <c r="D73" s="12">
        <f>'3500 '!D181</f>
        <v>0</v>
      </c>
      <c r="E73" s="12">
        <f>'3500 '!E181</f>
        <v>0</v>
      </c>
      <c r="F73" s="43">
        <f>'3500 '!F181</f>
        <v>0</v>
      </c>
      <c r="G73" s="43">
        <f>'3500 '!G181</f>
        <v>0</v>
      </c>
      <c r="H73" s="52" t="str">
        <f>'3500 '!L181</f>
        <v/>
      </c>
      <c r="I73" s="12">
        <f>'3500 '!M181</f>
        <v>0</v>
      </c>
      <c r="J73" s="12">
        <f>'3500 '!O181</f>
        <v>0</v>
      </c>
      <c r="K73" s="12">
        <f>'3500 '!S181</f>
        <v>0</v>
      </c>
      <c r="L73" s="43" t="str">
        <f>'3500 '!T181</f>
        <v/>
      </c>
      <c r="M73" s="52" t="str">
        <f>'3500 '!U181</f>
        <v/>
      </c>
      <c r="N73" s="62" t="str">
        <f>'3500 '!V181</f>
        <v/>
      </c>
      <c r="O73" s="62">
        <f>'3500 '!W181</f>
        <v>0</v>
      </c>
      <c r="P73" s="62">
        <f>'3500 '!X181</f>
        <v>0</v>
      </c>
      <c r="Q73" s="62">
        <f>'3500 '!Y181</f>
        <v>0</v>
      </c>
      <c r="R73" s="62">
        <f>'3500 '!Z181</f>
        <v>0</v>
      </c>
      <c r="S73" s="62">
        <f>'3500 '!AA181</f>
        <v>0</v>
      </c>
      <c r="T73" s="52">
        <f>'3500 '!AB181</f>
        <v>0</v>
      </c>
      <c r="U73" s="62">
        <f>'3500 '!AC181</f>
        <v>0</v>
      </c>
      <c r="X73" s="81"/>
      <c r="Y73" s="81"/>
    </row>
    <row r="74" spans="1:25" ht="18" hidden="1" customHeight="1" x14ac:dyDescent="0.3">
      <c r="A74" s="6" t="str">
        <f>'3500 '!A182</f>
        <v>b</v>
      </c>
      <c r="B74" s="70"/>
      <c r="C74" s="29" t="str">
        <f>'3500 '!C182</f>
        <v>საქონელი და მომსახურება</v>
      </c>
      <c r="D74" s="12">
        <f>'3500 '!D182</f>
        <v>70</v>
      </c>
      <c r="E74" s="12">
        <f>'3500 '!E182</f>
        <v>72.05</v>
      </c>
      <c r="F74" s="43">
        <f>'3500 '!F182</f>
        <v>58.4</v>
      </c>
      <c r="G74" s="43">
        <f>'3500 '!G182</f>
        <v>42.609949999999998</v>
      </c>
      <c r="H74" s="52">
        <f>'3500 '!L182</f>
        <v>0.72962243150684924</v>
      </c>
      <c r="I74" s="12">
        <f>'3500 '!M182</f>
        <v>0</v>
      </c>
      <c r="J74" s="12">
        <f>'3500 '!O182</f>
        <v>4.0867399999999989</v>
      </c>
      <c r="K74" s="12">
        <f>'3500 '!S182</f>
        <v>2.9114799999999974</v>
      </c>
      <c r="L74" s="43">
        <f>'3500 '!T182</f>
        <v>15.790050000000001</v>
      </c>
      <c r="M74" s="52">
        <f>'3500 '!U182</f>
        <v>0.5913941707147814</v>
      </c>
      <c r="N74" s="62">
        <f>'3500 '!V182</f>
        <v>29.440049999999999</v>
      </c>
      <c r="O74" s="62">
        <f>'3500 '!W182</f>
        <v>18.100000000000001</v>
      </c>
      <c r="P74" s="62">
        <f>'3500 '!X182</f>
        <v>13.65</v>
      </c>
      <c r="Q74" s="62">
        <f>'3500 '!Y182</f>
        <v>0</v>
      </c>
      <c r="R74" s="62">
        <f>'3500 '!Z182</f>
        <v>13.65</v>
      </c>
      <c r="S74" s="62">
        <f>'3500 '!AA182</f>
        <v>0</v>
      </c>
      <c r="T74" s="52">
        <f>'3500 '!AB182</f>
        <v>0</v>
      </c>
      <c r="U74" s="62">
        <f>'3500 '!AC182</f>
        <v>0</v>
      </c>
      <c r="X74" s="81"/>
      <c r="Y74" s="81"/>
    </row>
    <row r="75" spans="1:25" ht="18" hidden="1" customHeight="1" x14ac:dyDescent="0.3">
      <c r="A75" s="6" t="str">
        <f>'3500 '!A183</f>
        <v>b</v>
      </c>
      <c r="B75" s="70"/>
      <c r="C75" s="33" t="str">
        <f>'3500 '!C183</f>
        <v>მ.შ. შტატგარეშეთა შრომის ანაზღაურება</v>
      </c>
      <c r="D75" s="12">
        <f>'3500 '!D183</f>
        <v>0</v>
      </c>
      <c r="E75" s="12">
        <f>'3500 '!E183</f>
        <v>0</v>
      </c>
      <c r="F75" s="43">
        <f>'3500 '!F183</f>
        <v>0</v>
      </c>
      <c r="G75" s="43">
        <f>'3500 '!G183</f>
        <v>0.45</v>
      </c>
      <c r="H75" s="52" t="str">
        <f>'3500 '!L183</f>
        <v/>
      </c>
      <c r="I75" s="12">
        <f>'3500 '!M183</f>
        <v>0</v>
      </c>
      <c r="J75" s="12">
        <f>'3500 '!O183</f>
        <v>0</v>
      </c>
      <c r="K75" s="12">
        <f>'3500 '!S183</f>
        <v>0.45</v>
      </c>
      <c r="L75" s="43" t="str">
        <f>'3500 '!T183</f>
        <v/>
      </c>
      <c r="M75" s="52" t="str">
        <f>'3500 '!U183</f>
        <v/>
      </c>
      <c r="N75" s="62" t="str">
        <f>'3500 '!V183</f>
        <v/>
      </c>
      <c r="O75" s="62">
        <f>'3500 '!W183</f>
        <v>0</v>
      </c>
      <c r="P75" s="62">
        <f>'3500 '!X183</f>
        <v>0</v>
      </c>
      <c r="Q75" s="62">
        <f>'3500 '!Y183</f>
        <v>0</v>
      </c>
      <c r="R75" s="62">
        <f>'3500 '!Z183</f>
        <v>0</v>
      </c>
      <c r="S75" s="62">
        <f>'3500 '!AA183</f>
        <v>0</v>
      </c>
      <c r="T75" s="52">
        <f>'3500 '!AB183</f>
        <v>0</v>
      </c>
      <c r="U75" s="62">
        <f>'3500 '!AC183</f>
        <v>0</v>
      </c>
      <c r="X75" s="81"/>
      <c r="Y75" s="81"/>
    </row>
    <row r="76" spans="1:25" ht="18" hidden="1" customHeight="1" x14ac:dyDescent="0.3">
      <c r="A76" s="6" t="str">
        <f>'3500 '!A184</f>
        <v>b</v>
      </c>
      <c r="B76" s="70"/>
      <c r="C76" s="29" t="str">
        <f>'3500 '!C184</f>
        <v>პროცენტი</v>
      </c>
      <c r="D76" s="12">
        <f>'3500 '!D184</f>
        <v>0</v>
      </c>
      <c r="E76" s="12">
        <f>'3500 '!E184</f>
        <v>0</v>
      </c>
      <c r="F76" s="43">
        <f>'3500 '!F184</f>
        <v>0</v>
      </c>
      <c r="G76" s="43">
        <f>'3500 '!G184</f>
        <v>0</v>
      </c>
      <c r="H76" s="52" t="str">
        <f>'3500 '!L184</f>
        <v/>
      </c>
      <c r="I76" s="12">
        <f>'3500 '!M184</f>
        <v>0</v>
      </c>
      <c r="J76" s="12">
        <f>'3500 '!O184</f>
        <v>0</v>
      </c>
      <c r="K76" s="12">
        <f>'3500 '!S184</f>
        <v>0</v>
      </c>
      <c r="L76" s="43">
        <f>'3500 '!T184</f>
        <v>0</v>
      </c>
      <c r="M76" s="52" t="str">
        <f>'3500 '!U184</f>
        <v/>
      </c>
      <c r="N76" s="62">
        <f>'3500 '!V184</f>
        <v>0</v>
      </c>
      <c r="O76" s="62">
        <f>'3500 '!W184</f>
        <v>0</v>
      </c>
      <c r="P76" s="62">
        <f>'3500 '!X184</f>
        <v>0</v>
      </c>
      <c r="Q76" s="62">
        <f>'3500 '!Y184</f>
        <v>0</v>
      </c>
      <c r="R76" s="62">
        <f>'3500 '!Z184</f>
        <v>0</v>
      </c>
      <c r="S76" s="62">
        <f>'3500 '!AA184</f>
        <v>0</v>
      </c>
      <c r="T76" s="52">
        <f>'3500 '!AB184</f>
        <v>0</v>
      </c>
      <c r="U76" s="62">
        <f>'3500 '!AC184</f>
        <v>0</v>
      </c>
      <c r="X76" s="81"/>
      <c r="Y76" s="81"/>
    </row>
    <row r="77" spans="1:25" ht="18" hidden="1" customHeight="1" x14ac:dyDescent="0.3">
      <c r="A77" s="6" t="str">
        <f>'3500 '!A185</f>
        <v>b</v>
      </c>
      <c r="B77" s="70"/>
      <c r="C77" s="29" t="str">
        <f>'3500 '!C185</f>
        <v>სუბსიდიები</v>
      </c>
      <c r="D77" s="12">
        <f>'3500 '!D185</f>
        <v>0</v>
      </c>
      <c r="E77" s="12">
        <f>'3500 '!E185</f>
        <v>0</v>
      </c>
      <c r="F77" s="43">
        <f>'3500 '!F185</f>
        <v>0</v>
      </c>
      <c r="G77" s="43">
        <f>'3500 '!G185</f>
        <v>0</v>
      </c>
      <c r="H77" s="52" t="str">
        <f>'3500 '!L185</f>
        <v/>
      </c>
      <c r="I77" s="12">
        <f>'3500 '!M185</f>
        <v>0</v>
      </c>
      <c r="J77" s="12">
        <f>'3500 '!O185</f>
        <v>0</v>
      </c>
      <c r="K77" s="12">
        <f>'3500 '!S185</f>
        <v>0</v>
      </c>
      <c r="L77" s="43">
        <f>'3500 '!T185</f>
        <v>0</v>
      </c>
      <c r="M77" s="52" t="str">
        <f>'3500 '!U185</f>
        <v/>
      </c>
      <c r="N77" s="62">
        <f>'3500 '!V185</f>
        <v>0</v>
      </c>
      <c r="O77" s="62">
        <f>'3500 '!W185</f>
        <v>0</v>
      </c>
      <c r="P77" s="62">
        <f>'3500 '!X185</f>
        <v>0</v>
      </c>
      <c r="Q77" s="62">
        <f>'3500 '!Y185</f>
        <v>0</v>
      </c>
      <c r="R77" s="62">
        <f>'3500 '!Z185</f>
        <v>0</v>
      </c>
      <c r="S77" s="62">
        <f>'3500 '!AA185</f>
        <v>0</v>
      </c>
      <c r="T77" s="52">
        <f>'3500 '!AB185</f>
        <v>0</v>
      </c>
      <c r="U77" s="62">
        <f>'3500 '!AC185</f>
        <v>0</v>
      </c>
      <c r="X77" s="81"/>
      <c r="Y77" s="81"/>
    </row>
    <row r="78" spans="1:25" ht="18" hidden="1" customHeight="1" x14ac:dyDescent="0.3">
      <c r="A78" s="6" t="str">
        <f>'3500 '!A186</f>
        <v>b</v>
      </c>
      <c r="B78" s="70" t="str">
        <f>'3500 '!B186</f>
        <v/>
      </c>
      <c r="C78" s="29" t="str">
        <f>'3500 '!C186</f>
        <v>გრანტები</v>
      </c>
      <c r="D78" s="12">
        <f>'3500 '!D186</f>
        <v>0</v>
      </c>
      <c r="E78" s="12">
        <f>'3500 '!E186</f>
        <v>0</v>
      </c>
      <c r="F78" s="43">
        <f>'3500 '!F186</f>
        <v>0</v>
      </c>
      <c r="G78" s="43">
        <f>'3500 '!G186</f>
        <v>0</v>
      </c>
      <c r="H78" s="52" t="str">
        <f>'3500 '!L186</f>
        <v/>
      </c>
      <c r="I78" s="12">
        <f>'3500 '!M186</f>
        <v>0</v>
      </c>
      <c r="J78" s="12">
        <f>'3500 '!O186</f>
        <v>0</v>
      </c>
      <c r="K78" s="12">
        <f>'3500 '!S186</f>
        <v>0</v>
      </c>
      <c r="L78" s="43">
        <f>'3500 '!T186</f>
        <v>0</v>
      </c>
      <c r="M78" s="52" t="str">
        <f>'3500 '!U186</f>
        <v/>
      </c>
      <c r="N78" s="62">
        <f>'3500 '!V186</f>
        <v>0</v>
      </c>
      <c r="O78" s="62">
        <f>'3500 '!W186</f>
        <v>0</v>
      </c>
      <c r="P78" s="62">
        <f>'3500 '!X186</f>
        <v>0</v>
      </c>
      <c r="Q78" s="62">
        <f>'3500 '!Y186</f>
        <v>0</v>
      </c>
      <c r="R78" s="62">
        <f>'3500 '!Z186</f>
        <v>0</v>
      </c>
      <c r="S78" s="62">
        <f>'3500 '!AA186</f>
        <v>0</v>
      </c>
      <c r="T78" s="52">
        <f>'3500 '!AB186</f>
        <v>0</v>
      </c>
      <c r="U78" s="62">
        <f>'3500 '!AC186</f>
        <v>0</v>
      </c>
      <c r="X78" s="81"/>
      <c r="Y78" s="81"/>
    </row>
    <row r="79" spans="1:25" ht="18" hidden="1" customHeight="1" x14ac:dyDescent="0.3">
      <c r="A79" s="6" t="str">
        <f>'3500 '!A187</f>
        <v>b</v>
      </c>
      <c r="B79" s="70" t="str">
        <f>'3500 '!B187</f>
        <v/>
      </c>
      <c r="C79" s="29" t="str">
        <f>'3500 '!C187</f>
        <v>სოციალური უზრუნველყოფა</v>
      </c>
      <c r="D79" s="12">
        <f>'3500 '!D187</f>
        <v>6</v>
      </c>
      <c r="E79" s="12">
        <f>'3500 '!E187</f>
        <v>7</v>
      </c>
      <c r="F79" s="43">
        <f>'3500 '!F187</f>
        <v>6.5</v>
      </c>
      <c r="G79" s="43">
        <f>'3500 '!G187</f>
        <v>6.2301299999999999</v>
      </c>
      <c r="H79" s="52">
        <f>'3500 '!L187</f>
        <v>0.9584815384615385</v>
      </c>
      <c r="I79" s="12">
        <f>'3500 '!M187</f>
        <v>0</v>
      </c>
      <c r="J79" s="12">
        <f>'3500 '!O187</f>
        <v>0.78289000000000097</v>
      </c>
      <c r="K79" s="12">
        <f>'3500 '!S187</f>
        <v>0</v>
      </c>
      <c r="L79" s="43">
        <f>'3500 '!T187</f>
        <v>0.26987000000000005</v>
      </c>
      <c r="M79" s="52">
        <f>'3500 '!U187</f>
        <v>0.89001857142857144</v>
      </c>
      <c r="N79" s="62">
        <f>'3500 '!V187</f>
        <v>0.76987000000000005</v>
      </c>
      <c r="O79" s="62">
        <f>'3500 '!W187</f>
        <v>0.3</v>
      </c>
      <c r="P79" s="62">
        <f>'3500 '!X187</f>
        <v>0.5</v>
      </c>
      <c r="Q79" s="62">
        <f>'3500 '!Y187</f>
        <v>0</v>
      </c>
      <c r="R79" s="62">
        <f>'3500 '!Z187</f>
        <v>0.5</v>
      </c>
      <c r="S79" s="62">
        <f>'3500 '!AA187</f>
        <v>0</v>
      </c>
      <c r="T79" s="52">
        <f>'3500 '!AB187</f>
        <v>0</v>
      </c>
      <c r="U79" s="62">
        <f>'3500 '!AC187</f>
        <v>0</v>
      </c>
      <c r="X79" s="81"/>
      <c r="Y79" s="81"/>
    </row>
    <row r="80" spans="1:25" ht="18" hidden="1" customHeight="1" x14ac:dyDescent="0.3">
      <c r="A80" s="6" t="str">
        <f>'3500 '!A188</f>
        <v>b</v>
      </c>
      <c r="B80" s="70" t="str">
        <f>'3500 '!B188</f>
        <v/>
      </c>
      <c r="C80" s="29" t="str">
        <f>'3500 '!C188</f>
        <v>სხვა ხარჯები</v>
      </c>
      <c r="D80" s="12">
        <f>'3500 '!D188</f>
        <v>0</v>
      </c>
      <c r="E80" s="12">
        <f>'3500 '!E188</f>
        <v>0</v>
      </c>
      <c r="F80" s="43">
        <f>'3500 '!F188</f>
        <v>0</v>
      </c>
      <c r="G80" s="43">
        <f>'3500 '!G188</f>
        <v>0</v>
      </c>
      <c r="H80" s="52" t="str">
        <f>'3500 '!L188</f>
        <v/>
      </c>
      <c r="I80" s="12">
        <f>'3500 '!M188</f>
        <v>0</v>
      </c>
      <c r="J80" s="12">
        <f>'3500 '!O188</f>
        <v>0</v>
      </c>
      <c r="K80" s="12">
        <f>'3500 '!S188</f>
        <v>0</v>
      </c>
      <c r="L80" s="43">
        <f>'3500 '!T188</f>
        <v>0</v>
      </c>
      <c r="M80" s="52" t="str">
        <f>'3500 '!U188</f>
        <v/>
      </c>
      <c r="N80" s="62">
        <f>'3500 '!V188</f>
        <v>0</v>
      </c>
      <c r="O80" s="62">
        <f>'3500 '!W188</f>
        <v>0</v>
      </c>
      <c r="P80" s="62">
        <f>'3500 '!X188</f>
        <v>0</v>
      </c>
      <c r="Q80" s="62">
        <f>'3500 '!Y188</f>
        <v>0</v>
      </c>
      <c r="R80" s="62">
        <f>'3500 '!Z188</f>
        <v>0</v>
      </c>
      <c r="S80" s="62">
        <f>'3500 '!AA188</f>
        <v>0</v>
      </c>
      <c r="T80" s="52">
        <f>'3500 '!AB188</f>
        <v>0</v>
      </c>
      <c r="U80" s="62">
        <f>'3500 '!AC188</f>
        <v>0</v>
      </c>
      <c r="X80" s="81"/>
      <c r="Y80" s="81"/>
    </row>
    <row r="81" spans="1:25" ht="15" hidden="1" customHeight="1" x14ac:dyDescent="0.3">
      <c r="A81" s="6" t="str">
        <f>'3500 '!A189</f>
        <v>b</v>
      </c>
      <c r="B81" s="69" t="str">
        <f>'3500 '!B189</f>
        <v/>
      </c>
      <c r="C81" s="13" t="str">
        <f>'3500 '!C189</f>
        <v>არაფინანსური აქტივების ზრდა</v>
      </c>
      <c r="D81" s="14">
        <f>'3500 '!D189</f>
        <v>0</v>
      </c>
      <c r="E81" s="14">
        <f>'3500 '!E189</f>
        <v>0</v>
      </c>
      <c r="F81" s="44">
        <f>'3500 '!F189</f>
        <v>0</v>
      </c>
      <c r="G81" s="44">
        <f>'3500 '!G189</f>
        <v>0</v>
      </c>
      <c r="H81" s="53" t="str">
        <f>'3500 '!L189</f>
        <v/>
      </c>
      <c r="I81" s="14">
        <f>'3500 '!M189</f>
        <v>0</v>
      </c>
      <c r="J81" s="14">
        <f>'3500 '!O189</f>
        <v>0</v>
      </c>
      <c r="K81" s="14">
        <f>'3500 '!S189</f>
        <v>0</v>
      </c>
      <c r="L81" s="44">
        <f>'3500 '!T189</f>
        <v>0</v>
      </c>
      <c r="M81" s="53" t="str">
        <f>'3500 '!U189</f>
        <v/>
      </c>
      <c r="N81" s="63">
        <f>'3500 '!V189</f>
        <v>0</v>
      </c>
      <c r="O81" s="63">
        <f>'3500 '!W189</f>
        <v>0</v>
      </c>
      <c r="P81" s="63">
        <f>'3500 '!X189</f>
        <v>0</v>
      </c>
      <c r="Q81" s="63">
        <f>'3500 '!Y189</f>
        <v>0</v>
      </c>
      <c r="R81" s="63">
        <f>'3500 '!Z189</f>
        <v>0</v>
      </c>
      <c r="S81" s="63">
        <f>'3500 '!AA189</f>
        <v>0</v>
      </c>
      <c r="T81" s="53">
        <f>'3500 '!AB189</f>
        <v>0</v>
      </c>
      <c r="U81" s="63">
        <f>'3500 '!AC189</f>
        <v>0</v>
      </c>
      <c r="X81" s="81"/>
      <c r="Y81" s="81"/>
    </row>
    <row r="82" spans="1:25" ht="15" hidden="1" customHeight="1" x14ac:dyDescent="0.3">
      <c r="A82" s="6" t="str">
        <f>'3500 '!A190</f>
        <v>b</v>
      </c>
      <c r="B82" s="69" t="str">
        <f>'3500 '!B190</f>
        <v/>
      </c>
      <c r="C82" s="13" t="str">
        <f>'3500 '!C190</f>
        <v>ფინანსური აქტივების ზრდა</v>
      </c>
      <c r="D82" s="14">
        <f>'3500 '!D190</f>
        <v>0</v>
      </c>
      <c r="E82" s="14">
        <f>'3500 '!E190</f>
        <v>0</v>
      </c>
      <c r="F82" s="44">
        <f>'3500 '!F190</f>
        <v>0</v>
      </c>
      <c r="G82" s="44">
        <f>'3500 '!G190</f>
        <v>0</v>
      </c>
      <c r="H82" s="53" t="str">
        <f>'3500 '!L190</f>
        <v/>
      </c>
      <c r="I82" s="14">
        <f>'3500 '!M190</f>
        <v>0</v>
      </c>
      <c r="J82" s="14">
        <f>'3500 '!O190</f>
        <v>0</v>
      </c>
      <c r="K82" s="14">
        <f>'3500 '!S190</f>
        <v>0</v>
      </c>
      <c r="L82" s="44">
        <f>'3500 '!T190</f>
        <v>0</v>
      </c>
      <c r="M82" s="53" t="str">
        <f>'3500 '!U190</f>
        <v/>
      </c>
      <c r="N82" s="63">
        <f>'3500 '!V190</f>
        <v>0</v>
      </c>
      <c r="O82" s="63">
        <f>'3500 '!W190</f>
        <v>0</v>
      </c>
      <c r="P82" s="63">
        <f>'3500 '!X190</f>
        <v>0</v>
      </c>
      <c r="Q82" s="63">
        <f>'3500 '!Y190</f>
        <v>0</v>
      </c>
      <c r="R82" s="63">
        <f>'3500 '!Z190</f>
        <v>0</v>
      </c>
      <c r="S82" s="63">
        <f>'3500 '!AA190</f>
        <v>0</v>
      </c>
      <c r="T82" s="53">
        <f>'3500 '!AB190</f>
        <v>0</v>
      </c>
      <c r="U82" s="63">
        <f>'3500 '!AC190</f>
        <v>0</v>
      </c>
      <c r="X82" s="81"/>
      <c r="Y82" s="81"/>
    </row>
    <row r="83" spans="1:25" ht="15.75" hidden="1" customHeight="1" thickBot="1" x14ac:dyDescent="0.3">
      <c r="A83" s="6" t="str">
        <f>'3500 '!A191</f>
        <v>b</v>
      </c>
      <c r="B83" s="71" t="str">
        <f>'3500 '!B191</f>
        <v/>
      </c>
      <c r="C83" s="17" t="str">
        <f>'3500 '!C191</f>
        <v>ვალდებულებების კლება</v>
      </c>
      <c r="D83" s="18">
        <f>'3500 '!D191</f>
        <v>0</v>
      </c>
      <c r="E83" s="18">
        <f>'3500 '!E191</f>
        <v>0</v>
      </c>
      <c r="F83" s="46">
        <f>'3500 '!F191</f>
        <v>0</v>
      </c>
      <c r="G83" s="46">
        <f>'3500 '!G191</f>
        <v>0</v>
      </c>
      <c r="H83" s="55" t="str">
        <f>'3500 '!L191</f>
        <v/>
      </c>
      <c r="I83" s="18">
        <f>'3500 '!M191</f>
        <v>0</v>
      </c>
      <c r="J83" s="18">
        <f>'3500 '!O191</f>
        <v>0</v>
      </c>
      <c r="K83" s="18">
        <f>'3500 '!S191</f>
        <v>0</v>
      </c>
      <c r="L83" s="46">
        <f>'3500 '!T191</f>
        <v>0</v>
      </c>
      <c r="M83" s="55" t="str">
        <f>'3500 '!U191</f>
        <v/>
      </c>
      <c r="N83" s="65">
        <f>'3500 '!V191</f>
        <v>0</v>
      </c>
      <c r="O83" s="65">
        <f>'3500 '!W191</f>
        <v>0</v>
      </c>
      <c r="P83" s="65">
        <f>'3500 '!X191</f>
        <v>0</v>
      </c>
      <c r="Q83" s="65">
        <f>'3500 '!Y191</f>
        <v>0</v>
      </c>
      <c r="R83" s="65">
        <f>'3500 '!Z191</f>
        <v>0</v>
      </c>
      <c r="S83" s="65">
        <f>'3500 '!AA191</f>
        <v>0</v>
      </c>
      <c r="T83" s="55">
        <f>'3500 '!AB191</f>
        <v>0</v>
      </c>
      <c r="U83" s="65">
        <f>'3500 '!AC191</f>
        <v>0</v>
      </c>
      <c r="X83" s="81"/>
      <c r="Y83" s="81"/>
    </row>
    <row r="84" spans="1:25" s="6" customFormat="1" ht="31.5" hidden="1" customHeight="1" thickTop="1" thickBot="1" x14ac:dyDescent="0.3">
      <c r="A84" s="6" t="str">
        <f>'3500 '!A192</f>
        <v>b</v>
      </c>
      <c r="B84" s="67" t="str">
        <f>'3500 '!B192</f>
        <v>35 01 04 05</v>
      </c>
      <c r="C84" s="21" t="str">
        <f>'3500 '!C192</f>
        <v>სსიპ - სოციალური მომსახურების სააგენტოს შიდა ქართლის სამხარეო ცენტრი</v>
      </c>
      <c r="D84" s="22">
        <f>'3500 '!D192</f>
        <v>876</v>
      </c>
      <c r="E84" s="22">
        <f>'3500 '!E192</f>
        <v>107.91799999999999</v>
      </c>
      <c r="F84" s="47">
        <f>'3500 '!F192</f>
        <v>98.468000000000004</v>
      </c>
      <c r="G84" s="47">
        <f>'3500 '!G192</f>
        <v>89.267629999999997</v>
      </c>
      <c r="H84" s="56">
        <f>'3500 '!L192</f>
        <v>0.90656487386765239</v>
      </c>
      <c r="I84" s="22">
        <f>'3500 '!M192</f>
        <v>0</v>
      </c>
      <c r="J84" s="22">
        <f>'3500 '!O192</f>
        <v>2.1099500000000018</v>
      </c>
      <c r="K84" s="22">
        <f>'3500 '!S192</f>
        <v>2.1202399999999955</v>
      </c>
      <c r="L84" s="47">
        <f>'3500 '!T192</f>
        <v>9.2003700000000066</v>
      </c>
      <c r="M84" s="56">
        <f>'3500 '!U192</f>
        <v>0.82718017383569009</v>
      </c>
      <c r="N84" s="66">
        <f>'3500 '!V192</f>
        <v>18.650369999999995</v>
      </c>
      <c r="O84" s="66">
        <f>'3500 '!W192</f>
        <v>14.1</v>
      </c>
      <c r="P84" s="66">
        <f>'3500 '!X192</f>
        <v>9.4500000000000011</v>
      </c>
      <c r="Q84" s="66">
        <f>'3500 '!Y192</f>
        <v>0</v>
      </c>
      <c r="R84" s="66">
        <f>'3500 '!Z192</f>
        <v>9.4500000000000011</v>
      </c>
      <c r="S84" s="66">
        <f>'3500 '!AA192</f>
        <v>0</v>
      </c>
      <c r="T84" s="56">
        <f>'3500 '!AB192</f>
        <v>0</v>
      </c>
      <c r="U84" s="66">
        <f>'3500 '!AC192</f>
        <v>0</v>
      </c>
      <c r="X84" s="81"/>
      <c r="Y84" s="81"/>
    </row>
    <row r="85" spans="1:25" ht="15.75" hidden="1" customHeight="1" thickTop="1" x14ac:dyDescent="0.3">
      <c r="A85" s="6" t="str">
        <f>'3500 '!A193</f>
        <v>b</v>
      </c>
      <c r="B85" s="69" t="str">
        <f>'3500 '!B193</f>
        <v/>
      </c>
      <c r="C85" s="13" t="str">
        <f>'3500 '!C193</f>
        <v>ხარჯები</v>
      </c>
      <c r="D85" s="14">
        <f>'3500 '!D193</f>
        <v>876</v>
      </c>
      <c r="E85" s="14">
        <f>'3500 '!E193</f>
        <v>107.91799999999999</v>
      </c>
      <c r="F85" s="44">
        <f>'3500 '!F193</f>
        <v>98.468000000000004</v>
      </c>
      <c r="G85" s="44">
        <f>'3500 '!G193</f>
        <v>89.267629999999997</v>
      </c>
      <c r="H85" s="53">
        <f>'3500 '!L193</f>
        <v>0.90656487386765239</v>
      </c>
      <c r="I85" s="14">
        <f>'3500 '!M193</f>
        <v>0</v>
      </c>
      <c r="J85" s="14">
        <f>'3500 '!O193</f>
        <v>2.1099500000000018</v>
      </c>
      <c r="K85" s="14">
        <f>'3500 '!S193</f>
        <v>2.1202399999999955</v>
      </c>
      <c r="L85" s="44">
        <f>'3500 '!T193</f>
        <v>9.2003700000000066</v>
      </c>
      <c r="M85" s="53">
        <f>'3500 '!U193</f>
        <v>0.82718017383569009</v>
      </c>
      <c r="N85" s="63">
        <f>'3500 '!V193</f>
        <v>18.650369999999995</v>
      </c>
      <c r="O85" s="63">
        <f>'3500 '!W193</f>
        <v>14.1</v>
      </c>
      <c r="P85" s="63">
        <f>'3500 '!X193</f>
        <v>9.4500000000000011</v>
      </c>
      <c r="Q85" s="63">
        <f>'3500 '!Y193</f>
        <v>0</v>
      </c>
      <c r="R85" s="63">
        <f>'3500 '!Z193</f>
        <v>9.4500000000000011</v>
      </c>
      <c r="S85" s="63">
        <f>'3500 '!AA193</f>
        <v>0</v>
      </c>
      <c r="T85" s="53">
        <f>'3500 '!AB193</f>
        <v>0</v>
      </c>
      <c r="U85" s="63">
        <f>'3500 '!AC193</f>
        <v>0</v>
      </c>
      <c r="X85" s="81"/>
      <c r="Y85" s="81"/>
    </row>
    <row r="86" spans="1:25" ht="18" hidden="1" customHeight="1" x14ac:dyDescent="0.3">
      <c r="A86" s="6" t="str">
        <f>'3500 '!A194</f>
        <v>b</v>
      </c>
      <c r="B86" s="70"/>
      <c r="C86" s="29" t="str">
        <f>'3500 '!C194</f>
        <v>შრომის ანაზღაურება</v>
      </c>
      <c r="D86" s="12">
        <f>'3500 '!D194</f>
        <v>825</v>
      </c>
      <c r="E86" s="12">
        <f>'3500 '!E194</f>
        <v>60.667999999999999</v>
      </c>
      <c r="F86" s="43">
        <f>'3500 '!F194</f>
        <v>60.667999999999999</v>
      </c>
      <c r="G86" s="43">
        <f>'3500 '!G194</f>
        <v>60.667459999999998</v>
      </c>
      <c r="H86" s="52">
        <f>'3500 '!L194</f>
        <v>0.99999109909672312</v>
      </c>
      <c r="I86" s="12">
        <f>'3500 '!M194</f>
        <v>0</v>
      </c>
      <c r="J86" s="12">
        <f>'3500 '!O194</f>
        <v>0</v>
      </c>
      <c r="K86" s="12">
        <f>'3500 '!S194</f>
        <v>0</v>
      </c>
      <c r="L86" s="43">
        <f>'3500 '!T194</f>
        <v>5.4000000000087311E-4</v>
      </c>
      <c r="M86" s="52">
        <f>'3500 '!U194</f>
        <v>0.99999109909672312</v>
      </c>
      <c r="N86" s="62">
        <f>'3500 '!V194</f>
        <v>5.4000000000087311E-4</v>
      </c>
      <c r="O86" s="62">
        <f>'3500 '!W194</f>
        <v>0</v>
      </c>
      <c r="P86" s="62">
        <f>'3500 '!X194</f>
        <v>0</v>
      </c>
      <c r="Q86" s="62">
        <f>'3500 '!Y194</f>
        <v>0</v>
      </c>
      <c r="R86" s="62">
        <f>'3500 '!Z194</f>
        <v>0</v>
      </c>
      <c r="S86" s="62">
        <f>'3500 '!AA194</f>
        <v>0</v>
      </c>
      <c r="T86" s="52">
        <f>'3500 '!AB194</f>
        <v>0</v>
      </c>
      <c r="U86" s="62">
        <f>'3500 '!AC194</f>
        <v>0</v>
      </c>
      <c r="X86" s="81"/>
      <c r="Y86" s="81"/>
    </row>
    <row r="87" spans="1:25" ht="18" hidden="1" customHeight="1" x14ac:dyDescent="0.3">
      <c r="A87" s="6" t="str">
        <f>'3500 '!A195</f>
        <v>b</v>
      </c>
      <c r="B87" s="70"/>
      <c r="C87" s="33" t="str">
        <f>'3500 '!C195</f>
        <v>თანამდებობრივი სარგო</v>
      </c>
      <c r="D87" s="12">
        <f>'3500 '!D195</f>
        <v>0</v>
      </c>
      <c r="E87" s="12">
        <f>'3500 '!E195</f>
        <v>0</v>
      </c>
      <c r="F87" s="43">
        <f>'3500 '!F195</f>
        <v>0</v>
      </c>
      <c r="G87" s="43">
        <f>'3500 '!G195</f>
        <v>60.667459999999998</v>
      </c>
      <c r="H87" s="52" t="str">
        <f>'3500 '!L195</f>
        <v/>
      </c>
      <c r="I87" s="12">
        <f>'3500 '!M195</f>
        <v>0</v>
      </c>
      <c r="J87" s="12">
        <f>'3500 '!O195</f>
        <v>0</v>
      </c>
      <c r="K87" s="12">
        <f>'3500 '!S195</f>
        <v>0</v>
      </c>
      <c r="L87" s="43" t="str">
        <f>'3500 '!T195</f>
        <v/>
      </c>
      <c r="M87" s="52" t="str">
        <f>'3500 '!U195</f>
        <v/>
      </c>
      <c r="N87" s="62" t="str">
        <f>'3500 '!V195</f>
        <v/>
      </c>
      <c r="O87" s="62">
        <f>'3500 '!W195</f>
        <v>0</v>
      </c>
      <c r="P87" s="62">
        <f>'3500 '!X195</f>
        <v>0</v>
      </c>
      <c r="Q87" s="62">
        <f>'3500 '!Y195</f>
        <v>0</v>
      </c>
      <c r="R87" s="62">
        <f>'3500 '!Z195</f>
        <v>0</v>
      </c>
      <c r="S87" s="62">
        <f>'3500 '!AA195</f>
        <v>0</v>
      </c>
      <c r="T87" s="52">
        <f>'3500 '!AB195</f>
        <v>0</v>
      </c>
      <c r="U87" s="62">
        <f>'3500 '!AC195</f>
        <v>0</v>
      </c>
      <c r="X87" s="81"/>
      <c r="Y87" s="81"/>
    </row>
    <row r="88" spans="1:25" ht="18" hidden="1" customHeight="1" x14ac:dyDescent="0.3">
      <c r="A88" s="6" t="str">
        <f>'3500 '!A196</f>
        <v>b</v>
      </c>
      <c r="B88" s="70"/>
      <c r="C88" s="33" t="str">
        <f>'3500 '!C196</f>
        <v>პრემია</v>
      </c>
      <c r="D88" s="12">
        <f>'3500 '!D196</f>
        <v>0</v>
      </c>
      <c r="E88" s="12">
        <f>'3500 '!E196</f>
        <v>0</v>
      </c>
      <c r="F88" s="43">
        <f>'3500 '!F196</f>
        <v>0</v>
      </c>
      <c r="G88" s="43">
        <f>'3500 '!G196</f>
        <v>0</v>
      </c>
      <c r="H88" s="52" t="str">
        <f>'3500 '!L196</f>
        <v/>
      </c>
      <c r="I88" s="12">
        <f>'3500 '!M196</f>
        <v>0</v>
      </c>
      <c r="J88" s="12">
        <f>'3500 '!O196</f>
        <v>0</v>
      </c>
      <c r="K88" s="12">
        <f>'3500 '!S196</f>
        <v>0</v>
      </c>
      <c r="L88" s="43" t="str">
        <f>'3500 '!T196</f>
        <v/>
      </c>
      <c r="M88" s="52" t="str">
        <f>'3500 '!U196</f>
        <v/>
      </c>
      <c r="N88" s="62" t="str">
        <f>'3500 '!V196</f>
        <v/>
      </c>
      <c r="O88" s="62">
        <f>'3500 '!W196</f>
        <v>0</v>
      </c>
      <c r="P88" s="62">
        <f>'3500 '!X196</f>
        <v>0</v>
      </c>
      <c r="Q88" s="62">
        <f>'3500 '!Y196</f>
        <v>0</v>
      </c>
      <c r="R88" s="62">
        <f>'3500 '!Z196</f>
        <v>0</v>
      </c>
      <c r="S88" s="62">
        <f>'3500 '!AA196</f>
        <v>0</v>
      </c>
      <c r="T88" s="52">
        <f>'3500 '!AB196</f>
        <v>0</v>
      </c>
      <c r="U88" s="62">
        <f>'3500 '!AC196</f>
        <v>0</v>
      </c>
      <c r="X88" s="81"/>
      <c r="Y88" s="81"/>
    </row>
    <row r="89" spans="1:25" ht="18" hidden="1" customHeight="1" x14ac:dyDescent="0.3">
      <c r="A89" s="6" t="str">
        <f>'3500 '!A197</f>
        <v>b</v>
      </c>
      <c r="B89" s="70"/>
      <c r="C89" s="33" t="str">
        <f>'3500 '!C197</f>
        <v>დანამატი</v>
      </c>
      <c r="D89" s="12">
        <f>'3500 '!D197</f>
        <v>0</v>
      </c>
      <c r="E89" s="12">
        <f>'3500 '!E197</f>
        <v>0</v>
      </c>
      <c r="F89" s="43">
        <f>'3500 '!F197</f>
        <v>0</v>
      </c>
      <c r="G89" s="43">
        <f>'3500 '!G197</f>
        <v>0</v>
      </c>
      <c r="H89" s="52" t="str">
        <f>'3500 '!L197</f>
        <v/>
      </c>
      <c r="I89" s="12">
        <f>'3500 '!M197</f>
        <v>0</v>
      </c>
      <c r="J89" s="12">
        <f>'3500 '!O197</f>
        <v>0</v>
      </c>
      <c r="K89" s="12">
        <f>'3500 '!S197</f>
        <v>0</v>
      </c>
      <c r="L89" s="43" t="str">
        <f>'3500 '!T197</f>
        <v/>
      </c>
      <c r="M89" s="52" t="str">
        <f>'3500 '!U197</f>
        <v/>
      </c>
      <c r="N89" s="62" t="str">
        <f>'3500 '!V197</f>
        <v/>
      </c>
      <c r="O89" s="62">
        <f>'3500 '!W197</f>
        <v>0</v>
      </c>
      <c r="P89" s="62">
        <f>'3500 '!X197</f>
        <v>0</v>
      </c>
      <c r="Q89" s="62">
        <f>'3500 '!Y197</f>
        <v>0</v>
      </c>
      <c r="R89" s="62">
        <f>'3500 '!Z197</f>
        <v>0</v>
      </c>
      <c r="S89" s="62">
        <f>'3500 '!AA197</f>
        <v>0</v>
      </c>
      <c r="T89" s="52">
        <f>'3500 '!AB197</f>
        <v>0</v>
      </c>
      <c r="U89" s="62">
        <f>'3500 '!AC197</f>
        <v>0</v>
      </c>
      <c r="X89" s="81"/>
      <c r="Y89" s="81"/>
    </row>
    <row r="90" spans="1:25" ht="18" hidden="1" customHeight="1" x14ac:dyDescent="0.3">
      <c r="A90" s="6" t="str">
        <f>'3500 '!A198</f>
        <v>b</v>
      </c>
      <c r="B90" s="70"/>
      <c r="C90" s="29" t="str">
        <f>'3500 '!C198</f>
        <v>საქონელი და მომსახურება</v>
      </c>
      <c r="D90" s="12">
        <f>'3500 '!D198</f>
        <v>46</v>
      </c>
      <c r="E90" s="12">
        <f>'3500 '!E198</f>
        <v>41.05</v>
      </c>
      <c r="F90" s="43">
        <f>'3500 '!F198</f>
        <v>32.4</v>
      </c>
      <c r="G90" s="43">
        <f>'3500 '!G198</f>
        <v>25.03266</v>
      </c>
      <c r="H90" s="52">
        <f>'3500 '!L198</f>
        <v>0.772612962962963</v>
      </c>
      <c r="I90" s="12">
        <f>'3500 '!M198</f>
        <v>0</v>
      </c>
      <c r="J90" s="12">
        <f>'3500 '!O198</f>
        <v>2.0179700000000018</v>
      </c>
      <c r="K90" s="12">
        <f>'3500 '!S198</f>
        <v>2.0329100000000011</v>
      </c>
      <c r="L90" s="43">
        <f>'3500 '!T198</f>
        <v>7.3673399999999987</v>
      </c>
      <c r="M90" s="52">
        <f>'3500 '!U198</f>
        <v>0.60980901339829485</v>
      </c>
      <c r="N90" s="62">
        <f>'3500 '!V198</f>
        <v>16.017339999999997</v>
      </c>
      <c r="O90" s="62">
        <f>'3500 '!W198</f>
        <v>12.1</v>
      </c>
      <c r="P90" s="62">
        <f>'3500 '!X198</f>
        <v>8.65</v>
      </c>
      <c r="Q90" s="62">
        <f>'3500 '!Y198</f>
        <v>0</v>
      </c>
      <c r="R90" s="62">
        <f>'3500 '!Z198</f>
        <v>8.65</v>
      </c>
      <c r="S90" s="62">
        <f>'3500 '!AA198</f>
        <v>0</v>
      </c>
      <c r="T90" s="52">
        <f>'3500 '!AB198</f>
        <v>0</v>
      </c>
      <c r="U90" s="62">
        <f>'3500 '!AC198</f>
        <v>0</v>
      </c>
      <c r="X90" s="81"/>
      <c r="Y90" s="81"/>
    </row>
    <row r="91" spans="1:25" ht="18" hidden="1" customHeight="1" x14ac:dyDescent="0.3">
      <c r="A91" s="6" t="str">
        <f>'3500 '!A199</f>
        <v>b</v>
      </c>
      <c r="B91" s="70"/>
      <c r="C91" s="33" t="str">
        <f>'3500 '!C199</f>
        <v>მ.შ. შტატგარეშეთა შრომის ანაზღაურება</v>
      </c>
      <c r="D91" s="12">
        <f>'3500 '!D199</f>
        <v>0</v>
      </c>
      <c r="E91" s="12">
        <f>'3500 '!E199</f>
        <v>0</v>
      </c>
      <c r="F91" s="43">
        <f>'3500 '!F199</f>
        <v>0</v>
      </c>
      <c r="G91" s="43">
        <f>'3500 '!G199</f>
        <v>0</v>
      </c>
      <c r="H91" s="52" t="str">
        <f>'3500 '!L199</f>
        <v/>
      </c>
      <c r="I91" s="12">
        <f>'3500 '!M199</f>
        <v>0</v>
      </c>
      <c r="J91" s="12">
        <f>'3500 '!O199</f>
        <v>0</v>
      </c>
      <c r="K91" s="12">
        <f>'3500 '!S199</f>
        <v>0</v>
      </c>
      <c r="L91" s="43" t="str">
        <f>'3500 '!T199</f>
        <v/>
      </c>
      <c r="M91" s="52" t="str">
        <f>'3500 '!U199</f>
        <v/>
      </c>
      <c r="N91" s="62" t="str">
        <f>'3500 '!V199</f>
        <v/>
      </c>
      <c r="O91" s="62">
        <f>'3500 '!W199</f>
        <v>0</v>
      </c>
      <c r="P91" s="62">
        <f>'3500 '!X199</f>
        <v>0</v>
      </c>
      <c r="Q91" s="62">
        <f>'3500 '!Y199</f>
        <v>0</v>
      </c>
      <c r="R91" s="62">
        <f>'3500 '!Z199</f>
        <v>0</v>
      </c>
      <c r="S91" s="62">
        <f>'3500 '!AA199</f>
        <v>0</v>
      </c>
      <c r="T91" s="52">
        <f>'3500 '!AB199</f>
        <v>0</v>
      </c>
      <c r="U91" s="62">
        <f>'3500 '!AC199</f>
        <v>0</v>
      </c>
      <c r="X91" s="81"/>
      <c r="Y91" s="81"/>
    </row>
    <row r="92" spans="1:25" ht="18" hidden="1" customHeight="1" x14ac:dyDescent="0.3">
      <c r="A92" s="6" t="str">
        <f>'3500 '!A200</f>
        <v>b</v>
      </c>
      <c r="B92" s="70" t="str">
        <f>'3500 '!B200</f>
        <v/>
      </c>
      <c r="C92" s="29" t="str">
        <f>'3500 '!C200</f>
        <v>პროცენტი</v>
      </c>
      <c r="D92" s="12">
        <f>'3500 '!D200</f>
        <v>0</v>
      </c>
      <c r="E92" s="12">
        <f>'3500 '!E200</f>
        <v>0</v>
      </c>
      <c r="F92" s="43">
        <f>'3500 '!F200</f>
        <v>0</v>
      </c>
      <c r="G92" s="43">
        <f>'3500 '!G200</f>
        <v>0</v>
      </c>
      <c r="H92" s="52" t="str">
        <f>'3500 '!L200</f>
        <v/>
      </c>
      <c r="I92" s="12">
        <f>'3500 '!M200</f>
        <v>0</v>
      </c>
      <c r="J92" s="12">
        <f>'3500 '!O200</f>
        <v>0</v>
      </c>
      <c r="K92" s="12">
        <f>'3500 '!S200</f>
        <v>0</v>
      </c>
      <c r="L92" s="43">
        <f>'3500 '!T200</f>
        <v>0</v>
      </c>
      <c r="M92" s="52" t="str">
        <f>'3500 '!U200</f>
        <v/>
      </c>
      <c r="N92" s="62">
        <f>'3500 '!V200</f>
        <v>0</v>
      </c>
      <c r="O92" s="62">
        <f>'3500 '!W200</f>
        <v>0</v>
      </c>
      <c r="P92" s="62">
        <f>'3500 '!X200</f>
        <v>0</v>
      </c>
      <c r="Q92" s="62">
        <f>'3500 '!Y200</f>
        <v>0</v>
      </c>
      <c r="R92" s="62">
        <f>'3500 '!Z200</f>
        <v>0</v>
      </c>
      <c r="S92" s="62">
        <f>'3500 '!AA200</f>
        <v>0</v>
      </c>
      <c r="T92" s="52">
        <f>'3500 '!AB200</f>
        <v>0</v>
      </c>
      <c r="U92" s="62">
        <f>'3500 '!AC200</f>
        <v>0</v>
      </c>
      <c r="X92" s="81"/>
      <c r="Y92" s="81"/>
    </row>
    <row r="93" spans="1:25" ht="18" hidden="1" customHeight="1" x14ac:dyDescent="0.3">
      <c r="A93" s="6" t="str">
        <f>'3500 '!A201</f>
        <v>b</v>
      </c>
      <c r="B93" s="70" t="str">
        <f>'3500 '!B201</f>
        <v/>
      </c>
      <c r="C93" s="29" t="str">
        <f>'3500 '!C201</f>
        <v>სუბსიდიები</v>
      </c>
      <c r="D93" s="12">
        <f>'3500 '!D201</f>
        <v>0</v>
      </c>
      <c r="E93" s="12">
        <f>'3500 '!E201</f>
        <v>0</v>
      </c>
      <c r="F93" s="43">
        <f>'3500 '!F201</f>
        <v>0</v>
      </c>
      <c r="G93" s="43">
        <f>'3500 '!G201</f>
        <v>0</v>
      </c>
      <c r="H93" s="52" t="str">
        <f>'3500 '!L201</f>
        <v/>
      </c>
      <c r="I93" s="12">
        <f>'3500 '!M201</f>
        <v>0</v>
      </c>
      <c r="J93" s="12">
        <f>'3500 '!O201</f>
        <v>0</v>
      </c>
      <c r="K93" s="12">
        <f>'3500 '!S201</f>
        <v>0</v>
      </c>
      <c r="L93" s="43">
        <f>'3500 '!T201</f>
        <v>0</v>
      </c>
      <c r="M93" s="52" t="str">
        <f>'3500 '!U201</f>
        <v/>
      </c>
      <c r="N93" s="62">
        <f>'3500 '!V201</f>
        <v>0</v>
      </c>
      <c r="O93" s="62">
        <f>'3500 '!W201</f>
        <v>0</v>
      </c>
      <c r="P93" s="62">
        <f>'3500 '!X201</f>
        <v>0</v>
      </c>
      <c r="Q93" s="62">
        <f>'3500 '!Y201</f>
        <v>0</v>
      </c>
      <c r="R93" s="62">
        <f>'3500 '!Z201</f>
        <v>0</v>
      </c>
      <c r="S93" s="62">
        <f>'3500 '!AA201</f>
        <v>0</v>
      </c>
      <c r="T93" s="52">
        <f>'3500 '!AB201</f>
        <v>0</v>
      </c>
      <c r="U93" s="62">
        <f>'3500 '!AC201</f>
        <v>0</v>
      </c>
      <c r="X93" s="81"/>
      <c r="Y93" s="81"/>
    </row>
    <row r="94" spans="1:25" ht="18" hidden="1" customHeight="1" x14ac:dyDescent="0.3">
      <c r="A94" s="6" t="str">
        <f>'3500 '!A202</f>
        <v>b</v>
      </c>
      <c r="B94" s="70" t="str">
        <f>'3500 '!B202</f>
        <v/>
      </c>
      <c r="C94" s="29" t="str">
        <f>'3500 '!C202</f>
        <v>გრანტები</v>
      </c>
      <c r="D94" s="12">
        <f>'3500 '!D202</f>
        <v>0</v>
      </c>
      <c r="E94" s="12">
        <f>'3500 '!E202</f>
        <v>0</v>
      </c>
      <c r="F94" s="43">
        <f>'3500 '!F202</f>
        <v>0</v>
      </c>
      <c r="G94" s="43">
        <f>'3500 '!G202</f>
        <v>0</v>
      </c>
      <c r="H94" s="52" t="str">
        <f>'3500 '!L202</f>
        <v/>
      </c>
      <c r="I94" s="12">
        <f>'3500 '!M202</f>
        <v>0</v>
      </c>
      <c r="J94" s="12">
        <f>'3500 '!O202</f>
        <v>0</v>
      </c>
      <c r="K94" s="12">
        <f>'3500 '!S202</f>
        <v>0</v>
      </c>
      <c r="L94" s="43">
        <f>'3500 '!T202</f>
        <v>0</v>
      </c>
      <c r="M94" s="52" t="str">
        <f>'3500 '!U202</f>
        <v/>
      </c>
      <c r="N94" s="62">
        <f>'3500 '!V202</f>
        <v>0</v>
      </c>
      <c r="O94" s="62">
        <f>'3500 '!W202</f>
        <v>0</v>
      </c>
      <c r="P94" s="62">
        <f>'3500 '!X202</f>
        <v>0</v>
      </c>
      <c r="Q94" s="62">
        <f>'3500 '!Y202</f>
        <v>0</v>
      </c>
      <c r="R94" s="62">
        <f>'3500 '!Z202</f>
        <v>0</v>
      </c>
      <c r="S94" s="62">
        <f>'3500 '!AA202</f>
        <v>0</v>
      </c>
      <c r="T94" s="52">
        <f>'3500 '!AB202</f>
        <v>0</v>
      </c>
      <c r="U94" s="62">
        <f>'3500 '!AC202</f>
        <v>0</v>
      </c>
      <c r="X94" s="81"/>
      <c r="Y94" s="81"/>
    </row>
    <row r="95" spans="1:25" ht="18" hidden="1" customHeight="1" x14ac:dyDescent="0.3">
      <c r="A95" s="6" t="str">
        <f>'3500 '!A203</f>
        <v>b</v>
      </c>
      <c r="B95" s="70" t="str">
        <f>'3500 '!B203</f>
        <v/>
      </c>
      <c r="C95" s="29" t="str">
        <f>'3500 '!C203</f>
        <v>სოციალური უზრუნველყოფა</v>
      </c>
      <c r="D95" s="12">
        <f>'3500 '!D203</f>
        <v>5</v>
      </c>
      <c r="E95" s="12">
        <f>'3500 '!E203</f>
        <v>5</v>
      </c>
      <c r="F95" s="43">
        <f>'3500 '!F203</f>
        <v>4.5</v>
      </c>
      <c r="G95" s="43">
        <f>'3500 '!G203</f>
        <v>2.8509600000000002</v>
      </c>
      <c r="H95" s="52">
        <f>'3500 '!L203</f>
        <v>0.6335466666666667</v>
      </c>
      <c r="I95" s="12">
        <f>'3500 '!M203</f>
        <v>0</v>
      </c>
      <c r="J95" s="12">
        <f>'3500 '!O203</f>
        <v>0</v>
      </c>
      <c r="K95" s="12">
        <f>'3500 '!S203</f>
        <v>0</v>
      </c>
      <c r="L95" s="43">
        <f>'3500 '!T203</f>
        <v>1.6490399999999998</v>
      </c>
      <c r="M95" s="52">
        <f>'3500 '!U203</f>
        <v>0.57019200000000003</v>
      </c>
      <c r="N95" s="62">
        <f>'3500 '!V203</f>
        <v>2.1490399999999998</v>
      </c>
      <c r="O95" s="62">
        <f>'3500 '!W203</f>
        <v>1.7</v>
      </c>
      <c r="P95" s="62">
        <f>'3500 '!X203</f>
        <v>0.5</v>
      </c>
      <c r="Q95" s="62">
        <f>'3500 '!Y203</f>
        <v>0</v>
      </c>
      <c r="R95" s="62">
        <f>'3500 '!Z203</f>
        <v>0.5</v>
      </c>
      <c r="S95" s="62">
        <f>'3500 '!AA203</f>
        <v>0</v>
      </c>
      <c r="T95" s="52">
        <f>'3500 '!AB203</f>
        <v>0</v>
      </c>
      <c r="U95" s="62">
        <f>'3500 '!AC203</f>
        <v>0</v>
      </c>
      <c r="X95" s="81"/>
      <c r="Y95" s="81"/>
    </row>
    <row r="96" spans="1:25" ht="18" hidden="1" customHeight="1" x14ac:dyDescent="0.3">
      <c r="A96" s="6" t="str">
        <f>'3500 '!A204</f>
        <v>b</v>
      </c>
      <c r="B96" s="70" t="str">
        <f>'3500 '!B204</f>
        <v/>
      </c>
      <c r="C96" s="29" t="str">
        <f>'3500 '!C204</f>
        <v>სხვა ხარჯები</v>
      </c>
      <c r="D96" s="12">
        <f>'3500 '!D204</f>
        <v>0</v>
      </c>
      <c r="E96" s="12">
        <f>'3500 '!E204</f>
        <v>1.2</v>
      </c>
      <c r="F96" s="43">
        <f>'3500 '!F204</f>
        <v>0.9</v>
      </c>
      <c r="G96" s="43">
        <f>'3500 '!G204</f>
        <v>0.71654999999999991</v>
      </c>
      <c r="H96" s="52">
        <f>'3500 '!L204</f>
        <v>0.79616666666666658</v>
      </c>
      <c r="I96" s="12">
        <f>'3500 '!M204</f>
        <v>0</v>
      </c>
      <c r="J96" s="12">
        <f>'3500 '!O204</f>
        <v>9.1980000000000006E-2</v>
      </c>
      <c r="K96" s="12">
        <f>'3500 '!S204</f>
        <v>8.7329999999999908E-2</v>
      </c>
      <c r="L96" s="43">
        <f>'3500 '!T204</f>
        <v>0.18345000000000011</v>
      </c>
      <c r="M96" s="52">
        <f>'3500 '!U204</f>
        <v>0.59712499999999991</v>
      </c>
      <c r="N96" s="62">
        <f>'3500 '!V204</f>
        <v>0.48345000000000005</v>
      </c>
      <c r="O96" s="62">
        <f>'3500 '!W204</f>
        <v>0.3</v>
      </c>
      <c r="P96" s="62">
        <f>'3500 '!X204</f>
        <v>0.3</v>
      </c>
      <c r="Q96" s="62">
        <f>'3500 '!Y204</f>
        <v>0</v>
      </c>
      <c r="R96" s="62">
        <f>'3500 '!Z204</f>
        <v>0.3</v>
      </c>
      <c r="S96" s="62">
        <f>'3500 '!AA204</f>
        <v>0</v>
      </c>
      <c r="T96" s="52">
        <f>'3500 '!AB204</f>
        <v>0</v>
      </c>
      <c r="U96" s="62">
        <f>'3500 '!AC204</f>
        <v>0</v>
      </c>
      <c r="X96" s="81"/>
      <c r="Y96" s="81"/>
    </row>
    <row r="97" spans="1:25" ht="15" hidden="1" customHeight="1" x14ac:dyDescent="0.3">
      <c r="A97" s="6" t="str">
        <f>'3500 '!A205</f>
        <v>b</v>
      </c>
      <c r="B97" s="69" t="str">
        <f>'3500 '!B205</f>
        <v/>
      </c>
      <c r="C97" s="13" t="str">
        <f>'3500 '!C205</f>
        <v>არაფინანსური აქტივების ზრდა</v>
      </c>
      <c r="D97" s="14">
        <f>'3500 '!D205</f>
        <v>0</v>
      </c>
      <c r="E97" s="14">
        <f>'3500 '!E205</f>
        <v>0</v>
      </c>
      <c r="F97" s="44">
        <f>'3500 '!F205</f>
        <v>0</v>
      </c>
      <c r="G97" s="44">
        <f>'3500 '!G205</f>
        <v>0</v>
      </c>
      <c r="H97" s="53" t="str">
        <f>'3500 '!L205</f>
        <v/>
      </c>
      <c r="I97" s="14">
        <f>'3500 '!M205</f>
        <v>0</v>
      </c>
      <c r="J97" s="14">
        <f>'3500 '!O205</f>
        <v>0</v>
      </c>
      <c r="K97" s="14">
        <f>'3500 '!S205</f>
        <v>0</v>
      </c>
      <c r="L97" s="44">
        <f>'3500 '!T205</f>
        <v>0</v>
      </c>
      <c r="M97" s="53" t="str">
        <f>'3500 '!U205</f>
        <v/>
      </c>
      <c r="N97" s="63">
        <f>'3500 '!V205</f>
        <v>0</v>
      </c>
      <c r="O97" s="63">
        <f>'3500 '!W205</f>
        <v>0</v>
      </c>
      <c r="P97" s="63">
        <f>'3500 '!X205</f>
        <v>0</v>
      </c>
      <c r="Q97" s="63">
        <f>'3500 '!Y205</f>
        <v>0</v>
      </c>
      <c r="R97" s="63">
        <f>'3500 '!Z205</f>
        <v>0</v>
      </c>
      <c r="S97" s="63">
        <f>'3500 '!AA205</f>
        <v>0</v>
      </c>
      <c r="T97" s="53">
        <f>'3500 '!AB205</f>
        <v>0</v>
      </c>
      <c r="U97" s="63">
        <f>'3500 '!AC205</f>
        <v>0</v>
      </c>
      <c r="X97" s="81"/>
      <c r="Y97" s="81"/>
    </row>
    <row r="98" spans="1:25" ht="15" hidden="1" customHeight="1" x14ac:dyDescent="0.3">
      <c r="A98" s="6" t="str">
        <f>'3500 '!A206</f>
        <v>b</v>
      </c>
      <c r="B98" s="69" t="str">
        <f>'3500 '!B206</f>
        <v/>
      </c>
      <c r="C98" s="13" t="str">
        <f>'3500 '!C206</f>
        <v>ფინანსური აქტივების ზრდა</v>
      </c>
      <c r="D98" s="14">
        <f>'3500 '!D206</f>
        <v>0</v>
      </c>
      <c r="E98" s="14">
        <f>'3500 '!E206</f>
        <v>0</v>
      </c>
      <c r="F98" s="44">
        <f>'3500 '!F206</f>
        <v>0</v>
      </c>
      <c r="G98" s="44">
        <f>'3500 '!G206</f>
        <v>0</v>
      </c>
      <c r="H98" s="53" t="str">
        <f>'3500 '!L206</f>
        <v/>
      </c>
      <c r="I98" s="14">
        <f>'3500 '!M206</f>
        <v>0</v>
      </c>
      <c r="J98" s="14">
        <f>'3500 '!O206</f>
        <v>0</v>
      </c>
      <c r="K98" s="14">
        <f>'3500 '!S206</f>
        <v>0</v>
      </c>
      <c r="L98" s="44">
        <f>'3500 '!T206</f>
        <v>0</v>
      </c>
      <c r="M98" s="53" t="str">
        <f>'3500 '!U206</f>
        <v/>
      </c>
      <c r="N98" s="63">
        <f>'3500 '!V206</f>
        <v>0</v>
      </c>
      <c r="O98" s="63">
        <f>'3500 '!W206</f>
        <v>0</v>
      </c>
      <c r="P98" s="63">
        <f>'3500 '!X206</f>
        <v>0</v>
      </c>
      <c r="Q98" s="63">
        <f>'3500 '!Y206</f>
        <v>0</v>
      </c>
      <c r="R98" s="63">
        <f>'3500 '!Z206</f>
        <v>0</v>
      </c>
      <c r="S98" s="63">
        <f>'3500 '!AA206</f>
        <v>0</v>
      </c>
      <c r="T98" s="53">
        <f>'3500 '!AB206</f>
        <v>0</v>
      </c>
      <c r="U98" s="63">
        <f>'3500 '!AC206</f>
        <v>0</v>
      </c>
      <c r="X98" s="81"/>
      <c r="Y98" s="81"/>
    </row>
    <row r="99" spans="1:25" ht="15.75" hidden="1" customHeight="1" thickBot="1" x14ac:dyDescent="0.3">
      <c r="A99" s="6" t="str">
        <f>'3500 '!A207</f>
        <v>b</v>
      </c>
      <c r="B99" s="71" t="str">
        <f>'3500 '!B207</f>
        <v/>
      </c>
      <c r="C99" s="17" t="str">
        <f>'3500 '!C207</f>
        <v>ვალდებულებების კლება</v>
      </c>
      <c r="D99" s="18">
        <f>'3500 '!D207</f>
        <v>0</v>
      </c>
      <c r="E99" s="18">
        <f>'3500 '!E207</f>
        <v>0</v>
      </c>
      <c r="F99" s="46">
        <f>'3500 '!F207</f>
        <v>0</v>
      </c>
      <c r="G99" s="46">
        <f>'3500 '!G207</f>
        <v>0</v>
      </c>
      <c r="H99" s="55" t="str">
        <f>'3500 '!L207</f>
        <v/>
      </c>
      <c r="I99" s="18">
        <f>'3500 '!M207</f>
        <v>0</v>
      </c>
      <c r="J99" s="18">
        <f>'3500 '!O207</f>
        <v>0</v>
      </c>
      <c r="K99" s="18">
        <f>'3500 '!S207</f>
        <v>0</v>
      </c>
      <c r="L99" s="46">
        <f>'3500 '!T207</f>
        <v>0</v>
      </c>
      <c r="M99" s="55" t="str">
        <f>'3500 '!U207</f>
        <v/>
      </c>
      <c r="N99" s="65">
        <f>'3500 '!V207</f>
        <v>0</v>
      </c>
      <c r="O99" s="65">
        <f>'3500 '!W207</f>
        <v>0</v>
      </c>
      <c r="P99" s="65">
        <f>'3500 '!X207</f>
        <v>0</v>
      </c>
      <c r="Q99" s="65">
        <f>'3500 '!Y207</f>
        <v>0</v>
      </c>
      <c r="R99" s="65">
        <f>'3500 '!Z207</f>
        <v>0</v>
      </c>
      <c r="S99" s="65">
        <f>'3500 '!AA207</f>
        <v>0</v>
      </c>
      <c r="T99" s="55">
        <f>'3500 '!AB207</f>
        <v>0</v>
      </c>
      <c r="U99" s="65">
        <f>'3500 '!AC207</f>
        <v>0</v>
      </c>
      <c r="X99" s="81"/>
      <c r="Y99" s="81"/>
    </row>
    <row r="100" spans="1:25" s="6" customFormat="1" ht="31.5" hidden="1" customHeight="1" thickTop="1" thickBot="1" x14ac:dyDescent="0.3">
      <c r="A100" s="6" t="str">
        <f>'3500 '!A208</f>
        <v>b</v>
      </c>
      <c r="B100" s="67" t="str">
        <f>'3500 '!B208</f>
        <v>35 01 04 06</v>
      </c>
      <c r="C100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'3500 '!D208</f>
        <v>1149</v>
      </c>
      <c r="E100" s="22">
        <f>'3500 '!E208</f>
        <v>143.54000000000002</v>
      </c>
      <c r="F100" s="47">
        <f>'3500 '!F208</f>
        <v>135.79000000000002</v>
      </c>
      <c r="G100" s="47">
        <f>'3500 '!G208</f>
        <v>123.05432</v>
      </c>
      <c r="H100" s="56">
        <f>'3500 '!L208</f>
        <v>0.90621047205243377</v>
      </c>
      <c r="I100" s="22">
        <f>'3500 '!M208</f>
        <v>0</v>
      </c>
      <c r="J100" s="22">
        <f>'3500 '!O208</f>
        <v>3.4464700000000015</v>
      </c>
      <c r="K100" s="22">
        <f>'3500 '!S208</f>
        <v>4.990470000000002</v>
      </c>
      <c r="L100" s="47">
        <f>'3500 '!T208</f>
        <v>12.735680000000016</v>
      </c>
      <c r="M100" s="56">
        <f>'3500 '!U208</f>
        <v>0.85728242998467319</v>
      </c>
      <c r="N100" s="66">
        <f>'3500 '!V208</f>
        <v>20.485680000000016</v>
      </c>
      <c r="O100" s="66">
        <f>'3500 '!W208</f>
        <v>19.600000000000001</v>
      </c>
      <c r="P100" s="66">
        <f>'3500 '!X208</f>
        <v>7.75</v>
      </c>
      <c r="Q100" s="66">
        <f>'3500 '!Y208</f>
        <v>0</v>
      </c>
      <c r="R100" s="66">
        <f>'3500 '!Z208</f>
        <v>7.75</v>
      </c>
      <c r="S100" s="66">
        <f>'3500 '!AA208</f>
        <v>0</v>
      </c>
      <c r="T100" s="56">
        <f>'3500 '!AB208</f>
        <v>0</v>
      </c>
      <c r="U100" s="66">
        <f>'3500 '!AC208</f>
        <v>0</v>
      </c>
      <c r="X100" s="81"/>
      <c r="Y100" s="81"/>
    </row>
    <row r="101" spans="1:25" s="6" customFormat="1" ht="15.75" hidden="1" customHeight="1" thickTop="1" x14ac:dyDescent="0.3">
      <c r="A101" s="6" t="str">
        <f>'3500 '!A209</f>
        <v>b</v>
      </c>
      <c r="B101" s="69" t="str">
        <f>'3500 '!B209</f>
        <v/>
      </c>
      <c r="C101" s="13" t="str">
        <f>'3500 '!C209</f>
        <v>ხარჯები</v>
      </c>
      <c r="D101" s="14">
        <f>'3500 '!D209</f>
        <v>1149</v>
      </c>
      <c r="E101" s="14">
        <f>'3500 '!E209</f>
        <v>143.54000000000002</v>
      </c>
      <c r="F101" s="44">
        <f>'3500 '!F209</f>
        <v>135.79000000000002</v>
      </c>
      <c r="G101" s="44">
        <f>'3500 '!G209</f>
        <v>123.05432</v>
      </c>
      <c r="H101" s="53">
        <f>'3500 '!L209</f>
        <v>0.90621047205243377</v>
      </c>
      <c r="I101" s="14">
        <f>'3500 '!M209</f>
        <v>0</v>
      </c>
      <c r="J101" s="14">
        <f>'3500 '!O209</f>
        <v>3.4464700000000015</v>
      </c>
      <c r="K101" s="14">
        <f>'3500 '!S209</f>
        <v>4.990470000000002</v>
      </c>
      <c r="L101" s="44">
        <f>'3500 '!T209</f>
        <v>12.735680000000016</v>
      </c>
      <c r="M101" s="53">
        <f>'3500 '!U209</f>
        <v>0.85728242998467319</v>
      </c>
      <c r="N101" s="63">
        <f>'3500 '!V209</f>
        <v>20.485680000000016</v>
      </c>
      <c r="O101" s="63">
        <f>'3500 '!W209</f>
        <v>19.600000000000001</v>
      </c>
      <c r="P101" s="63">
        <f>'3500 '!X209</f>
        <v>7.75</v>
      </c>
      <c r="Q101" s="63">
        <f>'3500 '!Y209</f>
        <v>0</v>
      </c>
      <c r="R101" s="63">
        <f>'3500 '!Z209</f>
        <v>7.75</v>
      </c>
      <c r="S101" s="63">
        <f>'3500 '!AA209</f>
        <v>0</v>
      </c>
      <c r="T101" s="53">
        <f>'3500 '!AB209</f>
        <v>0</v>
      </c>
      <c r="U101" s="63">
        <f>'3500 '!AC209</f>
        <v>0</v>
      </c>
      <c r="X101" s="81"/>
      <c r="Y101" s="81"/>
    </row>
    <row r="102" spans="1:25" s="6" customFormat="1" ht="18" hidden="1" customHeight="1" x14ac:dyDescent="0.3">
      <c r="A102" s="6" t="str">
        <f>'3500 '!A210</f>
        <v>b</v>
      </c>
      <c r="B102" s="70" t="str">
        <f>'3500 '!B210</f>
        <v/>
      </c>
      <c r="C102" s="29" t="str">
        <f>'3500 '!C210</f>
        <v>შრომის ანაზღაურება</v>
      </c>
      <c r="D102" s="12">
        <f>'3500 '!D210</f>
        <v>1095</v>
      </c>
      <c r="E102" s="12">
        <f>'3500 '!E210</f>
        <v>86.04</v>
      </c>
      <c r="F102" s="43">
        <f>'3500 '!F210</f>
        <v>86.04</v>
      </c>
      <c r="G102" s="43">
        <f>'3500 '!G210</f>
        <v>86.039760000000001</v>
      </c>
      <c r="H102" s="52">
        <f>'3500 '!L210</f>
        <v>0.99999721059972102</v>
      </c>
      <c r="I102" s="12">
        <f>'3500 '!M210</f>
        <v>0</v>
      </c>
      <c r="J102" s="12">
        <f>'3500 '!O210</f>
        <v>0</v>
      </c>
      <c r="K102" s="12">
        <f>'3500 '!S210</f>
        <v>0</v>
      </c>
      <c r="L102" s="43">
        <f>'3500 '!T210</f>
        <v>2.40000000005125E-4</v>
      </c>
      <c r="M102" s="52">
        <f>'3500 '!U210</f>
        <v>0.99999721059972102</v>
      </c>
      <c r="N102" s="62">
        <f>'3500 '!V210</f>
        <v>2.40000000005125E-4</v>
      </c>
      <c r="O102" s="62">
        <f>'3500 '!W210</f>
        <v>0</v>
      </c>
      <c r="P102" s="62">
        <f>'3500 '!X210</f>
        <v>0</v>
      </c>
      <c r="Q102" s="62">
        <f>'3500 '!Y210</f>
        <v>0</v>
      </c>
      <c r="R102" s="62">
        <f>'3500 '!Z210</f>
        <v>0</v>
      </c>
      <c r="S102" s="62">
        <f>'3500 '!AA210</f>
        <v>0</v>
      </c>
      <c r="T102" s="52">
        <f>'3500 '!AB210</f>
        <v>0</v>
      </c>
      <c r="U102" s="62">
        <f>'3500 '!AC210</f>
        <v>0</v>
      </c>
      <c r="X102" s="81"/>
      <c r="Y102" s="81"/>
    </row>
    <row r="103" spans="1:25" s="6" customFormat="1" ht="18" hidden="1" customHeight="1" x14ac:dyDescent="0.3">
      <c r="A103" s="6" t="str">
        <f>'3500 '!A211</f>
        <v>b</v>
      </c>
      <c r="B103" s="70">
        <f>'3500 '!B211</f>
        <v>0</v>
      </c>
      <c r="C103" s="33" t="str">
        <f>'3500 '!C211</f>
        <v>თანამდებობრივი სარგო</v>
      </c>
      <c r="D103" s="12">
        <f>'3500 '!D211</f>
        <v>0</v>
      </c>
      <c r="E103" s="12">
        <f>'3500 '!E211</f>
        <v>0</v>
      </c>
      <c r="F103" s="43">
        <f>'3500 '!F211</f>
        <v>0</v>
      </c>
      <c r="G103" s="43">
        <f>'3500 '!G211</f>
        <v>86.039760000000001</v>
      </c>
      <c r="H103" s="52" t="str">
        <f>'3500 '!L211</f>
        <v/>
      </c>
      <c r="I103" s="12">
        <f>'3500 '!M211</f>
        <v>0</v>
      </c>
      <c r="J103" s="12">
        <f>'3500 '!O211</f>
        <v>0</v>
      </c>
      <c r="K103" s="12">
        <f>'3500 '!S211</f>
        <v>0</v>
      </c>
      <c r="L103" s="43" t="str">
        <f>'3500 '!T211</f>
        <v/>
      </c>
      <c r="M103" s="52" t="str">
        <f>'3500 '!U211</f>
        <v/>
      </c>
      <c r="N103" s="62" t="str">
        <f>'3500 '!V211</f>
        <v/>
      </c>
      <c r="O103" s="62">
        <f>'3500 '!W211</f>
        <v>0</v>
      </c>
      <c r="P103" s="62">
        <f>'3500 '!X211</f>
        <v>0</v>
      </c>
      <c r="Q103" s="62">
        <f>'3500 '!Y211</f>
        <v>0</v>
      </c>
      <c r="R103" s="62">
        <f>'3500 '!Z211</f>
        <v>0</v>
      </c>
      <c r="S103" s="62">
        <f>'3500 '!AA211</f>
        <v>0</v>
      </c>
      <c r="T103" s="52">
        <f>'3500 '!AB211</f>
        <v>0</v>
      </c>
      <c r="U103" s="62">
        <f>'3500 '!AC211</f>
        <v>0</v>
      </c>
      <c r="X103" s="81"/>
      <c r="Y103" s="81"/>
    </row>
    <row r="104" spans="1:25" s="6" customFormat="1" ht="18" hidden="1" customHeight="1" x14ac:dyDescent="0.3">
      <c r="A104" s="6" t="str">
        <f>'3500 '!A212</f>
        <v>b</v>
      </c>
      <c r="B104" s="70">
        <f>'3500 '!B212</f>
        <v>0</v>
      </c>
      <c r="C104" s="33" t="str">
        <f>'3500 '!C212</f>
        <v>პრემია</v>
      </c>
      <c r="D104" s="12">
        <f>'3500 '!D212</f>
        <v>0</v>
      </c>
      <c r="E104" s="12">
        <f>'3500 '!E212</f>
        <v>0</v>
      </c>
      <c r="F104" s="43">
        <f>'3500 '!F212</f>
        <v>0</v>
      </c>
      <c r="G104" s="43">
        <f>'3500 '!G212</f>
        <v>0</v>
      </c>
      <c r="H104" s="52" t="str">
        <f>'3500 '!L212</f>
        <v/>
      </c>
      <c r="I104" s="12">
        <f>'3500 '!M212</f>
        <v>0</v>
      </c>
      <c r="J104" s="12">
        <f>'3500 '!O212</f>
        <v>0</v>
      </c>
      <c r="K104" s="12">
        <f>'3500 '!S212</f>
        <v>0</v>
      </c>
      <c r="L104" s="43" t="str">
        <f>'3500 '!T212</f>
        <v/>
      </c>
      <c r="M104" s="52" t="str">
        <f>'3500 '!U212</f>
        <v/>
      </c>
      <c r="N104" s="62" t="str">
        <f>'3500 '!V212</f>
        <v/>
      </c>
      <c r="O104" s="62">
        <f>'3500 '!W212</f>
        <v>0</v>
      </c>
      <c r="P104" s="62">
        <f>'3500 '!X212</f>
        <v>0</v>
      </c>
      <c r="Q104" s="62">
        <f>'3500 '!Y212</f>
        <v>0</v>
      </c>
      <c r="R104" s="62">
        <f>'3500 '!Z212</f>
        <v>0</v>
      </c>
      <c r="S104" s="62">
        <f>'3500 '!AA212</f>
        <v>0</v>
      </c>
      <c r="T104" s="52">
        <f>'3500 '!AB212</f>
        <v>0</v>
      </c>
      <c r="U104" s="62">
        <f>'3500 '!AC212</f>
        <v>0</v>
      </c>
      <c r="X104" s="81"/>
      <c r="Y104" s="81"/>
    </row>
    <row r="105" spans="1:25" s="6" customFormat="1" ht="18" hidden="1" customHeight="1" x14ac:dyDescent="0.3">
      <c r="A105" s="6" t="str">
        <f>'3500 '!A213</f>
        <v>b</v>
      </c>
      <c r="B105" s="70">
        <f>'3500 '!B213</f>
        <v>0</v>
      </c>
      <c r="C105" s="33" t="str">
        <f>'3500 '!C213</f>
        <v>დანამატი</v>
      </c>
      <c r="D105" s="12">
        <f>'3500 '!D213</f>
        <v>0</v>
      </c>
      <c r="E105" s="12">
        <f>'3500 '!E213</f>
        <v>0</v>
      </c>
      <c r="F105" s="43">
        <f>'3500 '!F213</f>
        <v>0</v>
      </c>
      <c r="G105" s="43">
        <f>'3500 '!G213</f>
        <v>0</v>
      </c>
      <c r="H105" s="52" t="str">
        <f>'3500 '!L213</f>
        <v/>
      </c>
      <c r="I105" s="12">
        <f>'3500 '!M213</f>
        <v>0</v>
      </c>
      <c r="J105" s="12">
        <f>'3500 '!O213</f>
        <v>0</v>
      </c>
      <c r="K105" s="12">
        <f>'3500 '!S213</f>
        <v>0</v>
      </c>
      <c r="L105" s="43" t="str">
        <f>'3500 '!T213</f>
        <v/>
      </c>
      <c r="M105" s="52" t="str">
        <f>'3500 '!U213</f>
        <v/>
      </c>
      <c r="N105" s="62" t="str">
        <f>'3500 '!V213</f>
        <v/>
      </c>
      <c r="O105" s="62">
        <f>'3500 '!W213</f>
        <v>0</v>
      </c>
      <c r="P105" s="62">
        <f>'3500 '!X213</f>
        <v>0</v>
      </c>
      <c r="Q105" s="62">
        <f>'3500 '!Y213</f>
        <v>0</v>
      </c>
      <c r="R105" s="62">
        <f>'3500 '!Z213</f>
        <v>0</v>
      </c>
      <c r="S105" s="62">
        <f>'3500 '!AA213</f>
        <v>0</v>
      </c>
      <c r="T105" s="52">
        <f>'3500 '!AB213</f>
        <v>0</v>
      </c>
      <c r="U105" s="62">
        <f>'3500 '!AC213</f>
        <v>0</v>
      </c>
      <c r="X105" s="81"/>
      <c r="Y105" s="81"/>
    </row>
    <row r="106" spans="1:25" s="6" customFormat="1" ht="18" hidden="1" customHeight="1" x14ac:dyDescent="0.3">
      <c r="A106" s="6" t="str">
        <f>'3500 '!A214</f>
        <v>b</v>
      </c>
      <c r="B106" s="70" t="str">
        <f>'3500 '!B214</f>
        <v/>
      </c>
      <c r="C106" s="29" t="str">
        <f>'3500 '!C214</f>
        <v>საქონელი და მომსახურება</v>
      </c>
      <c r="D106" s="12">
        <f>'3500 '!D214</f>
        <v>45</v>
      </c>
      <c r="E106" s="12">
        <f>'3500 '!E214</f>
        <v>45</v>
      </c>
      <c r="F106" s="43">
        <f>'3500 '!F214</f>
        <v>38</v>
      </c>
      <c r="G106" s="43">
        <f>'3500 '!G214</f>
        <v>26.361360000000001</v>
      </c>
      <c r="H106" s="52">
        <f>'3500 '!L214</f>
        <v>0.69372</v>
      </c>
      <c r="I106" s="12">
        <f>'3500 '!M214</f>
        <v>0</v>
      </c>
      <c r="J106" s="12">
        <f>'3500 '!O214</f>
        <v>2.7964700000000011</v>
      </c>
      <c r="K106" s="12">
        <f>'3500 '!S214</f>
        <v>2.7972000000000001</v>
      </c>
      <c r="L106" s="43">
        <f>'3500 '!T214</f>
        <v>11.638639999999999</v>
      </c>
      <c r="M106" s="52">
        <f>'3500 '!U214</f>
        <v>0.585808</v>
      </c>
      <c r="N106" s="62">
        <f>'3500 '!V214</f>
        <v>18.638639999999999</v>
      </c>
      <c r="O106" s="62">
        <f>'3500 '!W214</f>
        <v>17.3</v>
      </c>
      <c r="P106" s="62">
        <f>'3500 '!X214</f>
        <v>7</v>
      </c>
      <c r="Q106" s="62">
        <f>'3500 '!Y214</f>
        <v>0</v>
      </c>
      <c r="R106" s="62">
        <f>'3500 '!Z214</f>
        <v>7</v>
      </c>
      <c r="S106" s="62">
        <f>'3500 '!AA214</f>
        <v>0</v>
      </c>
      <c r="T106" s="52">
        <f>'3500 '!AB214</f>
        <v>0</v>
      </c>
      <c r="U106" s="62">
        <f>'3500 '!AC214</f>
        <v>0</v>
      </c>
      <c r="X106" s="81"/>
      <c r="Y106" s="81"/>
    </row>
    <row r="107" spans="1:25" s="6" customFormat="1" ht="18" hidden="1" customHeight="1" x14ac:dyDescent="0.3">
      <c r="A107" s="6" t="str">
        <f>'3500 '!A215</f>
        <v>b</v>
      </c>
      <c r="B107" s="70">
        <f>'3500 '!B215</f>
        <v>0</v>
      </c>
      <c r="C107" s="33" t="str">
        <f>'3500 '!C215</f>
        <v>მ.შ. შტატგარეშეთა შრომის ანაზღაურება</v>
      </c>
      <c r="D107" s="12">
        <f>'3500 '!D215</f>
        <v>0</v>
      </c>
      <c r="E107" s="12">
        <f>'3500 '!E215</f>
        <v>0</v>
      </c>
      <c r="F107" s="43">
        <f>'3500 '!F215</f>
        <v>0</v>
      </c>
      <c r="G107" s="43">
        <f>'3500 '!G215</f>
        <v>0</v>
      </c>
      <c r="H107" s="52" t="str">
        <f>'3500 '!L215</f>
        <v/>
      </c>
      <c r="I107" s="12">
        <f>'3500 '!M215</f>
        <v>0</v>
      </c>
      <c r="J107" s="12">
        <f>'3500 '!O215</f>
        <v>0</v>
      </c>
      <c r="K107" s="12">
        <f>'3500 '!S215</f>
        <v>0</v>
      </c>
      <c r="L107" s="43" t="str">
        <f>'3500 '!T215</f>
        <v/>
      </c>
      <c r="M107" s="52" t="str">
        <f>'3500 '!U215</f>
        <v/>
      </c>
      <c r="N107" s="62" t="str">
        <f>'3500 '!V215</f>
        <v/>
      </c>
      <c r="O107" s="62">
        <f>'3500 '!W215</f>
        <v>0</v>
      </c>
      <c r="P107" s="62">
        <f>'3500 '!X215</f>
        <v>0</v>
      </c>
      <c r="Q107" s="62">
        <f>'3500 '!Y215</f>
        <v>0</v>
      </c>
      <c r="R107" s="62">
        <f>'3500 '!Z215</f>
        <v>0</v>
      </c>
      <c r="S107" s="62">
        <f>'3500 '!AA215</f>
        <v>0</v>
      </c>
      <c r="T107" s="52">
        <f>'3500 '!AB215</f>
        <v>0</v>
      </c>
      <c r="U107" s="62">
        <f>'3500 '!AC215</f>
        <v>0</v>
      </c>
      <c r="X107" s="81"/>
      <c r="Y107" s="81"/>
    </row>
    <row r="108" spans="1:25" s="6" customFormat="1" ht="18" hidden="1" customHeight="1" x14ac:dyDescent="0.3">
      <c r="A108" s="6" t="str">
        <f>'3500 '!A216</f>
        <v>b</v>
      </c>
      <c r="B108" s="70" t="str">
        <f>'3500 '!B216</f>
        <v/>
      </c>
      <c r="C108" s="29" t="str">
        <f>'3500 '!C216</f>
        <v>პროცენტი</v>
      </c>
      <c r="D108" s="12">
        <f>'3500 '!D216</f>
        <v>0</v>
      </c>
      <c r="E108" s="12">
        <f>'3500 '!E216</f>
        <v>0</v>
      </c>
      <c r="F108" s="43">
        <f>'3500 '!F216</f>
        <v>0</v>
      </c>
      <c r="G108" s="43">
        <f>'3500 '!G216</f>
        <v>0</v>
      </c>
      <c r="H108" s="52" t="str">
        <f>'3500 '!L216</f>
        <v/>
      </c>
      <c r="I108" s="12">
        <f>'3500 '!M216</f>
        <v>0</v>
      </c>
      <c r="J108" s="12">
        <f>'3500 '!O216</f>
        <v>0</v>
      </c>
      <c r="K108" s="12">
        <f>'3500 '!S216</f>
        <v>0</v>
      </c>
      <c r="L108" s="43">
        <f>'3500 '!T216</f>
        <v>0</v>
      </c>
      <c r="M108" s="52" t="str">
        <f>'3500 '!U216</f>
        <v/>
      </c>
      <c r="N108" s="62">
        <f>'3500 '!V216</f>
        <v>0</v>
      </c>
      <c r="O108" s="62">
        <f>'3500 '!W216</f>
        <v>0</v>
      </c>
      <c r="P108" s="62">
        <f>'3500 '!X216</f>
        <v>0</v>
      </c>
      <c r="Q108" s="62">
        <f>'3500 '!Y216</f>
        <v>0</v>
      </c>
      <c r="R108" s="62">
        <f>'3500 '!Z216</f>
        <v>0</v>
      </c>
      <c r="S108" s="62">
        <f>'3500 '!AA216</f>
        <v>0</v>
      </c>
      <c r="T108" s="52">
        <f>'3500 '!AB216</f>
        <v>0</v>
      </c>
      <c r="U108" s="62">
        <f>'3500 '!AC216</f>
        <v>0</v>
      </c>
      <c r="X108" s="81"/>
      <c r="Y108" s="81"/>
    </row>
    <row r="109" spans="1:25" s="6" customFormat="1" ht="18" hidden="1" customHeight="1" x14ac:dyDescent="0.3">
      <c r="A109" s="6" t="str">
        <f>'3500 '!A217</f>
        <v>b</v>
      </c>
      <c r="B109" s="70" t="str">
        <f>'3500 '!B217</f>
        <v/>
      </c>
      <c r="C109" s="29" t="str">
        <f>'3500 '!C217</f>
        <v>სუბსიდიები</v>
      </c>
      <c r="D109" s="12">
        <f>'3500 '!D217</f>
        <v>0</v>
      </c>
      <c r="E109" s="12">
        <f>'3500 '!E217</f>
        <v>0</v>
      </c>
      <c r="F109" s="43">
        <f>'3500 '!F217</f>
        <v>0</v>
      </c>
      <c r="G109" s="43">
        <f>'3500 '!G217</f>
        <v>0</v>
      </c>
      <c r="H109" s="52" t="str">
        <f>'3500 '!L217</f>
        <v/>
      </c>
      <c r="I109" s="12">
        <f>'3500 '!M217</f>
        <v>0</v>
      </c>
      <c r="J109" s="12">
        <f>'3500 '!O217</f>
        <v>0</v>
      </c>
      <c r="K109" s="12">
        <f>'3500 '!S217</f>
        <v>0</v>
      </c>
      <c r="L109" s="43">
        <f>'3500 '!T217</f>
        <v>0</v>
      </c>
      <c r="M109" s="52" t="str">
        <f>'3500 '!U217</f>
        <v/>
      </c>
      <c r="N109" s="62">
        <f>'3500 '!V217</f>
        <v>0</v>
      </c>
      <c r="O109" s="62">
        <f>'3500 '!W217</f>
        <v>0</v>
      </c>
      <c r="P109" s="62">
        <f>'3500 '!X217</f>
        <v>0</v>
      </c>
      <c r="Q109" s="62">
        <f>'3500 '!Y217</f>
        <v>0</v>
      </c>
      <c r="R109" s="62">
        <f>'3500 '!Z217</f>
        <v>0</v>
      </c>
      <c r="S109" s="62">
        <f>'3500 '!AA217</f>
        <v>0</v>
      </c>
      <c r="T109" s="52">
        <f>'3500 '!AB217</f>
        <v>0</v>
      </c>
      <c r="U109" s="62">
        <f>'3500 '!AC217</f>
        <v>0</v>
      </c>
      <c r="X109" s="81"/>
      <c r="Y109" s="81"/>
    </row>
    <row r="110" spans="1:25" s="6" customFormat="1" ht="18" hidden="1" customHeight="1" x14ac:dyDescent="0.3">
      <c r="A110" s="6" t="str">
        <f>'3500 '!A218</f>
        <v>b</v>
      </c>
      <c r="B110" s="70" t="str">
        <f>'3500 '!B218</f>
        <v/>
      </c>
      <c r="C110" s="29" t="str">
        <f>'3500 '!C218</f>
        <v>გრანტები</v>
      </c>
      <c r="D110" s="12">
        <f>'3500 '!D218</f>
        <v>0</v>
      </c>
      <c r="E110" s="12">
        <f>'3500 '!E218</f>
        <v>0</v>
      </c>
      <c r="F110" s="43">
        <f>'3500 '!F218</f>
        <v>0</v>
      </c>
      <c r="G110" s="43">
        <f>'3500 '!G218</f>
        <v>0</v>
      </c>
      <c r="H110" s="52" t="str">
        <f>'3500 '!L218</f>
        <v/>
      </c>
      <c r="I110" s="12">
        <f>'3500 '!M218</f>
        <v>0</v>
      </c>
      <c r="J110" s="12">
        <f>'3500 '!O218</f>
        <v>0</v>
      </c>
      <c r="K110" s="12">
        <f>'3500 '!S218</f>
        <v>0</v>
      </c>
      <c r="L110" s="43">
        <f>'3500 '!T218</f>
        <v>0</v>
      </c>
      <c r="M110" s="52" t="str">
        <f>'3500 '!U218</f>
        <v/>
      </c>
      <c r="N110" s="62">
        <f>'3500 '!V218</f>
        <v>0</v>
      </c>
      <c r="O110" s="62">
        <f>'3500 '!W218</f>
        <v>0</v>
      </c>
      <c r="P110" s="62">
        <f>'3500 '!X218</f>
        <v>0</v>
      </c>
      <c r="Q110" s="62">
        <f>'3500 '!Y218</f>
        <v>0</v>
      </c>
      <c r="R110" s="62">
        <f>'3500 '!Z218</f>
        <v>0</v>
      </c>
      <c r="S110" s="62">
        <f>'3500 '!AA218</f>
        <v>0</v>
      </c>
      <c r="T110" s="52">
        <f>'3500 '!AB218</f>
        <v>0</v>
      </c>
      <c r="U110" s="62">
        <f>'3500 '!AC218</f>
        <v>0</v>
      </c>
      <c r="X110" s="81"/>
      <c r="Y110" s="81"/>
    </row>
    <row r="111" spans="1:25" s="6" customFormat="1" ht="18" hidden="1" customHeight="1" x14ac:dyDescent="0.3">
      <c r="A111" s="6" t="str">
        <f>'3500 '!A219</f>
        <v>b</v>
      </c>
      <c r="B111" s="70" t="str">
        <f>'3500 '!B219</f>
        <v/>
      </c>
      <c r="C111" s="29" t="str">
        <f>'3500 '!C219</f>
        <v>სოციალური უზრუნველყოფა</v>
      </c>
      <c r="D111" s="12">
        <f>'3500 '!D219</f>
        <v>4</v>
      </c>
      <c r="E111" s="12">
        <f>'3500 '!E219</f>
        <v>7.5</v>
      </c>
      <c r="F111" s="43">
        <f>'3500 '!F219</f>
        <v>7.25</v>
      </c>
      <c r="G111" s="43">
        <f>'3500 '!G219</f>
        <v>7.0079200000000004</v>
      </c>
      <c r="H111" s="52">
        <f>'3500 '!L219</f>
        <v>0.96660965517241382</v>
      </c>
      <c r="I111" s="12">
        <f>'3500 '!M219</f>
        <v>0</v>
      </c>
      <c r="J111" s="12">
        <f>'3500 '!O219</f>
        <v>0.65000000000000036</v>
      </c>
      <c r="K111" s="12">
        <f>'3500 '!S219</f>
        <v>1.9212700000000007</v>
      </c>
      <c r="L111" s="43">
        <f>'3500 '!T219</f>
        <v>0.24207999999999963</v>
      </c>
      <c r="M111" s="52">
        <f>'3500 '!U219</f>
        <v>0.93438933333333341</v>
      </c>
      <c r="N111" s="62">
        <f>'3500 '!V219</f>
        <v>0.49207999999999963</v>
      </c>
      <c r="O111" s="62">
        <f>'3500 '!W219</f>
        <v>0.3</v>
      </c>
      <c r="P111" s="62">
        <f>'3500 '!X219</f>
        <v>0.25</v>
      </c>
      <c r="Q111" s="62">
        <f>'3500 '!Y219</f>
        <v>0</v>
      </c>
      <c r="R111" s="62">
        <f>'3500 '!Z219</f>
        <v>0.25</v>
      </c>
      <c r="S111" s="62">
        <f>'3500 '!AA219</f>
        <v>0</v>
      </c>
      <c r="T111" s="52">
        <f>'3500 '!AB219</f>
        <v>0</v>
      </c>
      <c r="U111" s="62">
        <f>'3500 '!AC219</f>
        <v>0</v>
      </c>
      <c r="X111" s="81"/>
      <c r="Y111" s="81"/>
    </row>
    <row r="112" spans="1:25" s="6" customFormat="1" ht="18" hidden="1" customHeight="1" x14ac:dyDescent="0.3">
      <c r="A112" s="6" t="str">
        <f>'3500 '!A220</f>
        <v>b</v>
      </c>
      <c r="B112" s="70" t="str">
        <f>'3500 '!B220</f>
        <v/>
      </c>
      <c r="C112" s="29" t="str">
        <f>'3500 '!C220</f>
        <v>სხვა ხარჯები</v>
      </c>
      <c r="D112" s="12">
        <f>'3500 '!D220</f>
        <v>5</v>
      </c>
      <c r="E112" s="12">
        <f>'3500 '!E220</f>
        <v>5</v>
      </c>
      <c r="F112" s="43">
        <f>'3500 '!F220</f>
        <v>4.5</v>
      </c>
      <c r="G112" s="43">
        <f>'3500 '!G220</f>
        <v>3.6452800000000001</v>
      </c>
      <c r="H112" s="52">
        <f>'3500 '!L220</f>
        <v>0.81006222222222224</v>
      </c>
      <c r="I112" s="12">
        <f>'3500 '!M220</f>
        <v>0</v>
      </c>
      <c r="J112" s="12">
        <f>'3500 '!O220</f>
        <v>0</v>
      </c>
      <c r="K112" s="12">
        <f>'3500 '!S220</f>
        <v>0.2719999999999998</v>
      </c>
      <c r="L112" s="43">
        <f>'3500 '!T220</f>
        <v>0.85471999999999992</v>
      </c>
      <c r="M112" s="52">
        <f>'3500 '!U220</f>
        <v>0.72905600000000004</v>
      </c>
      <c r="N112" s="62">
        <f>'3500 '!V220</f>
        <v>1.3547199999999999</v>
      </c>
      <c r="O112" s="62">
        <f>'3500 '!W220</f>
        <v>2</v>
      </c>
      <c r="P112" s="62">
        <f>'3500 '!X220</f>
        <v>0.5</v>
      </c>
      <c r="Q112" s="62">
        <f>'3500 '!Y220</f>
        <v>0</v>
      </c>
      <c r="R112" s="62">
        <f>'3500 '!Z220</f>
        <v>0.5</v>
      </c>
      <c r="S112" s="62">
        <f>'3500 '!AA220</f>
        <v>0</v>
      </c>
      <c r="T112" s="52">
        <f>'3500 '!AB220</f>
        <v>0</v>
      </c>
      <c r="U112" s="62">
        <f>'3500 '!AC220</f>
        <v>0</v>
      </c>
      <c r="X112" s="81"/>
      <c r="Y112" s="81"/>
    </row>
    <row r="113" spans="1:25" s="6" customFormat="1" ht="15" hidden="1" customHeight="1" x14ac:dyDescent="0.3">
      <c r="A113" s="6" t="str">
        <f>'3500 '!A221</f>
        <v>b</v>
      </c>
      <c r="B113" s="69" t="str">
        <f>'3500 '!B221</f>
        <v/>
      </c>
      <c r="C113" s="13" t="str">
        <f>'3500 '!C221</f>
        <v>არაფინანსური აქტივების ზრდა</v>
      </c>
      <c r="D113" s="14">
        <f>'3500 '!D221</f>
        <v>0</v>
      </c>
      <c r="E113" s="14">
        <f>'3500 '!E221</f>
        <v>0</v>
      </c>
      <c r="F113" s="44">
        <f>'3500 '!F221</f>
        <v>0</v>
      </c>
      <c r="G113" s="44">
        <f>'3500 '!G221</f>
        <v>0</v>
      </c>
      <c r="H113" s="53" t="str">
        <f>'3500 '!L221</f>
        <v/>
      </c>
      <c r="I113" s="14">
        <f>'3500 '!M221</f>
        <v>0</v>
      </c>
      <c r="J113" s="14">
        <f>'3500 '!O221</f>
        <v>0</v>
      </c>
      <c r="K113" s="14">
        <f>'3500 '!S221</f>
        <v>0</v>
      </c>
      <c r="L113" s="44">
        <f>'3500 '!T221</f>
        <v>0</v>
      </c>
      <c r="M113" s="53" t="str">
        <f>'3500 '!U221</f>
        <v/>
      </c>
      <c r="N113" s="63">
        <f>'3500 '!V221</f>
        <v>0</v>
      </c>
      <c r="O113" s="63">
        <f>'3500 '!W221</f>
        <v>0</v>
      </c>
      <c r="P113" s="63">
        <f>'3500 '!X221</f>
        <v>0</v>
      </c>
      <c r="Q113" s="63">
        <f>'3500 '!Y221</f>
        <v>0</v>
      </c>
      <c r="R113" s="63">
        <f>'3500 '!Z221</f>
        <v>0</v>
      </c>
      <c r="S113" s="63">
        <f>'3500 '!AA221</f>
        <v>0</v>
      </c>
      <c r="T113" s="53">
        <f>'3500 '!AB221</f>
        <v>0</v>
      </c>
      <c r="U113" s="63">
        <f>'3500 '!AC221</f>
        <v>0</v>
      </c>
      <c r="X113" s="81"/>
      <c r="Y113" s="81"/>
    </row>
    <row r="114" spans="1:25" s="6" customFormat="1" ht="15" hidden="1" customHeight="1" x14ac:dyDescent="0.3">
      <c r="A114" s="6" t="str">
        <f>'3500 '!A222</f>
        <v>b</v>
      </c>
      <c r="B114" s="69" t="str">
        <f>'3500 '!B222</f>
        <v/>
      </c>
      <c r="C114" s="13" t="str">
        <f>'3500 '!C222</f>
        <v>ფინანსური აქტივების ზრდა</v>
      </c>
      <c r="D114" s="14">
        <f>'3500 '!D222</f>
        <v>0</v>
      </c>
      <c r="E114" s="14">
        <f>'3500 '!E222</f>
        <v>0</v>
      </c>
      <c r="F114" s="44">
        <f>'3500 '!F222</f>
        <v>0</v>
      </c>
      <c r="G114" s="44">
        <f>'3500 '!G222</f>
        <v>0</v>
      </c>
      <c r="H114" s="53" t="str">
        <f>'3500 '!L222</f>
        <v/>
      </c>
      <c r="I114" s="14">
        <f>'3500 '!M222</f>
        <v>0</v>
      </c>
      <c r="J114" s="14">
        <f>'3500 '!O222</f>
        <v>0</v>
      </c>
      <c r="K114" s="14">
        <f>'3500 '!S222</f>
        <v>0</v>
      </c>
      <c r="L114" s="44">
        <f>'3500 '!T222</f>
        <v>0</v>
      </c>
      <c r="M114" s="53" t="str">
        <f>'3500 '!U222</f>
        <v/>
      </c>
      <c r="N114" s="63">
        <f>'3500 '!V222</f>
        <v>0</v>
      </c>
      <c r="O114" s="63">
        <f>'3500 '!W222</f>
        <v>0</v>
      </c>
      <c r="P114" s="63">
        <f>'3500 '!X222</f>
        <v>0</v>
      </c>
      <c r="Q114" s="63">
        <f>'3500 '!Y222</f>
        <v>0</v>
      </c>
      <c r="R114" s="63">
        <f>'3500 '!Z222</f>
        <v>0</v>
      </c>
      <c r="S114" s="63">
        <f>'3500 '!AA222</f>
        <v>0</v>
      </c>
      <c r="T114" s="53">
        <f>'3500 '!AB222</f>
        <v>0</v>
      </c>
      <c r="U114" s="63">
        <f>'3500 '!AC222</f>
        <v>0</v>
      </c>
      <c r="X114" s="81"/>
      <c r="Y114" s="81"/>
    </row>
    <row r="115" spans="1:25" s="6" customFormat="1" ht="15.75" hidden="1" customHeight="1" thickBot="1" x14ac:dyDescent="0.3">
      <c r="A115" s="6" t="str">
        <f>'3500 '!A223</f>
        <v>b</v>
      </c>
      <c r="B115" s="71" t="str">
        <f>'3500 '!B223</f>
        <v/>
      </c>
      <c r="C115" s="17" t="str">
        <f>'3500 '!C223</f>
        <v>ვალდებულებების კლება</v>
      </c>
      <c r="D115" s="18">
        <f>'3500 '!D223</f>
        <v>0</v>
      </c>
      <c r="E115" s="18">
        <f>'3500 '!E223</f>
        <v>0</v>
      </c>
      <c r="F115" s="46">
        <f>'3500 '!F223</f>
        <v>0</v>
      </c>
      <c r="G115" s="46">
        <f>'3500 '!G223</f>
        <v>0</v>
      </c>
      <c r="H115" s="55" t="str">
        <f>'3500 '!L223</f>
        <v/>
      </c>
      <c r="I115" s="18">
        <f>'3500 '!M223</f>
        <v>0</v>
      </c>
      <c r="J115" s="18">
        <f>'3500 '!O223</f>
        <v>0</v>
      </c>
      <c r="K115" s="18">
        <f>'3500 '!S223</f>
        <v>0</v>
      </c>
      <c r="L115" s="46">
        <f>'3500 '!T223</f>
        <v>0</v>
      </c>
      <c r="M115" s="55" t="str">
        <f>'3500 '!U223</f>
        <v/>
      </c>
      <c r="N115" s="65">
        <f>'3500 '!V223</f>
        <v>0</v>
      </c>
      <c r="O115" s="65">
        <f>'3500 '!W223</f>
        <v>0</v>
      </c>
      <c r="P115" s="65">
        <f>'3500 '!X223</f>
        <v>0</v>
      </c>
      <c r="Q115" s="65">
        <f>'3500 '!Y223</f>
        <v>0</v>
      </c>
      <c r="R115" s="65">
        <f>'3500 '!Z223</f>
        <v>0</v>
      </c>
      <c r="S115" s="65">
        <f>'3500 '!AA223</f>
        <v>0</v>
      </c>
      <c r="T115" s="55">
        <f>'3500 '!AB223</f>
        <v>0</v>
      </c>
      <c r="U115" s="65">
        <f>'3500 '!AC223</f>
        <v>0</v>
      </c>
      <c r="X115" s="81"/>
      <c r="Y115" s="81"/>
    </row>
    <row r="116" spans="1:25" s="6" customFormat="1" ht="31.5" hidden="1" customHeight="1" thickTop="1" thickBot="1" x14ac:dyDescent="0.3">
      <c r="A116" s="6" t="str">
        <f>'3500 '!A224</f>
        <v>b</v>
      </c>
      <c r="B116" s="67" t="str">
        <f>'3500 '!B224</f>
        <v>35 01 04 07</v>
      </c>
      <c r="C116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116" s="22">
        <f>'3500 '!D224</f>
        <v>707</v>
      </c>
      <c r="E116" s="22">
        <f>'3500 '!E224</f>
        <v>87.525000000000006</v>
      </c>
      <c r="F116" s="47">
        <f>'3500 '!F224</f>
        <v>80.163000000000011</v>
      </c>
      <c r="G116" s="47">
        <f>'3500 '!G224</f>
        <v>72.98742</v>
      </c>
      <c r="H116" s="56">
        <f>'3500 '!L224</f>
        <v>0.9104876314509186</v>
      </c>
      <c r="I116" s="22">
        <f>'3500 '!M224</f>
        <v>0</v>
      </c>
      <c r="J116" s="22">
        <f>'3500 '!O224</f>
        <v>2.6801300000000006</v>
      </c>
      <c r="K116" s="22">
        <f>'3500 '!S224</f>
        <v>1.9641400000000147</v>
      </c>
      <c r="L116" s="47">
        <f>'3500 '!T224</f>
        <v>7.1755800000000107</v>
      </c>
      <c r="M116" s="56">
        <f>'3500 '!U224</f>
        <v>0.8339036846615252</v>
      </c>
      <c r="N116" s="66">
        <f>'3500 '!V224</f>
        <v>14.537580000000005</v>
      </c>
      <c r="O116" s="66">
        <f>'3500 '!W224</f>
        <v>11.4</v>
      </c>
      <c r="P116" s="66">
        <f>'3500 '!X224</f>
        <v>7.3699999999999992</v>
      </c>
      <c r="Q116" s="66">
        <f>'3500 '!Y224</f>
        <v>0</v>
      </c>
      <c r="R116" s="66">
        <f>'3500 '!Z224</f>
        <v>7.3620000000000001</v>
      </c>
      <c r="S116" s="66">
        <f>'3500 '!AA224</f>
        <v>0</v>
      </c>
      <c r="T116" s="56">
        <f>'3500 '!AB224</f>
        <v>0</v>
      </c>
      <c r="U116" s="66">
        <f>'3500 '!AC224</f>
        <v>0</v>
      </c>
      <c r="X116" s="81"/>
      <c r="Y116" s="81"/>
    </row>
    <row r="117" spans="1:25" s="6" customFormat="1" ht="15.75" hidden="1" customHeight="1" thickTop="1" x14ac:dyDescent="0.3">
      <c r="A117" s="6" t="str">
        <f>'3500 '!A225</f>
        <v>b</v>
      </c>
      <c r="B117" s="69" t="str">
        <f>'3500 '!B225</f>
        <v/>
      </c>
      <c r="C117" s="13" t="str">
        <f>'3500 '!C225</f>
        <v>ხარჯები</v>
      </c>
      <c r="D117" s="14">
        <f>'3500 '!D225</f>
        <v>707</v>
      </c>
      <c r="E117" s="14">
        <f>'3500 '!E225</f>
        <v>87.525000000000006</v>
      </c>
      <c r="F117" s="44">
        <f>'3500 '!F225</f>
        <v>80.163000000000011</v>
      </c>
      <c r="G117" s="44">
        <f>'3500 '!G225</f>
        <v>72.98742</v>
      </c>
      <c r="H117" s="53">
        <f>'3500 '!L225</f>
        <v>0.9104876314509186</v>
      </c>
      <c r="I117" s="14">
        <f>'3500 '!M225</f>
        <v>0</v>
      </c>
      <c r="J117" s="14">
        <f>'3500 '!O225</f>
        <v>2.6801300000000006</v>
      </c>
      <c r="K117" s="14">
        <f>'3500 '!S225</f>
        <v>1.9641400000000147</v>
      </c>
      <c r="L117" s="44">
        <f>'3500 '!T225</f>
        <v>7.1755800000000107</v>
      </c>
      <c r="M117" s="53">
        <f>'3500 '!U225</f>
        <v>0.8339036846615252</v>
      </c>
      <c r="N117" s="63">
        <f>'3500 '!V225</f>
        <v>14.537580000000005</v>
      </c>
      <c r="O117" s="63">
        <f>'3500 '!W225</f>
        <v>11.4</v>
      </c>
      <c r="P117" s="63">
        <f>'3500 '!X225</f>
        <v>7.3699999999999992</v>
      </c>
      <c r="Q117" s="63">
        <f>'3500 '!Y225</f>
        <v>0</v>
      </c>
      <c r="R117" s="63">
        <f>'3500 '!Z225</f>
        <v>7.3620000000000001</v>
      </c>
      <c r="S117" s="63">
        <f>'3500 '!AA225</f>
        <v>0</v>
      </c>
      <c r="T117" s="53">
        <f>'3500 '!AB225</f>
        <v>0</v>
      </c>
      <c r="U117" s="63">
        <f>'3500 '!AC225</f>
        <v>0</v>
      </c>
      <c r="X117" s="81"/>
      <c r="Y117" s="81"/>
    </row>
    <row r="118" spans="1:25" s="6" customFormat="1" ht="18" hidden="1" customHeight="1" x14ac:dyDescent="0.3">
      <c r="A118" s="6" t="str">
        <f>'3500 '!A226</f>
        <v>b</v>
      </c>
      <c r="B118" s="70">
        <f>'3500 '!B226</f>
        <v>0</v>
      </c>
      <c r="C118" s="29" t="str">
        <f>'3500 '!C226</f>
        <v>შრომის ანაზღაურება</v>
      </c>
      <c r="D118" s="12">
        <f>'3500 '!D226</f>
        <v>672</v>
      </c>
      <c r="E118" s="12">
        <f>'3500 '!E226</f>
        <v>51.813000000000002</v>
      </c>
      <c r="F118" s="43">
        <f>'3500 '!F226</f>
        <v>51.813000000000002</v>
      </c>
      <c r="G118" s="43">
        <f>'3500 '!G226</f>
        <v>51.812589999999993</v>
      </c>
      <c r="H118" s="52">
        <f>'3500 '!L226</f>
        <v>0.99999208692799091</v>
      </c>
      <c r="I118" s="12">
        <f>'3500 '!M226</f>
        <v>0</v>
      </c>
      <c r="J118" s="12">
        <f>'3500 '!O226</f>
        <v>0</v>
      </c>
      <c r="K118" s="12">
        <f>'3500 '!S226</f>
        <v>0</v>
      </c>
      <c r="L118" s="43">
        <f>'3500 '!T226</f>
        <v>4.1000000000934733E-4</v>
      </c>
      <c r="M118" s="52">
        <f>'3500 '!U226</f>
        <v>0.99999208692799091</v>
      </c>
      <c r="N118" s="62">
        <f>'3500 '!V226</f>
        <v>4.1000000000934733E-4</v>
      </c>
      <c r="O118" s="62">
        <f>'3500 '!W226</f>
        <v>0</v>
      </c>
      <c r="P118" s="62">
        <f>'3500 '!X226</f>
        <v>0</v>
      </c>
      <c r="Q118" s="62">
        <f>'3500 '!Y226</f>
        <v>0</v>
      </c>
      <c r="R118" s="62">
        <f>'3500 '!Z226</f>
        <v>0</v>
      </c>
      <c r="S118" s="62">
        <f>'3500 '!AA226</f>
        <v>0</v>
      </c>
      <c r="T118" s="52">
        <f>'3500 '!AB226</f>
        <v>0</v>
      </c>
      <c r="U118" s="62">
        <f>'3500 '!AC226</f>
        <v>0</v>
      </c>
      <c r="X118" s="81"/>
      <c r="Y118" s="81"/>
    </row>
    <row r="119" spans="1:25" s="6" customFormat="1" ht="18" hidden="1" customHeight="1" x14ac:dyDescent="0.3">
      <c r="A119" s="6" t="str">
        <f>'3500 '!A227</f>
        <v>b</v>
      </c>
      <c r="B119" s="70">
        <f>'3500 '!B227</f>
        <v>0</v>
      </c>
      <c r="C119" s="33" t="str">
        <f>'3500 '!C227</f>
        <v>თანამდებობრივი სარგო</v>
      </c>
      <c r="D119" s="12">
        <f>'3500 '!D227</f>
        <v>0</v>
      </c>
      <c r="E119" s="12">
        <f>'3500 '!E227</f>
        <v>0</v>
      </c>
      <c r="F119" s="43">
        <f>'3500 '!F227</f>
        <v>0</v>
      </c>
      <c r="G119" s="43">
        <f>'3500 '!G227</f>
        <v>51.812589999999993</v>
      </c>
      <c r="H119" s="52" t="str">
        <f>'3500 '!L227</f>
        <v/>
      </c>
      <c r="I119" s="12">
        <f>'3500 '!M227</f>
        <v>0</v>
      </c>
      <c r="J119" s="12">
        <f>'3500 '!O227</f>
        <v>0</v>
      </c>
      <c r="K119" s="12">
        <f>'3500 '!S227</f>
        <v>0</v>
      </c>
      <c r="L119" s="43" t="str">
        <f>'3500 '!T227</f>
        <v/>
      </c>
      <c r="M119" s="52" t="str">
        <f>'3500 '!U227</f>
        <v/>
      </c>
      <c r="N119" s="62" t="str">
        <f>'3500 '!V227</f>
        <v/>
      </c>
      <c r="O119" s="62">
        <f>'3500 '!W227</f>
        <v>0</v>
      </c>
      <c r="P119" s="62">
        <f>'3500 '!X227</f>
        <v>0</v>
      </c>
      <c r="Q119" s="62">
        <f>'3500 '!Y227</f>
        <v>0</v>
      </c>
      <c r="R119" s="62">
        <f>'3500 '!Z227</f>
        <v>0</v>
      </c>
      <c r="S119" s="62">
        <f>'3500 '!AA227</f>
        <v>0</v>
      </c>
      <c r="T119" s="52">
        <f>'3500 '!AB227</f>
        <v>0</v>
      </c>
      <c r="U119" s="62">
        <f>'3500 '!AC227</f>
        <v>0</v>
      </c>
      <c r="X119" s="81"/>
      <c r="Y119" s="81"/>
    </row>
    <row r="120" spans="1:25" s="6" customFormat="1" ht="18" hidden="1" customHeight="1" x14ac:dyDescent="0.3">
      <c r="A120" s="6" t="str">
        <f>'3500 '!A228</f>
        <v>b</v>
      </c>
      <c r="B120" s="70">
        <f>'3500 '!B228</f>
        <v>0</v>
      </c>
      <c r="C120" s="33" t="str">
        <f>'3500 '!C228</f>
        <v>პრემია</v>
      </c>
      <c r="D120" s="12">
        <f>'3500 '!D228</f>
        <v>0</v>
      </c>
      <c r="E120" s="12">
        <f>'3500 '!E228</f>
        <v>0</v>
      </c>
      <c r="F120" s="43">
        <f>'3500 '!F228</f>
        <v>0</v>
      </c>
      <c r="G120" s="43">
        <f>'3500 '!G228</f>
        <v>0</v>
      </c>
      <c r="H120" s="52" t="str">
        <f>'3500 '!L228</f>
        <v/>
      </c>
      <c r="I120" s="12">
        <f>'3500 '!M228</f>
        <v>0</v>
      </c>
      <c r="J120" s="12">
        <f>'3500 '!O228</f>
        <v>0</v>
      </c>
      <c r="K120" s="12">
        <f>'3500 '!S228</f>
        <v>0</v>
      </c>
      <c r="L120" s="43" t="str">
        <f>'3500 '!T228</f>
        <v/>
      </c>
      <c r="M120" s="52" t="str">
        <f>'3500 '!U228</f>
        <v/>
      </c>
      <c r="N120" s="62" t="str">
        <f>'3500 '!V228</f>
        <v/>
      </c>
      <c r="O120" s="62">
        <f>'3500 '!W228</f>
        <v>0</v>
      </c>
      <c r="P120" s="62">
        <f>'3500 '!X228</f>
        <v>0</v>
      </c>
      <c r="Q120" s="62">
        <f>'3500 '!Y228</f>
        <v>0</v>
      </c>
      <c r="R120" s="62">
        <f>'3500 '!Z228</f>
        <v>0</v>
      </c>
      <c r="S120" s="62">
        <f>'3500 '!AA228</f>
        <v>0</v>
      </c>
      <c r="T120" s="52">
        <f>'3500 '!AB228</f>
        <v>0</v>
      </c>
      <c r="U120" s="62">
        <f>'3500 '!AC228</f>
        <v>0</v>
      </c>
      <c r="X120" s="81"/>
      <c r="Y120" s="81"/>
    </row>
    <row r="121" spans="1:25" s="6" customFormat="1" ht="18" hidden="1" customHeight="1" x14ac:dyDescent="0.3">
      <c r="A121" s="6" t="str">
        <f>'3500 '!A229</f>
        <v>b</v>
      </c>
      <c r="B121" s="70">
        <f>'3500 '!B229</f>
        <v>0</v>
      </c>
      <c r="C121" s="33" t="str">
        <f>'3500 '!C229</f>
        <v>დანამატი</v>
      </c>
      <c r="D121" s="12">
        <f>'3500 '!D229</f>
        <v>0</v>
      </c>
      <c r="E121" s="12">
        <f>'3500 '!E229</f>
        <v>0</v>
      </c>
      <c r="F121" s="43">
        <f>'3500 '!F229</f>
        <v>0</v>
      </c>
      <c r="G121" s="43">
        <f>'3500 '!G229</f>
        <v>0</v>
      </c>
      <c r="H121" s="52" t="str">
        <f>'3500 '!L229</f>
        <v/>
      </c>
      <c r="I121" s="12">
        <f>'3500 '!M229</f>
        <v>0</v>
      </c>
      <c r="J121" s="12">
        <f>'3500 '!O229</f>
        <v>0</v>
      </c>
      <c r="K121" s="12">
        <f>'3500 '!S229</f>
        <v>0</v>
      </c>
      <c r="L121" s="43" t="str">
        <f>'3500 '!T229</f>
        <v/>
      </c>
      <c r="M121" s="52" t="str">
        <f>'3500 '!U229</f>
        <v/>
      </c>
      <c r="N121" s="62" t="str">
        <f>'3500 '!V229</f>
        <v/>
      </c>
      <c r="O121" s="62">
        <f>'3500 '!W229</f>
        <v>0</v>
      </c>
      <c r="P121" s="62">
        <f>'3500 '!X229</f>
        <v>0</v>
      </c>
      <c r="Q121" s="62">
        <f>'3500 '!Y229</f>
        <v>0</v>
      </c>
      <c r="R121" s="62">
        <f>'3500 '!Z229</f>
        <v>0</v>
      </c>
      <c r="S121" s="62">
        <f>'3500 '!AA229</f>
        <v>0</v>
      </c>
      <c r="T121" s="52">
        <f>'3500 '!AB229</f>
        <v>0</v>
      </c>
      <c r="U121" s="62">
        <f>'3500 '!AC229</f>
        <v>0</v>
      </c>
      <c r="X121" s="81"/>
      <c r="Y121" s="81"/>
    </row>
    <row r="122" spans="1:25" s="6" customFormat="1" ht="18" hidden="1" customHeight="1" x14ac:dyDescent="0.3">
      <c r="A122" s="6" t="str">
        <f>'3500 '!A230</f>
        <v>b</v>
      </c>
      <c r="B122" s="70" t="str">
        <f>'3500 '!B230</f>
        <v/>
      </c>
      <c r="C122" s="29" t="str">
        <f>'3500 '!C230</f>
        <v>საქონელი და მომსახურება</v>
      </c>
      <c r="D122" s="12">
        <f>'3500 '!D230</f>
        <v>34</v>
      </c>
      <c r="E122" s="12">
        <f>'3500 '!E230</f>
        <v>34</v>
      </c>
      <c r="F122" s="43">
        <f>'3500 '!F230</f>
        <v>27</v>
      </c>
      <c r="G122" s="43">
        <f>'3500 '!G230</f>
        <v>20.512270000000001</v>
      </c>
      <c r="H122" s="52">
        <f>'3500 '!L230</f>
        <v>0.75971370370370372</v>
      </c>
      <c r="I122" s="12">
        <f>'3500 '!M230</f>
        <v>0</v>
      </c>
      <c r="J122" s="12">
        <f>'3500 '!O230</f>
        <v>2.6214700000000004</v>
      </c>
      <c r="K122" s="12">
        <f>'3500 '!S230</f>
        <v>1.8764800000000008</v>
      </c>
      <c r="L122" s="43">
        <f>'3500 '!T230</f>
        <v>6.4877299999999991</v>
      </c>
      <c r="M122" s="52">
        <f>'3500 '!U230</f>
        <v>0.60330205882352939</v>
      </c>
      <c r="N122" s="62">
        <f>'3500 '!V230</f>
        <v>13.487729999999999</v>
      </c>
      <c r="O122" s="62">
        <f>'3500 '!W230</f>
        <v>10.4</v>
      </c>
      <c r="P122" s="62">
        <f>'3500 '!X230</f>
        <v>7</v>
      </c>
      <c r="Q122" s="62">
        <f>'3500 '!Y230</f>
        <v>0</v>
      </c>
      <c r="R122" s="62">
        <f>'3500 '!Z230</f>
        <v>7</v>
      </c>
      <c r="S122" s="62">
        <f>'3500 '!AA230</f>
        <v>0</v>
      </c>
      <c r="T122" s="52">
        <f>'3500 '!AB230</f>
        <v>0</v>
      </c>
      <c r="U122" s="62">
        <f>'3500 '!AC230</f>
        <v>0</v>
      </c>
      <c r="X122" s="81"/>
      <c r="Y122" s="81"/>
    </row>
    <row r="123" spans="1:25" s="6" customFormat="1" ht="18" hidden="1" customHeight="1" x14ac:dyDescent="0.3">
      <c r="A123" s="6" t="str">
        <f>'3500 '!A231</f>
        <v>b</v>
      </c>
      <c r="B123" s="70">
        <f>'3500 '!B231</f>
        <v>0</v>
      </c>
      <c r="C123" s="33" t="str">
        <f>'3500 '!C231</f>
        <v>მ.შ. შტატგარეშეთა შრომის ანაზღაურება</v>
      </c>
      <c r="D123" s="12">
        <f>'3500 '!D231</f>
        <v>0</v>
      </c>
      <c r="E123" s="12">
        <f>'3500 '!E231</f>
        <v>0</v>
      </c>
      <c r="F123" s="43">
        <f>'3500 '!F231</f>
        <v>0</v>
      </c>
      <c r="G123" s="43">
        <f>'3500 '!G231</f>
        <v>0</v>
      </c>
      <c r="H123" s="52" t="str">
        <f>'3500 '!L231</f>
        <v/>
      </c>
      <c r="I123" s="12">
        <f>'3500 '!M231</f>
        <v>0</v>
      </c>
      <c r="J123" s="12">
        <f>'3500 '!O231</f>
        <v>0</v>
      </c>
      <c r="K123" s="12">
        <f>'3500 '!S231</f>
        <v>0</v>
      </c>
      <c r="L123" s="43" t="str">
        <f>'3500 '!T231</f>
        <v/>
      </c>
      <c r="M123" s="52" t="str">
        <f>'3500 '!U231</f>
        <v/>
      </c>
      <c r="N123" s="62" t="str">
        <f>'3500 '!V231</f>
        <v/>
      </c>
      <c r="O123" s="62">
        <f>'3500 '!W231</f>
        <v>0</v>
      </c>
      <c r="P123" s="62">
        <f>'3500 '!X231</f>
        <v>0</v>
      </c>
      <c r="Q123" s="62">
        <f>'3500 '!Y231</f>
        <v>0</v>
      </c>
      <c r="R123" s="62">
        <f>'3500 '!Z231</f>
        <v>0</v>
      </c>
      <c r="S123" s="62">
        <f>'3500 '!AA231</f>
        <v>0</v>
      </c>
      <c r="T123" s="52">
        <f>'3500 '!AB231</f>
        <v>0</v>
      </c>
      <c r="U123" s="62">
        <f>'3500 '!AC231</f>
        <v>0</v>
      </c>
      <c r="X123" s="81"/>
      <c r="Y123" s="81"/>
    </row>
    <row r="124" spans="1:25" s="6" customFormat="1" ht="18" hidden="1" customHeight="1" x14ac:dyDescent="0.3">
      <c r="A124" s="6" t="str">
        <f>'3500 '!A232</f>
        <v>b</v>
      </c>
      <c r="B124" s="70" t="str">
        <f>'3500 '!B232</f>
        <v/>
      </c>
      <c r="C124" s="29" t="str">
        <f>'3500 '!C232</f>
        <v>პროცენტი</v>
      </c>
      <c r="D124" s="12">
        <f>'3500 '!D232</f>
        <v>0</v>
      </c>
      <c r="E124" s="12">
        <f>'3500 '!E232</f>
        <v>0</v>
      </c>
      <c r="F124" s="43">
        <f>'3500 '!F232</f>
        <v>0</v>
      </c>
      <c r="G124" s="43">
        <f>'3500 '!G232</f>
        <v>0</v>
      </c>
      <c r="H124" s="52" t="str">
        <f>'3500 '!L232</f>
        <v/>
      </c>
      <c r="I124" s="12">
        <f>'3500 '!M232</f>
        <v>0</v>
      </c>
      <c r="J124" s="12">
        <f>'3500 '!O232</f>
        <v>0</v>
      </c>
      <c r="K124" s="12">
        <f>'3500 '!S232</f>
        <v>0</v>
      </c>
      <c r="L124" s="43">
        <f>'3500 '!T232</f>
        <v>0</v>
      </c>
      <c r="M124" s="52" t="str">
        <f>'3500 '!U232</f>
        <v/>
      </c>
      <c r="N124" s="62">
        <f>'3500 '!V232</f>
        <v>0</v>
      </c>
      <c r="O124" s="62">
        <f>'3500 '!W232</f>
        <v>0</v>
      </c>
      <c r="P124" s="62">
        <f>'3500 '!X232</f>
        <v>0</v>
      </c>
      <c r="Q124" s="62">
        <f>'3500 '!Y232</f>
        <v>0</v>
      </c>
      <c r="R124" s="62">
        <f>'3500 '!Z232</f>
        <v>0</v>
      </c>
      <c r="S124" s="62">
        <f>'3500 '!AA232</f>
        <v>0</v>
      </c>
      <c r="T124" s="52">
        <f>'3500 '!AB232</f>
        <v>0</v>
      </c>
      <c r="U124" s="62">
        <f>'3500 '!AC232</f>
        <v>0</v>
      </c>
      <c r="X124" s="81"/>
      <c r="Y124" s="81"/>
    </row>
    <row r="125" spans="1:25" s="6" customFormat="1" ht="18" hidden="1" customHeight="1" x14ac:dyDescent="0.3">
      <c r="A125" s="6" t="str">
        <f>'3500 '!A233</f>
        <v>b</v>
      </c>
      <c r="B125" s="70" t="str">
        <f>'3500 '!B233</f>
        <v/>
      </c>
      <c r="C125" s="29" t="str">
        <f>'3500 '!C233</f>
        <v>სუბსიდიები</v>
      </c>
      <c r="D125" s="12">
        <f>'3500 '!D233</f>
        <v>0</v>
      </c>
      <c r="E125" s="12">
        <f>'3500 '!E233</f>
        <v>0</v>
      </c>
      <c r="F125" s="43">
        <f>'3500 '!F233</f>
        <v>0</v>
      </c>
      <c r="G125" s="43">
        <f>'3500 '!G233</f>
        <v>0</v>
      </c>
      <c r="H125" s="52" t="str">
        <f>'3500 '!L233</f>
        <v/>
      </c>
      <c r="I125" s="12">
        <f>'3500 '!M233</f>
        <v>0</v>
      </c>
      <c r="J125" s="12">
        <f>'3500 '!O233</f>
        <v>0</v>
      </c>
      <c r="K125" s="12">
        <f>'3500 '!S233</f>
        <v>0</v>
      </c>
      <c r="L125" s="43">
        <f>'3500 '!T233</f>
        <v>0</v>
      </c>
      <c r="M125" s="52" t="str">
        <f>'3500 '!U233</f>
        <v/>
      </c>
      <c r="N125" s="62">
        <f>'3500 '!V233</f>
        <v>0</v>
      </c>
      <c r="O125" s="62">
        <f>'3500 '!W233</f>
        <v>0</v>
      </c>
      <c r="P125" s="62">
        <f>'3500 '!X233</f>
        <v>0</v>
      </c>
      <c r="Q125" s="62">
        <f>'3500 '!Y233</f>
        <v>0</v>
      </c>
      <c r="R125" s="62">
        <f>'3500 '!Z233</f>
        <v>0</v>
      </c>
      <c r="S125" s="62">
        <f>'3500 '!AA233</f>
        <v>0</v>
      </c>
      <c r="T125" s="52">
        <f>'3500 '!AB233</f>
        <v>0</v>
      </c>
      <c r="U125" s="62">
        <f>'3500 '!AC233</f>
        <v>0</v>
      </c>
      <c r="X125" s="81"/>
      <c r="Y125" s="81"/>
    </row>
    <row r="126" spans="1:25" s="6" customFormat="1" ht="18" hidden="1" customHeight="1" x14ac:dyDescent="0.3">
      <c r="A126" s="6" t="str">
        <f>'3500 '!A234</f>
        <v>b</v>
      </c>
      <c r="B126" s="70" t="str">
        <f>'3500 '!B234</f>
        <v/>
      </c>
      <c r="C126" s="29" t="str">
        <f>'3500 '!C234</f>
        <v>გრანტები</v>
      </c>
      <c r="D126" s="12">
        <f>'3500 '!D234</f>
        <v>0</v>
      </c>
      <c r="E126" s="12">
        <f>'3500 '!E234</f>
        <v>0</v>
      </c>
      <c r="F126" s="43">
        <f>'3500 '!F234</f>
        <v>0</v>
      </c>
      <c r="G126" s="43">
        <f>'3500 '!G234</f>
        <v>0</v>
      </c>
      <c r="H126" s="52" t="str">
        <f>'3500 '!L234</f>
        <v/>
      </c>
      <c r="I126" s="12">
        <f>'3500 '!M234</f>
        <v>0</v>
      </c>
      <c r="J126" s="12">
        <f>'3500 '!O234</f>
        <v>0</v>
      </c>
      <c r="K126" s="12">
        <f>'3500 '!S234</f>
        <v>0</v>
      </c>
      <c r="L126" s="43">
        <f>'3500 '!T234</f>
        <v>0</v>
      </c>
      <c r="M126" s="52" t="str">
        <f>'3500 '!U234</f>
        <v/>
      </c>
      <c r="N126" s="62">
        <f>'3500 '!V234</f>
        <v>0</v>
      </c>
      <c r="O126" s="62">
        <f>'3500 '!W234</f>
        <v>0</v>
      </c>
      <c r="P126" s="62">
        <f>'3500 '!X234</f>
        <v>0</v>
      </c>
      <c r="Q126" s="62">
        <f>'3500 '!Y234</f>
        <v>0</v>
      </c>
      <c r="R126" s="62">
        <f>'3500 '!Z234</f>
        <v>0</v>
      </c>
      <c r="S126" s="62">
        <f>'3500 '!AA234</f>
        <v>0</v>
      </c>
      <c r="T126" s="52">
        <f>'3500 '!AB234</f>
        <v>0</v>
      </c>
      <c r="U126" s="62">
        <f>'3500 '!AC234</f>
        <v>0</v>
      </c>
      <c r="X126" s="81"/>
      <c r="Y126" s="81"/>
    </row>
    <row r="127" spans="1:25" s="6" customFormat="1" ht="18" hidden="1" customHeight="1" x14ac:dyDescent="0.3">
      <c r="A127" s="6" t="str">
        <f>'3500 '!A235</f>
        <v>b</v>
      </c>
      <c r="B127" s="70" t="str">
        <f>'3500 '!B235</f>
        <v/>
      </c>
      <c r="C127" s="29" t="str">
        <f>'3500 '!C235</f>
        <v>სოციალური უზრუნველყოფა</v>
      </c>
      <c r="D127" s="12">
        <f>'3500 '!D235</f>
        <v>1</v>
      </c>
      <c r="E127" s="12">
        <f>'3500 '!E235</f>
        <v>1</v>
      </c>
      <c r="F127" s="43">
        <f>'3500 '!F235</f>
        <v>0.9</v>
      </c>
      <c r="G127" s="43">
        <f>'3500 '!G235</f>
        <v>0.25325999999999999</v>
      </c>
      <c r="H127" s="52">
        <f>'3500 '!L235</f>
        <v>0.28139999999999998</v>
      </c>
      <c r="I127" s="12">
        <f>'3500 '!M235</f>
        <v>0</v>
      </c>
      <c r="J127" s="12">
        <f>'3500 '!O235</f>
        <v>0</v>
      </c>
      <c r="K127" s="12">
        <f>'3500 '!S235</f>
        <v>0</v>
      </c>
      <c r="L127" s="43">
        <f>'3500 '!T235</f>
        <v>0.64674000000000009</v>
      </c>
      <c r="M127" s="52">
        <f>'3500 '!U235</f>
        <v>0.25325999999999999</v>
      </c>
      <c r="N127" s="62">
        <f>'3500 '!V235</f>
        <v>0.74673999999999996</v>
      </c>
      <c r="O127" s="62">
        <f>'3500 '!W235</f>
        <v>0.7</v>
      </c>
      <c r="P127" s="62">
        <f>'3500 '!X235</f>
        <v>0.1</v>
      </c>
      <c r="Q127" s="62">
        <f>'3500 '!Y235</f>
        <v>0</v>
      </c>
      <c r="R127" s="62">
        <f>'3500 '!Z235</f>
        <v>0.1</v>
      </c>
      <c r="S127" s="62">
        <f>'3500 '!AA235</f>
        <v>0</v>
      </c>
      <c r="T127" s="52">
        <f>'3500 '!AB235</f>
        <v>0</v>
      </c>
      <c r="U127" s="62">
        <f>'3500 '!AC235</f>
        <v>0</v>
      </c>
      <c r="X127" s="81"/>
      <c r="Y127" s="81"/>
    </row>
    <row r="128" spans="1:25" s="6" customFormat="1" ht="18" hidden="1" customHeight="1" x14ac:dyDescent="0.3">
      <c r="A128" s="6" t="str">
        <f>'3500 '!A236</f>
        <v>b</v>
      </c>
      <c r="B128" s="70" t="str">
        <f>'3500 '!B236</f>
        <v/>
      </c>
      <c r="C128" s="29" t="str">
        <f>'3500 '!C236</f>
        <v>სხვა ხარჯები</v>
      </c>
      <c r="D128" s="12">
        <f>'3500 '!D236</f>
        <v>0</v>
      </c>
      <c r="E128" s="12">
        <f>'3500 '!E236</f>
        <v>0.71199999999999997</v>
      </c>
      <c r="F128" s="43">
        <f>'3500 '!F236</f>
        <v>0.45</v>
      </c>
      <c r="G128" s="43">
        <f>'3500 '!G236</f>
        <v>0.4093</v>
      </c>
      <c r="H128" s="52">
        <f>'3500 '!L236</f>
        <v>0.90955555555555556</v>
      </c>
      <c r="I128" s="12">
        <f>'3500 '!M236</f>
        <v>0</v>
      </c>
      <c r="J128" s="12">
        <f>'3500 '!O236</f>
        <v>5.8659999999999997E-2</v>
      </c>
      <c r="K128" s="12">
        <f>'3500 '!S236</f>
        <v>8.7660000000000016E-2</v>
      </c>
      <c r="L128" s="43">
        <f>'3500 '!T236</f>
        <v>4.0700000000000014E-2</v>
      </c>
      <c r="M128" s="52">
        <f>'3500 '!U236</f>
        <v>0.57485955056179783</v>
      </c>
      <c r="N128" s="62">
        <f>'3500 '!V236</f>
        <v>0.30269999999999997</v>
      </c>
      <c r="O128" s="62">
        <f>'3500 '!W236</f>
        <v>0.3</v>
      </c>
      <c r="P128" s="62">
        <f>'3500 '!X236</f>
        <v>0.27</v>
      </c>
      <c r="Q128" s="62">
        <f>'3500 '!Y236</f>
        <v>0</v>
      </c>
      <c r="R128" s="62">
        <f>'3500 '!Z236</f>
        <v>0.26200000000000001</v>
      </c>
      <c r="S128" s="62">
        <f>'3500 '!AA236</f>
        <v>0</v>
      </c>
      <c r="T128" s="52">
        <f>'3500 '!AB236</f>
        <v>0</v>
      </c>
      <c r="U128" s="62">
        <f>'3500 '!AC236</f>
        <v>0</v>
      </c>
      <c r="X128" s="81"/>
      <c r="Y128" s="81"/>
    </row>
    <row r="129" spans="1:25" s="6" customFormat="1" ht="15" hidden="1" customHeight="1" x14ac:dyDescent="0.3">
      <c r="A129" s="6" t="str">
        <f>'3500 '!A237</f>
        <v>b</v>
      </c>
      <c r="B129" s="69" t="str">
        <f>'3500 '!B237</f>
        <v/>
      </c>
      <c r="C129" s="13" t="str">
        <f>'3500 '!C237</f>
        <v>არაფინანსური აქტივების ზრდა</v>
      </c>
      <c r="D129" s="14">
        <f>'3500 '!D237</f>
        <v>0</v>
      </c>
      <c r="E129" s="14">
        <f>'3500 '!E237</f>
        <v>0</v>
      </c>
      <c r="F129" s="44">
        <f>'3500 '!F237</f>
        <v>0</v>
      </c>
      <c r="G129" s="44">
        <f>'3500 '!G237</f>
        <v>0</v>
      </c>
      <c r="H129" s="53" t="str">
        <f>'3500 '!L237</f>
        <v/>
      </c>
      <c r="I129" s="14">
        <f>'3500 '!M237</f>
        <v>0</v>
      </c>
      <c r="J129" s="14">
        <f>'3500 '!O237</f>
        <v>0</v>
      </c>
      <c r="K129" s="14">
        <f>'3500 '!S237</f>
        <v>0</v>
      </c>
      <c r="L129" s="44">
        <f>'3500 '!T237</f>
        <v>0</v>
      </c>
      <c r="M129" s="53" t="str">
        <f>'3500 '!U237</f>
        <v/>
      </c>
      <c r="N129" s="63">
        <f>'3500 '!V237</f>
        <v>0</v>
      </c>
      <c r="O129" s="63">
        <f>'3500 '!W237</f>
        <v>0</v>
      </c>
      <c r="P129" s="63">
        <f>'3500 '!X237</f>
        <v>0</v>
      </c>
      <c r="Q129" s="63">
        <f>'3500 '!Y237</f>
        <v>0</v>
      </c>
      <c r="R129" s="63">
        <f>'3500 '!Z237</f>
        <v>0</v>
      </c>
      <c r="S129" s="63">
        <f>'3500 '!AA237</f>
        <v>0</v>
      </c>
      <c r="T129" s="53">
        <f>'3500 '!AB237</f>
        <v>0</v>
      </c>
      <c r="U129" s="63">
        <f>'3500 '!AC237</f>
        <v>0</v>
      </c>
      <c r="X129" s="81"/>
      <c r="Y129" s="81"/>
    </row>
    <row r="130" spans="1:25" s="6" customFormat="1" ht="15" hidden="1" customHeight="1" x14ac:dyDescent="0.3">
      <c r="A130" s="6" t="str">
        <f>'3500 '!A238</f>
        <v>b</v>
      </c>
      <c r="B130" s="69" t="str">
        <f>'3500 '!B238</f>
        <v/>
      </c>
      <c r="C130" s="13" t="str">
        <f>'3500 '!C238</f>
        <v>ფინანსური აქტივების ზრდა</v>
      </c>
      <c r="D130" s="14">
        <f>'3500 '!D238</f>
        <v>0</v>
      </c>
      <c r="E130" s="14">
        <f>'3500 '!E238</f>
        <v>0</v>
      </c>
      <c r="F130" s="44">
        <f>'3500 '!F238</f>
        <v>0</v>
      </c>
      <c r="G130" s="44">
        <f>'3500 '!G238</f>
        <v>0</v>
      </c>
      <c r="H130" s="53" t="str">
        <f>'3500 '!L238</f>
        <v/>
      </c>
      <c r="I130" s="14">
        <f>'3500 '!M238</f>
        <v>0</v>
      </c>
      <c r="J130" s="14">
        <f>'3500 '!O238</f>
        <v>0</v>
      </c>
      <c r="K130" s="14">
        <f>'3500 '!S238</f>
        <v>0</v>
      </c>
      <c r="L130" s="44">
        <f>'3500 '!T238</f>
        <v>0</v>
      </c>
      <c r="M130" s="53" t="str">
        <f>'3500 '!U238</f>
        <v/>
      </c>
      <c r="N130" s="63">
        <f>'3500 '!V238</f>
        <v>0</v>
      </c>
      <c r="O130" s="63">
        <f>'3500 '!W238</f>
        <v>0</v>
      </c>
      <c r="P130" s="63">
        <f>'3500 '!X238</f>
        <v>0</v>
      </c>
      <c r="Q130" s="63">
        <f>'3500 '!Y238</f>
        <v>0</v>
      </c>
      <c r="R130" s="63">
        <f>'3500 '!Z238</f>
        <v>0</v>
      </c>
      <c r="S130" s="63">
        <f>'3500 '!AA238</f>
        <v>0</v>
      </c>
      <c r="T130" s="53">
        <f>'3500 '!AB238</f>
        <v>0</v>
      </c>
      <c r="U130" s="63">
        <f>'3500 '!AC238</f>
        <v>0</v>
      </c>
      <c r="X130" s="81"/>
      <c r="Y130" s="81"/>
    </row>
    <row r="131" spans="1:25" s="6" customFormat="1" ht="15.75" hidden="1" customHeight="1" thickBot="1" x14ac:dyDescent="0.3">
      <c r="A131" s="6" t="str">
        <f>'3500 '!A239</f>
        <v>b</v>
      </c>
      <c r="B131" s="71" t="str">
        <f>'3500 '!B239</f>
        <v/>
      </c>
      <c r="C131" s="17" t="str">
        <f>'3500 '!C239</f>
        <v>ვალდებულებების კლება</v>
      </c>
      <c r="D131" s="18">
        <f>'3500 '!D239</f>
        <v>0</v>
      </c>
      <c r="E131" s="18">
        <f>'3500 '!E239</f>
        <v>0</v>
      </c>
      <c r="F131" s="46">
        <f>'3500 '!F239</f>
        <v>0</v>
      </c>
      <c r="G131" s="46">
        <f>'3500 '!G239</f>
        <v>0</v>
      </c>
      <c r="H131" s="55" t="str">
        <f>'3500 '!L239</f>
        <v/>
      </c>
      <c r="I131" s="18">
        <f>'3500 '!M239</f>
        <v>0</v>
      </c>
      <c r="J131" s="18">
        <f>'3500 '!O239</f>
        <v>0</v>
      </c>
      <c r="K131" s="18">
        <f>'3500 '!S239</f>
        <v>0</v>
      </c>
      <c r="L131" s="46">
        <f>'3500 '!T239</f>
        <v>0</v>
      </c>
      <c r="M131" s="55" t="str">
        <f>'3500 '!U239</f>
        <v/>
      </c>
      <c r="N131" s="65">
        <f>'3500 '!V239</f>
        <v>0</v>
      </c>
      <c r="O131" s="65">
        <f>'3500 '!W239</f>
        <v>0</v>
      </c>
      <c r="P131" s="65">
        <f>'3500 '!X239</f>
        <v>0</v>
      </c>
      <c r="Q131" s="65">
        <f>'3500 '!Y239</f>
        <v>0</v>
      </c>
      <c r="R131" s="65">
        <f>'3500 '!Z239</f>
        <v>0</v>
      </c>
      <c r="S131" s="65">
        <f>'3500 '!AA239</f>
        <v>0</v>
      </c>
      <c r="T131" s="55">
        <f>'3500 '!AB239</f>
        <v>0</v>
      </c>
      <c r="U131" s="65">
        <f>'3500 '!AC239</f>
        <v>0</v>
      </c>
      <c r="X131" s="81"/>
      <c r="Y131" s="81"/>
    </row>
    <row r="132" spans="1:25" s="6" customFormat="1" ht="31.5" hidden="1" customHeight="1" thickTop="1" thickBot="1" x14ac:dyDescent="0.3">
      <c r="A132" s="6" t="str">
        <f>'3500 '!A240</f>
        <v>b</v>
      </c>
      <c r="B132" s="67" t="str">
        <f>'3500 '!B240</f>
        <v>35 01 04 08</v>
      </c>
      <c r="C132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132" s="22">
        <f>'3500 '!D240</f>
        <v>651</v>
      </c>
      <c r="E132" s="22">
        <f>'3500 '!E240</f>
        <v>95.501000000000005</v>
      </c>
      <c r="F132" s="47">
        <f>'3500 '!F240</f>
        <v>87.876000000000005</v>
      </c>
      <c r="G132" s="47">
        <f>'3500 '!G240</f>
        <v>75.632229999999993</v>
      </c>
      <c r="H132" s="56">
        <f>'3500 '!L240</f>
        <v>0.86066992125267405</v>
      </c>
      <c r="I132" s="22">
        <f>'3500 '!M240</f>
        <v>1.7189999999999997E-2</v>
      </c>
      <c r="J132" s="22">
        <f>'3500 '!O240</f>
        <v>2.8626799999999988</v>
      </c>
      <c r="K132" s="22">
        <f>'3500 '!S240</f>
        <v>2.4615000000000009</v>
      </c>
      <c r="L132" s="47">
        <f>'3500 '!T240</f>
        <v>12.243770000000012</v>
      </c>
      <c r="M132" s="56">
        <f>'3500 '!U240</f>
        <v>0.79195223086669242</v>
      </c>
      <c r="N132" s="66">
        <f>'3500 '!V240</f>
        <v>19.868770000000012</v>
      </c>
      <c r="O132" s="66">
        <f>'3500 '!W240</f>
        <v>16</v>
      </c>
      <c r="P132" s="66">
        <f>'3500 '!X240</f>
        <v>10.625</v>
      </c>
      <c r="Q132" s="66">
        <f>'3500 '!Y240</f>
        <v>0</v>
      </c>
      <c r="R132" s="66">
        <f>'3500 '!Z240</f>
        <v>7.625</v>
      </c>
      <c r="S132" s="66">
        <f>'3500 '!AA240</f>
        <v>0</v>
      </c>
      <c r="T132" s="56">
        <f>'3500 '!AB240</f>
        <v>0</v>
      </c>
      <c r="U132" s="66">
        <f>'3500 '!AC240</f>
        <v>0</v>
      </c>
      <c r="X132" s="81"/>
      <c r="Y132" s="81"/>
    </row>
    <row r="133" spans="1:25" s="6" customFormat="1" ht="15.75" hidden="1" customHeight="1" thickTop="1" x14ac:dyDescent="0.3">
      <c r="A133" s="6" t="str">
        <f>'3500 '!A241</f>
        <v>b</v>
      </c>
      <c r="B133" s="69" t="str">
        <f>'3500 '!B241</f>
        <v/>
      </c>
      <c r="C133" s="13" t="str">
        <f>'3500 '!C241</f>
        <v>ხარჯები</v>
      </c>
      <c r="D133" s="14">
        <f>'3500 '!D241</f>
        <v>651</v>
      </c>
      <c r="E133" s="14">
        <f>'3500 '!E241</f>
        <v>95.501000000000005</v>
      </c>
      <c r="F133" s="44">
        <f>'3500 '!F241</f>
        <v>87.876000000000005</v>
      </c>
      <c r="G133" s="44">
        <f>'3500 '!G241</f>
        <v>75.632229999999993</v>
      </c>
      <c r="H133" s="53">
        <f>'3500 '!L241</f>
        <v>0.86066992125267405</v>
      </c>
      <c r="I133" s="14">
        <f>'3500 '!M241</f>
        <v>1.7189999999999997E-2</v>
      </c>
      <c r="J133" s="14">
        <f>'3500 '!O241</f>
        <v>2.8626799999999988</v>
      </c>
      <c r="K133" s="14">
        <f>'3500 '!S241</f>
        <v>2.4615000000000009</v>
      </c>
      <c r="L133" s="44">
        <f>'3500 '!T241</f>
        <v>12.243770000000012</v>
      </c>
      <c r="M133" s="53">
        <f>'3500 '!U241</f>
        <v>0.79195223086669242</v>
      </c>
      <c r="N133" s="63">
        <f>'3500 '!V241</f>
        <v>19.868770000000012</v>
      </c>
      <c r="O133" s="63">
        <f>'3500 '!W241</f>
        <v>16</v>
      </c>
      <c r="P133" s="63">
        <f>'3500 '!X241</f>
        <v>10.625</v>
      </c>
      <c r="Q133" s="63">
        <f>'3500 '!Y241</f>
        <v>0</v>
      </c>
      <c r="R133" s="63">
        <f>'3500 '!Z241</f>
        <v>7.625</v>
      </c>
      <c r="S133" s="63">
        <f>'3500 '!AA241</f>
        <v>0</v>
      </c>
      <c r="T133" s="53">
        <f>'3500 '!AB241</f>
        <v>0</v>
      </c>
      <c r="U133" s="63">
        <f>'3500 '!AC241</f>
        <v>0</v>
      </c>
      <c r="X133" s="81"/>
      <c r="Y133" s="81"/>
    </row>
    <row r="134" spans="1:25" s="6" customFormat="1" ht="18" hidden="1" customHeight="1" x14ac:dyDescent="0.3">
      <c r="A134" s="6" t="str">
        <f>'3500 '!A242</f>
        <v>b</v>
      </c>
      <c r="B134" s="70" t="str">
        <f>'3500 '!B242</f>
        <v/>
      </c>
      <c r="C134" s="29" t="str">
        <f>'3500 '!C242</f>
        <v>შრომის ანაზღაურება</v>
      </c>
      <c r="D134" s="12">
        <f>'3500 '!D242</f>
        <v>608</v>
      </c>
      <c r="E134" s="12">
        <f>'3500 '!E242</f>
        <v>48.500999999999998</v>
      </c>
      <c r="F134" s="43">
        <f>'3500 '!F242</f>
        <v>48.500999999999998</v>
      </c>
      <c r="G134" s="43">
        <f>'3500 '!G242</f>
        <v>48.500769999999996</v>
      </c>
      <c r="H134" s="52">
        <f>'3500 '!L242</f>
        <v>0.99999525782973542</v>
      </c>
      <c r="I134" s="12">
        <f>'3500 '!M242</f>
        <v>0</v>
      </c>
      <c r="J134" s="12">
        <f>'3500 '!O242</f>
        <v>0</v>
      </c>
      <c r="K134" s="12">
        <f>'3500 '!S242</f>
        <v>0</v>
      </c>
      <c r="L134" s="43">
        <f>'3500 '!T242</f>
        <v>2.3000000000195087E-4</v>
      </c>
      <c r="M134" s="52">
        <f>'3500 '!U242</f>
        <v>0.99999525782973542</v>
      </c>
      <c r="N134" s="62">
        <f>'3500 '!V242</f>
        <v>2.3000000000195087E-4</v>
      </c>
      <c r="O134" s="62">
        <f>'3500 '!W242</f>
        <v>0</v>
      </c>
      <c r="P134" s="62">
        <f>'3500 '!X242</f>
        <v>0</v>
      </c>
      <c r="Q134" s="62">
        <f>'3500 '!Y242</f>
        <v>0</v>
      </c>
      <c r="R134" s="62">
        <f>'3500 '!Z242</f>
        <v>0</v>
      </c>
      <c r="S134" s="62">
        <f>'3500 '!AA242</f>
        <v>0</v>
      </c>
      <c r="T134" s="52">
        <f>'3500 '!AB242</f>
        <v>0</v>
      </c>
      <c r="U134" s="62">
        <f>'3500 '!AC242</f>
        <v>0</v>
      </c>
      <c r="X134" s="81"/>
      <c r="Y134" s="81"/>
    </row>
    <row r="135" spans="1:25" s="6" customFormat="1" ht="18" hidden="1" customHeight="1" x14ac:dyDescent="0.3">
      <c r="A135" s="6" t="str">
        <f>'3500 '!A243</f>
        <v>b</v>
      </c>
      <c r="B135" s="70">
        <f>'3500 '!B243</f>
        <v>0</v>
      </c>
      <c r="C135" s="33" t="str">
        <f>'3500 '!C243</f>
        <v>თანამდებობრივი სარგო</v>
      </c>
      <c r="D135" s="12">
        <f>'3500 '!D243</f>
        <v>0</v>
      </c>
      <c r="E135" s="12">
        <f>'3500 '!E243</f>
        <v>0</v>
      </c>
      <c r="F135" s="43">
        <f>'3500 '!F243</f>
        <v>0</v>
      </c>
      <c r="G135" s="43">
        <f>'3500 '!G243</f>
        <v>48.500769999999996</v>
      </c>
      <c r="H135" s="52" t="str">
        <f>'3500 '!L243</f>
        <v/>
      </c>
      <c r="I135" s="12">
        <f>'3500 '!M243</f>
        <v>0</v>
      </c>
      <c r="J135" s="12">
        <f>'3500 '!O243</f>
        <v>0</v>
      </c>
      <c r="K135" s="12">
        <f>'3500 '!S243</f>
        <v>0</v>
      </c>
      <c r="L135" s="43" t="str">
        <f>'3500 '!T243</f>
        <v/>
      </c>
      <c r="M135" s="52" t="str">
        <f>'3500 '!U243</f>
        <v/>
      </c>
      <c r="N135" s="62" t="str">
        <f>'3500 '!V243</f>
        <v/>
      </c>
      <c r="O135" s="62">
        <f>'3500 '!W243</f>
        <v>0</v>
      </c>
      <c r="P135" s="62">
        <f>'3500 '!X243</f>
        <v>0</v>
      </c>
      <c r="Q135" s="62">
        <f>'3500 '!Y243</f>
        <v>0</v>
      </c>
      <c r="R135" s="62">
        <f>'3500 '!Z243</f>
        <v>0</v>
      </c>
      <c r="S135" s="62">
        <f>'3500 '!AA243</f>
        <v>0</v>
      </c>
      <c r="T135" s="52">
        <f>'3500 '!AB243</f>
        <v>0</v>
      </c>
      <c r="U135" s="62">
        <f>'3500 '!AC243</f>
        <v>0</v>
      </c>
      <c r="X135" s="81"/>
      <c r="Y135" s="81"/>
    </row>
    <row r="136" spans="1:25" s="6" customFormat="1" ht="18" hidden="1" customHeight="1" x14ac:dyDescent="0.3">
      <c r="A136" s="6" t="str">
        <f>'3500 '!A244</f>
        <v>b</v>
      </c>
      <c r="B136" s="70">
        <f>'3500 '!B244</f>
        <v>0</v>
      </c>
      <c r="C136" s="33" t="str">
        <f>'3500 '!C244</f>
        <v>პრემია</v>
      </c>
      <c r="D136" s="12">
        <f>'3500 '!D244</f>
        <v>0</v>
      </c>
      <c r="E136" s="12">
        <f>'3500 '!E244</f>
        <v>0</v>
      </c>
      <c r="F136" s="43">
        <f>'3500 '!F244</f>
        <v>0</v>
      </c>
      <c r="G136" s="43">
        <f>'3500 '!G244</f>
        <v>0</v>
      </c>
      <c r="H136" s="52" t="str">
        <f>'3500 '!L244</f>
        <v/>
      </c>
      <c r="I136" s="12">
        <f>'3500 '!M244</f>
        <v>0</v>
      </c>
      <c r="J136" s="12">
        <f>'3500 '!O244</f>
        <v>0</v>
      </c>
      <c r="K136" s="12">
        <f>'3500 '!S244</f>
        <v>0</v>
      </c>
      <c r="L136" s="43" t="str">
        <f>'3500 '!T244</f>
        <v/>
      </c>
      <c r="M136" s="52" t="str">
        <f>'3500 '!U244</f>
        <v/>
      </c>
      <c r="N136" s="62" t="str">
        <f>'3500 '!V244</f>
        <v/>
      </c>
      <c r="O136" s="62">
        <f>'3500 '!W244</f>
        <v>0</v>
      </c>
      <c r="P136" s="62">
        <f>'3500 '!X244</f>
        <v>0</v>
      </c>
      <c r="Q136" s="62">
        <f>'3500 '!Y244</f>
        <v>0</v>
      </c>
      <c r="R136" s="62">
        <f>'3500 '!Z244</f>
        <v>0</v>
      </c>
      <c r="S136" s="62">
        <f>'3500 '!AA244</f>
        <v>0</v>
      </c>
      <c r="T136" s="52">
        <f>'3500 '!AB244</f>
        <v>0</v>
      </c>
      <c r="U136" s="62">
        <f>'3500 '!AC244</f>
        <v>0</v>
      </c>
      <c r="X136" s="81"/>
      <c r="Y136" s="81"/>
    </row>
    <row r="137" spans="1:25" s="6" customFormat="1" ht="18" hidden="1" customHeight="1" x14ac:dyDescent="0.3">
      <c r="A137" s="6" t="str">
        <f>'3500 '!A245</f>
        <v>b</v>
      </c>
      <c r="B137" s="70">
        <f>'3500 '!B245</f>
        <v>0</v>
      </c>
      <c r="C137" s="33" t="str">
        <f>'3500 '!C245</f>
        <v>დანამატი</v>
      </c>
      <c r="D137" s="12">
        <f>'3500 '!D245</f>
        <v>0</v>
      </c>
      <c r="E137" s="12">
        <f>'3500 '!E245</f>
        <v>0</v>
      </c>
      <c r="F137" s="43">
        <f>'3500 '!F245</f>
        <v>0</v>
      </c>
      <c r="G137" s="43">
        <f>'3500 '!G245</f>
        <v>0</v>
      </c>
      <c r="H137" s="52" t="str">
        <f>'3500 '!L245</f>
        <v/>
      </c>
      <c r="I137" s="12">
        <f>'3500 '!M245</f>
        <v>0</v>
      </c>
      <c r="J137" s="12">
        <f>'3500 '!O245</f>
        <v>0</v>
      </c>
      <c r="K137" s="12">
        <f>'3500 '!S245</f>
        <v>0</v>
      </c>
      <c r="L137" s="43" t="str">
        <f>'3500 '!T245</f>
        <v/>
      </c>
      <c r="M137" s="52" t="str">
        <f>'3500 '!U245</f>
        <v/>
      </c>
      <c r="N137" s="62" t="str">
        <f>'3500 '!V245</f>
        <v/>
      </c>
      <c r="O137" s="62">
        <f>'3500 '!W245</f>
        <v>0</v>
      </c>
      <c r="P137" s="62">
        <f>'3500 '!X245</f>
        <v>0</v>
      </c>
      <c r="Q137" s="62">
        <f>'3500 '!Y245</f>
        <v>0</v>
      </c>
      <c r="R137" s="62">
        <f>'3500 '!Z245</f>
        <v>0</v>
      </c>
      <c r="S137" s="62">
        <f>'3500 '!AA245</f>
        <v>0</v>
      </c>
      <c r="T137" s="52">
        <f>'3500 '!AB245</f>
        <v>0</v>
      </c>
      <c r="U137" s="62">
        <f>'3500 '!AC245</f>
        <v>0</v>
      </c>
      <c r="X137" s="81"/>
      <c r="Y137" s="81"/>
    </row>
    <row r="138" spans="1:25" s="6" customFormat="1" ht="18" hidden="1" customHeight="1" x14ac:dyDescent="0.3">
      <c r="A138" s="6" t="str">
        <f>'3500 '!A246</f>
        <v>b</v>
      </c>
      <c r="B138" s="70">
        <f>'3500 '!B246</f>
        <v>0</v>
      </c>
      <c r="C138" s="29" t="str">
        <f>'3500 '!C246</f>
        <v>საქონელი და მომსახურება</v>
      </c>
      <c r="D138" s="12">
        <f>'3500 '!D246</f>
        <v>37</v>
      </c>
      <c r="E138" s="12">
        <f>'3500 '!E246</f>
        <v>39.5</v>
      </c>
      <c r="F138" s="43">
        <f>'3500 '!F246</f>
        <v>32.5</v>
      </c>
      <c r="G138" s="43">
        <f>'3500 '!G246</f>
        <v>20.684740000000001</v>
      </c>
      <c r="H138" s="52">
        <f>'3500 '!L246</f>
        <v>0.63645353846153851</v>
      </c>
      <c r="I138" s="12">
        <f>'3500 '!M246</f>
        <v>0</v>
      </c>
      <c r="J138" s="12">
        <f>'3500 '!O246</f>
        <v>2.8454699999999988</v>
      </c>
      <c r="K138" s="12">
        <f>'3500 '!S246</f>
        <v>1.4329800000000041</v>
      </c>
      <c r="L138" s="43">
        <f>'3500 '!T246</f>
        <v>11.815259999999999</v>
      </c>
      <c r="M138" s="52">
        <f>'3500 '!U246</f>
        <v>0.52366430379746842</v>
      </c>
      <c r="N138" s="62">
        <f>'3500 '!V246</f>
        <v>18.815259999999999</v>
      </c>
      <c r="O138" s="62">
        <f>'3500 '!W246</f>
        <v>15</v>
      </c>
      <c r="P138" s="62">
        <f>'3500 '!X246</f>
        <v>10</v>
      </c>
      <c r="Q138" s="62">
        <f>'3500 '!Y246</f>
        <v>0</v>
      </c>
      <c r="R138" s="62">
        <f>'3500 '!Z246</f>
        <v>7</v>
      </c>
      <c r="S138" s="62">
        <f>'3500 '!AA246</f>
        <v>0</v>
      </c>
      <c r="T138" s="52">
        <f>'3500 '!AB246</f>
        <v>0</v>
      </c>
      <c r="U138" s="62">
        <f>'3500 '!AC246</f>
        <v>0</v>
      </c>
      <c r="X138" s="81"/>
      <c r="Y138" s="81"/>
    </row>
    <row r="139" spans="1:25" s="6" customFormat="1" ht="18" hidden="1" customHeight="1" x14ac:dyDescent="0.3">
      <c r="A139" s="6" t="str">
        <f>'3500 '!A247</f>
        <v>b</v>
      </c>
      <c r="B139" s="70">
        <f>'3500 '!B247</f>
        <v>0</v>
      </c>
      <c r="C139" s="33" t="str">
        <f>'3500 '!C247</f>
        <v>მ.შ. შტატგარეშეთა შრომის ანაზღაურება</v>
      </c>
      <c r="D139" s="12">
        <f>'3500 '!D247</f>
        <v>0</v>
      </c>
      <c r="E139" s="12">
        <f>'3500 '!E247</f>
        <v>0</v>
      </c>
      <c r="F139" s="43">
        <f>'3500 '!F247</f>
        <v>0</v>
      </c>
      <c r="G139" s="43">
        <f>'3500 '!G247</f>
        <v>0</v>
      </c>
      <c r="H139" s="52" t="str">
        <f>'3500 '!L247</f>
        <v/>
      </c>
      <c r="I139" s="12">
        <f>'3500 '!M247</f>
        <v>0</v>
      </c>
      <c r="J139" s="12">
        <f>'3500 '!O247</f>
        <v>0</v>
      </c>
      <c r="K139" s="12">
        <f>'3500 '!S247</f>
        <v>0</v>
      </c>
      <c r="L139" s="43" t="str">
        <f>'3500 '!T247</f>
        <v/>
      </c>
      <c r="M139" s="52" t="str">
        <f>'3500 '!U247</f>
        <v/>
      </c>
      <c r="N139" s="62" t="str">
        <f>'3500 '!V247</f>
        <v/>
      </c>
      <c r="O139" s="62">
        <f>'3500 '!W247</f>
        <v>0</v>
      </c>
      <c r="P139" s="62">
        <f>'3500 '!X247</f>
        <v>0</v>
      </c>
      <c r="Q139" s="62">
        <f>'3500 '!Y247</f>
        <v>0</v>
      </c>
      <c r="R139" s="62">
        <f>'3500 '!Z247</f>
        <v>0</v>
      </c>
      <c r="S139" s="62">
        <f>'3500 '!AA247</f>
        <v>0</v>
      </c>
      <c r="T139" s="52">
        <f>'3500 '!AB247</f>
        <v>0</v>
      </c>
      <c r="U139" s="62">
        <f>'3500 '!AC247</f>
        <v>0</v>
      </c>
      <c r="X139" s="81"/>
      <c r="Y139" s="81"/>
    </row>
    <row r="140" spans="1:25" s="6" customFormat="1" ht="18" hidden="1" customHeight="1" x14ac:dyDescent="0.3">
      <c r="A140" s="6" t="str">
        <f>'3500 '!A248</f>
        <v>b</v>
      </c>
      <c r="B140" s="70" t="str">
        <f>'3500 '!B248</f>
        <v/>
      </c>
      <c r="C140" s="29" t="str">
        <f>'3500 '!C248</f>
        <v>პროცენტი</v>
      </c>
      <c r="D140" s="12">
        <f>'3500 '!D248</f>
        <v>0</v>
      </c>
      <c r="E140" s="12">
        <f>'3500 '!E248</f>
        <v>0</v>
      </c>
      <c r="F140" s="43">
        <f>'3500 '!F248</f>
        <v>0</v>
      </c>
      <c r="G140" s="43">
        <f>'3500 '!G248</f>
        <v>0</v>
      </c>
      <c r="H140" s="52" t="str">
        <f>'3500 '!L248</f>
        <v/>
      </c>
      <c r="I140" s="12">
        <f>'3500 '!M248</f>
        <v>0</v>
      </c>
      <c r="J140" s="12">
        <f>'3500 '!O248</f>
        <v>0</v>
      </c>
      <c r="K140" s="12">
        <f>'3500 '!S248</f>
        <v>0</v>
      </c>
      <c r="L140" s="43">
        <f>'3500 '!T248</f>
        <v>0</v>
      </c>
      <c r="M140" s="52" t="str">
        <f>'3500 '!U248</f>
        <v/>
      </c>
      <c r="N140" s="62">
        <f>'3500 '!V248</f>
        <v>0</v>
      </c>
      <c r="O140" s="62">
        <f>'3500 '!W248</f>
        <v>0</v>
      </c>
      <c r="P140" s="62">
        <f>'3500 '!X248</f>
        <v>0</v>
      </c>
      <c r="Q140" s="62">
        <f>'3500 '!Y248</f>
        <v>0</v>
      </c>
      <c r="R140" s="62">
        <f>'3500 '!Z248</f>
        <v>0</v>
      </c>
      <c r="S140" s="62">
        <f>'3500 '!AA248</f>
        <v>0</v>
      </c>
      <c r="T140" s="52">
        <f>'3500 '!AB248</f>
        <v>0</v>
      </c>
      <c r="U140" s="62">
        <f>'3500 '!AC248</f>
        <v>0</v>
      </c>
      <c r="X140" s="81"/>
      <c r="Y140" s="81"/>
    </row>
    <row r="141" spans="1:25" s="6" customFormat="1" ht="18" hidden="1" customHeight="1" x14ac:dyDescent="0.3">
      <c r="A141" s="6" t="str">
        <f>'3500 '!A249</f>
        <v>b</v>
      </c>
      <c r="B141" s="70" t="str">
        <f>'3500 '!B249</f>
        <v/>
      </c>
      <c r="C141" s="29" t="str">
        <f>'3500 '!C249</f>
        <v>სუბსიდიები</v>
      </c>
      <c r="D141" s="12">
        <f>'3500 '!D249</f>
        <v>0</v>
      </c>
      <c r="E141" s="12">
        <f>'3500 '!E249</f>
        <v>0</v>
      </c>
      <c r="F141" s="43">
        <f>'3500 '!F249</f>
        <v>0</v>
      </c>
      <c r="G141" s="43">
        <f>'3500 '!G249</f>
        <v>0</v>
      </c>
      <c r="H141" s="52" t="str">
        <f>'3500 '!L249</f>
        <v/>
      </c>
      <c r="I141" s="12">
        <f>'3500 '!M249</f>
        <v>0</v>
      </c>
      <c r="J141" s="12">
        <f>'3500 '!O249</f>
        <v>0</v>
      </c>
      <c r="K141" s="12">
        <f>'3500 '!S249</f>
        <v>0</v>
      </c>
      <c r="L141" s="43">
        <f>'3500 '!T249</f>
        <v>0</v>
      </c>
      <c r="M141" s="52" t="str">
        <f>'3500 '!U249</f>
        <v/>
      </c>
      <c r="N141" s="62">
        <f>'3500 '!V249</f>
        <v>0</v>
      </c>
      <c r="O141" s="62">
        <f>'3500 '!W249</f>
        <v>0</v>
      </c>
      <c r="P141" s="62">
        <f>'3500 '!X249</f>
        <v>0</v>
      </c>
      <c r="Q141" s="62">
        <f>'3500 '!Y249</f>
        <v>0</v>
      </c>
      <c r="R141" s="62">
        <f>'3500 '!Z249</f>
        <v>0</v>
      </c>
      <c r="S141" s="62">
        <f>'3500 '!AA249</f>
        <v>0</v>
      </c>
      <c r="T141" s="52">
        <f>'3500 '!AB249</f>
        <v>0</v>
      </c>
      <c r="U141" s="62">
        <f>'3500 '!AC249</f>
        <v>0</v>
      </c>
      <c r="X141" s="81"/>
      <c r="Y141" s="81"/>
    </row>
    <row r="142" spans="1:25" s="6" customFormat="1" ht="18" hidden="1" customHeight="1" x14ac:dyDescent="0.3">
      <c r="A142" s="6" t="str">
        <f>'3500 '!A250</f>
        <v>b</v>
      </c>
      <c r="B142" s="70" t="str">
        <f>'3500 '!B250</f>
        <v/>
      </c>
      <c r="C142" s="29" t="str">
        <f>'3500 '!C250</f>
        <v>გრანტები</v>
      </c>
      <c r="D142" s="12">
        <f>'3500 '!D250</f>
        <v>0</v>
      </c>
      <c r="E142" s="12">
        <f>'3500 '!E250</f>
        <v>0</v>
      </c>
      <c r="F142" s="43">
        <f>'3500 '!F250</f>
        <v>0</v>
      </c>
      <c r="G142" s="43">
        <f>'3500 '!G250</f>
        <v>0</v>
      </c>
      <c r="H142" s="52" t="str">
        <f>'3500 '!L250</f>
        <v/>
      </c>
      <c r="I142" s="12">
        <f>'3500 '!M250</f>
        <v>0</v>
      </c>
      <c r="J142" s="12">
        <f>'3500 '!O250</f>
        <v>0</v>
      </c>
      <c r="K142" s="12">
        <f>'3500 '!S250</f>
        <v>0</v>
      </c>
      <c r="L142" s="43">
        <f>'3500 '!T250</f>
        <v>0</v>
      </c>
      <c r="M142" s="52" t="str">
        <f>'3500 '!U250</f>
        <v/>
      </c>
      <c r="N142" s="62">
        <f>'3500 '!V250</f>
        <v>0</v>
      </c>
      <c r="O142" s="62">
        <f>'3500 '!W250</f>
        <v>0</v>
      </c>
      <c r="P142" s="62">
        <f>'3500 '!X250</f>
        <v>0</v>
      </c>
      <c r="Q142" s="62">
        <f>'3500 '!Y250</f>
        <v>0</v>
      </c>
      <c r="R142" s="62">
        <f>'3500 '!Z250</f>
        <v>0</v>
      </c>
      <c r="S142" s="62">
        <f>'3500 '!AA250</f>
        <v>0</v>
      </c>
      <c r="T142" s="52">
        <f>'3500 '!AB250</f>
        <v>0</v>
      </c>
      <c r="U142" s="62">
        <f>'3500 '!AC250</f>
        <v>0</v>
      </c>
      <c r="X142" s="81"/>
      <c r="Y142" s="81"/>
    </row>
    <row r="143" spans="1:25" s="6" customFormat="1" ht="18" hidden="1" customHeight="1" x14ac:dyDescent="0.3">
      <c r="A143" s="6" t="str">
        <f>'3500 '!A251</f>
        <v>b</v>
      </c>
      <c r="B143" s="70" t="str">
        <f>'3500 '!B251</f>
        <v/>
      </c>
      <c r="C143" s="29" t="str">
        <f>'3500 '!C251</f>
        <v>სოციალური უზრუნველყოფა</v>
      </c>
      <c r="D143" s="12">
        <f>'3500 '!D251</f>
        <v>6</v>
      </c>
      <c r="E143" s="12">
        <f>'3500 '!E251</f>
        <v>7</v>
      </c>
      <c r="F143" s="43">
        <f>'3500 '!F251</f>
        <v>6.5</v>
      </c>
      <c r="G143" s="43">
        <f>'3500 '!G251</f>
        <v>6.3139500000000002</v>
      </c>
      <c r="H143" s="52">
        <f>'3500 '!L251</f>
        <v>0.97137692307692314</v>
      </c>
      <c r="I143" s="12">
        <f>'3500 '!M251</f>
        <v>0</v>
      </c>
      <c r="J143" s="12">
        <f>'3500 '!O251</f>
        <v>0</v>
      </c>
      <c r="K143" s="12">
        <f>'3500 '!S251</f>
        <v>1.0285200000000003</v>
      </c>
      <c r="L143" s="43">
        <f>'3500 '!T251</f>
        <v>0.18604999999999983</v>
      </c>
      <c r="M143" s="52">
        <f>'3500 '!U251</f>
        <v>0.90199285714285715</v>
      </c>
      <c r="N143" s="62">
        <f>'3500 '!V251</f>
        <v>0.68604999999999983</v>
      </c>
      <c r="O143" s="62">
        <f>'3500 '!W251</f>
        <v>0.8</v>
      </c>
      <c r="P143" s="62">
        <f>'3500 '!X251</f>
        <v>0.5</v>
      </c>
      <c r="Q143" s="62">
        <f>'3500 '!Y251</f>
        <v>0</v>
      </c>
      <c r="R143" s="62">
        <f>'3500 '!Z251</f>
        <v>0.5</v>
      </c>
      <c r="S143" s="62">
        <f>'3500 '!AA251</f>
        <v>0</v>
      </c>
      <c r="T143" s="52">
        <f>'3500 '!AB251</f>
        <v>0</v>
      </c>
      <c r="U143" s="62">
        <f>'3500 '!AC251</f>
        <v>0</v>
      </c>
      <c r="X143" s="81"/>
      <c r="Y143" s="81"/>
    </row>
    <row r="144" spans="1:25" s="6" customFormat="1" ht="18" hidden="1" customHeight="1" x14ac:dyDescent="0.3">
      <c r="A144" s="6" t="str">
        <f>'3500 '!A252</f>
        <v>b</v>
      </c>
      <c r="B144" s="70" t="str">
        <f>'3500 '!B252</f>
        <v/>
      </c>
      <c r="C144" s="29" t="str">
        <f>'3500 '!C252</f>
        <v>სხვა ხარჯები</v>
      </c>
      <c r="D144" s="12">
        <f>'3500 '!D252</f>
        <v>0</v>
      </c>
      <c r="E144" s="12">
        <f>'3500 '!E252</f>
        <v>0.5</v>
      </c>
      <c r="F144" s="43">
        <f>'3500 '!F252</f>
        <v>0.375</v>
      </c>
      <c r="G144" s="43">
        <f>'3500 '!G252</f>
        <v>0.13277</v>
      </c>
      <c r="H144" s="52">
        <f>'3500 '!L252</f>
        <v>0.35405333333333333</v>
      </c>
      <c r="I144" s="12">
        <f>'3500 '!M252</f>
        <v>1.7189999999999997E-2</v>
      </c>
      <c r="J144" s="12">
        <f>'3500 '!O252</f>
        <v>1.7210000000000003E-2</v>
      </c>
      <c r="K144" s="12">
        <f>'3500 '!S252</f>
        <v>0</v>
      </c>
      <c r="L144" s="43">
        <f>'3500 '!T252</f>
        <v>0.24223</v>
      </c>
      <c r="M144" s="52">
        <f>'3500 '!U252</f>
        <v>0.26554</v>
      </c>
      <c r="N144" s="62">
        <f>'3500 '!V252</f>
        <v>0.36723</v>
      </c>
      <c r="O144" s="62">
        <f>'3500 '!W252</f>
        <v>0.2</v>
      </c>
      <c r="P144" s="62">
        <f>'3500 '!X252</f>
        <v>0.125</v>
      </c>
      <c r="Q144" s="62">
        <f>'3500 '!Y252</f>
        <v>0</v>
      </c>
      <c r="R144" s="62">
        <f>'3500 '!Z252</f>
        <v>0.125</v>
      </c>
      <c r="S144" s="62">
        <f>'3500 '!AA252</f>
        <v>0</v>
      </c>
      <c r="T144" s="52">
        <f>'3500 '!AB252</f>
        <v>0</v>
      </c>
      <c r="U144" s="62">
        <f>'3500 '!AC252</f>
        <v>0</v>
      </c>
      <c r="X144" s="81"/>
      <c r="Y144" s="81"/>
    </row>
    <row r="145" spans="1:25" s="6" customFormat="1" ht="15" hidden="1" customHeight="1" x14ac:dyDescent="0.3">
      <c r="A145" s="6" t="str">
        <f>'3500 '!A253</f>
        <v>b</v>
      </c>
      <c r="B145" s="69" t="str">
        <f>'3500 '!B253</f>
        <v/>
      </c>
      <c r="C145" s="13" t="str">
        <f>'3500 '!C253</f>
        <v>არაფინანსური აქტივების ზრდა</v>
      </c>
      <c r="D145" s="14">
        <f>'3500 '!D253</f>
        <v>0</v>
      </c>
      <c r="E145" s="14">
        <f>'3500 '!E253</f>
        <v>0</v>
      </c>
      <c r="F145" s="44">
        <f>'3500 '!F253</f>
        <v>0</v>
      </c>
      <c r="G145" s="44">
        <f>'3500 '!G253</f>
        <v>0</v>
      </c>
      <c r="H145" s="53" t="str">
        <f>'3500 '!L253</f>
        <v/>
      </c>
      <c r="I145" s="14">
        <f>'3500 '!M253</f>
        <v>0</v>
      </c>
      <c r="J145" s="14">
        <f>'3500 '!O253</f>
        <v>0</v>
      </c>
      <c r="K145" s="14">
        <f>'3500 '!S253</f>
        <v>0</v>
      </c>
      <c r="L145" s="44">
        <f>'3500 '!T253</f>
        <v>0</v>
      </c>
      <c r="M145" s="53" t="str">
        <f>'3500 '!U253</f>
        <v/>
      </c>
      <c r="N145" s="63">
        <f>'3500 '!V253</f>
        <v>0</v>
      </c>
      <c r="O145" s="63">
        <f>'3500 '!W253</f>
        <v>0</v>
      </c>
      <c r="P145" s="63">
        <f>'3500 '!X253</f>
        <v>0</v>
      </c>
      <c r="Q145" s="63">
        <f>'3500 '!Y253</f>
        <v>0</v>
      </c>
      <c r="R145" s="63">
        <f>'3500 '!Z253</f>
        <v>0</v>
      </c>
      <c r="S145" s="63">
        <f>'3500 '!AA253</f>
        <v>0</v>
      </c>
      <c r="T145" s="53">
        <f>'3500 '!AB253</f>
        <v>0</v>
      </c>
      <c r="U145" s="63">
        <f>'3500 '!AC253</f>
        <v>0</v>
      </c>
      <c r="X145" s="81"/>
      <c r="Y145" s="81"/>
    </row>
    <row r="146" spans="1:25" s="6" customFormat="1" ht="15" hidden="1" customHeight="1" x14ac:dyDescent="0.3">
      <c r="A146" s="6" t="str">
        <f>'3500 '!A254</f>
        <v>b</v>
      </c>
      <c r="B146" s="69" t="str">
        <f>'3500 '!B254</f>
        <v/>
      </c>
      <c r="C146" s="13" t="str">
        <f>'3500 '!C254</f>
        <v>ფინანსური აქტივების ზრდა</v>
      </c>
      <c r="D146" s="14">
        <f>'3500 '!D254</f>
        <v>0</v>
      </c>
      <c r="E146" s="14">
        <f>'3500 '!E254</f>
        <v>0</v>
      </c>
      <c r="F146" s="44">
        <f>'3500 '!F254</f>
        <v>0</v>
      </c>
      <c r="G146" s="44">
        <f>'3500 '!G254</f>
        <v>0</v>
      </c>
      <c r="H146" s="53" t="str">
        <f>'3500 '!L254</f>
        <v/>
      </c>
      <c r="I146" s="14">
        <f>'3500 '!M254</f>
        <v>0</v>
      </c>
      <c r="J146" s="14">
        <f>'3500 '!O254</f>
        <v>0</v>
      </c>
      <c r="K146" s="14">
        <f>'3500 '!S254</f>
        <v>0</v>
      </c>
      <c r="L146" s="44">
        <f>'3500 '!T254</f>
        <v>0</v>
      </c>
      <c r="M146" s="53" t="str">
        <f>'3500 '!U254</f>
        <v/>
      </c>
      <c r="N146" s="63">
        <f>'3500 '!V254</f>
        <v>0</v>
      </c>
      <c r="O146" s="63">
        <f>'3500 '!W254</f>
        <v>0</v>
      </c>
      <c r="P146" s="63">
        <f>'3500 '!X254</f>
        <v>0</v>
      </c>
      <c r="Q146" s="63">
        <f>'3500 '!Y254</f>
        <v>0</v>
      </c>
      <c r="R146" s="63">
        <f>'3500 '!Z254</f>
        <v>0</v>
      </c>
      <c r="S146" s="63">
        <f>'3500 '!AA254</f>
        <v>0</v>
      </c>
      <c r="T146" s="53">
        <f>'3500 '!AB254</f>
        <v>0</v>
      </c>
      <c r="U146" s="63">
        <f>'3500 '!AC254</f>
        <v>0</v>
      </c>
      <c r="X146" s="81"/>
      <c r="Y146" s="81"/>
    </row>
    <row r="147" spans="1:25" s="6" customFormat="1" ht="15.75" hidden="1" customHeight="1" thickBot="1" x14ac:dyDescent="0.3">
      <c r="A147" s="6" t="str">
        <f>'3500 '!A255</f>
        <v>b</v>
      </c>
      <c r="B147" s="71" t="str">
        <f>'3500 '!B255</f>
        <v/>
      </c>
      <c r="C147" s="17" t="str">
        <f>'3500 '!C255</f>
        <v>ვალდებულებების კლება</v>
      </c>
      <c r="D147" s="18">
        <f>'3500 '!D255</f>
        <v>0</v>
      </c>
      <c r="E147" s="18">
        <f>'3500 '!E255</f>
        <v>0</v>
      </c>
      <c r="F147" s="46">
        <f>'3500 '!F255</f>
        <v>0</v>
      </c>
      <c r="G147" s="46">
        <f>'3500 '!G255</f>
        <v>0</v>
      </c>
      <c r="H147" s="55" t="str">
        <f>'3500 '!L255</f>
        <v/>
      </c>
      <c r="I147" s="18">
        <f>'3500 '!M255</f>
        <v>0</v>
      </c>
      <c r="J147" s="18">
        <f>'3500 '!O255</f>
        <v>0</v>
      </c>
      <c r="K147" s="18">
        <f>'3500 '!S255</f>
        <v>0</v>
      </c>
      <c r="L147" s="46">
        <f>'3500 '!T255</f>
        <v>0</v>
      </c>
      <c r="M147" s="55" t="str">
        <f>'3500 '!U255</f>
        <v/>
      </c>
      <c r="N147" s="65">
        <f>'3500 '!V255</f>
        <v>0</v>
      </c>
      <c r="O147" s="65">
        <f>'3500 '!W255</f>
        <v>0</v>
      </c>
      <c r="P147" s="65">
        <f>'3500 '!X255</f>
        <v>0</v>
      </c>
      <c r="Q147" s="65">
        <f>'3500 '!Y255</f>
        <v>0</v>
      </c>
      <c r="R147" s="65">
        <f>'3500 '!Z255</f>
        <v>0</v>
      </c>
      <c r="S147" s="65">
        <f>'3500 '!AA255</f>
        <v>0</v>
      </c>
      <c r="T147" s="55">
        <f>'3500 '!AB255</f>
        <v>0</v>
      </c>
      <c r="U147" s="65">
        <f>'3500 '!AC255</f>
        <v>0</v>
      </c>
      <c r="X147" s="81"/>
      <c r="Y147" s="81"/>
    </row>
    <row r="148" spans="1:25" s="6" customFormat="1" ht="31.5" hidden="1" customHeight="1" thickTop="1" thickBot="1" x14ac:dyDescent="0.3">
      <c r="A148" s="6" t="str">
        <f>'3500 '!A256</f>
        <v>b</v>
      </c>
      <c r="B148" s="67" t="str">
        <f>'3500 '!B256</f>
        <v>35 01 04 09</v>
      </c>
      <c r="C148" s="21" t="str">
        <f>'3500 '!C256</f>
        <v>სსიპ - სოციალური მომსახურების სააგენტოს გურიის სამხარეო ცენტრი</v>
      </c>
      <c r="D148" s="22">
        <f>'3500 '!D256</f>
        <v>539</v>
      </c>
      <c r="E148" s="22">
        <f>'3500 '!E256</f>
        <v>62.55</v>
      </c>
      <c r="F148" s="47">
        <f>'3500 '!F256</f>
        <v>59.58</v>
      </c>
      <c r="G148" s="47">
        <f>'3500 '!G256</f>
        <v>55.635770000000001</v>
      </c>
      <c r="H148" s="56">
        <f>'3500 '!L256</f>
        <v>0.9337994293387043</v>
      </c>
      <c r="I148" s="22">
        <f>'3500 '!M256</f>
        <v>0</v>
      </c>
      <c r="J148" s="22">
        <f>'3500 '!O256</f>
        <v>3.4143599999999985</v>
      </c>
      <c r="K148" s="22">
        <f>'3500 '!S256</f>
        <v>1.2496400000000065</v>
      </c>
      <c r="L148" s="47">
        <f>'3500 '!T256</f>
        <v>3.9442299999999975</v>
      </c>
      <c r="M148" s="56">
        <f>'3500 '!U256</f>
        <v>0.88946075139888092</v>
      </c>
      <c r="N148" s="66">
        <f>'3500 '!V256</f>
        <v>6.9142299999999963</v>
      </c>
      <c r="O148" s="66">
        <f>'3500 '!W256</f>
        <v>8.1</v>
      </c>
      <c r="P148" s="66">
        <f>'3500 '!X256</f>
        <v>5.4700000000000006</v>
      </c>
      <c r="Q148" s="66">
        <f>'3500 '!Y256</f>
        <v>0</v>
      </c>
      <c r="R148" s="66">
        <f>'3500 '!Z256</f>
        <v>2.97</v>
      </c>
      <c r="S148" s="66">
        <f>'3500 '!AA256</f>
        <v>0</v>
      </c>
      <c r="T148" s="56">
        <f>'3500 '!AB256</f>
        <v>0</v>
      </c>
      <c r="U148" s="66">
        <f>'3500 '!AC256</f>
        <v>0</v>
      </c>
      <c r="X148" s="81"/>
      <c r="Y148" s="81"/>
    </row>
    <row r="149" spans="1:25" s="6" customFormat="1" ht="15.75" hidden="1" customHeight="1" thickTop="1" x14ac:dyDescent="0.3">
      <c r="A149" s="6" t="str">
        <f>'3500 '!A257</f>
        <v>b</v>
      </c>
      <c r="B149" s="69" t="str">
        <f>'3500 '!B257</f>
        <v/>
      </c>
      <c r="C149" s="13" t="str">
        <f>'3500 '!C257</f>
        <v>ხარჯები</v>
      </c>
      <c r="D149" s="14">
        <f>'3500 '!D257</f>
        <v>539</v>
      </c>
      <c r="E149" s="14">
        <f>'3500 '!E257</f>
        <v>62.55</v>
      </c>
      <c r="F149" s="44">
        <f>'3500 '!F257</f>
        <v>59.58</v>
      </c>
      <c r="G149" s="44">
        <f>'3500 '!G257</f>
        <v>55.635770000000001</v>
      </c>
      <c r="H149" s="53">
        <f>'3500 '!L257</f>
        <v>0.9337994293387043</v>
      </c>
      <c r="I149" s="14">
        <f>'3500 '!M257</f>
        <v>0</v>
      </c>
      <c r="J149" s="14">
        <f>'3500 '!O257</f>
        <v>3.4143599999999985</v>
      </c>
      <c r="K149" s="14">
        <f>'3500 '!S257</f>
        <v>1.2496400000000065</v>
      </c>
      <c r="L149" s="44">
        <f>'3500 '!T257</f>
        <v>3.9442299999999975</v>
      </c>
      <c r="M149" s="53">
        <f>'3500 '!U257</f>
        <v>0.88946075139888092</v>
      </c>
      <c r="N149" s="63">
        <f>'3500 '!V257</f>
        <v>6.9142299999999963</v>
      </c>
      <c r="O149" s="63">
        <f>'3500 '!W257</f>
        <v>8.1</v>
      </c>
      <c r="P149" s="63">
        <f>'3500 '!X257</f>
        <v>5.4700000000000006</v>
      </c>
      <c r="Q149" s="63">
        <f>'3500 '!Y257</f>
        <v>0</v>
      </c>
      <c r="R149" s="63">
        <f>'3500 '!Z257</f>
        <v>2.97</v>
      </c>
      <c r="S149" s="63">
        <f>'3500 '!AA257</f>
        <v>0</v>
      </c>
      <c r="T149" s="53">
        <f>'3500 '!AB257</f>
        <v>0</v>
      </c>
      <c r="U149" s="63">
        <f>'3500 '!AC257</f>
        <v>0</v>
      </c>
      <c r="X149" s="81"/>
      <c r="Y149" s="81"/>
    </row>
    <row r="150" spans="1:25" s="6" customFormat="1" ht="18" hidden="1" customHeight="1" x14ac:dyDescent="0.3">
      <c r="A150" s="6" t="str">
        <f>'3500 '!A258</f>
        <v>b</v>
      </c>
      <c r="B150" s="70" t="str">
        <f>'3500 '!B258</f>
        <v/>
      </c>
      <c r="C150" s="29" t="str">
        <f>'3500 '!C258</f>
        <v>შრომის ანაზღაურება</v>
      </c>
      <c r="D150" s="12">
        <f>'3500 '!D258</f>
        <v>515</v>
      </c>
      <c r="E150" s="12">
        <f>'3500 '!E258</f>
        <v>39.549999999999997</v>
      </c>
      <c r="F150" s="43">
        <f>'3500 '!F258</f>
        <v>39.549999999999997</v>
      </c>
      <c r="G150" s="43">
        <f>'3500 '!G258</f>
        <v>39.549999999999997</v>
      </c>
      <c r="H150" s="52">
        <f>'3500 '!L258</f>
        <v>1</v>
      </c>
      <c r="I150" s="12">
        <f>'3500 '!M258</f>
        <v>0</v>
      </c>
      <c r="J150" s="12">
        <f>'3500 '!O258</f>
        <v>0</v>
      </c>
      <c r="K150" s="12">
        <f>'3500 '!S258</f>
        <v>0</v>
      </c>
      <c r="L150" s="43">
        <f>'3500 '!T258</f>
        <v>0</v>
      </c>
      <c r="M150" s="52">
        <f>'3500 '!U258</f>
        <v>1</v>
      </c>
      <c r="N150" s="62">
        <f>'3500 '!V258</f>
        <v>0</v>
      </c>
      <c r="O150" s="62">
        <f>'3500 '!W258</f>
        <v>0</v>
      </c>
      <c r="P150" s="62">
        <f>'3500 '!X258</f>
        <v>0</v>
      </c>
      <c r="Q150" s="62">
        <f>'3500 '!Y258</f>
        <v>0</v>
      </c>
      <c r="R150" s="62">
        <f>'3500 '!Z258</f>
        <v>0</v>
      </c>
      <c r="S150" s="62">
        <f>'3500 '!AA258</f>
        <v>0</v>
      </c>
      <c r="T150" s="52">
        <f>'3500 '!AB258</f>
        <v>0</v>
      </c>
      <c r="U150" s="62">
        <f>'3500 '!AC258</f>
        <v>0</v>
      </c>
      <c r="X150" s="81"/>
      <c r="Y150" s="81"/>
    </row>
    <row r="151" spans="1:25" s="6" customFormat="1" ht="18" hidden="1" customHeight="1" x14ac:dyDescent="0.3">
      <c r="A151" s="6" t="str">
        <f>'3500 '!A259</f>
        <v>b</v>
      </c>
      <c r="B151" s="70">
        <f>'3500 '!B259</f>
        <v>0</v>
      </c>
      <c r="C151" s="33" t="str">
        <f>'3500 '!C259</f>
        <v>თანამდებობრივი სარგო</v>
      </c>
      <c r="D151" s="12">
        <f>'3500 '!D259</f>
        <v>0</v>
      </c>
      <c r="E151" s="12">
        <f>'3500 '!E259</f>
        <v>0</v>
      </c>
      <c r="F151" s="43">
        <f>'3500 '!F259</f>
        <v>0</v>
      </c>
      <c r="G151" s="43">
        <f>'3500 '!G259</f>
        <v>39.549999999999997</v>
      </c>
      <c r="H151" s="52" t="str">
        <f>'3500 '!L259</f>
        <v/>
      </c>
      <c r="I151" s="12">
        <f>'3500 '!M259</f>
        <v>0</v>
      </c>
      <c r="J151" s="12">
        <f>'3500 '!O259</f>
        <v>0</v>
      </c>
      <c r="K151" s="12">
        <f>'3500 '!S259</f>
        <v>0</v>
      </c>
      <c r="L151" s="43" t="str">
        <f>'3500 '!T259</f>
        <v/>
      </c>
      <c r="M151" s="52" t="str">
        <f>'3500 '!U259</f>
        <v/>
      </c>
      <c r="N151" s="62" t="str">
        <f>'3500 '!V259</f>
        <v/>
      </c>
      <c r="O151" s="62">
        <f>'3500 '!W259</f>
        <v>0</v>
      </c>
      <c r="P151" s="62">
        <f>'3500 '!X259</f>
        <v>0</v>
      </c>
      <c r="Q151" s="62">
        <f>'3500 '!Y259</f>
        <v>0</v>
      </c>
      <c r="R151" s="62">
        <f>'3500 '!Z259</f>
        <v>0</v>
      </c>
      <c r="S151" s="62">
        <f>'3500 '!AA259</f>
        <v>0</v>
      </c>
      <c r="T151" s="52">
        <f>'3500 '!AB259</f>
        <v>0</v>
      </c>
      <c r="U151" s="62">
        <f>'3500 '!AC259</f>
        <v>0</v>
      </c>
      <c r="X151" s="81"/>
      <c r="Y151" s="81"/>
    </row>
    <row r="152" spans="1:25" s="6" customFormat="1" ht="18" hidden="1" customHeight="1" x14ac:dyDescent="0.3">
      <c r="A152" s="6" t="str">
        <f>'3500 '!A260</f>
        <v>b</v>
      </c>
      <c r="B152" s="70">
        <f>'3500 '!B260</f>
        <v>0</v>
      </c>
      <c r="C152" s="33" t="str">
        <f>'3500 '!C260</f>
        <v>პრემია</v>
      </c>
      <c r="D152" s="12">
        <f>'3500 '!D260</f>
        <v>0</v>
      </c>
      <c r="E152" s="12">
        <f>'3500 '!E260</f>
        <v>0</v>
      </c>
      <c r="F152" s="43">
        <f>'3500 '!F260</f>
        <v>0</v>
      </c>
      <c r="G152" s="43">
        <f>'3500 '!G260</f>
        <v>0</v>
      </c>
      <c r="H152" s="52" t="str">
        <f>'3500 '!L260</f>
        <v/>
      </c>
      <c r="I152" s="12">
        <f>'3500 '!M260</f>
        <v>0</v>
      </c>
      <c r="J152" s="12">
        <f>'3500 '!O260</f>
        <v>0</v>
      </c>
      <c r="K152" s="12">
        <f>'3500 '!S260</f>
        <v>0</v>
      </c>
      <c r="L152" s="43" t="str">
        <f>'3500 '!T260</f>
        <v/>
      </c>
      <c r="M152" s="52" t="str">
        <f>'3500 '!U260</f>
        <v/>
      </c>
      <c r="N152" s="62" t="str">
        <f>'3500 '!V260</f>
        <v/>
      </c>
      <c r="O152" s="62">
        <f>'3500 '!W260</f>
        <v>0</v>
      </c>
      <c r="P152" s="62">
        <f>'3500 '!X260</f>
        <v>0</v>
      </c>
      <c r="Q152" s="62">
        <f>'3500 '!Y260</f>
        <v>0</v>
      </c>
      <c r="R152" s="62">
        <f>'3500 '!Z260</f>
        <v>0</v>
      </c>
      <c r="S152" s="62">
        <f>'3500 '!AA260</f>
        <v>0</v>
      </c>
      <c r="T152" s="52">
        <f>'3500 '!AB260</f>
        <v>0</v>
      </c>
      <c r="U152" s="62">
        <f>'3500 '!AC260</f>
        <v>0</v>
      </c>
      <c r="X152" s="81"/>
      <c r="Y152" s="81"/>
    </row>
    <row r="153" spans="1:25" s="6" customFormat="1" ht="18" hidden="1" customHeight="1" x14ac:dyDescent="0.3">
      <c r="A153" s="6" t="str">
        <f>'3500 '!A261</f>
        <v>b</v>
      </c>
      <c r="B153" s="70">
        <f>'3500 '!B261</f>
        <v>0</v>
      </c>
      <c r="C153" s="33" t="str">
        <f>'3500 '!C261</f>
        <v>დანამატი</v>
      </c>
      <c r="D153" s="12">
        <f>'3500 '!D261</f>
        <v>0</v>
      </c>
      <c r="E153" s="12">
        <f>'3500 '!E261</f>
        <v>0</v>
      </c>
      <c r="F153" s="43">
        <f>'3500 '!F261</f>
        <v>0</v>
      </c>
      <c r="G153" s="43">
        <f>'3500 '!G261</f>
        <v>0</v>
      </c>
      <c r="H153" s="52" t="str">
        <f>'3500 '!L261</f>
        <v/>
      </c>
      <c r="I153" s="12">
        <f>'3500 '!M261</f>
        <v>0</v>
      </c>
      <c r="J153" s="12">
        <f>'3500 '!O261</f>
        <v>0</v>
      </c>
      <c r="K153" s="12">
        <f>'3500 '!S261</f>
        <v>0</v>
      </c>
      <c r="L153" s="43" t="str">
        <f>'3500 '!T261</f>
        <v/>
      </c>
      <c r="M153" s="52" t="str">
        <f>'3500 '!U261</f>
        <v/>
      </c>
      <c r="N153" s="62" t="str">
        <f>'3500 '!V261</f>
        <v/>
      </c>
      <c r="O153" s="62">
        <f>'3500 '!W261</f>
        <v>0</v>
      </c>
      <c r="P153" s="62">
        <f>'3500 '!X261</f>
        <v>0</v>
      </c>
      <c r="Q153" s="62">
        <f>'3500 '!Y261</f>
        <v>0</v>
      </c>
      <c r="R153" s="62">
        <f>'3500 '!Z261</f>
        <v>0</v>
      </c>
      <c r="S153" s="62">
        <f>'3500 '!AA261</f>
        <v>0</v>
      </c>
      <c r="T153" s="52">
        <f>'3500 '!AB261</f>
        <v>0</v>
      </c>
      <c r="U153" s="62">
        <f>'3500 '!AC261</f>
        <v>0</v>
      </c>
      <c r="X153" s="81"/>
      <c r="Y153" s="81"/>
    </row>
    <row r="154" spans="1:25" s="6" customFormat="1" ht="18" hidden="1" customHeight="1" x14ac:dyDescent="0.3">
      <c r="A154" s="6" t="str">
        <f>'3500 '!A262</f>
        <v>b</v>
      </c>
      <c r="B154" s="70" t="str">
        <f>'3500 '!B262</f>
        <v/>
      </c>
      <c r="C154" s="29" t="str">
        <f>'3500 '!C262</f>
        <v>საქონელი და მომსახურება</v>
      </c>
      <c r="D154" s="12">
        <f>'3500 '!D262</f>
        <v>21</v>
      </c>
      <c r="E154" s="12">
        <f>'3500 '!E262</f>
        <v>19.68</v>
      </c>
      <c r="F154" s="43">
        <f>'3500 '!F262</f>
        <v>17.04</v>
      </c>
      <c r="G154" s="43">
        <f>'3500 '!G262</f>
        <v>13.35712</v>
      </c>
      <c r="H154" s="52">
        <f>'3500 '!L262</f>
        <v>0.78386854460093902</v>
      </c>
      <c r="I154" s="12">
        <f>'3500 '!M262</f>
        <v>0</v>
      </c>
      <c r="J154" s="12">
        <f>'3500 '!O262</f>
        <v>3.3423599999999984</v>
      </c>
      <c r="K154" s="12">
        <f>'3500 '!S262</f>
        <v>1.2496400000000012</v>
      </c>
      <c r="L154" s="43">
        <f>'3500 '!T262</f>
        <v>3.682879999999999</v>
      </c>
      <c r="M154" s="52">
        <f>'3500 '!U262</f>
        <v>0.67871544715447152</v>
      </c>
      <c r="N154" s="62">
        <f>'3500 '!V262</f>
        <v>6.3228799999999996</v>
      </c>
      <c r="O154" s="62">
        <f>'3500 '!W262</f>
        <v>7.3</v>
      </c>
      <c r="P154" s="62">
        <f>'3500 '!X262</f>
        <v>3.64</v>
      </c>
      <c r="Q154" s="62">
        <f>'3500 '!Y262</f>
        <v>0</v>
      </c>
      <c r="R154" s="62">
        <f>'3500 '!Z262</f>
        <v>2.64</v>
      </c>
      <c r="S154" s="62">
        <f>'3500 '!AA262</f>
        <v>0</v>
      </c>
      <c r="T154" s="52">
        <f>'3500 '!AB262</f>
        <v>0</v>
      </c>
      <c r="U154" s="62">
        <f>'3500 '!AC262</f>
        <v>0</v>
      </c>
      <c r="X154" s="81"/>
      <c r="Y154" s="81"/>
    </row>
    <row r="155" spans="1:25" s="6" customFormat="1" ht="18" hidden="1" customHeight="1" x14ac:dyDescent="0.3">
      <c r="A155" s="6" t="str">
        <f>'3500 '!A263</f>
        <v>b</v>
      </c>
      <c r="B155" s="70">
        <f>'3500 '!B263</f>
        <v>0</v>
      </c>
      <c r="C155" s="33" t="str">
        <f>'3500 '!C263</f>
        <v>მ.შ. შტატგარეშეთა შრომის ანაზღაურება</v>
      </c>
      <c r="D155" s="12">
        <f>'3500 '!D263</f>
        <v>0</v>
      </c>
      <c r="E155" s="12">
        <f>'3500 '!E263</f>
        <v>0</v>
      </c>
      <c r="F155" s="43">
        <f>'3500 '!F263</f>
        <v>0</v>
      </c>
      <c r="G155" s="43">
        <f>'3500 '!G263</f>
        <v>0.12</v>
      </c>
      <c r="H155" s="52" t="str">
        <f>'3500 '!L263</f>
        <v/>
      </c>
      <c r="I155" s="12">
        <f>'3500 '!M263</f>
        <v>0</v>
      </c>
      <c r="J155" s="12">
        <f>'3500 '!O263</f>
        <v>0</v>
      </c>
      <c r="K155" s="12">
        <f>'3500 '!S263</f>
        <v>0.12</v>
      </c>
      <c r="L155" s="43" t="str">
        <f>'3500 '!T263</f>
        <v/>
      </c>
      <c r="M155" s="52" t="str">
        <f>'3500 '!U263</f>
        <v/>
      </c>
      <c r="N155" s="62" t="str">
        <f>'3500 '!V263</f>
        <v/>
      </c>
      <c r="O155" s="62">
        <f>'3500 '!W263</f>
        <v>0</v>
      </c>
      <c r="P155" s="62">
        <f>'3500 '!X263</f>
        <v>0</v>
      </c>
      <c r="Q155" s="62">
        <f>'3500 '!Y263</f>
        <v>0</v>
      </c>
      <c r="R155" s="62">
        <f>'3500 '!Z263</f>
        <v>0</v>
      </c>
      <c r="S155" s="62">
        <f>'3500 '!AA263</f>
        <v>0</v>
      </c>
      <c r="T155" s="52">
        <f>'3500 '!AB263</f>
        <v>0</v>
      </c>
      <c r="U155" s="62">
        <f>'3500 '!AC263</f>
        <v>0</v>
      </c>
      <c r="X155" s="81"/>
      <c r="Y155" s="81"/>
    </row>
    <row r="156" spans="1:25" s="6" customFormat="1" ht="18" hidden="1" customHeight="1" x14ac:dyDescent="0.3">
      <c r="A156" s="6" t="str">
        <f>'3500 '!A264</f>
        <v>b</v>
      </c>
      <c r="B156" s="70" t="str">
        <f>'3500 '!B264</f>
        <v/>
      </c>
      <c r="C156" s="29" t="str">
        <f>'3500 '!C264</f>
        <v>პროცენტი</v>
      </c>
      <c r="D156" s="12">
        <f>'3500 '!D264</f>
        <v>0</v>
      </c>
      <c r="E156" s="12">
        <f>'3500 '!E264</f>
        <v>0</v>
      </c>
      <c r="F156" s="43">
        <f>'3500 '!F264</f>
        <v>0</v>
      </c>
      <c r="G156" s="43">
        <f>'3500 '!G264</f>
        <v>0</v>
      </c>
      <c r="H156" s="52" t="str">
        <f>'3500 '!L264</f>
        <v/>
      </c>
      <c r="I156" s="12">
        <f>'3500 '!M264</f>
        <v>0</v>
      </c>
      <c r="J156" s="12">
        <f>'3500 '!O264</f>
        <v>0</v>
      </c>
      <c r="K156" s="12">
        <f>'3500 '!S264</f>
        <v>0</v>
      </c>
      <c r="L156" s="43">
        <f>'3500 '!T264</f>
        <v>0</v>
      </c>
      <c r="M156" s="52" t="str">
        <f>'3500 '!U264</f>
        <v/>
      </c>
      <c r="N156" s="62">
        <f>'3500 '!V264</f>
        <v>0</v>
      </c>
      <c r="O156" s="62">
        <f>'3500 '!W264</f>
        <v>0</v>
      </c>
      <c r="P156" s="62">
        <f>'3500 '!X264</f>
        <v>0</v>
      </c>
      <c r="Q156" s="62">
        <f>'3500 '!Y264</f>
        <v>0</v>
      </c>
      <c r="R156" s="62">
        <f>'3500 '!Z264</f>
        <v>0</v>
      </c>
      <c r="S156" s="62">
        <f>'3500 '!AA264</f>
        <v>0</v>
      </c>
      <c r="T156" s="52">
        <f>'3500 '!AB264</f>
        <v>0</v>
      </c>
      <c r="U156" s="62">
        <f>'3500 '!AC264</f>
        <v>0</v>
      </c>
      <c r="X156" s="81"/>
      <c r="Y156" s="81"/>
    </row>
    <row r="157" spans="1:25" s="6" customFormat="1" ht="18" hidden="1" customHeight="1" x14ac:dyDescent="0.3">
      <c r="A157" s="6" t="str">
        <f>'3500 '!A265</f>
        <v>b</v>
      </c>
      <c r="B157" s="70" t="str">
        <f>'3500 '!B265</f>
        <v/>
      </c>
      <c r="C157" s="29" t="str">
        <f>'3500 '!C265</f>
        <v>სუბსიდიები</v>
      </c>
      <c r="D157" s="12">
        <f>'3500 '!D265</f>
        <v>0</v>
      </c>
      <c r="E157" s="12">
        <f>'3500 '!E265</f>
        <v>0</v>
      </c>
      <c r="F157" s="43">
        <f>'3500 '!F265</f>
        <v>0</v>
      </c>
      <c r="G157" s="43">
        <f>'3500 '!G265</f>
        <v>0</v>
      </c>
      <c r="H157" s="52" t="str">
        <f>'3500 '!L265</f>
        <v/>
      </c>
      <c r="I157" s="12">
        <f>'3500 '!M265</f>
        <v>0</v>
      </c>
      <c r="J157" s="12">
        <f>'3500 '!O265</f>
        <v>0</v>
      </c>
      <c r="K157" s="12">
        <f>'3500 '!S265</f>
        <v>0</v>
      </c>
      <c r="L157" s="43">
        <f>'3500 '!T265</f>
        <v>0</v>
      </c>
      <c r="M157" s="52" t="str">
        <f>'3500 '!U265</f>
        <v/>
      </c>
      <c r="N157" s="62">
        <f>'3500 '!V265</f>
        <v>0</v>
      </c>
      <c r="O157" s="62">
        <f>'3500 '!W265</f>
        <v>0</v>
      </c>
      <c r="P157" s="62">
        <f>'3500 '!X265</f>
        <v>0</v>
      </c>
      <c r="Q157" s="62">
        <f>'3500 '!Y265</f>
        <v>0</v>
      </c>
      <c r="R157" s="62">
        <f>'3500 '!Z265</f>
        <v>0</v>
      </c>
      <c r="S157" s="62">
        <f>'3500 '!AA265</f>
        <v>0</v>
      </c>
      <c r="T157" s="52">
        <f>'3500 '!AB265</f>
        <v>0</v>
      </c>
      <c r="U157" s="62">
        <f>'3500 '!AC265</f>
        <v>0</v>
      </c>
      <c r="X157" s="81"/>
      <c r="Y157" s="81"/>
    </row>
    <row r="158" spans="1:25" s="6" customFormat="1" ht="18" hidden="1" customHeight="1" x14ac:dyDescent="0.3">
      <c r="A158" s="6" t="str">
        <f>'3500 '!A266</f>
        <v>b</v>
      </c>
      <c r="B158" s="70" t="str">
        <f>'3500 '!B266</f>
        <v/>
      </c>
      <c r="C158" s="29" t="str">
        <f>'3500 '!C266</f>
        <v>გრანტები</v>
      </c>
      <c r="D158" s="12">
        <f>'3500 '!D266</f>
        <v>0</v>
      </c>
      <c r="E158" s="12">
        <f>'3500 '!E266</f>
        <v>0</v>
      </c>
      <c r="F158" s="43">
        <f>'3500 '!F266</f>
        <v>0</v>
      </c>
      <c r="G158" s="43">
        <f>'3500 '!G266</f>
        <v>0</v>
      </c>
      <c r="H158" s="52" t="str">
        <f>'3500 '!L266</f>
        <v/>
      </c>
      <c r="I158" s="12">
        <f>'3500 '!M266</f>
        <v>0</v>
      </c>
      <c r="J158" s="12">
        <f>'3500 '!O266</f>
        <v>0</v>
      </c>
      <c r="K158" s="12">
        <f>'3500 '!S266</f>
        <v>0</v>
      </c>
      <c r="L158" s="43">
        <f>'3500 '!T266</f>
        <v>0</v>
      </c>
      <c r="M158" s="52" t="str">
        <f>'3500 '!U266</f>
        <v/>
      </c>
      <c r="N158" s="62">
        <f>'3500 '!V266</f>
        <v>0</v>
      </c>
      <c r="O158" s="62">
        <f>'3500 '!W266</f>
        <v>0</v>
      </c>
      <c r="P158" s="62">
        <f>'3500 '!X266</f>
        <v>0</v>
      </c>
      <c r="Q158" s="62">
        <f>'3500 '!Y266</f>
        <v>0</v>
      </c>
      <c r="R158" s="62">
        <f>'3500 '!Z266</f>
        <v>0</v>
      </c>
      <c r="S158" s="62">
        <f>'3500 '!AA266</f>
        <v>0</v>
      </c>
      <c r="T158" s="52">
        <f>'3500 '!AB266</f>
        <v>0</v>
      </c>
      <c r="U158" s="62">
        <f>'3500 '!AC266</f>
        <v>0</v>
      </c>
      <c r="X158" s="81"/>
      <c r="Y158" s="81"/>
    </row>
    <row r="159" spans="1:25" s="6" customFormat="1" ht="18" hidden="1" customHeight="1" x14ac:dyDescent="0.3">
      <c r="A159" s="6" t="str">
        <f>'3500 '!A267</f>
        <v>b</v>
      </c>
      <c r="B159" s="70" t="str">
        <f>'3500 '!B267</f>
        <v/>
      </c>
      <c r="C159" s="29" t="str">
        <f>'3500 '!C267</f>
        <v>სოციალური უზრუნველყოფა</v>
      </c>
      <c r="D159" s="12">
        <f>'3500 '!D267</f>
        <v>3</v>
      </c>
      <c r="E159" s="12">
        <f>'3500 '!E267</f>
        <v>3</v>
      </c>
      <c r="F159" s="43">
        <f>'3500 '!F267</f>
        <v>2.75</v>
      </c>
      <c r="G159" s="43">
        <f>'3500 '!G267</f>
        <v>2.5126500000000003</v>
      </c>
      <c r="H159" s="52">
        <f>'3500 '!L267</f>
        <v>0.91369090909090922</v>
      </c>
      <c r="I159" s="12">
        <f>'3500 '!M267</f>
        <v>0</v>
      </c>
      <c r="J159" s="12">
        <f>'3500 '!O267</f>
        <v>0</v>
      </c>
      <c r="K159" s="12">
        <f>'3500 '!S267</f>
        <v>0</v>
      </c>
      <c r="L159" s="43">
        <f>'3500 '!T267</f>
        <v>0.23734999999999973</v>
      </c>
      <c r="M159" s="52">
        <f>'3500 '!U267</f>
        <v>0.83755000000000013</v>
      </c>
      <c r="N159" s="62">
        <f>'3500 '!V267</f>
        <v>0.48734999999999973</v>
      </c>
      <c r="O159" s="62">
        <f>'3500 '!W267</f>
        <v>0.7</v>
      </c>
      <c r="P159" s="62">
        <f>'3500 '!X267</f>
        <v>1.75</v>
      </c>
      <c r="Q159" s="62">
        <f>'3500 '!Y267</f>
        <v>0</v>
      </c>
      <c r="R159" s="62">
        <f>'3500 '!Z267</f>
        <v>0.25</v>
      </c>
      <c r="S159" s="62">
        <f>'3500 '!AA267</f>
        <v>0</v>
      </c>
      <c r="T159" s="52">
        <f>'3500 '!AB267</f>
        <v>0</v>
      </c>
      <c r="U159" s="62">
        <f>'3500 '!AC267</f>
        <v>0</v>
      </c>
      <c r="X159" s="81"/>
      <c r="Y159" s="81"/>
    </row>
    <row r="160" spans="1:25" s="6" customFormat="1" ht="18" hidden="1" customHeight="1" x14ac:dyDescent="0.3">
      <c r="A160" s="6" t="str">
        <f>'3500 '!A268</f>
        <v>b</v>
      </c>
      <c r="B160" s="70" t="str">
        <f>'3500 '!B268</f>
        <v/>
      </c>
      <c r="C160" s="29" t="str">
        <f>'3500 '!C268</f>
        <v>სხვა ხარჯები</v>
      </c>
      <c r="D160" s="12">
        <f>'3500 '!D268</f>
        <v>0</v>
      </c>
      <c r="E160" s="12">
        <f>'3500 '!E268</f>
        <v>0.32</v>
      </c>
      <c r="F160" s="43">
        <f>'3500 '!F268</f>
        <v>0.24</v>
      </c>
      <c r="G160" s="43">
        <f>'3500 '!G268</f>
        <v>0.216</v>
      </c>
      <c r="H160" s="52">
        <f>'3500 '!L268</f>
        <v>0.9</v>
      </c>
      <c r="I160" s="12">
        <f>'3500 '!M268</f>
        <v>0</v>
      </c>
      <c r="J160" s="12">
        <f>'3500 '!O268</f>
        <v>7.1999999999999995E-2</v>
      </c>
      <c r="K160" s="12">
        <f>'3500 '!S268</f>
        <v>0</v>
      </c>
      <c r="L160" s="43">
        <f>'3500 '!T268</f>
        <v>2.3999999999999994E-2</v>
      </c>
      <c r="M160" s="52">
        <f>'3500 '!U268</f>
        <v>0.67499999999999993</v>
      </c>
      <c r="N160" s="62">
        <f>'3500 '!V268</f>
        <v>0.10400000000000001</v>
      </c>
      <c r="O160" s="62">
        <f>'3500 '!W268</f>
        <v>0.1</v>
      </c>
      <c r="P160" s="62">
        <f>'3500 '!X268</f>
        <v>0.08</v>
      </c>
      <c r="Q160" s="62">
        <f>'3500 '!Y268</f>
        <v>0</v>
      </c>
      <c r="R160" s="62">
        <f>'3500 '!Z268</f>
        <v>0.08</v>
      </c>
      <c r="S160" s="62">
        <f>'3500 '!AA268</f>
        <v>0</v>
      </c>
      <c r="T160" s="52">
        <f>'3500 '!AB268</f>
        <v>0</v>
      </c>
      <c r="U160" s="62">
        <f>'3500 '!AC268</f>
        <v>0</v>
      </c>
      <c r="X160" s="81"/>
      <c r="Y160" s="81"/>
    </row>
    <row r="161" spans="1:25" s="6" customFormat="1" ht="15" hidden="1" customHeight="1" x14ac:dyDescent="0.3">
      <c r="A161" s="6" t="str">
        <f>'3500 '!A269</f>
        <v>b</v>
      </c>
      <c r="B161" s="69" t="str">
        <f>'3500 '!B269</f>
        <v/>
      </c>
      <c r="C161" s="13" t="str">
        <f>'3500 '!C269</f>
        <v>არაფინანსური აქტივების ზრდა</v>
      </c>
      <c r="D161" s="14">
        <f>'3500 '!D269</f>
        <v>0</v>
      </c>
      <c r="E161" s="14">
        <f>'3500 '!E269</f>
        <v>0</v>
      </c>
      <c r="F161" s="44">
        <f>'3500 '!F269</f>
        <v>0</v>
      </c>
      <c r="G161" s="44">
        <f>'3500 '!G269</f>
        <v>0</v>
      </c>
      <c r="H161" s="53" t="str">
        <f>'3500 '!L269</f>
        <v/>
      </c>
      <c r="I161" s="14">
        <f>'3500 '!M269</f>
        <v>0</v>
      </c>
      <c r="J161" s="14">
        <f>'3500 '!O269</f>
        <v>0</v>
      </c>
      <c r="K161" s="14">
        <f>'3500 '!S269</f>
        <v>0</v>
      </c>
      <c r="L161" s="44">
        <f>'3500 '!T269</f>
        <v>0</v>
      </c>
      <c r="M161" s="53" t="str">
        <f>'3500 '!U269</f>
        <v/>
      </c>
      <c r="N161" s="63">
        <f>'3500 '!V269</f>
        <v>0</v>
      </c>
      <c r="O161" s="63">
        <f>'3500 '!W269</f>
        <v>0</v>
      </c>
      <c r="P161" s="63">
        <f>'3500 '!X269</f>
        <v>0</v>
      </c>
      <c r="Q161" s="63">
        <f>'3500 '!Y269</f>
        <v>0</v>
      </c>
      <c r="R161" s="63">
        <f>'3500 '!Z269</f>
        <v>0</v>
      </c>
      <c r="S161" s="63">
        <f>'3500 '!AA269</f>
        <v>0</v>
      </c>
      <c r="T161" s="53">
        <f>'3500 '!AB269</f>
        <v>0</v>
      </c>
      <c r="U161" s="63">
        <f>'3500 '!AC269</f>
        <v>0</v>
      </c>
      <c r="X161" s="81"/>
      <c r="Y161" s="81"/>
    </row>
    <row r="162" spans="1:25" s="6" customFormat="1" ht="15" hidden="1" customHeight="1" x14ac:dyDescent="0.3">
      <c r="A162" s="6" t="str">
        <f>'3500 '!A270</f>
        <v>b</v>
      </c>
      <c r="B162" s="69" t="str">
        <f>'3500 '!B270</f>
        <v/>
      </c>
      <c r="C162" s="13" t="str">
        <f>'3500 '!C270</f>
        <v>ფინანსური აქტივების ზრდა</v>
      </c>
      <c r="D162" s="14">
        <f>'3500 '!D270</f>
        <v>0</v>
      </c>
      <c r="E162" s="14">
        <f>'3500 '!E270</f>
        <v>0</v>
      </c>
      <c r="F162" s="44">
        <f>'3500 '!F270</f>
        <v>0</v>
      </c>
      <c r="G162" s="44">
        <f>'3500 '!G270</f>
        <v>0</v>
      </c>
      <c r="H162" s="53" t="str">
        <f>'3500 '!L270</f>
        <v/>
      </c>
      <c r="I162" s="14">
        <f>'3500 '!M270</f>
        <v>0</v>
      </c>
      <c r="J162" s="14">
        <f>'3500 '!O270</f>
        <v>0</v>
      </c>
      <c r="K162" s="14">
        <f>'3500 '!S270</f>
        <v>0</v>
      </c>
      <c r="L162" s="44">
        <f>'3500 '!T270</f>
        <v>0</v>
      </c>
      <c r="M162" s="53" t="str">
        <f>'3500 '!U270</f>
        <v/>
      </c>
      <c r="N162" s="63">
        <f>'3500 '!V270</f>
        <v>0</v>
      </c>
      <c r="O162" s="63">
        <f>'3500 '!W270</f>
        <v>0</v>
      </c>
      <c r="P162" s="63">
        <f>'3500 '!X270</f>
        <v>0</v>
      </c>
      <c r="Q162" s="63">
        <f>'3500 '!Y270</f>
        <v>0</v>
      </c>
      <c r="R162" s="63">
        <f>'3500 '!Z270</f>
        <v>0</v>
      </c>
      <c r="S162" s="63">
        <f>'3500 '!AA270</f>
        <v>0</v>
      </c>
      <c r="T162" s="53">
        <f>'3500 '!AB270</f>
        <v>0</v>
      </c>
      <c r="U162" s="63">
        <f>'3500 '!AC270</f>
        <v>0</v>
      </c>
      <c r="X162" s="81"/>
      <c r="Y162" s="81"/>
    </row>
    <row r="163" spans="1:25" s="6" customFormat="1" ht="15.75" hidden="1" customHeight="1" thickBot="1" x14ac:dyDescent="0.3">
      <c r="A163" s="6" t="str">
        <f>'3500 '!A271</f>
        <v>b</v>
      </c>
      <c r="B163" s="71" t="str">
        <f>'3500 '!B271</f>
        <v/>
      </c>
      <c r="C163" s="17" t="str">
        <f>'3500 '!C271</f>
        <v>ვალდებულებების კლება</v>
      </c>
      <c r="D163" s="18">
        <f>'3500 '!D271</f>
        <v>0</v>
      </c>
      <c r="E163" s="18">
        <f>'3500 '!E271</f>
        <v>0</v>
      </c>
      <c r="F163" s="46">
        <f>'3500 '!F271</f>
        <v>0</v>
      </c>
      <c r="G163" s="46">
        <f>'3500 '!G271</f>
        <v>0</v>
      </c>
      <c r="H163" s="55" t="str">
        <f>'3500 '!L271</f>
        <v/>
      </c>
      <c r="I163" s="18">
        <f>'3500 '!M271</f>
        <v>0</v>
      </c>
      <c r="J163" s="18">
        <f>'3500 '!O271</f>
        <v>0</v>
      </c>
      <c r="K163" s="18">
        <f>'3500 '!S271</f>
        <v>0</v>
      </c>
      <c r="L163" s="46">
        <f>'3500 '!T271</f>
        <v>0</v>
      </c>
      <c r="M163" s="55" t="str">
        <f>'3500 '!U271</f>
        <v/>
      </c>
      <c r="N163" s="65">
        <f>'3500 '!V271</f>
        <v>0</v>
      </c>
      <c r="O163" s="65">
        <f>'3500 '!W271</f>
        <v>0</v>
      </c>
      <c r="P163" s="65">
        <f>'3500 '!X271</f>
        <v>0</v>
      </c>
      <c r="Q163" s="65">
        <f>'3500 '!Y271</f>
        <v>0</v>
      </c>
      <c r="R163" s="65">
        <f>'3500 '!Z271</f>
        <v>0</v>
      </c>
      <c r="S163" s="65">
        <f>'3500 '!AA271</f>
        <v>0</v>
      </c>
      <c r="T163" s="55">
        <f>'3500 '!AB271</f>
        <v>0</v>
      </c>
      <c r="U163" s="65">
        <f>'3500 '!AC271</f>
        <v>0</v>
      </c>
      <c r="X163" s="81"/>
      <c r="Y163" s="81"/>
    </row>
    <row r="164" spans="1:25" s="6" customFormat="1" ht="31.5" hidden="1" customHeight="1" thickTop="1" thickBot="1" x14ac:dyDescent="0.3">
      <c r="A164" s="6" t="str">
        <f>'3500 '!A272</f>
        <v>b</v>
      </c>
      <c r="B164" s="67" t="str">
        <f>'3500 '!B272</f>
        <v>35 01 04 10</v>
      </c>
      <c r="C164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'3500 '!D272</f>
        <v>433</v>
      </c>
      <c r="E164" s="22">
        <f>'3500 '!E272</f>
        <v>47.105000000000004</v>
      </c>
      <c r="F164" s="47">
        <f>'3500 '!F272</f>
        <v>45.774999999999999</v>
      </c>
      <c r="G164" s="47">
        <f>'3500 '!G272</f>
        <v>42.923940000000002</v>
      </c>
      <c r="H164" s="56">
        <f>'3500 '!L272</f>
        <v>0.93771578372474063</v>
      </c>
      <c r="I164" s="22">
        <f>'3500 '!M272</f>
        <v>0</v>
      </c>
      <c r="J164" s="22">
        <f>'3500 '!O272</f>
        <v>1.0455399999999999</v>
      </c>
      <c r="K164" s="22">
        <f>'3500 '!S272</f>
        <v>0.76929000000000514</v>
      </c>
      <c r="L164" s="47">
        <f>'3500 '!T272</f>
        <v>2.8510599999999968</v>
      </c>
      <c r="M164" s="56">
        <f>'3500 '!U272</f>
        <v>0.91123957117078858</v>
      </c>
      <c r="N164" s="66">
        <f>'3500 '!V272</f>
        <v>4.1810600000000022</v>
      </c>
      <c r="O164" s="66">
        <f>'3500 '!W272</f>
        <v>3.6999999999999997</v>
      </c>
      <c r="P164" s="66">
        <f>'3500 '!X272</f>
        <v>3.31</v>
      </c>
      <c r="Q164" s="66">
        <f>'3500 '!Y272</f>
        <v>0</v>
      </c>
      <c r="R164" s="66">
        <f>'3500 '!Z272</f>
        <v>1.33</v>
      </c>
      <c r="S164" s="66">
        <f>'3500 '!AA272</f>
        <v>0</v>
      </c>
      <c r="T164" s="56">
        <f>'3500 '!AB272</f>
        <v>0</v>
      </c>
      <c r="U164" s="66">
        <f>'3500 '!AC272</f>
        <v>0</v>
      </c>
      <c r="X164" s="81"/>
      <c r="Y164" s="81"/>
    </row>
    <row r="165" spans="1:25" s="6" customFormat="1" ht="15.75" hidden="1" customHeight="1" thickTop="1" x14ac:dyDescent="0.3">
      <c r="A165" s="6" t="str">
        <f>'3500 '!A273</f>
        <v>b</v>
      </c>
      <c r="B165" s="69" t="str">
        <f>'3500 '!B273</f>
        <v/>
      </c>
      <c r="C165" s="13" t="str">
        <f>'3500 '!C273</f>
        <v>ხარჯები</v>
      </c>
      <c r="D165" s="14">
        <f>'3500 '!D273</f>
        <v>433</v>
      </c>
      <c r="E165" s="14">
        <f>'3500 '!E273</f>
        <v>47.105000000000004</v>
      </c>
      <c r="F165" s="44">
        <f>'3500 '!F273</f>
        <v>45.774999999999999</v>
      </c>
      <c r="G165" s="44">
        <f>'3500 '!G273</f>
        <v>42.923940000000002</v>
      </c>
      <c r="H165" s="53">
        <f>'3500 '!L273</f>
        <v>0.93771578372474063</v>
      </c>
      <c r="I165" s="14">
        <f>'3500 '!M273</f>
        <v>0</v>
      </c>
      <c r="J165" s="14">
        <f>'3500 '!O273</f>
        <v>1.0455399999999999</v>
      </c>
      <c r="K165" s="14">
        <f>'3500 '!S273</f>
        <v>0.76929000000000514</v>
      </c>
      <c r="L165" s="44">
        <f>'3500 '!T273</f>
        <v>2.8510599999999968</v>
      </c>
      <c r="M165" s="53">
        <f>'3500 '!U273</f>
        <v>0.91123957117078858</v>
      </c>
      <c r="N165" s="63">
        <f>'3500 '!V273</f>
        <v>4.1810600000000022</v>
      </c>
      <c r="O165" s="63">
        <f>'3500 '!W273</f>
        <v>3.6999999999999997</v>
      </c>
      <c r="P165" s="63">
        <f>'3500 '!X273</f>
        <v>3.31</v>
      </c>
      <c r="Q165" s="63">
        <f>'3500 '!Y273</f>
        <v>0</v>
      </c>
      <c r="R165" s="63">
        <f>'3500 '!Z273</f>
        <v>1.33</v>
      </c>
      <c r="S165" s="63">
        <f>'3500 '!AA273</f>
        <v>0</v>
      </c>
      <c r="T165" s="53">
        <f>'3500 '!AB273</f>
        <v>0</v>
      </c>
      <c r="U165" s="63">
        <f>'3500 '!AC273</f>
        <v>0</v>
      </c>
      <c r="X165" s="81"/>
      <c r="Y165" s="81"/>
    </row>
    <row r="166" spans="1:25" s="6" customFormat="1" ht="18" hidden="1" customHeight="1" x14ac:dyDescent="0.3">
      <c r="A166" s="6" t="str">
        <f>'3500 '!A274</f>
        <v>b</v>
      </c>
      <c r="B166" s="70" t="str">
        <f>'3500 '!B274</f>
        <v/>
      </c>
      <c r="C166" s="29" t="str">
        <f>'3500 '!C274</f>
        <v>შრომის ანაზღაურება</v>
      </c>
      <c r="D166" s="12">
        <f>'3500 '!D274</f>
        <v>418</v>
      </c>
      <c r="E166" s="12">
        <f>'3500 '!E274</f>
        <v>33.365000000000002</v>
      </c>
      <c r="F166" s="43">
        <f>'3500 '!F274</f>
        <v>33.365000000000002</v>
      </c>
      <c r="G166" s="43">
        <f>'3500 '!G274</f>
        <v>33.364440000000002</v>
      </c>
      <c r="H166" s="52">
        <f>'3500 '!L274</f>
        <v>0.9999832159448524</v>
      </c>
      <c r="I166" s="12">
        <f>'3500 '!M274</f>
        <v>0</v>
      </c>
      <c r="J166" s="12">
        <f>'3500 '!O274</f>
        <v>0</v>
      </c>
      <c r="K166" s="12">
        <f>'3500 '!S274</f>
        <v>0</v>
      </c>
      <c r="L166" s="43">
        <f>'3500 '!T274</f>
        <v>5.6000000000011596E-4</v>
      </c>
      <c r="M166" s="52">
        <f>'3500 '!U274</f>
        <v>0.9999832159448524</v>
      </c>
      <c r="N166" s="62">
        <f>'3500 '!V274</f>
        <v>5.6000000000011596E-4</v>
      </c>
      <c r="O166" s="62">
        <f>'3500 '!W274</f>
        <v>0</v>
      </c>
      <c r="P166" s="62">
        <f>'3500 '!X274</f>
        <v>0</v>
      </c>
      <c r="Q166" s="62">
        <f>'3500 '!Y274</f>
        <v>0</v>
      </c>
      <c r="R166" s="62">
        <f>'3500 '!Z274</f>
        <v>0</v>
      </c>
      <c r="S166" s="62">
        <f>'3500 '!AA274</f>
        <v>0</v>
      </c>
      <c r="T166" s="52">
        <f>'3500 '!AB274</f>
        <v>0</v>
      </c>
      <c r="U166" s="62">
        <f>'3500 '!AC274</f>
        <v>0</v>
      </c>
      <c r="X166" s="81"/>
      <c r="Y166" s="81"/>
    </row>
    <row r="167" spans="1:25" s="6" customFormat="1" ht="18" hidden="1" customHeight="1" x14ac:dyDescent="0.3">
      <c r="A167" s="6" t="str">
        <f>'3500 '!A275</f>
        <v>b</v>
      </c>
      <c r="B167" s="70">
        <f>'3500 '!B275</f>
        <v>0</v>
      </c>
      <c r="C167" s="33" t="str">
        <f>'3500 '!C275</f>
        <v>თანამდებობრივი სარგო</v>
      </c>
      <c r="D167" s="12">
        <f>'3500 '!D275</f>
        <v>0</v>
      </c>
      <c r="E167" s="12">
        <f>'3500 '!E275</f>
        <v>0</v>
      </c>
      <c r="F167" s="43">
        <f>'3500 '!F275</f>
        <v>0</v>
      </c>
      <c r="G167" s="43">
        <f>'3500 '!G275</f>
        <v>33.364440000000002</v>
      </c>
      <c r="H167" s="52" t="str">
        <f>'3500 '!L275</f>
        <v/>
      </c>
      <c r="I167" s="12">
        <f>'3500 '!M275</f>
        <v>0</v>
      </c>
      <c r="J167" s="12">
        <f>'3500 '!O275</f>
        <v>0</v>
      </c>
      <c r="K167" s="12">
        <f>'3500 '!S275</f>
        <v>0</v>
      </c>
      <c r="L167" s="43" t="str">
        <f>'3500 '!T275</f>
        <v/>
      </c>
      <c r="M167" s="52" t="str">
        <f>'3500 '!U275</f>
        <v/>
      </c>
      <c r="N167" s="62" t="str">
        <f>'3500 '!V275</f>
        <v/>
      </c>
      <c r="O167" s="62">
        <f>'3500 '!W275</f>
        <v>0</v>
      </c>
      <c r="P167" s="62">
        <f>'3500 '!X275</f>
        <v>0</v>
      </c>
      <c r="Q167" s="62">
        <f>'3500 '!Y275</f>
        <v>0</v>
      </c>
      <c r="R167" s="62">
        <f>'3500 '!Z275</f>
        <v>0</v>
      </c>
      <c r="S167" s="62">
        <f>'3500 '!AA275</f>
        <v>0</v>
      </c>
      <c r="T167" s="52">
        <f>'3500 '!AB275</f>
        <v>0</v>
      </c>
      <c r="U167" s="62">
        <f>'3500 '!AC275</f>
        <v>0</v>
      </c>
      <c r="X167" s="81"/>
      <c r="Y167" s="81"/>
    </row>
    <row r="168" spans="1:25" s="6" customFormat="1" ht="18" hidden="1" customHeight="1" x14ac:dyDescent="0.3">
      <c r="A168" s="6" t="str">
        <f>'3500 '!A276</f>
        <v>b</v>
      </c>
      <c r="B168" s="70">
        <f>'3500 '!B276</f>
        <v>0</v>
      </c>
      <c r="C168" s="33" t="str">
        <f>'3500 '!C276</f>
        <v>პრემია</v>
      </c>
      <c r="D168" s="12">
        <f>'3500 '!D276</f>
        <v>0</v>
      </c>
      <c r="E168" s="12">
        <f>'3500 '!E276</f>
        <v>0</v>
      </c>
      <c r="F168" s="43">
        <f>'3500 '!F276</f>
        <v>0</v>
      </c>
      <c r="G168" s="43">
        <f>'3500 '!G276</f>
        <v>0</v>
      </c>
      <c r="H168" s="52" t="str">
        <f>'3500 '!L276</f>
        <v/>
      </c>
      <c r="I168" s="12">
        <f>'3500 '!M276</f>
        <v>0</v>
      </c>
      <c r="J168" s="12">
        <f>'3500 '!O276</f>
        <v>0</v>
      </c>
      <c r="K168" s="12">
        <f>'3500 '!S276</f>
        <v>0</v>
      </c>
      <c r="L168" s="43" t="str">
        <f>'3500 '!T276</f>
        <v/>
      </c>
      <c r="M168" s="52" t="str">
        <f>'3500 '!U276</f>
        <v/>
      </c>
      <c r="N168" s="62" t="str">
        <f>'3500 '!V276</f>
        <v/>
      </c>
      <c r="O168" s="62">
        <f>'3500 '!W276</f>
        <v>0</v>
      </c>
      <c r="P168" s="62">
        <f>'3500 '!X276</f>
        <v>0</v>
      </c>
      <c r="Q168" s="62">
        <f>'3500 '!Y276</f>
        <v>0</v>
      </c>
      <c r="R168" s="62">
        <f>'3500 '!Z276</f>
        <v>0</v>
      </c>
      <c r="S168" s="62">
        <f>'3500 '!AA276</f>
        <v>0</v>
      </c>
      <c r="T168" s="52">
        <f>'3500 '!AB276</f>
        <v>0</v>
      </c>
      <c r="U168" s="62">
        <f>'3500 '!AC276</f>
        <v>0</v>
      </c>
      <c r="X168" s="81"/>
      <c r="Y168" s="81"/>
    </row>
    <row r="169" spans="1:25" s="6" customFormat="1" ht="18" hidden="1" customHeight="1" x14ac:dyDescent="0.3">
      <c r="A169" s="6" t="str">
        <f>'3500 '!A277</f>
        <v>b</v>
      </c>
      <c r="B169" s="70">
        <f>'3500 '!B277</f>
        <v>0</v>
      </c>
      <c r="C169" s="33" t="str">
        <f>'3500 '!C277</f>
        <v>დანამატი</v>
      </c>
      <c r="D169" s="12">
        <f>'3500 '!D277</f>
        <v>0</v>
      </c>
      <c r="E169" s="12">
        <f>'3500 '!E277</f>
        <v>0</v>
      </c>
      <c r="F169" s="43">
        <f>'3500 '!F277</f>
        <v>0</v>
      </c>
      <c r="G169" s="43">
        <f>'3500 '!G277</f>
        <v>0</v>
      </c>
      <c r="H169" s="52" t="str">
        <f>'3500 '!L277</f>
        <v/>
      </c>
      <c r="I169" s="12">
        <f>'3500 '!M277</f>
        <v>0</v>
      </c>
      <c r="J169" s="12">
        <f>'3500 '!O277</f>
        <v>0</v>
      </c>
      <c r="K169" s="12">
        <f>'3500 '!S277</f>
        <v>0</v>
      </c>
      <c r="L169" s="43" t="str">
        <f>'3500 '!T277</f>
        <v/>
      </c>
      <c r="M169" s="52" t="str">
        <f>'3500 '!U277</f>
        <v/>
      </c>
      <c r="N169" s="62" t="str">
        <f>'3500 '!V277</f>
        <v/>
      </c>
      <c r="O169" s="62">
        <f>'3500 '!W277</f>
        <v>0</v>
      </c>
      <c r="P169" s="62">
        <f>'3500 '!X277</f>
        <v>0</v>
      </c>
      <c r="Q169" s="62">
        <f>'3500 '!Y277</f>
        <v>0</v>
      </c>
      <c r="R169" s="62">
        <f>'3500 '!Z277</f>
        <v>0</v>
      </c>
      <c r="S169" s="62">
        <f>'3500 '!AA277</f>
        <v>0</v>
      </c>
      <c r="T169" s="52">
        <f>'3500 '!AB277</f>
        <v>0</v>
      </c>
      <c r="U169" s="62">
        <f>'3500 '!AC277</f>
        <v>0</v>
      </c>
      <c r="X169" s="81"/>
      <c r="Y169" s="81"/>
    </row>
    <row r="170" spans="1:25" s="6" customFormat="1" ht="18" hidden="1" customHeight="1" x14ac:dyDescent="0.3">
      <c r="A170" s="6" t="str">
        <f>'3500 '!A278</f>
        <v>b</v>
      </c>
      <c r="B170" s="70">
        <f>'3500 '!B278</f>
        <v>0</v>
      </c>
      <c r="C170" s="29" t="str">
        <f>'3500 '!C278</f>
        <v>საქონელი და მომსახურება</v>
      </c>
      <c r="D170" s="12">
        <f>'3500 '!D278</f>
        <v>13</v>
      </c>
      <c r="E170" s="12">
        <f>'3500 '!E278</f>
        <v>13</v>
      </c>
      <c r="F170" s="43">
        <f>'3500 '!F278</f>
        <v>12</v>
      </c>
      <c r="G170" s="43">
        <f>'3500 '!G278</f>
        <v>9.3322500000000002</v>
      </c>
      <c r="H170" s="52">
        <f>'3500 '!L278</f>
        <v>0.77768749999999998</v>
      </c>
      <c r="I170" s="12">
        <f>'3500 '!M278</f>
        <v>0</v>
      </c>
      <c r="J170" s="12">
        <f>'3500 '!O278</f>
        <v>1.0455399999999999</v>
      </c>
      <c r="K170" s="12">
        <f>'3500 '!S278</f>
        <v>0.76929000000000158</v>
      </c>
      <c r="L170" s="43">
        <f>'3500 '!T278</f>
        <v>2.6677499999999998</v>
      </c>
      <c r="M170" s="52">
        <f>'3500 '!U278</f>
        <v>0.71786538461538463</v>
      </c>
      <c r="N170" s="62">
        <f>'3500 '!V278</f>
        <v>3.6677499999999998</v>
      </c>
      <c r="O170" s="62">
        <f>'3500 '!W278</f>
        <v>2.8</v>
      </c>
      <c r="P170" s="62">
        <f>'3500 '!X278</f>
        <v>3</v>
      </c>
      <c r="Q170" s="62">
        <f>'3500 '!Y278</f>
        <v>0</v>
      </c>
      <c r="R170" s="62">
        <f>'3500 '!Z278</f>
        <v>1</v>
      </c>
      <c r="S170" s="62">
        <f>'3500 '!AA278</f>
        <v>0</v>
      </c>
      <c r="T170" s="52">
        <f>'3500 '!AB278</f>
        <v>0</v>
      </c>
      <c r="U170" s="62">
        <f>'3500 '!AC278</f>
        <v>0</v>
      </c>
      <c r="X170" s="81"/>
      <c r="Y170" s="81"/>
    </row>
    <row r="171" spans="1:25" s="6" customFormat="1" ht="18" hidden="1" customHeight="1" x14ac:dyDescent="0.3">
      <c r="A171" s="6" t="str">
        <f>'3500 '!A279</f>
        <v>b</v>
      </c>
      <c r="B171" s="70">
        <f>'3500 '!B279</f>
        <v>0</v>
      </c>
      <c r="C171" s="33" t="str">
        <f>'3500 '!C279</f>
        <v>მ.შ. შტატგარეშეთა შრომის ანაზღაურება</v>
      </c>
      <c r="D171" s="12">
        <f>'3500 '!D279</f>
        <v>0</v>
      </c>
      <c r="E171" s="12">
        <f>'3500 '!E279</f>
        <v>0</v>
      </c>
      <c r="F171" s="43">
        <f>'3500 '!F279</f>
        <v>0</v>
      </c>
      <c r="G171" s="43">
        <f>'3500 '!G279</f>
        <v>0</v>
      </c>
      <c r="H171" s="52" t="str">
        <f>'3500 '!L279</f>
        <v/>
      </c>
      <c r="I171" s="12">
        <f>'3500 '!M279</f>
        <v>0</v>
      </c>
      <c r="J171" s="12">
        <f>'3500 '!O279</f>
        <v>0</v>
      </c>
      <c r="K171" s="12">
        <f>'3500 '!S279</f>
        <v>0</v>
      </c>
      <c r="L171" s="43" t="str">
        <f>'3500 '!T279</f>
        <v/>
      </c>
      <c r="M171" s="52" t="str">
        <f>'3500 '!U279</f>
        <v/>
      </c>
      <c r="N171" s="62" t="str">
        <f>'3500 '!V279</f>
        <v/>
      </c>
      <c r="O171" s="62">
        <f>'3500 '!W279</f>
        <v>0</v>
      </c>
      <c r="P171" s="62">
        <f>'3500 '!X279</f>
        <v>0</v>
      </c>
      <c r="Q171" s="62">
        <f>'3500 '!Y279</f>
        <v>0</v>
      </c>
      <c r="R171" s="62">
        <f>'3500 '!Z279</f>
        <v>0</v>
      </c>
      <c r="S171" s="62">
        <f>'3500 '!AA279</f>
        <v>0</v>
      </c>
      <c r="T171" s="52">
        <f>'3500 '!AB279</f>
        <v>0</v>
      </c>
      <c r="U171" s="62">
        <f>'3500 '!AC279</f>
        <v>0</v>
      </c>
      <c r="X171" s="81"/>
      <c r="Y171" s="81"/>
    </row>
    <row r="172" spans="1:25" s="6" customFormat="1" ht="18" hidden="1" customHeight="1" x14ac:dyDescent="0.3">
      <c r="A172" s="6" t="str">
        <f>'3500 '!A280</f>
        <v>b</v>
      </c>
      <c r="B172" s="70" t="str">
        <f>'3500 '!B280</f>
        <v/>
      </c>
      <c r="C172" s="29" t="str">
        <f>'3500 '!C280</f>
        <v>პროცენტი</v>
      </c>
      <c r="D172" s="12">
        <f>'3500 '!D280</f>
        <v>0</v>
      </c>
      <c r="E172" s="12">
        <f>'3500 '!E280</f>
        <v>0</v>
      </c>
      <c r="F172" s="43">
        <f>'3500 '!F280</f>
        <v>0</v>
      </c>
      <c r="G172" s="43">
        <f>'3500 '!G280</f>
        <v>0</v>
      </c>
      <c r="H172" s="52" t="str">
        <f>'3500 '!L280</f>
        <v/>
      </c>
      <c r="I172" s="12">
        <f>'3500 '!M280</f>
        <v>0</v>
      </c>
      <c r="J172" s="12">
        <f>'3500 '!O280</f>
        <v>0</v>
      </c>
      <c r="K172" s="12">
        <f>'3500 '!S280</f>
        <v>0</v>
      </c>
      <c r="L172" s="43">
        <f>'3500 '!T280</f>
        <v>0</v>
      </c>
      <c r="M172" s="52" t="str">
        <f>'3500 '!U280</f>
        <v/>
      </c>
      <c r="N172" s="62">
        <f>'3500 '!V280</f>
        <v>0</v>
      </c>
      <c r="O172" s="62">
        <f>'3500 '!W280</f>
        <v>0</v>
      </c>
      <c r="P172" s="62">
        <f>'3500 '!X280</f>
        <v>0</v>
      </c>
      <c r="Q172" s="62">
        <f>'3500 '!Y280</f>
        <v>0</v>
      </c>
      <c r="R172" s="62">
        <f>'3500 '!Z280</f>
        <v>0</v>
      </c>
      <c r="S172" s="62">
        <f>'3500 '!AA280</f>
        <v>0</v>
      </c>
      <c r="T172" s="52">
        <f>'3500 '!AB280</f>
        <v>0</v>
      </c>
      <c r="U172" s="62">
        <f>'3500 '!AC280</f>
        <v>0</v>
      </c>
      <c r="X172" s="81"/>
      <c r="Y172" s="81"/>
    </row>
    <row r="173" spans="1:25" s="6" customFormat="1" ht="18" hidden="1" customHeight="1" x14ac:dyDescent="0.3">
      <c r="A173" s="6" t="str">
        <f>'3500 '!A281</f>
        <v>b</v>
      </c>
      <c r="B173" s="70" t="str">
        <f>'3500 '!B281</f>
        <v/>
      </c>
      <c r="C173" s="29" t="str">
        <f>'3500 '!C281</f>
        <v>სუბსიდიები</v>
      </c>
      <c r="D173" s="12">
        <f>'3500 '!D281</f>
        <v>0</v>
      </c>
      <c r="E173" s="12">
        <f>'3500 '!E281</f>
        <v>0</v>
      </c>
      <c r="F173" s="43">
        <f>'3500 '!F281</f>
        <v>0</v>
      </c>
      <c r="G173" s="43">
        <f>'3500 '!G281</f>
        <v>0</v>
      </c>
      <c r="H173" s="52" t="str">
        <f>'3500 '!L281</f>
        <v/>
      </c>
      <c r="I173" s="12">
        <f>'3500 '!M281</f>
        <v>0</v>
      </c>
      <c r="J173" s="12">
        <f>'3500 '!O281</f>
        <v>0</v>
      </c>
      <c r="K173" s="12">
        <f>'3500 '!S281</f>
        <v>0</v>
      </c>
      <c r="L173" s="43">
        <f>'3500 '!T281</f>
        <v>0</v>
      </c>
      <c r="M173" s="52" t="str">
        <f>'3500 '!U281</f>
        <v/>
      </c>
      <c r="N173" s="62">
        <f>'3500 '!V281</f>
        <v>0</v>
      </c>
      <c r="O173" s="62">
        <f>'3500 '!W281</f>
        <v>0</v>
      </c>
      <c r="P173" s="62">
        <f>'3500 '!X281</f>
        <v>0</v>
      </c>
      <c r="Q173" s="62">
        <f>'3500 '!Y281</f>
        <v>0</v>
      </c>
      <c r="R173" s="62">
        <f>'3500 '!Z281</f>
        <v>0</v>
      </c>
      <c r="S173" s="62">
        <f>'3500 '!AA281</f>
        <v>0</v>
      </c>
      <c r="T173" s="52">
        <f>'3500 '!AB281</f>
        <v>0</v>
      </c>
      <c r="U173" s="62">
        <f>'3500 '!AC281</f>
        <v>0</v>
      </c>
      <c r="X173" s="81"/>
      <c r="Y173" s="81"/>
    </row>
    <row r="174" spans="1:25" s="6" customFormat="1" ht="18" hidden="1" customHeight="1" x14ac:dyDescent="0.3">
      <c r="A174" s="6" t="str">
        <f>'3500 '!A282</f>
        <v>b</v>
      </c>
      <c r="B174" s="70" t="str">
        <f>'3500 '!B282</f>
        <v/>
      </c>
      <c r="C174" s="29" t="str">
        <f>'3500 '!C282</f>
        <v>გრანტები</v>
      </c>
      <c r="D174" s="12">
        <f>'3500 '!D282</f>
        <v>0</v>
      </c>
      <c r="E174" s="12">
        <f>'3500 '!E282</f>
        <v>0</v>
      </c>
      <c r="F174" s="43">
        <f>'3500 '!F282</f>
        <v>0</v>
      </c>
      <c r="G174" s="43">
        <f>'3500 '!G282</f>
        <v>0</v>
      </c>
      <c r="H174" s="52" t="str">
        <f>'3500 '!L282</f>
        <v/>
      </c>
      <c r="I174" s="12">
        <f>'3500 '!M282</f>
        <v>0</v>
      </c>
      <c r="J174" s="12">
        <f>'3500 '!O282</f>
        <v>0</v>
      </c>
      <c r="K174" s="12">
        <f>'3500 '!S282</f>
        <v>0</v>
      </c>
      <c r="L174" s="43">
        <f>'3500 '!T282</f>
        <v>0</v>
      </c>
      <c r="M174" s="52" t="str">
        <f>'3500 '!U282</f>
        <v/>
      </c>
      <c r="N174" s="62">
        <f>'3500 '!V282</f>
        <v>0</v>
      </c>
      <c r="O174" s="62">
        <f>'3500 '!W282</f>
        <v>0</v>
      </c>
      <c r="P174" s="62">
        <f>'3500 '!X282</f>
        <v>0</v>
      </c>
      <c r="Q174" s="62">
        <f>'3500 '!Y282</f>
        <v>0</v>
      </c>
      <c r="R174" s="62">
        <f>'3500 '!Z282</f>
        <v>0</v>
      </c>
      <c r="S174" s="62">
        <f>'3500 '!AA282</f>
        <v>0</v>
      </c>
      <c r="T174" s="52">
        <f>'3500 '!AB282</f>
        <v>0</v>
      </c>
      <c r="U174" s="62">
        <f>'3500 '!AC282</f>
        <v>0</v>
      </c>
      <c r="X174" s="81"/>
      <c r="Y174" s="81"/>
    </row>
    <row r="175" spans="1:25" s="6" customFormat="1" ht="18" hidden="1" customHeight="1" x14ac:dyDescent="0.3">
      <c r="A175" s="6" t="str">
        <f>'3500 '!A283</f>
        <v>b</v>
      </c>
      <c r="B175" s="70" t="str">
        <f>'3500 '!B283</f>
        <v/>
      </c>
      <c r="C175" s="29" t="str">
        <f>'3500 '!C283</f>
        <v>სოციალური უზრუნველყოფა</v>
      </c>
      <c r="D175" s="12">
        <f>'3500 '!D283</f>
        <v>2</v>
      </c>
      <c r="E175" s="12">
        <f>'3500 '!E283</f>
        <v>0.5</v>
      </c>
      <c r="F175" s="43">
        <f>'3500 '!F283</f>
        <v>0.25</v>
      </c>
      <c r="G175" s="43">
        <f>'3500 '!G283</f>
        <v>0.22725000000000001</v>
      </c>
      <c r="H175" s="52">
        <f>'3500 '!L283</f>
        <v>0.90900000000000003</v>
      </c>
      <c r="I175" s="12">
        <f>'3500 '!M283</f>
        <v>0</v>
      </c>
      <c r="J175" s="12">
        <f>'3500 '!O283</f>
        <v>0</v>
      </c>
      <c r="K175" s="12">
        <f>'3500 '!S283</f>
        <v>0</v>
      </c>
      <c r="L175" s="43">
        <f>'3500 '!T283</f>
        <v>2.2749999999999992E-2</v>
      </c>
      <c r="M175" s="52">
        <f>'3500 '!U283</f>
        <v>0.45450000000000002</v>
      </c>
      <c r="N175" s="62">
        <f>'3500 '!V283</f>
        <v>0.27274999999999999</v>
      </c>
      <c r="O175" s="62">
        <f>'3500 '!W283</f>
        <v>0.8</v>
      </c>
      <c r="P175" s="62">
        <f>'3500 '!X283</f>
        <v>0.25</v>
      </c>
      <c r="Q175" s="62">
        <f>'3500 '!Y283</f>
        <v>0</v>
      </c>
      <c r="R175" s="62">
        <f>'3500 '!Z283</f>
        <v>0.25</v>
      </c>
      <c r="S175" s="62">
        <f>'3500 '!AA283</f>
        <v>0</v>
      </c>
      <c r="T175" s="52">
        <f>'3500 '!AB283</f>
        <v>0</v>
      </c>
      <c r="U175" s="62">
        <f>'3500 '!AC283</f>
        <v>0</v>
      </c>
      <c r="X175" s="81"/>
      <c r="Y175" s="81"/>
    </row>
    <row r="176" spans="1:25" s="6" customFormat="1" ht="18" hidden="1" customHeight="1" x14ac:dyDescent="0.3">
      <c r="A176" s="6" t="str">
        <f>'3500 '!A284</f>
        <v>b</v>
      </c>
      <c r="B176" s="70" t="str">
        <f>'3500 '!B284</f>
        <v/>
      </c>
      <c r="C176" s="29" t="str">
        <f>'3500 '!C284</f>
        <v>სხვა ხარჯები</v>
      </c>
      <c r="D176" s="12">
        <f>'3500 '!D284</f>
        <v>0</v>
      </c>
      <c r="E176" s="12">
        <f>'3500 '!E284</f>
        <v>0.24</v>
      </c>
      <c r="F176" s="43">
        <f>'3500 '!F284</f>
        <v>0.16</v>
      </c>
      <c r="G176" s="43">
        <f>'3500 '!G284</f>
        <v>0</v>
      </c>
      <c r="H176" s="52">
        <f>'3500 '!L284</f>
        <v>0</v>
      </c>
      <c r="I176" s="12">
        <f>'3500 '!M284</f>
        <v>0</v>
      </c>
      <c r="J176" s="12">
        <f>'3500 '!O284</f>
        <v>0</v>
      </c>
      <c r="K176" s="12">
        <f>'3500 '!S284</f>
        <v>0</v>
      </c>
      <c r="L176" s="43">
        <f>'3500 '!T284</f>
        <v>0.16</v>
      </c>
      <c r="M176" s="52">
        <f>'3500 '!U284</f>
        <v>0</v>
      </c>
      <c r="N176" s="62">
        <f>'3500 '!V284</f>
        <v>0.24</v>
      </c>
      <c r="O176" s="62">
        <f>'3500 '!W284</f>
        <v>0.1</v>
      </c>
      <c r="P176" s="62">
        <f>'3500 '!X284</f>
        <v>0.06</v>
      </c>
      <c r="Q176" s="62">
        <f>'3500 '!Y284</f>
        <v>0</v>
      </c>
      <c r="R176" s="62">
        <f>'3500 '!Z284</f>
        <v>0.08</v>
      </c>
      <c r="S176" s="62">
        <f>'3500 '!AA284</f>
        <v>0</v>
      </c>
      <c r="T176" s="52">
        <f>'3500 '!AB284</f>
        <v>0</v>
      </c>
      <c r="U176" s="62">
        <f>'3500 '!AC284</f>
        <v>0</v>
      </c>
      <c r="X176" s="81"/>
      <c r="Y176" s="81"/>
    </row>
    <row r="177" spans="1:25" s="6" customFormat="1" ht="15" hidden="1" customHeight="1" x14ac:dyDescent="0.3">
      <c r="A177" s="6" t="str">
        <f>'3500 '!A285</f>
        <v>b</v>
      </c>
      <c r="B177" s="69" t="str">
        <f>'3500 '!B285</f>
        <v/>
      </c>
      <c r="C177" s="13" t="str">
        <f>'3500 '!C285</f>
        <v>არაფინანსური აქტივების ზრდა</v>
      </c>
      <c r="D177" s="14">
        <f>'3500 '!D285</f>
        <v>0</v>
      </c>
      <c r="E177" s="14">
        <f>'3500 '!E285</f>
        <v>0</v>
      </c>
      <c r="F177" s="44">
        <f>'3500 '!F285</f>
        <v>0</v>
      </c>
      <c r="G177" s="44">
        <f>'3500 '!G285</f>
        <v>0</v>
      </c>
      <c r="H177" s="53" t="str">
        <f>'3500 '!L285</f>
        <v/>
      </c>
      <c r="I177" s="14">
        <f>'3500 '!M285</f>
        <v>0</v>
      </c>
      <c r="J177" s="14">
        <f>'3500 '!O285</f>
        <v>0</v>
      </c>
      <c r="K177" s="14">
        <f>'3500 '!S285</f>
        <v>0</v>
      </c>
      <c r="L177" s="44">
        <f>'3500 '!T285</f>
        <v>0</v>
      </c>
      <c r="M177" s="53" t="str">
        <f>'3500 '!U285</f>
        <v/>
      </c>
      <c r="N177" s="63">
        <f>'3500 '!V285</f>
        <v>0</v>
      </c>
      <c r="O177" s="63">
        <f>'3500 '!W285</f>
        <v>0</v>
      </c>
      <c r="P177" s="63">
        <f>'3500 '!X285</f>
        <v>0</v>
      </c>
      <c r="Q177" s="63">
        <f>'3500 '!Y285</f>
        <v>0</v>
      </c>
      <c r="R177" s="63">
        <f>'3500 '!Z285</f>
        <v>0</v>
      </c>
      <c r="S177" s="63">
        <f>'3500 '!AA285</f>
        <v>0</v>
      </c>
      <c r="T177" s="53">
        <f>'3500 '!AB285</f>
        <v>0</v>
      </c>
      <c r="U177" s="63">
        <f>'3500 '!AC285</f>
        <v>0</v>
      </c>
      <c r="X177" s="81"/>
      <c r="Y177" s="81"/>
    </row>
    <row r="178" spans="1:25" s="6" customFormat="1" ht="15" hidden="1" customHeight="1" x14ac:dyDescent="0.3">
      <c r="A178" s="6" t="str">
        <f>'3500 '!A286</f>
        <v>b</v>
      </c>
      <c r="B178" s="69" t="str">
        <f>'3500 '!B286</f>
        <v/>
      </c>
      <c r="C178" s="13" t="str">
        <f>'3500 '!C286</f>
        <v>ფინანსური აქტივების ზრდა</v>
      </c>
      <c r="D178" s="14">
        <f>'3500 '!D286</f>
        <v>0</v>
      </c>
      <c r="E178" s="14">
        <f>'3500 '!E286</f>
        <v>0</v>
      </c>
      <c r="F178" s="44">
        <f>'3500 '!F286</f>
        <v>0</v>
      </c>
      <c r="G178" s="44">
        <f>'3500 '!G286</f>
        <v>0</v>
      </c>
      <c r="H178" s="53" t="str">
        <f>'3500 '!L286</f>
        <v/>
      </c>
      <c r="I178" s="14">
        <f>'3500 '!M286</f>
        <v>0</v>
      </c>
      <c r="J178" s="14">
        <f>'3500 '!O286</f>
        <v>0</v>
      </c>
      <c r="K178" s="14">
        <f>'3500 '!S286</f>
        <v>0</v>
      </c>
      <c r="L178" s="44">
        <f>'3500 '!T286</f>
        <v>0</v>
      </c>
      <c r="M178" s="53" t="str">
        <f>'3500 '!U286</f>
        <v/>
      </c>
      <c r="N178" s="63">
        <f>'3500 '!V286</f>
        <v>0</v>
      </c>
      <c r="O178" s="63">
        <f>'3500 '!W286</f>
        <v>0</v>
      </c>
      <c r="P178" s="63">
        <f>'3500 '!X286</f>
        <v>0</v>
      </c>
      <c r="Q178" s="63">
        <f>'3500 '!Y286</f>
        <v>0</v>
      </c>
      <c r="R178" s="63">
        <f>'3500 '!Z286</f>
        <v>0</v>
      </c>
      <c r="S178" s="63">
        <f>'3500 '!AA286</f>
        <v>0</v>
      </c>
      <c r="T178" s="53">
        <f>'3500 '!AB286</f>
        <v>0</v>
      </c>
      <c r="U178" s="63">
        <f>'3500 '!AC286</f>
        <v>0</v>
      </c>
      <c r="X178" s="81"/>
      <c r="Y178" s="81"/>
    </row>
    <row r="179" spans="1:25" s="6" customFormat="1" ht="15.75" hidden="1" customHeight="1" thickBot="1" x14ac:dyDescent="0.3">
      <c r="A179" s="6" t="str">
        <f>'3500 '!A287</f>
        <v>b</v>
      </c>
      <c r="B179" s="71" t="str">
        <f>'3500 '!B287</f>
        <v/>
      </c>
      <c r="C179" s="17" t="str">
        <f>'3500 '!C287</f>
        <v>ვალდებულებების კლება</v>
      </c>
      <c r="D179" s="18">
        <f>'3500 '!D287</f>
        <v>0</v>
      </c>
      <c r="E179" s="18">
        <f>'3500 '!E287</f>
        <v>0</v>
      </c>
      <c r="F179" s="46">
        <f>'3500 '!F287</f>
        <v>0</v>
      </c>
      <c r="G179" s="46">
        <f>'3500 '!G287</f>
        <v>0</v>
      </c>
      <c r="H179" s="55" t="str">
        <f>'3500 '!L287</f>
        <v/>
      </c>
      <c r="I179" s="18">
        <f>'3500 '!M287</f>
        <v>0</v>
      </c>
      <c r="J179" s="18">
        <f>'3500 '!O287</f>
        <v>0</v>
      </c>
      <c r="K179" s="18">
        <f>'3500 '!S287</f>
        <v>0</v>
      </c>
      <c r="L179" s="46">
        <f>'3500 '!T287</f>
        <v>0</v>
      </c>
      <c r="M179" s="55" t="str">
        <f>'3500 '!U287</f>
        <v/>
      </c>
      <c r="N179" s="65">
        <f>'3500 '!V287</f>
        <v>0</v>
      </c>
      <c r="O179" s="65">
        <f>'3500 '!W287</f>
        <v>0</v>
      </c>
      <c r="P179" s="65">
        <f>'3500 '!X287</f>
        <v>0</v>
      </c>
      <c r="Q179" s="65">
        <f>'3500 '!Y287</f>
        <v>0</v>
      </c>
      <c r="R179" s="65">
        <f>'3500 '!Z287</f>
        <v>0</v>
      </c>
      <c r="S179" s="65">
        <f>'3500 '!AA287</f>
        <v>0</v>
      </c>
      <c r="T179" s="55">
        <f>'3500 '!AB287</f>
        <v>0</v>
      </c>
      <c r="U179" s="65">
        <f>'3500 '!AC287</f>
        <v>0</v>
      </c>
      <c r="X179" s="81"/>
      <c r="Y179" s="81"/>
    </row>
    <row r="180" spans="1:25" s="6" customFormat="1" ht="31.5" hidden="1" customHeight="1" thickTop="1" thickBot="1" x14ac:dyDescent="0.3">
      <c r="A180" s="6" t="str">
        <f>'3500 '!A288</f>
        <v>b</v>
      </c>
      <c r="B180" s="67" t="str">
        <f>'3500 '!B288</f>
        <v>35 01 04 11</v>
      </c>
      <c r="C180" s="21" t="str">
        <f>'3500 '!C288</f>
        <v>სსიპ - სოციალური მომსახურების სააგენტოს აჭარის ა.რ. ფილიალი</v>
      </c>
      <c r="D180" s="22">
        <f>'3500 '!D288</f>
        <v>971</v>
      </c>
      <c r="E180" s="22">
        <f>'3500 '!E288</f>
        <v>109.001</v>
      </c>
      <c r="F180" s="47">
        <f>'3500 '!F288</f>
        <v>105.57599999999999</v>
      </c>
      <c r="G180" s="47">
        <f>'3500 '!G288</f>
        <v>100.33781999999999</v>
      </c>
      <c r="H180" s="56">
        <f>'3500 '!L288</f>
        <v>0.95038474653330307</v>
      </c>
      <c r="I180" s="22">
        <f>'3500 '!M288</f>
        <v>0</v>
      </c>
      <c r="J180" s="22">
        <f>'3500 '!O288</f>
        <v>2.3148999999999997</v>
      </c>
      <c r="K180" s="22">
        <f>'3500 '!S288</f>
        <v>3.4568499999999887</v>
      </c>
      <c r="L180" s="47">
        <f>'3500 '!T288</f>
        <v>5.2381799999999998</v>
      </c>
      <c r="M180" s="56">
        <f>'3500 '!U288</f>
        <v>0.92052201355950858</v>
      </c>
      <c r="N180" s="66">
        <f>'3500 '!V288</f>
        <v>8.6631800000000112</v>
      </c>
      <c r="O180" s="66">
        <f>'3500 '!W288</f>
        <v>10.5</v>
      </c>
      <c r="P180" s="66">
        <f>'3500 '!X288</f>
        <v>10.925000000000001</v>
      </c>
      <c r="Q180" s="66">
        <f>'3500 '!Y288</f>
        <v>0</v>
      </c>
      <c r="R180" s="66">
        <f>'3500 '!Z288</f>
        <v>3.4249999999999998</v>
      </c>
      <c r="S180" s="66">
        <f>'3500 '!AA288</f>
        <v>0</v>
      </c>
      <c r="T180" s="56">
        <f>'3500 '!AB288</f>
        <v>0</v>
      </c>
      <c r="U180" s="66">
        <f>'3500 '!AC288</f>
        <v>0</v>
      </c>
      <c r="X180" s="81"/>
      <c r="Y180" s="81"/>
    </row>
    <row r="181" spans="1:25" s="6" customFormat="1" ht="15.75" hidden="1" customHeight="1" thickTop="1" x14ac:dyDescent="0.3">
      <c r="A181" s="6" t="str">
        <f>'3500 '!A289</f>
        <v>b</v>
      </c>
      <c r="B181" s="69" t="str">
        <f>'3500 '!B289</f>
        <v/>
      </c>
      <c r="C181" s="13" t="str">
        <f>'3500 '!C289</f>
        <v>ხარჯები</v>
      </c>
      <c r="D181" s="14">
        <f>'3500 '!D289</f>
        <v>971</v>
      </c>
      <c r="E181" s="14">
        <f>'3500 '!E289</f>
        <v>109.001</v>
      </c>
      <c r="F181" s="44">
        <f>'3500 '!F289</f>
        <v>105.57599999999999</v>
      </c>
      <c r="G181" s="44">
        <f>'3500 '!G289</f>
        <v>100.33781999999999</v>
      </c>
      <c r="H181" s="53">
        <f>'3500 '!L289</f>
        <v>0.95038474653330307</v>
      </c>
      <c r="I181" s="14">
        <f>'3500 '!M289</f>
        <v>0</v>
      </c>
      <c r="J181" s="14">
        <f>'3500 '!O289</f>
        <v>2.3148999999999997</v>
      </c>
      <c r="K181" s="14">
        <f>'3500 '!S289</f>
        <v>3.4568499999999887</v>
      </c>
      <c r="L181" s="44">
        <f>'3500 '!T289</f>
        <v>5.2381799999999998</v>
      </c>
      <c r="M181" s="53">
        <f>'3500 '!U289</f>
        <v>0.92052201355950858</v>
      </c>
      <c r="N181" s="63">
        <f>'3500 '!V289</f>
        <v>8.6631800000000112</v>
      </c>
      <c r="O181" s="63">
        <f>'3500 '!W289</f>
        <v>10.5</v>
      </c>
      <c r="P181" s="63">
        <f>'3500 '!X289</f>
        <v>10.925000000000001</v>
      </c>
      <c r="Q181" s="63">
        <f>'3500 '!Y289</f>
        <v>0</v>
      </c>
      <c r="R181" s="63">
        <f>'3500 '!Z289</f>
        <v>3.4249999999999998</v>
      </c>
      <c r="S181" s="63">
        <f>'3500 '!AA289</f>
        <v>0</v>
      </c>
      <c r="T181" s="53">
        <f>'3500 '!AB289</f>
        <v>0</v>
      </c>
      <c r="U181" s="63">
        <f>'3500 '!AC289</f>
        <v>0</v>
      </c>
      <c r="X181" s="81"/>
      <c r="Y181" s="81"/>
    </row>
    <row r="182" spans="1:25" s="6" customFormat="1" ht="18" hidden="1" customHeight="1" x14ac:dyDescent="0.3">
      <c r="A182" s="6" t="str">
        <f>'3500 '!A290</f>
        <v>b</v>
      </c>
      <c r="B182" s="70" t="str">
        <f>'3500 '!B290</f>
        <v/>
      </c>
      <c r="C182" s="29" t="str">
        <f>'3500 '!C290</f>
        <v>შრომის ანაზღაურება</v>
      </c>
      <c r="D182" s="12">
        <f>'3500 '!D290</f>
        <v>933</v>
      </c>
      <c r="E182" s="12">
        <f>'3500 '!E290</f>
        <v>73.650999999999996</v>
      </c>
      <c r="F182" s="43">
        <f>'3500 '!F290</f>
        <v>73.650999999999996</v>
      </c>
      <c r="G182" s="43">
        <f>'3500 '!G290</f>
        <v>73.650999999999996</v>
      </c>
      <c r="H182" s="52">
        <f>'3500 '!L290</f>
        <v>1</v>
      </c>
      <c r="I182" s="12">
        <f>'3500 '!M290</f>
        <v>0</v>
      </c>
      <c r="J182" s="12">
        <f>'3500 '!O290</f>
        <v>0</v>
      </c>
      <c r="K182" s="12">
        <f>'3500 '!S290</f>
        <v>0</v>
      </c>
      <c r="L182" s="43">
        <f>'3500 '!T290</f>
        <v>0</v>
      </c>
      <c r="M182" s="52">
        <f>'3500 '!U290</f>
        <v>1</v>
      </c>
      <c r="N182" s="62">
        <f>'3500 '!V290</f>
        <v>0</v>
      </c>
      <c r="O182" s="62">
        <f>'3500 '!W290</f>
        <v>0</v>
      </c>
      <c r="P182" s="62">
        <f>'3500 '!X290</f>
        <v>0</v>
      </c>
      <c r="Q182" s="62">
        <f>'3500 '!Y290</f>
        <v>0</v>
      </c>
      <c r="R182" s="62">
        <f>'3500 '!Z290</f>
        <v>0</v>
      </c>
      <c r="S182" s="62">
        <f>'3500 '!AA290</f>
        <v>0</v>
      </c>
      <c r="T182" s="52">
        <f>'3500 '!AB290</f>
        <v>0</v>
      </c>
      <c r="U182" s="62">
        <f>'3500 '!AC290</f>
        <v>0</v>
      </c>
      <c r="X182" s="81"/>
      <c r="Y182" s="81"/>
    </row>
    <row r="183" spans="1:25" s="6" customFormat="1" ht="18" hidden="1" customHeight="1" x14ac:dyDescent="0.3">
      <c r="A183" s="6" t="str">
        <f>'3500 '!A291</f>
        <v>b</v>
      </c>
      <c r="B183" s="70">
        <f>'3500 '!B291</f>
        <v>0</v>
      </c>
      <c r="C183" s="33" t="str">
        <f>'3500 '!C291</f>
        <v>თანამდებობრივი სარგო</v>
      </c>
      <c r="D183" s="12">
        <f>'3500 '!D291</f>
        <v>0</v>
      </c>
      <c r="E183" s="12">
        <f>'3500 '!E291</f>
        <v>0</v>
      </c>
      <c r="F183" s="43">
        <f>'3500 '!F291</f>
        <v>0</v>
      </c>
      <c r="G183" s="43">
        <f>'3500 '!G291</f>
        <v>73.650999999999996</v>
      </c>
      <c r="H183" s="52" t="str">
        <f>'3500 '!L291</f>
        <v/>
      </c>
      <c r="I183" s="12">
        <f>'3500 '!M291</f>
        <v>0</v>
      </c>
      <c r="J183" s="12">
        <f>'3500 '!O291</f>
        <v>0</v>
      </c>
      <c r="K183" s="12">
        <f>'3500 '!S291</f>
        <v>0</v>
      </c>
      <c r="L183" s="43" t="str">
        <f>'3500 '!T291</f>
        <v/>
      </c>
      <c r="M183" s="52" t="str">
        <f>'3500 '!U291</f>
        <v/>
      </c>
      <c r="N183" s="62" t="str">
        <f>'3500 '!V291</f>
        <v/>
      </c>
      <c r="O183" s="62">
        <f>'3500 '!W291</f>
        <v>0</v>
      </c>
      <c r="P183" s="62">
        <f>'3500 '!X291</f>
        <v>0</v>
      </c>
      <c r="Q183" s="62">
        <f>'3500 '!Y291</f>
        <v>0</v>
      </c>
      <c r="R183" s="62">
        <f>'3500 '!Z291</f>
        <v>0</v>
      </c>
      <c r="S183" s="62">
        <f>'3500 '!AA291</f>
        <v>0</v>
      </c>
      <c r="T183" s="52">
        <f>'3500 '!AB291</f>
        <v>0</v>
      </c>
      <c r="U183" s="62">
        <f>'3500 '!AC291</f>
        <v>0</v>
      </c>
      <c r="X183" s="81"/>
      <c r="Y183" s="81"/>
    </row>
    <row r="184" spans="1:25" s="6" customFormat="1" ht="18" hidden="1" customHeight="1" x14ac:dyDescent="0.3">
      <c r="A184" s="6" t="str">
        <f>'3500 '!A292</f>
        <v>b</v>
      </c>
      <c r="B184" s="70">
        <f>'3500 '!B292</f>
        <v>0</v>
      </c>
      <c r="C184" s="33" t="str">
        <f>'3500 '!C292</f>
        <v>პრემია</v>
      </c>
      <c r="D184" s="12">
        <f>'3500 '!D292</f>
        <v>0</v>
      </c>
      <c r="E184" s="12">
        <f>'3500 '!E292</f>
        <v>0</v>
      </c>
      <c r="F184" s="43">
        <f>'3500 '!F292</f>
        <v>0</v>
      </c>
      <c r="G184" s="43">
        <f>'3500 '!G292</f>
        <v>0</v>
      </c>
      <c r="H184" s="52" t="str">
        <f>'3500 '!L292</f>
        <v/>
      </c>
      <c r="I184" s="12">
        <f>'3500 '!M292</f>
        <v>0</v>
      </c>
      <c r="J184" s="12">
        <f>'3500 '!O292</f>
        <v>0</v>
      </c>
      <c r="K184" s="12">
        <f>'3500 '!S292</f>
        <v>0</v>
      </c>
      <c r="L184" s="43" t="str">
        <f>'3500 '!T292</f>
        <v/>
      </c>
      <c r="M184" s="52" t="str">
        <f>'3500 '!U292</f>
        <v/>
      </c>
      <c r="N184" s="62" t="str">
        <f>'3500 '!V292</f>
        <v/>
      </c>
      <c r="O184" s="62">
        <f>'3500 '!W292</f>
        <v>0</v>
      </c>
      <c r="P184" s="62">
        <f>'3500 '!X292</f>
        <v>0</v>
      </c>
      <c r="Q184" s="62">
        <f>'3500 '!Y292</f>
        <v>0</v>
      </c>
      <c r="R184" s="62">
        <f>'3500 '!Z292</f>
        <v>0</v>
      </c>
      <c r="S184" s="62">
        <f>'3500 '!AA292</f>
        <v>0</v>
      </c>
      <c r="T184" s="52">
        <f>'3500 '!AB292</f>
        <v>0</v>
      </c>
      <c r="U184" s="62">
        <f>'3500 '!AC292</f>
        <v>0</v>
      </c>
      <c r="X184" s="81"/>
      <c r="Y184" s="81"/>
    </row>
    <row r="185" spans="1:25" s="6" customFormat="1" ht="18" hidden="1" customHeight="1" x14ac:dyDescent="0.3">
      <c r="A185" s="6" t="str">
        <f>'3500 '!A293</f>
        <v>b</v>
      </c>
      <c r="B185" s="70">
        <f>'3500 '!B293</f>
        <v>0</v>
      </c>
      <c r="C185" s="33" t="str">
        <f>'3500 '!C293</f>
        <v>დანამატი</v>
      </c>
      <c r="D185" s="12">
        <f>'3500 '!D293</f>
        <v>0</v>
      </c>
      <c r="E185" s="12">
        <f>'3500 '!E293</f>
        <v>0</v>
      </c>
      <c r="F185" s="43">
        <f>'3500 '!F293</f>
        <v>0</v>
      </c>
      <c r="G185" s="43">
        <f>'3500 '!G293</f>
        <v>0</v>
      </c>
      <c r="H185" s="52" t="str">
        <f>'3500 '!L293</f>
        <v/>
      </c>
      <c r="I185" s="12">
        <f>'3500 '!M293</f>
        <v>0</v>
      </c>
      <c r="J185" s="12">
        <f>'3500 '!O293</f>
        <v>0</v>
      </c>
      <c r="K185" s="12">
        <f>'3500 '!S293</f>
        <v>0</v>
      </c>
      <c r="L185" s="43" t="str">
        <f>'3500 '!T293</f>
        <v/>
      </c>
      <c r="M185" s="52" t="str">
        <f>'3500 '!U293</f>
        <v/>
      </c>
      <c r="N185" s="62" t="str">
        <f>'3500 '!V293</f>
        <v/>
      </c>
      <c r="O185" s="62">
        <f>'3500 '!W293</f>
        <v>0</v>
      </c>
      <c r="P185" s="62">
        <f>'3500 '!X293</f>
        <v>0</v>
      </c>
      <c r="Q185" s="62">
        <f>'3500 '!Y293</f>
        <v>0</v>
      </c>
      <c r="R185" s="62">
        <f>'3500 '!Z293</f>
        <v>0</v>
      </c>
      <c r="S185" s="62">
        <f>'3500 '!AA293</f>
        <v>0</v>
      </c>
      <c r="T185" s="52">
        <f>'3500 '!AB293</f>
        <v>0</v>
      </c>
      <c r="U185" s="62">
        <f>'3500 '!AC293</f>
        <v>0</v>
      </c>
      <c r="X185" s="81"/>
      <c r="Y185" s="81"/>
    </row>
    <row r="186" spans="1:25" s="6" customFormat="1" ht="18" hidden="1" customHeight="1" x14ac:dyDescent="0.3">
      <c r="A186" s="6" t="str">
        <f>'3500 '!A294</f>
        <v>b</v>
      </c>
      <c r="B186" s="70" t="str">
        <f>'3500 '!B294</f>
        <v/>
      </c>
      <c r="C186" s="29" t="str">
        <f>'3500 '!C294</f>
        <v>საქონელი და მომსახურება</v>
      </c>
      <c r="D186" s="12">
        <f>'3500 '!D294</f>
        <v>35</v>
      </c>
      <c r="E186" s="12">
        <f>'3500 '!E294</f>
        <v>29.35</v>
      </c>
      <c r="F186" s="43">
        <f>'3500 '!F294</f>
        <v>26.3</v>
      </c>
      <c r="G186" s="43">
        <f>'3500 '!G294</f>
        <v>22.09019</v>
      </c>
      <c r="H186" s="52">
        <f>'3500 '!L294</f>
        <v>0.83993117870722434</v>
      </c>
      <c r="I186" s="12">
        <f>'3500 '!M294</f>
        <v>0</v>
      </c>
      <c r="J186" s="12">
        <f>'3500 '!O294</f>
        <v>2.3148999999999997</v>
      </c>
      <c r="K186" s="12">
        <f>'3500 '!S294</f>
        <v>3.3453099999999978</v>
      </c>
      <c r="L186" s="43">
        <f>'3500 '!T294</f>
        <v>4.2098100000000009</v>
      </c>
      <c r="M186" s="52">
        <f>'3500 '!U294</f>
        <v>0.75264701873935258</v>
      </c>
      <c r="N186" s="62">
        <f>'3500 '!V294</f>
        <v>7.2598100000000017</v>
      </c>
      <c r="O186" s="62">
        <f>'3500 '!W294</f>
        <v>9.9</v>
      </c>
      <c r="P186" s="62">
        <f>'3500 '!X294</f>
        <v>8.0500000000000007</v>
      </c>
      <c r="Q186" s="62">
        <f>'3500 '!Y294</f>
        <v>0</v>
      </c>
      <c r="R186" s="62">
        <f>'3500 '!Z294</f>
        <v>3.05</v>
      </c>
      <c r="S186" s="62">
        <f>'3500 '!AA294</f>
        <v>0</v>
      </c>
      <c r="T186" s="52">
        <f>'3500 '!AB294</f>
        <v>0</v>
      </c>
      <c r="U186" s="62">
        <f>'3500 '!AC294</f>
        <v>0</v>
      </c>
      <c r="X186" s="81"/>
      <c r="Y186" s="81"/>
    </row>
    <row r="187" spans="1:25" s="6" customFormat="1" ht="18" hidden="1" customHeight="1" x14ac:dyDescent="0.3">
      <c r="A187" s="6" t="str">
        <f>'3500 '!A295</f>
        <v>b</v>
      </c>
      <c r="B187" s="70">
        <f>'3500 '!B295</f>
        <v>0</v>
      </c>
      <c r="C187" s="33" t="str">
        <f>'3500 '!C295</f>
        <v>მ.შ. შტატგარეშეთა შრომის ანაზღაურება</v>
      </c>
      <c r="D187" s="12">
        <f>'3500 '!D295</f>
        <v>0</v>
      </c>
      <c r="E187" s="12">
        <f>'3500 '!E295</f>
        <v>0</v>
      </c>
      <c r="F187" s="43">
        <f>'3500 '!F295</f>
        <v>0</v>
      </c>
      <c r="G187" s="43">
        <f>'3500 '!G295</f>
        <v>0.65</v>
      </c>
      <c r="H187" s="52" t="str">
        <f>'3500 '!L295</f>
        <v/>
      </c>
      <c r="I187" s="12">
        <f>'3500 '!M295</f>
        <v>0</v>
      </c>
      <c r="J187" s="12">
        <f>'3500 '!O295</f>
        <v>0</v>
      </c>
      <c r="K187" s="12">
        <f>'3500 '!S295</f>
        <v>0.65</v>
      </c>
      <c r="L187" s="43" t="str">
        <f>'3500 '!T295</f>
        <v/>
      </c>
      <c r="M187" s="52" t="str">
        <f>'3500 '!U295</f>
        <v/>
      </c>
      <c r="N187" s="62" t="str">
        <f>'3500 '!V295</f>
        <v/>
      </c>
      <c r="O187" s="62">
        <f>'3500 '!W295</f>
        <v>0</v>
      </c>
      <c r="P187" s="62">
        <f>'3500 '!X295</f>
        <v>0</v>
      </c>
      <c r="Q187" s="62">
        <f>'3500 '!Y295</f>
        <v>0</v>
      </c>
      <c r="R187" s="62">
        <f>'3500 '!Z295</f>
        <v>0</v>
      </c>
      <c r="S187" s="62">
        <f>'3500 '!AA295</f>
        <v>0</v>
      </c>
      <c r="T187" s="52">
        <f>'3500 '!AB295</f>
        <v>0</v>
      </c>
      <c r="U187" s="62">
        <f>'3500 '!AC295</f>
        <v>0</v>
      </c>
      <c r="X187" s="81"/>
      <c r="Y187" s="81"/>
    </row>
    <row r="188" spans="1:25" s="6" customFormat="1" ht="18" hidden="1" customHeight="1" x14ac:dyDescent="0.3">
      <c r="A188" s="6" t="str">
        <f>'3500 '!A296</f>
        <v>b</v>
      </c>
      <c r="B188" s="70" t="str">
        <f>'3500 '!B296</f>
        <v/>
      </c>
      <c r="C188" s="29" t="str">
        <f>'3500 '!C296</f>
        <v>პროცენტი</v>
      </c>
      <c r="D188" s="12">
        <f>'3500 '!D296</f>
        <v>0</v>
      </c>
      <c r="E188" s="12">
        <f>'3500 '!E296</f>
        <v>0</v>
      </c>
      <c r="F188" s="43">
        <f>'3500 '!F296</f>
        <v>0</v>
      </c>
      <c r="G188" s="43">
        <f>'3500 '!G296</f>
        <v>0</v>
      </c>
      <c r="H188" s="52" t="str">
        <f>'3500 '!L296</f>
        <v/>
      </c>
      <c r="I188" s="12">
        <f>'3500 '!M296</f>
        <v>0</v>
      </c>
      <c r="J188" s="12">
        <f>'3500 '!O296</f>
        <v>0</v>
      </c>
      <c r="K188" s="12">
        <f>'3500 '!S296</f>
        <v>0</v>
      </c>
      <c r="L188" s="43">
        <f>'3500 '!T296</f>
        <v>0</v>
      </c>
      <c r="M188" s="52" t="str">
        <f>'3500 '!U296</f>
        <v/>
      </c>
      <c r="N188" s="62">
        <f>'3500 '!V296</f>
        <v>0</v>
      </c>
      <c r="O188" s="62">
        <f>'3500 '!W296</f>
        <v>0</v>
      </c>
      <c r="P188" s="62">
        <f>'3500 '!X296</f>
        <v>0</v>
      </c>
      <c r="Q188" s="62">
        <f>'3500 '!Y296</f>
        <v>0</v>
      </c>
      <c r="R188" s="62">
        <f>'3500 '!Z296</f>
        <v>0</v>
      </c>
      <c r="S188" s="62">
        <f>'3500 '!AA296</f>
        <v>0</v>
      </c>
      <c r="T188" s="52">
        <f>'3500 '!AB296</f>
        <v>0</v>
      </c>
      <c r="U188" s="62">
        <f>'3500 '!AC296</f>
        <v>0</v>
      </c>
      <c r="X188" s="81"/>
      <c r="Y188" s="81"/>
    </row>
    <row r="189" spans="1:25" s="6" customFormat="1" ht="18" hidden="1" customHeight="1" x14ac:dyDescent="0.3">
      <c r="A189" s="6" t="str">
        <f>'3500 '!A297</f>
        <v>b</v>
      </c>
      <c r="B189" s="70" t="str">
        <f>'3500 '!B297</f>
        <v/>
      </c>
      <c r="C189" s="29" t="str">
        <f>'3500 '!C297</f>
        <v>სუბსიდიები</v>
      </c>
      <c r="D189" s="12">
        <f>'3500 '!D297</f>
        <v>0</v>
      </c>
      <c r="E189" s="12">
        <f>'3500 '!E297</f>
        <v>0</v>
      </c>
      <c r="F189" s="43">
        <f>'3500 '!F297</f>
        <v>0</v>
      </c>
      <c r="G189" s="43">
        <f>'3500 '!G297</f>
        <v>0</v>
      </c>
      <c r="H189" s="52" t="str">
        <f>'3500 '!L297</f>
        <v/>
      </c>
      <c r="I189" s="12">
        <f>'3500 '!M297</f>
        <v>0</v>
      </c>
      <c r="J189" s="12">
        <f>'3500 '!O297</f>
        <v>0</v>
      </c>
      <c r="K189" s="12">
        <f>'3500 '!S297</f>
        <v>0</v>
      </c>
      <c r="L189" s="43">
        <f>'3500 '!T297</f>
        <v>0</v>
      </c>
      <c r="M189" s="52" t="str">
        <f>'3500 '!U297</f>
        <v/>
      </c>
      <c r="N189" s="62">
        <f>'3500 '!V297</f>
        <v>0</v>
      </c>
      <c r="O189" s="62">
        <f>'3500 '!W297</f>
        <v>0</v>
      </c>
      <c r="P189" s="62">
        <f>'3500 '!X297</f>
        <v>0</v>
      </c>
      <c r="Q189" s="62">
        <f>'3500 '!Y297</f>
        <v>0</v>
      </c>
      <c r="R189" s="62">
        <f>'3500 '!Z297</f>
        <v>0</v>
      </c>
      <c r="S189" s="62">
        <f>'3500 '!AA297</f>
        <v>0</v>
      </c>
      <c r="T189" s="52">
        <f>'3500 '!AB297</f>
        <v>0</v>
      </c>
      <c r="U189" s="62">
        <f>'3500 '!AC297</f>
        <v>0</v>
      </c>
      <c r="X189" s="81"/>
      <c r="Y189" s="81"/>
    </row>
    <row r="190" spans="1:25" s="6" customFormat="1" ht="18" hidden="1" customHeight="1" x14ac:dyDescent="0.3">
      <c r="A190" s="6" t="str">
        <f>'3500 '!A298</f>
        <v>b</v>
      </c>
      <c r="B190" s="70" t="str">
        <f>'3500 '!B298</f>
        <v/>
      </c>
      <c r="C190" s="29" t="str">
        <f>'3500 '!C298</f>
        <v>გრანტები</v>
      </c>
      <c r="D190" s="12">
        <f>'3500 '!D298</f>
        <v>0</v>
      </c>
      <c r="E190" s="12">
        <f>'3500 '!E298</f>
        <v>0</v>
      </c>
      <c r="F190" s="43">
        <f>'3500 '!F298</f>
        <v>0</v>
      </c>
      <c r="G190" s="43">
        <f>'3500 '!G298</f>
        <v>0</v>
      </c>
      <c r="H190" s="52" t="str">
        <f>'3500 '!L298</f>
        <v/>
      </c>
      <c r="I190" s="12">
        <f>'3500 '!M298</f>
        <v>0</v>
      </c>
      <c r="J190" s="12">
        <f>'3500 '!O298</f>
        <v>0</v>
      </c>
      <c r="K190" s="12">
        <f>'3500 '!S298</f>
        <v>0</v>
      </c>
      <c r="L190" s="43">
        <f>'3500 '!T298</f>
        <v>0</v>
      </c>
      <c r="M190" s="52" t="str">
        <f>'3500 '!U298</f>
        <v/>
      </c>
      <c r="N190" s="62">
        <f>'3500 '!V298</f>
        <v>0</v>
      </c>
      <c r="O190" s="62">
        <f>'3500 '!W298</f>
        <v>0</v>
      </c>
      <c r="P190" s="62">
        <f>'3500 '!X298</f>
        <v>0</v>
      </c>
      <c r="Q190" s="62">
        <f>'3500 '!Y298</f>
        <v>0</v>
      </c>
      <c r="R190" s="62">
        <f>'3500 '!Z298</f>
        <v>0</v>
      </c>
      <c r="S190" s="62">
        <f>'3500 '!AA298</f>
        <v>0</v>
      </c>
      <c r="T190" s="52">
        <f>'3500 '!AB298</f>
        <v>0</v>
      </c>
      <c r="U190" s="62">
        <f>'3500 '!AC298</f>
        <v>0</v>
      </c>
      <c r="X190" s="81"/>
      <c r="Y190" s="81"/>
    </row>
    <row r="191" spans="1:25" s="6" customFormat="1" ht="18" hidden="1" customHeight="1" x14ac:dyDescent="0.3">
      <c r="A191" s="6" t="str">
        <f>'3500 '!A299</f>
        <v>b</v>
      </c>
      <c r="B191" s="70" t="str">
        <f>'3500 '!B299</f>
        <v/>
      </c>
      <c r="C191" s="29" t="str">
        <f>'3500 '!C299</f>
        <v>სოციალური უზრუნველყოფა</v>
      </c>
      <c r="D191" s="12">
        <f>'3500 '!D299</f>
        <v>3</v>
      </c>
      <c r="E191" s="12">
        <f>'3500 '!E299</f>
        <v>5.5</v>
      </c>
      <c r="F191" s="43">
        <f>'3500 '!F299</f>
        <v>5.25</v>
      </c>
      <c r="G191" s="43">
        <f>'3500 '!G299</f>
        <v>4.2620100000000001</v>
      </c>
      <c r="H191" s="52">
        <f>'3500 '!L299</f>
        <v>0.81181142857142863</v>
      </c>
      <c r="I191" s="12">
        <f>'3500 '!M299</f>
        <v>0</v>
      </c>
      <c r="J191" s="12">
        <f>'3500 '!O299</f>
        <v>0</v>
      </c>
      <c r="K191" s="12">
        <f>'3500 '!S299</f>
        <v>0</v>
      </c>
      <c r="L191" s="43">
        <f>'3500 '!T299</f>
        <v>0.98798999999999992</v>
      </c>
      <c r="M191" s="52">
        <f>'3500 '!U299</f>
        <v>0.77491090909090909</v>
      </c>
      <c r="N191" s="62">
        <f>'3500 '!V299</f>
        <v>1.2379899999999999</v>
      </c>
      <c r="O191" s="62">
        <f>'3500 '!W299</f>
        <v>0.4</v>
      </c>
      <c r="P191" s="62">
        <f>'3500 '!X299</f>
        <v>2.75</v>
      </c>
      <c r="Q191" s="62">
        <f>'3500 '!Y299</f>
        <v>0</v>
      </c>
      <c r="R191" s="62">
        <f>'3500 '!Z299</f>
        <v>0.25</v>
      </c>
      <c r="S191" s="62">
        <f>'3500 '!AA299</f>
        <v>0</v>
      </c>
      <c r="T191" s="52">
        <f>'3500 '!AB299</f>
        <v>0</v>
      </c>
      <c r="U191" s="62">
        <f>'3500 '!AC299</f>
        <v>0</v>
      </c>
      <c r="X191" s="81"/>
      <c r="Y191" s="81"/>
    </row>
    <row r="192" spans="1:25" s="6" customFormat="1" ht="18" hidden="1" customHeight="1" x14ac:dyDescent="0.3">
      <c r="A192" s="6" t="str">
        <f>'3500 '!A300</f>
        <v>b</v>
      </c>
      <c r="B192" s="70" t="str">
        <f>'3500 '!B300</f>
        <v/>
      </c>
      <c r="C192" s="29" t="str">
        <f>'3500 '!C300</f>
        <v>სხვა ხარჯები</v>
      </c>
      <c r="D192" s="12">
        <f>'3500 '!D300</f>
        <v>0</v>
      </c>
      <c r="E192" s="12">
        <f>'3500 '!E300</f>
        <v>0.5</v>
      </c>
      <c r="F192" s="43">
        <f>'3500 '!F300</f>
        <v>0.375</v>
      </c>
      <c r="G192" s="43">
        <f>'3500 '!G300</f>
        <v>0.33462000000000003</v>
      </c>
      <c r="H192" s="52">
        <f>'3500 '!L300</f>
        <v>0.89232000000000011</v>
      </c>
      <c r="I192" s="12">
        <f>'3500 '!M300</f>
        <v>0</v>
      </c>
      <c r="J192" s="12">
        <f>'3500 '!O300</f>
        <v>0</v>
      </c>
      <c r="K192" s="12">
        <f>'3500 '!S300</f>
        <v>0.11154000000000003</v>
      </c>
      <c r="L192" s="43">
        <f>'3500 '!T300</f>
        <v>4.0379999999999971E-2</v>
      </c>
      <c r="M192" s="52">
        <f>'3500 '!U300</f>
        <v>0.66924000000000006</v>
      </c>
      <c r="N192" s="62">
        <f>'3500 '!V300</f>
        <v>0.16537999999999997</v>
      </c>
      <c r="O192" s="62">
        <f>'3500 '!W300</f>
        <v>0.2</v>
      </c>
      <c r="P192" s="62">
        <f>'3500 '!X300</f>
        <v>0.125</v>
      </c>
      <c r="Q192" s="62">
        <f>'3500 '!Y300</f>
        <v>0</v>
      </c>
      <c r="R192" s="62">
        <f>'3500 '!Z300</f>
        <v>0.125</v>
      </c>
      <c r="S192" s="62">
        <f>'3500 '!AA300</f>
        <v>0</v>
      </c>
      <c r="T192" s="52">
        <f>'3500 '!AB300</f>
        <v>0</v>
      </c>
      <c r="U192" s="62">
        <f>'3500 '!AC300</f>
        <v>0</v>
      </c>
      <c r="X192" s="81"/>
      <c r="Y192" s="81"/>
    </row>
    <row r="193" spans="1:25" s="6" customFormat="1" ht="15" hidden="1" customHeight="1" x14ac:dyDescent="0.3">
      <c r="A193" s="6" t="str">
        <f>'3500 '!A301</f>
        <v>b</v>
      </c>
      <c r="B193" s="69" t="str">
        <f>'3500 '!B301</f>
        <v/>
      </c>
      <c r="C193" s="13" t="str">
        <f>'3500 '!C301</f>
        <v>არაფინანსური აქტივების ზრდა</v>
      </c>
      <c r="D193" s="14">
        <f>'3500 '!D301</f>
        <v>0</v>
      </c>
      <c r="E193" s="14">
        <f>'3500 '!E301</f>
        <v>0</v>
      </c>
      <c r="F193" s="44">
        <f>'3500 '!F301</f>
        <v>0</v>
      </c>
      <c r="G193" s="44">
        <f>'3500 '!G301</f>
        <v>0</v>
      </c>
      <c r="H193" s="53" t="str">
        <f>'3500 '!L301</f>
        <v/>
      </c>
      <c r="I193" s="14">
        <f>'3500 '!M301</f>
        <v>0</v>
      </c>
      <c r="J193" s="14">
        <f>'3500 '!O301</f>
        <v>0</v>
      </c>
      <c r="K193" s="14">
        <f>'3500 '!S301</f>
        <v>0</v>
      </c>
      <c r="L193" s="44">
        <f>'3500 '!T301</f>
        <v>0</v>
      </c>
      <c r="M193" s="53" t="str">
        <f>'3500 '!U301</f>
        <v/>
      </c>
      <c r="N193" s="63">
        <f>'3500 '!V301</f>
        <v>0</v>
      </c>
      <c r="O193" s="63">
        <f>'3500 '!W301</f>
        <v>0</v>
      </c>
      <c r="P193" s="63">
        <f>'3500 '!X301</f>
        <v>0</v>
      </c>
      <c r="Q193" s="63">
        <f>'3500 '!Y301</f>
        <v>0</v>
      </c>
      <c r="R193" s="63">
        <f>'3500 '!Z301</f>
        <v>0</v>
      </c>
      <c r="S193" s="63">
        <f>'3500 '!AA301</f>
        <v>0</v>
      </c>
      <c r="T193" s="53">
        <f>'3500 '!AB301</f>
        <v>0</v>
      </c>
      <c r="U193" s="63">
        <f>'3500 '!AC301</f>
        <v>0</v>
      </c>
      <c r="X193" s="81"/>
      <c r="Y193" s="81"/>
    </row>
    <row r="194" spans="1:25" s="6" customFormat="1" ht="15" hidden="1" customHeight="1" x14ac:dyDescent="0.3">
      <c r="A194" s="6" t="str">
        <f>'3500 '!A302</f>
        <v>b</v>
      </c>
      <c r="B194" s="69" t="str">
        <f>'3500 '!B302</f>
        <v/>
      </c>
      <c r="C194" s="13" t="str">
        <f>'3500 '!C302</f>
        <v>ფინანსური აქტივების ზრდა</v>
      </c>
      <c r="D194" s="14">
        <f>'3500 '!D302</f>
        <v>0</v>
      </c>
      <c r="E194" s="14">
        <f>'3500 '!E302</f>
        <v>0</v>
      </c>
      <c r="F194" s="44">
        <f>'3500 '!F302</f>
        <v>0</v>
      </c>
      <c r="G194" s="44">
        <f>'3500 '!G302</f>
        <v>0</v>
      </c>
      <c r="H194" s="53" t="str">
        <f>'3500 '!L302</f>
        <v/>
      </c>
      <c r="I194" s="14">
        <f>'3500 '!M302</f>
        <v>0</v>
      </c>
      <c r="J194" s="14">
        <f>'3500 '!O302</f>
        <v>0</v>
      </c>
      <c r="K194" s="14">
        <f>'3500 '!S302</f>
        <v>0</v>
      </c>
      <c r="L194" s="44">
        <f>'3500 '!T302</f>
        <v>0</v>
      </c>
      <c r="M194" s="53" t="str">
        <f>'3500 '!U302</f>
        <v/>
      </c>
      <c r="N194" s="63">
        <f>'3500 '!V302</f>
        <v>0</v>
      </c>
      <c r="O194" s="63">
        <f>'3500 '!W302</f>
        <v>0</v>
      </c>
      <c r="P194" s="63">
        <f>'3500 '!X302</f>
        <v>0</v>
      </c>
      <c r="Q194" s="63">
        <f>'3500 '!Y302</f>
        <v>0</v>
      </c>
      <c r="R194" s="63">
        <f>'3500 '!Z302</f>
        <v>0</v>
      </c>
      <c r="S194" s="63">
        <f>'3500 '!AA302</f>
        <v>0</v>
      </c>
      <c r="T194" s="53">
        <f>'3500 '!AB302</f>
        <v>0</v>
      </c>
      <c r="U194" s="63">
        <f>'3500 '!AC302</f>
        <v>0</v>
      </c>
      <c r="X194" s="81"/>
      <c r="Y194" s="81"/>
    </row>
    <row r="195" spans="1:25" s="6" customFormat="1" ht="15.75" hidden="1" customHeight="1" thickBot="1" x14ac:dyDescent="0.3">
      <c r="A195" s="6" t="str">
        <f>'3500 '!A303</f>
        <v>b</v>
      </c>
      <c r="B195" s="71" t="str">
        <f>'3500 '!B303</f>
        <v/>
      </c>
      <c r="C195" s="17" t="str">
        <f>'3500 '!C303</f>
        <v>ვალდებულებების კლება</v>
      </c>
      <c r="D195" s="18">
        <f>'3500 '!D303</f>
        <v>0</v>
      </c>
      <c r="E195" s="18">
        <f>'3500 '!E303</f>
        <v>0</v>
      </c>
      <c r="F195" s="46">
        <f>'3500 '!F303</f>
        <v>0</v>
      </c>
      <c r="G195" s="46">
        <f>'3500 '!G303</f>
        <v>0</v>
      </c>
      <c r="H195" s="55" t="str">
        <f>'3500 '!L303</f>
        <v/>
      </c>
      <c r="I195" s="18">
        <f>'3500 '!M303</f>
        <v>0</v>
      </c>
      <c r="J195" s="18">
        <f>'3500 '!O303</f>
        <v>0</v>
      </c>
      <c r="K195" s="18">
        <f>'3500 '!S303</f>
        <v>0</v>
      </c>
      <c r="L195" s="46">
        <f>'3500 '!T303</f>
        <v>0</v>
      </c>
      <c r="M195" s="55" t="str">
        <f>'3500 '!U303</f>
        <v/>
      </c>
      <c r="N195" s="65">
        <f>'3500 '!V303</f>
        <v>0</v>
      </c>
      <c r="O195" s="65">
        <f>'3500 '!W303</f>
        <v>0</v>
      </c>
      <c r="P195" s="65">
        <f>'3500 '!X303</f>
        <v>0</v>
      </c>
      <c r="Q195" s="65">
        <f>'3500 '!Y303</f>
        <v>0</v>
      </c>
      <c r="R195" s="65">
        <f>'3500 '!Z303</f>
        <v>0</v>
      </c>
      <c r="S195" s="65">
        <f>'3500 '!AA303</f>
        <v>0</v>
      </c>
      <c r="T195" s="55">
        <f>'3500 '!AB303</f>
        <v>0</v>
      </c>
      <c r="U195" s="65">
        <f>'3500 '!AC303</f>
        <v>0</v>
      </c>
      <c r="X195" s="81"/>
      <c r="Y195" s="81"/>
    </row>
    <row r="196" spans="1:25" s="6" customFormat="1" ht="33" hidden="1" customHeight="1" thickTop="1" thickBot="1" x14ac:dyDescent="0.3">
      <c r="A196" s="6" t="str">
        <f>'3500 '!A360</f>
        <v>b</v>
      </c>
      <c r="B196" s="67" t="str">
        <f>'3500 '!B360</f>
        <v>35 02</v>
      </c>
      <c r="C196" s="19" t="str">
        <f>'3500 '!C360</f>
        <v>სოციალური დაცვა და საპენსიო უზრუნველყოფა</v>
      </c>
      <c r="D196" s="7">
        <f>'3500 '!D360</f>
        <v>2041000</v>
      </c>
      <c r="E196" s="7">
        <f>'3500 '!E360</f>
        <v>2041000</v>
      </c>
      <c r="F196" s="40">
        <f>'3500 '!F360</f>
        <v>1501372.1</v>
      </c>
      <c r="G196" s="40">
        <f>'3500 '!G360</f>
        <v>1501343.7095100002</v>
      </c>
      <c r="H196" s="49">
        <f>'3500 '!L360</f>
        <v>0.99998109030399596</v>
      </c>
      <c r="I196" s="7">
        <f>'3500 '!M360</f>
        <v>0</v>
      </c>
      <c r="J196" s="7">
        <f>'3500 '!O360</f>
        <v>167535.28852</v>
      </c>
      <c r="K196" s="7">
        <f>'3500 '!S360</f>
        <v>175707.54153000005</v>
      </c>
      <c r="L196" s="40">
        <f>'3500 '!T360</f>
        <v>28.390489999903366</v>
      </c>
      <c r="M196" s="49">
        <f>'3500 '!U360</f>
        <v>0.73559221436060762</v>
      </c>
      <c r="N196" s="59">
        <f>'3500 '!V360</f>
        <v>539656.29048999981</v>
      </c>
      <c r="O196" s="59">
        <f>'3500 '!W360</f>
        <v>530395.69999999995</v>
      </c>
      <c r="P196" s="59">
        <f>'3500 '!X360</f>
        <v>530380.30000000005</v>
      </c>
      <c r="Q196" s="59">
        <f>'3500 '!Y360</f>
        <v>536508.1</v>
      </c>
      <c r="R196" s="59">
        <f>'3500 '!Z360</f>
        <v>526744.4</v>
      </c>
      <c r="S196" s="59">
        <f>'3500 '!AA360</f>
        <v>2037851.8095100001</v>
      </c>
      <c r="T196" s="49">
        <f>'3500 '!AB360</f>
        <v>0.99845752548260658</v>
      </c>
      <c r="U196" s="59">
        <f>'3500 '!AC360</f>
        <v>3148.1904899999499</v>
      </c>
      <c r="V196" s="6">
        <v>536473.79999999993</v>
      </c>
      <c r="W196" s="81">
        <f t="shared" ref="W196:W207" si="0">Q196-V196</f>
        <v>34.300000000046566</v>
      </c>
      <c r="X196" s="81"/>
      <c r="Y196" s="81"/>
    </row>
    <row r="197" spans="1:25" s="6" customFormat="1" ht="18.75" hidden="1" customHeight="1" thickTop="1" x14ac:dyDescent="0.3">
      <c r="A197" s="6" t="str">
        <f>'3500 '!A361</f>
        <v>b</v>
      </c>
      <c r="B197" s="69" t="str">
        <f>'3500 '!B361</f>
        <v/>
      </c>
      <c r="C197" s="8" t="str">
        <f>'3500 '!C361</f>
        <v>ხარჯები</v>
      </c>
      <c r="D197" s="9">
        <f>'3500 '!D361</f>
        <v>2041000</v>
      </c>
      <c r="E197" s="9">
        <f>'3500 '!E361</f>
        <v>2040994.308</v>
      </c>
      <c r="F197" s="41">
        <f>'3500 '!F361</f>
        <v>1501366.4080000001</v>
      </c>
      <c r="G197" s="41">
        <f>'3500 '!G361</f>
        <v>1501338.01829</v>
      </c>
      <c r="H197" s="50">
        <f>'3500 '!L361</f>
        <v>0.99998109075183195</v>
      </c>
      <c r="I197" s="9">
        <f>'3500 '!M361</f>
        <v>0</v>
      </c>
      <c r="J197" s="9">
        <f>'3500 '!O361</f>
        <v>167535.28852</v>
      </c>
      <c r="K197" s="9">
        <f>'3500 '!S361</f>
        <v>175707.54153000005</v>
      </c>
      <c r="L197" s="41">
        <f>'3500 '!T361</f>
        <v>28.389710000017658</v>
      </c>
      <c r="M197" s="50">
        <f>'3500 '!U361</f>
        <v>0.73559147735261599</v>
      </c>
      <c r="N197" s="60">
        <f>'3500 '!V361</f>
        <v>539656.28970999992</v>
      </c>
      <c r="O197" s="60">
        <f>'3500 '!W361</f>
        <v>530395.69999999995</v>
      </c>
      <c r="P197" s="60">
        <f>'3500 '!X361</f>
        <v>530380.30000000005</v>
      </c>
      <c r="Q197" s="60">
        <f>'3500 '!Y361</f>
        <v>536508.1</v>
      </c>
      <c r="R197" s="60">
        <f>'3500 '!Z361</f>
        <v>526744.4</v>
      </c>
      <c r="S197" s="60">
        <f>'3500 '!AA361</f>
        <v>2037846.1182900001</v>
      </c>
      <c r="T197" s="50">
        <f>'3500 '!AB361</f>
        <v>0.99845752156306367</v>
      </c>
      <c r="U197" s="60">
        <f>'3500 '!AC361</f>
        <v>3148.1897099998314</v>
      </c>
      <c r="V197" s="6">
        <v>536473.79999999993</v>
      </c>
      <c r="W197" s="81">
        <f t="shared" si="0"/>
        <v>34.300000000046566</v>
      </c>
      <c r="X197" s="81"/>
      <c r="Y197" s="81"/>
    </row>
    <row r="198" spans="1:25" s="6" customFormat="1" ht="18" hidden="1" customHeight="1" x14ac:dyDescent="0.3">
      <c r="A198" s="6" t="str">
        <f>'3500 '!A362</f>
        <v>b</v>
      </c>
      <c r="B198" s="70" t="str">
        <f>'3500 '!B362</f>
        <v/>
      </c>
      <c r="C198" s="29" t="str">
        <f>'3500 '!C362</f>
        <v>შრომის ანაზღაურება</v>
      </c>
      <c r="D198" s="12">
        <f>'3500 '!D362</f>
        <v>0</v>
      </c>
      <c r="E198" s="12">
        <f>'3500 '!E362</f>
        <v>0</v>
      </c>
      <c r="F198" s="43">
        <f>'3500 '!F362</f>
        <v>0</v>
      </c>
      <c r="G198" s="43">
        <f>'3500 '!G362</f>
        <v>0</v>
      </c>
      <c r="H198" s="52" t="str">
        <f>'3500 '!L362</f>
        <v/>
      </c>
      <c r="I198" s="12">
        <f>'3500 '!M362</f>
        <v>0</v>
      </c>
      <c r="J198" s="12">
        <f>'3500 '!O362</f>
        <v>0</v>
      </c>
      <c r="K198" s="12">
        <f>'3500 '!S362</f>
        <v>0</v>
      </c>
      <c r="L198" s="43">
        <f>'3500 '!T362</f>
        <v>0</v>
      </c>
      <c r="M198" s="52" t="str">
        <f>'3500 '!U362</f>
        <v/>
      </c>
      <c r="N198" s="62">
        <f>'3500 '!V362</f>
        <v>0</v>
      </c>
      <c r="O198" s="62">
        <f>'3500 '!W362</f>
        <v>0</v>
      </c>
      <c r="P198" s="62">
        <f>'3500 '!X362</f>
        <v>0</v>
      </c>
      <c r="Q198" s="62">
        <f>'3500 '!Y362</f>
        <v>0</v>
      </c>
      <c r="R198" s="62">
        <f>'3500 '!Z362</f>
        <v>0</v>
      </c>
      <c r="S198" s="62">
        <f>'3500 '!AA362</f>
        <v>0</v>
      </c>
      <c r="T198" s="52" t="str">
        <f>'3500 '!AB362</f>
        <v/>
      </c>
      <c r="U198" s="62">
        <f>'3500 '!AC362</f>
        <v>0</v>
      </c>
      <c r="V198" s="6">
        <v>0</v>
      </c>
      <c r="W198" s="81">
        <f t="shared" si="0"/>
        <v>0</v>
      </c>
      <c r="X198" s="81"/>
      <c r="Y198" s="81"/>
    </row>
    <row r="199" spans="1:25" s="6" customFormat="1" ht="18" hidden="1" customHeight="1" x14ac:dyDescent="0.3">
      <c r="A199" s="6" t="str">
        <f>'3500 '!A363</f>
        <v>b</v>
      </c>
      <c r="B199" s="70" t="str">
        <f>'3500 '!B363</f>
        <v/>
      </c>
      <c r="C199" s="29" t="str">
        <f>'3500 '!C363</f>
        <v>საქონელი და მომსახურება</v>
      </c>
      <c r="D199" s="11">
        <f>'3500 '!D363</f>
        <v>6200</v>
      </c>
      <c r="E199" s="11">
        <f>'3500 '!E363</f>
        <v>5153.1000000000004</v>
      </c>
      <c r="F199" s="42">
        <f>'3500 '!F363</f>
        <v>2426.6</v>
      </c>
      <c r="G199" s="42">
        <f>'3500 '!G363</f>
        <v>2409.2438000000002</v>
      </c>
      <c r="H199" s="51">
        <f>'3500 '!L363</f>
        <v>0.99284752328360681</v>
      </c>
      <c r="I199" s="11">
        <f>'3500 '!M363</f>
        <v>0</v>
      </c>
      <c r="J199" s="11">
        <f>'3500 '!O363</f>
        <v>167.92229999999998</v>
      </c>
      <c r="K199" s="11">
        <f>'3500 '!S363</f>
        <v>371.91895000000022</v>
      </c>
      <c r="L199" s="42">
        <f>'3500 '!T363</f>
        <v>17.356199999999717</v>
      </c>
      <c r="M199" s="51">
        <f>'3500 '!U363</f>
        <v>0.46753290252469387</v>
      </c>
      <c r="N199" s="61">
        <f>'3500 '!V363</f>
        <v>2743.8562000000002</v>
      </c>
      <c r="O199" s="61">
        <f>'3500 '!W363</f>
        <v>1517.6</v>
      </c>
      <c r="P199" s="61">
        <f>'3500 '!X363</f>
        <v>1540</v>
      </c>
      <c r="Q199" s="61">
        <f>'3500 '!Y363</f>
        <v>1350</v>
      </c>
      <c r="R199" s="61">
        <f>'3500 '!Z363</f>
        <v>2443.5</v>
      </c>
      <c r="S199" s="61">
        <f>'3500 '!AA363</f>
        <v>3759.2438000000002</v>
      </c>
      <c r="T199" s="51">
        <f>'3500 '!AB363</f>
        <v>0.72951112922318606</v>
      </c>
      <c r="U199" s="61">
        <f>'3500 '!AC363</f>
        <v>1393.8562000000002</v>
      </c>
      <c r="V199" s="6">
        <v>1350</v>
      </c>
      <c r="W199" s="81">
        <f t="shared" si="0"/>
        <v>0</v>
      </c>
      <c r="X199" s="81"/>
      <c r="Y199" s="81"/>
    </row>
    <row r="200" spans="1:25" s="6" customFormat="1" ht="18" hidden="1" customHeight="1" x14ac:dyDescent="0.3">
      <c r="A200" s="6" t="str">
        <f>'3500 '!A364</f>
        <v>b</v>
      </c>
      <c r="B200" s="70" t="str">
        <f>'3500 '!B364</f>
        <v/>
      </c>
      <c r="C200" s="29" t="str">
        <f>'3500 '!C364</f>
        <v>პროცენტი</v>
      </c>
      <c r="D200" s="12">
        <f>'3500 '!D364</f>
        <v>0</v>
      </c>
      <c r="E200" s="12">
        <f>'3500 '!E364</f>
        <v>0</v>
      </c>
      <c r="F200" s="43">
        <f>'3500 '!F364</f>
        <v>0</v>
      </c>
      <c r="G200" s="43">
        <f>'3500 '!G364</f>
        <v>0</v>
      </c>
      <c r="H200" s="52" t="str">
        <f>'3500 '!L364</f>
        <v/>
      </c>
      <c r="I200" s="12">
        <f>'3500 '!M364</f>
        <v>0</v>
      </c>
      <c r="J200" s="12">
        <f>'3500 '!O364</f>
        <v>0</v>
      </c>
      <c r="K200" s="12">
        <f>'3500 '!S364</f>
        <v>0</v>
      </c>
      <c r="L200" s="43">
        <f>'3500 '!T364</f>
        <v>0</v>
      </c>
      <c r="M200" s="52" t="str">
        <f>'3500 '!U364</f>
        <v/>
      </c>
      <c r="N200" s="62">
        <f>'3500 '!V364</f>
        <v>0</v>
      </c>
      <c r="O200" s="62">
        <f>'3500 '!W364</f>
        <v>0</v>
      </c>
      <c r="P200" s="62">
        <f>'3500 '!X364</f>
        <v>0</v>
      </c>
      <c r="Q200" s="62">
        <f>'3500 '!Y364</f>
        <v>0</v>
      </c>
      <c r="R200" s="62">
        <f>'3500 '!Z364</f>
        <v>0</v>
      </c>
      <c r="S200" s="62">
        <f>'3500 '!AA364</f>
        <v>0</v>
      </c>
      <c r="T200" s="52" t="str">
        <f>'3500 '!AB364</f>
        <v/>
      </c>
      <c r="U200" s="62">
        <f>'3500 '!AC364</f>
        <v>0</v>
      </c>
      <c r="V200" s="6">
        <v>0</v>
      </c>
      <c r="W200" s="81">
        <f t="shared" si="0"/>
        <v>0</v>
      </c>
      <c r="X200" s="81"/>
      <c r="Y200" s="81"/>
    </row>
    <row r="201" spans="1:25" s="6" customFormat="1" ht="18" hidden="1" customHeight="1" x14ac:dyDescent="0.3">
      <c r="A201" s="6" t="str">
        <f>'3500 '!A365</f>
        <v>b</v>
      </c>
      <c r="B201" s="70" t="str">
        <f>'3500 '!B365</f>
        <v/>
      </c>
      <c r="C201" s="29" t="str">
        <f>'3500 '!C365</f>
        <v>სუბსიდიები</v>
      </c>
      <c r="D201" s="12">
        <f>'3500 '!D365</f>
        <v>0</v>
      </c>
      <c r="E201" s="12">
        <f>'3500 '!E365</f>
        <v>0</v>
      </c>
      <c r="F201" s="43">
        <f>'3500 '!F365</f>
        <v>0</v>
      </c>
      <c r="G201" s="43">
        <f>'3500 '!G365</f>
        <v>0</v>
      </c>
      <c r="H201" s="52" t="str">
        <f>'3500 '!L365</f>
        <v/>
      </c>
      <c r="I201" s="12">
        <f>'3500 '!M365</f>
        <v>0</v>
      </c>
      <c r="J201" s="12">
        <f>'3500 '!O365</f>
        <v>0</v>
      </c>
      <c r="K201" s="12">
        <f>'3500 '!S365</f>
        <v>0</v>
      </c>
      <c r="L201" s="43">
        <f>'3500 '!T365</f>
        <v>0</v>
      </c>
      <c r="M201" s="52" t="str">
        <f>'3500 '!U365</f>
        <v/>
      </c>
      <c r="N201" s="62">
        <f>'3500 '!V365</f>
        <v>0</v>
      </c>
      <c r="O201" s="62">
        <f>'3500 '!W365</f>
        <v>0</v>
      </c>
      <c r="P201" s="62">
        <f>'3500 '!X365</f>
        <v>0</v>
      </c>
      <c r="Q201" s="62">
        <f>'3500 '!Y365</f>
        <v>0</v>
      </c>
      <c r="R201" s="62">
        <f>'3500 '!Z365</f>
        <v>0</v>
      </c>
      <c r="S201" s="62">
        <f>'3500 '!AA365</f>
        <v>0</v>
      </c>
      <c r="T201" s="52" t="str">
        <f>'3500 '!AB365</f>
        <v/>
      </c>
      <c r="U201" s="62">
        <f>'3500 '!AC365</f>
        <v>0</v>
      </c>
      <c r="V201" s="6">
        <v>0</v>
      </c>
      <c r="W201" s="81">
        <f t="shared" si="0"/>
        <v>0</v>
      </c>
      <c r="X201" s="81"/>
      <c r="Y201" s="81"/>
    </row>
    <row r="202" spans="1:25" s="6" customFormat="1" ht="18" hidden="1" customHeight="1" x14ac:dyDescent="0.3">
      <c r="A202" s="6" t="str">
        <f>'3500 '!A366</f>
        <v>b</v>
      </c>
      <c r="B202" s="70" t="str">
        <f>'3500 '!B366</f>
        <v/>
      </c>
      <c r="C202" s="29" t="str">
        <f>'3500 '!C366</f>
        <v>გრანტები</v>
      </c>
      <c r="D202" s="12">
        <f>'3500 '!D366</f>
        <v>0</v>
      </c>
      <c r="E202" s="12">
        <f>'3500 '!E366</f>
        <v>0</v>
      </c>
      <c r="F202" s="43">
        <f>'3500 '!F366</f>
        <v>0</v>
      </c>
      <c r="G202" s="43">
        <f>'3500 '!G366</f>
        <v>0</v>
      </c>
      <c r="H202" s="52" t="str">
        <f>'3500 '!L366</f>
        <v/>
      </c>
      <c r="I202" s="12">
        <f>'3500 '!M366</f>
        <v>0</v>
      </c>
      <c r="J202" s="12">
        <f>'3500 '!O366</f>
        <v>0</v>
      </c>
      <c r="K202" s="12">
        <f>'3500 '!S366</f>
        <v>0</v>
      </c>
      <c r="L202" s="43">
        <f>'3500 '!T366</f>
        <v>0</v>
      </c>
      <c r="M202" s="52" t="str">
        <f>'3500 '!U366</f>
        <v/>
      </c>
      <c r="N202" s="62">
        <f>'3500 '!V366</f>
        <v>0</v>
      </c>
      <c r="O202" s="62">
        <f>'3500 '!W366</f>
        <v>0</v>
      </c>
      <c r="P202" s="62">
        <f>'3500 '!X366</f>
        <v>0</v>
      </c>
      <c r="Q202" s="62">
        <f>'3500 '!Y366</f>
        <v>0</v>
      </c>
      <c r="R202" s="62">
        <f>'3500 '!Z366</f>
        <v>0</v>
      </c>
      <c r="S202" s="62">
        <f>'3500 '!AA366</f>
        <v>0</v>
      </c>
      <c r="T202" s="52" t="str">
        <f>'3500 '!AB366</f>
        <v/>
      </c>
      <c r="U202" s="62">
        <f>'3500 '!AC366</f>
        <v>0</v>
      </c>
      <c r="V202" s="6">
        <v>0</v>
      </c>
      <c r="W202" s="81">
        <f t="shared" si="0"/>
        <v>0</v>
      </c>
      <c r="X202" s="81"/>
      <c r="Y202" s="81"/>
    </row>
    <row r="203" spans="1:25" s="6" customFormat="1" ht="18" hidden="1" customHeight="1" x14ac:dyDescent="0.3">
      <c r="A203" s="6" t="str">
        <f>'3500 '!A367</f>
        <v>b</v>
      </c>
      <c r="B203" s="70" t="str">
        <f>'3500 '!B367</f>
        <v/>
      </c>
      <c r="C203" s="29" t="str">
        <f>'3500 '!C367</f>
        <v>სოციალური უზრუნველყოფა</v>
      </c>
      <c r="D203" s="11">
        <f>'3500 '!D367</f>
        <v>2033800</v>
      </c>
      <c r="E203" s="11">
        <f>'3500 '!E367</f>
        <v>2034536.7549999999</v>
      </c>
      <c r="F203" s="42">
        <f>'3500 '!F367</f>
        <v>1498584.355</v>
      </c>
      <c r="G203" s="42">
        <f>'3500 '!G367</f>
        <v>1498574.26929</v>
      </c>
      <c r="H203" s="51">
        <f>'3500 '!L367</f>
        <v>0.99999326984165671</v>
      </c>
      <c r="I203" s="11">
        <f>'3500 '!M367</f>
        <v>0</v>
      </c>
      <c r="J203" s="11">
        <f>'3500 '!O367</f>
        <v>167346.20147</v>
      </c>
      <c r="K203" s="11">
        <f>'3500 '!S367</f>
        <v>175136.76368999993</v>
      </c>
      <c r="L203" s="42">
        <f>'3500 '!T367</f>
        <v>10.085710000013933</v>
      </c>
      <c r="M203" s="51">
        <f>'3500 '!U367</f>
        <v>0.73656780375540576</v>
      </c>
      <c r="N203" s="61">
        <f>'3500 '!V367</f>
        <v>535962.48570999992</v>
      </c>
      <c r="O203" s="61">
        <f>'3500 '!W367</f>
        <v>528812.29999999993</v>
      </c>
      <c r="P203" s="61">
        <f>'3500 '!X367</f>
        <v>528462.28600000008</v>
      </c>
      <c r="Q203" s="61">
        <f>'3500 '!Y367</f>
        <v>535158.1</v>
      </c>
      <c r="R203" s="61">
        <f>'3500 '!Z367</f>
        <v>524064.60000000003</v>
      </c>
      <c r="S203" s="61">
        <f>'3500 '!AA367</f>
        <v>2033732.3692899998</v>
      </c>
      <c r="T203" s="51">
        <f>'3500 '!AB367</f>
        <v>0.99960463446628667</v>
      </c>
      <c r="U203" s="61">
        <f>'3500 '!AC367</f>
        <v>804.3857100000605</v>
      </c>
      <c r="V203" s="6">
        <v>535122</v>
      </c>
      <c r="W203" s="81">
        <f t="shared" si="0"/>
        <v>36.099999999976717</v>
      </c>
      <c r="X203" s="81"/>
      <c r="Y203" s="81"/>
    </row>
    <row r="204" spans="1:25" s="6" customFormat="1" ht="18" hidden="1" customHeight="1" x14ac:dyDescent="0.3">
      <c r="A204" s="6" t="str">
        <f>'3500 '!A368</f>
        <v>b</v>
      </c>
      <c r="B204" s="70" t="str">
        <f>'3500 '!B368</f>
        <v/>
      </c>
      <c r="C204" s="29" t="str">
        <f>'3500 '!C368</f>
        <v>სხვა ხარჯები</v>
      </c>
      <c r="D204" s="11">
        <f>'3500 '!D368</f>
        <v>1000</v>
      </c>
      <c r="E204" s="11">
        <f>'3500 '!E368</f>
        <v>1304.453</v>
      </c>
      <c r="F204" s="42">
        <f>'3500 '!F368</f>
        <v>355.45299999999997</v>
      </c>
      <c r="G204" s="42">
        <f>'3500 '!G368</f>
        <v>354.5052</v>
      </c>
      <c r="H204" s="51">
        <f>'3500 '!L368</f>
        <v>0.99733354339392277</v>
      </c>
      <c r="I204" s="11">
        <f>'3500 '!M368</f>
        <v>0</v>
      </c>
      <c r="J204" s="11">
        <f>'3500 '!O368</f>
        <v>21.164749999999998</v>
      </c>
      <c r="K204" s="11">
        <f>'3500 '!S368</f>
        <v>198.85889</v>
      </c>
      <c r="L204" s="42">
        <f>'3500 '!T368</f>
        <v>0.94779999999997244</v>
      </c>
      <c r="M204" s="51">
        <f>'3500 '!U368</f>
        <v>0.27176540664937721</v>
      </c>
      <c r="N204" s="61">
        <f>'3500 '!V368</f>
        <v>949.94779999999992</v>
      </c>
      <c r="O204" s="61">
        <f>'3500 '!W368</f>
        <v>65.8</v>
      </c>
      <c r="P204" s="61">
        <f>'3500 '!X368</f>
        <v>378.01400000000001</v>
      </c>
      <c r="Q204" s="61">
        <f>'3500 '!Y368</f>
        <v>0</v>
      </c>
      <c r="R204" s="61">
        <f>'3500 '!Z368</f>
        <v>236.3</v>
      </c>
      <c r="S204" s="61">
        <f>'3500 '!AA368</f>
        <v>354.5052</v>
      </c>
      <c r="T204" s="51">
        <f>'3500 '!AB368</f>
        <v>0.27176540664937721</v>
      </c>
      <c r="U204" s="61">
        <f>'3500 '!AC368</f>
        <v>949.94779999999992</v>
      </c>
      <c r="V204" s="6">
        <v>0</v>
      </c>
      <c r="W204" s="81">
        <f t="shared" si="0"/>
        <v>0</v>
      </c>
      <c r="X204" s="81"/>
      <c r="Y204" s="81"/>
    </row>
    <row r="205" spans="1:25" s="6" customFormat="1" ht="15" hidden="1" customHeight="1" x14ac:dyDescent="0.3">
      <c r="A205" s="6" t="str">
        <f>'3500 '!A369</f>
        <v>b</v>
      </c>
      <c r="B205" s="69" t="str">
        <f>'3500 '!B369</f>
        <v/>
      </c>
      <c r="C205" s="13" t="str">
        <f>'3500 '!C369</f>
        <v>არაფინანსური აქტივების ზრდა</v>
      </c>
      <c r="D205" s="14">
        <f>'3500 '!D369</f>
        <v>0</v>
      </c>
      <c r="E205" s="14">
        <f>'3500 '!E369</f>
        <v>0</v>
      </c>
      <c r="F205" s="44">
        <f>'3500 '!F369</f>
        <v>0</v>
      </c>
      <c r="G205" s="44">
        <f>'3500 '!G369</f>
        <v>0</v>
      </c>
      <c r="H205" s="53" t="str">
        <f>'3500 '!L369</f>
        <v/>
      </c>
      <c r="I205" s="14">
        <f>'3500 '!M369</f>
        <v>0</v>
      </c>
      <c r="J205" s="14">
        <f>'3500 '!O369</f>
        <v>0</v>
      </c>
      <c r="K205" s="14">
        <f>'3500 '!S369</f>
        <v>0</v>
      </c>
      <c r="L205" s="44">
        <f>'3500 '!T369</f>
        <v>0</v>
      </c>
      <c r="M205" s="53" t="str">
        <f>'3500 '!U369</f>
        <v/>
      </c>
      <c r="N205" s="63">
        <f>'3500 '!V369</f>
        <v>0</v>
      </c>
      <c r="O205" s="63">
        <f>'3500 '!W369</f>
        <v>0</v>
      </c>
      <c r="P205" s="63">
        <f>'3500 '!X369</f>
        <v>0</v>
      </c>
      <c r="Q205" s="63">
        <f>'3500 '!Y369</f>
        <v>0</v>
      </c>
      <c r="R205" s="63">
        <f>'3500 '!Z369</f>
        <v>0</v>
      </c>
      <c r="S205" s="63">
        <f>'3500 '!AA369</f>
        <v>0</v>
      </c>
      <c r="T205" s="53" t="str">
        <f>'3500 '!AB369</f>
        <v/>
      </c>
      <c r="U205" s="63">
        <f>'3500 '!AC369</f>
        <v>0</v>
      </c>
      <c r="V205" s="6">
        <v>0</v>
      </c>
      <c r="W205" s="81">
        <f t="shared" si="0"/>
        <v>0</v>
      </c>
      <c r="X205" s="81"/>
      <c r="Y205" s="81"/>
    </row>
    <row r="206" spans="1:25" s="6" customFormat="1" ht="15" hidden="1" customHeight="1" x14ac:dyDescent="0.3">
      <c r="A206" s="6" t="str">
        <f>'3500 '!A370</f>
        <v>b</v>
      </c>
      <c r="B206" s="69" t="str">
        <f>'3500 '!B370</f>
        <v/>
      </c>
      <c r="C206" s="13" t="str">
        <f>'3500 '!C370</f>
        <v>ფინანსური აქტივების ზრდა</v>
      </c>
      <c r="D206" s="14">
        <f>'3500 '!D370</f>
        <v>0</v>
      </c>
      <c r="E206" s="14">
        <f>'3500 '!E370</f>
        <v>0</v>
      </c>
      <c r="F206" s="44">
        <f>'3500 '!F370</f>
        <v>0</v>
      </c>
      <c r="G206" s="44">
        <f>'3500 '!G370</f>
        <v>0</v>
      </c>
      <c r="H206" s="53" t="str">
        <f>'3500 '!L370</f>
        <v/>
      </c>
      <c r="I206" s="14">
        <f>'3500 '!M370</f>
        <v>0</v>
      </c>
      <c r="J206" s="14">
        <f>'3500 '!O370</f>
        <v>0</v>
      </c>
      <c r="K206" s="14">
        <f>'3500 '!S370</f>
        <v>0</v>
      </c>
      <c r="L206" s="44">
        <f>'3500 '!T370</f>
        <v>0</v>
      </c>
      <c r="M206" s="53" t="str">
        <f>'3500 '!U370</f>
        <v/>
      </c>
      <c r="N206" s="63">
        <f>'3500 '!V370</f>
        <v>0</v>
      </c>
      <c r="O206" s="63">
        <f>'3500 '!W370</f>
        <v>0</v>
      </c>
      <c r="P206" s="63">
        <f>'3500 '!X370</f>
        <v>0</v>
      </c>
      <c r="Q206" s="63">
        <f>'3500 '!Y370</f>
        <v>0</v>
      </c>
      <c r="R206" s="63">
        <f>'3500 '!Z370</f>
        <v>0</v>
      </c>
      <c r="S206" s="63">
        <f>'3500 '!AA370</f>
        <v>0</v>
      </c>
      <c r="T206" s="53" t="str">
        <f>'3500 '!AB370</f>
        <v/>
      </c>
      <c r="U206" s="63">
        <f>'3500 '!AC370</f>
        <v>0</v>
      </c>
      <c r="V206" s="6">
        <v>0</v>
      </c>
      <c r="W206" s="81">
        <f t="shared" si="0"/>
        <v>0</v>
      </c>
      <c r="X206" s="81"/>
      <c r="Y206" s="81"/>
    </row>
    <row r="207" spans="1:25" s="6" customFormat="1" ht="18.75" hidden="1" customHeight="1" thickBot="1" x14ac:dyDescent="0.3">
      <c r="A207" s="6" t="str">
        <f>'3500 '!A371</f>
        <v>b</v>
      </c>
      <c r="B207" s="71" t="str">
        <f>'3500 '!B371</f>
        <v/>
      </c>
      <c r="C207" s="15" t="str">
        <f>'3500 '!C371</f>
        <v>ვალდებულებების კლება</v>
      </c>
      <c r="D207" s="16">
        <f>'3500 '!D371</f>
        <v>0</v>
      </c>
      <c r="E207" s="16">
        <f>'3500 '!E371</f>
        <v>5.6920000000000002</v>
      </c>
      <c r="F207" s="45">
        <f>'3500 '!F371</f>
        <v>5.6920000000000002</v>
      </c>
      <c r="G207" s="45">
        <f>'3500 '!G371</f>
        <v>5.6912200000000004</v>
      </c>
      <c r="H207" s="54">
        <f>'3500 '!L371</f>
        <v>0.99986296556570631</v>
      </c>
      <c r="I207" s="16">
        <f>'3500 '!M371</f>
        <v>0</v>
      </c>
      <c r="J207" s="16">
        <f>'3500 '!O371</f>
        <v>0</v>
      </c>
      <c r="K207" s="16">
        <f>'3500 '!S371</f>
        <v>0</v>
      </c>
      <c r="L207" s="45">
        <f>'3500 '!T371</f>
        <v>7.7999999999978087E-4</v>
      </c>
      <c r="M207" s="54">
        <f>'3500 '!U371</f>
        <v>0.99986296556570631</v>
      </c>
      <c r="N207" s="64">
        <f>'3500 '!V371</f>
        <v>7.7999999999978087E-4</v>
      </c>
      <c r="O207" s="64">
        <f>'3500 '!W371</f>
        <v>0</v>
      </c>
      <c r="P207" s="64">
        <f>'3500 '!X371</f>
        <v>0</v>
      </c>
      <c r="Q207" s="64">
        <f>'3500 '!Y371</f>
        <v>0</v>
      </c>
      <c r="R207" s="64">
        <f>'3500 '!Z371</f>
        <v>0</v>
      </c>
      <c r="S207" s="64">
        <f>'3500 '!AA371</f>
        <v>5.6912200000000004</v>
      </c>
      <c r="T207" s="54">
        <f>'3500 '!AB371</f>
        <v>0.99986296556570631</v>
      </c>
      <c r="U207" s="64">
        <f>'3500 '!AC371</f>
        <v>7.7999999999978087E-4</v>
      </c>
      <c r="V207" s="6">
        <v>0</v>
      </c>
      <c r="W207" s="81">
        <f t="shared" si="0"/>
        <v>0</v>
      </c>
      <c r="X207" s="81"/>
      <c r="Y207" s="81"/>
    </row>
    <row r="208" spans="1:25" s="6" customFormat="1" ht="17.25" thickTop="1" thickBot="1" x14ac:dyDescent="0.3">
      <c r="A208" s="6" t="str">
        <f>'3500 '!A372</f>
        <v>a</v>
      </c>
      <c r="B208" s="67" t="str">
        <f>'3500 '!B372</f>
        <v>35 02 01</v>
      </c>
      <c r="C208" s="19" t="str">
        <f>'3500 '!C372</f>
        <v>საპენსიო უზრუნველყოფა</v>
      </c>
      <c r="D208" s="7">
        <f>'3500 '!D372</f>
        <v>1390000</v>
      </c>
      <c r="E208" s="7">
        <f>'3500 '!E372</f>
        <v>1390000</v>
      </c>
      <c r="F208" s="40">
        <f>'3500 '!F372</f>
        <v>1032023.1000000001</v>
      </c>
      <c r="G208" s="40">
        <f>'3500 '!G372</f>
        <v>1032018.39931</v>
      </c>
      <c r="H208" s="49">
        <f>'3500 '!L372</f>
        <v>0.99999544516978345</v>
      </c>
      <c r="I208" s="7">
        <f>'3500 '!M372</f>
        <v>0</v>
      </c>
      <c r="J208" s="7">
        <f>'3500 '!O372</f>
        <v>113730.48749000003</v>
      </c>
      <c r="K208" s="7">
        <f>'3500 '!S372</f>
        <v>121840.31613000005</v>
      </c>
      <c r="L208" s="40">
        <f>'3500 '!T372</f>
        <v>4.7006900000851601</v>
      </c>
      <c r="M208" s="49">
        <f>'3500 '!U372</f>
        <v>0.74245928007913664</v>
      </c>
      <c r="N208" s="59">
        <f>'3500 '!V372</f>
        <v>357981.60068999999</v>
      </c>
      <c r="O208" s="59">
        <f>'3500 '!W372</f>
        <v>351532.6</v>
      </c>
      <c r="P208" s="59">
        <f>'3500 '!X372</f>
        <v>351825.30000000005</v>
      </c>
      <c r="Q208" s="59">
        <f>'3500 '!Y372</f>
        <v>367618.6</v>
      </c>
      <c r="R208" s="59">
        <f>'3500 '!Z372</f>
        <v>356821.9</v>
      </c>
      <c r="S208" s="59">
        <f>'3500 '!AA372</f>
        <v>1399636.9993099999</v>
      </c>
      <c r="T208" s="49">
        <f>'3500 '!AB372</f>
        <v>1.006933093028777</v>
      </c>
      <c r="U208" s="59">
        <f>'3500 '!AC372</f>
        <v>-9636.9993099998683</v>
      </c>
      <c r="W208" s="81"/>
      <c r="X208" s="81"/>
      <c r="Y208" s="81"/>
    </row>
    <row r="209" spans="1:25" s="6" customFormat="1" ht="18.75" hidden="1" customHeight="1" thickTop="1" x14ac:dyDescent="0.3">
      <c r="A209" s="6" t="str">
        <f>'3500 '!A373</f>
        <v>b</v>
      </c>
      <c r="B209" s="69" t="str">
        <f>'3500 '!B373</f>
        <v/>
      </c>
      <c r="C209" s="8" t="str">
        <f>'3500 '!C373</f>
        <v>ხარჯები</v>
      </c>
      <c r="D209" s="9">
        <f>'3500 '!D373</f>
        <v>1390000</v>
      </c>
      <c r="E209" s="9">
        <f>'3500 '!E373</f>
        <v>1389994.943</v>
      </c>
      <c r="F209" s="41">
        <f>'3500 '!F373</f>
        <v>1032018.0430000001</v>
      </c>
      <c r="G209" s="41">
        <f>'3500 '!G373</f>
        <v>1032013.34309</v>
      </c>
      <c r="H209" s="50">
        <f>'3500 '!L373</f>
        <v>0.99999544590326506</v>
      </c>
      <c r="I209" s="9">
        <f>'3500 '!M373</f>
        <v>0</v>
      </c>
      <c r="J209" s="9">
        <f>'3500 '!O373</f>
        <v>113730.48749000003</v>
      </c>
      <c r="K209" s="9">
        <f>'3500 '!S373</f>
        <v>121840.31613000005</v>
      </c>
      <c r="L209" s="41">
        <f>'3500 '!T373</f>
        <v>4.6999100000830367</v>
      </c>
      <c r="M209" s="50">
        <f>'3500 '!U373</f>
        <v>0.74245834367039132</v>
      </c>
      <c r="N209" s="60">
        <f>'3500 '!V373</f>
        <v>357981.59990999999</v>
      </c>
      <c r="O209" s="60">
        <f>'3500 '!W373</f>
        <v>351532.6</v>
      </c>
      <c r="P209" s="60">
        <f>'3500 '!X373</f>
        <v>351825.30000000005</v>
      </c>
      <c r="Q209" s="60">
        <f>'3500 '!Y373</f>
        <v>367618.6</v>
      </c>
      <c r="R209" s="60">
        <f>'3500 '!Z373</f>
        <v>356821.9</v>
      </c>
      <c r="S209" s="60">
        <f>'3500 '!AA373</f>
        <v>1399631.94309</v>
      </c>
      <c r="T209" s="50">
        <f>'3500 '!AB373</f>
        <v>1.006933118813512</v>
      </c>
      <c r="U209" s="60">
        <f>'3500 '!AC373</f>
        <v>-9637.0000899999868</v>
      </c>
      <c r="V209" s="6">
        <v>367618.6</v>
      </c>
      <c r="W209" s="81">
        <f t="shared" ref="W209:W272" si="1">Q209-V209</f>
        <v>0</v>
      </c>
      <c r="X209" s="81"/>
      <c r="Y209" s="81"/>
    </row>
    <row r="210" spans="1:25" s="6" customFormat="1" ht="18" hidden="1" customHeight="1" x14ac:dyDescent="0.3">
      <c r="A210" s="6" t="str">
        <f>'3500 '!A374</f>
        <v>b</v>
      </c>
      <c r="B210" s="70" t="str">
        <f>'3500 '!B374</f>
        <v/>
      </c>
      <c r="C210" s="29" t="str">
        <f>'3500 '!C374</f>
        <v>შრომის ანაზღაურება</v>
      </c>
      <c r="D210" s="12">
        <f>'3500 '!D374</f>
        <v>0</v>
      </c>
      <c r="E210" s="12">
        <f>'3500 '!E374</f>
        <v>0</v>
      </c>
      <c r="F210" s="43">
        <f>'3500 '!F374</f>
        <v>0</v>
      </c>
      <c r="G210" s="43">
        <f>'3500 '!G374</f>
        <v>0</v>
      </c>
      <c r="H210" s="52" t="str">
        <f>'3500 '!L374</f>
        <v/>
      </c>
      <c r="I210" s="12">
        <f>'3500 '!M374</f>
        <v>0</v>
      </c>
      <c r="J210" s="12">
        <f>'3500 '!O374</f>
        <v>0</v>
      </c>
      <c r="K210" s="12">
        <f>'3500 '!S374</f>
        <v>0</v>
      </c>
      <c r="L210" s="43">
        <f>'3500 '!T374</f>
        <v>0</v>
      </c>
      <c r="M210" s="52" t="str">
        <f>'3500 '!U374</f>
        <v/>
      </c>
      <c r="N210" s="62">
        <f>'3500 '!V374</f>
        <v>0</v>
      </c>
      <c r="O210" s="62">
        <f>'3500 '!W374</f>
        <v>0</v>
      </c>
      <c r="P210" s="62">
        <f>'3500 '!X374</f>
        <v>0</v>
      </c>
      <c r="Q210" s="62">
        <f>'3500 '!Y374</f>
        <v>0</v>
      </c>
      <c r="R210" s="62">
        <f>'3500 '!Z374</f>
        <v>0</v>
      </c>
      <c r="S210" s="62">
        <f>'3500 '!AA374</f>
        <v>0</v>
      </c>
      <c r="T210" s="52" t="str">
        <f>'3500 '!AB374</f>
        <v/>
      </c>
      <c r="U210" s="62">
        <f>'3500 '!AC374</f>
        <v>0</v>
      </c>
      <c r="W210" s="81">
        <f t="shared" si="1"/>
        <v>0</v>
      </c>
      <c r="X210" s="81"/>
      <c r="Y210" s="81"/>
    </row>
    <row r="211" spans="1:25" s="6" customFormat="1" ht="18" hidden="1" customHeight="1" x14ac:dyDescent="0.3">
      <c r="A211" s="6" t="str">
        <f>'3500 '!A375</f>
        <v>b</v>
      </c>
      <c r="B211" s="70" t="str">
        <f>'3500 '!B375</f>
        <v/>
      </c>
      <c r="C211" s="29" t="str">
        <f>'3500 '!C375</f>
        <v>საქონელი და მომსახურება</v>
      </c>
      <c r="D211" s="12">
        <f>'3500 '!D375</f>
        <v>0</v>
      </c>
      <c r="E211" s="12">
        <f>'3500 '!E375</f>
        <v>0</v>
      </c>
      <c r="F211" s="43">
        <f>'3500 '!F375</f>
        <v>0</v>
      </c>
      <c r="G211" s="43">
        <f>'3500 '!G375</f>
        <v>0</v>
      </c>
      <c r="H211" s="52" t="str">
        <f>'3500 '!L375</f>
        <v/>
      </c>
      <c r="I211" s="12">
        <f>'3500 '!M375</f>
        <v>0</v>
      </c>
      <c r="J211" s="12">
        <f>'3500 '!O375</f>
        <v>0</v>
      </c>
      <c r="K211" s="12">
        <f>'3500 '!S375</f>
        <v>0</v>
      </c>
      <c r="L211" s="43">
        <f>'3500 '!T375</f>
        <v>0</v>
      </c>
      <c r="M211" s="52" t="str">
        <f>'3500 '!U375</f>
        <v/>
      </c>
      <c r="N211" s="62">
        <f>'3500 '!V375</f>
        <v>0</v>
      </c>
      <c r="O211" s="62">
        <f>'3500 '!W375</f>
        <v>0</v>
      </c>
      <c r="P211" s="62">
        <f>'3500 '!X375</f>
        <v>0</v>
      </c>
      <c r="Q211" s="62">
        <f>'3500 '!Y375</f>
        <v>0</v>
      </c>
      <c r="R211" s="62">
        <f>'3500 '!Z375</f>
        <v>0</v>
      </c>
      <c r="S211" s="62">
        <f>'3500 '!AA375</f>
        <v>0</v>
      </c>
      <c r="T211" s="52" t="str">
        <f>'3500 '!AB375</f>
        <v/>
      </c>
      <c r="U211" s="62">
        <f>'3500 '!AC375</f>
        <v>0</v>
      </c>
      <c r="W211" s="81">
        <f t="shared" si="1"/>
        <v>0</v>
      </c>
      <c r="X211" s="81"/>
      <c r="Y211" s="81"/>
    </row>
    <row r="212" spans="1:25" s="6" customFormat="1" ht="18" hidden="1" customHeight="1" x14ac:dyDescent="0.3">
      <c r="A212" s="6" t="str">
        <f>'3500 '!A376</f>
        <v>b</v>
      </c>
      <c r="B212" s="70" t="str">
        <f>'3500 '!B376</f>
        <v/>
      </c>
      <c r="C212" s="29" t="str">
        <f>'3500 '!C376</f>
        <v>პროცენტი</v>
      </c>
      <c r="D212" s="12">
        <f>'3500 '!D376</f>
        <v>0</v>
      </c>
      <c r="E212" s="12">
        <f>'3500 '!E376</f>
        <v>0</v>
      </c>
      <c r="F212" s="43">
        <f>'3500 '!F376</f>
        <v>0</v>
      </c>
      <c r="G212" s="43">
        <f>'3500 '!G376</f>
        <v>0</v>
      </c>
      <c r="H212" s="52" t="str">
        <f>'3500 '!L376</f>
        <v/>
      </c>
      <c r="I212" s="12">
        <f>'3500 '!M376</f>
        <v>0</v>
      </c>
      <c r="J212" s="12">
        <f>'3500 '!O376</f>
        <v>0</v>
      </c>
      <c r="K212" s="12">
        <f>'3500 '!S376</f>
        <v>0</v>
      </c>
      <c r="L212" s="43">
        <f>'3500 '!T376</f>
        <v>0</v>
      </c>
      <c r="M212" s="52" t="str">
        <f>'3500 '!U376</f>
        <v/>
      </c>
      <c r="N212" s="62">
        <f>'3500 '!V376</f>
        <v>0</v>
      </c>
      <c r="O212" s="62">
        <f>'3500 '!W376</f>
        <v>0</v>
      </c>
      <c r="P212" s="62">
        <f>'3500 '!X376</f>
        <v>0</v>
      </c>
      <c r="Q212" s="62">
        <f>'3500 '!Y376</f>
        <v>0</v>
      </c>
      <c r="R212" s="62">
        <f>'3500 '!Z376</f>
        <v>0</v>
      </c>
      <c r="S212" s="62">
        <f>'3500 '!AA376</f>
        <v>0</v>
      </c>
      <c r="T212" s="52" t="str">
        <f>'3500 '!AB376</f>
        <v/>
      </c>
      <c r="U212" s="62">
        <f>'3500 '!AC376</f>
        <v>0</v>
      </c>
      <c r="W212" s="81">
        <f t="shared" si="1"/>
        <v>0</v>
      </c>
      <c r="X212" s="81"/>
      <c r="Y212" s="81"/>
    </row>
    <row r="213" spans="1:25" s="6" customFormat="1" ht="18" hidden="1" customHeight="1" x14ac:dyDescent="0.3">
      <c r="A213" s="6" t="str">
        <f>'3500 '!A377</f>
        <v>b</v>
      </c>
      <c r="B213" s="70" t="str">
        <f>'3500 '!B377</f>
        <v/>
      </c>
      <c r="C213" s="29" t="str">
        <f>'3500 '!C377</f>
        <v>სუბსიდიები</v>
      </c>
      <c r="D213" s="12">
        <f>'3500 '!D377</f>
        <v>0</v>
      </c>
      <c r="E213" s="12">
        <f>'3500 '!E377</f>
        <v>0</v>
      </c>
      <c r="F213" s="43">
        <f>'3500 '!F377</f>
        <v>0</v>
      </c>
      <c r="G213" s="43">
        <f>'3500 '!G377</f>
        <v>0</v>
      </c>
      <c r="H213" s="52" t="str">
        <f>'3500 '!L377</f>
        <v/>
      </c>
      <c r="I213" s="12">
        <f>'3500 '!M377</f>
        <v>0</v>
      </c>
      <c r="J213" s="12">
        <f>'3500 '!O377</f>
        <v>0</v>
      </c>
      <c r="K213" s="12">
        <f>'3500 '!S377</f>
        <v>0</v>
      </c>
      <c r="L213" s="43">
        <f>'3500 '!T377</f>
        <v>0</v>
      </c>
      <c r="M213" s="52" t="str">
        <f>'3500 '!U377</f>
        <v/>
      </c>
      <c r="N213" s="62">
        <f>'3500 '!V377</f>
        <v>0</v>
      </c>
      <c r="O213" s="62">
        <f>'3500 '!W377</f>
        <v>0</v>
      </c>
      <c r="P213" s="62">
        <f>'3500 '!X377</f>
        <v>0</v>
      </c>
      <c r="Q213" s="62">
        <f>'3500 '!Y377</f>
        <v>0</v>
      </c>
      <c r="R213" s="62">
        <f>'3500 '!Z377</f>
        <v>0</v>
      </c>
      <c r="S213" s="62">
        <f>'3500 '!AA377</f>
        <v>0</v>
      </c>
      <c r="T213" s="52" t="str">
        <f>'3500 '!AB377</f>
        <v/>
      </c>
      <c r="U213" s="62">
        <f>'3500 '!AC377</f>
        <v>0</v>
      </c>
      <c r="W213" s="81">
        <f t="shared" si="1"/>
        <v>0</v>
      </c>
      <c r="X213" s="81"/>
      <c r="Y213" s="81"/>
    </row>
    <row r="214" spans="1:25" s="6" customFormat="1" ht="18" hidden="1" customHeight="1" x14ac:dyDescent="0.3">
      <c r="A214" s="6" t="str">
        <f>'3500 '!A378</f>
        <v>b</v>
      </c>
      <c r="B214" s="70" t="str">
        <f>'3500 '!B378</f>
        <v/>
      </c>
      <c r="C214" s="29" t="str">
        <f>'3500 '!C378</f>
        <v>გრანტები</v>
      </c>
      <c r="D214" s="12">
        <f>'3500 '!D378</f>
        <v>0</v>
      </c>
      <c r="E214" s="12">
        <f>'3500 '!E378</f>
        <v>0</v>
      </c>
      <c r="F214" s="43">
        <f>'3500 '!F378</f>
        <v>0</v>
      </c>
      <c r="G214" s="43">
        <f>'3500 '!G378</f>
        <v>0</v>
      </c>
      <c r="H214" s="52" t="str">
        <f>'3500 '!L378</f>
        <v/>
      </c>
      <c r="I214" s="12">
        <f>'3500 '!M378</f>
        <v>0</v>
      </c>
      <c r="J214" s="12">
        <f>'3500 '!O378</f>
        <v>0</v>
      </c>
      <c r="K214" s="12">
        <f>'3500 '!S378</f>
        <v>0</v>
      </c>
      <c r="L214" s="43">
        <f>'3500 '!T378</f>
        <v>0</v>
      </c>
      <c r="M214" s="52" t="str">
        <f>'3500 '!U378</f>
        <v/>
      </c>
      <c r="N214" s="62">
        <f>'3500 '!V378</f>
        <v>0</v>
      </c>
      <c r="O214" s="62">
        <f>'3500 '!W378</f>
        <v>0</v>
      </c>
      <c r="P214" s="62">
        <f>'3500 '!X378</f>
        <v>0</v>
      </c>
      <c r="Q214" s="62">
        <f>'3500 '!Y378</f>
        <v>0</v>
      </c>
      <c r="R214" s="62">
        <f>'3500 '!Z378</f>
        <v>0</v>
      </c>
      <c r="S214" s="62">
        <f>'3500 '!AA378</f>
        <v>0</v>
      </c>
      <c r="T214" s="52" t="str">
        <f>'3500 '!AB378</f>
        <v/>
      </c>
      <c r="U214" s="62">
        <f>'3500 '!AC378</f>
        <v>0</v>
      </c>
      <c r="W214" s="81">
        <f t="shared" si="1"/>
        <v>0</v>
      </c>
      <c r="X214" s="81"/>
      <c r="Y214" s="81"/>
    </row>
    <row r="215" spans="1:25" s="6" customFormat="1" ht="18" hidden="1" customHeight="1" x14ac:dyDescent="0.3">
      <c r="A215" s="6" t="str">
        <f>'3500 '!A379</f>
        <v>b</v>
      </c>
      <c r="B215" s="70" t="str">
        <f>'3500 '!B379</f>
        <v/>
      </c>
      <c r="C215" s="29" t="str">
        <f>'3500 '!C379</f>
        <v>სოციალური უზრუნველყოფა</v>
      </c>
      <c r="D215" s="11">
        <f>'3500 '!D379</f>
        <v>1390000</v>
      </c>
      <c r="E215" s="11">
        <f>'3500 '!E379</f>
        <v>1389969.08</v>
      </c>
      <c r="F215" s="42">
        <f>'3500 '!F379</f>
        <v>1031992.18</v>
      </c>
      <c r="G215" s="42">
        <f>'3500 '!G379</f>
        <v>1031987.48089</v>
      </c>
      <c r="H215" s="51">
        <f>'3500 '!L379</f>
        <v>0.99999544656433337</v>
      </c>
      <c r="I215" s="11">
        <f>'3500 '!M379</f>
        <v>0</v>
      </c>
      <c r="J215" s="11">
        <f>'3500 '!O379</f>
        <v>113725.08354000002</v>
      </c>
      <c r="K215" s="11">
        <f>'3500 '!S379</f>
        <v>121838.79304000002</v>
      </c>
      <c r="L215" s="42">
        <f>'3500 '!T379</f>
        <v>4.6991100000450388</v>
      </c>
      <c r="M215" s="51">
        <f>'3500 '!U379</f>
        <v>0.74245355219700282</v>
      </c>
      <c r="N215" s="61">
        <f>'3500 '!V379</f>
        <v>357981.59911000007</v>
      </c>
      <c r="O215" s="61">
        <f>'3500 '!W379</f>
        <v>351532.6</v>
      </c>
      <c r="P215" s="61">
        <f>'3500 '!X379</f>
        <v>351807.28600000002</v>
      </c>
      <c r="Q215" s="61">
        <f>'3500 '!Y379</f>
        <v>367618.6</v>
      </c>
      <c r="R215" s="61">
        <f>'3500 '!Z379</f>
        <v>356821.9</v>
      </c>
      <c r="S215" s="61">
        <f>'3500 '!AA379</f>
        <v>1399606.0808899999</v>
      </c>
      <c r="T215" s="51">
        <f>'3500 '!AB379</f>
        <v>1.0069332483928346</v>
      </c>
      <c r="U215" s="61">
        <f>'3500 '!AC379</f>
        <v>-9637.000889999792</v>
      </c>
      <c r="V215" s="6">
        <v>367618.6</v>
      </c>
      <c r="W215" s="81">
        <f t="shared" si="1"/>
        <v>0</v>
      </c>
      <c r="X215" s="81"/>
      <c r="Y215" s="81"/>
    </row>
    <row r="216" spans="1:25" s="6" customFormat="1" ht="18" hidden="1" customHeight="1" x14ac:dyDescent="0.3">
      <c r="A216" s="6" t="str">
        <f>'3500 '!A380</f>
        <v>b</v>
      </c>
      <c r="B216" s="70" t="str">
        <f>'3500 '!B380</f>
        <v/>
      </c>
      <c r="C216" s="29" t="str">
        <f>'3500 '!C380</f>
        <v>სხვა ხარჯები</v>
      </c>
      <c r="D216" s="11">
        <f>'3500 '!D380</f>
        <v>0</v>
      </c>
      <c r="E216" s="11">
        <f>'3500 '!E380</f>
        <v>25.863</v>
      </c>
      <c r="F216" s="42">
        <f>'3500 '!F380</f>
        <v>25.863</v>
      </c>
      <c r="G216" s="42">
        <f>'3500 '!G380</f>
        <v>25.862200000000001</v>
      </c>
      <c r="H216" s="51">
        <f>'3500 '!L380</f>
        <v>0.99996906778022665</v>
      </c>
      <c r="I216" s="11">
        <f>'3500 '!M380</f>
        <v>0</v>
      </c>
      <c r="J216" s="11">
        <f>'3500 '!O380</f>
        <v>5.40395</v>
      </c>
      <c r="K216" s="11">
        <f>'3500 '!S380</f>
        <v>1.5230899999999998</v>
      </c>
      <c r="L216" s="42">
        <f>'3500 '!T380</f>
        <v>7.9999999999813554E-4</v>
      </c>
      <c r="M216" s="51">
        <f>'3500 '!U380</f>
        <v>0.99996906778022665</v>
      </c>
      <c r="N216" s="61">
        <f>'3500 '!V380</f>
        <v>7.9999999999813554E-4</v>
      </c>
      <c r="O216" s="61">
        <f>'3500 '!W380</f>
        <v>0</v>
      </c>
      <c r="P216" s="61">
        <f>'3500 '!X380</f>
        <v>18.013999999999999</v>
      </c>
      <c r="Q216" s="61">
        <f>'3500 '!Y380</f>
        <v>0</v>
      </c>
      <c r="R216" s="61">
        <f>'3500 '!Z380</f>
        <v>0</v>
      </c>
      <c r="S216" s="61">
        <f>'3500 '!AA380</f>
        <v>25.862200000000001</v>
      </c>
      <c r="T216" s="51">
        <f>'3500 '!AB380</f>
        <v>0.99996906778022665</v>
      </c>
      <c r="U216" s="61">
        <f>'3500 '!AC380</f>
        <v>7.9999999999813554E-4</v>
      </c>
      <c r="W216" s="81">
        <f t="shared" si="1"/>
        <v>0</v>
      </c>
      <c r="X216" s="81"/>
      <c r="Y216" s="81"/>
    </row>
    <row r="217" spans="1:25" s="6" customFormat="1" ht="15" hidden="1" customHeight="1" x14ac:dyDescent="0.3">
      <c r="A217" s="6" t="str">
        <f>'3500 '!A381</f>
        <v>b</v>
      </c>
      <c r="B217" s="69" t="str">
        <f>'3500 '!B381</f>
        <v/>
      </c>
      <c r="C217" s="13" t="str">
        <f>'3500 '!C381</f>
        <v>არაფინანსური აქტივების ზრდა</v>
      </c>
      <c r="D217" s="14">
        <f>'3500 '!D381</f>
        <v>0</v>
      </c>
      <c r="E217" s="14">
        <f>'3500 '!E381</f>
        <v>0</v>
      </c>
      <c r="F217" s="44">
        <f>'3500 '!F381</f>
        <v>0</v>
      </c>
      <c r="G217" s="44">
        <f>'3500 '!G381</f>
        <v>0</v>
      </c>
      <c r="H217" s="53" t="str">
        <f>'3500 '!L381</f>
        <v/>
      </c>
      <c r="I217" s="14">
        <f>'3500 '!M381</f>
        <v>0</v>
      </c>
      <c r="J217" s="14">
        <f>'3500 '!O381</f>
        <v>0</v>
      </c>
      <c r="K217" s="14">
        <f>'3500 '!S381</f>
        <v>0</v>
      </c>
      <c r="L217" s="44">
        <f>'3500 '!T381</f>
        <v>0</v>
      </c>
      <c r="M217" s="53" t="str">
        <f>'3500 '!U381</f>
        <v/>
      </c>
      <c r="N217" s="63">
        <f>'3500 '!V381</f>
        <v>0</v>
      </c>
      <c r="O217" s="63">
        <f>'3500 '!W381</f>
        <v>0</v>
      </c>
      <c r="P217" s="63">
        <f>'3500 '!X381</f>
        <v>0</v>
      </c>
      <c r="Q217" s="63">
        <f>'3500 '!Y381</f>
        <v>0</v>
      </c>
      <c r="R217" s="63">
        <f>'3500 '!Z381</f>
        <v>0</v>
      </c>
      <c r="S217" s="63">
        <f>'3500 '!AA381</f>
        <v>0</v>
      </c>
      <c r="T217" s="53" t="str">
        <f>'3500 '!AB381</f>
        <v/>
      </c>
      <c r="U217" s="63">
        <f>'3500 '!AC381</f>
        <v>0</v>
      </c>
      <c r="W217" s="81">
        <f t="shared" si="1"/>
        <v>0</v>
      </c>
      <c r="X217" s="81"/>
      <c r="Y217" s="81"/>
    </row>
    <row r="218" spans="1:25" s="6" customFormat="1" ht="15" hidden="1" customHeight="1" x14ac:dyDescent="0.3">
      <c r="A218" s="6" t="str">
        <f>'3500 '!A382</f>
        <v>b</v>
      </c>
      <c r="B218" s="69" t="str">
        <f>'3500 '!B382</f>
        <v/>
      </c>
      <c r="C218" s="13" t="str">
        <f>'3500 '!C382</f>
        <v>ფინანსური აქტივების ზრდა</v>
      </c>
      <c r="D218" s="14">
        <f>'3500 '!D382</f>
        <v>0</v>
      </c>
      <c r="E218" s="14">
        <f>'3500 '!E382</f>
        <v>0</v>
      </c>
      <c r="F218" s="44">
        <f>'3500 '!F382</f>
        <v>0</v>
      </c>
      <c r="G218" s="44">
        <f>'3500 '!G382</f>
        <v>0</v>
      </c>
      <c r="H218" s="53" t="str">
        <f>'3500 '!L382</f>
        <v/>
      </c>
      <c r="I218" s="14">
        <f>'3500 '!M382</f>
        <v>0</v>
      </c>
      <c r="J218" s="14">
        <f>'3500 '!O382</f>
        <v>0</v>
      </c>
      <c r="K218" s="14">
        <f>'3500 '!S382</f>
        <v>0</v>
      </c>
      <c r="L218" s="44">
        <f>'3500 '!T382</f>
        <v>0</v>
      </c>
      <c r="M218" s="53" t="str">
        <f>'3500 '!U382</f>
        <v/>
      </c>
      <c r="N218" s="63">
        <f>'3500 '!V382</f>
        <v>0</v>
      </c>
      <c r="O218" s="63">
        <f>'3500 '!W382</f>
        <v>0</v>
      </c>
      <c r="P218" s="63">
        <f>'3500 '!X382</f>
        <v>0</v>
      </c>
      <c r="Q218" s="63">
        <f>'3500 '!Y382</f>
        <v>0</v>
      </c>
      <c r="R218" s="63">
        <f>'3500 '!Z382</f>
        <v>0</v>
      </c>
      <c r="S218" s="63">
        <f>'3500 '!AA382</f>
        <v>0</v>
      </c>
      <c r="T218" s="53" t="str">
        <f>'3500 '!AB382</f>
        <v/>
      </c>
      <c r="U218" s="63">
        <f>'3500 '!AC382</f>
        <v>0</v>
      </c>
      <c r="W218" s="81">
        <f t="shared" si="1"/>
        <v>0</v>
      </c>
      <c r="X218" s="81"/>
      <c r="Y218" s="81"/>
    </row>
    <row r="219" spans="1:25" s="6" customFormat="1" ht="18.75" hidden="1" customHeight="1" thickBot="1" x14ac:dyDescent="0.3">
      <c r="A219" s="6" t="str">
        <f>'3500 '!A383</f>
        <v>b</v>
      </c>
      <c r="B219" s="71" t="str">
        <f>'3500 '!B383</f>
        <v/>
      </c>
      <c r="C219" s="15" t="str">
        <f>'3500 '!C383</f>
        <v>ვალდებულებების კლება</v>
      </c>
      <c r="D219" s="16">
        <f>'3500 '!D383</f>
        <v>0</v>
      </c>
      <c r="E219" s="16">
        <f>'3500 '!E383</f>
        <v>5.0570000000000004</v>
      </c>
      <c r="F219" s="45">
        <f>'3500 '!F383</f>
        <v>5.0570000000000004</v>
      </c>
      <c r="G219" s="45">
        <f>'3500 '!G383</f>
        <v>5.0562200000000006</v>
      </c>
      <c r="H219" s="54">
        <f>'3500 '!L383</f>
        <v>0.99984575835475586</v>
      </c>
      <c r="I219" s="16">
        <f>'3500 '!M383</f>
        <v>0</v>
      </c>
      <c r="J219" s="16">
        <f>'3500 '!O383</f>
        <v>0</v>
      </c>
      <c r="K219" s="16">
        <f>'3500 '!S383</f>
        <v>0</v>
      </c>
      <c r="L219" s="45">
        <f>'3500 '!T383</f>
        <v>7.7999999999978087E-4</v>
      </c>
      <c r="M219" s="54">
        <f>'3500 '!U383</f>
        <v>0.99984575835475586</v>
      </c>
      <c r="N219" s="64">
        <f>'3500 '!V383</f>
        <v>7.7999999999978087E-4</v>
      </c>
      <c r="O219" s="64">
        <f>'3500 '!W383</f>
        <v>0</v>
      </c>
      <c r="P219" s="64">
        <f>'3500 '!X383</f>
        <v>0</v>
      </c>
      <c r="Q219" s="64">
        <f>'3500 '!Y383</f>
        <v>0</v>
      </c>
      <c r="R219" s="64">
        <f>'3500 '!Z383</f>
        <v>0</v>
      </c>
      <c r="S219" s="64">
        <f>'3500 '!AA383</f>
        <v>5.0562200000000006</v>
      </c>
      <c r="T219" s="54">
        <f>'3500 '!AB383</f>
        <v>0.99984575835475586</v>
      </c>
      <c r="U219" s="64">
        <f>'3500 '!AC383</f>
        <v>7.7999999999978087E-4</v>
      </c>
      <c r="W219" s="81">
        <f t="shared" si="1"/>
        <v>0</v>
      </c>
      <c r="X219" s="81"/>
      <c r="Y219" s="81"/>
    </row>
    <row r="220" spans="1:25" s="6" customFormat="1" ht="17.25" thickTop="1" thickBot="1" x14ac:dyDescent="0.3">
      <c r="A220" s="6" t="str">
        <f>'3500 '!A384</f>
        <v>a</v>
      </c>
      <c r="B220" s="67" t="str">
        <f>'3500 '!B384</f>
        <v>35 02 02</v>
      </c>
      <c r="C220" s="19" t="str">
        <f>'3500 '!C384</f>
        <v>სოციალური დახმარებები</v>
      </c>
      <c r="D220" s="7">
        <f>'3500 '!D384</f>
        <v>631000</v>
      </c>
      <c r="E220" s="7">
        <f>'3500 '!E384</f>
        <v>631000</v>
      </c>
      <c r="F220" s="40">
        <f>'3500 '!F384</f>
        <v>455545.00000000006</v>
      </c>
      <c r="G220" s="40">
        <f>'3500 '!G384</f>
        <v>455528.21552000003</v>
      </c>
      <c r="H220" s="49">
        <f>'3500 '!L384</f>
        <v>0.99996315516579037</v>
      </c>
      <c r="I220" s="7">
        <f>'3500 '!M384</f>
        <v>0</v>
      </c>
      <c r="J220" s="7">
        <f>'3500 '!O384</f>
        <v>52296.19812999999</v>
      </c>
      <c r="K220" s="7">
        <f>'3500 '!S384</f>
        <v>52224.448119999957</v>
      </c>
      <c r="L220" s="40">
        <f>'3500 '!T384</f>
        <v>16.784480000031181</v>
      </c>
      <c r="M220" s="49">
        <f>'3500 '!U384</f>
        <v>0.72191476310618075</v>
      </c>
      <c r="N220" s="59">
        <f>'3500 '!V384</f>
        <v>175471.78447999997</v>
      </c>
      <c r="O220" s="59">
        <f>'3500 '!W384</f>
        <v>173750.39999999999</v>
      </c>
      <c r="P220" s="59">
        <f>'3500 '!X384</f>
        <v>172893</v>
      </c>
      <c r="Q220" s="59">
        <f>'3500 '!Y384</f>
        <v>162700.6</v>
      </c>
      <c r="R220" s="59">
        <f>'3500 '!Z384</f>
        <v>164407</v>
      </c>
      <c r="S220" s="59">
        <f>'3500 '!AA384</f>
        <v>618228.81552000006</v>
      </c>
      <c r="T220" s="49">
        <f>'3500 '!AB384</f>
        <v>0.97976040494453254</v>
      </c>
      <c r="U220" s="59">
        <f>'3500 '!AC384</f>
        <v>12771.184479999938</v>
      </c>
      <c r="W220" s="81"/>
      <c r="X220" s="81"/>
      <c r="Y220" s="81"/>
    </row>
    <row r="221" spans="1:25" s="6" customFormat="1" ht="18.75" hidden="1" customHeight="1" thickTop="1" x14ac:dyDescent="0.3">
      <c r="A221" s="6" t="str">
        <f>'3500 '!A385</f>
        <v>b</v>
      </c>
      <c r="B221" s="69" t="str">
        <f>'3500 '!B385</f>
        <v/>
      </c>
      <c r="C221" s="8" t="str">
        <f>'3500 '!C385</f>
        <v>ხარჯები</v>
      </c>
      <c r="D221" s="9">
        <f>'3500 '!D385</f>
        <v>631000</v>
      </c>
      <c r="E221" s="9">
        <f>'3500 '!E385</f>
        <v>630999.36499999999</v>
      </c>
      <c r="F221" s="41">
        <f>'3500 '!F385</f>
        <v>455544.36500000005</v>
      </c>
      <c r="G221" s="41">
        <f>'3500 '!G385</f>
        <v>455527.58052000002</v>
      </c>
      <c r="H221" s="50">
        <f>'3500 '!L385</f>
        <v>0.99996315511443101</v>
      </c>
      <c r="I221" s="9">
        <f>'3500 '!M385</f>
        <v>0</v>
      </c>
      <c r="J221" s="9">
        <f>'3500 '!O385</f>
        <v>52296.19812999999</v>
      </c>
      <c r="K221" s="9">
        <f>'3500 '!S385</f>
        <v>52224.448119999957</v>
      </c>
      <c r="L221" s="41">
        <f>'3500 '!T385</f>
        <v>16.784480000031181</v>
      </c>
      <c r="M221" s="50">
        <f>'3500 '!U385</f>
        <v>0.7219144832578398</v>
      </c>
      <c r="N221" s="60">
        <f>'3500 '!V385</f>
        <v>175471.78447999997</v>
      </c>
      <c r="O221" s="60">
        <f>'3500 '!W385</f>
        <v>173750.39999999999</v>
      </c>
      <c r="P221" s="60">
        <f>'3500 '!X385</f>
        <v>172893</v>
      </c>
      <c r="Q221" s="60">
        <f>'3500 '!Y385</f>
        <v>162700.6</v>
      </c>
      <c r="R221" s="60">
        <f>'3500 '!Z385</f>
        <v>164407</v>
      </c>
      <c r="S221" s="60">
        <f>'3500 '!AA385</f>
        <v>618228.18052000005</v>
      </c>
      <c r="T221" s="50">
        <f>'3500 '!AB385</f>
        <v>0.9797603845766153</v>
      </c>
      <c r="U221" s="60">
        <f>'3500 '!AC385</f>
        <v>12771.184479999938</v>
      </c>
      <c r="V221" s="6">
        <v>162700.6</v>
      </c>
      <c r="W221" s="81">
        <f t="shared" si="1"/>
        <v>0</v>
      </c>
      <c r="X221" s="81"/>
      <c r="Y221" s="81"/>
    </row>
    <row r="222" spans="1:25" s="6" customFormat="1" ht="18" hidden="1" customHeight="1" x14ac:dyDescent="0.3">
      <c r="A222" s="6" t="str">
        <f>'3500 '!A386</f>
        <v>b</v>
      </c>
      <c r="B222" s="70" t="str">
        <f>'3500 '!B386</f>
        <v/>
      </c>
      <c r="C222" s="29" t="str">
        <f>'3500 '!C386</f>
        <v>შრომის ანაზღაურება</v>
      </c>
      <c r="D222" s="12">
        <f>'3500 '!D386</f>
        <v>0</v>
      </c>
      <c r="E222" s="12">
        <f>'3500 '!E386</f>
        <v>0</v>
      </c>
      <c r="F222" s="43">
        <f>'3500 '!F386</f>
        <v>0</v>
      </c>
      <c r="G222" s="43">
        <f>'3500 '!G386</f>
        <v>0</v>
      </c>
      <c r="H222" s="52" t="str">
        <f>'3500 '!L386</f>
        <v/>
      </c>
      <c r="I222" s="12">
        <f>'3500 '!M386</f>
        <v>0</v>
      </c>
      <c r="J222" s="12">
        <f>'3500 '!O386</f>
        <v>0</v>
      </c>
      <c r="K222" s="12">
        <f>'3500 '!S386</f>
        <v>0</v>
      </c>
      <c r="L222" s="43">
        <f>'3500 '!T386</f>
        <v>0</v>
      </c>
      <c r="M222" s="52" t="str">
        <f>'3500 '!U386</f>
        <v/>
      </c>
      <c r="N222" s="62">
        <f>'3500 '!V386</f>
        <v>0</v>
      </c>
      <c r="O222" s="62">
        <f>'3500 '!W386</f>
        <v>0</v>
      </c>
      <c r="P222" s="62">
        <f>'3500 '!X386</f>
        <v>0</v>
      </c>
      <c r="Q222" s="62">
        <f>'3500 '!Y386</f>
        <v>0</v>
      </c>
      <c r="R222" s="62">
        <f>'3500 '!Z386</f>
        <v>0</v>
      </c>
      <c r="S222" s="62">
        <f>'3500 '!AA386</f>
        <v>0</v>
      </c>
      <c r="T222" s="52" t="str">
        <f>'3500 '!AB386</f>
        <v/>
      </c>
      <c r="U222" s="62">
        <f>'3500 '!AC386</f>
        <v>0</v>
      </c>
      <c r="V222" s="6">
        <v>0</v>
      </c>
      <c r="W222" s="81">
        <f t="shared" si="1"/>
        <v>0</v>
      </c>
      <c r="X222" s="81"/>
      <c r="Y222" s="81"/>
    </row>
    <row r="223" spans="1:25" s="6" customFormat="1" ht="18" hidden="1" customHeight="1" x14ac:dyDescent="0.3">
      <c r="A223" s="6" t="str">
        <f>'3500 '!A387</f>
        <v>b</v>
      </c>
      <c r="B223" s="70" t="str">
        <f>'3500 '!B387</f>
        <v/>
      </c>
      <c r="C223" s="29" t="str">
        <f>'3500 '!C387</f>
        <v>საქონელი და მომსახურება</v>
      </c>
      <c r="D223" s="11">
        <f>'3500 '!D387</f>
        <v>5400</v>
      </c>
      <c r="E223" s="11">
        <f>'3500 '!E387</f>
        <v>4633</v>
      </c>
      <c r="F223" s="42">
        <f>'3500 '!F387</f>
        <v>2043</v>
      </c>
      <c r="G223" s="42">
        <f>'3500 '!G387</f>
        <v>2026.2178000000001</v>
      </c>
      <c r="H223" s="51">
        <f>'3500 '!L387</f>
        <v>0.99178551150269223</v>
      </c>
      <c r="I223" s="11">
        <f>'3500 '!M387</f>
        <v>0</v>
      </c>
      <c r="J223" s="11">
        <f>'3500 '!O387</f>
        <v>125.64229999999998</v>
      </c>
      <c r="K223" s="11">
        <f>'3500 '!S387</f>
        <v>322.54195000000004</v>
      </c>
      <c r="L223" s="42">
        <f>'3500 '!T387</f>
        <v>16.782199999999875</v>
      </c>
      <c r="M223" s="51">
        <f>'3500 '!U387</f>
        <v>0.4373446578890568</v>
      </c>
      <c r="N223" s="61">
        <f>'3500 '!V387</f>
        <v>2606.7821999999996</v>
      </c>
      <c r="O223" s="61">
        <f>'3500 '!W387</f>
        <v>1367.6</v>
      </c>
      <c r="P223" s="61">
        <f>'3500 '!X387</f>
        <v>1350</v>
      </c>
      <c r="Q223" s="61">
        <f>'3500 '!Y387</f>
        <v>1200</v>
      </c>
      <c r="R223" s="61">
        <f>'3500 '!Z387</f>
        <v>2150</v>
      </c>
      <c r="S223" s="61">
        <f>'3500 '!AA387</f>
        <v>3226.2178000000004</v>
      </c>
      <c r="T223" s="51">
        <f>'3500 '!AB387</f>
        <v>0.69635609756097572</v>
      </c>
      <c r="U223" s="61">
        <f>'3500 '!AC387</f>
        <v>1406.7821999999996</v>
      </c>
      <c r="V223" s="6">
        <v>1200</v>
      </c>
      <c r="W223" s="81">
        <f t="shared" si="1"/>
        <v>0</v>
      </c>
      <c r="X223" s="81"/>
      <c r="Y223" s="81"/>
    </row>
    <row r="224" spans="1:25" s="6" customFormat="1" ht="18" hidden="1" customHeight="1" x14ac:dyDescent="0.3">
      <c r="A224" s="6" t="str">
        <f>'3500 '!A388</f>
        <v>b</v>
      </c>
      <c r="B224" s="70" t="str">
        <f>'3500 '!B388</f>
        <v/>
      </c>
      <c r="C224" s="29" t="str">
        <f>'3500 '!C388</f>
        <v>პროცენტი</v>
      </c>
      <c r="D224" s="12">
        <f>'3500 '!D388</f>
        <v>0</v>
      </c>
      <c r="E224" s="12">
        <f>'3500 '!E388</f>
        <v>0</v>
      </c>
      <c r="F224" s="43">
        <f>'3500 '!F388</f>
        <v>0</v>
      </c>
      <c r="G224" s="43">
        <f>'3500 '!G388</f>
        <v>0</v>
      </c>
      <c r="H224" s="52" t="str">
        <f>'3500 '!L388</f>
        <v/>
      </c>
      <c r="I224" s="12">
        <f>'3500 '!M388</f>
        <v>0</v>
      </c>
      <c r="J224" s="12">
        <f>'3500 '!O388</f>
        <v>0</v>
      </c>
      <c r="K224" s="12">
        <f>'3500 '!S388</f>
        <v>0</v>
      </c>
      <c r="L224" s="43">
        <f>'3500 '!T388</f>
        <v>0</v>
      </c>
      <c r="M224" s="52" t="str">
        <f>'3500 '!U388</f>
        <v/>
      </c>
      <c r="N224" s="62">
        <f>'3500 '!V388</f>
        <v>0</v>
      </c>
      <c r="O224" s="62">
        <f>'3500 '!W388</f>
        <v>0</v>
      </c>
      <c r="P224" s="62">
        <f>'3500 '!X388</f>
        <v>0</v>
      </c>
      <c r="Q224" s="62">
        <f>'3500 '!Y388</f>
        <v>0</v>
      </c>
      <c r="R224" s="62">
        <f>'3500 '!Z388</f>
        <v>0</v>
      </c>
      <c r="S224" s="62">
        <f>'3500 '!AA388</f>
        <v>0</v>
      </c>
      <c r="T224" s="52" t="str">
        <f>'3500 '!AB388</f>
        <v/>
      </c>
      <c r="U224" s="62">
        <f>'3500 '!AC388</f>
        <v>0</v>
      </c>
      <c r="V224" s="6">
        <v>0</v>
      </c>
      <c r="W224" s="81">
        <f t="shared" si="1"/>
        <v>0</v>
      </c>
      <c r="X224" s="81"/>
      <c r="Y224" s="81"/>
    </row>
    <row r="225" spans="1:25" s="6" customFormat="1" ht="18" hidden="1" customHeight="1" x14ac:dyDescent="0.3">
      <c r="A225" s="6" t="str">
        <f>'3500 '!A389</f>
        <v>b</v>
      </c>
      <c r="B225" s="70" t="str">
        <f>'3500 '!B389</f>
        <v/>
      </c>
      <c r="C225" s="29" t="str">
        <f>'3500 '!C389</f>
        <v>სუბსიდიები</v>
      </c>
      <c r="D225" s="12">
        <f>'3500 '!D389</f>
        <v>0</v>
      </c>
      <c r="E225" s="12">
        <f>'3500 '!E389</f>
        <v>0</v>
      </c>
      <c r="F225" s="43">
        <f>'3500 '!F389</f>
        <v>0</v>
      </c>
      <c r="G225" s="43">
        <f>'3500 '!G389</f>
        <v>0</v>
      </c>
      <c r="H225" s="52" t="str">
        <f>'3500 '!L389</f>
        <v/>
      </c>
      <c r="I225" s="12">
        <f>'3500 '!M389</f>
        <v>0</v>
      </c>
      <c r="J225" s="12">
        <f>'3500 '!O389</f>
        <v>0</v>
      </c>
      <c r="K225" s="12">
        <f>'3500 '!S389</f>
        <v>0</v>
      </c>
      <c r="L225" s="43">
        <f>'3500 '!T389</f>
        <v>0</v>
      </c>
      <c r="M225" s="52" t="str">
        <f>'3500 '!U389</f>
        <v/>
      </c>
      <c r="N225" s="62">
        <f>'3500 '!V389</f>
        <v>0</v>
      </c>
      <c r="O225" s="62">
        <f>'3500 '!W389</f>
        <v>0</v>
      </c>
      <c r="P225" s="62">
        <f>'3500 '!X389</f>
        <v>0</v>
      </c>
      <c r="Q225" s="62">
        <f>'3500 '!Y389</f>
        <v>0</v>
      </c>
      <c r="R225" s="62">
        <f>'3500 '!Z389</f>
        <v>0</v>
      </c>
      <c r="S225" s="62">
        <f>'3500 '!AA389</f>
        <v>0</v>
      </c>
      <c r="T225" s="52" t="str">
        <f>'3500 '!AB389</f>
        <v/>
      </c>
      <c r="U225" s="62">
        <f>'3500 '!AC389</f>
        <v>0</v>
      </c>
      <c r="V225" s="6">
        <v>0</v>
      </c>
      <c r="W225" s="81">
        <f t="shared" si="1"/>
        <v>0</v>
      </c>
      <c r="X225" s="81"/>
      <c r="Y225" s="81"/>
    </row>
    <row r="226" spans="1:25" s="6" customFormat="1" ht="18" hidden="1" customHeight="1" x14ac:dyDescent="0.3">
      <c r="A226" s="6" t="str">
        <f>'3500 '!A390</f>
        <v>b</v>
      </c>
      <c r="B226" s="70" t="str">
        <f>'3500 '!B390</f>
        <v/>
      </c>
      <c r="C226" s="29" t="str">
        <f>'3500 '!C390</f>
        <v>გრანტები</v>
      </c>
      <c r="D226" s="12">
        <f>'3500 '!D390</f>
        <v>0</v>
      </c>
      <c r="E226" s="12">
        <f>'3500 '!E390</f>
        <v>0</v>
      </c>
      <c r="F226" s="43">
        <f>'3500 '!F390</f>
        <v>0</v>
      </c>
      <c r="G226" s="43">
        <f>'3500 '!G390</f>
        <v>0</v>
      </c>
      <c r="H226" s="52" t="str">
        <f>'3500 '!L390</f>
        <v/>
      </c>
      <c r="I226" s="12">
        <f>'3500 '!M390</f>
        <v>0</v>
      </c>
      <c r="J226" s="12">
        <f>'3500 '!O390</f>
        <v>0</v>
      </c>
      <c r="K226" s="12">
        <f>'3500 '!S390</f>
        <v>0</v>
      </c>
      <c r="L226" s="43">
        <f>'3500 '!T390</f>
        <v>0</v>
      </c>
      <c r="M226" s="52" t="str">
        <f>'3500 '!U390</f>
        <v/>
      </c>
      <c r="N226" s="62">
        <f>'3500 '!V390</f>
        <v>0</v>
      </c>
      <c r="O226" s="62">
        <f>'3500 '!W390</f>
        <v>0</v>
      </c>
      <c r="P226" s="62">
        <f>'3500 '!X390</f>
        <v>0</v>
      </c>
      <c r="Q226" s="62">
        <f>'3500 '!Y390</f>
        <v>0</v>
      </c>
      <c r="R226" s="62">
        <f>'3500 '!Z390</f>
        <v>0</v>
      </c>
      <c r="S226" s="62">
        <f>'3500 '!AA390</f>
        <v>0</v>
      </c>
      <c r="T226" s="52" t="str">
        <f>'3500 '!AB390</f>
        <v/>
      </c>
      <c r="U226" s="62">
        <f>'3500 '!AC390</f>
        <v>0</v>
      </c>
      <c r="V226" s="6">
        <v>0</v>
      </c>
      <c r="W226" s="81">
        <f t="shared" si="1"/>
        <v>0</v>
      </c>
      <c r="X226" s="81"/>
      <c r="Y226" s="81"/>
    </row>
    <row r="227" spans="1:25" s="6" customFormat="1" ht="18" hidden="1" customHeight="1" x14ac:dyDescent="0.3">
      <c r="A227" s="6" t="str">
        <f>'3500 '!A391</f>
        <v>b</v>
      </c>
      <c r="B227" s="70" t="str">
        <f>'3500 '!B391</f>
        <v/>
      </c>
      <c r="C227" s="29" t="str">
        <f>'3500 '!C391</f>
        <v>სოციალური უზრუნველყოფა</v>
      </c>
      <c r="D227" s="11">
        <f>'3500 '!D391</f>
        <v>625600</v>
      </c>
      <c r="E227" s="11">
        <f>'3500 '!E391</f>
        <v>626365.77500000002</v>
      </c>
      <c r="F227" s="42">
        <f>'3500 '!F391</f>
        <v>453500.77500000002</v>
      </c>
      <c r="G227" s="42">
        <f>'3500 '!G391</f>
        <v>453500.77272000001</v>
      </c>
      <c r="H227" s="51">
        <f>'3500 '!L391</f>
        <v>0.99999999497244518</v>
      </c>
      <c r="I227" s="11">
        <f>'3500 '!M391</f>
        <v>0</v>
      </c>
      <c r="J227" s="11">
        <f>'3500 '!O391</f>
        <v>52170.455829999992</v>
      </c>
      <c r="K227" s="11">
        <f>'3500 '!S391</f>
        <v>51901.906169999973</v>
      </c>
      <c r="L227" s="42">
        <f>'3500 '!T391</f>
        <v>2.2800000151619315E-3</v>
      </c>
      <c r="M227" s="51">
        <f>'3500 '!U391</f>
        <v>0.72401908089566358</v>
      </c>
      <c r="N227" s="61">
        <f>'3500 '!V391</f>
        <v>172865.00228000002</v>
      </c>
      <c r="O227" s="61">
        <f>'3500 '!W391</f>
        <v>172382.8</v>
      </c>
      <c r="P227" s="61">
        <f>'3500 '!X391</f>
        <v>171543</v>
      </c>
      <c r="Q227" s="61">
        <f>'3500 '!Y391</f>
        <v>161500.6</v>
      </c>
      <c r="R227" s="61">
        <f>'3500 '!Z391</f>
        <v>162257</v>
      </c>
      <c r="S227" s="61">
        <f>'3500 '!AA391</f>
        <v>615001.37271999998</v>
      </c>
      <c r="T227" s="51">
        <f>'3500 '!AB391</f>
        <v>0.98185660402661679</v>
      </c>
      <c r="U227" s="61">
        <f>'3500 '!AC391</f>
        <v>11364.402280000038</v>
      </c>
      <c r="V227" s="6">
        <v>161500.5</v>
      </c>
      <c r="W227" s="81">
        <f t="shared" si="1"/>
        <v>0.10000000000582077</v>
      </c>
      <c r="X227" s="81"/>
      <c r="Y227" s="81"/>
    </row>
    <row r="228" spans="1:25" s="6" customFormat="1" ht="18" hidden="1" customHeight="1" x14ac:dyDescent="0.3">
      <c r="A228" s="6" t="str">
        <f>'3500 '!A392</f>
        <v>b</v>
      </c>
      <c r="B228" s="70" t="str">
        <f>'3500 '!B392</f>
        <v/>
      </c>
      <c r="C228" s="29" t="str">
        <f>'3500 '!C392</f>
        <v>სხვა ხარჯები</v>
      </c>
      <c r="D228" s="12">
        <f>'3500 '!D392</f>
        <v>0</v>
      </c>
      <c r="E228" s="12">
        <f>'3500 '!E392</f>
        <v>0.59</v>
      </c>
      <c r="F228" s="43">
        <f>'3500 '!F392</f>
        <v>0.59</v>
      </c>
      <c r="G228" s="43">
        <f>'3500 '!G392</f>
        <v>0.59</v>
      </c>
      <c r="H228" s="52">
        <f>'3500 '!L392</f>
        <v>1</v>
      </c>
      <c r="I228" s="12">
        <f>'3500 '!M392</f>
        <v>0</v>
      </c>
      <c r="J228" s="12">
        <f>'3500 '!O392</f>
        <v>9.9999999999999978E-2</v>
      </c>
      <c r="K228" s="12">
        <f>'3500 '!S392</f>
        <v>0</v>
      </c>
      <c r="L228" s="43">
        <f>'3500 '!T392</f>
        <v>0</v>
      </c>
      <c r="M228" s="52">
        <f>'3500 '!U392</f>
        <v>1</v>
      </c>
      <c r="N228" s="62">
        <f>'3500 '!V392</f>
        <v>0</v>
      </c>
      <c r="O228" s="62">
        <f>'3500 '!W392</f>
        <v>0</v>
      </c>
      <c r="P228" s="62">
        <f>'3500 '!X392</f>
        <v>0</v>
      </c>
      <c r="Q228" s="62">
        <f>'3500 '!Y392</f>
        <v>0</v>
      </c>
      <c r="R228" s="62">
        <f>'3500 '!Z392</f>
        <v>0</v>
      </c>
      <c r="S228" s="62">
        <f>'3500 '!AA392</f>
        <v>0.59</v>
      </c>
      <c r="T228" s="52">
        <f>'3500 '!AB392</f>
        <v>1</v>
      </c>
      <c r="U228" s="62">
        <f>'3500 '!AC392</f>
        <v>0</v>
      </c>
      <c r="V228" s="6">
        <v>0</v>
      </c>
      <c r="W228" s="81">
        <f t="shared" si="1"/>
        <v>0</v>
      </c>
      <c r="X228" s="81"/>
      <c r="Y228" s="81"/>
    </row>
    <row r="229" spans="1:25" s="6" customFormat="1" ht="15" hidden="1" customHeight="1" x14ac:dyDescent="0.3">
      <c r="A229" s="6" t="str">
        <f>'3500 '!A393</f>
        <v>b</v>
      </c>
      <c r="B229" s="69" t="str">
        <f>'3500 '!B393</f>
        <v/>
      </c>
      <c r="C229" s="13" t="str">
        <f>'3500 '!C393</f>
        <v>არაფინანსური აქტივების ზრდა</v>
      </c>
      <c r="D229" s="14">
        <f>'3500 '!D393</f>
        <v>0</v>
      </c>
      <c r="E229" s="14">
        <f>'3500 '!E393</f>
        <v>0</v>
      </c>
      <c r="F229" s="44">
        <f>'3500 '!F393</f>
        <v>0</v>
      </c>
      <c r="G229" s="44">
        <f>'3500 '!G393</f>
        <v>0</v>
      </c>
      <c r="H229" s="53" t="str">
        <f>'3500 '!L393</f>
        <v/>
      </c>
      <c r="I229" s="14">
        <f>'3500 '!M393</f>
        <v>0</v>
      </c>
      <c r="J229" s="14">
        <f>'3500 '!O393</f>
        <v>0</v>
      </c>
      <c r="K229" s="14">
        <f>'3500 '!S393</f>
        <v>0</v>
      </c>
      <c r="L229" s="44">
        <f>'3500 '!T393</f>
        <v>0</v>
      </c>
      <c r="M229" s="53" t="str">
        <f>'3500 '!U393</f>
        <v/>
      </c>
      <c r="N229" s="63">
        <f>'3500 '!V393</f>
        <v>0</v>
      </c>
      <c r="O229" s="63">
        <f>'3500 '!W393</f>
        <v>0</v>
      </c>
      <c r="P229" s="63">
        <f>'3500 '!X393</f>
        <v>0</v>
      </c>
      <c r="Q229" s="63">
        <f>'3500 '!Y393</f>
        <v>0</v>
      </c>
      <c r="R229" s="63">
        <f>'3500 '!Z393</f>
        <v>0</v>
      </c>
      <c r="S229" s="63">
        <f>'3500 '!AA393</f>
        <v>0</v>
      </c>
      <c r="T229" s="53" t="str">
        <f>'3500 '!AB393</f>
        <v/>
      </c>
      <c r="U229" s="63">
        <f>'3500 '!AC393</f>
        <v>0</v>
      </c>
      <c r="V229" s="6">
        <v>0</v>
      </c>
      <c r="W229" s="81">
        <f t="shared" si="1"/>
        <v>0</v>
      </c>
      <c r="X229" s="81"/>
      <c r="Y229" s="81"/>
    </row>
    <row r="230" spans="1:25" s="6" customFormat="1" ht="15" hidden="1" customHeight="1" x14ac:dyDescent="0.3">
      <c r="A230" s="6" t="str">
        <f>'3500 '!A394</f>
        <v>b</v>
      </c>
      <c r="B230" s="69" t="str">
        <f>'3500 '!B394</f>
        <v/>
      </c>
      <c r="C230" s="13" t="str">
        <f>'3500 '!C394</f>
        <v>ფინანსური აქტივების ზრდა</v>
      </c>
      <c r="D230" s="14">
        <f>'3500 '!D394</f>
        <v>0</v>
      </c>
      <c r="E230" s="14">
        <f>'3500 '!E394</f>
        <v>0</v>
      </c>
      <c r="F230" s="44">
        <f>'3500 '!F394</f>
        <v>0</v>
      </c>
      <c r="G230" s="44">
        <f>'3500 '!G394</f>
        <v>0</v>
      </c>
      <c r="H230" s="53" t="str">
        <f>'3500 '!L394</f>
        <v/>
      </c>
      <c r="I230" s="14">
        <f>'3500 '!M394</f>
        <v>0</v>
      </c>
      <c r="J230" s="14">
        <f>'3500 '!O394</f>
        <v>0</v>
      </c>
      <c r="K230" s="14">
        <f>'3500 '!S394</f>
        <v>0</v>
      </c>
      <c r="L230" s="44">
        <f>'3500 '!T394</f>
        <v>0</v>
      </c>
      <c r="M230" s="53" t="str">
        <f>'3500 '!U394</f>
        <v/>
      </c>
      <c r="N230" s="63">
        <f>'3500 '!V394</f>
        <v>0</v>
      </c>
      <c r="O230" s="63">
        <f>'3500 '!W394</f>
        <v>0</v>
      </c>
      <c r="P230" s="63">
        <f>'3500 '!X394</f>
        <v>0</v>
      </c>
      <c r="Q230" s="63">
        <f>'3500 '!Y394</f>
        <v>0</v>
      </c>
      <c r="R230" s="63">
        <f>'3500 '!Z394</f>
        <v>0</v>
      </c>
      <c r="S230" s="63">
        <f>'3500 '!AA394</f>
        <v>0</v>
      </c>
      <c r="T230" s="53" t="str">
        <f>'3500 '!AB394</f>
        <v/>
      </c>
      <c r="U230" s="63">
        <f>'3500 '!AC394</f>
        <v>0</v>
      </c>
      <c r="V230" s="6">
        <v>0</v>
      </c>
      <c r="W230" s="81">
        <f t="shared" si="1"/>
        <v>0</v>
      </c>
      <c r="X230" s="81"/>
      <c r="Y230" s="81"/>
    </row>
    <row r="231" spans="1:25" s="6" customFormat="1" ht="18.75" hidden="1" customHeight="1" thickBot="1" x14ac:dyDescent="0.3">
      <c r="A231" s="6" t="str">
        <f>'3500 '!A395</f>
        <v>b</v>
      </c>
      <c r="B231" s="71" t="str">
        <f>'3500 '!B395</f>
        <v/>
      </c>
      <c r="C231" s="15" t="str">
        <f>'3500 '!C395</f>
        <v>ვალდებულებების კლება</v>
      </c>
      <c r="D231" s="16">
        <f>'3500 '!D395</f>
        <v>0</v>
      </c>
      <c r="E231" s="16">
        <f>'3500 '!E395</f>
        <v>0.63500000000000001</v>
      </c>
      <c r="F231" s="45">
        <f>'3500 '!F395</f>
        <v>0.63500000000000001</v>
      </c>
      <c r="G231" s="45">
        <f>'3500 '!G395</f>
        <v>0.63500000000000001</v>
      </c>
      <c r="H231" s="54">
        <f>'3500 '!L395</f>
        <v>1</v>
      </c>
      <c r="I231" s="16">
        <f>'3500 '!M395</f>
        <v>0</v>
      </c>
      <c r="J231" s="16">
        <f>'3500 '!O395</f>
        <v>0</v>
      </c>
      <c r="K231" s="16">
        <f>'3500 '!S395</f>
        <v>0</v>
      </c>
      <c r="L231" s="45">
        <f>'3500 '!T395</f>
        <v>0</v>
      </c>
      <c r="M231" s="54">
        <f>'3500 '!U395</f>
        <v>1</v>
      </c>
      <c r="N231" s="64">
        <f>'3500 '!V395</f>
        <v>0</v>
      </c>
      <c r="O231" s="64">
        <f>'3500 '!W395</f>
        <v>0</v>
      </c>
      <c r="P231" s="64">
        <f>'3500 '!X395</f>
        <v>0</v>
      </c>
      <c r="Q231" s="64">
        <f>'3500 '!Y395</f>
        <v>0</v>
      </c>
      <c r="R231" s="64">
        <f>'3500 '!Z395</f>
        <v>0</v>
      </c>
      <c r="S231" s="64">
        <f>'3500 '!AA395</f>
        <v>0.63500000000000001</v>
      </c>
      <c r="T231" s="54">
        <f>'3500 '!AB395</f>
        <v>1</v>
      </c>
      <c r="U231" s="64">
        <f>'3500 '!AC395</f>
        <v>0</v>
      </c>
      <c r="V231" s="6">
        <v>0</v>
      </c>
      <c r="W231" s="81">
        <f t="shared" si="1"/>
        <v>0</v>
      </c>
      <c r="X231" s="81"/>
      <c r="Y231" s="81"/>
    </row>
    <row r="232" spans="1:25" s="6" customFormat="1" ht="31.5" hidden="1" customHeight="1" thickTop="1" thickBot="1" x14ac:dyDescent="0.3">
      <c r="A232" s="6" t="str">
        <f>'3500 '!A396</f>
        <v>b</v>
      </c>
      <c r="B232" s="67" t="str">
        <f>'3500 '!B396</f>
        <v>35 02 02 01</v>
      </c>
      <c r="C232" s="21" t="str">
        <f>'3500 '!C396</f>
        <v>სსიპ - სოციალური მომსახურების სააგენტო (აპარატი) - სოციალური დახმარებები</v>
      </c>
      <c r="D232" s="22">
        <f>'3500 '!D396</f>
        <v>631000</v>
      </c>
      <c r="E232" s="22">
        <f>'3500 '!E396</f>
        <v>631000</v>
      </c>
      <c r="F232" s="47">
        <f>'3500 '!F396</f>
        <v>455545.00000000006</v>
      </c>
      <c r="G232" s="47">
        <f>'3500 '!G396</f>
        <v>455528.21552000003</v>
      </c>
      <c r="H232" s="56">
        <f>'3500 '!L396</f>
        <v>0.99996315516579037</v>
      </c>
      <c r="I232" s="22">
        <f>'3500 '!M396</f>
        <v>0</v>
      </c>
      <c r="J232" s="22">
        <f>'3500 '!O396</f>
        <v>52296.19812999999</v>
      </c>
      <c r="K232" s="22">
        <f>'3500 '!S396</f>
        <v>52224.448119999957</v>
      </c>
      <c r="L232" s="47">
        <f>'3500 '!T396</f>
        <v>16.784480000031181</v>
      </c>
      <c r="M232" s="56">
        <f>'3500 '!U396</f>
        <v>0.72191476310618075</v>
      </c>
      <c r="N232" s="66">
        <f>'3500 '!V396</f>
        <v>175471.78447999997</v>
      </c>
      <c r="O232" s="66">
        <f>'3500 '!W396</f>
        <v>173750.39999999999</v>
      </c>
      <c r="P232" s="66">
        <f>'3500 '!X396</f>
        <v>172893</v>
      </c>
      <c r="Q232" s="66">
        <f>'3500 '!Y396</f>
        <v>162700.6</v>
      </c>
      <c r="R232" s="66">
        <f>'3500 '!Z396</f>
        <v>164407</v>
      </c>
      <c r="S232" s="66">
        <f>'3500 '!AA396</f>
        <v>618228.81552000006</v>
      </c>
      <c r="T232" s="56">
        <f>'3500 '!AB396</f>
        <v>0.97976040494453254</v>
      </c>
      <c r="U232" s="66">
        <f>'3500 '!AC396</f>
        <v>12771.184479999938</v>
      </c>
      <c r="V232" s="6">
        <v>162700.6</v>
      </c>
      <c r="W232" s="81">
        <f t="shared" si="1"/>
        <v>0</v>
      </c>
      <c r="X232" s="81"/>
      <c r="Y232" s="81"/>
    </row>
    <row r="233" spans="1:25" s="6" customFormat="1" ht="15.75" hidden="1" customHeight="1" thickTop="1" x14ac:dyDescent="0.3">
      <c r="A233" s="6" t="str">
        <f>'3500 '!A397</f>
        <v>b</v>
      </c>
      <c r="B233" s="69" t="str">
        <f>'3500 '!B397</f>
        <v/>
      </c>
      <c r="C233" s="13" t="str">
        <f>'3500 '!C397</f>
        <v>ხარჯები</v>
      </c>
      <c r="D233" s="14">
        <f>'3500 '!D397</f>
        <v>631000</v>
      </c>
      <c r="E233" s="14">
        <f>'3500 '!E397</f>
        <v>630999.36499999999</v>
      </c>
      <c r="F233" s="44">
        <f>'3500 '!F397</f>
        <v>455544.36500000005</v>
      </c>
      <c r="G233" s="44">
        <f>'3500 '!G397</f>
        <v>455527.58052000002</v>
      </c>
      <c r="H233" s="53">
        <f>'3500 '!L397</f>
        <v>0.99996315511443101</v>
      </c>
      <c r="I233" s="14">
        <f>'3500 '!M397</f>
        <v>0</v>
      </c>
      <c r="J233" s="14">
        <f>'3500 '!O397</f>
        <v>52296.19812999999</v>
      </c>
      <c r="K233" s="14">
        <f>'3500 '!S397</f>
        <v>52224.448119999957</v>
      </c>
      <c r="L233" s="44">
        <f>'3500 '!T397</f>
        <v>16.784480000031181</v>
      </c>
      <c r="M233" s="53">
        <f>'3500 '!U397</f>
        <v>0.7219144832578398</v>
      </c>
      <c r="N233" s="63">
        <f>'3500 '!V397</f>
        <v>175471.78447999997</v>
      </c>
      <c r="O233" s="63">
        <f>'3500 '!W397</f>
        <v>173750.39999999999</v>
      </c>
      <c r="P233" s="63">
        <f>'3500 '!X397</f>
        <v>172893</v>
      </c>
      <c r="Q233" s="63">
        <f>'3500 '!Y397</f>
        <v>162700.6</v>
      </c>
      <c r="R233" s="63">
        <f>'3500 '!Z397</f>
        <v>164407</v>
      </c>
      <c r="S233" s="63">
        <f>'3500 '!AA397</f>
        <v>618228.18052000005</v>
      </c>
      <c r="T233" s="53">
        <f>'3500 '!AB397</f>
        <v>0.9797603845766153</v>
      </c>
      <c r="U233" s="63">
        <f>'3500 '!AC397</f>
        <v>12771.184479999938</v>
      </c>
      <c r="V233" s="6">
        <v>162700.6</v>
      </c>
      <c r="W233" s="81">
        <f t="shared" si="1"/>
        <v>0</v>
      </c>
      <c r="X233" s="81"/>
      <c r="Y233" s="81"/>
    </row>
    <row r="234" spans="1:25" s="6" customFormat="1" ht="18" hidden="1" customHeight="1" x14ac:dyDescent="0.3">
      <c r="A234" s="6" t="str">
        <f>'3500 '!A398</f>
        <v>b</v>
      </c>
      <c r="B234" s="70" t="str">
        <f>'3500 '!B398</f>
        <v/>
      </c>
      <c r="C234" s="29" t="str">
        <f>'3500 '!C398</f>
        <v>შრომის ანაზღაურება</v>
      </c>
      <c r="D234" s="12">
        <f>'3500 '!D398</f>
        <v>0</v>
      </c>
      <c r="E234" s="12">
        <f>'3500 '!E398</f>
        <v>0</v>
      </c>
      <c r="F234" s="43">
        <f>'3500 '!F398</f>
        <v>0</v>
      </c>
      <c r="G234" s="43">
        <f>'3500 '!G398</f>
        <v>0</v>
      </c>
      <c r="H234" s="52" t="str">
        <f>'3500 '!L398</f>
        <v/>
      </c>
      <c r="I234" s="12">
        <f>'3500 '!M398</f>
        <v>0</v>
      </c>
      <c r="J234" s="12">
        <f>'3500 '!O398</f>
        <v>0</v>
      </c>
      <c r="K234" s="12">
        <f>'3500 '!S398</f>
        <v>0</v>
      </c>
      <c r="L234" s="43">
        <f>'3500 '!T398</f>
        <v>0</v>
      </c>
      <c r="M234" s="52" t="str">
        <f>'3500 '!U398</f>
        <v/>
      </c>
      <c r="N234" s="62">
        <f>'3500 '!V398</f>
        <v>0</v>
      </c>
      <c r="O234" s="62">
        <f>'3500 '!W398</f>
        <v>0</v>
      </c>
      <c r="P234" s="62">
        <f>'3500 '!X398</f>
        <v>0</v>
      </c>
      <c r="Q234" s="62">
        <f>'3500 '!Y398</f>
        <v>0</v>
      </c>
      <c r="R234" s="62">
        <f>'3500 '!Z398</f>
        <v>0</v>
      </c>
      <c r="S234" s="62">
        <f>'3500 '!AA398</f>
        <v>0</v>
      </c>
      <c r="T234" s="52" t="str">
        <f>'3500 '!AB398</f>
        <v/>
      </c>
      <c r="U234" s="62">
        <f>'3500 '!AC398</f>
        <v>0</v>
      </c>
      <c r="W234" s="81">
        <f t="shared" si="1"/>
        <v>0</v>
      </c>
      <c r="X234" s="81"/>
      <c r="Y234" s="81"/>
    </row>
    <row r="235" spans="1:25" s="6" customFormat="1" ht="18" hidden="1" customHeight="1" x14ac:dyDescent="0.3">
      <c r="A235" s="6" t="str">
        <f>'3500 '!A399</f>
        <v>b</v>
      </c>
      <c r="B235" s="70" t="str">
        <f>'3500 '!B399</f>
        <v/>
      </c>
      <c r="C235" s="29" t="str">
        <f>'3500 '!C399</f>
        <v>საქონელი და მომსახურება</v>
      </c>
      <c r="D235" s="12">
        <f>'3500 '!D399</f>
        <v>5400</v>
      </c>
      <c r="E235" s="12">
        <f>'3500 '!E399</f>
        <v>4633</v>
      </c>
      <c r="F235" s="43">
        <f>'3500 '!F399</f>
        <v>2043</v>
      </c>
      <c r="G235" s="43">
        <f>'3500 '!G399</f>
        <v>2026.2178000000001</v>
      </c>
      <c r="H235" s="52">
        <f>'3500 '!L399</f>
        <v>0.99178551150269223</v>
      </c>
      <c r="I235" s="12">
        <f>'3500 '!M399</f>
        <v>0</v>
      </c>
      <c r="J235" s="12">
        <f>'3500 '!O399</f>
        <v>125.64229999999998</v>
      </c>
      <c r="K235" s="12">
        <f>'3500 '!S399</f>
        <v>322.54195000000004</v>
      </c>
      <c r="L235" s="43">
        <f>'3500 '!T399</f>
        <v>16.782199999999875</v>
      </c>
      <c r="M235" s="52">
        <f>'3500 '!U399</f>
        <v>0.4373446578890568</v>
      </c>
      <c r="N235" s="62">
        <f>'3500 '!V399</f>
        <v>2606.7821999999996</v>
      </c>
      <c r="O235" s="62">
        <f>'3500 '!W399</f>
        <v>1367.6</v>
      </c>
      <c r="P235" s="62">
        <f>'3500 '!X399</f>
        <v>1350</v>
      </c>
      <c r="Q235" s="62">
        <f>'3500 '!Y399</f>
        <v>1200</v>
      </c>
      <c r="R235" s="62">
        <f>'3500 '!Z399</f>
        <v>2150</v>
      </c>
      <c r="S235" s="62">
        <f>'3500 '!AA399</f>
        <v>3226.2178000000004</v>
      </c>
      <c r="T235" s="52">
        <f>'3500 '!AB399</f>
        <v>0.69635609756097572</v>
      </c>
      <c r="U235" s="62">
        <f>'3500 '!AC399</f>
        <v>1406.7821999999996</v>
      </c>
      <c r="V235" s="6">
        <v>1200</v>
      </c>
      <c r="W235" s="81">
        <f t="shared" si="1"/>
        <v>0</v>
      </c>
      <c r="X235" s="81"/>
      <c r="Y235" s="81"/>
    </row>
    <row r="236" spans="1:25" s="6" customFormat="1" ht="18" hidden="1" customHeight="1" x14ac:dyDescent="0.3">
      <c r="A236" s="6" t="str">
        <f>'3500 '!A400</f>
        <v>b</v>
      </c>
      <c r="B236" s="70" t="str">
        <f>'3500 '!B400</f>
        <v/>
      </c>
      <c r="C236" s="29" t="str">
        <f>'3500 '!C400</f>
        <v>პროცენტი</v>
      </c>
      <c r="D236" s="12">
        <f>'3500 '!D400</f>
        <v>0</v>
      </c>
      <c r="E236" s="12">
        <f>'3500 '!E400</f>
        <v>0</v>
      </c>
      <c r="F236" s="43">
        <f>'3500 '!F400</f>
        <v>0</v>
      </c>
      <c r="G236" s="43">
        <f>'3500 '!G400</f>
        <v>0</v>
      </c>
      <c r="H236" s="52" t="str">
        <f>'3500 '!L400</f>
        <v/>
      </c>
      <c r="I236" s="12">
        <f>'3500 '!M400</f>
        <v>0</v>
      </c>
      <c r="J236" s="12">
        <f>'3500 '!O400</f>
        <v>0</v>
      </c>
      <c r="K236" s="12">
        <f>'3500 '!S400</f>
        <v>0</v>
      </c>
      <c r="L236" s="43">
        <f>'3500 '!T400</f>
        <v>0</v>
      </c>
      <c r="M236" s="52" t="str">
        <f>'3500 '!U400</f>
        <v/>
      </c>
      <c r="N236" s="62">
        <f>'3500 '!V400</f>
        <v>0</v>
      </c>
      <c r="O236" s="62">
        <f>'3500 '!W400</f>
        <v>0</v>
      </c>
      <c r="P236" s="62">
        <f>'3500 '!X400</f>
        <v>0</v>
      </c>
      <c r="Q236" s="62">
        <f>'3500 '!Y400</f>
        <v>0</v>
      </c>
      <c r="R236" s="62">
        <f>'3500 '!Z400</f>
        <v>0</v>
      </c>
      <c r="S236" s="62">
        <f>'3500 '!AA400</f>
        <v>0</v>
      </c>
      <c r="T236" s="52" t="str">
        <f>'3500 '!AB400</f>
        <v/>
      </c>
      <c r="U236" s="62">
        <f>'3500 '!AC400</f>
        <v>0</v>
      </c>
      <c r="W236" s="81">
        <f t="shared" si="1"/>
        <v>0</v>
      </c>
      <c r="X236" s="81"/>
      <c r="Y236" s="81"/>
    </row>
    <row r="237" spans="1:25" s="6" customFormat="1" ht="18" hidden="1" customHeight="1" x14ac:dyDescent="0.3">
      <c r="A237" s="6" t="str">
        <f>'3500 '!A401</f>
        <v>b</v>
      </c>
      <c r="B237" s="70" t="str">
        <f>'3500 '!B401</f>
        <v/>
      </c>
      <c r="C237" s="29" t="str">
        <f>'3500 '!C401</f>
        <v>სუბსიდიები</v>
      </c>
      <c r="D237" s="12">
        <f>'3500 '!D401</f>
        <v>0</v>
      </c>
      <c r="E237" s="12">
        <f>'3500 '!E401</f>
        <v>0</v>
      </c>
      <c r="F237" s="43">
        <f>'3500 '!F401</f>
        <v>0</v>
      </c>
      <c r="G237" s="43">
        <f>'3500 '!G401</f>
        <v>0</v>
      </c>
      <c r="H237" s="52" t="str">
        <f>'3500 '!L401</f>
        <v/>
      </c>
      <c r="I237" s="12">
        <f>'3500 '!M401</f>
        <v>0</v>
      </c>
      <c r="J237" s="12">
        <f>'3500 '!O401</f>
        <v>0</v>
      </c>
      <c r="K237" s="12">
        <f>'3500 '!S401</f>
        <v>0</v>
      </c>
      <c r="L237" s="43">
        <f>'3500 '!T401</f>
        <v>0</v>
      </c>
      <c r="M237" s="52" t="str">
        <f>'3500 '!U401</f>
        <v/>
      </c>
      <c r="N237" s="62">
        <f>'3500 '!V401</f>
        <v>0</v>
      </c>
      <c r="O237" s="62">
        <f>'3500 '!W401</f>
        <v>0</v>
      </c>
      <c r="P237" s="62">
        <f>'3500 '!X401</f>
        <v>0</v>
      </c>
      <c r="Q237" s="62">
        <f>'3500 '!Y401</f>
        <v>0</v>
      </c>
      <c r="R237" s="62">
        <f>'3500 '!Z401</f>
        <v>0</v>
      </c>
      <c r="S237" s="62">
        <f>'3500 '!AA401</f>
        <v>0</v>
      </c>
      <c r="T237" s="52" t="str">
        <f>'3500 '!AB401</f>
        <v/>
      </c>
      <c r="U237" s="62">
        <f>'3500 '!AC401</f>
        <v>0</v>
      </c>
      <c r="W237" s="81">
        <f t="shared" si="1"/>
        <v>0</v>
      </c>
      <c r="X237" s="81"/>
      <c r="Y237" s="81"/>
    </row>
    <row r="238" spans="1:25" s="6" customFormat="1" ht="18" hidden="1" customHeight="1" x14ac:dyDescent="0.3">
      <c r="A238" s="6" t="str">
        <f>'3500 '!A402</f>
        <v>b</v>
      </c>
      <c r="B238" s="70" t="str">
        <f>'3500 '!B402</f>
        <v/>
      </c>
      <c r="C238" s="29" t="str">
        <f>'3500 '!C402</f>
        <v>გრანტები</v>
      </c>
      <c r="D238" s="12">
        <f>'3500 '!D402</f>
        <v>0</v>
      </c>
      <c r="E238" s="12">
        <f>'3500 '!E402</f>
        <v>0</v>
      </c>
      <c r="F238" s="43">
        <f>'3500 '!F402</f>
        <v>0</v>
      </c>
      <c r="G238" s="43">
        <f>'3500 '!G402</f>
        <v>0</v>
      </c>
      <c r="H238" s="52" t="str">
        <f>'3500 '!L402</f>
        <v/>
      </c>
      <c r="I238" s="12">
        <f>'3500 '!M402</f>
        <v>0</v>
      </c>
      <c r="J238" s="12">
        <f>'3500 '!O402</f>
        <v>0</v>
      </c>
      <c r="K238" s="12">
        <f>'3500 '!S402</f>
        <v>0</v>
      </c>
      <c r="L238" s="43">
        <f>'3500 '!T402</f>
        <v>0</v>
      </c>
      <c r="M238" s="52" t="str">
        <f>'3500 '!U402</f>
        <v/>
      </c>
      <c r="N238" s="62">
        <f>'3500 '!V402</f>
        <v>0</v>
      </c>
      <c r="O238" s="62">
        <f>'3500 '!W402</f>
        <v>0</v>
      </c>
      <c r="P238" s="62">
        <f>'3500 '!X402</f>
        <v>0</v>
      </c>
      <c r="Q238" s="62">
        <f>'3500 '!Y402</f>
        <v>0</v>
      </c>
      <c r="R238" s="62">
        <f>'3500 '!Z402</f>
        <v>0</v>
      </c>
      <c r="S238" s="62">
        <f>'3500 '!AA402</f>
        <v>0</v>
      </c>
      <c r="T238" s="52" t="str">
        <f>'3500 '!AB402</f>
        <v/>
      </c>
      <c r="U238" s="62">
        <f>'3500 '!AC402</f>
        <v>0</v>
      </c>
      <c r="W238" s="81">
        <f t="shared" si="1"/>
        <v>0</v>
      </c>
      <c r="X238" s="81"/>
      <c r="Y238" s="81"/>
    </row>
    <row r="239" spans="1:25" s="6" customFormat="1" ht="18" hidden="1" customHeight="1" x14ac:dyDescent="0.3">
      <c r="A239" s="6" t="str">
        <f>'3500 '!A403</f>
        <v>b</v>
      </c>
      <c r="B239" s="70" t="str">
        <f>'3500 '!B403</f>
        <v/>
      </c>
      <c r="C239" s="29" t="str">
        <f>'3500 '!C403</f>
        <v>სოციალური უზრუნველყოფა</v>
      </c>
      <c r="D239" s="12">
        <f>'3500 '!D403</f>
        <v>625600</v>
      </c>
      <c r="E239" s="12">
        <f>'3500 '!E403</f>
        <v>626365.77500000002</v>
      </c>
      <c r="F239" s="43">
        <f>'3500 '!F403</f>
        <v>453500.77500000002</v>
      </c>
      <c r="G239" s="43">
        <f>'3500 '!G403</f>
        <v>453500.77272000001</v>
      </c>
      <c r="H239" s="52">
        <f>'3500 '!L403</f>
        <v>0.99999999497244518</v>
      </c>
      <c r="I239" s="12">
        <f>'3500 '!M403</f>
        <v>0</v>
      </c>
      <c r="J239" s="12">
        <f>'3500 '!O403</f>
        <v>52170.455829999992</v>
      </c>
      <c r="K239" s="12">
        <f>'3500 '!S403</f>
        <v>51901.906169999973</v>
      </c>
      <c r="L239" s="43">
        <f>'3500 '!T403</f>
        <v>2.2800000151619315E-3</v>
      </c>
      <c r="M239" s="52">
        <f>'3500 '!U403</f>
        <v>0.72401908089566358</v>
      </c>
      <c r="N239" s="62">
        <f>'3500 '!V403</f>
        <v>172865.00228000002</v>
      </c>
      <c r="O239" s="62">
        <f>'3500 '!W403</f>
        <v>172382.8</v>
      </c>
      <c r="P239" s="62">
        <f>'3500 '!X403</f>
        <v>171543</v>
      </c>
      <c r="Q239" s="62">
        <f>'3500 '!Y403</f>
        <v>161500.6</v>
      </c>
      <c r="R239" s="62">
        <f>'3500 '!Z403</f>
        <v>162257</v>
      </c>
      <c r="S239" s="62">
        <f>'3500 '!AA403</f>
        <v>615001.37271999998</v>
      </c>
      <c r="T239" s="52">
        <f>'3500 '!AB403</f>
        <v>0.98185660402661679</v>
      </c>
      <c r="U239" s="62">
        <f>'3500 '!AC403</f>
        <v>11364.402280000038</v>
      </c>
      <c r="V239" s="6">
        <v>161500.6</v>
      </c>
      <c r="W239" s="81">
        <f t="shared" si="1"/>
        <v>0</v>
      </c>
      <c r="X239" s="81"/>
      <c r="Y239" s="81"/>
    </row>
    <row r="240" spans="1:25" s="6" customFormat="1" ht="18" hidden="1" customHeight="1" x14ac:dyDescent="0.3">
      <c r="A240" s="6" t="str">
        <f>'3500 '!A404</f>
        <v>b</v>
      </c>
      <c r="B240" s="70" t="str">
        <f>'3500 '!B404</f>
        <v/>
      </c>
      <c r="C240" s="29" t="str">
        <f>'3500 '!C404</f>
        <v>სხვა ხარჯები</v>
      </c>
      <c r="D240" s="12">
        <f>'3500 '!D404</f>
        <v>0</v>
      </c>
      <c r="E240" s="12">
        <f>'3500 '!E404</f>
        <v>0.59</v>
      </c>
      <c r="F240" s="43">
        <f>'3500 '!F404</f>
        <v>0.59</v>
      </c>
      <c r="G240" s="43">
        <f>'3500 '!G404</f>
        <v>0.59</v>
      </c>
      <c r="H240" s="52">
        <f>'3500 '!L404</f>
        <v>1</v>
      </c>
      <c r="I240" s="12">
        <f>'3500 '!M404</f>
        <v>0</v>
      </c>
      <c r="J240" s="12">
        <f>'3500 '!O404</f>
        <v>9.9999999999999978E-2</v>
      </c>
      <c r="K240" s="12">
        <f>'3500 '!S404</f>
        <v>0</v>
      </c>
      <c r="L240" s="43">
        <f>'3500 '!T404</f>
        <v>0</v>
      </c>
      <c r="M240" s="52">
        <f>'3500 '!U404</f>
        <v>1</v>
      </c>
      <c r="N240" s="62">
        <f>'3500 '!V404</f>
        <v>0</v>
      </c>
      <c r="O240" s="62">
        <f>'3500 '!W404</f>
        <v>0</v>
      </c>
      <c r="P240" s="62">
        <f>'3500 '!X404</f>
        <v>0</v>
      </c>
      <c r="Q240" s="62">
        <f>'3500 '!Y404</f>
        <v>0</v>
      </c>
      <c r="R240" s="62">
        <f>'3500 '!Z404</f>
        <v>0</v>
      </c>
      <c r="S240" s="62">
        <f>'3500 '!AA404</f>
        <v>0.59</v>
      </c>
      <c r="T240" s="52">
        <f>'3500 '!AB404</f>
        <v>1</v>
      </c>
      <c r="U240" s="62">
        <f>'3500 '!AC404</f>
        <v>0</v>
      </c>
      <c r="W240" s="81">
        <f t="shared" si="1"/>
        <v>0</v>
      </c>
      <c r="X240" s="81"/>
      <c r="Y240" s="81"/>
    </row>
    <row r="241" spans="1:25" s="6" customFormat="1" ht="15" hidden="1" customHeight="1" x14ac:dyDescent="0.3">
      <c r="A241" s="6" t="str">
        <f>'3500 '!A405</f>
        <v>b</v>
      </c>
      <c r="B241" s="69" t="str">
        <f>'3500 '!B405</f>
        <v/>
      </c>
      <c r="C241" s="13" t="str">
        <f>'3500 '!C405</f>
        <v>არაფინანსური აქტივების ზრდა</v>
      </c>
      <c r="D241" s="14">
        <f>'3500 '!D405</f>
        <v>0</v>
      </c>
      <c r="E241" s="14">
        <f>'3500 '!E405</f>
        <v>0</v>
      </c>
      <c r="F241" s="44">
        <f>'3500 '!F405</f>
        <v>0</v>
      </c>
      <c r="G241" s="44">
        <f>'3500 '!G405</f>
        <v>0</v>
      </c>
      <c r="H241" s="53" t="str">
        <f>'3500 '!L405</f>
        <v/>
      </c>
      <c r="I241" s="14">
        <f>'3500 '!M405</f>
        <v>0</v>
      </c>
      <c r="J241" s="14">
        <f>'3500 '!O405</f>
        <v>0</v>
      </c>
      <c r="K241" s="14">
        <f>'3500 '!S405</f>
        <v>0</v>
      </c>
      <c r="L241" s="44">
        <f>'3500 '!T405</f>
        <v>0</v>
      </c>
      <c r="M241" s="53" t="str">
        <f>'3500 '!U405</f>
        <v/>
      </c>
      <c r="N241" s="63">
        <f>'3500 '!V405</f>
        <v>0</v>
      </c>
      <c r="O241" s="63">
        <f>'3500 '!W405</f>
        <v>0</v>
      </c>
      <c r="P241" s="63">
        <f>'3500 '!X405</f>
        <v>0</v>
      </c>
      <c r="Q241" s="63">
        <f>'3500 '!Y405</f>
        <v>0</v>
      </c>
      <c r="R241" s="63">
        <f>'3500 '!Z405</f>
        <v>0</v>
      </c>
      <c r="S241" s="63">
        <f>'3500 '!AA405</f>
        <v>0</v>
      </c>
      <c r="T241" s="53" t="str">
        <f>'3500 '!AB405</f>
        <v/>
      </c>
      <c r="U241" s="63">
        <f>'3500 '!AC405</f>
        <v>0</v>
      </c>
      <c r="W241" s="81">
        <f t="shared" si="1"/>
        <v>0</v>
      </c>
      <c r="X241" s="81"/>
      <c r="Y241" s="81"/>
    </row>
    <row r="242" spans="1:25" s="6" customFormat="1" ht="15" hidden="1" customHeight="1" x14ac:dyDescent="0.3">
      <c r="A242" s="6" t="str">
        <f>'3500 '!A406</f>
        <v>b</v>
      </c>
      <c r="B242" s="69" t="str">
        <f>'3500 '!B406</f>
        <v/>
      </c>
      <c r="C242" s="13" t="str">
        <f>'3500 '!C406</f>
        <v>ფინანსური აქტივების ზრდა</v>
      </c>
      <c r="D242" s="14">
        <f>'3500 '!D406</f>
        <v>0</v>
      </c>
      <c r="E242" s="14">
        <f>'3500 '!E406</f>
        <v>0</v>
      </c>
      <c r="F242" s="44">
        <f>'3500 '!F406</f>
        <v>0</v>
      </c>
      <c r="G242" s="44">
        <f>'3500 '!G406</f>
        <v>0</v>
      </c>
      <c r="H242" s="53" t="str">
        <f>'3500 '!L406</f>
        <v/>
      </c>
      <c r="I242" s="14">
        <f>'3500 '!M406</f>
        <v>0</v>
      </c>
      <c r="J242" s="14">
        <f>'3500 '!O406</f>
        <v>0</v>
      </c>
      <c r="K242" s="14">
        <f>'3500 '!S406</f>
        <v>0</v>
      </c>
      <c r="L242" s="44">
        <f>'3500 '!T406</f>
        <v>0</v>
      </c>
      <c r="M242" s="53" t="str">
        <f>'3500 '!U406</f>
        <v/>
      </c>
      <c r="N242" s="63">
        <f>'3500 '!V406</f>
        <v>0</v>
      </c>
      <c r="O242" s="63">
        <f>'3500 '!W406</f>
        <v>0</v>
      </c>
      <c r="P242" s="63">
        <f>'3500 '!X406</f>
        <v>0</v>
      </c>
      <c r="Q242" s="63">
        <f>'3500 '!Y406</f>
        <v>0</v>
      </c>
      <c r="R242" s="63">
        <f>'3500 '!Z406</f>
        <v>0</v>
      </c>
      <c r="S242" s="63">
        <f>'3500 '!AA406</f>
        <v>0</v>
      </c>
      <c r="T242" s="53" t="str">
        <f>'3500 '!AB406</f>
        <v/>
      </c>
      <c r="U242" s="63">
        <f>'3500 '!AC406</f>
        <v>0</v>
      </c>
      <c r="W242" s="81">
        <f t="shared" si="1"/>
        <v>0</v>
      </c>
      <c r="X242" s="81"/>
      <c r="Y242" s="81"/>
    </row>
    <row r="243" spans="1:25" s="6" customFormat="1" ht="15.75" hidden="1" customHeight="1" thickBot="1" x14ac:dyDescent="0.3">
      <c r="A243" s="6" t="str">
        <f>'3500 '!A407</f>
        <v>b</v>
      </c>
      <c r="B243" s="71" t="str">
        <f>'3500 '!B407</f>
        <v/>
      </c>
      <c r="C243" s="17" t="str">
        <f>'3500 '!C407</f>
        <v>ვალდებულებების კლება</v>
      </c>
      <c r="D243" s="18">
        <f>'3500 '!D407</f>
        <v>0</v>
      </c>
      <c r="E243" s="18">
        <f>'3500 '!E407</f>
        <v>0.63500000000000001</v>
      </c>
      <c r="F243" s="46">
        <f>'3500 '!F407</f>
        <v>0.63500000000000001</v>
      </c>
      <c r="G243" s="46">
        <f>'3500 '!G407</f>
        <v>0.63500000000000001</v>
      </c>
      <c r="H243" s="55">
        <f>'3500 '!L407</f>
        <v>1</v>
      </c>
      <c r="I243" s="18">
        <f>'3500 '!M407</f>
        <v>0</v>
      </c>
      <c r="J243" s="18">
        <f>'3500 '!O407</f>
        <v>0</v>
      </c>
      <c r="K243" s="18">
        <f>'3500 '!S407</f>
        <v>0</v>
      </c>
      <c r="L243" s="46">
        <f>'3500 '!T407</f>
        <v>0</v>
      </c>
      <c r="M243" s="55">
        <f>'3500 '!U407</f>
        <v>1</v>
      </c>
      <c r="N243" s="65">
        <f>'3500 '!V407</f>
        <v>0</v>
      </c>
      <c r="O243" s="65">
        <f>'3500 '!W407</f>
        <v>0</v>
      </c>
      <c r="P243" s="65">
        <f>'3500 '!X407</f>
        <v>0</v>
      </c>
      <c r="Q243" s="65">
        <f>'3500 '!Y407</f>
        <v>0</v>
      </c>
      <c r="R243" s="65">
        <f>'3500 '!Z407</f>
        <v>0</v>
      </c>
      <c r="S243" s="65">
        <f>'3500 '!AA407</f>
        <v>0.63500000000000001</v>
      </c>
      <c r="T243" s="55">
        <f>'3500 '!AB407</f>
        <v>1</v>
      </c>
      <c r="U243" s="65">
        <f>'3500 '!AC407</f>
        <v>0</v>
      </c>
      <c r="W243" s="81">
        <f t="shared" si="1"/>
        <v>0</v>
      </c>
      <c r="X243" s="81"/>
      <c r="Y243" s="81"/>
    </row>
    <row r="244" spans="1:25" s="6" customFormat="1" ht="46.5" hidden="1" customHeight="1" thickTop="1" thickBot="1" x14ac:dyDescent="0.3">
      <c r="A244" s="6" t="str">
        <f>'3500 '!A408</f>
        <v>b</v>
      </c>
      <c r="B244" s="67" t="str">
        <f>'3500 '!B408</f>
        <v>35 02 02 02</v>
      </c>
      <c r="C244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'3500 '!D408</f>
        <v>0</v>
      </c>
      <c r="E244" s="22">
        <f>'3500 '!E408</f>
        <v>0</v>
      </c>
      <c r="F244" s="47">
        <f>'3500 '!F408</f>
        <v>0</v>
      </c>
      <c r="G244" s="47">
        <f>'3500 '!G408</f>
        <v>0</v>
      </c>
      <c r="H244" s="56" t="str">
        <f>'3500 '!L408</f>
        <v/>
      </c>
      <c r="I244" s="22">
        <f>'3500 '!M408</f>
        <v>0</v>
      </c>
      <c r="J244" s="22">
        <f>'3500 '!O408</f>
        <v>0</v>
      </c>
      <c r="K244" s="22">
        <f>'3500 '!S408</f>
        <v>0</v>
      </c>
      <c r="L244" s="47">
        <f>'3500 '!T408</f>
        <v>0</v>
      </c>
      <c r="M244" s="56" t="str">
        <f>'3500 '!U408</f>
        <v/>
      </c>
      <c r="N244" s="66">
        <f>'3500 '!V408</f>
        <v>0</v>
      </c>
      <c r="O244" s="66">
        <f>'3500 '!W408</f>
        <v>0</v>
      </c>
      <c r="P244" s="66">
        <f>'3500 '!X408</f>
        <v>0</v>
      </c>
      <c r="Q244" s="66">
        <f>'3500 '!Y408</f>
        <v>0</v>
      </c>
      <c r="R244" s="66">
        <f>'3500 '!Z408</f>
        <v>0</v>
      </c>
      <c r="S244" s="66">
        <f>'3500 '!AA408</f>
        <v>0</v>
      </c>
      <c r="T244" s="56" t="str">
        <f>'3500 '!AB408</f>
        <v/>
      </c>
      <c r="U244" s="66">
        <f>'3500 '!AC408</f>
        <v>0</v>
      </c>
      <c r="W244" s="81">
        <f t="shared" si="1"/>
        <v>0</v>
      </c>
    </row>
    <row r="245" spans="1:25" s="6" customFormat="1" ht="15.75" hidden="1" customHeight="1" thickTop="1" x14ac:dyDescent="0.3">
      <c r="A245" s="6" t="str">
        <f>'3500 '!A409</f>
        <v>b</v>
      </c>
      <c r="B245" s="69" t="str">
        <f>'3500 '!B409</f>
        <v/>
      </c>
      <c r="C245" s="13" t="str">
        <f>'3500 '!C409</f>
        <v>ხარჯები</v>
      </c>
      <c r="D245" s="14">
        <f>'3500 '!D409</f>
        <v>0</v>
      </c>
      <c r="E245" s="14">
        <f>'3500 '!E409</f>
        <v>0</v>
      </c>
      <c r="F245" s="44">
        <f>'3500 '!F409</f>
        <v>0</v>
      </c>
      <c r="G245" s="44">
        <f>'3500 '!G409</f>
        <v>0</v>
      </c>
      <c r="H245" s="53" t="str">
        <f>'3500 '!L409</f>
        <v/>
      </c>
      <c r="I245" s="14">
        <f>'3500 '!M409</f>
        <v>0</v>
      </c>
      <c r="J245" s="14">
        <f>'3500 '!O409</f>
        <v>0</v>
      </c>
      <c r="K245" s="14">
        <f>'3500 '!S409</f>
        <v>0</v>
      </c>
      <c r="L245" s="44">
        <f>'3500 '!T409</f>
        <v>0</v>
      </c>
      <c r="M245" s="53" t="str">
        <f>'3500 '!U409</f>
        <v/>
      </c>
      <c r="N245" s="63">
        <f>'3500 '!V409</f>
        <v>0</v>
      </c>
      <c r="O245" s="63">
        <f>'3500 '!W409</f>
        <v>0</v>
      </c>
      <c r="P245" s="63">
        <f>'3500 '!X409</f>
        <v>0</v>
      </c>
      <c r="Q245" s="63">
        <f>'3500 '!Y409</f>
        <v>0</v>
      </c>
      <c r="R245" s="63">
        <f>'3500 '!Z409</f>
        <v>0</v>
      </c>
      <c r="S245" s="63">
        <f>'3500 '!AA409</f>
        <v>0</v>
      </c>
      <c r="T245" s="53" t="str">
        <f>'3500 '!AB409</f>
        <v/>
      </c>
      <c r="U245" s="63">
        <f>'3500 '!AC409</f>
        <v>0</v>
      </c>
      <c r="W245" s="81">
        <f t="shared" si="1"/>
        <v>0</v>
      </c>
    </row>
    <row r="246" spans="1:25" s="6" customFormat="1" ht="18" hidden="1" customHeight="1" x14ac:dyDescent="0.3">
      <c r="A246" s="6" t="str">
        <f>'3500 '!A410</f>
        <v>b</v>
      </c>
      <c r="B246" s="70" t="str">
        <f>'3500 '!B410</f>
        <v/>
      </c>
      <c r="C246" s="29" t="str">
        <f>'3500 '!C410</f>
        <v>შრომის ანაზღაურება</v>
      </c>
      <c r="D246" s="12">
        <f>'3500 '!D410</f>
        <v>0</v>
      </c>
      <c r="E246" s="12">
        <f>'3500 '!E410</f>
        <v>0</v>
      </c>
      <c r="F246" s="43">
        <f>'3500 '!F410</f>
        <v>0</v>
      </c>
      <c r="G246" s="43">
        <f>'3500 '!G410</f>
        <v>0</v>
      </c>
      <c r="H246" s="52" t="str">
        <f>'3500 '!L410</f>
        <v/>
      </c>
      <c r="I246" s="12">
        <f>'3500 '!M410</f>
        <v>0</v>
      </c>
      <c r="J246" s="12">
        <f>'3500 '!O410</f>
        <v>0</v>
      </c>
      <c r="K246" s="12">
        <f>'3500 '!S410</f>
        <v>0</v>
      </c>
      <c r="L246" s="43">
        <f>'3500 '!T410</f>
        <v>0</v>
      </c>
      <c r="M246" s="52" t="str">
        <f>'3500 '!U410</f>
        <v/>
      </c>
      <c r="N246" s="62">
        <f>'3500 '!V410</f>
        <v>0</v>
      </c>
      <c r="O246" s="62">
        <f>'3500 '!W410</f>
        <v>0</v>
      </c>
      <c r="P246" s="62">
        <f>'3500 '!X410</f>
        <v>0</v>
      </c>
      <c r="Q246" s="62">
        <f>'3500 '!Y410</f>
        <v>0</v>
      </c>
      <c r="R246" s="62">
        <f>'3500 '!Z410</f>
        <v>0</v>
      </c>
      <c r="S246" s="62">
        <f>'3500 '!AA410</f>
        <v>0</v>
      </c>
      <c r="T246" s="52" t="str">
        <f>'3500 '!AB410</f>
        <v/>
      </c>
      <c r="U246" s="62">
        <f>'3500 '!AC410</f>
        <v>0</v>
      </c>
      <c r="W246" s="81">
        <f t="shared" si="1"/>
        <v>0</v>
      </c>
    </row>
    <row r="247" spans="1:25" s="6" customFormat="1" ht="18" hidden="1" customHeight="1" x14ac:dyDescent="0.3">
      <c r="A247" s="6" t="str">
        <f>'3500 '!A411</f>
        <v>b</v>
      </c>
      <c r="B247" s="70" t="str">
        <f>'3500 '!B411</f>
        <v/>
      </c>
      <c r="C247" s="29" t="str">
        <f>'3500 '!C411</f>
        <v>საქონელი და მომსახურება</v>
      </c>
      <c r="D247" s="12">
        <f>'3500 '!D411</f>
        <v>0</v>
      </c>
      <c r="E247" s="12">
        <f>'3500 '!E411</f>
        <v>0</v>
      </c>
      <c r="F247" s="43">
        <f>'3500 '!F411</f>
        <v>0</v>
      </c>
      <c r="G247" s="43">
        <f>'3500 '!G411</f>
        <v>0</v>
      </c>
      <c r="H247" s="52" t="str">
        <f>'3500 '!L411</f>
        <v/>
      </c>
      <c r="I247" s="12">
        <f>'3500 '!M411</f>
        <v>0</v>
      </c>
      <c r="J247" s="12">
        <f>'3500 '!O411</f>
        <v>0</v>
      </c>
      <c r="K247" s="12">
        <f>'3500 '!S411</f>
        <v>0</v>
      </c>
      <c r="L247" s="43">
        <f>'3500 '!T411</f>
        <v>0</v>
      </c>
      <c r="M247" s="52" t="str">
        <f>'3500 '!U411</f>
        <v/>
      </c>
      <c r="N247" s="62">
        <f>'3500 '!V411</f>
        <v>0</v>
      </c>
      <c r="O247" s="62">
        <f>'3500 '!W411</f>
        <v>0</v>
      </c>
      <c r="P247" s="62">
        <f>'3500 '!X411</f>
        <v>0</v>
      </c>
      <c r="Q247" s="62">
        <f>'3500 '!Y411</f>
        <v>0</v>
      </c>
      <c r="R247" s="62">
        <f>'3500 '!Z411</f>
        <v>0</v>
      </c>
      <c r="S247" s="62">
        <f>'3500 '!AA411</f>
        <v>0</v>
      </c>
      <c r="T247" s="52" t="str">
        <f>'3500 '!AB411</f>
        <v/>
      </c>
      <c r="U247" s="62">
        <f>'3500 '!AC411</f>
        <v>0</v>
      </c>
      <c r="W247" s="81">
        <f t="shared" si="1"/>
        <v>0</v>
      </c>
    </row>
    <row r="248" spans="1:25" s="6" customFormat="1" ht="18" hidden="1" customHeight="1" x14ac:dyDescent="0.3">
      <c r="A248" s="6" t="str">
        <f>'3500 '!A412</f>
        <v>b</v>
      </c>
      <c r="B248" s="70" t="str">
        <f>'3500 '!B412</f>
        <v/>
      </c>
      <c r="C248" s="29" t="str">
        <f>'3500 '!C412</f>
        <v>პროცენტი</v>
      </c>
      <c r="D248" s="12">
        <f>'3500 '!D412</f>
        <v>0</v>
      </c>
      <c r="E248" s="12">
        <f>'3500 '!E412</f>
        <v>0</v>
      </c>
      <c r="F248" s="43">
        <f>'3500 '!F412</f>
        <v>0</v>
      </c>
      <c r="G248" s="43">
        <f>'3500 '!G412</f>
        <v>0</v>
      </c>
      <c r="H248" s="52" t="str">
        <f>'3500 '!L412</f>
        <v/>
      </c>
      <c r="I248" s="12">
        <f>'3500 '!M412</f>
        <v>0</v>
      </c>
      <c r="J248" s="12">
        <f>'3500 '!O412</f>
        <v>0</v>
      </c>
      <c r="K248" s="12">
        <f>'3500 '!S412</f>
        <v>0</v>
      </c>
      <c r="L248" s="43">
        <f>'3500 '!T412</f>
        <v>0</v>
      </c>
      <c r="M248" s="52" t="str">
        <f>'3500 '!U412</f>
        <v/>
      </c>
      <c r="N248" s="62">
        <f>'3500 '!V412</f>
        <v>0</v>
      </c>
      <c r="O248" s="62">
        <f>'3500 '!W412</f>
        <v>0</v>
      </c>
      <c r="P248" s="62">
        <f>'3500 '!X412</f>
        <v>0</v>
      </c>
      <c r="Q248" s="62">
        <f>'3500 '!Y412</f>
        <v>0</v>
      </c>
      <c r="R248" s="62">
        <f>'3500 '!Z412</f>
        <v>0</v>
      </c>
      <c r="S248" s="62">
        <f>'3500 '!AA412</f>
        <v>0</v>
      </c>
      <c r="T248" s="52" t="str">
        <f>'3500 '!AB412</f>
        <v/>
      </c>
      <c r="U248" s="62">
        <f>'3500 '!AC412</f>
        <v>0</v>
      </c>
      <c r="W248" s="81">
        <f t="shared" si="1"/>
        <v>0</v>
      </c>
    </row>
    <row r="249" spans="1:25" s="6" customFormat="1" ht="18" hidden="1" customHeight="1" x14ac:dyDescent="0.3">
      <c r="A249" s="6" t="str">
        <f>'3500 '!A413</f>
        <v>b</v>
      </c>
      <c r="B249" s="70" t="str">
        <f>'3500 '!B413</f>
        <v/>
      </c>
      <c r="C249" s="29" t="str">
        <f>'3500 '!C413</f>
        <v>სუბსიდიები</v>
      </c>
      <c r="D249" s="12">
        <f>'3500 '!D413</f>
        <v>0</v>
      </c>
      <c r="E249" s="12">
        <f>'3500 '!E413</f>
        <v>0</v>
      </c>
      <c r="F249" s="43">
        <f>'3500 '!F413</f>
        <v>0</v>
      </c>
      <c r="G249" s="43">
        <f>'3500 '!G413</f>
        <v>0</v>
      </c>
      <c r="H249" s="52" t="str">
        <f>'3500 '!L413</f>
        <v/>
      </c>
      <c r="I249" s="12">
        <f>'3500 '!M413</f>
        <v>0</v>
      </c>
      <c r="J249" s="12">
        <f>'3500 '!O413</f>
        <v>0</v>
      </c>
      <c r="K249" s="12">
        <f>'3500 '!S413</f>
        <v>0</v>
      </c>
      <c r="L249" s="43">
        <f>'3500 '!T413</f>
        <v>0</v>
      </c>
      <c r="M249" s="52" t="str">
        <f>'3500 '!U413</f>
        <v/>
      </c>
      <c r="N249" s="62">
        <f>'3500 '!V413</f>
        <v>0</v>
      </c>
      <c r="O249" s="62">
        <f>'3500 '!W413</f>
        <v>0</v>
      </c>
      <c r="P249" s="62">
        <f>'3500 '!X413</f>
        <v>0</v>
      </c>
      <c r="Q249" s="62">
        <f>'3500 '!Y413</f>
        <v>0</v>
      </c>
      <c r="R249" s="62">
        <f>'3500 '!Z413</f>
        <v>0</v>
      </c>
      <c r="S249" s="62">
        <f>'3500 '!AA413</f>
        <v>0</v>
      </c>
      <c r="T249" s="52" t="str">
        <f>'3500 '!AB413</f>
        <v/>
      </c>
      <c r="U249" s="62">
        <f>'3500 '!AC413</f>
        <v>0</v>
      </c>
      <c r="W249" s="81">
        <f t="shared" si="1"/>
        <v>0</v>
      </c>
    </row>
    <row r="250" spans="1:25" s="6" customFormat="1" ht="18" hidden="1" customHeight="1" x14ac:dyDescent="0.3">
      <c r="A250" s="6" t="str">
        <f>'3500 '!A414</f>
        <v>b</v>
      </c>
      <c r="B250" s="70" t="str">
        <f>'3500 '!B414</f>
        <v/>
      </c>
      <c r="C250" s="29" t="str">
        <f>'3500 '!C414</f>
        <v>გრანტები</v>
      </c>
      <c r="D250" s="12">
        <f>'3500 '!D414</f>
        <v>0</v>
      </c>
      <c r="E250" s="12">
        <f>'3500 '!E414</f>
        <v>0</v>
      </c>
      <c r="F250" s="43">
        <f>'3500 '!F414</f>
        <v>0</v>
      </c>
      <c r="G250" s="43">
        <f>'3500 '!G414</f>
        <v>0</v>
      </c>
      <c r="H250" s="52" t="str">
        <f>'3500 '!L414</f>
        <v/>
      </c>
      <c r="I250" s="12">
        <f>'3500 '!M414</f>
        <v>0</v>
      </c>
      <c r="J250" s="12">
        <f>'3500 '!O414</f>
        <v>0</v>
      </c>
      <c r="K250" s="12">
        <f>'3500 '!S414</f>
        <v>0</v>
      </c>
      <c r="L250" s="43">
        <f>'3500 '!T414</f>
        <v>0</v>
      </c>
      <c r="M250" s="52" t="str">
        <f>'3500 '!U414</f>
        <v/>
      </c>
      <c r="N250" s="62">
        <f>'3500 '!V414</f>
        <v>0</v>
      </c>
      <c r="O250" s="62">
        <f>'3500 '!W414</f>
        <v>0</v>
      </c>
      <c r="P250" s="62">
        <f>'3500 '!X414</f>
        <v>0</v>
      </c>
      <c r="Q250" s="62">
        <f>'3500 '!Y414</f>
        <v>0</v>
      </c>
      <c r="R250" s="62">
        <f>'3500 '!Z414</f>
        <v>0</v>
      </c>
      <c r="S250" s="62">
        <f>'3500 '!AA414</f>
        <v>0</v>
      </c>
      <c r="T250" s="52" t="str">
        <f>'3500 '!AB414</f>
        <v/>
      </c>
      <c r="U250" s="62">
        <f>'3500 '!AC414</f>
        <v>0</v>
      </c>
      <c r="W250" s="81">
        <f t="shared" si="1"/>
        <v>0</v>
      </c>
    </row>
    <row r="251" spans="1:25" s="6" customFormat="1" ht="18" hidden="1" customHeight="1" x14ac:dyDescent="0.3">
      <c r="A251" s="6" t="str">
        <f>'3500 '!A415</f>
        <v>b</v>
      </c>
      <c r="B251" s="70" t="str">
        <f>'3500 '!B415</f>
        <v/>
      </c>
      <c r="C251" s="29" t="str">
        <f>'3500 '!C415</f>
        <v>სოციალური უზრუნველყოფა</v>
      </c>
      <c r="D251" s="12">
        <f>'3500 '!D415</f>
        <v>0</v>
      </c>
      <c r="E251" s="12">
        <f>'3500 '!E415</f>
        <v>0</v>
      </c>
      <c r="F251" s="43">
        <f>'3500 '!F415</f>
        <v>0</v>
      </c>
      <c r="G251" s="43">
        <f>'3500 '!G415</f>
        <v>0</v>
      </c>
      <c r="H251" s="52" t="str">
        <f>'3500 '!L415</f>
        <v/>
      </c>
      <c r="I251" s="12">
        <f>'3500 '!M415</f>
        <v>0</v>
      </c>
      <c r="J251" s="12">
        <f>'3500 '!O415</f>
        <v>0</v>
      </c>
      <c r="K251" s="12">
        <f>'3500 '!S415</f>
        <v>0</v>
      </c>
      <c r="L251" s="43">
        <f>'3500 '!T415</f>
        <v>0</v>
      </c>
      <c r="M251" s="52" t="str">
        <f>'3500 '!U415</f>
        <v/>
      </c>
      <c r="N251" s="62">
        <f>'3500 '!V415</f>
        <v>0</v>
      </c>
      <c r="O251" s="62">
        <f>'3500 '!W415</f>
        <v>0</v>
      </c>
      <c r="P251" s="62">
        <f>'3500 '!X415</f>
        <v>0</v>
      </c>
      <c r="Q251" s="62">
        <f>'3500 '!Y415</f>
        <v>0</v>
      </c>
      <c r="R251" s="62">
        <f>'3500 '!Z415</f>
        <v>0</v>
      </c>
      <c r="S251" s="62">
        <f>'3500 '!AA415</f>
        <v>0</v>
      </c>
      <c r="T251" s="52" t="str">
        <f>'3500 '!AB415</f>
        <v/>
      </c>
      <c r="U251" s="62">
        <f>'3500 '!AC415</f>
        <v>0</v>
      </c>
      <c r="W251" s="81">
        <f t="shared" si="1"/>
        <v>0</v>
      </c>
    </row>
    <row r="252" spans="1:25" s="6" customFormat="1" ht="18" hidden="1" customHeight="1" x14ac:dyDescent="0.3">
      <c r="A252" s="6" t="str">
        <f>'3500 '!A416</f>
        <v>b</v>
      </c>
      <c r="B252" s="70" t="str">
        <f>'3500 '!B416</f>
        <v/>
      </c>
      <c r="C252" s="29" t="str">
        <f>'3500 '!C416</f>
        <v>სხვა ხარჯები</v>
      </c>
      <c r="D252" s="12">
        <f>'3500 '!D416</f>
        <v>0</v>
      </c>
      <c r="E252" s="12">
        <f>'3500 '!E416</f>
        <v>0</v>
      </c>
      <c r="F252" s="43">
        <f>'3500 '!F416</f>
        <v>0</v>
      </c>
      <c r="G252" s="43">
        <f>'3500 '!G416</f>
        <v>0</v>
      </c>
      <c r="H252" s="52" t="str">
        <f>'3500 '!L416</f>
        <v/>
      </c>
      <c r="I252" s="12">
        <f>'3500 '!M416</f>
        <v>0</v>
      </c>
      <c r="J252" s="12">
        <f>'3500 '!O416</f>
        <v>0</v>
      </c>
      <c r="K252" s="12">
        <f>'3500 '!S416</f>
        <v>0</v>
      </c>
      <c r="L252" s="43">
        <f>'3500 '!T416</f>
        <v>0</v>
      </c>
      <c r="M252" s="52" t="str">
        <f>'3500 '!U416</f>
        <v/>
      </c>
      <c r="N252" s="62">
        <f>'3500 '!V416</f>
        <v>0</v>
      </c>
      <c r="O252" s="62">
        <f>'3500 '!W416</f>
        <v>0</v>
      </c>
      <c r="P252" s="62">
        <f>'3500 '!X416</f>
        <v>0</v>
      </c>
      <c r="Q252" s="62">
        <f>'3500 '!Y416</f>
        <v>0</v>
      </c>
      <c r="R252" s="62">
        <f>'3500 '!Z416</f>
        <v>0</v>
      </c>
      <c r="S252" s="62">
        <f>'3500 '!AA416</f>
        <v>0</v>
      </c>
      <c r="T252" s="52" t="str">
        <f>'3500 '!AB416</f>
        <v/>
      </c>
      <c r="U252" s="62">
        <f>'3500 '!AC416</f>
        <v>0</v>
      </c>
      <c r="W252" s="81">
        <f t="shared" si="1"/>
        <v>0</v>
      </c>
    </row>
    <row r="253" spans="1:25" s="6" customFormat="1" ht="15" hidden="1" customHeight="1" x14ac:dyDescent="0.3">
      <c r="A253" s="6" t="str">
        <f>'3500 '!A417</f>
        <v>b</v>
      </c>
      <c r="B253" s="69" t="str">
        <f>'3500 '!B417</f>
        <v/>
      </c>
      <c r="C253" s="13" t="str">
        <f>'3500 '!C417</f>
        <v>არაფინანსური აქტივების ზრდა</v>
      </c>
      <c r="D253" s="14">
        <f>'3500 '!D417</f>
        <v>0</v>
      </c>
      <c r="E253" s="14">
        <f>'3500 '!E417</f>
        <v>0</v>
      </c>
      <c r="F253" s="44">
        <f>'3500 '!F417</f>
        <v>0</v>
      </c>
      <c r="G253" s="44">
        <f>'3500 '!G417</f>
        <v>0</v>
      </c>
      <c r="H253" s="53" t="str">
        <f>'3500 '!L417</f>
        <v/>
      </c>
      <c r="I253" s="14">
        <f>'3500 '!M417</f>
        <v>0</v>
      </c>
      <c r="J253" s="14">
        <f>'3500 '!O417</f>
        <v>0</v>
      </c>
      <c r="K253" s="14">
        <f>'3500 '!S417</f>
        <v>0</v>
      </c>
      <c r="L253" s="44">
        <f>'3500 '!T417</f>
        <v>0</v>
      </c>
      <c r="M253" s="53" t="str">
        <f>'3500 '!U417</f>
        <v/>
      </c>
      <c r="N253" s="63">
        <f>'3500 '!V417</f>
        <v>0</v>
      </c>
      <c r="O253" s="63">
        <f>'3500 '!W417</f>
        <v>0</v>
      </c>
      <c r="P253" s="63">
        <f>'3500 '!X417</f>
        <v>0</v>
      </c>
      <c r="Q253" s="63">
        <f>'3500 '!Y417</f>
        <v>0</v>
      </c>
      <c r="R253" s="63">
        <f>'3500 '!Z417</f>
        <v>0</v>
      </c>
      <c r="S253" s="63">
        <f>'3500 '!AA417</f>
        <v>0</v>
      </c>
      <c r="T253" s="53" t="str">
        <f>'3500 '!AB417</f>
        <v/>
      </c>
      <c r="U253" s="63">
        <f>'3500 '!AC417</f>
        <v>0</v>
      </c>
      <c r="W253" s="81">
        <f t="shared" si="1"/>
        <v>0</v>
      </c>
    </row>
    <row r="254" spans="1:25" s="6" customFormat="1" ht="15" hidden="1" customHeight="1" x14ac:dyDescent="0.3">
      <c r="A254" s="6" t="str">
        <f>'3500 '!A418</f>
        <v>b</v>
      </c>
      <c r="B254" s="69" t="str">
        <f>'3500 '!B418</f>
        <v/>
      </c>
      <c r="C254" s="13" t="str">
        <f>'3500 '!C418</f>
        <v>ფინანსური აქტივების ზრდა</v>
      </c>
      <c r="D254" s="14">
        <f>'3500 '!D418</f>
        <v>0</v>
      </c>
      <c r="E254" s="14">
        <f>'3500 '!E418</f>
        <v>0</v>
      </c>
      <c r="F254" s="44">
        <f>'3500 '!F418</f>
        <v>0</v>
      </c>
      <c r="G254" s="44">
        <f>'3500 '!G418</f>
        <v>0</v>
      </c>
      <c r="H254" s="53" t="str">
        <f>'3500 '!L418</f>
        <v/>
      </c>
      <c r="I254" s="14">
        <f>'3500 '!M418</f>
        <v>0</v>
      </c>
      <c r="J254" s="14">
        <f>'3500 '!O418</f>
        <v>0</v>
      </c>
      <c r="K254" s="14">
        <f>'3500 '!S418</f>
        <v>0</v>
      </c>
      <c r="L254" s="44">
        <f>'3500 '!T418</f>
        <v>0</v>
      </c>
      <c r="M254" s="53" t="str">
        <f>'3500 '!U418</f>
        <v/>
      </c>
      <c r="N254" s="63">
        <f>'3500 '!V418</f>
        <v>0</v>
      </c>
      <c r="O254" s="63">
        <f>'3500 '!W418</f>
        <v>0</v>
      </c>
      <c r="P254" s="63">
        <f>'3500 '!X418</f>
        <v>0</v>
      </c>
      <c r="Q254" s="63">
        <f>'3500 '!Y418</f>
        <v>0</v>
      </c>
      <c r="R254" s="63">
        <f>'3500 '!Z418</f>
        <v>0</v>
      </c>
      <c r="S254" s="63">
        <f>'3500 '!AA418</f>
        <v>0</v>
      </c>
      <c r="T254" s="53" t="str">
        <f>'3500 '!AB418</f>
        <v/>
      </c>
      <c r="U254" s="63">
        <f>'3500 '!AC418</f>
        <v>0</v>
      </c>
      <c r="W254" s="81">
        <f t="shared" si="1"/>
        <v>0</v>
      </c>
    </row>
    <row r="255" spans="1:25" s="6" customFormat="1" ht="15.75" hidden="1" customHeight="1" thickBot="1" x14ac:dyDescent="0.3">
      <c r="A255" s="6" t="str">
        <f>'3500 '!A419</f>
        <v>b</v>
      </c>
      <c r="B255" s="71" t="str">
        <f>'3500 '!B419</f>
        <v/>
      </c>
      <c r="C255" s="17" t="str">
        <f>'3500 '!C419</f>
        <v>ვალდებულებების კლება</v>
      </c>
      <c r="D255" s="18">
        <f>'3500 '!D419</f>
        <v>0</v>
      </c>
      <c r="E255" s="18">
        <f>'3500 '!E419</f>
        <v>0</v>
      </c>
      <c r="F255" s="46">
        <f>'3500 '!F419</f>
        <v>0</v>
      </c>
      <c r="G255" s="46">
        <f>'3500 '!G419</f>
        <v>0</v>
      </c>
      <c r="H255" s="55" t="str">
        <f>'3500 '!L419</f>
        <v/>
      </c>
      <c r="I255" s="18">
        <f>'3500 '!M419</f>
        <v>0</v>
      </c>
      <c r="J255" s="18">
        <f>'3500 '!O419</f>
        <v>0</v>
      </c>
      <c r="K255" s="18">
        <f>'3500 '!S419</f>
        <v>0</v>
      </c>
      <c r="L255" s="46">
        <f>'3500 '!T419</f>
        <v>0</v>
      </c>
      <c r="M255" s="55" t="str">
        <f>'3500 '!U419</f>
        <v/>
      </c>
      <c r="N255" s="65">
        <f>'3500 '!V419</f>
        <v>0</v>
      </c>
      <c r="O255" s="65">
        <f>'3500 '!W419</f>
        <v>0</v>
      </c>
      <c r="P255" s="65">
        <f>'3500 '!X419</f>
        <v>0</v>
      </c>
      <c r="Q255" s="65">
        <f>'3500 '!Y419</f>
        <v>0</v>
      </c>
      <c r="R255" s="65">
        <f>'3500 '!Z419</f>
        <v>0</v>
      </c>
      <c r="S255" s="65">
        <f>'3500 '!AA419</f>
        <v>0</v>
      </c>
      <c r="T255" s="55" t="str">
        <f>'3500 '!AB419</f>
        <v/>
      </c>
      <c r="U255" s="65">
        <f>'3500 '!AC419</f>
        <v>0</v>
      </c>
      <c r="W255" s="81">
        <f t="shared" si="1"/>
        <v>0</v>
      </c>
    </row>
    <row r="256" spans="1:25" s="6" customFormat="1" ht="46.5" hidden="1" customHeight="1" thickTop="1" thickBot="1" x14ac:dyDescent="0.3">
      <c r="A256" s="6" t="str">
        <f>'3500 '!A420</f>
        <v>b</v>
      </c>
      <c r="B256" s="67" t="str">
        <f>'3500 '!B420</f>
        <v>35 02 02 03</v>
      </c>
      <c r="C256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'3500 '!D420</f>
        <v>0</v>
      </c>
      <c r="E256" s="22">
        <f>'3500 '!E420</f>
        <v>0</v>
      </c>
      <c r="F256" s="47">
        <f>'3500 '!F420</f>
        <v>0</v>
      </c>
      <c r="G256" s="47">
        <f>'3500 '!G420</f>
        <v>0</v>
      </c>
      <c r="H256" s="56" t="str">
        <f>'3500 '!L420</f>
        <v/>
      </c>
      <c r="I256" s="22">
        <f>'3500 '!M420</f>
        <v>0</v>
      </c>
      <c r="J256" s="22">
        <f>'3500 '!O420</f>
        <v>0</v>
      </c>
      <c r="K256" s="22">
        <f>'3500 '!S420</f>
        <v>0</v>
      </c>
      <c r="L256" s="47">
        <f>'3500 '!T420</f>
        <v>0</v>
      </c>
      <c r="M256" s="56" t="str">
        <f>'3500 '!U420</f>
        <v/>
      </c>
      <c r="N256" s="66">
        <f>'3500 '!V420</f>
        <v>0</v>
      </c>
      <c r="O256" s="66">
        <f>'3500 '!W420</f>
        <v>0</v>
      </c>
      <c r="P256" s="66">
        <f>'3500 '!X420</f>
        <v>0</v>
      </c>
      <c r="Q256" s="66">
        <f>'3500 '!Y420</f>
        <v>0</v>
      </c>
      <c r="R256" s="66">
        <f>'3500 '!Z420</f>
        <v>0</v>
      </c>
      <c r="S256" s="66">
        <f>'3500 '!AA420</f>
        <v>0</v>
      </c>
      <c r="T256" s="56" t="str">
        <f>'3500 '!AB420</f>
        <v/>
      </c>
      <c r="U256" s="66">
        <f>'3500 '!AC420</f>
        <v>0</v>
      </c>
      <c r="W256" s="81">
        <f t="shared" si="1"/>
        <v>0</v>
      </c>
    </row>
    <row r="257" spans="1:23" s="6" customFormat="1" ht="15.75" hidden="1" customHeight="1" thickTop="1" x14ac:dyDescent="0.3">
      <c r="A257" s="6" t="str">
        <f>'3500 '!A421</f>
        <v>b</v>
      </c>
      <c r="B257" s="69" t="str">
        <f>'3500 '!B421</f>
        <v/>
      </c>
      <c r="C257" s="13" t="str">
        <f>'3500 '!C421</f>
        <v>ხარჯები</v>
      </c>
      <c r="D257" s="14">
        <f>'3500 '!D421</f>
        <v>0</v>
      </c>
      <c r="E257" s="14">
        <f>'3500 '!E421</f>
        <v>0</v>
      </c>
      <c r="F257" s="44">
        <f>'3500 '!F421</f>
        <v>0</v>
      </c>
      <c r="G257" s="44">
        <f>'3500 '!G421</f>
        <v>0</v>
      </c>
      <c r="H257" s="53" t="str">
        <f>'3500 '!L421</f>
        <v/>
      </c>
      <c r="I257" s="14">
        <f>'3500 '!M421</f>
        <v>0</v>
      </c>
      <c r="J257" s="14">
        <f>'3500 '!O421</f>
        <v>0</v>
      </c>
      <c r="K257" s="14">
        <f>'3500 '!S421</f>
        <v>0</v>
      </c>
      <c r="L257" s="44">
        <f>'3500 '!T421</f>
        <v>0</v>
      </c>
      <c r="M257" s="53" t="str">
        <f>'3500 '!U421</f>
        <v/>
      </c>
      <c r="N257" s="63">
        <f>'3500 '!V421</f>
        <v>0</v>
      </c>
      <c r="O257" s="63">
        <f>'3500 '!W421</f>
        <v>0</v>
      </c>
      <c r="P257" s="63">
        <f>'3500 '!X421</f>
        <v>0</v>
      </c>
      <c r="Q257" s="63">
        <f>'3500 '!Y421</f>
        <v>0</v>
      </c>
      <c r="R257" s="63">
        <f>'3500 '!Z421</f>
        <v>0</v>
      </c>
      <c r="S257" s="63">
        <f>'3500 '!AA421</f>
        <v>0</v>
      </c>
      <c r="T257" s="53" t="str">
        <f>'3500 '!AB421</f>
        <v/>
      </c>
      <c r="U257" s="63">
        <f>'3500 '!AC421</f>
        <v>0</v>
      </c>
      <c r="W257" s="81">
        <f t="shared" si="1"/>
        <v>0</v>
      </c>
    </row>
    <row r="258" spans="1:23" s="6" customFormat="1" ht="18" hidden="1" customHeight="1" x14ac:dyDescent="0.3">
      <c r="A258" s="6" t="str">
        <f>'3500 '!A422</f>
        <v>b</v>
      </c>
      <c r="B258" s="70" t="str">
        <f>'3500 '!B422</f>
        <v/>
      </c>
      <c r="C258" s="29" t="str">
        <f>'3500 '!C422</f>
        <v>შრომის ანაზღაურება</v>
      </c>
      <c r="D258" s="12">
        <f>'3500 '!D422</f>
        <v>0</v>
      </c>
      <c r="E258" s="12">
        <f>'3500 '!E422</f>
        <v>0</v>
      </c>
      <c r="F258" s="43">
        <f>'3500 '!F422</f>
        <v>0</v>
      </c>
      <c r="G258" s="43">
        <f>'3500 '!G422</f>
        <v>0</v>
      </c>
      <c r="H258" s="52" t="str">
        <f>'3500 '!L422</f>
        <v/>
      </c>
      <c r="I258" s="12">
        <f>'3500 '!M422</f>
        <v>0</v>
      </c>
      <c r="J258" s="12">
        <f>'3500 '!O422</f>
        <v>0</v>
      </c>
      <c r="K258" s="12">
        <f>'3500 '!S422</f>
        <v>0</v>
      </c>
      <c r="L258" s="43">
        <f>'3500 '!T422</f>
        <v>0</v>
      </c>
      <c r="M258" s="52" t="str">
        <f>'3500 '!U422</f>
        <v/>
      </c>
      <c r="N258" s="62">
        <f>'3500 '!V422</f>
        <v>0</v>
      </c>
      <c r="O258" s="62">
        <f>'3500 '!W422</f>
        <v>0</v>
      </c>
      <c r="P258" s="62">
        <f>'3500 '!X422</f>
        <v>0</v>
      </c>
      <c r="Q258" s="62">
        <f>'3500 '!Y422</f>
        <v>0</v>
      </c>
      <c r="R258" s="62">
        <f>'3500 '!Z422</f>
        <v>0</v>
      </c>
      <c r="S258" s="62">
        <f>'3500 '!AA422</f>
        <v>0</v>
      </c>
      <c r="T258" s="52" t="str">
        <f>'3500 '!AB422</f>
        <v/>
      </c>
      <c r="U258" s="62">
        <f>'3500 '!AC422</f>
        <v>0</v>
      </c>
      <c r="W258" s="81">
        <f t="shared" si="1"/>
        <v>0</v>
      </c>
    </row>
    <row r="259" spans="1:23" s="6" customFormat="1" ht="18" hidden="1" customHeight="1" x14ac:dyDescent="0.3">
      <c r="A259" s="6" t="str">
        <f>'3500 '!A423</f>
        <v>b</v>
      </c>
      <c r="B259" s="70" t="str">
        <f>'3500 '!B423</f>
        <v/>
      </c>
      <c r="C259" s="29" t="str">
        <f>'3500 '!C423</f>
        <v>საქონელი და მომსახურება</v>
      </c>
      <c r="D259" s="12">
        <f>'3500 '!D423</f>
        <v>0</v>
      </c>
      <c r="E259" s="12">
        <f>'3500 '!E423</f>
        <v>0</v>
      </c>
      <c r="F259" s="43">
        <f>'3500 '!F423</f>
        <v>0</v>
      </c>
      <c r="G259" s="43">
        <f>'3500 '!G423</f>
        <v>0</v>
      </c>
      <c r="H259" s="52" t="str">
        <f>'3500 '!L423</f>
        <v/>
      </c>
      <c r="I259" s="12">
        <f>'3500 '!M423</f>
        <v>0</v>
      </c>
      <c r="J259" s="12">
        <f>'3500 '!O423</f>
        <v>0</v>
      </c>
      <c r="K259" s="12">
        <f>'3500 '!S423</f>
        <v>0</v>
      </c>
      <c r="L259" s="43">
        <f>'3500 '!T423</f>
        <v>0</v>
      </c>
      <c r="M259" s="52" t="str">
        <f>'3500 '!U423</f>
        <v/>
      </c>
      <c r="N259" s="62">
        <f>'3500 '!V423</f>
        <v>0</v>
      </c>
      <c r="O259" s="62">
        <f>'3500 '!W423</f>
        <v>0</v>
      </c>
      <c r="P259" s="62">
        <f>'3500 '!X423</f>
        <v>0</v>
      </c>
      <c r="Q259" s="62">
        <f>'3500 '!Y423</f>
        <v>0</v>
      </c>
      <c r="R259" s="62">
        <f>'3500 '!Z423</f>
        <v>0</v>
      </c>
      <c r="S259" s="62">
        <f>'3500 '!AA423</f>
        <v>0</v>
      </c>
      <c r="T259" s="52" t="str">
        <f>'3500 '!AB423</f>
        <v/>
      </c>
      <c r="U259" s="62">
        <f>'3500 '!AC423</f>
        <v>0</v>
      </c>
      <c r="W259" s="81">
        <f t="shared" si="1"/>
        <v>0</v>
      </c>
    </row>
    <row r="260" spans="1:23" s="6" customFormat="1" ht="18" hidden="1" customHeight="1" x14ac:dyDescent="0.3">
      <c r="A260" s="6" t="str">
        <f>'3500 '!A424</f>
        <v>b</v>
      </c>
      <c r="B260" s="70" t="str">
        <f>'3500 '!B424</f>
        <v/>
      </c>
      <c r="C260" s="29" t="str">
        <f>'3500 '!C424</f>
        <v>პროცენტი</v>
      </c>
      <c r="D260" s="12">
        <f>'3500 '!D424</f>
        <v>0</v>
      </c>
      <c r="E260" s="12">
        <f>'3500 '!E424</f>
        <v>0</v>
      </c>
      <c r="F260" s="43">
        <f>'3500 '!F424</f>
        <v>0</v>
      </c>
      <c r="G260" s="43">
        <f>'3500 '!G424</f>
        <v>0</v>
      </c>
      <c r="H260" s="52" t="str">
        <f>'3500 '!L424</f>
        <v/>
      </c>
      <c r="I260" s="12">
        <f>'3500 '!M424</f>
        <v>0</v>
      </c>
      <c r="J260" s="12">
        <f>'3500 '!O424</f>
        <v>0</v>
      </c>
      <c r="K260" s="12">
        <f>'3500 '!S424</f>
        <v>0</v>
      </c>
      <c r="L260" s="43">
        <f>'3500 '!T424</f>
        <v>0</v>
      </c>
      <c r="M260" s="52" t="str">
        <f>'3500 '!U424</f>
        <v/>
      </c>
      <c r="N260" s="62">
        <f>'3500 '!V424</f>
        <v>0</v>
      </c>
      <c r="O260" s="62">
        <f>'3500 '!W424</f>
        <v>0</v>
      </c>
      <c r="P260" s="62">
        <f>'3500 '!X424</f>
        <v>0</v>
      </c>
      <c r="Q260" s="62">
        <f>'3500 '!Y424</f>
        <v>0</v>
      </c>
      <c r="R260" s="62">
        <f>'3500 '!Z424</f>
        <v>0</v>
      </c>
      <c r="S260" s="62">
        <f>'3500 '!AA424</f>
        <v>0</v>
      </c>
      <c r="T260" s="52" t="str">
        <f>'3500 '!AB424</f>
        <v/>
      </c>
      <c r="U260" s="62">
        <f>'3500 '!AC424</f>
        <v>0</v>
      </c>
      <c r="W260" s="81">
        <f t="shared" si="1"/>
        <v>0</v>
      </c>
    </row>
    <row r="261" spans="1:23" s="6" customFormat="1" ht="18" hidden="1" customHeight="1" x14ac:dyDescent="0.3">
      <c r="A261" s="6" t="str">
        <f>'3500 '!A425</f>
        <v>b</v>
      </c>
      <c r="B261" s="70" t="str">
        <f>'3500 '!B425</f>
        <v/>
      </c>
      <c r="C261" s="29" t="str">
        <f>'3500 '!C425</f>
        <v>სუბსიდიები</v>
      </c>
      <c r="D261" s="12">
        <f>'3500 '!D425</f>
        <v>0</v>
      </c>
      <c r="E261" s="12">
        <f>'3500 '!E425</f>
        <v>0</v>
      </c>
      <c r="F261" s="43">
        <f>'3500 '!F425</f>
        <v>0</v>
      </c>
      <c r="G261" s="43">
        <f>'3500 '!G425</f>
        <v>0</v>
      </c>
      <c r="H261" s="52" t="str">
        <f>'3500 '!L425</f>
        <v/>
      </c>
      <c r="I261" s="12">
        <f>'3500 '!M425</f>
        <v>0</v>
      </c>
      <c r="J261" s="12">
        <f>'3500 '!O425</f>
        <v>0</v>
      </c>
      <c r="K261" s="12">
        <f>'3500 '!S425</f>
        <v>0</v>
      </c>
      <c r="L261" s="43">
        <f>'3500 '!T425</f>
        <v>0</v>
      </c>
      <c r="M261" s="52" t="str">
        <f>'3500 '!U425</f>
        <v/>
      </c>
      <c r="N261" s="62">
        <f>'3500 '!V425</f>
        <v>0</v>
      </c>
      <c r="O261" s="62">
        <f>'3500 '!W425</f>
        <v>0</v>
      </c>
      <c r="P261" s="62">
        <f>'3500 '!X425</f>
        <v>0</v>
      </c>
      <c r="Q261" s="62">
        <f>'3500 '!Y425</f>
        <v>0</v>
      </c>
      <c r="R261" s="62">
        <f>'3500 '!Z425</f>
        <v>0</v>
      </c>
      <c r="S261" s="62">
        <f>'3500 '!AA425</f>
        <v>0</v>
      </c>
      <c r="T261" s="52" t="str">
        <f>'3500 '!AB425</f>
        <v/>
      </c>
      <c r="U261" s="62">
        <f>'3500 '!AC425</f>
        <v>0</v>
      </c>
      <c r="W261" s="81">
        <f t="shared" si="1"/>
        <v>0</v>
      </c>
    </row>
    <row r="262" spans="1:23" s="6" customFormat="1" ht="18" hidden="1" customHeight="1" x14ac:dyDescent="0.3">
      <c r="A262" s="6" t="str">
        <f>'3500 '!A426</f>
        <v>b</v>
      </c>
      <c r="B262" s="70" t="str">
        <f>'3500 '!B426</f>
        <v/>
      </c>
      <c r="C262" s="29" t="str">
        <f>'3500 '!C426</f>
        <v>გრანტები</v>
      </c>
      <c r="D262" s="12">
        <f>'3500 '!D426</f>
        <v>0</v>
      </c>
      <c r="E262" s="12">
        <f>'3500 '!E426</f>
        <v>0</v>
      </c>
      <c r="F262" s="43">
        <f>'3500 '!F426</f>
        <v>0</v>
      </c>
      <c r="G262" s="43">
        <f>'3500 '!G426</f>
        <v>0</v>
      </c>
      <c r="H262" s="52" t="str">
        <f>'3500 '!L426</f>
        <v/>
      </c>
      <c r="I262" s="12">
        <f>'3500 '!M426</f>
        <v>0</v>
      </c>
      <c r="J262" s="12">
        <f>'3500 '!O426</f>
        <v>0</v>
      </c>
      <c r="K262" s="12">
        <f>'3500 '!S426</f>
        <v>0</v>
      </c>
      <c r="L262" s="43">
        <f>'3500 '!T426</f>
        <v>0</v>
      </c>
      <c r="M262" s="52" t="str">
        <f>'3500 '!U426</f>
        <v/>
      </c>
      <c r="N262" s="62">
        <f>'3500 '!V426</f>
        <v>0</v>
      </c>
      <c r="O262" s="62">
        <f>'3500 '!W426</f>
        <v>0</v>
      </c>
      <c r="P262" s="62">
        <f>'3500 '!X426</f>
        <v>0</v>
      </c>
      <c r="Q262" s="62">
        <f>'3500 '!Y426</f>
        <v>0</v>
      </c>
      <c r="R262" s="62">
        <f>'3500 '!Z426</f>
        <v>0</v>
      </c>
      <c r="S262" s="62">
        <f>'3500 '!AA426</f>
        <v>0</v>
      </c>
      <c r="T262" s="52" t="str">
        <f>'3500 '!AB426</f>
        <v/>
      </c>
      <c r="U262" s="62">
        <f>'3500 '!AC426</f>
        <v>0</v>
      </c>
      <c r="W262" s="81">
        <f t="shared" si="1"/>
        <v>0</v>
      </c>
    </row>
    <row r="263" spans="1:23" s="6" customFormat="1" ht="18" hidden="1" customHeight="1" x14ac:dyDescent="0.3">
      <c r="A263" s="6" t="str">
        <f>'3500 '!A427</f>
        <v>b</v>
      </c>
      <c r="B263" s="70" t="str">
        <f>'3500 '!B427</f>
        <v/>
      </c>
      <c r="C263" s="29" t="str">
        <f>'3500 '!C427</f>
        <v>სოციალური უზრუნველყოფა</v>
      </c>
      <c r="D263" s="12">
        <f>'3500 '!D427</f>
        <v>0</v>
      </c>
      <c r="E263" s="12">
        <f>'3500 '!E427</f>
        <v>0</v>
      </c>
      <c r="F263" s="43">
        <f>'3500 '!F427</f>
        <v>0</v>
      </c>
      <c r="G263" s="43">
        <f>'3500 '!G427</f>
        <v>0</v>
      </c>
      <c r="H263" s="52" t="str">
        <f>'3500 '!L427</f>
        <v/>
      </c>
      <c r="I263" s="12">
        <f>'3500 '!M427</f>
        <v>0</v>
      </c>
      <c r="J263" s="12">
        <f>'3500 '!O427</f>
        <v>0</v>
      </c>
      <c r="K263" s="12">
        <f>'3500 '!S427</f>
        <v>0</v>
      </c>
      <c r="L263" s="43">
        <f>'3500 '!T427</f>
        <v>0</v>
      </c>
      <c r="M263" s="52" t="str">
        <f>'3500 '!U427</f>
        <v/>
      </c>
      <c r="N263" s="62">
        <f>'3500 '!V427</f>
        <v>0</v>
      </c>
      <c r="O263" s="62">
        <f>'3500 '!W427</f>
        <v>0</v>
      </c>
      <c r="P263" s="62">
        <f>'3500 '!X427</f>
        <v>0</v>
      </c>
      <c r="Q263" s="62">
        <f>'3500 '!Y427</f>
        <v>0</v>
      </c>
      <c r="R263" s="62">
        <f>'3500 '!Z427</f>
        <v>0</v>
      </c>
      <c r="S263" s="62">
        <f>'3500 '!AA427</f>
        <v>0</v>
      </c>
      <c r="T263" s="52" t="str">
        <f>'3500 '!AB427</f>
        <v/>
      </c>
      <c r="U263" s="62">
        <f>'3500 '!AC427</f>
        <v>0</v>
      </c>
      <c r="W263" s="81">
        <f t="shared" si="1"/>
        <v>0</v>
      </c>
    </row>
    <row r="264" spans="1:23" s="6" customFormat="1" ht="18" hidden="1" customHeight="1" x14ac:dyDescent="0.3">
      <c r="A264" s="6" t="str">
        <f>'3500 '!A428</f>
        <v>b</v>
      </c>
      <c r="B264" s="70" t="str">
        <f>'3500 '!B428</f>
        <v/>
      </c>
      <c r="C264" s="29" t="str">
        <f>'3500 '!C428</f>
        <v>სხვა ხარჯები</v>
      </c>
      <c r="D264" s="12">
        <f>'3500 '!D428</f>
        <v>0</v>
      </c>
      <c r="E264" s="12">
        <f>'3500 '!E428</f>
        <v>0</v>
      </c>
      <c r="F264" s="43">
        <f>'3500 '!F428</f>
        <v>0</v>
      </c>
      <c r="G264" s="43">
        <f>'3500 '!G428</f>
        <v>0</v>
      </c>
      <c r="H264" s="52" t="str">
        <f>'3500 '!L428</f>
        <v/>
      </c>
      <c r="I264" s="12">
        <f>'3500 '!M428</f>
        <v>0</v>
      </c>
      <c r="J264" s="12">
        <f>'3500 '!O428</f>
        <v>0</v>
      </c>
      <c r="K264" s="12">
        <f>'3500 '!S428</f>
        <v>0</v>
      </c>
      <c r="L264" s="43">
        <f>'3500 '!T428</f>
        <v>0</v>
      </c>
      <c r="M264" s="52" t="str">
        <f>'3500 '!U428</f>
        <v/>
      </c>
      <c r="N264" s="62">
        <f>'3500 '!V428</f>
        <v>0</v>
      </c>
      <c r="O264" s="62">
        <f>'3500 '!W428</f>
        <v>0</v>
      </c>
      <c r="P264" s="62">
        <f>'3500 '!X428</f>
        <v>0</v>
      </c>
      <c r="Q264" s="62">
        <f>'3500 '!Y428</f>
        <v>0</v>
      </c>
      <c r="R264" s="62">
        <f>'3500 '!Z428</f>
        <v>0</v>
      </c>
      <c r="S264" s="62">
        <f>'3500 '!AA428</f>
        <v>0</v>
      </c>
      <c r="T264" s="52" t="str">
        <f>'3500 '!AB428</f>
        <v/>
      </c>
      <c r="U264" s="62">
        <f>'3500 '!AC428</f>
        <v>0</v>
      </c>
      <c r="W264" s="81">
        <f t="shared" si="1"/>
        <v>0</v>
      </c>
    </row>
    <row r="265" spans="1:23" s="6" customFormat="1" ht="15" hidden="1" customHeight="1" x14ac:dyDescent="0.3">
      <c r="A265" s="6" t="str">
        <f>'3500 '!A429</f>
        <v>b</v>
      </c>
      <c r="B265" s="69" t="str">
        <f>'3500 '!B429</f>
        <v/>
      </c>
      <c r="C265" s="13" t="str">
        <f>'3500 '!C429</f>
        <v>არაფინანსური აქტივების ზრდა</v>
      </c>
      <c r="D265" s="14">
        <f>'3500 '!D429</f>
        <v>0</v>
      </c>
      <c r="E265" s="14">
        <f>'3500 '!E429</f>
        <v>0</v>
      </c>
      <c r="F265" s="44">
        <f>'3500 '!F429</f>
        <v>0</v>
      </c>
      <c r="G265" s="44">
        <f>'3500 '!G429</f>
        <v>0</v>
      </c>
      <c r="H265" s="53" t="str">
        <f>'3500 '!L429</f>
        <v/>
      </c>
      <c r="I265" s="14">
        <f>'3500 '!M429</f>
        <v>0</v>
      </c>
      <c r="J265" s="14">
        <f>'3500 '!O429</f>
        <v>0</v>
      </c>
      <c r="K265" s="14">
        <f>'3500 '!S429</f>
        <v>0</v>
      </c>
      <c r="L265" s="44">
        <f>'3500 '!T429</f>
        <v>0</v>
      </c>
      <c r="M265" s="53" t="str">
        <f>'3500 '!U429</f>
        <v/>
      </c>
      <c r="N265" s="63">
        <f>'3500 '!V429</f>
        <v>0</v>
      </c>
      <c r="O265" s="63">
        <f>'3500 '!W429</f>
        <v>0</v>
      </c>
      <c r="P265" s="63">
        <f>'3500 '!X429</f>
        <v>0</v>
      </c>
      <c r="Q265" s="63">
        <f>'3500 '!Y429</f>
        <v>0</v>
      </c>
      <c r="R265" s="63">
        <f>'3500 '!Z429</f>
        <v>0</v>
      </c>
      <c r="S265" s="63">
        <f>'3500 '!AA429</f>
        <v>0</v>
      </c>
      <c r="T265" s="53" t="str">
        <f>'3500 '!AB429</f>
        <v/>
      </c>
      <c r="U265" s="63">
        <f>'3500 '!AC429</f>
        <v>0</v>
      </c>
      <c r="W265" s="81">
        <f t="shared" si="1"/>
        <v>0</v>
      </c>
    </row>
    <row r="266" spans="1:23" s="6" customFormat="1" ht="15" hidden="1" customHeight="1" x14ac:dyDescent="0.3">
      <c r="A266" s="6" t="str">
        <f>'3500 '!A430</f>
        <v>b</v>
      </c>
      <c r="B266" s="69" t="str">
        <f>'3500 '!B430</f>
        <v/>
      </c>
      <c r="C266" s="13" t="str">
        <f>'3500 '!C430</f>
        <v>ფინანსური აქტივების ზრდა</v>
      </c>
      <c r="D266" s="14">
        <f>'3500 '!D430</f>
        <v>0</v>
      </c>
      <c r="E266" s="14">
        <f>'3500 '!E430</f>
        <v>0</v>
      </c>
      <c r="F266" s="44">
        <f>'3500 '!F430</f>
        <v>0</v>
      </c>
      <c r="G266" s="44">
        <f>'3500 '!G430</f>
        <v>0</v>
      </c>
      <c r="H266" s="53" t="str">
        <f>'3500 '!L430</f>
        <v/>
      </c>
      <c r="I266" s="14">
        <f>'3500 '!M430</f>
        <v>0</v>
      </c>
      <c r="J266" s="14">
        <f>'3500 '!O430</f>
        <v>0</v>
      </c>
      <c r="K266" s="14">
        <f>'3500 '!S430</f>
        <v>0</v>
      </c>
      <c r="L266" s="44">
        <f>'3500 '!T430</f>
        <v>0</v>
      </c>
      <c r="M266" s="53" t="str">
        <f>'3500 '!U430</f>
        <v/>
      </c>
      <c r="N266" s="63">
        <f>'3500 '!V430</f>
        <v>0</v>
      </c>
      <c r="O266" s="63">
        <f>'3500 '!W430</f>
        <v>0</v>
      </c>
      <c r="P266" s="63">
        <f>'3500 '!X430</f>
        <v>0</v>
      </c>
      <c r="Q266" s="63">
        <f>'3500 '!Y430</f>
        <v>0</v>
      </c>
      <c r="R266" s="63">
        <f>'3500 '!Z430</f>
        <v>0</v>
      </c>
      <c r="S266" s="63">
        <f>'3500 '!AA430</f>
        <v>0</v>
      </c>
      <c r="T266" s="53" t="str">
        <f>'3500 '!AB430</f>
        <v/>
      </c>
      <c r="U266" s="63">
        <f>'3500 '!AC430</f>
        <v>0</v>
      </c>
      <c r="W266" s="81">
        <f t="shared" si="1"/>
        <v>0</v>
      </c>
    </row>
    <row r="267" spans="1:23" s="6" customFormat="1" ht="15.75" hidden="1" customHeight="1" thickBot="1" x14ac:dyDescent="0.3">
      <c r="A267" s="6" t="str">
        <f>'3500 '!A431</f>
        <v>b</v>
      </c>
      <c r="B267" s="71" t="str">
        <f>'3500 '!B431</f>
        <v/>
      </c>
      <c r="C267" s="17" t="str">
        <f>'3500 '!C431</f>
        <v>ვალდებულებების კლება</v>
      </c>
      <c r="D267" s="18">
        <f>'3500 '!D431</f>
        <v>0</v>
      </c>
      <c r="E267" s="18">
        <f>'3500 '!E431</f>
        <v>0</v>
      </c>
      <c r="F267" s="46">
        <f>'3500 '!F431</f>
        <v>0</v>
      </c>
      <c r="G267" s="46">
        <f>'3500 '!G431</f>
        <v>0</v>
      </c>
      <c r="H267" s="55" t="str">
        <f>'3500 '!L431</f>
        <v/>
      </c>
      <c r="I267" s="18">
        <f>'3500 '!M431</f>
        <v>0</v>
      </c>
      <c r="J267" s="18">
        <f>'3500 '!O431</f>
        <v>0</v>
      </c>
      <c r="K267" s="18">
        <f>'3500 '!S431</f>
        <v>0</v>
      </c>
      <c r="L267" s="46">
        <f>'3500 '!T431</f>
        <v>0</v>
      </c>
      <c r="M267" s="55" t="str">
        <f>'3500 '!U431</f>
        <v/>
      </c>
      <c r="N267" s="65">
        <f>'3500 '!V431</f>
        <v>0</v>
      </c>
      <c r="O267" s="65">
        <f>'3500 '!W431</f>
        <v>0</v>
      </c>
      <c r="P267" s="65">
        <f>'3500 '!X431</f>
        <v>0</v>
      </c>
      <c r="Q267" s="65">
        <f>'3500 '!Y431</f>
        <v>0</v>
      </c>
      <c r="R267" s="65">
        <f>'3500 '!Z431</f>
        <v>0</v>
      </c>
      <c r="S267" s="65">
        <f>'3500 '!AA431</f>
        <v>0</v>
      </c>
      <c r="T267" s="55" t="str">
        <f>'3500 '!AB431</f>
        <v/>
      </c>
      <c r="U267" s="65">
        <f>'3500 '!AC431</f>
        <v>0</v>
      </c>
      <c r="W267" s="81">
        <f t="shared" si="1"/>
        <v>0</v>
      </c>
    </row>
    <row r="268" spans="1:23" s="6" customFormat="1" ht="46.5" hidden="1" customHeight="1" thickTop="1" thickBot="1" x14ac:dyDescent="0.3">
      <c r="A268" s="6" t="str">
        <f>'3500 '!A432</f>
        <v>b</v>
      </c>
      <c r="B268" s="67" t="str">
        <f>'3500 '!B432</f>
        <v>35 02 02 04</v>
      </c>
      <c r="C268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'3500 '!D432</f>
        <v>0</v>
      </c>
      <c r="E268" s="22">
        <f>'3500 '!E432</f>
        <v>0</v>
      </c>
      <c r="F268" s="47">
        <f>'3500 '!F432</f>
        <v>0</v>
      </c>
      <c r="G268" s="47">
        <f>'3500 '!G432</f>
        <v>0</v>
      </c>
      <c r="H268" s="56" t="str">
        <f>'3500 '!L432</f>
        <v/>
      </c>
      <c r="I268" s="22">
        <f>'3500 '!M432</f>
        <v>0</v>
      </c>
      <c r="J268" s="22">
        <f>'3500 '!O432</f>
        <v>0</v>
      </c>
      <c r="K268" s="22">
        <f>'3500 '!S432</f>
        <v>0</v>
      </c>
      <c r="L268" s="47">
        <f>'3500 '!T432</f>
        <v>0</v>
      </c>
      <c r="M268" s="56" t="str">
        <f>'3500 '!U432</f>
        <v/>
      </c>
      <c r="N268" s="66">
        <f>'3500 '!V432</f>
        <v>0</v>
      </c>
      <c r="O268" s="66">
        <f>'3500 '!W432</f>
        <v>0</v>
      </c>
      <c r="P268" s="66">
        <f>'3500 '!X432</f>
        <v>0</v>
      </c>
      <c r="Q268" s="66">
        <f>'3500 '!Y432</f>
        <v>0</v>
      </c>
      <c r="R268" s="66">
        <f>'3500 '!Z432</f>
        <v>0</v>
      </c>
      <c r="S268" s="66">
        <f>'3500 '!AA432</f>
        <v>0</v>
      </c>
      <c r="T268" s="56" t="str">
        <f>'3500 '!AB432</f>
        <v/>
      </c>
      <c r="U268" s="66">
        <f>'3500 '!AC432</f>
        <v>0</v>
      </c>
      <c r="W268" s="81">
        <f t="shared" si="1"/>
        <v>0</v>
      </c>
    </row>
    <row r="269" spans="1:23" s="6" customFormat="1" ht="15.75" hidden="1" customHeight="1" thickTop="1" x14ac:dyDescent="0.3">
      <c r="A269" s="6" t="str">
        <f>'3500 '!A433</f>
        <v>b</v>
      </c>
      <c r="B269" s="69" t="str">
        <f>'3500 '!B433</f>
        <v/>
      </c>
      <c r="C269" s="13" t="str">
        <f>'3500 '!C433</f>
        <v>ხარჯები</v>
      </c>
      <c r="D269" s="14">
        <f>'3500 '!D433</f>
        <v>0</v>
      </c>
      <c r="E269" s="14">
        <f>'3500 '!E433</f>
        <v>0</v>
      </c>
      <c r="F269" s="44">
        <f>'3500 '!F433</f>
        <v>0</v>
      </c>
      <c r="G269" s="44">
        <f>'3500 '!G433</f>
        <v>0</v>
      </c>
      <c r="H269" s="53" t="str">
        <f>'3500 '!L433</f>
        <v/>
      </c>
      <c r="I269" s="14">
        <f>'3500 '!M433</f>
        <v>0</v>
      </c>
      <c r="J269" s="14">
        <f>'3500 '!O433</f>
        <v>0</v>
      </c>
      <c r="K269" s="14">
        <f>'3500 '!S433</f>
        <v>0</v>
      </c>
      <c r="L269" s="44">
        <f>'3500 '!T433</f>
        <v>0</v>
      </c>
      <c r="M269" s="53" t="str">
        <f>'3500 '!U433</f>
        <v/>
      </c>
      <c r="N269" s="63">
        <f>'3500 '!V433</f>
        <v>0</v>
      </c>
      <c r="O269" s="63">
        <f>'3500 '!W433</f>
        <v>0</v>
      </c>
      <c r="P269" s="63">
        <f>'3500 '!X433</f>
        <v>0</v>
      </c>
      <c r="Q269" s="63">
        <f>'3500 '!Y433</f>
        <v>0</v>
      </c>
      <c r="R269" s="63">
        <f>'3500 '!Z433</f>
        <v>0</v>
      </c>
      <c r="S269" s="63">
        <f>'3500 '!AA433</f>
        <v>0</v>
      </c>
      <c r="T269" s="53" t="str">
        <f>'3500 '!AB433</f>
        <v/>
      </c>
      <c r="U269" s="63">
        <f>'3500 '!AC433</f>
        <v>0</v>
      </c>
      <c r="W269" s="81">
        <f t="shared" si="1"/>
        <v>0</v>
      </c>
    </row>
    <row r="270" spans="1:23" s="6" customFormat="1" ht="18" hidden="1" customHeight="1" x14ac:dyDescent="0.3">
      <c r="A270" s="6" t="str">
        <f>'3500 '!A434</f>
        <v>b</v>
      </c>
      <c r="B270" s="70" t="str">
        <f>'3500 '!B434</f>
        <v/>
      </c>
      <c r="C270" s="29" t="str">
        <f>'3500 '!C434</f>
        <v>შრომის ანაზღაურება</v>
      </c>
      <c r="D270" s="12">
        <f>'3500 '!D434</f>
        <v>0</v>
      </c>
      <c r="E270" s="12">
        <f>'3500 '!E434</f>
        <v>0</v>
      </c>
      <c r="F270" s="43">
        <f>'3500 '!F434</f>
        <v>0</v>
      </c>
      <c r="G270" s="43">
        <f>'3500 '!G434</f>
        <v>0</v>
      </c>
      <c r="H270" s="52" t="str">
        <f>'3500 '!L434</f>
        <v/>
      </c>
      <c r="I270" s="12">
        <f>'3500 '!M434</f>
        <v>0</v>
      </c>
      <c r="J270" s="12">
        <f>'3500 '!O434</f>
        <v>0</v>
      </c>
      <c r="K270" s="12">
        <f>'3500 '!S434</f>
        <v>0</v>
      </c>
      <c r="L270" s="43">
        <f>'3500 '!T434</f>
        <v>0</v>
      </c>
      <c r="M270" s="52" t="str">
        <f>'3500 '!U434</f>
        <v/>
      </c>
      <c r="N270" s="62">
        <f>'3500 '!V434</f>
        <v>0</v>
      </c>
      <c r="O270" s="62">
        <f>'3500 '!W434</f>
        <v>0</v>
      </c>
      <c r="P270" s="62">
        <f>'3500 '!X434</f>
        <v>0</v>
      </c>
      <c r="Q270" s="62">
        <f>'3500 '!Y434</f>
        <v>0</v>
      </c>
      <c r="R270" s="62">
        <f>'3500 '!Z434</f>
        <v>0</v>
      </c>
      <c r="S270" s="62">
        <f>'3500 '!AA434</f>
        <v>0</v>
      </c>
      <c r="T270" s="52" t="str">
        <f>'3500 '!AB434</f>
        <v/>
      </c>
      <c r="U270" s="62">
        <f>'3500 '!AC434</f>
        <v>0</v>
      </c>
      <c r="W270" s="81">
        <f t="shared" si="1"/>
        <v>0</v>
      </c>
    </row>
    <row r="271" spans="1:23" s="6" customFormat="1" ht="18" hidden="1" customHeight="1" x14ac:dyDescent="0.3">
      <c r="A271" s="6" t="str">
        <f>'3500 '!A435</f>
        <v>b</v>
      </c>
      <c r="B271" s="70" t="str">
        <f>'3500 '!B435</f>
        <v/>
      </c>
      <c r="C271" s="29" t="str">
        <f>'3500 '!C435</f>
        <v>საქონელი და მომსახურება</v>
      </c>
      <c r="D271" s="12">
        <f>'3500 '!D435</f>
        <v>0</v>
      </c>
      <c r="E271" s="12">
        <f>'3500 '!E435</f>
        <v>0</v>
      </c>
      <c r="F271" s="43">
        <f>'3500 '!F435</f>
        <v>0</v>
      </c>
      <c r="G271" s="43">
        <f>'3500 '!G435</f>
        <v>0</v>
      </c>
      <c r="H271" s="52" t="str">
        <f>'3500 '!L435</f>
        <v/>
      </c>
      <c r="I271" s="12">
        <f>'3500 '!M435</f>
        <v>0</v>
      </c>
      <c r="J271" s="12">
        <f>'3500 '!O435</f>
        <v>0</v>
      </c>
      <c r="K271" s="12">
        <f>'3500 '!S435</f>
        <v>0</v>
      </c>
      <c r="L271" s="43">
        <f>'3500 '!T435</f>
        <v>0</v>
      </c>
      <c r="M271" s="52" t="str">
        <f>'3500 '!U435</f>
        <v/>
      </c>
      <c r="N271" s="62">
        <f>'3500 '!V435</f>
        <v>0</v>
      </c>
      <c r="O271" s="62">
        <f>'3500 '!W435</f>
        <v>0</v>
      </c>
      <c r="P271" s="62">
        <f>'3500 '!X435</f>
        <v>0</v>
      </c>
      <c r="Q271" s="62">
        <f>'3500 '!Y435</f>
        <v>0</v>
      </c>
      <c r="R271" s="62">
        <f>'3500 '!Z435</f>
        <v>0</v>
      </c>
      <c r="S271" s="62">
        <f>'3500 '!AA435</f>
        <v>0</v>
      </c>
      <c r="T271" s="52" t="str">
        <f>'3500 '!AB435</f>
        <v/>
      </c>
      <c r="U271" s="62">
        <f>'3500 '!AC435</f>
        <v>0</v>
      </c>
      <c r="W271" s="81">
        <f t="shared" si="1"/>
        <v>0</v>
      </c>
    </row>
    <row r="272" spans="1:23" s="6" customFormat="1" ht="18" hidden="1" customHeight="1" x14ac:dyDescent="0.3">
      <c r="A272" s="6" t="str">
        <f>'3500 '!A436</f>
        <v>b</v>
      </c>
      <c r="B272" s="70" t="str">
        <f>'3500 '!B436</f>
        <v/>
      </c>
      <c r="C272" s="29" t="str">
        <f>'3500 '!C436</f>
        <v>პროცენტი</v>
      </c>
      <c r="D272" s="12">
        <f>'3500 '!D436</f>
        <v>0</v>
      </c>
      <c r="E272" s="12">
        <f>'3500 '!E436</f>
        <v>0</v>
      </c>
      <c r="F272" s="43">
        <f>'3500 '!F436</f>
        <v>0</v>
      </c>
      <c r="G272" s="43">
        <f>'3500 '!G436</f>
        <v>0</v>
      </c>
      <c r="H272" s="52" t="str">
        <f>'3500 '!L436</f>
        <v/>
      </c>
      <c r="I272" s="12">
        <f>'3500 '!M436</f>
        <v>0</v>
      </c>
      <c r="J272" s="12">
        <f>'3500 '!O436</f>
        <v>0</v>
      </c>
      <c r="K272" s="12">
        <f>'3500 '!S436</f>
        <v>0</v>
      </c>
      <c r="L272" s="43">
        <f>'3500 '!T436</f>
        <v>0</v>
      </c>
      <c r="M272" s="52" t="str">
        <f>'3500 '!U436</f>
        <v/>
      </c>
      <c r="N272" s="62">
        <f>'3500 '!V436</f>
        <v>0</v>
      </c>
      <c r="O272" s="62">
        <f>'3500 '!W436</f>
        <v>0</v>
      </c>
      <c r="P272" s="62">
        <f>'3500 '!X436</f>
        <v>0</v>
      </c>
      <c r="Q272" s="62">
        <f>'3500 '!Y436</f>
        <v>0</v>
      </c>
      <c r="R272" s="62">
        <f>'3500 '!Z436</f>
        <v>0</v>
      </c>
      <c r="S272" s="62">
        <f>'3500 '!AA436</f>
        <v>0</v>
      </c>
      <c r="T272" s="52" t="str">
        <f>'3500 '!AB436</f>
        <v/>
      </c>
      <c r="U272" s="62">
        <f>'3500 '!AC436</f>
        <v>0</v>
      </c>
      <c r="W272" s="81">
        <f t="shared" si="1"/>
        <v>0</v>
      </c>
    </row>
    <row r="273" spans="1:23" s="6" customFormat="1" ht="18" hidden="1" customHeight="1" x14ac:dyDescent="0.3">
      <c r="A273" s="6" t="str">
        <f>'3500 '!A437</f>
        <v>b</v>
      </c>
      <c r="B273" s="70" t="str">
        <f>'3500 '!B437</f>
        <v/>
      </c>
      <c r="C273" s="29" t="str">
        <f>'3500 '!C437</f>
        <v>სუბსიდიები</v>
      </c>
      <c r="D273" s="12">
        <f>'3500 '!D437</f>
        <v>0</v>
      </c>
      <c r="E273" s="12">
        <f>'3500 '!E437</f>
        <v>0</v>
      </c>
      <c r="F273" s="43">
        <f>'3500 '!F437</f>
        <v>0</v>
      </c>
      <c r="G273" s="43">
        <f>'3500 '!G437</f>
        <v>0</v>
      </c>
      <c r="H273" s="52" t="str">
        <f>'3500 '!L437</f>
        <v/>
      </c>
      <c r="I273" s="12">
        <f>'3500 '!M437</f>
        <v>0</v>
      </c>
      <c r="J273" s="12">
        <f>'3500 '!O437</f>
        <v>0</v>
      </c>
      <c r="K273" s="12">
        <f>'3500 '!S437</f>
        <v>0</v>
      </c>
      <c r="L273" s="43">
        <f>'3500 '!T437</f>
        <v>0</v>
      </c>
      <c r="M273" s="52" t="str">
        <f>'3500 '!U437</f>
        <v/>
      </c>
      <c r="N273" s="62">
        <f>'3500 '!V437</f>
        <v>0</v>
      </c>
      <c r="O273" s="62">
        <f>'3500 '!W437</f>
        <v>0</v>
      </c>
      <c r="P273" s="62">
        <f>'3500 '!X437</f>
        <v>0</v>
      </c>
      <c r="Q273" s="62">
        <f>'3500 '!Y437</f>
        <v>0</v>
      </c>
      <c r="R273" s="62">
        <f>'3500 '!Z437</f>
        <v>0</v>
      </c>
      <c r="S273" s="62">
        <f>'3500 '!AA437</f>
        <v>0</v>
      </c>
      <c r="T273" s="52" t="str">
        <f>'3500 '!AB437</f>
        <v/>
      </c>
      <c r="U273" s="62">
        <f>'3500 '!AC437</f>
        <v>0</v>
      </c>
      <c r="W273" s="81">
        <f t="shared" ref="W273:W336" si="2">Q273-V273</f>
        <v>0</v>
      </c>
    </row>
    <row r="274" spans="1:23" s="6" customFormat="1" ht="18" hidden="1" customHeight="1" x14ac:dyDescent="0.3">
      <c r="A274" s="6" t="str">
        <f>'3500 '!A438</f>
        <v>b</v>
      </c>
      <c r="B274" s="70" t="str">
        <f>'3500 '!B438</f>
        <v/>
      </c>
      <c r="C274" s="29" t="str">
        <f>'3500 '!C438</f>
        <v>გრანტები</v>
      </c>
      <c r="D274" s="12">
        <f>'3500 '!D438</f>
        <v>0</v>
      </c>
      <c r="E274" s="12">
        <f>'3500 '!E438</f>
        <v>0</v>
      </c>
      <c r="F274" s="43">
        <f>'3500 '!F438</f>
        <v>0</v>
      </c>
      <c r="G274" s="43">
        <f>'3500 '!G438</f>
        <v>0</v>
      </c>
      <c r="H274" s="52" t="str">
        <f>'3500 '!L438</f>
        <v/>
      </c>
      <c r="I274" s="12">
        <f>'3500 '!M438</f>
        <v>0</v>
      </c>
      <c r="J274" s="12">
        <f>'3500 '!O438</f>
        <v>0</v>
      </c>
      <c r="K274" s="12">
        <f>'3500 '!S438</f>
        <v>0</v>
      </c>
      <c r="L274" s="43">
        <f>'3500 '!T438</f>
        <v>0</v>
      </c>
      <c r="M274" s="52" t="str">
        <f>'3500 '!U438</f>
        <v/>
      </c>
      <c r="N274" s="62">
        <f>'3500 '!V438</f>
        <v>0</v>
      </c>
      <c r="O274" s="62">
        <f>'3500 '!W438</f>
        <v>0</v>
      </c>
      <c r="P274" s="62">
        <f>'3500 '!X438</f>
        <v>0</v>
      </c>
      <c r="Q274" s="62">
        <f>'3500 '!Y438</f>
        <v>0</v>
      </c>
      <c r="R274" s="62">
        <f>'3500 '!Z438</f>
        <v>0</v>
      </c>
      <c r="S274" s="62">
        <f>'3500 '!AA438</f>
        <v>0</v>
      </c>
      <c r="T274" s="52" t="str">
        <f>'3500 '!AB438</f>
        <v/>
      </c>
      <c r="U274" s="62">
        <f>'3500 '!AC438</f>
        <v>0</v>
      </c>
      <c r="W274" s="81">
        <f t="shared" si="2"/>
        <v>0</v>
      </c>
    </row>
    <row r="275" spans="1:23" s="6" customFormat="1" ht="18" hidden="1" customHeight="1" x14ac:dyDescent="0.3">
      <c r="A275" s="6" t="str">
        <f>'3500 '!A439</f>
        <v>b</v>
      </c>
      <c r="B275" s="70" t="str">
        <f>'3500 '!B439</f>
        <v/>
      </c>
      <c r="C275" s="29" t="str">
        <f>'3500 '!C439</f>
        <v>სოციალური უზრუნველყოფა</v>
      </c>
      <c r="D275" s="12">
        <f>'3500 '!D439</f>
        <v>0</v>
      </c>
      <c r="E275" s="12">
        <f>'3500 '!E439</f>
        <v>0</v>
      </c>
      <c r="F275" s="43">
        <f>'3500 '!F439</f>
        <v>0</v>
      </c>
      <c r="G275" s="43">
        <f>'3500 '!G439</f>
        <v>0</v>
      </c>
      <c r="H275" s="52" t="str">
        <f>'3500 '!L439</f>
        <v/>
      </c>
      <c r="I275" s="12">
        <f>'3500 '!M439</f>
        <v>0</v>
      </c>
      <c r="J275" s="12">
        <f>'3500 '!O439</f>
        <v>0</v>
      </c>
      <c r="K275" s="12">
        <f>'3500 '!S439</f>
        <v>0</v>
      </c>
      <c r="L275" s="43">
        <f>'3500 '!T439</f>
        <v>0</v>
      </c>
      <c r="M275" s="52" t="str">
        <f>'3500 '!U439</f>
        <v/>
      </c>
      <c r="N275" s="62">
        <f>'3500 '!V439</f>
        <v>0</v>
      </c>
      <c r="O275" s="62">
        <f>'3500 '!W439</f>
        <v>0</v>
      </c>
      <c r="P275" s="62">
        <f>'3500 '!X439</f>
        <v>0</v>
      </c>
      <c r="Q275" s="62">
        <f>'3500 '!Y439</f>
        <v>0</v>
      </c>
      <c r="R275" s="62">
        <f>'3500 '!Z439</f>
        <v>0</v>
      </c>
      <c r="S275" s="62">
        <f>'3500 '!AA439</f>
        <v>0</v>
      </c>
      <c r="T275" s="52" t="str">
        <f>'3500 '!AB439</f>
        <v/>
      </c>
      <c r="U275" s="62">
        <f>'3500 '!AC439</f>
        <v>0</v>
      </c>
      <c r="W275" s="81">
        <f t="shared" si="2"/>
        <v>0</v>
      </c>
    </row>
    <row r="276" spans="1:23" s="6" customFormat="1" ht="18" hidden="1" customHeight="1" x14ac:dyDescent="0.3">
      <c r="A276" s="6" t="str">
        <f>'3500 '!A440</f>
        <v>b</v>
      </c>
      <c r="B276" s="70" t="str">
        <f>'3500 '!B440</f>
        <v/>
      </c>
      <c r="C276" s="29" t="str">
        <f>'3500 '!C440</f>
        <v>სხვა ხარჯები</v>
      </c>
      <c r="D276" s="12">
        <f>'3500 '!D440</f>
        <v>0</v>
      </c>
      <c r="E276" s="12">
        <f>'3500 '!E440</f>
        <v>0</v>
      </c>
      <c r="F276" s="43">
        <f>'3500 '!F440</f>
        <v>0</v>
      </c>
      <c r="G276" s="43">
        <f>'3500 '!G440</f>
        <v>0</v>
      </c>
      <c r="H276" s="52" t="str">
        <f>'3500 '!L440</f>
        <v/>
      </c>
      <c r="I276" s="12">
        <f>'3500 '!M440</f>
        <v>0</v>
      </c>
      <c r="J276" s="12">
        <f>'3500 '!O440</f>
        <v>0</v>
      </c>
      <c r="K276" s="12">
        <f>'3500 '!S440</f>
        <v>0</v>
      </c>
      <c r="L276" s="43">
        <f>'3500 '!T440</f>
        <v>0</v>
      </c>
      <c r="M276" s="52" t="str">
        <f>'3500 '!U440</f>
        <v/>
      </c>
      <c r="N276" s="62">
        <f>'3500 '!V440</f>
        <v>0</v>
      </c>
      <c r="O276" s="62">
        <f>'3500 '!W440</f>
        <v>0</v>
      </c>
      <c r="P276" s="62">
        <f>'3500 '!X440</f>
        <v>0</v>
      </c>
      <c r="Q276" s="62">
        <f>'3500 '!Y440</f>
        <v>0</v>
      </c>
      <c r="R276" s="62">
        <f>'3500 '!Z440</f>
        <v>0</v>
      </c>
      <c r="S276" s="62">
        <f>'3500 '!AA440</f>
        <v>0</v>
      </c>
      <c r="T276" s="52" t="str">
        <f>'3500 '!AB440</f>
        <v/>
      </c>
      <c r="U276" s="62">
        <f>'3500 '!AC440</f>
        <v>0</v>
      </c>
      <c r="W276" s="81">
        <f t="shared" si="2"/>
        <v>0</v>
      </c>
    </row>
    <row r="277" spans="1:23" s="6" customFormat="1" ht="15" hidden="1" customHeight="1" x14ac:dyDescent="0.3">
      <c r="A277" s="6" t="str">
        <f>'3500 '!A441</f>
        <v>b</v>
      </c>
      <c r="B277" s="69" t="str">
        <f>'3500 '!B441</f>
        <v/>
      </c>
      <c r="C277" s="13" t="str">
        <f>'3500 '!C441</f>
        <v>არაფინანსური აქტივების ზრდა</v>
      </c>
      <c r="D277" s="14">
        <f>'3500 '!D441</f>
        <v>0</v>
      </c>
      <c r="E277" s="14">
        <f>'3500 '!E441</f>
        <v>0</v>
      </c>
      <c r="F277" s="44">
        <f>'3500 '!F441</f>
        <v>0</v>
      </c>
      <c r="G277" s="44">
        <f>'3500 '!G441</f>
        <v>0</v>
      </c>
      <c r="H277" s="53" t="str">
        <f>'3500 '!L441</f>
        <v/>
      </c>
      <c r="I277" s="14">
        <f>'3500 '!M441</f>
        <v>0</v>
      </c>
      <c r="J277" s="14">
        <f>'3500 '!O441</f>
        <v>0</v>
      </c>
      <c r="K277" s="14">
        <f>'3500 '!S441</f>
        <v>0</v>
      </c>
      <c r="L277" s="44">
        <f>'3500 '!T441</f>
        <v>0</v>
      </c>
      <c r="M277" s="53" t="str">
        <f>'3500 '!U441</f>
        <v/>
      </c>
      <c r="N277" s="63">
        <f>'3500 '!V441</f>
        <v>0</v>
      </c>
      <c r="O277" s="63">
        <f>'3500 '!W441</f>
        <v>0</v>
      </c>
      <c r="P277" s="63">
        <f>'3500 '!X441</f>
        <v>0</v>
      </c>
      <c r="Q277" s="63">
        <f>'3500 '!Y441</f>
        <v>0</v>
      </c>
      <c r="R277" s="63">
        <f>'3500 '!Z441</f>
        <v>0</v>
      </c>
      <c r="S277" s="63">
        <f>'3500 '!AA441</f>
        <v>0</v>
      </c>
      <c r="T277" s="53" t="str">
        <f>'3500 '!AB441</f>
        <v/>
      </c>
      <c r="U277" s="63">
        <f>'3500 '!AC441</f>
        <v>0</v>
      </c>
      <c r="W277" s="81">
        <f t="shared" si="2"/>
        <v>0</v>
      </c>
    </row>
    <row r="278" spans="1:23" s="6" customFormat="1" ht="15" hidden="1" customHeight="1" x14ac:dyDescent="0.3">
      <c r="A278" s="6" t="str">
        <f>'3500 '!A442</f>
        <v>b</v>
      </c>
      <c r="B278" s="69" t="str">
        <f>'3500 '!B442</f>
        <v/>
      </c>
      <c r="C278" s="13" t="str">
        <f>'3500 '!C442</f>
        <v>ფინანსური აქტივების ზრდა</v>
      </c>
      <c r="D278" s="14">
        <f>'3500 '!D442</f>
        <v>0</v>
      </c>
      <c r="E278" s="14">
        <f>'3500 '!E442</f>
        <v>0</v>
      </c>
      <c r="F278" s="44">
        <f>'3500 '!F442</f>
        <v>0</v>
      </c>
      <c r="G278" s="44">
        <f>'3500 '!G442</f>
        <v>0</v>
      </c>
      <c r="H278" s="53" t="str">
        <f>'3500 '!L442</f>
        <v/>
      </c>
      <c r="I278" s="14">
        <f>'3500 '!M442</f>
        <v>0</v>
      </c>
      <c r="J278" s="14">
        <f>'3500 '!O442</f>
        <v>0</v>
      </c>
      <c r="K278" s="14">
        <f>'3500 '!S442</f>
        <v>0</v>
      </c>
      <c r="L278" s="44">
        <f>'3500 '!T442</f>
        <v>0</v>
      </c>
      <c r="M278" s="53" t="str">
        <f>'3500 '!U442</f>
        <v/>
      </c>
      <c r="N278" s="63">
        <f>'3500 '!V442</f>
        <v>0</v>
      </c>
      <c r="O278" s="63">
        <f>'3500 '!W442</f>
        <v>0</v>
      </c>
      <c r="P278" s="63">
        <f>'3500 '!X442</f>
        <v>0</v>
      </c>
      <c r="Q278" s="63">
        <f>'3500 '!Y442</f>
        <v>0</v>
      </c>
      <c r="R278" s="63">
        <f>'3500 '!Z442</f>
        <v>0</v>
      </c>
      <c r="S278" s="63">
        <f>'3500 '!AA442</f>
        <v>0</v>
      </c>
      <c r="T278" s="53" t="str">
        <f>'3500 '!AB442</f>
        <v/>
      </c>
      <c r="U278" s="63">
        <f>'3500 '!AC442</f>
        <v>0</v>
      </c>
      <c r="W278" s="81">
        <f t="shared" si="2"/>
        <v>0</v>
      </c>
    </row>
    <row r="279" spans="1:23" s="6" customFormat="1" ht="15.75" hidden="1" customHeight="1" thickBot="1" x14ac:dyDescent="0.3">
      <c r="A279" s="6" t="str">
        <f>'3500 '!A443</f>
        <v>b</v>
      </c>
      <c r="B279" s="71" t="str">
        <f>'3500 '!B443</f>
        <v/>
      </c>
      <c r="C279" s="17" t="str">
        <f>'3500 '!C443</f>
        <v>ვალდებულებების კლება</v>
      </c>
      <c r="D279" s="18">
        <f>'3500 '!D443</f>
        <v>0</v>
      </c>
      <c r="E279" s="18">
        <f>'3500 '!E443</f>
        <v>0</v>
      </c>
      <c r="F279" s="46">
        <f>'3500 '!F443</f>
        <v>0</v>
      </c>
      <c r="G279" s="46">
        <f>'3500 '!G443</f>
        <v>0</v>
      </c>
      <c r="H279" s="55" t="str">
        <f>'3500 '!L443</f>
        <v/>
      </c>
      <c r="I279" s="18">
        <f>'3500 '!M443</f>
        <v>0</v>
      </c>
      <c r="J279" s="18">
        <f>'3500 '!O443</f>
        <v>0</v>
      </c>
      <c r="K279" s="18">
        <f>'3500 '!S443</f>
        <v>0</v>
      </c>
      <c r="L279" s="46">
        <f>'3500 '!T443</f>
        <v>0</v>
      </c>
      <c r="M279" s="55" t="str">
        <f>'3500 '!U443</f>
        <v/>
      </c>
      <c r="N279" s="65">
        <f>'3500 '!V443</f>
        <v>0</v>
      </c>
      <c r="O279" s="65">
        <f>'3500 '!W443</f>
        <v>0</v>
      </c>
      <c r="P279" s="65">
        <f>'3500 '!X443</f>
        <v>0</v>
      </c>
      <c r="Q279" s="65">
        <f>'3500 '!Y443</f>
        <v>0</v>
      </c>
      <c r="R279" s="65">
        <f>'3500 '!Z443</f>
        <v>0</v>
      </c>
      <c r="S279" s="65">
        <f>'3500 '!AA443</f>
        <v>0</v>
      </c>
      <c r="T279" s="55" t="str">
        <f>'3500 '!AB443</f>
        <v/>
      </c>
      <c r="U279" s="65">
        <f>'3500 '!AC443</f>
        <v>0</v>
      </c>
      <c r="W279" s="81">
        <f t="shared" si="2"/>
        <v>0</v>
      </c>
    </row>
    <row r="280" spans="1:23" s="6" customFormat="1" ht="46.5" hidden="1" customHeight="1" thickTop="1" thickBot="1" x14ac:dyDescent="0.3">
      <c r="A280" s="6" t="str">
        <f>'3500 '!A444</f>
        <v>b</v>
      </c>
      <c r="B280" s="67" t="str">
        <f>'3500 '!B444</f>
        <v>35 02 02 05</v>
      </c>
      <c r="C280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'3500 '!D444</f>
        <v>0</v>
      </c>
      <c r="E280" s="22">
        <f>'3500 '!E444</f>
        <v>0</v>
      </c>
      <c r="F280" s="47">
        <f>'3500 '!F444</f>
        <v>0</v>
      </c>
      <c r="G280" s="47">
        <f>'3500 '!G444</f>
        <v>0</v>
      </c>
      <c r="H280" s="56" t="str">
        <f>'3500 '!L444</f>
        <v/>
      </c>
      <c r="I280" s="22">
        <f>'3500 '!M444</f>
        <v>0</v>
      </c>
      <c r="J280" s="22">
        <f>'3500 '!O444</f>
        <v>0</v>
      </c>
      <c r="K280" s="22">
        <f>'3500 '!S444</f>
        <v>0</v>
      </c>
      <c r="L280" s="47">
        <f>'3500 '!T444</f>
        <v>0</v>
      </c>
      <c r="M280" s="56" t="str">
        <f>'3500 '!U444</f>
        <v/>
      </c>
      <c r="N280" s="66">
        <f>'3500 '!V444</f>
        <v>0</v>
      </c>
      <c r="O280" s="66">
        <f>'3500 '!W444</f>
        <v>0</v>
      </c>
      <c r="P280" s="66">
        <f>'3500 '!X444</f>
        <v>0</v>
      </c>
      <c r="Q280" s="66">
        <f>'3500 '!Y444</f>
        <v>0</v>
      </c>
      <c r="R280" s="66">
        <f>'3500 '!Z444</f>
        <v>0</v>
      </c>
      <c r="S280" s="66">
        <f>'3500 '!AA444</f>
        <v>0</v>
      </c>
      <c r="T280" s="56" t="str">
        <f>'3500 '!AB444</f>
        <v/>
      </c>
      <c r="U280" s="66">
        <f>'3500 '!AC444</f>
        <v>0</v>
      </c>
      <c r="W280" s="81">
        <f t="shared" si="2"/>
        <v>0</v>
      </c>
    </row>
    <row r="281" spans="1:23" s="6" customFormat="1" ht="15.75" hidden="1" customHeight="1" thickTop="1" x14ac:dyDescent="0.3">
      <c r="A281" s="6" t="str">
        <f>'3500 '!A445</f>
        <v>b</v>
      </c>
      <c r="B281" s="69" t="str">
        <f>'3500 '!B445</f>
        <v/>
      </c>
      <c r="C281" s="13" t="str">
        <f>'3500 '!C445</f>
        <v>ხარჯები</v>
      </c>
      <c r="D281" s="14">
        <f>'3500 '!D445</f>
        <v>0</v>
      </c>
      <c r="E281" s="14">
        <f>'3500 '!E445</f>
        <v>0</v>
      </c>
      <c r="F281" s="44">
        <f>'3500 '!F445</f>
        <v>0</v>
      </c>
      <c r="G281" s="44">
        <f>'3500 '!G445</f>
        <v>0</v>
      </c>
      <c r="H281" s="53" t="str">
        <f>'3500 '!L445</f>
        <v/>
      </c>
      <c r="I281" s="14">
        <f>'3500 '!M445</f>
        <v>0</v>
      </c>
      <c r="J281" s="14">
        <f>'3500 '!O445</f>
        <v>0</v>
      </c>
      <c r="K281" s="14">
        <f>'3500 '!S445</f>
        <v>0</v>
      </c>
      <c r="L281" s="44">
        <f>'3500 '!T445</f>
        <v>0</v>
      </c>
      <c r="M281" s="53" t="str">
        <f>'3500 '!U445</f>
        <v/>
      </c>
      <c r="N281" s="63">
        <f>'3500 '!V445</f>
        <v>0</v>
      </c>
      <c r="O281" s="63">
        <f>'3500 '!W445</f>
        <v>0</v>
      </c>
      <c r="P281" s="63">
        <f>'3500 '!X445</f>
        <v>0</v>
      </c>
      <c r="Q281" s="63">
        <f>'3500 '!Y445</f>
        <v>0</v>
      </c>
      <c r="R281" s="63">
        <f>'3500 '!Z445</f>
        <v>0</v>
      </c>
      <c r="S281" s="63">
        <f>'3500 '!AA445</f>
        <v>0</v>
      </c>
      <c r="T281" s="53" t="str">
        <f>'3500 '!AB445</f>
        <v/>
      </c>
      <c r="U281" s="63">
        <f>'3500 '!AC445</f>
        <v>0</v>
      </c>
      <c r="W281" s="81">
        <f t="shared" si="2"/>
        <v>0</v>
      </c>
    </row>
    <row r="282" spans="1:23" s="6" customFormat="1" ht="18" hidden="1" customHeight="1" x14ac:dyDescent="0.3">
      <c r="A282" s="6" t="str">
        <f>'3500 '!A446</f>
        <v>b</v>
      </c>
      <c r="B282" s="70" t="str">
        <f>'3500 '!B446</f>
        <v/>
      </c>
      <c r="C282" s="29" t="str">
        <f>'3500 '!C446</f>
        <v>შრომის ანაზღაურება</v>
      </c>
      <c r="D282" s="12">
        <f>'3500 '!D446</f>
        <v>0</v>
      </c>
      <c r="E282" s="12">
        <f>'3500 '!E446</f>
        <v>0</v>
      </c>
      <c r="F282" s="43">
        <f>'3500 '!F446</f>
        <v>0</v>
      </c>
      <c r="G282" s="43">
        <f>'3500 '!G446</f>
        <v>0</v>
      </c>
      <c r="H282" s="52" t="str">
        <f>'3500 '!L446</f>
        <v/>
      </c>
      <c r="I282" s="12">
        <f>'3500 '!M446</f>
        <v>0</v>
      </c>
      <c r="J282" s="12">
        <f>'3500 '!O446</f>
        <v>0</v>
      </c>
      <c r="K282" s="12">
        <f>'3500 '!S446</f>
        <v>0</v>
      </c>
      <c r="L282" s="43">
        <f>'3500 '!T446</f>
        <v>0</v>
      </c>
      <c r="M282" s="52" t="str">
        <f>'3500 '!U446</f>
        <v/>
      </c>
      <c r="N282" s="62">
        <f>'3500 '!V446</f>
        <v>0</v>
      </c>
      <c r="O282" s="62">
        <f>'3500 '!W446</f>
        <v>0</v>
      </c>
      <c r="P282" s="62">
        <f>'3500 '!X446</f>
        <v>0</v>
      </c>
      <c r="Q282" s="62">
        <f>'3500 '!Y446</f>
        <v>0</v>
      </c>
      <c r="R282" s="62">
        <f>'3500 '!Z446</f>
        <v>0</v>
      </c>
      <c r="S282" s="62">
        <f>'3500 '!AA446</f>
        <v>0</v>
      </c>
      <c r="T282" s="52" t="str">
        <f>'3500 '!AB446</f>
        <v/>
      </c>
      <c r="U282" s="62">
        <f>'3500 '!AC446</f>
        <v>0</v>
      </c>
      <c r="W282" s="81">
        <f t="shared" si="2"/>
        <v>0</v>
      </c>
    </row>
    <row r="283" spans="1:23" s="6" customFormat="1" ht="18" hidden="1" customHeight="1" x14ac:dyDescent="0.3">
      <c r="A283" s="6" t="str">
        <f>'3500 '!A447</f>
        <v>b</v>
      </c>
      <c r="B283" s="70" t="str">
        <f>'3500 '!B447</f>
        <v/>
      </c>
      <c r="C283" s="29" t="str">
        <f>'3500 '!C447</f>
        <v>საქონელი და მომსახურება</v>
      </c>
      <c r="D283" s="12">
        <f>'3500 '!D447</f>
        <v>0</v>
      </c>
      <c r="E283" s="12">
        <f>'3500 '!E447</f>
        <v>0</v>
      </c>
      <c r="F283" s="43">
        <f>'3500 '!F447</f>
        <v>0</v>
      </c>
      <c r="G283" s="43">
        <f>'3500 '!G447</f>
        <v>0</v>
      </c>
      <c r="H283" s="52" t="str">
        <f>'3500 '!L447</f>
        <v/>
      </c>
      <c r="I283" s="12">
        <f>'3500 '!M447</f>
        <v>0</v>
      </c>
      <c r="J283" s="12">
        <f>'3500 '!O447</f>
        <v>0</v>
      </c>
      <c r="K283" s="12">
        <f>'3500 '!S447</f>
        <v>0</v>
      </c>
      <c r="L283" s="43">
        <f>'3500 '!T447</f>
        <v>0</v>
      </c>
      <c r="M283" s="52" t="str">
        <f>'3500 '!U447</f>
        <v/>
      </c>
      <c r="N283" s="62">
        <f>'3500 '!V447</f>
        <v>0</v>
      </c>
      <c r="O283" s="62">
        <f>'3500 '!W447</f>
        <v>0</v>
      </c>
      <c r="P283" s="62">
        <f>'3500 '!X447</f>
        <v>0</v>
      </c>
      <c r="Q283" s="62">
        <f>'3500 '!Y447</f>
        <v>0</v>
      </c>
      <c r="R283" s="62">
        <f>'3500 '!Z447</f>
        <v>0</v>
      </c>
      <c r="S283" s="62">
        <f>'3500 '!AA447</f>
        <v>0</v>
      </c>
      <c r="T283" s="52" t="str">
        <f>'3500 '!AB447</f>
        <v/>
      </c>
      <c r="U283" s="62">
        <f>'3500 '!AC447</f>
        <v>0</v>
      </c>
      <c r="W283" s="81">
        <f t="shared" si="2"/>
        <v>0</v>
      </c>
    </row>
    <row r="284" spans="1:23" s="6" customFormat="1" ht="18" hidden="1" customHeight="1" x14ac:dyDescent="0.3">
      <c r="A284" s="6" t="str">
        <f>'3500 '!A448</f>
        <v>b</v>
      </c>
      <c r="B284" s="70" t="str">
        <f>'3500 '!B448</f>
        <v/>
      </c>
      <c r="C284" s="29" t="str">
        <f>'3500 '!C448</f>
        <v>პროცენტი</v>
      </c>
      <c r="D284" s="12">
        <f>'3500 '!D448</f>
        <v>0</v>
      </c>
      <c r="E284" s="12">
        <f>'3500 '!E448</f>
        <v>0</v>
      </c>
      <c r="F284" s="43">
        <f>'3500 '!F448</f>
        <v>0</v>
      </c>
      <c r="G284" s="43">
        <f>'3500 '!G448</f>
        <v>0</v>
      </c>
      <c r="H284" s="52" t="str">
        <f>'3500 '!L448</f>
        <v/>
      </c>
      <c r="I284" s="12">
        <f>'3500 '!M448</f>
        <v>0</v>
      </c>
      <c r="J284" s="12">
        <f>'3500 '!O448</f>
        <v>0</v>
      </c>
      <c r="K284" s="12">
        <f>'3500 '!S448</f>
        <v>0</v>
      </c>
      <c r="L284" s="43">
        <f>'3500 '!T448</f>
        <v>0</v>
      </c>
      <c r="M284" s="52" t="str">
        <f>'3500 '!U448</f>
        <v/>
      </c>
      <c r="N284" s="62">
        <f>'3500 '!V448</f>
        <v>0</v>
      </c>
      <c r="O284" s="62">
        <f>'3500 '!W448</f>
        <v>0</v>
      </c>
      <c r="P284" s="62">
        <f>'3500 '!X448</f>
        <v>0</v>
      </c>
      <c r="Q284" s="62">
        <f>'3500 '!Y448</f>
        <v>0</v>
      </c>
      <c r="R284" s="62">
        <f>'3500 '!Z448</f>
        <v>0</v>
      </c>
      <c r="S284" s="62">
        <f>'3500 '!AA448</f>
        <v>0</v>
      </c>
      <c r="T284" s="52" t="str">
        <f>'3500 '!AB448</f>
        <v/>
      </c>
      <c r="U284" s="62">
        <f>'3500 '!AC448</f>
        <v>0</v>
      </c>
      <c r="W284" s="81">
        <f t="shared" si="2"/>
        <v>0</v>
      </c>
    </row>
    <row r="285" spans="1:23" s="6" customFormat="1" ht="18" hidden="1" customHeight="1" x14ac:dyDescent="0.3">
      <c r="A285" s="6" t="str">
        <f>'3500 '!A449</f>
        <v>b</v>
      </c>
      <c r="B285" s="70" t="str">
        <f>'3500 '!B449</f>
        <v/>
      </c>
      <c r="C285" s="29" t="str">
        <f>'3500 '!C449</f>
        <v>სუბსიდიები</v>
      </c>
      <c r="D285" s="12">
        <f>'3500 '!D449</f>
        <v>0</v>
      </c>
      <c r="E285" s="12">
        <f>'3500 '!E449</f>
        <v>0</v>
      </c>
      <c r="F285" s="43">
        <f>'3500 '!F449</f>
        <v>0</v>
      </c>
      <c r="G285" s="43">
        <f>'3500 '!G449</f>
        <v>0</v>
      </c>
      <c r="H285" s="52" t="str">
        <f>'3500 '!L449</f>
        <v/>
      </c>
      <c r="I285" s="12">
        <f>'3500 '!M449</f>
        <v>0</v>
      </c>
      <c r="J285" s="12">
        <f>'3500 '!O449</f>
        <v>0</v>
      </c>
      <c r="K285" s="12">
        <f>'3500 '!S449</f>
        <v>0</v>
      </c>
      <c r="L285" s="43">
        <f>'3500 '!T449</f>
        <v>0</v>
      </c>
      <c r="M285" s="52" t="str">
        <f>'3500 '!U449</f>
        <v/>
      </c>
      <c r="N285" s="62">
        <f>'3500 '!V449</f>
        <v>0</v>
      </c>
      <c r="O285" s="62">
        <f>'3500 '!W449</f>
        <v>0</v>
      </c>
      <c r="P285" s="62">
        <f>'3500 '!X449</f>
        <v>0</v>
      </c>
      <c r="Q285" s="62">
        <f>'3500 '!Y449</f>
        <v>0</v>
      </c>
      <c r="R285" s="62">
        <f>'3500 '!Z449</f>
        <v>0</v>
      </c>
      <c r="S285" s="62">
        <f>'3500 '!AA449</f>
        <v>0</v>
      </c>
      <c r="T285" s="52" t="str">
        <f>'3500 '!AB449</f>
        <v/>
      </c>
      <c r="U285" s="62">
        <f>'3500 '!AC449</f>
        <v>0</v>
      </c>
      <c r="W285" s="81">
        <f t="shared" si="2"/>
        <v>0</v>
      </c>
    </row>
    <row r="286" spans="1:23" s="6" customFormat="1" ht="18" hidden="1" customHeight="1" x14ac:dyDescent="0.3">
      <c r="A286" s="6" t="str">
        <f>'3500 '!A450</f>
        <v>b</v>
      </c>
      <c r="B286" s="70" t="str">
        <f>'3500 '!B450</f>
        <v/>
      </c>
      <c r="C286" s="29" t="str">
        <f>'3500 '!C450</f>
        <v>გრანტები</v>
      </c>
      <c r="D286" s="12">
        <f>'3500 '!D450</f>
        <v>0</v>
      </c>
      <c r="E286" s="12">
        <f>'3500 '!E450</f>
        <v>0</v>
      </c>
      <c r="F286" s="43">
        <f>'3500 '!F450</f>
        <v>0</v>
      </c>
      <c r="G286" s="43">
        <f>'3500 '!G450</f>
        <v>0</v>
      </c>
      <c r="H286" s="52" t="str">
        <f>'3500 '!L450</f>
        <v/>
      </c>
      <c r="I286" s="12">
        <f>'3500 '!M450</f>
        <v>0</v>
      </c>
      <c r="J286" s="12">
        <f>'3500 '!O450</f>
        <v>0</v>
      </c>
      <c r="K286" s="12">
        <f>'3500 '!S450</f>
        <v>0</v>
      </c>
      <c r="L286" s="43">
        <f>'3500 '!T450</f>
        <v>0</v>
      </c>
      <c r="M286" s="52" t="str">
        <f>'3500 '!U450</f>
        <v/>
      </c>
      <c r="N286" s="62">
        <f>'3500 '!V450</f>
        <v>0</v>
      </c>
      <c r="O286" s="62">
        <f>'3500 '!W450</f>
        <v>0</v>
      </c>
      <c r="P286" s="62">
        <f>'3500 '!X450</f>
        <v>0</v>
      </c>
      <c r="Q286" s="62">
        <f>'3500 '!Y450</f>
        <v>0</v>
      </c>
      <c r="R286" s="62">
        <f>'3500 '!Z450</f>
        <v>0</v>
      </c>
      <c r="S286" s="62">
        <f>'3500 '!AA450</f>
        <v>0</v>
      </c>
      <c r="T286" s="52" t="str">
        <f>'3500 '!AB450</f>
        <v/>
      </c>
      <c r="U286" s="62">
        <f>'3500 '!AC450</f>
        <v>0</v>
      </c>
      <c r="W286" s="81">
        <f t="shared" si="2"/>
        <v>0</v>
      </c>
    </row>
    <row r="287" spans="1:23" s="6" customFormat="1" ht="18" hidden="1" customHeight="1" x14ac:dyDescent="0.3">
      <c r="A287" s="6" t="str">
        <f>'3500 '!A451</f>
        <v>b</v>
      </c>
      <c r="B287" s="70" t="str">
        <f>'3500 '!B451</f>
        <v/>
      </c>
      <c r="C287" s="29" t="str">
        <f>'3500 '!C451</f>
        <v>სოციალური უზრუნველყოფა</v>
      </c>
      <c r="D287" s="12">
        <f>'3500 '!D451</f>
        <v>0</v>
      </c>
      <c r="E287" s="12">
        <f>'3500 '!E451</f>
        <v>0</v>
      </c>
      <c r="F287" s="43">
        <f>'3500 '!F451</f>
        <v>0</v>
      </c>
      <c r="G287" s="43">
        <f>'3500 '!G451</f>
        <v>0</v>
      </c>
      <c r="H287" s="52" t="str">
        <f>'3500 '!L451</f>
        <v/>
      </c>
      <c r="I287" s="12">
        <f>'3500 '!M451</f>
        <v>0</v>
      </c>
      <c r="J287" s="12">
        <f>'3500 '!O451</f>
        <v>0</v>
      </c>
      <c r="K287" s="12">
        <f>'3500 '!S451</f>
        <v>0</v>
      </c>
      <c r="L287" s="43">
        <f>'3500 '!T451</f>
        <v>0</v>
      </c>
      <c r="M287" s="52" t="str">
        <f>'3500 '!U451</f>
        <v/>
      </c>
      <c r="N287" s="62">
        <f>'3500 '!V451</f>
        <v>0</v>
      </c>
      <c r="O287" s="62">
        <f>'3500 '!W451</f>
        <v>0</v>
      </c>
      <c r="P287" s="62">
        <f>'3500 '!X451</f>
        <v>0</v>
      </c>
      <c r="Q287" s="62">
        <f>'3500 '!Y451</f>
        <v>0</v>
      </c>
      <c r="R287" s="62">
        <f>'3500 '!Z451</f>
        <v>0</v>
      </c>
      <c r="S287" s="62">
        <f>'3500 '!AA451</f>
        <v>0</v>
      </c>
      <c r="T287" s="52" t="str">
        <f>'3500 '!AB451</f>
        <v/>
      </c>
      <c r="U287" s="62">
        <f>'3500 '!AC451</f>
        <v>0</v>
      </c>
      <c r="W287" s="81">
        <f t="shared" si="2"/>
        <v>0</v>
      </c>
    </row>
    <row r="288" spans="1:23" s="6" customFormat="1" ht="18" hidden="1" customHeight="1" x14ac:dyDescent="0.3">
      <c r="A288" s="6" t="str">
        <f>'3500 '!A452</f>
        <v>b</v>
      </c>
      <c r="B288" s="70" t="str">
        <f>'3500 '!B452</f>
        <v/>
      </c>
      <c r="C288" s="29" t="str">
        <f>'3500 '!C452</f>
        <v>სხვა ხარჯები</v>
      </c>
      <c r="D288" s="12">
        <f>'3500 '!D452</f>
        <v>0</v>
      </c>
      <c r="E288" s="12">
        <f>'3500 '!E452</f>
        <v>0</v>
      </c>
      <c r="F288" s="43">
        <f>'3500 '!F452</f>
        <v>0</v>
      </c>
      <c r="G288" s="43">
        <f>'3500 '!G452</f>
        <v>0</v>
      </c>
      <c r="H288" s="52" t="str">
        <f>'3500 '!L452</f>
        <v/>
      </c>
      <c r="I288" s="12">
        <f>'3500 '!M452</f>
        <v>0</v>
      </c>
      <c r="J288" s="12">
        <f>'3500 '!O452</f>
        <v>0</v>
      </c>
      <c r="K288" s="12">
        <f>'3500 '!S452</f>
        <v>0</v>
      </c>
      <c r="L288" s="43">
        <f>'3500 '!T452</f>
        <v>0</v>
      </c>
      <c r="M288" s="52" t="str">
        <f>'3500 '!U452</f>
        <v/>
      </c>
      <c r="N288" s="62">
        <f>'3500 '!V452</f>
        <v>0</v>
      </c>
      <c r="O288" s="62">
        <f>'3500 '!W452</f>
        <v>0</v>
      </c>
      <c r="P288" s="62">
        <f>'3500 '!X452</f>
        <v>0</v>
      </c>
      <c r="Q288" s="62">
        <f>'3500 '!Y452</f>
        <v>0</v>
      </c>
      <c r="R288" s="62">
        <f>'3500 '!Z452</f>
        <v>0</v>
      </c>
      <c r="S288" s="62">
        <f>'3500 '!AA452</f>
        <v>0</v>
      </c>
      <c r="T288" s="52" t="str">
        <f>'3500 '!AB452</f>
        <v/>
      </c>
      <c r="U288" s="62">
        <f>'3500 '!AC452</f>
        <v>0</v>
      </c>
      <c r="W288" s="81">
        <f t="shared" si="2"/>
        <v>0</v>
      </c>
    </row>
    <row r="289" spans="1:23" s="6" customFormat="1" ht="15" hidden="1" customHeight="1" x14ac:dyDescent="0.3">
      <c r="A289" s="6" t="str">
        <f>'3500 '!A453</f>
        <v>b</v>
      </c>
      <c r="B289" s="69" t="str">
        <f>'3500 '!B453</f>
        <v/>
      </c>
      <c r="C289" s="13" t="str">
        <f>'3500 '!C453</f>
        <v>არაფინანსური აქტივების ზრდა</v>
      </c>
      <c r="D289" s="14">
        <f>'3500 '!D453</f>
        <v>0</v>
      </c>
      <c r="E289" s="14">
        <f>'3500 '!E453</f>
        <v>0</v>
      </c>
      <c r="F289" s="44">
        <f>'3500 '!F453</f>
        <v>0</v>
      </c>
      <c r="G289" s="44">
        <f>'3500 '!G453</f>
        <v>0</v>
      </c>
      <c r="H289" s="53" t="str">
        <f>'3500 '!L453</f>
        <v/>
      </c>
      <c r="I289" s="14">
        <f>'3500 '!M453</f>
        <v>0</v>
      </c>
      <c r="J289" s="14">
        <f>'3500 '!O453</f>
        <v>0</v>
      </c>
      <c r="K289" s="14">
        <f>'3500 '!S453</f>
        <v>0</v>
      </c>
      <c r="L289" s="44">
        <f>'3500 '!T453</f>
        <v>0</v>
      </c>
      <c r="M289" s="53" t="str">
        <f>'3500 '!U453</f>
        <v/>
      </c>
      <c r="N289" s="63">
        <f>'3500 '!V453</f>
        <v>0</v>
      </c>
      <c r="O289" s="63">
        <f>'3500 '!W453</f>
        <v>0</v>
      </c>
      <c r="P289" s="63">
        <f>'3500 '!X453</f>
        <v>0</v>
      </c>
      <c r="Q289" s="63">
        <f>'3500 '!Y453</f>
        <v>0</v>
      </c>
      <c r="R289" s="63">
        <f>'3500 '!Z453</f>
        <v>0</v>
      </c>
      <c r="S289" s="63">
        <f>'3500 '!AA453</f>
        <v>0</v>
      </c>
      <c r="T289" s="53" t="str">
        <f>'3500 '!AB453</f>
        <v/>
      </c>
      <c r="U289" s="63">
        <f>'3500 '!AC453</f>
        <v>0</v>
      </c>
      <c r="W289" s="81">
        <f t="shared" si="2"/>
        <v>0</v>
      </c>
    </row>
    <row r="290" spans="1:23" s="6" customFormat="1" ht="15" hidden="1" customHeight="1" x14ac:dyDescent="0.3">
      <c r="A290" s="6" t="str">
        <f>'3500 '!A454</f>
        <v>b</v>
      </c>
      <c r="B290" s="69" t="str">
        <f>'3500 '!B454</f>
        <v/>
      </c>
      <c r="C290" s="13" t="str">
        <f>'3500 '!C454</f>
        <v>ფინანსური აქტივების ზრდა</v>
      </c>
      <c r="D290" s="14">
        <f>'3500 '!D454</f>
        <v>0</v>
      </c>
      <c r="E290" s="14">
        <f>'3500 '!E454</f>
        <v>0</v>
      </c>
      <c r="F290" s="44">
        <f>'3500 '!F454</f>
        <v>0</v>
      </c>
      <c r="G290" s="44">
        <f>'3500 '!G454</f>
        <v>0</v>
      </c>
      <c r="H290" s="53" t="str">
        <f>'3500 '!L454</f>
        <v/>
      </c>
      <c r="I290" s="14">
        <f>'3500 '!M454</f>
        <v>0</v>
      </c>
      <c r="J290" s="14">
        <f>'3500 '!O454</f>
        <v>0</v>
      </c>
      <c r="K290" s="14">
        <f>'3500 '!S454</f>
        <v>0</v>
      </c>
      <c r="L290" s="44">
        <f>'3500 '!T454</f>
        <v>0</v>
      </c>
      <c r="M290" s="53" t="str">
        <f>'3500 '!U454</f>
        <v/>
      </c>
      <c r="N290" s="63">
        <f>'3500 '!V454</f>
        <v>0</v>
      </c>
      <c r="O290" s="63">
        <f>'3500 '!W454</f>
        <v>0</v>
      </c>
      <c r="P290" s="63">
        <f>'3500 '!X454</f>
        <v>0</v>
      </c>
      <c r="Q290" s="63">
        <f>'3500 '!Y454</f>
        <v>0</v>
      </c>
      <c r="R290" s="63">
        <f>'3500 '!Z454</f>
        <v>0</v>
      </c>
      <c r="S290" s="63">
        <f>'3500 '!AA454</f>
        <v>0</v>
      </c>
      <c r="T290" s="53" t="str">
        <f>'3500 '!AB454</f>
        <v/>
      </c>
      <c r="U290" s="63">
        <f>'3500 '!AC454</f>
        <v>0</v>
      </c>
      <c r="W290" s="81">
        <f t="shared" si="2"/>
        <v>0</v>
      </c>
    </row>
    <row r="291" spans="1:23" s="6" customFormat="1" ht="15.75" hidden="1" customHeight="1" thickBot="1" x14ac:dyDescent="0.3">
      <c r="A291" s="6" t="str">
        <f>'3500 '!A455</f>
        <v>b</v>
      </c>
      <c r="B291" s="71" t="str">
        <f>'3500 '!B455</f>
        <v/>
      </c>
      <c r="C291" s="17" t="str">
        <f>'3500 '!C455</f>
        <v>ვალდებულებების კლება</v>
      </c>
      <c r="D291" s="18">
        <f>'3500 '!D455</f>
        <v>0</v>
      </c>
      <c r="E291" s="18">
        <f>'3500 '!E455</f>
        <v>0</v>
      </c>
      <c r="F291" s="46">
        <f>'3500 '!F455</f>
        <v>0</v>
      </c>
      <c r="G291" s="46">
        <f>'3500 '!G455</f>
        <v>0</v>
      </c>
      <c r="H291" s="55" t="str">
        <f>'3500 '!L455</f>
        <v/>
      </c>
      <c r="I291" s="18">
        <f>'3500 '!M455</f>
        <v>0</v>
      </c>
      <c r="J291" s="18">
        <f>'3500 '!O455</f>
        <v>0</v>
      </c>
      <c r="K291" s="18">
        <f>'3500 '!S455</f>
        <v>0</v>
      </c>
      <c r="L291" s="46">
        <f>'3500 '!T455</f>
        <v>0</v>
      </c>
      <c r="M291" s="55" t="str">
        <f>'3500 '!U455</f>
        <v/>
      </c>
      <c r="N291" s="65">
        <f>'3500 '!V455</f>
        <v>0</v>
      </c>
      <c r="O291" s="65">
        <f>'3500 '!W455</f>
        <v>0</v>
      </c>
      <c r="P291" s="65">
        <f>'3500 '!X455</f>
        <v>0</v>
      </c>
      <c r="Q291" s="65">
        <f>'3500 '!Y455</f>
        <v>0</v>
      </c>
      <c r="R291" s="65">
        <f>'3500 '!Z455</f>
        <v>0</v>
      </c>
      <c r="S291" s="65">
        <f>'3500 '!AA455</f>
        <v>0</v>
      </c>
      <c r="T291" s="55" t="str">
        <f>'3500 '!AB455</f>
        <v/>
      </c>
      <c r="U291" s="65">
        <f>'3500 '!AC455</f>
        <v>0</v>
      </c>
      <c r="W291" s="81">
        <f t="shared" si="2"/>
        <v>0</v>
      </c>
    </row>
    <row r="292" spans="1:23" s="6" customFormat="1" ht="46.5" hidden="1" customHeight="1" thickTop="1" thickBot="1" x14ac:dyDescent="0.3">
      <c r="A292" s="6" t="str">
        <f>'3500 '!A456</f>
        <v>b</v>
      </c>
      <c r="B292" s="67" t="str">
        <f>'3500 '!B456</f>
        <v>35 02 02 06</v>
      </c>
      <c r="C292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'3500 '!D456</f>
        <v>0</v>
      </c>
      <c r="E292" s="22">
        <f>'3500 '!E456</f>
        <v>0</v>
      </c>
      <c r="F292" s="47">
        <f>'3500 '!F456</f>
        <v>0</v>
      </c>
      <c r="G292" s="47">
        <f>'3500 '!G456</f>
        <v>0</v>
      </c>
      <c r="H292" s="56" t="str">
        <f>'3500 '!L456</f>
        <v/>
      </c>
      <c r="I292" s="22">
        <f>'3500 '!M456</f>
        <v>0</v>
      </c>
      <c r="J292" s="22">
        <f>'3500 '!O456</f>
        <v>0</v>
      </c>
      <c r="K292" s="22">
        <f>'3500 '!S456</f>
        <v>0</v>
      </c>
      <c r="L292" s="47">
        <f>'3500 '!T456</f>
        <v>0</v>
      </c>
      <c r="M292" s="56" t="str">
        <f>'3500 '!U456</f>
        <v/>
      </c>
      <c r="N292" s="66">
        <f>'3500 '!V456</f>
        <v>0</v>
      </c>
      <c r="O292" s="66">
        <f>'3500 '!W456</f>
        <v>0</v>
      </c>
      <c r="P292" s="66">
        <f>'3500 '!X456</f>
        <v>0</v>
      </c>
      <c r="Q292" s="66">
        <f>'3500 '!Y456</f>
        <v>0</v>
      </c>
      <c r="R292" s="66">
        <f>'3500 '!Z456</f>
        <v>0</v>
      </c>
      <c r="S292" s="66">
        <f>'3500 '!AA456</f>
        <v>0</v>
      </c>
      <c r="T292" s="56" t="str">
        <f>'3500 '!AB456</f>
        <v/>
      </c>
      <c r="U292" s="66">
        <f>'3500 '!AC456</f>
        <v>0</v>
      </c>
      <c r="W292" s="81">
        <f t="shared" si="2"/>
        <v>0</v>
      </c>
    </row>
    <row r="293" spans="1:23" s="6" customFormat="1" ht="15.75" hidden="1" customHeight="1" thickTop="1" x14ac:dyDescent="0.3">
      <c r="A293" s="6" t="str">
        <f>'3500 '!A457</f>
        <v>b</v>
      </c>
      <c r="B293" s="69" t="str">
        <f>'3500 '!B457</f>
        <v/>
      </c>
      <c r="C293" s="13" t="str">
        <f>'3500 '!C457</f>
        <v>ხარჯები</v>
      </c>
      <c r="D293" s="14">
        <f>'3500 '!D457</f>
        <v>0</v>
      </c>
      <c r="E293" s="14">
        <f>'3500 '!E457</f>
        <v>0</v>
      </c>
      <c r="F293" s="44">
        <f>'3500 '!F457</f>
        <v>0</v>
      </c>
      <c r="G293" s="44">
        <f>'3500 '!G457</f>
        <v>0</v>
      </c>
      <c r="H293" s="53" t="str">
        <f>'3500 '!L457</f>
        <v/>
      </c>
      <c r="I293" s="14">
        <f>'3500 '!M457</f>
        <v>0</v>
      </c>
      <c r="J293" s="14">
        <f>'3500 '!O457</f>
        <v>0</v>
      </c>
      <c r="K293" s="14">
        <f>'3500 '!S457</f>
        <v>0</v>
      </c>
      <c r="L293" s="44">
        <f>'3500 '!T457</f>
        <v>0</v>
      </c>
      <c r="M293" s="53" t="str">
        <f>'3500 '!U457</f>
        <v/>
      </c>
      <c r="N293" s="63">
        <f>'3500 '!V457</f>
        <v>0</v>
      </c>
      <c r="O293" s="63">
        <f>'3500 '!W457</f>
        <v>0</v>
      </c>
      <c r="P293" s="63">
        <f>'3500 '!X457</f>
        <v>0</v>
      </c>
      <c r="Q293" s="63">
        <f>'3500 '!Y457</f>
        <v>0</v>
      </c>
      <c r="R293" s="63">
        <f>'3500 '!Z457</f>
        <v>0</v>
      </c>
      <c r="S293" s="63">
        <f>'3500 '!AA457</f>
        <v>0</v>
      </c>
      <c r="T293" s="53" t="str">
        <f>'3500 '!AB457</f>
        <v/>
      </c>
      <c r="U293" s="63">
        <f>'3500 '!AC457</f>
        <v>0</v>
      </c>
      <c r="W293" s="81">
        <f t="shared" si="2"/>
        <v>0</v>
      </c>
    </row>
    <row r="294" spans="1:23" s="6" customFormat="1" ht="18" hidden="1" customHeight="1" x14ac:dyDescent="0.3">
      <c r="A294" s="6" t="str">
        <f>'3500 '!A458</f>
        <v>b</v>
      </c>
      <c r="B294" s="70" t="str">
        <f>'3500 '!B458</f>
        <v/>
      </c>
      <c r="C294" s="29" t="str">
        <f>'3500 '!C458</f>
        <v>შრომის ანაზღაურება</v>
      </c>
      <c r="D294" s="12">
        <f>'3500 '!D458</f>
        <v>0</v>
      </c>
      <c r="E294" s="12">
        <f>'3500 '!E458</f>
        <v>0</v>
      </c>
      <c r="F294" s="43">
        <f>'3500 '!F458</f>
        <v>0</v>
      </c>
      <c r="G294" s="43">
        <f>'3500 '!G458</f>
        <v>0</v>
      </c>
      <c r="H294" s="52" t="str">
        <f>'3500 '!L458</f>
        <v/>
      </c>
      <c r="I294" s="12">
        <f>'3500 '!M458</f>
        <v>0</v>
      </c>
      <c r="J294" s="12">
        <f>'3500 '!O458</f>
        <v>0</v>
      </c>
      <c r="K294" s="12">
        <f>'3500 '!S458</f>
        <v>0</v>
      </c>
      <c r="L294" s="43">
        <f>'3500 '!T458</f>
        <v>0</v>
      </c>
      <c r="M294" s="52" t="str">
        <f>'3500 '!U458</f>
        <v/>
      </c>
      <c r="N294" s="62">
        <f>'3500 '!V458</f>
        <v>0</v>
      </c>
      <c r="O294" s="62">
        <f>'3500 '!W458</f>
        <v>0</v>
      </c>
      <c r="P294" s="62">
        <f>'3500 '!X458</f>
        <v>0</v>
      </c>
      <c r="Q294" s="62">
        <f>'3500 '!Y458</f>
        <v>0</v>
      </c>
      <c r="R294" s="62">
        <f>'3500 '!Z458</f>
        <v>0</v>
      </c>
      <c r="S294" s="62">
        <f>'3500 '!AA458</f>
        <v>0</v>
      </c>
      <c r="T294" s="52" t="str">
        <f>'3500 '!AB458</f>
        <v/>
      </c>
      <c r="U294" s="62">
        <f>'3500 '!AC458</f>
        <v>0</v>
      </c>
      <c r="W294" s="81">
        <f t="shared" si="2"/>
        <v>0</v>
      </c>
    </row>
    <row r="295" spans="1:23" s="6" customFormat="1" ht="18" hidden="1" customHeight="1" x14ac:dyDescent="0.3">
      <c r="A295" s="6" t="str">
        <f>'3500 '!A459</f>
        <v>b</v>
      </c>
      <c r="B295" s="70" t="str">
        <f>'3500 '!B459</f>
        <v/>
      </c>
      <c r="C295" s="29" t="str">
        <f>'3500 '!C459</f>
        <v>საქონელი და მომსახურება</v>
      </c>
      <c r="D295" s="12">
        <f>'3500 '!D459</f>
        <v>0</v>
      </c>
      <c r="E295" s="12">
        <f>'3500 '!E459</f>
        <v>0</v>
      </c>
      <c r="F295" s="43">
        <f>'3500 '!F459</f>
        <v>0</v>
      </c>
      <c r="G295" s="43">
        <f>'3500 '!G459</f>
        <v>0</v>
      </c>
      <c r="H295" s="52" t="str">
        <f>'3500 '!L459</f>
        <v/>
      </c>
      <c r="I295" s="12">
        <f>'3500 '!M459</f>
        <v>0</v>
      </c>
      <c r="J295" s="12">
        <f>'3500 '!O459</f>
        <v>0</v>
      </c>
      <c r="K295" s="12">
        <f>'3500 '!S459</f>
        <v>0</v>
      </c>
      <c r="L295" s="43">
        <f>'3500 '!T459</f>
        <v>0</v>
      </c>
      <c r="M295" s="52" t="str">
        <f>'3500 '!U459</f>
        <v/>
      </c>
      <c r="N295" s="62">
        <f>'3500 '!V459</f>
        <v>0</v>
      </c>
      <c r="O295" s="62">
        <f>'3500 '!W459</f>
        <v>0</v>
      </c>
      <c r="P295" s="62">
        <f>'3500 '!X459</f>
        <v>0</v>
      </c>
      <c r="Q295" s="62">
        <f>'3500 '!Y459</f>
        <v>0</v>
      </c>
      <c r="R295" s="62">
        <f>'3500 '!Z459</f>
        <v>0</v>
      </c>
      <c r="S295" s="62">
        <f>'3500 '!AA459</f>
        <v>0</v>
      </c>
      <c r="T295" s="52" t="str">
        <f>'3500 '!AB459</f>
        <v/>
      </c>
      <c r="U295" s="62">
        <f>'3500 '!AC459</f>
        <v>0</v>
      </c>
      <c r="W295" s="81">
        <f t="shared" si="2"/>
        <v>0</v>
      </c>
    </row>
    <row r="296" spans="1:23" s="6" customFormat="1" ht="18" hidden="1" customHeight="1" x14ac:dyDescent="0.3">
      <c r="A296" s="6" t="str">
        <f>'3500 '!A460</f>
        <v>b</v>
      </c>
      <c r="B296" s="70" t="str">
        <f>'3500 '!B460</f>
        <v/>
      </c>
      <c r="C296" s="29" t="str">
        <f>'3500 '!C460</f>
        <v>პროცენტი</v>
      </c>
      <c r="D296" s="12">
        <f>'3500 '!D460</f>
        <v>0</v>
      </c>
      <c r="E296" s="12">
        <f>'3500 '!E460</f>
        <v>0</v>
      </c>
      <c r="F296" s="43">
        <f>'3500 '!F460</f>
        <v>0</v>
      </c>
      <c r="G296" s="43">
        <f>'3500 '!G460</f>
        <v>0</v>
      </c>
      <c r="H296" s="52" t="str">
        <f>'3500 '!L460</f>
        <v/>
      </c>
      <c r="I296" s="12">
        <f>'3500 '!M460</f>
        <v>0</v>
      </c>
      <c r="J296" s="12">
        <f>'3500 '!O460</f>
        <v>0</v>
      </c>
      <c r="K296" s="12">
        <f>'3500 '!S460</f>
        <v>0</v>
      </c>
      <c r="L296" s="43">
        <f>'3500 '!T460</f>
        <v>0</v>
      </c>
      <c r="M296" s="52" t="str">
        <f>'3500 '!U460</f>
        <v/>
      </c>
      <c r="N296" s="62">
        <f>'3500 '!V460</f>
        <v>0</v>
      </c>
      <c r="O296" s="62">
        <f>'3500 '!W460</f>
        <v>0</v>
      </c>
      <c r="P296" s="62">
        <f>'3500 '!X460</f>
        <v>0</v>
      </c>
      <c r="Q296" s="62">
        <f>'3500 '!Y460</f>
        <v>0</v>
      </c>
      <c r="R296" s="62">
        <f>'3500 '!Z460</f>
        <v>0</v>
      </c>
      <c r="S296" s="62">
        <f>'3500 '!AA460</f>
        <v>0</v>
      </c>
      <c r="T296" s="52" t="str">
        <f>'3500 '!AB460</f>
        <v/>
      </c>
      <c r="U296" s="62">
        <f>'3500 '!AC460</f>
        <v>0</v>
      </c>
      <c r="W296" s="81">
        <f t="shared" si="2"/>
        <v>0</v>
      </c>
    </row>
    <row r="297" spans="1:23" s="6" customFormat="1" ht="18" hidden="1" customHeight="1" x14ac:dyDescent="0.3">
      <c r="A297" s="6" t="str">
        <f>'3500 '!A461</f>
        <v>b</v>
      </c>
      <c r="B297" s="70" t="str">
        <f>'3500 '!B461</f>
        <v/>
      </c>
      <c r="C297" s="29" t="str">
        <f>'3500 '!C461</f>
        <v>სუბსიდიები</v>
      </c>
      <c r="D297" s="12">
        <f>'3500 '!D461</f>
        <v>0</v>
      </c>
      <c r="E297" s="12">
        <f>'3500 '!E461</f>
        <v>0</v>
      </c>
      <c r="F297" s="43">
        <f>'3500 '!F461</f>
        <v>0</v>
      </c>
      <c r="G297" s="43">
        <f>'3500 '!G461</f>
        <v>0</v>
      </c>
      <c r="H297" s="52" t="str">
        <f>'3500 '!L461</f>
        <v/>
      </c>
      <c r="I297" s="12">
        <f>'3500 '!M461</f>
        <v>0</v>
      </c>
      <c r="J297" s="12">
        <f>'3500 '!O461</f>
        <v>0</v>
      </c>
      <c r="K297" s="12">
        <f>'3500 '!S461</f>
        <v>0</v>
      </c>
      <c r="L297" s="43">
        <f>'3500 '!T461</f>
        <v>0</v>
      </c>
      <c r="M297" s="52" t="str">
        <f>'3500 '!U461</f>
        <v/>
      </c>
      <c r="N297" s="62">
        <f>'3500 '!V461</f>
        <v>0</v>
      </c>
      <c r="O297" s="62">
        <f>'3500 '!W461</f>
        <v>0</v>
      </c>
      <c r="P297" s="62">
        <f>'3500 '!X461</f>
        <v>0</v>
      </c>
      <c r="Q297" s="62">
        <f>'3500 '!Y461</f>
        <v>0</v>
      </c>
      <c r="R297" s="62">
        <f>'3500 '!Z461</f>
        <v>0</v>
      </c>
      <c r="S297" s="62">
        <f>'3500 '!AA461</f>
        <v>0</v>
      </c>
      <c r="T297" s="52" t="str">
        <f>'3500 '!AB461</f>
        <v/>
      </c>
      <c r="U297" s="62">
        <f>'3500 '!AC461</f>
        <v>0</v>
      </c>
      <c r="W297" s="81">
        <f t="shared" si="2"/>
        <v>0</v>
      </c>
    </row>
    <row r="298" spans="1:23" s="6" customFormat="1" ht="18" hidden="1" customHeight="1" x14ac:dyDescent="0.3">
      <c r="A298" s="6" t="str">
        <f>'3500 '!A462</f>
        <v>b</v>
      </c>
      <c r="B298" s="70" t="str">
        <f>'3500 '!B462</f>
        <v/>
      </c>
      <c r="C298" s="29" t="str">
        <f>'3500 '!C462</f>
        <v>გრანტები</v>
      </c>
      <c r="D298" s="12">
        <f>'3500 '!D462</f>
        <v>0</v>
      </c>
      <c r="E298" s="12">
        <f>'3500 '!E462</f>
        <v>0</v>
      </c>
      <c r="F298" s="43">
        <f>'3500 '!F462</f>
        <v>0</v>
      </c>
      <c r="G298" s="43">
        <f>'3500 '!G462</f>
        <v>0</v>
      </c>
      <c r="H298" s="52" t="str">
        <f>'3500 '!L462</f>
        <v/>
      </c>
      <c r="I298" s="12">
        <f>'3500 '!M462</f>
        <v>0</v>
      </c>
      <c r="J298" s="12">
        <f>'3500 '!O462</f>
        <v>0</v>
      </c>
      <c r="K298" s="12">
        <f>'3500 '!S462</f>
        <v>0</v>
      </c>
      <c r="L298" s="43">
        <f>'3500 '!T462</f>
        <v>0</v>
      </c>
      <c r="M298" s="52" t="str">
        <f>'3500 '!U462</f>
        <v/>
      </c>
      <c r="N298" s="62">
        <f>'3500 '!V462</f>
        <v>0</v>
      </c>
      <c r="O298" s="62">
        <f>'3500 '!W462</f>
        <v>0</v>
      </c>
      <c r="P298" s="62">
        <f>'3500 '!X462</f>
        <v>0</v>
      </c>
      <c r="Q298" s="62">
        <f>'3500 '!Y462</f>
        <v>0</v>
      </c>
      <c r="R298" s="62">
        <f>'3500 '!Z462</f>
        <v>0</v>
      </c>
      <c r="S298" s="62">
        <f>'3500 '!AA462</f>
        <v>0</v>
      </c>
      <c r="T298" s="52" t="str">
        <f>'3500 '!AB462</f>
        <v/>
      </c>
      <c r="U298" s="62">
        <f>'3500 '!AC462</f>
        <v>0</v>
      </c>
      <c r="W298" s="81">
        <f t="shared" si="2"/>
        <v>0</v>
      </c>
    </row>
    <row r="299" spans="1:23" s="6" customFormat="1" ht="18" hidden="1" customHeight="1" x14ac:dyDescent="0.3">
      <c r="A299" s="6" t="str">
        <f>'3500 '!A463</f>
        <v>b</v>
      </c>
      <c r="B299" s="70" t="str">
        <f>'3500 '!B463</f>
        <v/>
      </c>
      <c r="C299" s="29" t="str">
        <f>'3500 '!C463</f>
        <v>სოციალური უზრუნველყოფა</v>
      </c>
      <c r="D299" s="12">
        <f>'3500 '!D463</f>
        <v>0</v>
      </c>
      <c r="E299" s="12">
        <f>'3500 '!E463</f>
        <v>0</v>
      </c>
      <c r="F299" s="43">
        <f>'3500 '!F463</f>
        <v>0</v>
      </c>
      <c r="G299" s="43">
        <f>'3500 '!G463</f>
        <v>0</v>
      </c>
      <c r="H299" s="52" t="str">
        <f>'3500 '!L463</f>
        <v/>
      </c>
      <c r="I299" s="12">
        <f>'3500 '!M463</f>
        <v>0</v>
      </c>
      <c r="J299" s="12">
        <f>'3500 '!O463</f>
        <v>0</v>
      </c>
      <c r="K299" s="12">
        <f>'3500 '!S463</f>
        <v>0</v>
      </c>
      <c r="L299" s="43">
        <f>'3500 '!T463</f>
        <v>0</v>
      </c>
      <c r="M299" s="52" t="str">
        <f>'3500 '!U463</f>
        <v/>
      </c>
      <c r="N299" s="62">
        <f>'3500 '!V463</f>
        <v>0</v>
      </c>
      <c r="O299" s="62">
        <f>'3500 '!W463</f>
        <v>0</v>
      </c>
      <c r="P299" s="62">
        <f>'3500 '!X463</f>
        <v>0</v>
      </c>
      <c r="Q299" s="62">
        <f>'3500 '!Y463</f>
        <v>0</v>
      </c>
      <c r="R299" s="62">
        <f>'3500 '!Z463</f>
        <v>0</v>
      </c>
      <c r="S299" s="62">
        <f>'3500 '!AA463</f>
        <v>0</v>
      </c>
      <c r="T299" s="52" t="str">
        <f>'3500 '!AB463</f>
        <v/>
      </c>
      <c r="U299" s="62">
        <f>'3500 '!AC463</f>
        <v>0</v>
      </c>
      <c r="W299" s="81">
        <f t="shared" si="2"/>
        <v>0</v>
      </c>
    </row>
    <row r="300" spans="1:23" s="6" customFormat="1" ht="18" hidden="1" customHeight="1" x14ac:dyDescent="0.3">
      <c r="A300" s="6" t="str">
        <f>'3500 '!A464</f>
        <v>b</v>
      </c>
      <c r="B300" s="70" t="str">
        <f>'3500 '!B464</f>
        <v/>
      </c>
      <c r="C300" s="29" t="str">
        <f>'3500 '!C464</f>
        <v>სხვა ხარჯები</v>
      </c>
      <c r="D300" s="12">
        <f>'3500 '!D464</f>
        <v>0</v>
      </c>
      <c r="E300" s="12">
        <f>'3500 '!E464</f>
        <v>0</v>
      </c>
      <c r="F300" s="43">
        <f>'3500 '!F464</f>
        <v>0</v>
      </c>
      <c r="G300" s="43">
        <f>'3500 '!G464</f>
        <v>0</v>
      </c>
      <c r="H300" s="52" t="str">
        <f>'3500 '!L464</f>
        <v/>
      </c>
      <c r="I300" s="12">
        <f>'3500 '!M464</f>
        <v>0</v>
      </c>
      <c r="J300" s="12">
        <f>'3500 '!O464</f>
        <v>0</v>
      </c>
      <c r="K300" s="12">
        <f>'3500 '!S464</f>
        <v>0</v>
      </c>
      <c r="L300" s="43">
        <f>'3500 '!T464</f>
        <v>0</v>
      </c>
      <c r="M300" s="52" t="str">
        <f>'3500 '!U464</f>
        <v/>
      </c>
      <c r="N300" s="62">
        <f>'3500 '!V464</f>
        <v>0</v>
      </c>
      <c r="O300" s="62">
        <f>'3500 '!W464</f>
        <v>0</v>
      </c>
      <c r="P300" s="62">
        <f>'3500 '!X464</f>
        <v>0</v>
      </c>
      <c r="Q300" s="62">
        <f>'3500 '!Y464</f>
        <v>0</v>
      </c>
      <c r="R300" s="62">
        <f>'3500 '!Z464</f>
        <v>0</v>
      </c>
      <c r="S300" s="62">
        <f>'3500 '!AA464</f>
        <v>0</v>
      </c>
      <c r="T300" s="52" t="str">
        <f>'3500 '!AB464</f>
        <v/>
      </c>
      <c r="U300" s="62">
        <f>'3500 '!AC464</f>
        <v>0</v>
      </c>
      <c r="W300" s="81">
        <f t="shared" si="2"/>
        <v>0</v>
      </c>
    </row>
    <row r="301" spans="1:23" s="6" customFormat="1" ht="15" hidden="1" customHeight="1" x14ac:dyDescent="0.3">
      <c r="A301" s="6" t="str">
        <f>'3500 '!A465</f>
        <v>b</v>
      </c>
      <c r="B301" s="69" t="str">
        <f>'3500 '!B465</f>
        <v/>
      </c>
      <c r="C301" s="13" t="str">
        <f>'3500 '!C465</f>
        <v>არაფინანსური აქტივების ზრდა</v>
      </c>
      <c r="D301" s="14">
        <f>'3500 '!D465</f>
        <v>0</v>
      </c>
      <c r="E301" s="14">
        <f>'3500 '!E465</f>
        <v>0</v>
      </c>
      <c r="F301" s="44">
        <f>'3500 '!F465</f>
        <v>0</v>
      </c>
      <c r="G301" s="44">
        <f>'3500 '!G465</f>
        <v>0</v>
      </c>
      <c r="H301" s="53" t="str">
        <f>'3500 '!L465</f>
        <v/>
      </c>
      <c r="I301" s="14">
        <f>'3500 '!M465</f>
        <v>0</v>
      </c>
      <c r="J301" s="14">
        <f>'3500 '!O465</f>
        <v>0</v>
      </c>
      <c r="K301" s="14">
        <f>'3500 '!S465</f>
        <v>0</v>
      </c>
      <c r="L301" s="44">
        <f>'3500 '!T465</f>
        <v>0</v>
      </c>
      <c r="M301" s="53" t="str">
        <f>'3500 '!U465</f>
        <v/>
      </c>
      <c r="N301" s="63">
        <f>'3500 '!V465</f>
        <v>0</v>
      </c>
      <c r="O301" s="63">
        <f>'3500 '!W465</f>
        <v>0</v>
      </c>
      <c r="P301" s="63">
        <f>'3500 '!X465</f>
        <v>0</v>
      </c>
      <c r="Q301" s="63">
        <f>'3500 '!Y465</f>
        <v>0</v>
      </c>
      <c r="R301" s="63">
        <f>'3500 '!Z465</f>
        <v>0</v>
      </c>
      <c r="S301" s="63">
        <f>'3500 '!AA465</f>
        <v>0</v>
      </c>
      <c r="T301" s="53" t="str">
        <f>'3500 '!AB465</f>
        <v/>
      </c>
      <c r="U301" s="63">
        <f>'3500 '!AC465</f>
        <v>0</v>
      </c>
      <c r="W301" s="81">
        <f t="shared" si="2"/>
        <v>0</v>
      </c>
    </row>
    <row r="302" spans="1:23" s="6" customFormat="1" ht="15" hidden="1" customHeight="1" x14ac:dyDescent="0.3">
      <c r="A302" s="6" t="str">
        <f>'3500 '!A466</f>
        <v>b</v>
      </c>
      <c r="B302" s="69" t="str">
        <f>'3500 '!B466</f>
        <v/>
      </c>
      <c r="C302" s="13" t="str">
        <f>'3500 '!C466</f>
        <v>ფინანსური აქტივების ზრდა</v>
      </c>
      <c r="D302" s="14">
        <f>'3500 '!D466</f>
        <v>0</v>
      </c>
      <c r="E302" s="14">
        <f>'3500 '!E466</f>
        <v>0</v>
      </c>
      <c r="F302" s="44">
        <f>'3500 '!F466</f>
        <v>0</v>
      </c>
      <c r="G302" s="44">
        <f>'3500 '!G466</f>
        <v>0</v>
      </c>
      <c r="H302" s="53" t="str">
        <f>'3500 '!L466</f>
        <v/>
      </c>
      <c r="I302" s="14">
        <f>'3500 '!M466</f>
        <v>0</v>
      </c>
      <c r="J302" s="14">
        <f>'3500 '!O466</f>
        <v>0</v>
      </c>
      <c r="K302" s="14">
        <f>'3500 '!S466</f>
        <v>0</v>
      </c>
      <c r="L302" s="44">
        <f>'3500 '!T466</f>
        <v>0</v>
      </c>
      <c r="M302" s="53" t="str">
        <f>'3500 '!U466</f>
        <v/>
      </c>
      <c r="N302" s="63">
        <f>'3500 '!V466</f>
        <v>0</v>
      </c>
      <c r="O302" s="63">
        <f>'3500 '!W466</f>
        <v>0</v>
      </c>
      <c r="P302" s="63">
        <f>'3500 '!X466</f>
        <v>0</v>
      </c>
      <c r="Q302" s="63">
        <f>'3500 '!Y466</f>
        <v>0</v>
      </c>
      <c r="R302" s="63">
        <f>'3500 '!Z466</f>
        <v>0</v>
      </c>
      <c r="S302" s="63">
        <f>'3500 '!AA466</f>
        <v>0</v>
      </c>
      <c r="T302" s="53" t="str">
        <f>'3500 '!AB466</f>
        <v/>
      </c>
      <c r="U302" s="63">
        <f>'3500 '!AC466</f>
        <v>0</v>
      </c>
      <c r="W302" s="81">
        <f t="shared" si="2"/>
        <v>0</v>
      </c>
    </row>
    <row r="303" spans="1:23" s="6" customFormat="1" ht="15.75" hidden="1" customHeight="1" thickBot="1" x14ac:dyDescent="0.3">
      <c r="A303" s="6" t="str">
        <f>'3500 '!A467</f>
        <v>b</v>
      </c>
      <c r="B303" s="71" t="str">
        <f>'3500 '!B467</f>
        <v/>
      </c>
      <c r="C303" s="17" t="str">
        <f>'3500 '!C467</f>
        <v>ვალდებულებების კლება</v>
      </c>
      <c r="D303" s="18">
        <f>'3500 '!D467</f>
        <v>0</v>
      </c>
      <c r="E303" s="18">
        <f>'3500 '!E467</f>
        <v>0</v>
      </c>
      <c r="F303" s="46">
        <f>'3500 '!F467</f>
        <v>0</v>
      </c>
      <c r="G303" s="46">
        <f>'3500 '!G467</f>
        <v>0</v>
      </c>
      <c r="H303" s="55" t="str">
        <f>'3500 '!L467</f>
        <v/>
      </c>
      <c r="I303" s="18">
        <f>'3500 '!M467</f>
        <v>0</v>
      </c>
      <c r="J303" s="18">
        <f>'3500 '!O467</f>
        <v>0</v>
      </c>
      <c r="K303" s="18">
        <f>'3500 '!S467</f>
        <v>0</v>
      </c>
      <c r="L303" s="46">
        <f>'3500 '!T467</f>
        <v>0</v>
      </c>
      <c r="M303" s="55" t="str">
        <f>'3500 '!U467</f>
        <v/>
      </c>
      <c r="N303" s="65">
        <f>'3500 '!V467</f>
        <v>0</v>
      </c>
      <c r="O303" s="65">
        <f>'3500 '!W467</f>
        <v>0</v>
      </c>
      <c r="P303" s="65">
        <f>'3500 '!X467</f>
        <v>0</v>
      </c>
      <c r="Q303" s="65">
        <f>'3500 '!Y467</f>
        <v>0</v>
      </c>
      <c r="R303" s="65">
        <f>'3500 '!Z467</f>
        <v>0</v>
      </c>
      <c r="S303" s="65">
        <f>'3500 '!AA467</f>
        <v>0</v>
      </c>
      <c r="T303" s="55" t="str">
        <f>'3500 '!AB467</f>
        <v/>
      </c>
      <c r="U303" s="65">
        <f>'3500 '!AC467</f>
        <v>0</v>
      </c>
      <c r="W303" s="81">
        <f t="shared" si="2"/>
        <v>0</v>
      </c>
    </row>
    <row r="304" spans="1:23" s="6" customFormat="1" ht="46.5" hidden="1" customHeight="1" thickTop="1" thickBot="1" x14ac:dyDescent="0.3">
      <c r="A304" s="6" t="str">
        <f>'3500 '!A468</f>
        <v>b</v>
      </c>
      <c r="B304" s="67" t="str">
        <f>'3500 '!B468</f>
        <v>35 02 02 07</v>
      </c>
      <c r="C304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'3500 '!D468</f>
        <v>0</v>
      </c>
      <c r="E304" s="22">
        <f>'3500 '!E468</f>
        <v>0</v>
      </c>
      <c r="F304" s="47">
        <f>'3500 '!F468</f>
        <v>0</v>
      </c>
      <c r="G304" s="47">
        <f>'3500 '!G468</f>
        <v>0</v>
      </c>
      <c r="H304" s="56" t="str">
        <f>'3500 '!L468</f>
        <v/>
      </c>
      <c r="I304" s="22">
        <f>'3500 '!M468</f>
        <v>0</v>
      </c>
      <c r="J304" s="22">
        <f>'3500 '!O468</f>
        <v>0</v>
      </c>
      <c r="K304" s="22">
        <f>'3500 '!S468</f>
        <v>0</v>
      </c>
      <c r="L304" s="47">
        <f>'3500 '!T468</f>
        <v>0</v>
      </c>
      <c r="M304" s="56" t="str">
        <f>'3500 '!U468</f>
        <v/>
      </c>
      <c r="N304" s="66">
        <f>'3500 '!V468</f>
        <v>0</v>
      </c>
      <c r="O304" s="66">
        <f>'3500 '!W468</f>
        <v>0</v>
      </c>
      <c r="P304" s="66">
        <f>'3500 '!X468</f>
        <v>0</v>
      </c>
      <c r="Q304" s="66">
        <f>'3500 '!Y468</f>
        <v>0</v>
      </c>
      <c r="R304" s="66">
        <f>'3500 '!Z468</f>
        <v>0</v>
      </c>
      <c r="S304" s="66">
        <f>'3500 '!AA468</f>
        <v>0</v>
      </c>
      <c r="T304" s="56" t="str">
        <f>'3500 '!AB468</f>
        <v/>
      </c>
      <c r="U304" s="66">
        <f>'3500 '!AC468</f>
        <v>0</v>
      </c>
      <c r="W304" s="81">
        <f t="shared" si="2"/>
        <v>0</v>
      </c>
    </row>
    <row r="305" spans="1:23" s="6" customFormat="1" ht="15.75" hidden="1" customHeight="1" thickTop="1" x14ac:dyDescent="0.3">
      <c r="A305" s="6" t="str">
        <f>'3500 '!A469</f>
        <v>b</v>
      </c>
      <c r="B305" s="69" t="str">
        <f>'3500 '!B469</f>
        <v/>
      </c>
      <c r="C305" s="13" t="str">
        <f>'3500 '!C469</f>
        <v>ხარჯები</v>
      </c>
      <c r="D305" s="14">
        <f>'3500 '!D469</f>
        <v>0</v>
      </c>
      <c r="E305" s="14">
        <f>'3500 '!E469</f>
        <v>0</v>
      </c>
      <c r="F305" s="44">
        <f>'3500 '!F469</f>
        <v>0</v>
      </c>
      <c r="G305" s="44">
        <f>'3500 '!G469</f>
        <v>0</v>
      </c>
      <c r="H305" s="53" t="str">
        <f>'3500 '!L469</f>
        <v/>
      </c>
      <c r="I305" s="14">
        <f>'3500 '!M469</f>
        <v>0</v>
      </c>
      <c r="J305" s="14">
        <f>'3500 '!O469</f>
        <v>0</v>
      </c>
      <c r="K305" s="14">
        <f>'3500 '!S469</f>
        <v>0</v>
      </c>
      <c r="L305" s="44">
        <f>'3500 '!T469</f>
        <v>0</v>
      </c>
      <c r="M305" s="53" t="str">
        <f>'3500 '!U469</f>
        <v/>
      </c>
      <c r="N305" s="63">
        <f>'3500 '!V469</f>
        <v>0</v>
      </c>
      <c r="O305" s="63">
        <f>'3500 '!W469</f>
        <v>0</v>
      </c>
      <c r="P305" s="63">
        <f>'3500 '!X469</f>
        <v>0</v>
      </c>
      <c r="Q305" s="63">
        <f>'3500 '!Y469</f>
        <v>0</v>
      </c>
      <c r="R305" s="63">
        <f>'3500 '!Z469</f>
        <v>0</v>
      </c>
      <c r="S305" s="63">
        <f>'3500 '!AA469</f>
        <v>0</v>
      </c>
      <c r="T305" s="53" t="str">
        <f>'3500 '!AB469</f>
        <v/>
      </c>
      <c r="U305" s="63">
        <f>'3500 '!AC469</f>
        <v>0</v>
      </c>
      <c r="W305" s="81">
        <f t="shared" si="2"/>
        <v>0</v>
      </c>
    </row>
    <row r="306" spans="1:23" s="6" customFormat="1" ht="18" hidden="1" customHeight="1" x14ac:dyDescent="0.3">
      <c r="A306" s="6" t="str">
        <f>'3500 '!A470</f>
        <v>b</v>
      </c>
      <c r="B306" s="70" t="str">
        <f>'3500 '!B470</f>
        <v/>
      </c>
      <c r="C306" s="29" t="str">
        <f>'3500 '!C470</f>
        <v>შრომის ანაზღაურება</v>
      </c>
      <c r="D306" s="12">
        <f>'3500 '!D470</f>
        <v>0</v>
      </c>
      <c r="E306" s="12">
        <f>'3500 '!E470</f>
        <v>0</v>
      </c>
      <c r="F306" s="43">
        <f>'3500 '!F470</f>
        <v>0</v>
      </c>
      <c r="G306" s="43">
        <f>'3500 '!G470</f>
        <v>0</v>
      </c>
      <c r="H306" s="52" t="str">
        <f>'3500 '!L470</f>
        <v/>
      </c>
      <c r="I306" s="12">
        <f>'3500 '!M470</f>
        <v>0</v>
      </c>
      <c r="J306" s="12">
        <f>'3500 '!O470</f>
        <v>0</v>
      </c>
      <c r="K306" s="12">
        <f>'3500 '!S470</f>
        <v>0</v>
      </c>
      <c r="L306" s="43">
        <f>'3500 '!T470</f>
        <v>0</v>
      </c>
      <c r="M306" s="52" t="str">
        <f>'3500 '!U470</f>
        <v/>
      </c>
      <c r="N306" s="62">
        <f>'3500 '!V470</f>
        <v>0</v>
      </c>
      <c r="O306" s="62">
        <f>'3500 '!W470</f>
        <v>0</v>
      </c>
      <c r="P306" s="62">
        <f>'3500 '!X470</f>
        <v>0</v>
      </c>
      <c r="Q306" s="62">
        <f>'3500 '!Y470</f>
        <v>0</v>
      </c>
      <c r="R306" s="62">
        <f>'3500 '!Z470</f>
        <v>0</v>
      </c>
      <c r="S306" s="62">
        <f>'3500 '!AA470</f>
        <v>0</v>
      </c>
      <c r="T306" s="52" t="str">
        <f>'3500 '!AB470</f>
        <v/>
      </c>
      <c r="U306" s="62">
        <f>'3500 '!AC470</f>
        <v>0</v>
      </c>
      <c r="W306" s="81">
        <f t="shared" si="2"/>
        <v>0</v>
      </c>
    </row>
    <row r="307" spans="1:23" s="6" customFormat="1" ht="18" hidden="1" customHeight="1" x14ac:dyDescent="0.3">
      <c r="A307" s="6" t="str">
        <f>'3500 '!A471</f>
        <v>b</v>
      </c>
      <c r="B307" s="70" t="str">
        <f>'3500 '!B471</f>
        <v/>
      </c>
      <c r="C307" s="29" t="str">
        <f>'3500 '!C471</f>
        <v>საქონელი და მომსახურება</v>
      </c>
      <c r="D307" s="12">
        <f>'3500 '!D471</f>
        <v>0</v>
      </c>
      <c r="E307" s="12">
        <f>'3500 '!E471</f>
        <v>0</v>
      </c>
      <c r="F307" s="43">
        <f>'3500 '!F471</f>
        <v>0</v>
      </c>
      <c r="G307" s="43">
        <f>'3500 '!G471</f>
        <v>0</v>
      </c>
      <c r="H307" s="52" t="str">
        <f>'3500 '!L471</f>
        <v/>
      </c>
      <c r="I307" s="12">
        <f>'3500 '!M471</f>
        <v>0</v>
      </c>
      <c r="J307" s="12">
        <f>'3500 '!O471</f>
        <v>0</v>
      </c>
      <c r="K307" s="12">
        <f>'3500 '!S471</f>
        <v>0</v>
      </c>
      <c r="L307" s="43">
        <f>'3500 '!T471</f>
        <v>0</v>
      </c>
      <c r="M307" s="52" t="str">
        <f>'3500 '!U471</f>
        <v/>
      </c>
      <c r="N307" s="62">
        <f>'3500 '!V471</f>
        <v>0</v>
      </c>
      <c r="O307" s="62">
        <f>'3500 '!W471</f>
        <v>0</v>
      </c>
      <c r="P307" s="62">
        <f>'3500 '!X471</f>
        <v>0</v>
      </c>
      <c r="Q307" s="62">
        <f>'3500 '!Y471</f>
        <v>0</v>
      </c>
      <c r="R307" s="62">
        <f>'3500 '!Z471</f>
        <v>0</v>
      </c>
      <c r="S307" s="62">
        <f>'3500 '!AA471</f>
        <v>0</v>
      </c>
      <c r="T307" s="52" t="str">
        <f>'3500 '!AB471</f>
        <v/>
      </c>
      <c r="U307" s="62">
        <f>'3500 '!AC471</f>
        <v>0</v>
      </c>
      <c r="W307" s="81">
        <f t="shared" si="2"/>
        <v>0</v>
      </c>
    </row>
    <row r="308" spans="1:23" s="6" customFormat="1" ht="18" hidden="1" customHeight="1" x14ac:dyDescent="0.3">
      <c r="A308" s="6" t="str">
        <f>'3500 '!A472</f>
        <v>b</v>
      </c>
      <c r="B308" s="70" t="str">
        <f>'3500 '!B472</f>
        <v/>
      </c>
      <c r="C308" s="29" t="str">
        <f>'3500 '!C472</f>
        <v>პროცენტი</v>
      </c>
      <c r="D308" s="12">
        <f>'3500 '!D472</f>
        <v>0</v>
      </c>
      <c r="E308" s="12">
        <f>'3500 '!E472</f>
        <v>0</v>
      </c>
      <c r="F308" s="43">
        <f>'3500 '!F472</f>
        <v>0</v>
      </c>
      <c r="G308" s="43">
        <f>'3500 '!G472</f>
        <v>0</v>
      </c>
      <c r="H308" s="52" t="str">
        <f>'3500 '!L472</f>
        <v/>
      </c>
      <c r="I308" s="12">
        <f>'3500 '!M472</f>
        <v>0</v>
      </c>
      <c r="J308" s="12">
        <f>'3500 '!O472</f>
        <v>0</v>
      </c>
      <c r="K308" s="12">
        <f>'3500 '!S472</f>
        <v>0</v>
      </c>
      <c r="L308" s="43">
        <f>'3500 '!T472</f>
        <v>0</v>
      </c>
      <c r="M308" s="52" t="str">
        <f>'3500 '!U472</f>
        <v/>
      </c>
      <c r="N308" s="62">
        <f>'3500 '!V472</f>
        <v>0</v>
      </c>
      <c r="O308" s="62">
        <f>'3500 '!W472</f>
        <v>0</v>
      </c>
      <c r="P308" s="62">
        <f>'3500 '!X472</f>
        <v>0</v>
      </c>
      <c r="Q308" s="62">
        <f>'3500 '!Y472</f>
        <v>0</v>
      </c>
      <c r="R308" s="62">
        <f>'3500 '!Z472</f>
        <v>0</v>
      </c>
      <c r="S308" s="62">
        <f>'3500 '!AA472</f>
        <v>0</v>
      </c>
      <c r="T308" s="52" t="str">
        <f>'3500 '!AB472</f>
        <v/>
      </c>
      <c r="U308" s="62">
        <f>'3500 '!AC472</f>
        <v>0</v>
      </c>
      <c r="W308" s="81">
        <f t="shared" si="2"/>
        <v>0</v>
      </c>
    </row>
    <row r="309" spans="1:23" s="6" customFormat="1" ht="18" hidden="1" customHeight="1" x14ac:dyDescent="0.3">
      <c r="A309" s="6" t="str">
        <f>'3500 '!A473</f>
        <v>b</v>
      </c>
      <c r="B309" s="70" t="str">
        <f>'3500 '!B473</f>
        <v/>
      </c>
      <c r="C309" s="29" t="str">
        <f>'3500 '!C473</f>
        <v>სუბსიდიები</v>
      </c>
      <c r="D309" s="12">
        <f>'3500 '!D473</f>
        <v>0</v>
      </c>
      <c r="E309" s="12">
        <f>'3500 '!E473</f>
        <v>0</v>
      </c>
      <c r="F309" s="43">
        <f>'3500 '!F473</f>
        <v>0</v>
      </c>
      <c r="G309" s="43">
        <f>'3500 '!G473</f>
        <v>0</v>
      </c>
      <c r="H309" s="52" t="str">
        <f>'3500 '!L473</f>
        <v/>
      </c>
      <c r="I309" s="12">
        <f>'3500 '!M473</f>
        <v>0</v>
      </c>
      <c r="J309" s="12">
        <f>'3500 '!O473</f>
        <v>0</v>
      </c>
      <c r="K309" s="12">
        <f>'3500 '!S473</f>
        <v>0</v>
      </c>
      <c r="L309" s="43">
        <f>'3500 '!T473</f>
        <v>0</v>
      </c>
      <c r="M309" s="52" t="str">
        <f>'3500 '!U473</f>
        <v/>
      </c>
      <c r="N309" s="62">
        <f>'3500 '!V473</f>
        <v>0</v>
      </c>
      <c r="O309" s="62">
        <f>'3500 '!W473</f>
        <v>0</v>
      </c>
      <c r="P309" s="62">
        <f>'3500 '!X473</f>
        <v>0</v>
      </c>
      <c r="Q309" s="62">
        <f>'3500 '!Y473</f>
        <v>0</v>
      </c>
      <c r="R309" s="62">
        <f>'3500 '!Z473</f>
        <v>0</v>
      </c>
      <c r="S309" s="62">
        <f>'3500 '!AA473</f>
        <v>0</v>
      </c>
      <c r="T309" s="52" t="str">
        <f>'3500 '!AB473</f>
        <v/>
      </c>
      <c r="U309" s="62">
        <f>'3500 '!AC473</f>
        <v>0</v>
      </c>
      <c r="W309" s="81">
        <f t="shared" si="2"/>
        <v>0</v>
      </c>
    </row>
    <row r="310" spans="1:23" s="6" customFormat="1" ht="18" hidden="1" customHeight="1" x14ac:dyDescent="0.3">
      <c r="A310" s="6" t="str">
        <f>'3500 '!A474</f>
        <v>b</v>
      </c>
      <c r="B310" s="70" t="str">
        <f>'3500 '!B474</f>
        <v/>
      </c>
      <c r="C310" s="29" t="str">
        <f>'3500 '!C474</f>
        <v>გრანტები</v>
      </c>
      <c r="D310" s="12">
        <f>'3500 '!D474</f>
        <v>0</v>
      </c>
      <c r="E310" s="12">
        <f>'3500 '!E474</f>
        <v>0</v>
      </c>
      <c r="F310" s="43">
        <f>'3500 '!F474</f>
        <v>0</v>
      </c>
      <c r="G310" s="43">
        <f>'3500 '!G474</f>
        <v>0</v>
      </c>
      <c r="H310" s="52" t="str">
        <f>'3500 '!L474</f>
        <v/>
      </c>
      <c r="I310" s="12">
        <f>'3500 '!M474</f>
        <v>0</v>
      </c>
      <c r="J310" s="12">
        <f>'3500 '!O474</f>
        <v>0</v>
      </c>
      <c r="K310" s="12">
        <f>'3500 '!S474</f>
        <v>0</v>
      </c>
      <c r="L310" s="43">
        <f>'3500 '!T474</f>
        <v>0</v>
      </c>
      <c r="M310" s="52" t="str">
        <f>'3500 '!U474</f>
        <v/>
      </c>
      <c r="N310" s="62">
        <f>'3500 '!V474</f>
        <v>0</v>
      </c>
      <c r="O310" s="62">
        <f>'3500 '!W474</f>
        <v>0</v>
      </c>
      <c r="P310" s="62">
        <f>'3500 '!X474</f>
        <v>0</v>
      </c>
      <c r="Q310" s="62">
        <f>'3500 '!Y474</f>
        <v>0</v>
      </c>
      <c r="R310" s="62">
        <f>'3500 '!Z474</f>
        <v>0</v>
      </c>
      <c r="S310" s="62">
        <f>'3500 '!AA474</f>
        <v>0</v>
      </c>
      <c r="T310" s="52" t="str">
        <f>'3500 '!AB474</f>
        <v/>
      </c>
      <c r="U310" s="62">
        <f>'3500 '!AC474</f>
        <v>0</v>
      </c>
      <c r="W310" s="81">
        <f t="shared" si="2"/>
        <v>0</v>
      </c>
    </row>
    <row r="311" spans="1:23" s="6" customFormat="1" ht="18" hidden="1" customHeight="1" x14ac:dyDescent="0.3">
      <c r="A311" s="6" t="str">
        <f>'3500 '!A475</f>
        <v>b</v>
      </c>
      <c r="B311" s="70" t="str">
        <f>'3500 '!B475</f>
        <v/>
      </c>
      <c r="C311" s="29" t="str">
        <f>'3500 '!C475</f>
        <v>სოციალური უზრუნველყოფა</v>
      </c>
      <c r="D311" s="12">
        <f>'3500 '!D475</f>
        <v>0</v>
      </c>
      <c r="E311" s="12">
        <f>'3500 '!E475</f>
        <v>0</v>
      </c>
      <c r="F311" s="43">
        <f>'3500 '!F475</f>
        <v>0</v>
      </c>
      <c r="G311" s="43">
        <f>'3500 '!G475</f>
        <v>0</v>
      </c>
      <c r="H311" s="52" t="str">
        <f>'3500 '!L475</f>
        <v/>
      </c>
      <c r="I311" s="12">
        <f>'3500 '!M475</f>
        <v>0</v>
      </c>
      <c r="J311" s="12">
        <f>'3500 '!O475</f>
        <v>0</v>
      </c>
      <c r="K311" s="12">
        <f>'3500 '!S475</f>
        <v>0</v>
      </c>
      <c r="L311" s="43">
        <f>'3500 '!T475</f>
        <v>0</v>
      </c>
      <c r="M311" s="52" t="str">
        <f>'3500 '!U475</f>
        <v/>
      </c>
      <c r="N311" s="62">
        <f>'3500 '!V475</f>
        <v>0</v>
      </c>
      <c r="O311" s="62">
        <f>'3500 '!W475</f>
        <v>0</v>
      </c>
      <c r="P311" s="62">
        <f>'3500 '!X475</f>
        <v>0</v>
      </c>
      <c r="Q311" s="62">
        <f>'3500 '!Y475</f>
        <v>0</v>
      </c>
      <c r="R311" s="62">
        <f>'3500 '!Z475</f>
        <v>0</v>
      </c>
      <c r="S311" s="62">
        <f>'3500 '!AA475</f>
        <v>0</v>
      </c>
      <c r="T311" s="52" t="str">
        <f>'3500 '!AB475</f>
        <v/>
      </c>
      <c r="U311" s="62">
        <f>'3500 '!AC475</f>
        <v>0</v>
      </c>
      <c r="W311" s="81">
        <f t="shared" si="2"/>
        <v>0</v>
      </c>
    </row>
    <row r="312" spans="1:23" s="6" customFormat="1" ht="18" hidden="1" customHeight="1" x14ac:dyDescent="0.3">
      <c r="A312" s="6" t="str">
        <f>'3500 '!A476</f>
        <v>b</v>
      </c>
      <c r="B312" s="70" t="str">
        <f>'3500 '!B476</f>
        <v/>
      </c>
      <c r="C312" s="29" t="str">
        <f>'3500 '!C476</f>
        <v>სხვა ხარჯები</v>
      </c>
      <c r="D312" s="12">
        <f>'3500 '!D476</f>
        <v>0</v>
      </c>
      <c r="E312" s="12">
        <f>'3500 '!E476</f>
        <v>0</v>
      </c>
      <c r="F312" s="43">
        <f>'3500 '!F476</f>
        <v>0</v>
      </c>
      <c r="G312" s="43">
        <f>'3500 '!G476</f>
        <v>0</v>
      </c>
      <c r="H312" s="52" t="str">
        <f>'3500 '!L476</f>
        <v/>
      </c>
      <c r="I312" s="12">
        <f>'3500 '!M476</f>
        <v>0</v>
      </c>
      <c r="J312" s="12">
        <f>'3500 '!O476</f>
        <v>0</v>
      </c>
      <c r="K312" s="12">
        <f>'3500 '!S476</f>
        <v>0</v>
      </c>
      <c r="L312" s="43">
        <f>'3500 '!T476</f>
        <v>0</v>
      </c>
      <c r="M312" s="52" t="str">
        <f>'3500 '!U476</f>
        <v/>
      </c>
      <c r="N312" s="62">
        <f>'3500 '!V476</f>
        <v>0</v>
      </c>
      <c r="O312" s="62">
        <f>'3500 '!W476</f>
        <v>0</v>
      </c>
      <c r="P312" s="62">
        <f>'3500 '!X476</f>
        <v>0</v>
      </c>
      <c r="Q312" s="62">
        <f>'3500 '!Y476</f>
        <v>0</v>
      </c>
      <c r="R312" s="62">
        <f>'3500 '!Z476</f>
        <v>0</v>
      </c>
      <c r="S312" s="62">
        <f>'3500 '!AA476</f>
        <v>0</v>
      </c>
      <c r="T312" s="52" t="str">
        <f>'3500 '!AB476</f>
        <v/>
      </c>
      <c r="U312" s="62">
        <f>'3500 '!AC476</f>
        <v>0</v>
      </c>
      <c r="W312" s="81">
        <f t="shared" si="2"/>
        <v>0</v>
      </c>
    </row>
    <row r="313" spans="1:23" s="6" customFormat="1" ht="15" hidden="1" customHeight="1" x14ac:dyDescent="0.3">
      <c r="A313" s="6" t="str">
        <f>'3500 '!A477</f>
        <v>b</v>
      </c>
      <c r="B313" s="69" t="str">
        <f>'3500 '!B477</f>
        <v/>
      </c>
      <c r="C313" s="13" t="str">
        <f>'3500 '!C477</f>
        <v>არაფინანსური აქტივების ზრდა</v>
      </c>
      <c r="D313" s="14">
        <f>'3500 '!D477</f>
        <v>0</v>
      </c>
      <c r="E313" s="14">
        <f>'3500 '!E477</f>
        <v>0</v>
      </c>
      <c r="F313" s="44">
        <f>'3500 '!F477</f>
        <v>0</v>
      </c>
      <c r="G313" s="44">
        <f>'3500 '!G477</f>
        <v>0</v>
      </c>
      <c r="H313" s="53" t="str">
        <f>'3500 '!L477</f>
        <v/>
      </c>
      <c r="I313" s="14">
        <f>'3500 '!M477</f>
        <v>0</v>
      </c>
      <c r="J313" s="14">
        <f>'3500 '!O477</f>
        <v>0</v>
      </c>
      <c r="K313" s="14">
        <f>'3500 '!S477</f>
        <v>0</v>
      </c>
      <c r="L313" s="44">
        <f>'3500 '!T477</f>
        <v>0</v>
      </c>
      <c r="M313" s="53" t="str">
        <f>'3500 '!U477</f>
        <v/>
      </c>
      <c r="N313" s="63">
        <f>'3500 '!V477</f>
        <v>0</v>
      </c>
      <c r="O313" s="63">
        <f>'3500 '!W477</f>
        <v>0</v>
      </c>
      <c r="P313" s="63">
        <f>'3500 '!X477</f>
        <v>0</v>
      </c>
      <c r="Q313" s="63">
        <f>'3500 '!Y477</f>
        <v>0</v>
      </c>
      <c r="R313" s="63">
        <f>'3500 '!Z477</f>
        <v>0</v>
      </c>
      <c r="S313" s="63">
        <f>'3500 '!AA477</f>
        <v>0</v>
      </c>
      <c r="T313" s="53" t="str">
        <f>'3500 '!AB477</f>
        <v/>
      </c>
      <c r="U313" s="63">
        <f>'3500 '!AC477</f>
        <v>0</v>
      </c>
      <c r="W313" s="81">
        <f t="shared" si="2"/>
        <v>0</v>
      </c>
    </row>
    <row r="314" spans="1:23" s="6" customFormat="1" ht="15" hidden="1" customHeight="1" x14ac:dyDescent="0.3">
      <c r="A314" s="6" t="str">
        <f>'3500 '!A478</f>
        <v>b</v>
      </c>
      <c r="B314" s="69" t="str">
        <f>'3500 '!B478</f>
        <v/>
      </c>
      <c r="C314" s="13" t="str">
        <f>'3500 '!C478</f>
        <v>ფინანსური აქტივების ზრდა</v>
      </c>
      <c r="D314" s="14">
        <f>'3500 '!D478</f>
        <v>0</v>
      </c>
      <c r="E314" s="14">
        <f>'3500 '!E478</f>
        <v>0</v>
      </c>
      <c r="F314" s="44">
        <f>'3500 '!F478</f>
        <v>0</v>
      </c>
      <c r="G314" s="44">
        <f>'3500 '!G478</f>
        <v>0</v>
      </c>
      <c r="H314" s="53" t="str">
        <f>'3500 '!L478</f>
        <v/>
      </c>
      <c r="I314" s="14">
        <f>'3500 '!M478</f>
        <v>0</v>
      </c>
      <c r="J314" s="14">
        <f>'3500 '!O478</f>
        <v>0</v>
      </c>
      <c r="K314" s="14">
        <f>'3500 '!S478</f>
        <v>0</v>
      </c>
      <c r="L314" s="44">
        <f>'3500 '!T478</f>
        <v>0</v>
      </c>
      <c r="M314" s="53" t="str">
        <f>'3500 '!U478</f>
        <v/>
      </c>
      <c r="N314" s="63">
        <f>'3500 '!V478</f>
        <v>0</v>
      </c>
      <c r="O314" s="63">
        <f>'3500 '!W478</f>
        <v>0</v>
      </c>
      <c r="P314" s="63">
        <f>'3500 '!X478</f>
        <v>0</v>
      </c>
      <c r="Q314" s="63">
        <f>'3500 '!Y478</f>
        <v>0</v>
      </c>
      <c r="R314" s="63">
        <f>'3500 '!Z478</f>
        <v>0</v>
      </c>
      <c r="S314" s="63">
        <f>'3500 '!AA478</f>
        <v>0</v>
      </c>
      <c r="T314" s="53" t="str">
        <f>'3500 '!AB478</f>
        <v/>
      </c>
      <c r="U314" s="63">
        <f>'3500 '!AC478</f>
        <v>0</v>
      </c>
      <c r="W314" s="81">
        <f t="shared" si="2"/>
        <v>0</v>
      </c>
    </row>
    <row r="315" spans="1:23" ht="15.75" hidden="1" customHeight="1" thickBot="1" x14ac:dyDescent="0.3">
      <c r="A315" s="6" t="str">
        <f>'3500 '!A479</f>
        <v>b</v>
      </c>
      <c r="B315" s="71" t="str">
        <f>'3500 '!B479</f>
        <v/>
      </c>
      <c r="C315" s="17" t="str">
        <f>'3500 '!C479</f>
        <v>ვალდებულებების კლება</v>
      </c>
      <c r="D315" s="18">
        <f>'3500 '!D479</f>
        <v>0</v>
      </c>
      <c r="E315" s="18">
        <f>'3500 '!E479</f>
        <v>0</v>
      </c>
      <c r="F315" s="46">
        <f>'3500 '!F479</f>
        <v>0</v>
      </c>
      <c r="G315" s="46">
        <f>'3500 '!G479</f>
        <v>0</v>
      </c>
      <c r="H315" s="55" t="str">
        <f>'3500 '!L479</f>
        <v/>
      </c>
      <c r="I315" s="18">
        <f>'3500 '!M479</f>
        <v>0</v>
      </c>
      <c r="J315" s="18">
        <f>'3500 '!O479</f>
        <v>0</v>
      </c>
      <c r="K315" s="18">
        <f>'3500 '!S479</f>
        <v>0</v>
      </c>
      <c r="L315" s="46">
        <f>'3500 '!T479</f>
        <v>0</v>
      </c>
      <c r="M315" s="55" t="str">
        <f>'3500 '!U479</f>
        <v/>
      </c>
      <c r="N315" s="65">
        <f>'3500 '!V479</f>
        <v>0</v>
      </c>
      <c r="O315" s="65">
        <f>'3500 '!W479</f>
        <v>0</v>
      </c>
      <c r="P315" s="65">
        <f>'3500 '!X479</f>
        <v>0</v>
      </c>
      <c r="Q315" s="65">
        <f>'3500 '!Y479</f>
        <v>0</v>
      </c>
      <c r="R315" s="65">
        <f>'3500 '!Z479</f>
        <v>0</v>
      </c>
      <c r="S315" s="65">
        <f>'3500 '!AA479</f>
        <v>0</v>
      </c>
      <c r="T315" s="55" t="str">
        <f>'3500 '!AB479</f>
        <v/>
      </c>
      <c r="U315" s="65">
        <f>'3500 '!AC479</f>
        <v>0</v>
      </c>
      <c r="W315" s="81">
        <f t="shared" si="2"/>
        <v>0</v>
      </c>
    </row>
    <row r="316" spans="1:23" s="6" customFormat="1" ht="46.5" hidden="1" customHeight="1" thickTop="1" thickBot="1" x14ac:dyDescent="0.3">
      <c r="A316" s="6" t="str">
        <f>'3500 '!A480</f>
        <v>b</v>
      </c>
      <c r="B316" s="67" t="str">
        <f>'3500 '!B480</f>
        <v>35 02 02 08</v>
      </c>
      <c r="C316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'3500 '!D480</f>
        <v>0</v>
      </c>
      <c r="E316" s="22">
        <f>'3500 '!E480</f>
        <v>0</v>
      </c>
      <c r="F316" s="47">
        <f>'3500 '!F480</f>
        <v>0</v>
      </c>
      <c r="G316" s="47">
        <f>'3500 '!G480</f>
        <v>0</v>
      </c>
      <c r="H316" s="56" t="str">
        <f>'3500 '!L480</f>
        <v/>
      </c>
      <c r="I316" s="22">
        <f>'3500 '!M480</f>
        <v>0</v>
      </c>
      <c r="J316" s="22">
        <f>'3500 '!O480</f>
        <v>0</v>
      </c>
      <c r="K316" s="22">
        <f>'3500 '!S480</f>
        <v>0</v>
      </c>
      <c r="L316" s="47">
        <f>'3500 '!T480</f>
        <v>0</v>
      </c>
      <c r="M316" s="56" t="str">
        <f>'3500 '!U480</f>
        <v/>
      </c>
      <c r="N316" s="66">
        <f>'3500 '!V480</f>
        <v>0</v>
      </c>
      <c r="O316" s="66">
        <f>'3500 '!W480</f>
        <v>0</v>
      </c>
      <c r="P316" s="66">
        <f>'3500 '!X480</f>
        <v>0</v>
      </c>
      <c r="Q316" s="66">
        <f>'3500 '!Y480</f>
        <v>0</v>
      </c>
      <c r="R316" s="66">
        <f>'3500 '!Z480</f>
        <v>0</v>
      </c>
      <c r="S316" s="66">
        <f>'3500 '!AA480</f>
        <v>0</v>
      </c>
      <c r="T316" s="56" t="str">
        <f>'3500 '!AB480</f>
        <v/>
      </c>
      <c r="U316" s="66">
        <f>'3500 '!AC480</f>
        <v>0</v>
      </c>
      <c r="W316" s="81">
        <f t="shared" si="2"/>
        <v>0</v>
      </c>
    </row>
    <row r="317" spans="1:23" s="6" customFormat="1" ht="15.75" hidden="1" customHeight="1" thickTop="1" x14ac:dyDescent="0.3">
      <c r="A317" s="6" t="str">
        <f>'3500 '!A481</f>
        <v>b</v>
      </c>
      <c r="B317" s="69" t="str">
        <f>'3500 '!B481</f>
        <v/>
      </c>
      <c r="C317" s="13" t="str">
        <f>'3500 '!C481</f>
        <v>ხარჯები</v>
      </c>
      <c r="D317" s="14">
        <f>'3500 '!D481</f>
        <v>0</v>
      </c>
      <c r="E317" s="14">
        <f>'3500 '!E481</f>
        <v>0</v>
      </c>
      <c r="F317" s="44">
        <f>'3500 '!F481</f>
        <v>0</v>
      </c>
      <c r="G317" s="44">
        <f>'3500 '!G481</f>
        <v>0</v>
      </c>
      <c r="H317" s="53" t="str">
        <f>'3500 '!L481</f>
        <v/>
      </c>
      <c r="I317" s="14">
        <f>'3500 '!M481</f>
        <v>0</v>
      </c>
      <c r="J317" s="14">
        <f>'3500 '!O481</f>
        <v>0</v>
      </c>
      <c r="K317" s="14">
        <f>'3500 '!S481</f>
        <v>0</v>
      </c>
      <c r="L317" s="44">
        <f>'3500 '!T481</f>
        <v>0</v>
      </c>
      <c r="M317" s="53" t="str">
        <f>'3500 '!U481</f>
        <v/>
      </c>
      <c r="N317" s="63">
        <f>'3500 '!V481</f>
        <v>0</v>
      </c>
      <c r="O317" s="63">
        <f>'3500 '!W481</f>
        <v>0</v>
      </c>
      <c r="P317" s="63">
        <f>'3500 '!X481</f>
        <v>0</v>
      </c>
      <c r="Q317" s="63">
        <f>'3500 '!Y481</f>
        <v>0</v>
      </c>
      <c r="R317" s="63">
        <f>'3500 '!Z481</f>
        <v>0</v>
      </c>
      <c r="S317" s="63">
        <f>'3500 '!AA481</f>
        <v>0</v>
      </c>
      <c r="T317" s="53" t="str">
        <f>'3500 '!AB481</f>
        <v/>
      </c>
      <c r="U317" s="63">
        <f>'3500 '!AC481</f>
        <v>0</v>
      </c>
      <c r="W317" s="81">
        <f t="shared" si="2"/>
        <v>0</v>
      </c>
    </row>
    <row r="318" spans="1:23" s="6" customFormat="1" ht="18" hidden="1" customHeight="1" x14ac:dyDescent="0.3">
      <c r="A318" s="6" t="str">
        <f>'3500 '!A482</f>
        <v>b</v>
      </c>
      <c r="B318" s="70" t="str">
        <f>'3500 '!B482</f>
        <v/>
      </c>
      <c r="C318" s="29" t="str">
        <f>'3500 '!C482</f>
        <v>შრომის ანაზღაურება</v>
      </c>
      <c r="D318" s="12">
        <f>'3500 '!D482</f>
        <v>0</v>
      </c>
      <c r="E318" s="12">
        <f>'3500 '!E482</f>
        <v>0</v>
      </c>
      <c r="F318" s="43">
        <f>'3500 '!F482</f>
        <v>0</v>
      </c>
      <c r="G318" s="43">
        <f>'3500 '!G482</f>
        <v>0</v>
      </c>
      <c r="H318" s="52" t="str">
        <f>'3500 '!L482</f>
        <v/>
      </c>
      <c r="I318" s="12">
        <f>'3500 '!M482</f>
        <v>0</v>
      </c>
      <c r="J318" s="12">
        <f>'3500 '!O482</f>
        <v>0</v>
      </c>
      <c r="K318" s="12">
        <f>'3500 '!S482</f>
        <v>0</v>
      </c>
      <c r="L318" s="43">
        <f>'3500 '!T482</f>
        <v>0</v>
      </c>
      <c r="M318" s="52" t="str">
        <f>'3500 '!U482</f>
        <v/>
      </c>
      <c r="N318" s="62">
        <f>'3500 '!V482</f>
        <v>0</v>
      </c>
      <c r="O318" s="62">
        <f>'3500 '!W482</f>
        <v>0</v>
      </c>
      <c r="P318" s="62">
        <f>'3500 '!X482</f>
        <v>0</v>
      </c>
      <c r="Q318" s="62">
        <f>'3500 '!Y482</f>
        <v>0</v>
      </c>
      <c r="R318" s="62">
        <f>'3500 '!Z482</f>
        <v>0</v>
      </c>
      <c r="S318" s="62">
        <f>'3500 '!AA482</f>
        <v>0</v>
      </c>
      <c r="T318" s="52" t="str">
        <f>'3500 '!AB482</f>
        <v/>
      </c>
      <c r="U318" s="62">
        <f>'3500 '!AC482</f>
        <v>0</v>
      </c>
      <c r="W318" s="81">
        <f t="shared" si="2"/>
        <v>0</v>
      </c>
    </row>
    <row r="319" spans="1:23" s="6" customFormat="1" ht="18" hidden="1" customHeight="1" x14ac:dyDescent="0.3">
      <c r="A319" s="6" t="str">
        <f>'3500 '!A483</f>
        <v>b</v>
      </c>
      <c r="B319" s="70" t="str">
        <f>'3500 '!B483</f>
        <v/>
      </c>
      <c r="C319" s="29" t="str">
        <f>'3500 '!C483</f>
        <v>საქონელი და მომსახურება</v>
      </c>
      <c r="D319" s="12">
        <f>'3500 '!D483</f>
        <v>0</v>
      </c>
      <c r="E319" s="12">
        <f>'3500 '!E483</f>
        <v>0</v>
      </c>
      <c r="F319" s="43">
        <f>'3500 '!F483</f>
        <v>0</v>
      </c>
      <c r="G319" s="43">
        <f>'3500 '!G483</f>
        <v>0</v>
      </c>
      <c r="H319" s="52" t="str">
        <f>'3500 '!L483</f>
        <v/>
      </c>
      <c r="I319" s="12">
        <f>'3500 '!M483</f>
        <v>0</v>
      </c>
      <c r="J319" s="12">
        <f>'3500 '!O483</f>
        <v>0</v>
      </c>
      <c r="K319" s="12">
        <f>'3500 '!S483</f>
        <v>0</v>
      </c>
      <c r="L319" s="43">
        <f>'3500 '!T483</f>
        <v>0</v>
      </c>
      <c r="M319" s="52" t="str">
        <f>'3500 '!U483</f>
        <v/>
      </c>
      <c r="N319" s="62">
        <f>'3500 '!V483</f>
        <v>0</v>
      </c>
      <c r="O319" s="62">
        <f>'3500 '!W483</f>
        <v>0</v>
      </c>
      <c r="P319" s="62">
        <f>'3500 '!X483</f>
        <v>0</v>
      </c>
      <c r="Q319" s="62">
        <f>'3500 '!Y483</f>
        <v>0</v>
      </c>
      <c r="R319" s="62">
        <f>'3500 '!Z483</f>
        <v>0</v>
      </c>
      <c r="S319" s="62">
        <f>'3500 '!AA483</f>
        <v>0</v>
      </c>
      <c r="T319" s="52" t="str">
        <f>'3500 '!AB483</f>
        <v/>
      </c>
      <c r="U319" s="62">
        <f>'3500 '!AC483</f>
        <v>0</v>
      </c>
      <c r="W319" s="81">
        <f t="shared" si="2"/>
        <v>0</v>
      </c>
    </row>
    <row r="320" spans="1:23" s="6" customFormat="1" ht="18" hidden="1" customHeight="1" x14ac:dyDescent="0.3">
      <c r="A320" s="6" t="str">
        <f>'3500 '!A484</f>
        <v>b</v>
      </c>
      <c r="B320" s="70" t="str">
        <f>'3500 '!B484</f>
        <v/>
      </c>
      <c r="C320" s="29" t="str">
        <f>'3500 '!C484</f>
        <v>პროცენტი</v>
      </c>
      <c r="D320" s="12">
        <f>'3500 '!D484</f>
        <v>0</v>
      </c>
      <c r="E320" s="12">
        <f>'3500 '!E484</f>
        <v>0</v>
      </c>
      <c r="F320" s="43">
        <f>'3500 '!F484</f>
        <v>0</v>
      </c>
      <c r="G320" s="43">
        <f>'3500 '!G484</f>
        <v>0</v>
      </c>
      <c r="H320" s="52" t="str">
        <f>'3500 '!L484</f>
        <v/>
      </c>
      <c r="I320" s="12">
        <f>'3500 '!M484</f>
        <v>0</v>
      </c>
      <c r="J320" s="12">
        <f>'3500 '!O484</f>
        <v>0</v>
      </c>
      <c r="K320" s="12">
        <f>'3500 '!S484</f>
        <v>0</v>
      </c>
      <c r="L320" s="43">
        <f>'3500 '!T484</f>
        <v>0</v>
      </c>
      <c r="M320" s="52" t="str">
        <f>'3500 '!U484</f>
        <v/>
      </c>
      <c r="N320" s="62">
        <f>'3500 '!V484</f>
        <v>0</v>
      </c>
      <c r="O320" s="62">
        <f>'3500 '!W484</f>
        <v>0</v>
      </c>
      <c r="P320" s="62">
        <f>'3500 '!X484</f>
        <v>0</v>
      </c>
      <c r="Q320" s="62">
        <f>'3500 '!Y484</f>
        <v>0</v>
      </c>
      <c r="R320" s="62">
        <f>'3500 '!Z484</f>
        <v>0</v>
      </c>
      <c r="S320" s="62">
        <f>'3500 '!AA484</f>
        <v>0</v>
      </c>
      <c r="T320" s="52" t="str">
        <f>'3500 '!AB484</f>
        <v/>
      </c>
      <c r="U320" s="62">
        <f>'3500 '!AC484</f>
        <v>0</v>
      </c>
      <c r="W320" s="81">
        <f t="shared" si="2"/>
        <v>0</v>
      </c>
    </row>
    <row r="321" spans="1:23" s="6" customFormat="1" ht="18" hidden="1" customHeight="1" x14ac:dyDescent="0.3">
      <c r="A321" s="6" t="str">
        <f>'3500 '!A485</f>
        <v>b</v>
      </c>
      <c r="B321" s="70" t="str">
        <f>'3500 '!B485</f>
        <v/>
      </c>
      <c r="C321" s="29" t="str">
        <f>'3500 '!C485</f>
        <v>სუბსიდიები</v>
      </c>
      <c r="D321" s="12">
        <f>'3500 '!D485</f>
        <v>0</v>
      </c>
      <c r="E321" s="12">
        <f>'3500 '!E485</f>
        <v>0</v>
      </c>
      <c r="F321" s="43">
        <f>'3500 '!F485</f>
        <v>0</v>
      </c>
      <c r="G321" s="43">
        <f>'3500 '!G485</f>
        <v>0</v>
      </c>
      <c r="H321" s="52" t="str">
        <f>'3500 '!L485</f>
        <v/>
      </c>
      <c r="I321" s="12">
        <f>'3500 '!M485</f>
        <v>0</v>
      </c>
      <c r="J321" s="12">
        <f>'3500 '!O485</f>
        <v>0</v>
      </c>
      <c r="K321" s="12">
        <f>'3500 '!S485</f>
        <v>0</v>
      </c>
      <c r="L321" s="43">
        <f>'3500 '!T485</f>
        <v>0</v>
      </c>
      <c r="M321" s="52" t="str">
        <f>'3500 '!U485</f>
        <v/>
      </c>
      <c r="N321" s="62">
        <f>'3500 '!V485</f>
        <v>0</v>
      </c>
      <c r="O321" s="62">
        <f>'3500 '!W485</f>
        <v>0</v>
      </c>
      <c r="P321" s="62">
        <f>'3500 '!X485</f>
        <v>0</v>
      </c>
      <c r="Q321" s="62">
        <f>'3500 '!Y485</f>
        <v>0</v>
      </c>
      <c r="R321" s="62">
        <f>'3500 '!Z485</f>
        <v>0</v>
      </c>
      <c r="S321" s="62">
        <f>'3500 '!AA485</f>
        <v>0</v>
      </c>
      <c r="T321" s="52" t="str">
        <f>'3500 '!AB485</f>
        <v/>
      </c>
      <c r="U321" s="62">
        <f>'3500 '!AC485</f>
        <v>0</v>
      </c>
      <c r="W321" s="81">
        <f t="shared" si="2"/>
        <v>0</v>
      </c>
    </row>
    <row r="322" spans="1:23" s="6" customFormat="1" ht="18" hidden="1" customHeight="1" x14ac:dyDescent="0.3">
      <c r="A322" s="6" t="str">
        <f>'3500 '!A486</f>
        <v>b</v>
      </c>
      <c r="B322" s="70" t="str">
        <f>'3500 '!B486</f>
        <v/>
      </c>
      <c r="C322" s="29" t="str">
        <f>'3500 '!C486</f>
        <v>გრანტები</v>
      </c>
      <c r="D322" s="12">
        <f>'3500 '!D486</f>
        <v>0</v>
      </c>
      <c r="E322" s="12">
        <f>'3500 '!E486</f>
        <v>0</v>
      </c>
      <c r="F322" s="43">
        <f>'3500 '!F486</f>
        <v>0</v>
      </c>
      <c r="G322" s="43">
        <f>'3500 '!G486</f>
        <v>0</v>
      </c>
      <c r="H322" s="52" t="str">
        <f>'3500 '!L486</f>
        <v/>
      </c>
      <c r="I322" s="12">
        <f>'3500 '!M486</f>
        <v>0</v>
      </c>
      <c r="J322" s="12">
        <f>'3500 '!O486</f>
        <v>0</v>
      </c>
      <c r="K322" s="12">
        <f>'3500 '!S486</f>
        <v>0</v>
      </c>
      <c r="L322" s="43">
        <f>'3500 '!T486</f>
        <v>0</v>
      </c>
      <c r="M322" s="52" t="str">
        <f>'3500 '!U486</f>
        <v/>
      </c>
      <c r="N322" s="62">
        <f>'3500 '!V486</f>
        <v>0</v>
      </c>
      <c r="O322" s="62">
        <f>'3500 '!W486</f>
        <v>0</v>
      </c>
      <c r="P322" s="62">
        <f>'3500 '!X486</f>
        <v>0</v>
      </c>
      <c r="Q322" s="62">
        <f>'3500 '!Y486</f>
        <v>0</v>
      </c>
      <c r="R322" s="62">
        <f>'3500 '!Z486</f>
        <v>0</v>
      </c>
      <c r="S322" s="62">
        <f>'3500 '!AA486</f>
        <v>0</v>
      </c>
      <c r="T322" s="52" t="str">
        <f>'3500 '!AB486</f>
        <v/>
      </c>
      <c r="U322" s="62">
        <f>'3500 '!AC486</f>
        <v>0</v>
      </c>
      <c r="W322" s="81">
        <f t="shared" si="2"/>
        <v>0</v>
      </c>
    </row>
    <row r="323" spans="1:23" s="6" customFormat="1" ht="18" hidden="1" customHeight="1" x14ac:dyDescent="0.3">
      <c r="A323" s="6" t="str">
        <f>'3500 '!A487</f>
        <v>b</v>
      </c>
      <c r="B323" s="70" t="str">
        <f>'3500 '!B487</f>
        <v/>
      </c>
      <c r="C323" s="29" t="str">
        <f>'3500 '!C487</f>
        <v>სოციალური უზრუნველყოფა</v>
      </c>
      <c r="D323" s="12">
        <f>'3500 '!D487</f>
        <v>0</v>
      </c>
      <c r="E323" s="12">
        <f>'3500 '!E487</f>
        <v>0</v>
      </c>
      <c r="F323" s="43">
        <f>'3500 '!F487</f>
        <v>0</v>
      </c>
      <c r="G323" s="43">
        <f>'3500 '!G487</f>
        <v>0</v>
      </c>
      <c r="H323" s="52" t="str">
        <f>'3500 '!L487</f>
        <v/>
      </c>
      <c r="I323" s="12">
        <f>'3500 '!M487</f>
        <v>0</v>
      </c>
      <c r="J323" s="12">
        <f>'3500 '!O487</f>
        <v>0</v>
      </c>
      <c r="K323" s="12">
        <f>'3500 '!S487</f>
        <v>0</v>
      </c>
      <c r="L323" s="43">
        <f>'3500 '!T487</f>
        <v>0</v>
      </c>
      <c r="M323" s="52" t="str">
        <f>'3500 '!U487</f>
        <v/>
      </c>
      <c r="N323" s="62">
        <f>'3500 '!V487</f>
        <v>0</v>
      </c>
      <c r="O323" s="62">
        <f>'3500 '!W487</f>
        <v>0</v>
      </c>
      <c r="P323" s="62">
        <f>'3500 '!X487</f>
        <v>0</v>
      </c>
      <c r="Q323" s="62">
        <f>'3500 '!Y487</f>
        <v>0</v>
      </c>
      <c r="R323" s="62">
        <f>'3500 '!Z487</f>
        <v>0</v>
      </c>
      <c r="S323" s="62">
        <f>'3500 '!AA487</f>
        <v>0</v>
      </c>
      <c r="T323" s="52" t="str">
        <f>'3500 '!AB487</f>
        <v/>
      </c>
      <c r="U323" s="62">
        <f>'3500 '!AC487</f>
        <v>0</v>
      </c>
      <c r="W323" s="81">
        <f t="shared" si="2"/>
        <v>0</v>
      </c>
    </row>
    <row r="324" spans="1:23" s="6" customFormat="1" ht="18" hidden="1" customHeight="1" x14ac:dyDescent="0.3">
      <c r="A324" s="6" t="str">
        <f>'3500 '!A488</f>
        <v>b</v>
      </c>
      <c r="B324" s="70" t="str">
        <f>'3500 '!B488</f>
        <v/>
      </c>
      <c r="C324" s="29" t="str">
        <f>'3500 '!C488</f>
        <v>სხვა ხარჯები</v>
      </c>
      <c r="D324" s="12">
        <f>'3500 '!D488</f>
        <v>0</v>
      </c>
      <c r="E324" s="12">
        <f>'3500 '!E488</f>
        <v>0</v>
      </c>
      <c r="F324" s="43">
        <f>'3500 '!F488</f>
        <v>0</v>
      </c>
      <c r="G324" s="43">
        <f>'3500 '!G488</f>
        <v>0</v>
      </c>
      <c r="H324" s="52" t="str">
        <f>'3500 '!L488</f>
        <v/>
      </c>
      <c r="I324" s="12">
        <f>'3500 '!M488</f>
        <v>0</v>
      </c>
      <c r="J324" s="12">
        <f>'3500 '!O488</f>
        <v>0</v>
      </c>
      <c r="K324" s="12">
        <f>'3500 '!S488</f>
        <v>0</v>
      </c>
      <c r="L324" s="43">
        <f>'3500 '!T488</f>
        <v>0</v>
      </c>
      <c r="M324" s="52" t="str">
        <f>'3500 '!U488</f>
        <v/>
      </c>
      <c r="N324" s="62">
        <f>'3500 '!V488</f>
        <v>0</v>
      </c>
      <c r="O324" s="62">
        <f>'3500 '!W488</f>
        <v>0</v>
      </c>
      <c r="P324" s="62">
        <f>'3500 '!X488</f>
        <v>0</v>
      </c>
      <c r="Q324" s="62">
        <f>'3500 '!Y488</f>
        <v>0</v>
      </c>
      <c r="R324" s="62">
        <f>'3500 '!Z488</f>
        <v>0</v>
      </c>
      <c r="S324" s="62">
        <f>'3500 '!AA488</f>
        <v>0</v>
      </c>
      <c r="T324" s="52" t="str">
        <f>'3500 '!AB488</f>
        <v/>
      </c>
      <c r="U324" s="62">
        <f>'3500 '!AC488</f>
        <v>0</v>
      </c>
      <c r="W324" s="81">
        <f t="shared" si="2"/>
        <v>0</v>
      </c>
    </row>
    <row r="325" spans="1:23" s="6" customFormat="1" ht="15" hidden="1" customHeight="1" x14ac:dyDescent="0.3">
      <c r="A325" s="6" t="str">
        <f>'3500 '!A489</f>
        <v>b</v>
      </c>
      <c r="B325" s="69" t="str">
        <f>'3500 '!B489</f>
        <v/>
      </c>
      <c r="C325" s="13" t="str">
        <f>'3500 '!C489</f>
        <v>არაფინანსური აქტივების ზრდა</v>
      </c>
      <c r="D325" s="14">
        <f>'3500 '!D489</f>
        <v>0</v>
      </c>
      <c r="E325" s="14">
        <f>'3500 '!E489</f>
        <v>0</v>
      </c>
      <c r="F325" s="44">
        <f>'3500 '!F489</f>
        <v>0</v>
      </c>
      <c r="G325" s="44">
        <f>'3500 '!G489</f>
        <v>0</v>
      </c>
      <c r="H325" s="53" t="str">
        <f>'3500 '!L489</f>
        <v/>
      </c>
      <c r="I325" s="14">
        <f>'3500 '!M489</f>
        <v>0</v>
      </c>
      <c r="J325" s="14">
        <f>'3500 '!O489</f>
        <v>0</v>
      </c>
      <c r="K325" s="14">
        <f>'3500 '!S489</f>
        <v>0</v>
      </c>
      <c r="L325" s="44">
        <f>'3500 '!T489</f>
        <v>0</v>
      </c>
      <c r="M325" s="53" t="str">
        <f>'3500 '!U489</f>
        <v/>
      </c>
      <c r="N325" s="63">
        <f>'3500 '!V489</f>
        <v>0</v>
      </c>
      <c r="O325" s="63">
        <f>'3500 '!W489</f>
        <v>0</v>
      </c>
      <c r="P325" s="63">
        <f>'3500 '!X489</f>
        <v>0</v>
      </c>
      <c r="Q325" s="63">
        <f>'3500 '!Y489</f>
        <v>0</v>
      </c>
      <c r="R325" s="63">
        <f>'3500 '!Z489</f>
        <v>0</v>
      </c>
      <c r="S325" s="63">
        <f>'3500 '!AA489</f>
        <v>0</v>
      </c>
      <c r="T325" s="53" t="str">
        <f>'3500 '!AB489</f>
        <v/>
      </c>
      <c r="U325" s="63">
        <f>'3500 '!AC489</f>
        <v>0</v>
      </c>
      <c r="W325" s="81">
        <f t="shared" si="2"/>
        <v>0</v>
      </c>
    </row>
    <row r="326" spans="1:23" s="6" customFormat="1" ht="15" hidden="1" customHeight="1" x14ac:dyDescent="0.3">
      <c r="A326" s="6" t="str">
        <f>'3500 '!A490</f>
        <v>b</v>
      </c>
      <c r="B326" s="69" t="str">
        <f>'3500 '!B490</f>
        <v/>
      </c>
      <c r="C326" s="13" t="str">
        <f>'3500 '!C490</f>
        <v>ფინანსური აქტივების ზრდა</v>
      </c>
      <c r="D326" s="14">
        <f>'3500 '!D490</f>
        <v>0</v>
      </c>
      <c r="E326" s="14">
        <f>'3500 '!E490</f>
        <v>0</v>
      </c>
      <c r="F326" s="44">
        <f>'3500 '!F490</f>
        <v>0</v>
      </c>
      <c r="G326" s="44">
        <f>'3500 '!G490</f>
        <v>0</v>
      </c>
      <c r="H326" s="53" t="str">
        <f>'3500 '!L490</f>
        <v/>
      </c>
      <c r="I326" s="14">
        <f>'3500 '!M490</f>
        <v>0</v>
      </c>
      <c r="J326" s="14">
        <f>'3500 '!O490</f>
        <v>0</v>
      </c>
      <c r="K326" s="14">
        <f>'3500 '!S490</f>
        <v>0</v>
      </c>
      <c r="L326" s="44">
        <f>'3500 '!T490</f>
        <v>0</v>
      </c>
      <c r="M326" s="53" t="str">
        <f>'3500 '!U490</f>
        <v/>
      </c>
      <c r="N326" s="63">
        <f>'3500 '!V490</f>
        <v>0</v>
      </c>
      <c r="O326" s="63">
        <f>'3500 '!W490</f>
        <v>0</v>
      </c>
      <c r="P326" s="63">
        <f>'3500 '!X490</f>
        <v>0</v>
      </c>
      <c r="Q326" s="63">
        <f>'3500 '!Y490</f>
        <v>0</v>
      </c>
      <c r="R326" s="63">
        <f>'3500 '!Z490</f>
        <v>0</v>
      </c>
      <c r="S326" s="63">
        <f>'3500 '!AA490</f>
        <v>0</v>
      </c>
      <c r="T326" s="53" t="str">
        <f>'3500 '!AB490</f>
        <v/>
      </c>
      <c r="U326" s="63">
        <f>'3500 '!AC490</f>
        <v>0</v>
      </c>
      <c r="W326" s="81">
        <f t="shared" si="2"/>
        <v>0</v>
      </c>
    </row>
    <row r="327" spans="1:23" s="6" customFormat="1" ht="15.75" hidden="1" customHeight="1" thickBot="1" x14ac:dyDescent="0.3">
      <c r="A327" s="6" t="str">
        <f>'3500 '!A491</f>
        <v>b</v>
      </c>
      <c r="B327" s="71" t="str">
        <f>'3500 '!B491</f>
        <v/>
      </c>
      <c r="C327" s="17" t="str">
        <f>'3500 '!C491</f>
        <v>ვალდებულებების კლება</v>
      </c>
      <c r="D327" s="18">
        <f>'3500 '!D491</f>
        <v>0</v>
      </c>
      <c r="E327" s="18">
        <f>'3500 '!E491</f>
        <v>0</v>
      </c>
      <c r="F327" s="46">
        <f>'3500 '!F491</f>
        <v>0</v>
      </c>
      <c r="G327" s="46">
        <f>'3500 '!G491</f>
        <v>0</v>
      </c>
      <c r="H327" s="55" t="str">
        <f>'3500 '!L491</f>
        <v/>
      </c>
      <c r="I327" s="18">
        <f>'3500 '!M491</f>
        <v>0</v>
      </c>
      <c r="J327" s="18">
        <f>'3500 '!O491</f>
        <v>0</v>
      </c>
      <c r="K327" s="18">
        <f>'3500 '!S491</f>
        <v>0</v>
      </c>
      <c r="L327" s="46">
        <f>'3500 '!T491</f>
        <v>0</v>
      </c>
      <c r="M327" s="55" t="str">
        <f>'3500 '!U491</f>
        <v/>
      </c>
      <c r="N327" s="65">
        <f>'3500 '!V491</f>
        <v>0</v>
      </c>
      <c r="O327" s="65">
        <f>'3500 '!W491</f>
        <v>0</v>
      </c>
      <c r="P327" s="65">
        <f>'3500 '!X491</f>
        <v>0</v>
      </c>
      <c r="Q327" s="65">
        <f>'3500 '!Y491</f>
        <v>0</v>
      </c>
      <c r="R327" s="65">
        <f>'3500 '!Z491</f>
        <v>0</v>
      </c>
      <c r="S327" s="65">
        <f>'3500 '!AA491</f>
        <v>0</v>
      </c>
      <c r="T327" s="55" t="str">
        <f>'3500 '!AB491</f>
        <v/>
      </c>
      <c r="U327" s="65">
        <f>'3500 '!AC491</f>
        <v>0</v>
      </c>
      <c r="W327" s="81">
        <f t="shared" si="2"/>
        <v>0</v>
      </c>
    </row>
    <row r="328" spans="1:23" s="6" customFormat="1" ht="46.5" hidden="1" customHeight="1" thickTop="1" thickBot="1" x14ac:dyDescent="0.3">
      <c r="A328" s="6" t="str">
        <f>'3500 '!A492</f>
        <v>b</v>
      </c>
      <c r="B328" s="67" t="str">
        <f>'3500 '!B492</f>
        <v>35 02 02 09</v>
      </c>
      <c r="C328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'3500 '!D492</f>
        <v>0</v>
      </c>
      <c r="E328" s="22">
        <f>'3500 '!E492</f>
        <v>0</v>
      </c>
      <c r="F328" s="47">
        <f>'3500 '!F492</f>
        <v>0</v>
      </c>
      <c r="G328" s="47">
        <f>'3500 '!G492</f>
        <v>0</v>
      </c>
      <c r="H328" s="56" t="str">
        <f>'3500 '!L492</f>
        <v/>
      </c>
      <c r="I328" s="22">
        <f>'3500 '!M492</f>
        <v>0</v>
      </c>
      <c r="J328" s="22">
        <f>'3500 '!O492</f>
        <v>0</v>
      </c>
      <c r="K328" s="22">
        <f>'3500 '!S492</f>
        <v>0</v>
      </c>
      <c r="L328" s="47">
        <f>'3500 '!T492</f>
        <v>0</v>
      </c>
      <c r="M328" s="56" t="str">
        <f>'3500 '!U492</f>
        <v/>
      </c>
      <c r="N328" s="66">
        <f>'3500 '!V492</f>
        <v>0</v>
      </c>
      <c r="O328" s="66">
        <f>'3500 '!W492</f>
        <v>0</v>
      </c>
      <c r="P328" s="66">
        <f>'3500 '!X492</f>
        <v>0</v>
      </c>
      <c r="Q328" s="66">
        <f>'3500 '!Y492</f>
        <v>0</v>
      </c>
      <c r="R328" s="66">
        <f>'3500 '!Z492</f>
        <v>0</v>
      </c>
      <c r="S328" s="66">
        <f>'3500 '!AA492</f>
        <v>0</v>
      </c>
      <c r="T328" s="56" t="str">
        <f>'3500 '!AB492</f>
        <v/>
      </c>
      <c r="U328" s="66">
        <f>'3500 '!AC492</f>
        <v>0</v>
      </c>
      <c r="W328" s="81">
        <f t="shared" si="2"/>
        <v>0</v>
      </c>
    </row>
    <row r="329" spans="1:23" s="6" customFormat="1" ht="15.75" hidden="1" customHeight="1" thickTop="1" x14ac:dyDescent="0.3">
      <c r="A329" s="6" t="str">
        <f>'3500 '!A493</f>
        <v>b</v>
      </c>
      <c r="B329" s="69" t="str">
        <f>'3500 '!B493</f>
        <v/>
      </c>
      <c r="C329" s="13" t="str">
        <f>'3500 '!C493</f>
        <v>ხარჯები</v>
      </c>
      <c r="D329" s="14">
        <f>'3500 '!D493</f>
        <v>0</v>
      </c>
      <c r="E329" s="14">
        <f>'3500 '!E493</f>
        <v>0</v>
      </c>
      <c r="F329" s="44">
        <f>'3500 '!F493</f>
        <v>0</v>
      </c>
      <c r="G329" s="44">
        <f>'3500 '!G493</f>
        <v>0</v>
      </c>
      <c r="H329" s="53" t="str">
        <f>'3500 '!L493</f>
        <v/>
      </c>
      <c r="I329" s="14">
        <f>'3500 '!M493</f>
        <v>0</v>
      </c>
      <c r="J329" s="14">
        <f>'3500 '!O493</f>
        <v>0</v>
      </c>
      <c r="K329" s="14">
        <f>'3500 '!S493</f>
        <v>0</v>
      </c>
      <c r="L329" s="44">
        <f>'3500 '!T493</f>
        <v>0</v>
      </c>
      <c r="M329" s="53" t="str">
        <f>'3500 '!U493</f>
        <v/>
      </c>
      <c r="N329" s="63">
        <f>'3500 '!V493</f>
        <v>0</v>
      </c>
      <c r="O329" s="63">
        <f>'3500 '!W493</f>
        <v>0</v>
      </c>
      <c r="P329" s="63">
        <f>'3500 '!X493</f>
        <v>0</v>
      </c>
      <c r="Q329" s="63">
        <f>'3500 '!Y493</f>
        <v>0</v>
      </c>
      <c r="R329" s="63">
        <f>'3500 '!Z493</f>
        <v>0</v>
      </c>
      <c r="S329" s="63">
        <f>'3500 '!AA493</f>
        <v>0</v>
      </c>
      <c r="T329" s="53" t="str">
        <f>'3500 '!AB493</f>
        <v/>
      </c>
      <c r="U329" s="63">
        <f>'3500 '!AC493</f>
        <v>0</v>
      </c>
      <c r="W329" s="81">
        <f t="shared" si="2"/>
        <v>0</v>
      </c>
    </row>
    <row r="330" spans="1:23" s="6" customFormat="1" ht="18" hidden="1" customHeight="1" x14ac:dyDescent="0.3">
      <c r="A330" s="6" t="str">
        <f>'3500 '!A494</f>
        <v>b</v>
      </c>
      <c r="B330" s="70" t="str">
        <f>'3500 '!B494</f>
        <v/>
      </c>
      <c r="C330" s="29" t="str">
        <f>'3500 '!C494</f>
        <v>შრომის ანაზღაურება</v>
      </c>
      <c r="D330" s="12">
        <f>'3500 '!D494</f>
        <v>0</v>
      </c>
      <c r="E330" s="12">
        <f>'3500 '!E494</f>
        <v>0</v>
      </c>
      <c r="F330" s="43">
        <f>'3500 '!F494</f>
        <v>0</v>
      </c>
      <c r="G330" s="43">
        <f>'3500 '!G494</f>
        <v>0</v>
      </c>
      <c r="H330" s="52" t="str">
        <f>'3500 '!L494</f>
        <v/>
      </c>
      <c r="I330" s="12">
        <f>'3500 '!M494</f>
        <v>0</v>
      </c>
      <c r="J330" s="12">
        <f>'3500 '!O494</f>
        <v>0</v>
      </c>
      <c r="K330" s="12">
        <f>'3500 '!S494</f>
        <v>0</v>
      </c>
      <c r="L330" s="43">
        <f>'3500 '!T494</f>
        <v>0</v>
      </c>
      <c r="M330" s="52" t="str">
        <f>'3500 '!U494</f>
        <v/>
      </c>
      <c r="N330" s="62">
        <f>'3500 '!V494</f>
        <v>0</v>
      </c>
      <c r="O330" s="62">
        <f>'3500 '!W494</f>
        <v>0</v>
      </c>
      <c r="P330" s="62">
        <f>'3500 '!X494</f>
        <v>0</v>
      </c>
      <c r="Q330" s="62">
        <f>'3500 '!Y494</f>
        <v>0</v>
      </c>
      <c r="R330" s="62">
        <f>'3500 '!Z494</f>
        <v>0</v>
      </c>
      <c r="S330" s="62">
        <f>'3500 '!AA494</f>
        <v>0</v>
      </c>
      <c r="T330" s="52" t="str">
        <f>'3500 '!AB494</f>
        <v/>
      </c>
      <c r="U330" s="62">
        <f>'3500 '!AC494</f>
        <v>0</v>
      </c>
      <c r="W330" s="81">
        <f t="shared" si="2"/>
        <v>0</v>
      </c>
    </row>
    <row r="331" spans="1:23" s="6" customFormat="1" ht="18" hidden="1" customHeight="1" x14ac:dyDescent="0.3">
      <c r="A331" s="6" t="str">
        <f>'3500 '!A495</f>
        <v>b</v>
      </c>
      <c r="B331" s="70" t="str">
        <f>'3500 '!B495</f>
        <v/>
      </c>
      <c r="C331" s="29" t="str">
        <f>'3500 '!C495</f>
        <v>საქონელი და მომსახურება</v>
      </c>
      <c r="D331" s="12">
        <f>'3500 '!D495</f>
        <v>0</v>
      </c>
      <c r="E331" s="12">
        <f>'3500 '!E495</f>
        <v>0</v>
      </c>
      <c r="F331" s="43">
        <f>'3500 '!F495</f>
        <v>0</v>
      </c>
      <c r="G331" s="43">
        <f>'3500 '!G495</f>
        <v>0</v>
      </c>
      <c r="H331" s="52" t="str">
        <f>'3500 '!L495</f>
        <v/>
      </c>
      <c r="I331" s="12">
        <f>'3500 '!M495</f>
        <v>0</v>
      </c>
      <c r="J331" s="12">
        <f>'3500 '!O495</f>
        <v>0</v>
      </c>
      <c r="K331" s="12">
        <f>'3500 '!S495</f>
        <v>0</v>
      </c>
      <c r="L331" s="43">
        <f>'3500 '!T495</f>
        <v>0</v>
      </c>
      <c r="M331" s="52" t="str">
        <f>'3500 '!U495</f>
        <v/>
      </c>
      <c r="N331" s="62">
        <f>'3500 '!V495</f>
        <v>0</v>
      </c>
      <c r="O331" s="62">
        <f>'3500 '!W495</f>
        <v>0</v>
      </c>
      <c r="P331" s="62">
        <f>'3500 '!X495</f>
        <v>0</v>
      </c>
      <c r="Q331" s="62">
        <f>'3500 '!Y495</f>
        <v>0</v>
      </c>
      <c r="R331" s="62">
        <f>'3500 '!Z495</f>
        <v>0</v>
      </c>
      <c r="S331" s="62">
        <f>'3500 '!AA495</f>
        <v>0</v>
      </c>
      <c r="T331" s="52" t="str">
        <f>'3500 '!AB495</f>
        <v/>
      </c>
      <c r="U331" s="62">
        <f>'3500 '!AC495</f>
        <v>0</v>
      </c>
      <c r="W331" s="81">
        <f t="shared" si="2"/>
        <v>0</v>
      </c>
    </row>
    <row r="332" spans="1:23" s="6" customFormat="1" ht="18" hidden="1" customHeight="1" x14ac:dyDescent="0.3">
      <c r="A332" s="6" t="str">
        <f>'3500 '!A496</f>
        <v>b</v>
      </c>
      <c r="B332" s="70" t="str">
        <f>'3500 '!B496</f>
        <v/>
      </c>
      <c r="C332" s="29" t="str">
        <f>'3500 '!C496</f>
        <v>პროცენტი</v>
      </c>
      <c r="D332" s="12">
        <f>'3500 '!D496</f>
        <v>0</v>
      </c>
      <c r="E332" s="12">
        <f>'3500 '!E496</f>
        <v>0</v>
      </c>
      <c r="F332" s="43">
        <f>'3500 '!F496</f>
        <v>0</v>
      </c>
      <c r="G332" s="43">
        <f>'3500 '!G496</f>
        <v>0</v>
      </c>
      <c r="H332" s="52" t="str">
        <f>'3500 '!L496</f>
        <v/>
      </c>
      <c r="I332" s="12">
        <f>'3500 '!M496</f>
        <v>0</v>
      </c>
      <c r="J332" s="12">
        <f>'3500 '!O496</f>
        <v>0</v>
      </c>
      <c r="K332" s="12">
        <f>'3500 '!S496</f>
        <v>0</v>
      </c>
      <c r="L332" s="43">
        <f>'3500 '!T496</f>
        <v>0</v>
      </c>
      <c r="M332" s="52" t="str">
        <f>'3500 '!U496</f>
        <v/>
      </c>
      <c r="N332" s="62">
        <f>'3500 '!V496</f>
        <v>0</v>
      </c>
      <c r="O332" s="62">
        <f>'3500 '!W496</f>
        <v>0</v>
      </c>
      <c r="P332" s="62">
        <f>'3500 '!X496</f>
        <v>0</v>
      </c>
      <c r="Q332" s="62">
        <f>'3500 '!Y496</f>
        <v>0</v>
      </c>
      <c r="R332" s="62">
        <f>'3500 '!Z496</f>
        <v>0</v>
      </c>
      <c r="S332" s="62">
        <f>'3500 '!AA496</f>
        <v>0</v>
      </c>
      <c r="T332" s="52" t="str">
        <f>'3500 '!AB496</f>
        <v/>
      </c>
      <c r="U332" s="62">
        <f>'3500 '!AC496</f>
        <v>0</v>
      </c>
      <c r="W332" s="81">
        <f t="shared" si="2"/>
        <v>0</v>
      </c>
    </row>
    <row r="333" spans="1:23" s="6" customFormat="1" ht="18" hidden="1" customHeight="1" x14ac:dyDescent="0.3">
      <c r="A333" s="6" t="str">
        <f>'3500 '!A497</f>
        <v>b</v>
      </c>
      <c r="B333" s="70" t="str">
        <f>'3500 '!B497</f>
        <v/>
      </c>
      <c r="C333" s="29" t="str">
        <f>'3500 '!C497</f>
        <v>სუბსიდიები</v>
      </c>
      <c r="D333" s="12">
        <f>'3500 '!D497</f>
        <v>0</v>
      </c>
      <c r="E333" s="12">
        <f>'3500 '!E497</f>
        <v>0</v>
      </c>
      <c r="F333" s="43">
        <f>'3500 '!F497</f>
        <v>0</v>
      </c>
      <c r="G333" s="43">
        <f>'3500 '!G497</f>
        <v>0</v>
      </c>
      <c r="H333" s="52" t="str">
        <f>'3500 '!L497</f>
        <v/>
      </c>
      <c r="I333" s="12">
        <f>'3500 '!M497</f>
        <v>0</v>
      </c>
      <c r="J333" s="12">
        <f>'3500 '!O497</f>
        <v>0</v>
      </c>
      <c r="K333" s="12">
        <f>'3500 '!S497</f>
        <v>0</v>
      </c>
      <c r="L333" s="43">
        <f>'3500 '!T497</f>
        <v>0</v>
      </c>
      <c r="M333" s="52" t="str">
        <f>'3500 '!U497</f>
        <v/>
      </c>
      <c r="N333" s="62">
        <f>'3500 '!V497</f>
        <v>0</v>
      </c>
      <c r="O333" s="62">
        <f>'3500 '!W497</f>
        <v>0</v>
      </c>
      <c r="P333" s="62">
        <f>'3500 '!X497</f>
        <v>0</v>
      </c>
      <c r="Q333" s="62">
        <f>'3500 '!Y497</f>
        <v>0</v>
      </c>
      <c r="R333" s="62">
        <f>'3500 '!Z497</f>
        <v>0</v>
      </c>
      <c r="S333" s="62">
        <f>'3500 '!AA497</f>
        <v>0</v>
      </c>
      <c r="T333" s="52" t="str">
        <f>'3500 '!AB497</f>
        <v/>
      </c>
      <c r="U333" s="62">
        <f>'3500 '!AC497</f>
        <v>0</v>
      </c>
      <c r="W333" s="81">
        <f t="shared" si="2"/>
        <v>0</v>
      </c>
    </row>
    <row r="334" spans="1:23" s="6" customFormat="1" ht="18" hidden="1" customHeight="1" x14ac:dyDescent="0.3">
      <c r="A334" s="6" t="str">
        <f>'3500 '!A498</f>
        <v>b</v>
      </c>
      <c r="B334" s="70" t="str">
        <f>'3500 '!B498</f>
        <v/>
      </c>
      <c r="C334" s="29" t="str">
        <f>'3500 '!C498</f>
        <v>გრანტები</v>
      </c>
      <c r="D334" s="12">
        <f>'3500 '!D498</f>
        <v>0</v>
      </c>
      <c r="E334" s="12">
        <f>'3500 '!E498</f>
        <v>0</v>
      </c>
      <c r="F334" s="43">
        <f>'3500 '!F498</f>
        <v>0</v>
      </c>
      <c r="G334" s="43">
        <f>'3500 '!G498</f>
        <v>0</v>
      </c>
      <c r="H334" s="52" t="str">
        <f>'3500 '!L498</f>
        <v/>
      </c>
      <c r="I334" s="12">
        <f>'3500 '!M498</f>
        <v>0</v>
      </c>
      <c r="J334" s="12">
        <f>'3500 '!O498</f>
        <v>0</v>
      </c>
      <c r="K334" s="12">
        <f>'3500 '!S498</f>
        <v>0</v>
      </c>
      <c r="L334" s="43">
        <f>'3500 '!T498</f>
        <v>0</v>
      </c>
      <c r="M334" s="52" t="str">
        <f>'3500 '!U498</f>
        <v/>
      </c>
      <c r="N334" s="62">
        <f>'3500 '!V498</f>
        <v>0</v>
      </c>
      <c r="O334" s="62">
        <f>'3500 '!W498</f>
        <v>0</v>
      </c>
      <c r="P334" s="62">
        <f>'3500 '!X498</f>
        <v>0</v>
      </c>
      <c r="Q334" s="62">
        <f>'3500 '!Y498</f>
        <v>0</v>
      </c>
      <c r="R334" s="62">
        <f>'3500 '!Z498</f>
        <v>0</v>
      </c>
      <c r="S334" s="62">
        <f>'3500 '!AA498</f>
        <v>0</v>
      </c>
      <c r="T334" s="52" t="str">
        <f>'3500 '!AB498</f>
        <v/>
      </c>
      <c r="U334" s="62">
        <f>'3500 '!AC498</f>
        <v>0</v>
      </c>
      <c r="W334" s="81">
        <f t="shared" si="2"/>
        <v>0</v>
      </c>
    </row>
    <row r="335" spans="1:23" s="6" customFormat="1" ht="18" hidden="1" customHeight="1" x14ac:dyDescent="0.3">
      <c r="A335" s="6" t="str">
        <f>'3500 '!A499</f>
        <v>b</v>
      </c>
      <c r="B335" s="70" t="str">
        <f>'3500 '!B499</f>
        <v/>
      </c>
      <c r="C335" s="29" t="str">
        <f>'3500 '!C499</f>
        <v>სოციალური უზრუნველყოფა</v>
      </c>
      <c r="D335" s="12">
        <f>'3500 '!D499</f>
        <v>0</v>
      </c>
      <c r="E335" s="12">
        <f>'3500 '!E499</f>
        <v>0</v>
      </c>
      <c r="F335" s="43">
        <f>'3500 '!F499</f>
        <v>0</v>
      </c>
      <c r="G335" s="43">
        <f>'3500 '!G499</f>
        <v>0</v>
      </c>
      <c r="H335" s="52" t="str">
        <f>'3500 '!L499</f>
        <v/>
      </c>
      <c r="I335" s="12">
        <f>'3500 '!M499</f>
        <v>0</v>
      </c>
      <c r="J335" s="12">
        <f>'3500 '!O499</f>
        <v>0</v>
      </c>
      <c r="K335" s="12">
        <f>'3500 '!S499</f>
        <v>0</v>
      </c>
      <c r="L335" s="43">
        <f>'3500 '!T499</f>
        <v>0</v>
      </c>
      <c r="M335" s="52" t="str">
        <f>'3500 '!U499</f>
        <v/>
      </c>
      <c r="N335" s="62">
        <f>'3500 '!V499</f>
        <v>0</v>
      </c>
      <c r="O335" s="62">
        <f>'3500 '!W499</f>
        <v>0</v>
      </c>
      <c r="P335" s="62">
        <f>'3500 '!X499</f>
        <v>0</v>
      </c>
      <c r="Q335" s="62">
        <f>'3500 '!Y499</f>
        <v>0</v>
      </c>
      <c r="R335" s="62">
        <f>'3500 '!Z499</f>
        <v>0</v>
      </c>
      <c r="S335" s="62">
        <f>'3500 '!AA499</f>
        <v>0</v>
      </c>
      <c r="T335" s="52" t="str">
        <f>'3500 '!AB499</f>
        <v/>
      </c>
      <c r="U335" s="62">
        <f>'3500 '!AC499</f>
        <v>0</v>
      </c>
      <c r="W335" s="81">
        <f t="shared" si="2"/>
        <v>0</v>
      </c>
    </row>
    <row r="336" spans="1:23" s="6" customFormat="1" ht="18" hidden="1" customHeight="1" x14ac:dyDescent="0.3">
      <c r="A336" s="6" t="str">
        <f>'3500 '!A500</f>
        <v>b</v>
      </c>
      <c r="B336" s="70" t="str">
        <f>'3500 '!B500</f>
        <v/>
      </c>
      <c r="C336" s="29" t="str">
        <f>'3500 '!C500</f>
        <v>სხვა ხარჯები</v>
      </c>
      <c r="D336" s="12">
        <f>'3500 '!D500</f>
        <v>0</v>
      </c>
      <c r="E336" s="12">
        <f>'3500 '!E500</f>
        <v>0</v>
      </c>
      <c r="F336" s="43">
        <f>'3500 '!F500</f>
        <v>0</v>
      </c>
      <c r="G336" s="43">
        <f>'3500 '!G500</f>
        <v>0</v>
      </c>
      <c r="H336" s="52" t="str">
        <f>'3500 '!L500</f>
        <v/>
      </c>
      <c r="I336" s="12">
        <f>'3500 '!M500</f>
        <v>0</v>
      </c>
      <c r="J336" s="12">
        <f>'3500 '!O500</f>
        <v>0</v>
      </c>
      <c r="K336" s="12">
        <f>'3500 '!S500</f>
        <v>0</v>
      </c>
      <c r="L336" s="43">
        <f>'3500 '!T500</f>
        <v>0</v>
      </c>
      <c r="M336" s="52" t="str">
        <f>'3500 '!U500</f>
        <v/>
      </c>
      <c r="N336" s="62">
        <f>'3500 '!V500</f>
        <v>0</v>
      </c>
      <c r="O336" s="62">
        <f>'3500 '!W500</f>
        <v>0</v>
      </c>
      <c r="P336" s="62">
        <f>'3500 '!X500</f>
        <v>0</v>
      </c>
      <c r="Q336" s="62">
        <f>'3500 '!Y500</f>
        <v>0</v>
      </c>
      <c r="R336" s="62">
        <f>'3500 '!Z500</f>
        <v>0</v>
      </c>
      <c r="S336" s="62">
        <f>'3500 '!AA500</f>
        <v>0</v>
      </c>
      <c r="T336" s="52" t="str">
        <f>'3500 '!AB500</f>
        <v/>
      </c>
      <c r="U336" s="62">
        <f>'3500 '!AC500</f>
        <v>0</v>
      </c>
      <c r="W336" s="81">
        <f t="shared" si="2"/>
        <v>0</v>
      </c>
    </row>
    <row r="337" spans="1:23" s="6" customFormat="1" ht="15" hidden="1" customHeight="1" x14ac:dyDescent="0.3">
      <c r="A337" s="6" t="str">
        <f>'3500 '!A501</f>
        <v>b</v>
      </c>
      <c r="B337" s="69" t="str">
        <f>'3500 '!B501</f>
        <v/>
      </c>
      <c r="C337" s="13" t="str">
        <f>'3500 '!C501</f>
        <v>არაფინანსური აქტივების ზრდა</v>
      </c>
      <c r="D337" s="14">
        <f>'3500 '!D501</f>
        <v>0</v>
      </c>
      <c r="E337" s="14">
        <f>'3500 '!E501</f>
        <v>0</v>
      </c>
      <c r="F337" s="44">
        <f>'3500 '!F501</f>
        <v>0</v>
      </c>
      <c r="G337" s="44">
        <f>'3500 '!G501</f>
        <v>0</v>
      </c>
      <c r="H337" s="53" t="str">
        <f>'3500 '!L501</f>
        <v/>
      </c>
      <c r="I337" s="14">
        <f>'3500 '!M501</f>
        <v>0</v>
      </c>
      <c r="J337" s="14">
        <f>'3500 '!O501</f>
        <v>0</v>
      </c>
      <c r="K337" s="14">
        <f>'3500 '!S501</f>
        <v>0</v>
      </c>
      <c r="L337" s="44">
        <f>'3500 '!T501</f>
        <v>0</v>
      </c>
      <c r="M337" s="53" t="str">
        <f>'3500 '!U501</f>
        <v/>
      </c>
      <c r="N337" s="63">
        <f>'3500 '!V501</f>
        <v>0</v>
      </c>
      <c r="O337" s="63">
        <f>'3500 '!W501</f>
        <v>0</v>
      </c>
      <c r="P337" s="63">
        <f>'3500 '!X501</f>
        <v>0</v>
      </c>
      <c r="Q337" s="63">
        <f>'3500 '!Y501</f>
        <v>0</v>
      </c>
      <c r="R337" s="63">
        <f>'3500 '!Z501</f>
        <v>0</v>
      </c>
      <c r="S337" s="63">
        <f>'3500 '!AA501</f>
        <v>0</v>
      </c>
      <c r="T337" s="53" t="str">
        <f>'3500 '!AB501</f>
        <v/>
      </c>
      <c r="U337" s="63">
        <f>'3500 '!AC501</f>
        <v>0</v>
      </c>
      <c r="W337" s="81">
        <f t="shared" ref="W337:W400" si="3">Q337-V337</f>
        <v>0</v>
      </c>
    </row>
    <row r="338" spans="1:23" s="6" customFormat="1" ht="15" hidden="1" customHeight="1" x14ac:dyDescent="0.3">
      <c r="A338" s="6" t="str">
        <f>'3500 '!A502</f>
        <v>b</v>
      </c>
      <c r="B338" s="69" t="str">
        <f>'3500 '!B502</f>
        <v/>
      </c>
      <c r="C338" s="13" t="str">
        <f>'3500 '!C502</f>
        <v>ფინანსური აქტივების ზრდა</v>
      </c>
      <c r="D338" s="14">
        <f>'3500 '!D502</f>
        <v>0</v>
      </c>
      <c r="E338" s="14">
        <f>'3500 '!E502</f>
        <v>0</v>
      </c>
      <c r="F338" s="44">
        <f>'3500 '!F502</f>
        <v>0</v>
      </c>
      <c r="G338" s="44">
        <f>'3500 '!G502</f>
        <v>0</v>
      </c>
      <c r="H338" s="53" t="str">
        <f>'3500 '!L502</f>
        <v/>
      </c>
      <c r="I338" s="14">
        <f>'3500 '!M502</f>
        <v>0</v>
      </c>
      <c r="J338" s="14">
        <f>'3500 '!O502</f>
        <v>0</v>
      </c>
      <c r="K338" s="14">
        <f>'3500 '!S502</f>
        <v>0</v>
      </c>
      <c r="L338" s="44">
        <f>'3500 '!T502</f>
        <v>0</v>
      </c>
      <c r="M338" s="53" t="str">
        <f>'3500 '!U502</f>
        <v/>
      </c>
      <c r="N338" s="63">
        <f>'3500 '!V502</f>
        <v>0</v>
      </c>
      <c r="O338" s="63">
        <f>'3500 '!W502</f>
        <v>0</v>
      </c>
      <c r="P338" s="63">
        <f>'3500 '!X502</f>
        <v>0</v>
      </c>
      <c r="Q338" s="63">
        <f>'3500 '!Y502</f>
        <v>0</v>
      </c>
      <c r="R338" s="63">
        <f>'3500 '!Z502</f>
        <v>0</v>
      </c>
      <c r="S338" s="63">
        <f>'3500 '!AA502</f>
        <v>0</v>
      </c>
      <c r="T338" s="53" t="str">
        <f>'3500 '!AB502</f>
        <v/>
      </c>
      <c r="U338" s="63">
        <f>'3500 '!AC502</f>
        <v>0</v>
      </c>
      <c r="W338" s="81">
        <f t="shared" si="3"/>
        <v>0</v>
      </c>
    </row>
    <row r="339" spans="1:23" s="6" customFormat="1" ht="15.75" hidden="1" customHeight="1" thickBot="1" x14ac:dyDescent="0.3">
      <c r="A339" s="6" t="str">
        <f>'3500 '!A503</f>
        <v>b</v>
      </c>
      <c r="B339" s="71" t="str">
        <f>'3500 '!B503</f>
        <v/>
      </c>
      <c r="C339" s="17" t="str">
        <f>'3500 '!C503</f>
        <v>ვალდებულებების კლება</v>
      </c>
      <c r="D339" s="18">
        <f>'3500 '!D503</f>
        <v>0</v>
      </c>
      <c r="E339" s="18">
        <f>'3500 '!E503</f>
        <v>0</v>
      </c>
      <c r="F339" s="46">
        <f>'3500 '!F503</f>
        <v>0</v>
      </c>
      <c r="G339" s="46">
        <f>'3500 '!G503</f>
        <v>0</v>
      </c>
      <c r="H339" s="55" t="str">
        <f>'3500 '!L503</f>
        <v/>
      </c>
      <c r="I339" s="18">
        <f>'3500 '!M503</f>
        <v>0</v>
      </c>
      <c r="J339" s="18">
        <f>'3500 '!O503</f>
        <v>0</v>
      </c>
      <c r="K339" s="18">
        <f>'3500 '!S503</f>
        <v>0</v>
      </c>
      <c r="L339" s="46">
        <f>'3500 '!T503</f>
        <v>0</v>
      </c>
      <c r="M339" s="55" t="str">
        <f>'3500 '!U503</f>
        <v/>
      </c>
      <c r="N339" s="65">
        <f>'3500 '!V503</f>
        <v>0</v>
      </c>
      <c r="O339" s="65">
        <f>'3500 '!W503</f>
        <v>0</v>
      </c>
      <c r="P339" s="65">
        <f>'3500 '!X503</f>
        <v>0</v>
      </c>
      <c r="Q339" s="65">
        <f>'3500 '!Y503</f>
        <v>0</v>
      </c>
      <c r="R339" s="65">
        <f>'3500 '!Z503</f>
        <v>0</v>
      </c>
      <c r="S339" s="65">
        <f>'3500 '!AA503</f>
        <v>0</v>
      </c>
      <c r="T339" s="55" t="str">
        <f>'3500 '!AB503</f>
        <v/>
      </c>
      <c r="U339" s="65">
        <f>'3500 '!AC503</f>
        <v>0</v>
      </c>
      <c r="W339" s="81">
        <f t="shared" si="3"/>
        <v>0</v>
      </c>
    </row>
    <row r="340" spans="1:23" s="6" customFormat="1" ht="46.5" hidden="1" customHeight="1" thickTop="1" thickBot="1" x14ac:dyDescent="0.3">
      <c r="A340" s="6" t="str">
        <f>'3500 '!A504</f>
        <v>b</v>
      </c>
      <c r="B340" s="67" t="str">
        <f>'3500 '!B504</f>
        <v>35 02 02 10</v>
      </c>
      <c r="C340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'3500 '!D504</f>
        <v>0</v>
      </c>
      <c r="E340" s="22">
        <f>'3500 '!E504</f>
        <v>0</v>
      </c>
      <c r="F340" s="47">
        <f>'3500 '!F504</f>
        <v>0</v>
      </c>
      <c r="G340" s="47">
        <f>'3500 '!G504</f>
        <v>0</v>
      </c>
      <c r="H340" s="56" t="str">
        <f>'3500 '!L504</f>
        <v/>
      </c>
      <c r="I340" s="22">
        <f>'3500 '!M504</f>
        <v>0</v>
      </c>
      <c r="J340" s="22">
        <f>'3500 '!O504</f>
        <v>0</v>
      </c>
      <c r="K340" s="22">
        <f>'3500 '!S504</f>
        <v>0</v>
      </c>
      <c r="L340" s="47">
        <f>'3500 '!T504</f>
        <v>0</v>
      </c>
      <c r="M340" s="56" t="str">
        <f>'3500 '!U504</f>
        <v/>
      </c>
      <c r="N340" s="66">
        <f>'3500 '!V504</f>
        <v>0</v>
      </c>
      <c r="O340" s="66">
        <f>'3500 '!W504</f>
        <v>0</v>
      </c>
      <c r="P340" s="66">
        <f>'3500 '!X504</f>
        <v>0</v>
      </c>
      <c r="Q340" s="66">
        <f>'3500 '!Y504</f>
        <v>0</v>
      </c>
      <c r="R340" s="66">
        <f>'3500 '!Z504</f>
        <v>0</v>
      </c>
      <c r="S340" s="66">
        <f>'3500 '!AA504</f>
        <v>0</v>
      </c>
      <c r="T340" s="56" t="str">
        <f>'3500 '!AB504</f>
        <v/>
      </c>
      <c r="U340" s="66">
        <f>'3500 '!AC504</f>
        <v>0</v>
      </c>
      <c r="W340" s="81">
        <f t="shared" si="3"/>
        <v>0</v>
      </c>
    </row>
    <row r="341" spans="1:23" s="6" customFormat="1" ht="15.75" hidden="1" customHeight="1" thickTop="1" x14ac:dyDescent="0.3">
      <c r="A341" s="6" t="str">
        <f>'3500 '!A505</f>
        <v>b</v>
      </c>
      <c r="B341" s="69" t="str">
        <f>'3500 '!B505</f>
        <v/>
      </c>
      <c r="C341" s="13" t="str">
        <f>'3500 '!C505</f>
        <v>ხარჯები</v>
      </c>
      <c r="D341" s="14">
        <f>'3500 '!D505</f>
        <v>0</v>
      </c>
      <c r="E341" s="14">
        <f>'3500 '!E505</f>
        <v>0</v>
      </c>
      <c r="F341" s="44">
        <f>'3500 '!F505</f>
        <v>0</v>
      </c>
      <c r="G341" s="44">
        <f>'3500 '!G505</f>
        <v>0</v>
      </c>
      <c r="H341" s="53" t="str">
        <f>'3500 '!L505</f>
        <v/>
      </c>
      <c r="I341" s="14">
        <f>'3500 '!M505</f>
        <v>0</v>
      </c>
      <c r="J341" s="14">
        <f>'3500 '!O505</f>
        <v>0</v>
      </c>
      <c r="K341" s="14">
        <f>'3500 '!S505</f>
        <v>0</v>
      </c>
      <c r="L341" s="44">
        <f>'3500 '!T505</f>
        <v>0</v>
      </c>
      <c r="M341" s="53" t="str">
        <f>'3500 '!U505</f>
        <v/>
      </c>
      <c r="N341" s="63">
        <f>'3500 '!V505</f>
        <v>0</v>
      </c>
      <c r="O341" s="63">
        <f>'3500 '!W505</f>
        <v>0</v>
      </c>
      <c r="P341" s="63">
        <f>'3500 '!X505</f>
        <v>0</v>
      </c>
      <c r="Q341" s="63">
        <f>'3500 '!Y505</f>
        <v>0</v>
      </c>
      <c r="R341" s="63">
        <f>'3500 '!Z505</f>
        <v>0</v>
      </c>
      <c r="S341" s="63">
        <f>'3500 '!AA505</f>
        <v>0</v>
      </c>
      <c r="T341" s="53" t="str">
        <f>'3500 '!AB505</f>
        <v/>
      </c>
      <c r="U341" s="63">
        <f>'3500 '!AC505</f>
        <v>0</v>
      </c>
      <c r="W341" s="81">
        <f t="shared" si="3"/>
        <v>0</v>
      </c>
    </row>
    <row r="342" spans="1:23" s="6" customFormat="1" ht="18" hidden="1" customHeight="1" x14ac:dyDescent="0.3">
      <c r="A342" s="6" t="str">
        <f>'3500 '!A506</f>
        <v>b</v>
      </c>
      <c r="B342" s="70" t="str">
        <f>'3500 '!B506</f>
        <v/>
      </c>
      <c r="C342" s="29" t="str">
        <f>'3500 '!C506</f>
        <v>შრომის ანაზღაურება</v>
      </c>
      <c r="D342" s="12">
        <f>'3500 '!D506</f>
        <v>0</v>
      </c>
      <c r="E342" s="12">
        <f>'3500 '!E506</f>
        <v>0</v>
      </c>
      <c r="F342" s="43">
        <f>'3500 '!F506</f>
        <v>0</v>
      </c>
      <c r="G342" s="43">
        <f>'3500 '!G506</f>
        <v>0</v>
      </c>
      <c r="H342" s="52" t="str">
        <f>'3500 '!L506</f>
        <v/>
      </c>
      <c r="I342" s="12">
        <f>'3500 '!M506</f>
        <v>0</v>
      </c>
      <c r="J342" s="12">
        <f>'3500 '!O506</f>
        <v>0</v>
      </c>
      <c r="K342" s="12">
        <f>'3500 '!S506</f>
        <v>0</v>
      </c>
      <c r="L342" s="43">
        <f>'3500 '!T506</f>
        <v>0</v>
      </c>
      <c r="M342" s="52" t="str">
        <f>'3500 '!U506</f>
        <v/>
      </c>
      <c r="N342" s="62">
        <f>'3500 '!V506</f>
        <v>0</v>
      </c>
      <c r="O342" s="62">
        <f>'3500 '!W506</f>
        <v>0</v>
      </c>
      <c r="P342" s="62">
        <f>'3500 '!X506</f>
        <v>0</v>
      </c>
      <c r="Q342" s="62">
        <f>'3500 '!Y506</f>
        <v>0</v>
      </c>
      <c r="R342" s="62">
        <f>'3500 '!Z506</f>
        <v>0</v>
      </c>
      <c r="S342" s="62">
        <f>'3500 '!AA506</f>
        <v>0</v>
      </c>
      <c r="T342" s="52" t="str">
        <f>'3500 '!AB506</f>
        <v/>
      </c>
      <c r="U342" s="62">
        <f>'3500 '!AC506</f>
        <v>0</v>
      </c>
      <c r="W342" s="81">
        <f t="shared" si="3"/>
        <v>0</v>
      </c>
    </row>
    <row r="343" spans="1:23" s="6" customFormat="1" ht="18" hidden="1" customHeight="1" x14ac:dyDescent="0.3">
      <c r="A343" s="6" t="str">
        <f>'3500 '!A507</f>
        <v>b</v>
      </c>
      <c r="B343" s="70" t="str">
        <f>'3500 '!B507</f>
        <v/>
      </c>
      <c r="C343" s="29" t="str">
        <f>'3500 '!C507</f>
        <v>საქონელი და მომსახურება</v>
      </c>
      <c r="D343" s="12">
        <f>'3500 '!D507</f>
        <v>0</v>
      </c>
      <c r="E343" s="12">
        <f>'3500 '!E507</f>
        <v>0</v>
      </c>
      <c r="F343" s="43">
        <f>'3500 '!F507</f>
        <v>0</v>
      </c>
      <c r="G343" s="43">
        <f>'3500 '!G507</f>
        <v>0</v>
      </c>
      <c r="H343" s="52" t="str">
        <f>'3500 '!L507</f>
        <v/>
      </c>
      <c r="I343" s="12">
        <f>'3500 '!M507</f>
        <v>0</v>
      </c>
      <c r="J343" s="12">
        <f>'3500 '!O507</f>
        <v>0</v>
      </c>
      <c r="K343" s="12">
        <f>'3500 '!S507</f>
        <v>0</v>
      </c>
      <c r="L343" s="43">
        <f>'3500 '!T507</f>
        <v>0</v>
      </c>
      <c r="M343" s="52" t="str">
        <f>'3500 '!U507</f>
        <v/>
      </c>
      <c r="N343" s="62">
        <f>'3500 '!V507</f>
        <v>0</v>
      </c>
      <c r="O343" s="62">
        <f>'3500 '!W507</f>
        <v>0</v>
      </c>
      <c r="P343" s="62">
        <f>'3500 '!X507</f>
        <v>0</v>
      </c>
      <c r="Q343" s="62">
        <f>'3500 '!Y507</f>
        <v>0</v>
      </c>
      <c r="R343" s="62">
        <f>'3500 '!Z507</f>
        <v>0</v>
      </c>
      <c r="S343" s="62">
        <f>'3500 '!AA507</f>
        <v>0</v>
      </c>
      <c r="T343" s="52" t="str">
        <f>'3500 '!AB507</f>
        <v/>
      </c>
      <c r="U343" s="62">
        <f>'3500 '!AC507</f>
        <v>0</v>
      </c>
      <c r="W343" s="81">
        <f t="shared" si="3"/>
        <v>0</v>
      </c>
    </row>
    <row r="344" spans="1:23" s="6" customFormat="1" ht="18" hidden="1" customHeight="1" x14ac:dyDescent="0.3">
      <c r="A344" s="6" t="str">
        <f>'3500 '!A508</f>
        <v>b</v>
      </c>
      <c r="B344" s="70" t="str">
        <f>'3500 '!B508</f>
        <v/>
      </c>
      <c r="C344" s="29" t="str">
        <f>'3500 '!C508</f>
        <v>პროცენტი</v>
      </c>
      <c r="D344" s="12">
        <f>'3500 '!D508</f>
        <v>0</v>
      </c>
      <c r="E344" s="12">
        <f>'3500 '!E508</f>
        <v>0</v>
      </c>
      <c r="F344" s="43">
        <f>'3500 '!F508</f>
        <v>0</v>
      </c>
      <c r="G344" s="43">
        <f>'3500 '!G508</f>
        <v>0</v>
      </c>
      <c r="H344" s="52" t="str">
        <f>'3500 '!L508</f>
        <v/>
      </c>
      <c r="I344" s="12">
        <f>'3500 '!M508</f>
        <v>0</v>
      </c>
      <c r="J344" s="12">
        <f>'3500 '!O508</f>
        <v>0</v>
      </c>
      <c r="K344" s="12">
        <f>'3500 '!S508</f>
        <v>0</v>
      </c>
      <c r="L344" s="43">
        <f>'3500 '!T508</f>
        <v>0</v>
      </c>
      <c r="M344" s="52" t="str">
        <f>'3500 '!U508</f>
        <v/>
      </c>
      <c r="N344" s="62">
        <f>'3500 '!V508</f>
        <v>0</v>
      </c>
      <c r="O344" s="62">
        <f>'3500 '!W508</f>
        <v>0</v>
      </c>
      <c r="P344" s="62">
        <f>'3500 '!X508</f>
        <v>0</v>
      </c>
      <c r="Q344" s="62">
        <f>'3500 '!Y508</f>
        <v>0</v>
      </c>
      <c r="R344" s="62">
        <f>'3500 '!Z508</f>
        <v>0</v>
      </c>
      <c r="S344" s="62">
        <f>'3500 '!AA508</f>
        <v>0</v>
      </c>
      <c r="T344" s="52" t="str">
        <f>'3500 '!AB508</f>
        <v/>
      </c>
      <c r="U344" s="62">
        <f>'3500 '!AC508</f>
        <v>0</v>
      </c>
      <c r="W344" s="81">
        <f t="shared" si="3"/>
        <v>0</v>
      </c>
    </row>
    <row r="345" spans="1:23" s="6" customFormat="1" ht="18" hidden="1" customHeight="1" x14ac:dyDescent="0.3">
      <c r="A345" s="6" t="str">
        <f>'3500 '!A509</f>
        <v>b</v>
      </c>
      <c r="B345" s="70" t="str">
        <f>'3500 '!B509</f>
        <v/>
      </c>
      <c r="C345" s="29" t="str">
        <f>'3500 '!C509</f>
        <v>სუბსიდიები</v>
      </c>
      <c r="D345" s="12">
        <f>'3500 '!D509</f>
        <v>0</v>
      </c>
      <c r="E345" s="12">
        <f>'3500 '!E509</f>
        <v>0</v>
      </c>
      <c r="F345" s="43">
        <f>'3500 '!F509</f>
        <v>0</v>
      </c>
      <c r="G345" s="43">
        <f>'3500 '!G509</f>
        <v>0</v>
      </c>
      <c r="H345" s="52" t="str">
        <f>'3500 '!L509</f>
        <v/>
      </c>
      <c r="I345" s="12">
        <f>'3500 '!M509</f>
        <v>0</v>
      </c>
      <c r="J345" s="12">
        <f>'3500 '!O509</f>
        <v>0</v>
      </c>
      <c r="K345" s="12">
        <f>'3500 '!S509</f>
        <v>0</v>
      </c>
      <c r="L345" s="43">
        <f>'3500 '!T509</f>
        <v>0</v>
      </c>
      <c r="M345" s="52" t="str">
        <f>'3500 '!U509</f>
        <v/>
      </c>
      <c r="N345" s="62">
        <f>'3500 '!V509</f>
        <v>0</v>
      </c>
      <c r="O345" s="62">
        <f>'3500 '!W509</f>
        <v>0</v>
      </c>
      <c r="P345" s="62">
        <f>'3500 '!X509</f>
        <v>0</v>
      </c>
      <c r="Q345" s="62">
        <f>'3500 '!Y509</f>
        <v>0</v>
      </c>
      <c r="R345" s="62">
        <f>'3500 '!Z509</f>
        <v>0</v>
      </c>
      <c r="S345" s="62">
        <f>'3500 '!AA509</f>
        <v>0</v>
      </c>
      <c r="T345" s="52" t="str">
        <f>'3500 '!AB509</f>
        <v/>
      </c>
      <c r="U345" s="62">
        <f>'3500 '!AC509</f>
        <v>0</v>
      </c>
      <c r="W345" s="81">
        <f t="shared" si="3"/>
        <v>0</v>
      </c>
    </row>
    <row r="346" spans="1:23" s="6" customFormat="1" ht="18" hidden="1" customHeight="1" x14ac:dyDescent="0.3">
      <c r="A346" s="6" t="str">
        <f>'3500 '!A510</f>
        <v>b</v>
      </c>
      <c r="B346" s="70" t="str">
        <f>'3500 '!B510</f>
        <v/>
      </c>
      <c r="C346" s="29" t="str">
        <f>'3500 '!C510</f>
        <v>გრანტები</v>
      </c>
      <c r="D346" s="12">
        <f>'3500 '!D510</f>
        <v>0</v>
      </c>
      <c r="E346" s="12">
        <f>'3500 '!E510</f>
        <v>0</v>
      </c>
      <c r="F346" s="43">
        <f>'3500 '!F510</f>
        <v>0</v>
      </c>
      <c r="G346" s="43">
        <f>'3500 '!G510</f>
        <v>0</v>
      </c>
      <c r="H346" s="52" t="str">
        <f>'3500 '!L510</f>
        <v/>
      </c>
      <c r="I346" s="12">
        <f>'3500 '!M510</f>
        <v>0</v>
      </c>
      <c r="J346" s="12">
        <f>'3500 '!O510</f>
        <v>0</v>
      </c>
      <c r="K346" s="12">
        <f>'3500 '!S510</f>
        <v>0</v>
      </c>
      <c r="L346" s="43">
        <f>'3500 '!T510</f>
        <v>0</v>
      </c>
      <c r="M346" s="52" t="str">
        <f>'3500 '!U510</f>
        <v/>
      </c>
      <c r="N346" s="62">
        <f>'3500 '!V510</f>
        <v>0</v>
      </c>
      <c r="O346" s="62">
        <f>'3500 '!W510</f>
        <v>0</v>
      </c>
      <c r="P346" s="62">
        <f>'3500 '!X510</f>
        <v>0</v>
      </c>
      <c r="Q346" s="62">
        <f>'3500 '!Y510</f>
        <v>0</v>
      </c>
      <c r="R346" s="62">
        <f>'3500 '!Z510</f>
        <v>0</v>
      </c>
      <c r="S346" s="62">
        <f>'3500 '!AA510</f>
        <v>0</v>
      </c>
      <c r="T346" s="52" t="str">
        <f>'3500 '!AB510</f>
        <v/>
      </c>
      <c r="U346" s="62">
        <f>'3500 '!AC510</f>
        <v>0</v>
      </c>
      <c r="W346" s="81">
        <f t="shared" si="3"/>
        <v>0</v>
      </c>
    </row>
    <row r="347" spans="1:23" s="6" customFormat="1" ht="18" hidden="1" customHeight="1" x14ac:dyDescent="0.3">
      <c r="A347" s="6" t="str">
        <f>'3500 '!A511</f>
        <v>b</v>
      </c>
      <c r="B347" s="70" t="str">
        <f>'3500 '!B511</f>
        <v/>
      </c>
      <c r="C347" s="29" t="str">
        <f>'3500 '!C511</f>
        <v>სოციალური უზრუნველყოფა</v>
      </c>
      <c r="D347" s="12">
        <f>'3500 '!D511</f>
        <v>0</v>
      </c>
      <c r="E347" s="12">
        <f>'3500 '!E511</f>
        <v>0</v>
      </c>
      <c r="F347" s="43">
        <f>'3500 '!F511</f>
        <v>0</v>
      </c>
      <c r="G347" s="43">
        <f>'3500 '!G511</f>
        <v>0</v>
      </c>
      <c r="H347" s="52" t="str">
        <f>'3500 '!L511</f>
        <v/>
      </c>
      <c r="I347" s="12">
        <f>'3500 '!M511</f>
        <v>0</v>
      </c>
      <c r="J347" s="12">
        <f>'3500 '!O511</f>
        <v>0</v>
      </c>
      <c r="K347" s="12">
        <f>'3500 '!S511</f>
        <v>0</v>
      </c>
      <c r="L347" s="43">
        <f>'3500 '!T511</f>
        <v>0</v>
      </c>
      <c r="M347" s="52" t="str">
        <f>'3500 '!U511</f>
        <v/>
      </c>
      <c r="N347" s="62">
        <f>'3500 '!V511</f>
        <v>0</v>
      </c>
      <c r="O347" s="62">
        <f>'3500 '!W511</f>
        <v>0</v>
      </c>
      <c r="P347" s="62">
        <f>'3500 '!X511</f>
        <v>0</v>
      </c>
      <c r="Q347" s="62">
        <f>'3500 '!Y511</f>
        <v>0</v>
      </c>
      <c r="R347" s="62">
        <f>'3500 '!Z511</f>
        <v>0</v>
      </c>
      <c r="S347" s="62">
        <f>'3500 '!AA511</f>
        <v>0</v>
      </c>
      <c r="T347" s="52" t="str">
        <f>'3500 '!AB511</f>
        <v/>
      </c>
      <c r="U347" s="62">
        <f>'3500 '!AC511</f>
        <v>0</v>
      </c>
      <c r="W347" s="81">
        <f t="shared" si="3"/>
        <v>0</v>
      </c>
    </row>
    <row r="348" spans="1:23" s="6" customFormat="1" ht="18" hidden="1" customHeight="1" x14ac:dyDescent="0.3">
      <c r="A348" s="6" t="str">
        <f>'3500 '!A512</f>
        <v>b</v>
      </c>
      <c r="B348" s="70" t="str">
        <f>'3500 '!B512</f>
        <v/>
      </c>
      <c r="C348" s="29" t="str">
        <f>'3500 '!C512</f>
        <v>სხვა ხარჯები</v>
      </c>
      <c r="D348" s="12">
        <f>'3500 '!D512</f>
        <v>0</v>
      </c>
      <c r="E348" s="12">
        <f>'3500 '!E512</f>
        <v>0</v>
      </c>
      <c r="F348" s="43">
        <f>'3500 '!F512</f>
        <v>0</v>
      </c>
      <c r="G348" s="43">
        <f>'3500 '!G512</f>
        <v>0</v>
      </c>
      <c r="H348" s="52" t="str">
        <f>'3500 '!L512</f>
        <v/>
      </c>
      <c r="I348" s="12">
        <f>'3500 '!M512</f>
        <v>0</v>
      </c>
      <c r="J348" s="12">
        <f>'3500 '!O512</f>
        <v>0</v>
      </c>
      <c r="K348" s="12">
        <f>'3500 '!S512</f>
        <v>0</v>
      </c>
      <c r="L348" s="43">
        <f>'3500 '!T512</f>
        <v>0</v>
      </c>
      <c r="M348" s="52" t="str">
        <f>'3500 '!U512</f>
        <v/>
      </c>
      <c r="N348" s="62">
        <f>'3500 '!V512</f>
        <v>0</v>
      </c>
      <c r="O348" s="62">
        <f>'3500 '!W512</f>
        <v>0</v>
      </c>
      <c r="P348" s="62">
        <f>'3500 '!X512</f>
        <v>0</v>
      </c>
      <c r="Q348" s="62">
        <f>'3500 '!Y512</f>
        <v>0</v>
      </c>
      <c r="R348" s="62">
        <f>'3500 '!Z512</f>
        <v>0</v>
      </c>
      <c r="S348" s="62">
        <f>'3500 '!AA512</f>
        <v>0</v>
      </c>
      <c r="T348" s="52" t="str">
        <f>'3500 '!AB512</f>
        <v/>
      </c>
      <c r="U348" s="62">
        <f>'3500 '!AC512</f>
        <v>0</v>
      </c>
      <c r="W348" s="81">
        <f t="shared" si="3"/>
        <v>0</v>
      </c>
    </row>
    <row r="349" spans="1:23" s="6" customFormat="1" ht="15" hidden="1" customHeight="1" x14ac:dyDescent="0.3">
      <c r="A349" s="6" t="str">
        <f>'3500 '!A513</f>
        <v>b</v>
      </c>
      <c r="B349" s="69" t="str">
        <f>'3500 '!B513</f>
        <v/>
      </c>
      <c r="C349" s="13" t="str">
        <f>'3500 '!C513</f>
        <v>არაფინანსური აქტივების ზრდა</v>
      </c>
      <c r="D349" s="14">
        <f>'3500 '!D513</f>
        <v>0</v>
      </c>
      <c r="E349" s="14">
        <f>'3500 '!E513</f>
        <v>0</v>
      </c>
      <c r="F349" s="44">
        <f>'3500 '!F513</f>
        <v>0</v>
      </c>
      <c r="G349" s="44">
        <f>'3500 '!G513</f>
        <v>0</v>
      </c>
      <c r="H349" s="53" t="str">
        <f>'3500 '!L513</f>
        <v/>
      </c>
      <c r="I349" s="14">
        <f>'3500 '!M513</f>
        <v>0</v>
      </c>
      <c r="J349" s="14">
        <f>'3500 '!O513</f>
        <v>0</v>
      </c>
      <c r="K349" s="14">
        <f>'3500 '!S513</f>
        <v>0</v>
      </c>
      <c r="L349" s="44">
        <f>'3500 '!T513</f>
        <v>0</v>
      </c>
      <c r="M349" s="53" t="str">
        <f>'3500 '!U513</f>
        <v/>
      </c>
      <c r="N349" s="63">
        <f>'3500 '!V513</f>
        <v>0</v>
      </c>
      <c r="O349" s="63">
        <f>'3500 '!W513</f>
        <v>0</v>
      </c>
      <c r="P349" s="63">
        <f>'3500 '!X513</f>
        <v>0</v>
      </c>
      <c r="Q349" s="63">
        <f>'3500 '!Y513</f>
        <v>0</v>
      </c>
      <c r="R349" s="63">
        <f>'3500 '!Z513</f>
        <v>0</v>
      </c>
      <c r="S349" s="63">
        <f>'3500 '!AA513</f>
        <v>0</v>
      </c>
      <c r="T349" s="53" t="str">
        <f>'3500 '!AB513</f>
        <v/>
      </c>
      <c r="U349" s="63">
        <f>'3500 '!AC513</f>
        <v>0</v>
      </c>
      <c r="W349" s="81">
        <f t="shared" si="3"/>
        <v>0</v>
      </c>
    </row>
    <row r="350" spans="1:23" s="6" customFormat="1" ht="15" hidden="1" customHeight="1" x14ac:dyDescent="0.3">
      <c r="A350" s="6" t="str">
        <f>'3500 '!A514</f>
        <v>b</v>
      </c>
      <c r="B350" s="69" t="str">
        <f>'3500 '!B514</f>
        <v/>
      </c>
      <c r="C350" s="13" t="str">
        <f>'3500 '!C514</f>
        <v>ფინანსური აქტივების ზრდა</v>
      </c>
      <c r="D350" s="14">
        <f>'3500 '!D514</f>
        <v>0</v>
      </c>
      <c r="E350" s="14">
        <f>'3500 '!E514</f>
        <v>0</v>
      </c>
      <c r="F350" s="44">
        <f>'3500 '!F514</f>
        <v>0</v>
      </c>
      <c r="G350" s="44">
        <f>'3500 '!G514</f>
        <v>0</v>
      </c>
      <c r="H350" s="53" t="str">
        <f>'3500 '!L514</f>
        <v/>
      </c>
      <c r="I350" s="14">
        <f>'3500 '!M514</f>
        <v>0</v>
      </c>
      <c r="J350" s="14">
        <f>'3500 '!O514</f>
        <v>0</v>
      </c>
      <c r="K350" s="14">
        <f>'3500 '!S514</f>
        <v>0</v>
      </c>
      <c r="L350" s="44">
        <f>'3500 '!T514</f>
        <v>0</v>
      </c>
      <c r="M350" s="53" t="str">
        <f>'3500 '!U514</f>
        <v/>
      </c>
      <c r="N350" s="63">
        <f>'3500 '!V514</f>
        <v>0</v>
      </c>
      <c r="O350" s="63">
        <f>'3500 '!W514</f>
        <v>0</v>
      </c>
      <c r="P350" s="63">
        <f>'3500 '!X514</f>
        <v>0</v>
      </c>
      <c r="Q350" s="63">
        <f>'3500 '!Y514</f>
        <v>0</v>
      </c>
      <c r="R350" s="63">
        <f>'3500 '!Z514</f>
        <v>0</v>
      </c>
      <c r="S350" s="63">
        <f>'3500 '!AA514</f>
        <v>0</v>
      </c>
      <c r="T350" s="53" t="str">
        <f>'3500 '!AB514</f>
        <v/>
      </c>
      <c r="U350" s="63">
        <f>'3500 '!AC514</f>
        <v>0</v>
      </c>
      <c r="W350" s="81">
        <f t="shared" si="3"/>
        <v>0</v>
      </c>
    </row>
    <row r="351" spans="1:23" s="6" customFormat="1" ht="15.75" hidden="1" customHeight="1" thickBot="1" x14ac:dyDescent="0.3">
      <c r="A351" s="6" t="str">
        <f>'3500 '!A515</f>
        <v>b</v>
      </c>
      <c r="B351" s="71" t="str">
        <f>'3500 '!B515</f>
        <v/>
      </c>
      <c r="C351" s="17" t="str">
        <f>'3500 '!C515</f>
        <v>ვალდებულებების კლება</v>
      </c>
      <c r="D351" s="18">
        <f>'3500 '!D515</f>
        <v>0</v>
      </c>
      <c r="E351" s="18">
        <f>'3500 '!E515</f>
        <v>0</v>
      </c>
      <c r="F351" s="46">
        <f>'3500 '!F515</f>
        <v>0</v>
      </c>
      <c r="G351" s="46">
        <f>'3500 '!G515</f>
        <v>0</v>
      </c>
      <c r="H351" s="55" t="str">
        <f>'3500 '!L515</f>
        <v/>
      </c>
      <c r="I351" s="18">
        <f>'3500 '!M515</f>
        <v>0</v>
      </c>
      <c r="J351" s="18">
        <f>'3500 '!O515</f>
        <v>0</v>
      </c>
      <c r="K351" s="18">
        <f>'3500 '!S515</f>
        <v>0</v>
      </c>
      <c r="L351" s="46">
        <f>'3500 '!T515</f>
        <v>0</v>
      </c>
      <c r="M351" s="55" t="str">
        <f>'3500 '!U515</f>
        <v/>
      </c>
      <c r="N351" s="65">
        <f>'3500 '!V515</f>
        <v>0</v>
      </c>
      <c r="O351" s="65">
        <f>'3500 '!W515</f>
        <v>0</v>
      </c>
      <c r="P351" s="65">
        <f>'3500 '!X515</f>
        <v>0</v>
      </c>
      <c r="Q351" s="65">
        <f>'3500 '!Y515</f>
        <v>0</v>
      </c>
      <c r="R351" s="65">
        <f>'3500 '!Z515</f>
        <v>0</v>
      </c>
      <c r="S351" s="65">
        <f>'3500 '!AA515</f>
        <v>0</v>
      </c>
      <c r="T351" s="55" t="str">
        <f>'3500 '!AB515</f>
        <v/>
      </c>
      <c r="U351" s="65">
        <f>'3500 '!AC515</f>
        <v>0</v>
      </c>
      <c r="W351" s="81">
        <f t="shared" si="3"/>
        <v>0</v>
      </c>
    </row>
    <row r="352" spans="1:23" s="6" customFormat="1" ht="31.5" hidden="1" customHeight="1" thickTop="1" thickBot="1" x14ac:dyDescent="0.3">
      <c r="A352" s="6" t="str">
        <f>'3500 '!A516</f>
        <v>b</v>
      </c>
      <c r="B352" s="67" t="str">
        <f>'3500 '!B516</f>
        <v>35 02 02 11</v>
      </c>
      <c r="C352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'3500 '!D516</f>
        <v>0</v>
      </c>
      <c r="E352" s="22">
        <f>'3500 '!E516</f>
        <v>0</v>
      </c>
      <c r="F352" s="47">
        <f>'3500 '!F516</f>
        <v>0</v>
      </c>
      <c r="G352" s="47">
        <f>'3500 '!G516</f>
        <v>0</v>
      </c>
      <c r="H352" s="56" t="str">
        <f>'3500 '!L516</f>
        <v/>
      </c>
      <c r="I352" s="22">
        <f>'3500 '!M516</f>
        <v>0</v>
      </c>
      <c r="J352" s="22">
        <f>'3500 '!O516</f>
        <v>0</v>
      </c>
      <c r="K352" s="22">
        <f>'3500 '!S516</f>
        <v>0</v>
      </c>
      <c r="L352" s="47">
        <f>'3500 '!T516</f>
        <v>0</v>
      </c>
      <c r="M352" s="56" t="str">
        <f>'3500 '!U516</f>
        <v/>
      </c>
      <c r="N352" s="66">
        <f>'3500 '!V516</f>
        <v>0</v>
      </c>
      <c r="O352" s="66">
        <f>'3500 '!W516</f>
        <v>0</v>
      </c>
      <c r="P352" s="66">
        <f>'3500 '!X516</f>
        <v>0</v>
      </c>
      <c r="Q352" s="66">
        <f>'3500 '!Y516</f>
        <v>0</v>
      </c>
      <c r="R352" s="66">
        <f>'3500 '!Z516</f>
        <v>0</v>
      </c>
      <c r="S352" s="66">
        <f>'3500 '!AA516</f>
        <v>0</v>
      </c>
      <c r="T352" s="56" t="str">
        <f>'3500 '!AB516</f>
        <v/>
      </c>
      <c r="U352" s="66">
        <f>'3500 '!AC516</f>
        <v>0</v>
      </c>
      <c r="W352" s="81">
        <f t="shared" si="3"/>
        <v>0</v>
      </c>
    </row>
    <row r="353" spans="1:25" s="6" customFormat="1" ht="15.75" hidden="1" customHeight="1" thickTop="1" x14ac:dyDescent="0.3">
      <c r="A353" s="6" t="str">
        <f>'3500 '!A517</f>
        <v>b</v>
      </c>
      <c r="B353" s="69" t="str">
        <f>'3500 '!B517</f>
        <v/>
      </c>
      <c r="C353" s="13" t="str">
        <f>'3500 '!C517</f>
        <v>ხარჯები</v>
      </c>
      <c r="D353" s="14">
        <f>'3500 '!D517</f>
        <v>0</v>
      </c>
      <c r="E353" s="14">
        <f>'3500 '!E517</f>
        <v>0</v>
      </c>
      <c r="F353" s="44">
        <f>'3500 '!F517</f>
        <v>0</v>
      </c>
      <c r="G353" s="44">
        <f>'3500 '!G517</f>
        <v>0</v>
      </c>
      <c r="H353" s="53" t="str">
        <f>'3500 '!L517</f>
        <v/>
      </c>
      <c r="I353" s="14">
        <f>'3500 '!M517</f>
        <v>0</v>
      </c>
      <c r="J353" s="14">
        <f>'3500 '!O517</f>
        <v>0</v>
      </c>
      <c r="K353" s="14">
        <f>'3500 '!S517</f>
        <v>0</v>
      </c>
      <c r="L353" s="44">
        <f>'3500 '!T517</f>
        <v>0</v>
      </c>
      <c r="M353" s="53" t="str">
        <f>'3500 '!U517</f>
        <v/>
      </c>
      <c r="N353" s="63">
        <f>'3500 '!V517</f>
        <v>0</v>
      </c>
      <c r="O353" s="63">
        <f>'3500 '!W517</f>
        <v>0</v>
      </c>
      <c r="P353" s="63">
        <f>'3500 '!X517</f>
        <v>0</v>
      </c>
      <c r="Q353" s="63">
        <f>'3500 '!Y517</f>
        <v>0</v>
      </c>
      <c r="R353" s="63">
        <f>'3500 '!Z517</f>
        <v>0</v>
      </c>
      <c r="S353" s="63">
        <f>'3500 '!AA517</f>
        <v>0</v>
      </c>
      <c r="T353" s="53" t="str">
        <f>'3500 '!AB517</f>
        <v/>
      </c>
      <c r="U353" s="63">
        <f>'3500 '!AC517</f>
        <v>0</v>
      </c>
      <c r="W353" s="81">
        <f t="shared" si="3"/>
        <v>0</v>
      </c>
    </row>
    <row r="354" spans="1:25" s="6" customFormat="1" ht="18" hidden="1" customHeight="1" x14ac:dyDescent="0.3">
      <c r="A354" s="6" t="str">
        <f>'3500 '!A518</f>
        <v>b</v>
      </c>
      <c r="B354" s="70" t="str">
        <f>'3500 '!B518</f>
        <v/>
      </c>
      <c r="C354" s="29" t="str">
        <f>'3500 '!C518</f>
        <v>შრომის ანაზღაურება</v>
      </c>
      <c r="D354" s="12">
        <f>'3500 '!D518</f>
        <v>0</v>
      </c>
      <c r="E354" s="12">
        <f>'3500 '!E518</f>
        <v>0</v>
      </c>
      <c r="F354" s="43">
        <f>'3500 '!F518</f>
        <v>0</v>
      </c>
      <c r="G354" s="43">
        <f>'3500 '!G518</f>
        <v>0</v>
      </c>
      <c r="H354" s="52" t="str">
        <f>'3500 '!L518</f>
        <v/>
      </c>
      <c r="I354" s="12">
        <f>'3500 '!M518</f>
        <v>0</v>
      </c>
      <c r="J354" s="12">
        <f>'3500 '!O518</f>
        <v>0</v>
      </c>
      <c r="K354" s="12">
        <f>'3500 '!S518</f>
        <v>0</v>
      </c>
      <c r="L354" s="43">
        <f>'3500 '!T518</f>
        <v>0</v>
      </c>
      <c r="M354" s="52" t="str">
        <f>'3500 '!U518</f>
        <v/>
      </c>
      <c r="N354" s="62">
        <f>'3500 '!V518</f>
        <v>0</v>
      </c>
      <c r="O354" s="62">
        <f>'3500 '!W518</f>
        <v>0</v>
      </c>
      <c r="P354" s="62">
        <f>'3500 '!X518</f>
        <v>0</v>
      </c>
      <c r="Q354" s="62">
        <f>'3500 '!Y518</f>
        <v>0</v>
      </c>
      <c r="R354" s="62">
        <f>'3500 '!Z518</f>
        <v>0</v>
      </c>
      <c r="S354" s="62">
        <f>'3500 '!AA518</f>
        <v>0</v>
      </c>
      <c r="T354" s="52" t="str">
        <f>'3500 '!AB518</f>
        <v/>
      </c>
      <c r="U354" s="62">
        <f>'3500 '!AC518</f>
        <v>0</v>
      </c>
      <c r="W354" s="81">
        <f t="shared" si="3"/>
        <v>0</v>
      </c>
    </row>
    <row r="355" spans="1:25" s="6" customFormat="1" ht="18" hidden="1" customHeight="1" x14ac:dyDescent="0.3">
      <c r="A355" s="6" t="str">
        <f>'3500 '!A519</f>
        <v>b</v>
      </c>
      <c r="B355" s="70" t="str">
        <f>'3500 '!B519</f>
        <v/>
      </c>
      <c r="C355" s="29" t="str">
        <f>'3500 '!C519</f>
        <v>საქონელი და მომსახურება</v>
      </c>
      <c r="D355" s="12">
        <f>'3500 '!D519</f>
        <v>0</v>
      </c>
      <c r="E355" s="12">
        <f>'3500 '!E519</f>
        <v>0</v>
      </c>
      <c r="F355" s="43">
        <f>'3500 '!F519</f>
        <v>0</v>
      </c>
      <c r="G355" s="43">
        <f>'3500 '!G519</f>
        <v>0</v>
      </c>
      <c r="H355" s="52" t="str">
        <f>'3500 '!L519</f>
        <v/>
      </c>
      <c r="I355" s="12">
        <f>'3500 '!M519</f>
        <v>0</v>
      </c>
      <c r="J355" s="12">
        <f>'3500 '!O519</f>
        <v>0</v>
      </c>
      <c r="K355" s="12">
        <f>'3500 '!S519</f>
        <v>0</v>
      </c>
      <c r="L355" s="43">
        <f>'3500 '!T519</f>
        <v>0</v>
      </c>
      <c r="M355" s="52" t="str">
        <f>'3500 '!U519</f>
        <v/>
      </c>
      <c r="N355" s="62">
        <f>'3500 '!V519</f>
        <v>0</v>
      </c>
      <c r="O355" s="62">
        <f>'3500 '!W519</f>
        <v>0</v>
      </c>
      <c r="P355" s="62">
        <f>'3500 '!X519</f>
        <v>0</v>
      </c>
      <c r="Q355" s="62">
        <f>'3500 '!Y519</f>
        <v>0</v>
      </c>
      <c r="R355" s="62">
        <f>'3500 '!Z519</f>
        <v>0</v>
      </c>
      <c r="S355" s="62">
        <f>'3500 '!AA519</f>
        <v>0</v>
      </c>
      <c r="T355" s="52" t="str">
        <f>'3500 '!AB519</f>
        <v/>
      </c>
      <c r="U355" s="62">
        <f>'3500 '!AC519</f>
        <v>0</v>
      </c>
      <c r="W355" s="81">
        <f t="shared" si="3"/>
        <v>0</v>
      </c>
    </row>
    <row r="356" spans="1:25" s="6" customFormat="1" ht="18" hidden="1" customHeight="1" x14ac:dyDescent="0.3">
      <c r="A356" s="6" t="str">
        <f>'3500 '!A520</f>
        <v>b</v>
      </c>
      <c r="B356" s="70" t="str">
        <f>'3500 '!B520</f>
        <v/>
      </c>
      <c r="C356" s="29" t="str">
        <f>'3500 '!C520</f>
        <v>პროცენტი</v>
      </c>
      <c r="D356" s="12">
        <f>'3500 '!D520</f>
        <v>0</v>
      </c>
      <c r="E356" s="12">
        <f>'3500 '!E520</f>
        <v>0</v>
      </c>
      <c r="F356" s="43">
        <f>'3500 '!F520</f>
        <v>0</v>
      </c>
      <c r="G356" s="43">
        <f>'3500 '!G520</f>
        <v>0</v>
      </c>
      <c r="H356" s="52" t="str">
        <f>'3500 '!L520</f>
        <v/>
      </c>
      <c r="I356" s="12">
        <f>'3500 '!M520</f>
        <v>0</v>
      </c>
      <c r="J356" s="12">
        <f>'3500 '!O520</f>
        <v>0</v>
      </c>
      <c r="K356" s="12">
        <f>'3500 '!S520</f>
        <v>0</v>
      </c>
      <c r="L356" s="43">
        <f>'3500 '!T520</f>
        <v>0</v>
      </c>
      <c r="M356" s="52" t="str">
        <f>'3500 '!U520</f>
        <v/>
      </c>
      <c r="N356" s="62">
        <f>'3500 '!V520</f>
        <v>0</v>
      </c>
      <c r="O356" s="62">
        <f>'3500 '!W520</f>
        <v>0</v>
      </c>
      <c r="P356" s="62">
        <f>'3500 '!X520</f>
        <v>0</v>
      </c>
      <c r="Q356" s="62">
        <f>'3500 '!Y520</f>
        <v>0</v>
      </c>
      <c r="R356" s="62">
        <f>'3500 '!Z520</f>
        <v>0</v>
      </c>
      <c r="S356" s="62">
        <f>'3500 '!AA520</f>
        <v>0</v>
      </c>
      <c r="T356" s="52" t="str">
        <f>'3500 '!AB520</f>
        <v/>
      </c>
      <c r="U356" s="62">
        <f>'3500 '!AC520</f>
        <v>0</v>
      </c>
      <c r="W356" s="81">
        <f t="shared" si="3"/>
        <v>0</v>
      </c>
    </row>
    <row r="357" spans="1:25" s="6" customFormat="1" ht="18" hidden="1" customHeight="1" x14ac:dyDescent="0.3">
      <c r="A357" s="6" t="str">
        <f>'3500 '!A521</f>
        <v>b</v>
      </c>
      <c r="B357" s="70" t="str">
        <f>'3500 '!B521</f>
        <v/>
      </c>
      <c r="C357" s="29" t="str">
        <f>'3500 '!C521</f>
        <v>სუბსიდიები</v>
      </c>
      <c r="D357" s="12">
        <f>'3500 '!D521</f>
        <v>0</v>
      </c>
      <c r="E357" s="12">
        <f>'3500 '!E521</f>
        <v>0</v>
      </c>
      <c r="F357" s="43">
        <f>'3500 '!F521</f>
        <v>0</v>
      </c>
      <c r="G357" s="43">
        <f>'3500 '!G521</f>
        <v>0</v>
      </c>
      <c r="H357" s="52" t="str">
        <f>'3500 '!L521</f>
        <v/>
      </c>
      <c r="I357" s="12">
        <f>'3500 '!M521</f>
        <v>0</v>
      </c>
      <c r="J357" s="12">
        <f>'3500 '!O521</f>
        <v>0</v>
      </c>
      <c r="K357" s="12">
        <f>'3500 '!S521</f>
        <v>0</v>
      </c>
      <c r="L357" s="43">
        <f>'3500 '!T521</f>
        <v>0</v>
      </c>
      <c r="M357" s="52" t="str">
        <f>'3500 '!U521</f>
        <v/>
      </c>
      <c r="N357" s="62">
        <f>'3500 '!V521</f>
        <v>0</v>
      </c>
      <c r="O357" s="62">
        <f>'3500 '!W521</f>
        <v>0</v>
      </c>
      <c r="P357" s="62">
        <f>'3500 '!X521</f>
        <v>0</v>
      </c>
      <c r="Q357" s="62">
        <f>'3500 '!Y521</f>
        <v>0</v>
      </c>
      <c r="R357" s="62">
        <f>'3500 '!Z521</f>
        <v>0</v>
      </c>
      <c r="S357" s="62">
        <f>'3500 '!AA521</f>
        <v>0</v>
      </c>
      <c r="T357" s="52" t="str">
        <f>'3500 '!AB521</f>
        <v/>
      </c>
      <c r="U357" s="62">
        <f>'3500 '!AC521</f>
        <v>0</v>
      </c>
      <c r="W357" s="81">
        <f t="shared" si="3"/>
        <v>0</v>
      </c>
    </row>
    <row r="358" spans="1:25" s="6" customFormat="1" ht="18" hidden="1" customHeight="1" x14ac:dyDescent="0.3">
      <c r="A358" s="6" t="str">
        <f>'3500 '!A522</f>
        <v>b</v>
      </c>
      <c r="B358" s="70" t="str">
        <f>'3500 '!B522</f>
        <v/>
      </c>
      <c r="C358" s="29" t="str">
        <f>'3500 '!C522</f>
        <v>გრანტები</v>
      </c>
      <c r="D358" s="12">
        <f>'3500 '!D522</f>
        <v>0</v>
      </c>
      <c r="E358" s="12">
        <f>'3500 '!E522</f>
        <v>0</v>
      </c>
      <c r="F358" s="43">
        <f>'3500 '!F522</f>
        <v>0</v>
      </c>
      <c r="G358" s="43">
        <f>'3500 '!G522</f>
        <v>0</v>
      </c>
      <c r="H358" s="52" t="str">
        <f>'3500 '!L522</f>
        <v/>
      </c>
      <c r="I358" s="12">
        <f>'3500 '!M522</f>
        <v>0</v>
      </c>
      <c r="J358" s="12">
        <f>'3500 '!O522</f>
        <v>0</v>
      </c>
      <c r="K358" s="12">
        <f>'3500 '!S522</f>
        <v>0</v>
      </c>
      <c r="L358" s="43">
        <f>'3500 '!T522</f>
        <v>0</v>
      </c>
      <c r="M358" s="52" t="str">
        <f>'3500 '!U522</f>
        <v/>
      </c>
      <c r="N358" s="62">
        <f>'3500 '!V522</f>
        <v>0</v>
      </c>
      <c r="O358" s="62">
        <f>'3500 '!W522</f>
        <v>0</v>
      </c>
      <c r="P358" s="62">
        <f>'3500 '!X522</f>
        <v>0</v>
      </c>
      <c r="Q358" s="62">
        <f>'3500 '!Y522</f>
        <v>0</v>
      </c>
      <c r="R358" s="62">
        <f>'3500 '!Z522</f>
        <v>0</v>
      </c>
      <c r="S358" s="62">
        <f>'3500 '!AA522</f>
        <v>0</v>
      </c>
      <c r="T358" s="52" t="str">
        <f>'3500 '!AB522</f>
        <v/>
      </c>
      <c r="U358" s="62">
        <f>'3500 '!AC522</f>
        <v>0</v>
      </c>
      <c r="W358" s="81">
        <f t="shared" si="3"/>
        <v>0</v>
      </c>
    </row>
    <row r="359" spans="1:25" s="6" customFormat="1" ht="18" hidden="1" customHeight="1" x14ac:dyDescent="0.3">
      <c r="A359" s="6" t="str">
        <f>'3500 '!A523</f>
        <v>b</v>
      </c>
      <c r="B359" s="70" t="str">
        <f>'3500 '!B523</f>
        <v/>
      </c>
      <c r="C359" s="29" t="str">
        <f>'3500 '!C523</f>
        <v>სოციალური უზრუნველყოფა</v>
      </c>
      <c r="D359" s="12">
        <f>'3500 '!D523</f>
        <v>0</v>
      </c>
      <c r="E359" s="12">
        <f>'3500 '!E523</f>
        <v>0</v>
      </c>
      <c r="F359" s="43">
        <f>'3500 '!F523</f>
        <v>0</v>
      </c>
      <c r="G359" s="43">
        <f>'3500 '!G523</f>
        <v>0</v>
      </c>
      <c r="H359" s="52" t="str">
        <f>'3500 '!L523</f>
        <v/>
      </c>
      <c r="I359" s="12">
        <f>'3500 '!M523</f>
        <v>0</v>
      </c>
      <c r="J359" s="12">
        <f>'3500 '!O523</f>
        <v>0</v>
      </c>
      <c r="K359" s="12">
        <f>'3500 '!S523</f>
        <v>0</v>
      </c>
      <c r="L359" s="43">
        <f>'3500 '!T523</f>
        <v>0</v>
      </c>
      <c r="M359" s="52" t="str">
        <f>'3500 '!U523</f>
        <v/>
      </c>
      <c r="N359" s="62">
        <f>'3500 '!V523</f>
        <v>0</v>
      </c>
      <c r="O359" s="62">
        <f>'3500 '!W523</f>
        <v>0</v>
      </c>
      <c r="P359" s="62">
        <f>'3500 '!X523</f>
        <v>0</v>
      </c>
      <c r="Q359" s="62">
        <f>'3500 '!Y523</f>
        <v>0</v>
      </c>
      <c r="R359" s="62">
        <f>'3500 '!Z523</f>
        <v>0</v>
      </c>
      <c r="S359" s="62">
        <f>'3500 '!AA523</f>
        <v>0</v>
      </c>
      <c r="T359" s="52" t="str">
        <f>'3500 '!AB523</f>
        <v/>
      </c>
      <c r="U359" s="62">
        <f>'3500 '!AC523</f>
        <v>0</v>
      </c>
      <c r="W359" s="81">
        <f t="shared" si="3"/>
        <v>0</v>
      </c>
    </row>
    <row r="360" spans="1:25" s="6" customFormat="1" ht="18" hidden="1" customHeight="1" x14ac:dyDescent="0.3">
      <c r="A360" s="6" t="str">
        <f>'3500 '!A524</f>
        <v>b</v>
      </c>
      <c r="B360" s="70" t="str">
        <f>'3500 '!B524</f>
        <v/>
      </c>
      <c r="C360" s="29" t="str">
        <f>'3500 '!C524</f>
        <v>სხვა ხარჯები</v>
      </c>
      <c r="D360" s="12">
        <f>'3500 '!D524</f>
        <v>0</v>
      </c>
      <c r="E360" s="12">
        <f>'3500 '!E524</f>
        <v>0</v>
      </c>
      <c r="F360" s="43">
        <f>'3500 '!F524</f>
        <v>0</v>
      </c>
      <c r="G360" s="43">
        <f>'3500 '!G524</f>
        <v>0</v>
      </c>
      <c r="H360" s="52" t="str">
        <f>'3500 '!L524</f>
        <v/>
      </c>
      <c r="I360" s="12">
        <f>'3500 '!M524</f>
        <v>0</v>
      </c>
      <c r="J360" s="12">
        <f>'3500 '!O524</f>
        <v>0</v>
      </c>
      <c r="K360" s="12">
        <f>'3500 '!S524</f>
        <v>0</v>
      </c>
      <c r="L360" s="43">
        <f>'3500 '!T524</f>
        <v>0</v>
      </c>
      <c r="M360" s="52" t="str">
        <f>'3500 '!U524</f>
        <v/>
      </c>
      <c r="N360" s="62">
        <f>'3500 '!V524</f>
        <v>0</v>
      </c>
      <c r="O360" s="62">
        <f>'3500 '!W524</f>
        <v>0</v>
      </c>
      <c r="P360" s="62">
        <f>'3500 '!X524</f>
        <v>0</v>
      </c>
      <c r="Q360" s="62">
        <f>'3500 '!Y524</f>
        <v>0</v>
      </c>
      <c r="R360" s="62">
        <f>'3500 '!Z524</f>
        <v>0</v>
      </c>
      <c r="S360" s="62">
        <f>'3500 '!AA524</f>
        <v>0</v>
      </c>
      <c r="T360" s="52" t="str">
        <f>'3500 '!AB524</f>
        <v/>
      </c>
      <c r="U360" s="62">
        <f>'3500 '!AC524</f>
        <v>0</v>
      </c>
      <c r="W360" s="81">
        <f t="shared" si="3"/>
        <v>0</v>
      </c>
    </row>
    <row r="361" spans="1:25" s="6" customFormat="1" ht="15" hidden="1" customHeight="1" x14ac:dyDescent="0.3">
      <c r="A361" s="6" t="str">
        <f>'3500 '!A525</f>
        <v>b</v>
      </c>
      <c r="B361" s="69" t="str">
        <f>'3500 '!B525</f>
        <v/>
      </c>
      <c r="C361" s="13" t="str">
        <f>'3500 '!C525</f>
        <v>არაფინანსური აქტივების ზრდა</v>
      </c>
      <c r="D361" s="14">
        <f>'3500 '!D525</f>
        <v>0</v>
      </c>
      <c r="E361" s="14">
        <f>'3500 '!E525</f>
        <v>0</v>
      </c>
      <c r="F361" s="44">
        <f>'3500 '!F525</f>
        <v>0</v>
      </c>
      <c r="G361" s="44">
        <f>'3500 '!G525</f>
        <v>0</v>
      </c>
      <c r="H361" s="53" t="str">
        <f>'3500 '!L525</f>
        <v/>
      </c>
      <c r="I361" s="14">
        <f>'3500 '!M525</f>
        <v>0</v>
      </c>
      <c r="J361" s="14">
        <f>'3500 '!O525</f>
        <v>0</v>
      </c>
      <c r="K361" s="14">
        <f>'3500 '!S525</f>
        <v>0</v>
      </c>
      <c r="L361" s="44">
        <f>'3500 '!T525</f>
        <v>0</v>
      </c>
      <c r="M361" s="53" t="str">
        <f>'3500 '!U525</f>
        <v/>
      </c>
      <c r="N361" s="63">
        <f>'3500 '!V525</f>
        <v>0</v>
      </c>
      <c r="O361" s="63">
        <f>'3500 '!W525</f>
        <v>0</v>
      </c>
      <c r="P361" s="63">
        <f>'3500 '!X525</f>
        <v>0</v>
      </c>
      <c r="Q361" s="63">
        <f>'3500 '!Y525</f>
        <v>0</v>
      </c>
      <c r="R361" s="63">
        <f>'3500 '!Z525</f>
        <v>0</v>
      </c>
      <c r="S361" s="63">
        <f>'3500 '!AA525</f>
        <v>0</v>
      </c>
      <c r="T361" s="53" t="str">
        <f>'3500 '!AB525</f>
        <v/>
      </c>
      <c r="U361" s="63">
        <f>'3500 '!AC525</f>
        <v>0</v>
      </c>
      <c r="W361" s="81">
        <f t="shared" si="3"/>
        <v>0</v>
      </c>
    </row>
    <row r="362" spans="1:25" s="6" customFormat="1" ht="15" hidden="1" customHeight="1" x14ac:dyDescent="0.3">
      <c r="A362" s="6" t="str">
        <f>'3500 '!A526</f>
        <v>b</v>
      </c>
      <c r="B362" s="69" t="str">
        <f>'3500 '!B526</f>
        <v/>
      </c>
      <c r="C362" s="13" t="str">
        <f>'3500 '!C526</f>
        <v>ფინანსური აქტივების ზრდა</v>
      </c>
      <c r="D362" s="14">
        <f>'3500 '!D526</f>
        <v>0</v>
      </c>
      <c r="E362" s="14">
        <f>'3500 '!E526</f>
        <v>0</v>
      </c>
      <c r="F362" s="44">
        <f>'3500 '!F526</f>
        <v>0</v>
      </c>
      <c r="G362" s="44">
        <f>'3500 '!G526</f>
        <v>0</v>
      </c>
      <c r="H362" s="53" t="str">
        <f>'3500 '!L526</f>
        <v/>
      </c>
      <c r="I362" s="14">
        <f>'3500 '!M526</f>
        <v>0</v>
      </c>
      <c r="J362" s="14">
        <f>'3500 '!O526</f>
        <v>0</v>
      </c>
      <c r="K362" s="14">
        <f>'3500 '!S526</f>
        <v>0</v>
      </c>
      <c r="L362" s="44">
        <f>'3500 '!T526</f>
        <v>0</v>
      </c>
      <c r="M362" s="53" t="str">
        <f>'3500 '!U526</f>
        <v/>
      </c>
      <c r="N362" s="63">
        <f>'3500 '!V526</f>
        <v>0</v>
      </c>
      <c r="O362" s="63">
        <f>'3500 '!W526</f>
        <v>0</v>
      </c>
      <c r="P362" s="63">
        <f>'3500 '!X526</f>
        <v>0</v>
      </c>
      <c r="Q362" s="63">
        <f>'3500 '!Y526</f>
        <v>0</v>
      </c>
      <c r="R362" s="63">
        <f>'3500 '!Z526</f>
        <v>0</v>
      </c>
      <c r="S362" s="63">
        <f>'3500 '!AA526</f>
        <v>0</v>
      </c>
      <c r="T362" s="53" t="str">
        <f>'3500 '!AB526</f>
        <v/>
      </c>
      <c r="U362" s="63">
        <f>'3500 '!AC526</f>
        <v>0</v>
      </c>
      <c r="W362" s="81">
        <f t="shared" si="3"/>
        <v>0</v>
      </c>
    </row>
    <row r="363" spans="1:25" s="6" customFormat="1" ht="15.75" hidden="1" customHeight="1" thickBot="1" x14ac:dyDescent="0.3">
      <c r="A363" s="6" t="str">
        <f>'3500 '!A527</f>
        <v>b</v>
      </c>
      <c r="B363" s="71" t="str">
        <f>'3500 '!B527</f>
        <v/>
      </c>
      <c r="C363" s="17" t="str">
        <f>'3500 '!C527</f>
        <v>ვალდებულებების კლება</v>
      </c>
      <c r="D363" s="18">
        <f>'3500 '!D527</f>
        <v>0</v>
      </c>
      <c r="E363" s="18">
        <f>'3500 '!E527</f>
        <v>0</v>
      </c>
      <c r="F363" s="46">
        <f>'3500 '!F527</f>
        <v>0</v>
      </c>
      <c r="G363" s="46">
        <f>'3500 '!G527</f>
        <v>0</v>
      </c>
      <c r="H363" s="55" t="str">
        <f>'3500 '!L527</f>
        <v/>
      </c>
      <c r="I363" s="18">
        <f>'3500 '!M527</f>
        <v>0</v>
      </c>
      <c r="J363" s="18">
        <f>'3500 '!O527</f>
        <v>0</v>
      </c>
      <c r="K363" s="18">
        <f>'3500 '!S527</f>
        <v>0</v>
      </c>
      <c r="L363" s="46">
        <f>'3500 '!T527</f>
        <v>0</v>
      </c>
      <c r="M363" s="55" t="str">
        <f>'3500 '!U527</f>
        <v/>
      </c>
      <c r="N363" s="65">
        <f>'3500 '!V527</f>
        <v>0</v>
      </c>
      <c r="O363" s="65">
        <f>'3500 '!W527</f>
        <v>0</v>
      </c>
      <c r="P363" s="65">
        <f>'3500 '!X527</f>
        <v>0</v>
      </c>
      <c r="Q363" s="65">
        <f>'3500 '!Y527</f>
        <v>0</v>
      </c>
      <c r="R363" s="65">
        <f>'3500 '!Z527</f>
        <v>0</v>
      </c>
      <c r="S363" s="65">
        <f>'3500 '!AA527</f>
        <v>0</v>
      </c>
      <c r="T363" s="55" t="str">
        <f>'3500 '!AB527</f>
        <v/>
      </c>
      <c r="U363" s="65">
        <f>'3500 '!AC527</f>
        <v>0</v>
      </c>
      <c r="W363" s="81">
        <f t="shared" si="3"/>
        <v>0</v>
      </c>
    </row>
    <row r="364" spans="1:25" s="6" customFormat="1" ht="32.25" hidden="1" customHeight="1" thickTop="1" thickBot="1" x14ac:dyDescent="0.3">
      <c r="A364" s="6" t="str">
        <f>'3500 '!A528</f>
        <v>b</v>
      </c>
      <c r="B364" s="67" t="str">
        <f>'3500 '!B528</f>
        <v>35 02 03</v>
      </c>
      <c r="C364" s="19" t="str">
        <f>'3500 '!C528</f>
        <v>სოციალური რეაბილიტაცია და ბავშვზე ზრუნვა</v>
      </c>
      <c r="D364" s="7">
        <f>'3500 '!D528</f>
        <v>20000</v>
      </c>
      <c r="E364" s="7">
        <f>'3500 '!E528</f>
        <v>20000.000000000004</v>
      </c>
      <c r="F364" s="40">
        <f>'3500 '!F528</f>
        <v>13804</v>
      </c>
      <c r="G364" s="40">
        <f>'3500 '!G528</f>
        <v>13797.09468</v>
      </c>
      <c r="H364" s="49">
        <f>'3500 '!L528</f>
        <v>0.99949975949000291</v>
      </c>
      <c r="I364" s="7">
        <f>'3500 '!M528</f>
        <v>0</v>
      </c>
      <c r="J364" s="7">
        <f>'3500 '!O528</f>
        <v>1508.6028999999994</v>
      </c>
      <c r="K364" s="7">
        <f>'3500 '!S528</f>
        <v>1642.7772800000002</v>
      </c>
      <c r="L364" s="40">
        <f>'3500 '!T528</f>
        <v>6.9053199999998469</v>
      </c>
      <c r="M364" s="49">
        <f>'3500 '!U528</f>
        <v>0.68985473399999986</v>
      </c>
      <c r="N364" s="59">
        <f>'3500 '!V528</f>
        <v>6202.9053200000035</v>
      </c>
      <c r="O364" s="59">
        <f>'3500 '!W528</f>
        <v>5112.7000000000007</v>
      </c>
      <c r="P364" s="59">
        <f>'3500 '!X528</f>
        <v>5662</v>
      </c>
      <c r="Q364" s="59">
        <f>'3500 '!Y528</f>
        <v>6188.9</v>
      </c>
      <c r="R364" s="59">
        <f>'3500 '!Z528</f>
        <v>5515.5</v>
      </c>
      <c r="S364" s="59">
        <f>'3500 '!AA528</f>
        <v>19985.99468</v>
      </c>
      <c r="T364" s="49">
        <f>'3500 '!AB528</f>
        <v>0.99929973399999983</v>
      </c>
      <c r="U364" s="59">
        <f>'3500 '!AC528</f>
        <v>14.005320000003849</v>
      </c>
      <c r="V364" s="6">
        <v>6154.6</v>
      </c>
      <c r="W364" s="81">
        <f t="shared" si="3"/>
        <v>34.299999999999272</v>
      </c>
      <c r="X364" s="81"/>
      <c r="Y364" s="81"/>
    </row>
    <row r="365" spans="1:25" s="6" customFormat="1" ht="18.75" hidden="1" customHeight="1" thickTop="1" x14ac:dyDescent="0.3">
      <c r="A365" s="6" t="str">
        <f>'3500 '!A529</f>
        <v>b</v>
      </c>
      <c r="B365" s="69" t="str">
        <f>'3500 '!B529</f>
        <v/>
      </c>
      <c r="C365" s="8" t="str">
        <f>'3500 '!C529</f>
        <v>ხარჯები</v>
      </c>
      <c r="D365" s="9">
        <f>'3500 '!D529</f>
        <v>20000</v>
      </c>
      <c r="E365" s="9">
        <f>'3500 '!E529</f>
        <v>20000.000000000004</v>
      </c>
      <c r="F365" s="41">
        <f>'3500 '!F529</f>
        <v>13804</v>
      </c>
      <c r="G365" s="41">
        <f>'3500 '!G529</f>
        <v>13797.09468</v>
      </c>
      <c r="H365" s="50">
        <f>'3500 '!L529</f>
        <v>0.99949975949000291</v>
      </c>
      <c r="I365" s="9">
        <f>'3500 '!M529</f>
        <v>0</v>
      </c>
      <c r="J365" s="9">
        <f>'3500 '!O529</f>
        <v>1508.6028999999994</v>
      </c>
      <c r="K365" s="9">
        <f>'3500 '!S529</f>
        <v>1642.7772800000002</v>
      </c>
      <c r="L365" s="41">
        <f>'3500 '!T529</f>
        <v>6.9053199999998469</v>
      </c>
      <c r="M365" s="50">
        <f>'3500 '!U529</f>
        <v>0.68985473399999986</v>
      </c>
      <c r="N365" s="60">
        <f>'3500 '!V529</f>
        <v>6202.9053200000035</v>
      </c>
      <c r="O365" s="60">
        <f>'3500 '!W529</f>
        <v>5112.7000000000007</v>
      </c>
      <c r="P365" s="60">
        <f>'3500 '!X529</f>
        <v>5662</v>
      </c>
      <c r="Q365" s="60">
        <f>'3500 '!Y529</f>
        <v>6188.9</v>
      </c>
      <c r="R365" s="60">
        <f>'3500 '!Z529</f>
        <v>5515.5</v>
      </c>
      <c r="S365" s="60">
        <f>'3500 '!AA529</f>
        <v>19985.99468</v>
      </c>
      <c r="T365" s="50">
        <f>'3500 '!AB529</f>
        <v>0.99929973399999983</v>
      </c>
      <c r="U365" s="60">
        <f>'3500 '!AC529</f>
        <v>14.005320000003849</v>
      </c>
      <c r="V365" s="6">
        <v>6154.6</v>
      </c>
      <c r="W365" s="81">
        <f t="shared" si="3"/>
        <v>34.299999999999272</v>
      </c>
      <c r="X365" s="81"/>
      <c r="Y365" s="81"/>
    </row>
    <row r="366" spans="1:25" s="6" customFormat="1" ht="18" hidden="1" customHeight="1" x14ac:dyDescent="0.3">
      <c r="A366" s="6" t="str">
        <f>'3500 '!A530</f>
        <v>b</v>
      </c>
      <c r="B366" s="70" t="str">
        <f>'3500 '!B530</f>
        <v/>
      </c>
      <c r="C366" s="29" t="str">
        <f>'3500 '!C530</f>
        <v>შრომის ანაზღაურება</v>
      </c>
      <c r="D366" s="12">
        <f>'3500 '!D530</f>
        <v>0</v>
      </c>
      <c r="E366" s="12">
        <f>'3500 '!E530</f>
        <v>0</v>
      </c>
      <c r="F366" s="43">
        <f>'3500 '!F530</f>
        <v>0</v>
      </c>
      <c r="G366" s="43">
        <f>'3500 '!G530</f>
        <v>0</v>
      </c>
      <c r="H366" s="52" t="str">
        <f>'3500 '!L530</f>
        <v/>
      </c>
      <c r="I366" s="12">
        <f>'3500 '!M530</f>
        <v>0</v>
      </c>
      <c r="J366" s="12">
        <f>'3500 '!O530</f>
        <v>0</v>
      </c>
      <c r="K366" s="12">
        <f>'3500 '!S530</f>
        <v>0</v>
      </c>
      <c r="L366" s="43">
        <f>'3500 '!T530</f>
        <v>0</v>
      </c>
      <c r="M366" s="52" t="str">
        <f>'3500 '!U530</f>
        <v/>
      </c>
      <c r="N366" s="62">
        <f>'3500 '!V530</f>
        <v>0</v>
      </c>
      <c r="O366" s="62">
        <f>'3500 '!W530</f>
        <v>0</v>
      </c>
      <c r="P366" s="62">
        <f>'3500 '!X530</f>
        <v>0</v>
      </c>
      <c r="Q366" s="62">
        <f>'3500 '!Y530</f>
        <v>0</v>
      </c>
      <c r="R366" s="62">
        <f>'3500 '!Z530</f>
        <v>0</v>
      </c>
      <c r="S366" s="62">
        <f>'3500 '!AA530</f>
        <v>0</v>
      </c>
      <c r="T366" s="52" t="str">
        <f>'3500 '!AB530</f>
        <v/>
      </c>
      <c r="U366" s="62">
        <f>'3500 '!AC530</f>
        <v>0</v>
      </c>
      <c r="V366" s="6">
        <v>0</v>
      </c>
      <c r="W366" s="81">
        <f t="shared" si="3"/>
        <v>0</v>
      </c>
      <c r="X366" s="81"/>
      <c r="Y366" s="81"/>
    </row>
    <row r="367" spans="1:25" s="6" customFormat="1" ht="18" hidden="1" customHeight="1" x14ac:dyDescent="0.3">
      <c r="A367" s="6" t="str">
        <f>'3500 '!A531</f>
        <v>b</v>
      </c>
      <c r="B367" s="70" t="str">
        <f>'3500 '!B531</f>
        <v/>
      </c>
      <c r="C367" s="29" t="str">
        <f>'3500 '!C531</f>
        <v>საქონელი და მომსახურება</v>
      </c>
      <c r="D367" s="11">
        <f>'3500 '!D531</f>
        <v>800</v>
      </c>
      <c r="E367" s="11">
        <f>'3500 '!E531</f>
        <v>520.1</v>
      </c>
      <c r="F367" s="42">
        <f>'3500 '!F531</f>
        <v>383.6</v>
      </c>
      <c r="G367" s="42">
        <f>'3500 '!G531</f>
        <v>383.02600000000001</v>
      </c>
      <c r="H367" s="51">
        <f>'3500 '!L531</f>
        <v>0.99850364963503646</v>
      </c>
      <c r="I367" s="11">
        <f>'3500 '!M531</f>
        <v>0</v>
      </c>
      <c r="J367" s="11">
        <f>'3500 '!O531</f>
        <v>42.28</v>
      </c>
      <c r="K367" s="11">
        <f>'3500 '!S531</f>
        <v>49.37700000000001</v>
      </c>
      <c r="L367" s="42">
        <f>'3500 '!T531</f>
        <v>0.57400000000001228</v>
      </c>
      <c r="M367" s="51">
        <f>'3500 '!U531</f>
        <v>0.73644683714670256</v>
      </c>
      <c r="N367" s="61">
        <f>'3500 '!V531</f>
        <v>137.07400000000001</v>
      </c>
      <c r="O367" s="61">
        <f>'3500 '!W531</f>
        <v>150</v>
      </c>
      <c r="P367" s="61">
        <f>'3500 '!X531</f>
        <v>190</v>
      </c>
      <c r="Q367" s="61">
        <f>'3500 '!Y531</f>
        <v>150</v>
      </c>
      <c r="R367" s="61">
        <f>'3500 '!Z531</f>
        <v>293.5</v>
      </c>
      <c r="S367" s="61">
        <f>'3500 '!AA531</f>
        <v>533.02600000000007</v>
      </c>
      <c r="T367" s="51">
        <f>'3500 '!AB531</f>
        <v>1.0248529129013653</v>
      </c>
      <c r="U367" s="61">
        <f>'3500 '!AC531</f>
        <v>-12.926000000000045</v>
      </c>
      <c r="V367" s="6">
        <v>150</v>
      </c>
      <c r="W367" s="81">
        <f t="shared" si="3"/>
        <v>0</v>
      </c>
      <c r="X367" s="81"/>
      <c r="Y367" s="81"/>
    </row>
    <row r="368" spans="1:25" s="6" customFormat="1" ht="18" hidden="1" customHeight="1" x14ac:dyDescent="0.3">
      <c r="A368" s="6" t="str">
        <f>'3500 '!A532</f>
        <v>b</v>
      </c>
      <c r="B368" s="70" t="str">
        <f>'3500 '!B532</f>
        <v/>
      </c>
      <c r="C368" s="29" t="str">
        <f>'3500 '!C532</f>
        <v>პროცენტი</v>
      </c>
      <c r="D368" s="12">
        <f>'3500 '!D532</f>
        <v>0</v>
      </c>
      <c r="E368" s="12">
        <f>'3500 '!E532</f>
        <v>0</v>
      </c>
      <c r="F368" s="43">
        <f>'3500 '!F532</f>
        <v>0</v>
      </c>
      <c r="G368" s="43">
        <f>'3500 '!G532</f>
        <v>0</v>
      </c>
      <c r="H368" s="52" t="str">
        <f>'3500 '!L532</f>
        <v/>
      </c>
      <c r="I368" s="12">
        <f>'3500 '!M532</f>
        <v>0</v>
      </c>
      <c r="J368" s="12">
        <f>'3500 '!O532</f>
        <v>0</v>
      </c>
      <c r="K368" s="12">
        <f>'3500 '!S532</f>
        <v>0</v>
      </c>
      <c r="L368" s="43">
        <f>'3500 '!T532</f>
        <v>0</v>
      </c>
      <c r="M368" s="52" t="str">
        <f>'3500 '!U532</f>
        <v/>
      </c>
      <c r="N368" s="62">
        <f>'3500 '!V532</f>
        <v>0</v>
      </c>
      <c r="O368" s="62">
        <f>'3500 '!W532</f>
        <v>0</v>
      </c>
      <c r="P368" s="62">
        <f>'3500 '!X532</f>
        <v>0</v>
      </c>
      <c r="Q368" s="62">
        <f>'3500 '!Y532</f>
        <v>0</v>
      </c>
      <c r="R368" s="62">
        <f>'3500 '!Z532</f>
        <v>0</v>
      </c>
      <c r="S368" s="62">
        <f>'3500 '!AA532</f>
        <v>0</v>
      </c>
      <c r="T368" s="52" t="str">
        <f>'3500 '!AB532</f>
        <v/>
      </c>
      <c r="U368" s="62">
        <f>'3500 '!AC532</f>
        <v>0</v>
      </c>
      <c r="V368" s="6">
        <v>0</v>
      </c>
      <c r="W368" s="81">
        <f t="shared" si="3"/>
        <v>0</v>
      </c>
      <c r="X368" s="81"/>
      <c r="Y368" s="81"/>
    </row>
    <row r="369" spans="1:25" s="6" customFormat="1" ht="18" hidden="1" customHeight="1" x14ac:dyDescent="0.3">
      <c r="A369" s="6" t="str">
        <f>'3500 '!A533</f>
        <v>b</v>
      </c>
      <c r="B369" s="70" t="str">
        <f>'3500 '!B533</f>
        <v/>
      </c>
      <c r="C369" s="29" t="str">
        <f>'3500 '!C533</f>
        <v>სუბსიდიები</v>
      </c>
      <c r="D369" s="12">
        <f>'3500 '!D533</f>
        <v>0</v>
      </c>
      <c r="E369" s="12">
        <f>'3500 '!E533</f>
        <v>0</v>
      </c>
      <c r="F369" s="43">
        <f>'3500 '!F533</f>
        <v>0</v>
      </c>
      <c r="G369" s="43">
        <f>'3500 '!G533</f>
        <v>0</v>
      </c>
      <c r="H369" s="52" t="str">
        <f>'3500 '!L533</f>
        <v/>
      </c>
      <c r="I369" s="12">
        <f>'3500 '!M533</f>
        <v>0</v>
      </c>
      <c r="J369" s="12">
        <f>'3500 '!O533</f>
        <v>0</v>
      </c>
      <c r="K369" s="12">
        <f>'3500 '!S533</f>
        <v>0</v>
      </c>
      <c r="L369" s="43">
        <f>'3500 '!T533</f>
        <v>0</v>
      </c>
      <c r="M369" s="52" t="str">
        <f>'3500 '!U533</f>
        <v/>
      </c>
      <c r="N369" s="62">
        <f>'3500 '!V533</f>
        <v>0</v>
      </c>
      <c r="O369" s="62">
        <f>'3500 '!W533</f>
        <v>0</v>
      </c>
      <c r="P369" s="62">
        <f>'3500 '!X533</f>
        <v>0</v>
      </c>
      <c r="Q369" s="62">
        <f>'3500 '!Y533</f>
        <v>0</v>
      </c>
      <c r="R369" s="62">
        <f>'3500 '!Z533</f>
        <v>0</v>
      </c>
      <c r="S369" s="62">
        <f>'3500 '!AA533</f>
        <v>0</v>
      </c>
      <c r="T369" s="52" t="str">
        <f>'3500 '!AB533</f>
        <v/>
      </c>
      <c r="U369" s="62">
        <f>'3500 '!AC533</f>
        <v>0</v>
      </c>
      <c r="V369" s="6">
        <v>0</v>
      </c>
      <c r="W369" s="81">
        <f t="shared" si="3"/>
        <v>0</v>
      </c>
      <c r="X369" s="81"/>
      <c r="Y369" s="81"/>
    </row>
    <row r="370" spans="1:25" s="6" customFormat="1" ht="18" hidden="1" customHeight="1" x14ac:dyDescent="0.3">
      <c r="A370" s="6" t="str">
        <f>'3500 '!A534</f>
        <v>b</v>
      </c>
      <c r="B370" s="70" t="str">
        <f>'3500 '!B534</f>
        <v/>
      </c>
      <c r="C370" s="29" t="str">
        <f>'3500 '!C534</f>
        <v>გრანტები</v>
      </c>
      <c r="D370" s="12">
        <f>'3500 '!D534</f>
        <v>0</v>
      </c>
      <c r="E370" s="12">
        <f>'3500 '!E534</f>
        <v>0</v>
      </c>
      <c r="F370" s="43">
        <f>'3500 '!F534</f>
        <v>0</v>
      </c>
      <c r="G370" s="43">
        <f>'3500 '!G534</f>
        <v>0</v>
      </c>
      <c r="H370" s="52" t="str">
        <f>'3500 '!L534</f>
        <v/>
      </c>
      <c r="I370" s="12">
        <f>'3500 '!M534</f>
        <v>0</v>
      </c>
      <c r="J370" s="12">
        <f>'3500 '!O534</f>
        <v>0</v>
      </c>
      <c r="K370" s="12">
        <f>'3500 '!S534</f>
        <v>0</v>
      </c>
      <c r="L370" s="43">
        <f>'3500 '!T534</f>
        <v>0</v>
      </c>
      <c r="M370" s="52" t="str">
        <f>'3500 '!U534</f>
        <v/>
      </c>
      <c r="N370" s="62">
        <f>'3500 '!V534</f>
        <v>0</v>
      </c>
      <c r="O370" s="62">
        <f>'3500 '!W534</f>
        <v>0</v>
      </c>
      <c r="P370" s="62">
        <f>'3500 '!X534</f>
        <v>0</v>
      </c>
      <c r="Q370" s="62">
        <f>'3500 '!Y534</f>
        <v>0</v>
      </c>
      <c r="R370" s="62">
        <f>'3500 '!Z534</f>
        <v>0</v>
      </c>
      <c r="S370" s="62">
        <f>'3500 '!AA534</f>
        <v>0</v>
      </c>
      <c r="T370" s="52" t="str">
        <f>'3500 '!AB534</f>
        <v/>
      </c>
      <c r="U370" s="62">
        <f>'3500 '!AC534</f>
        <v>0</v>
      </c>
      <c r="V370" s="6">
        <v>0</v>
      </c>
      <c r="W370" s="81">
        <f t="shared" si="3"/>
        <v>0</v>
      </c>
      <c r="X370" s="81"/>
      <c r="Y370" s="81"/>
    </row>
    <row r="371" spans="1:25" s="6" customFormat="1" ht="18" hidden="1" customHeight="1" x14ac:dyDescent="0.3">
      <c r="A371" s="6" t="str">
        <f>'3500 '!A535</f>
        <v>b</v>
      </c>
      <c r="B371" s="70" t="str">
        <f>'3500 '!B535</f>
        <v/>
      </c>
      <c r="C371" s="29" t="str">
        <f>'3500 '!C535</f>
        <v>სოციალური უზრუნველყოფა</v>
      </c>
      <c r="D371" s="11">
        <f>'3500 '!D535</f>
        <v>18200</v>
      </c>
      <c r="E371" s="11">
        <f>'3500 '!E535</f>
        <v>18201.900000000001</v>
      </c>
      <c r="F371" s="42">
        <f>'3500 '!F535</f>
        <v>13091.4</v>
      </c>
      <c r="G371" s="42">
        <f>'3500 '!G535</f>
        <v>13086.015679999999</v>
      </c>
      <c r="H371" s="51">
        <f>'3500 '!L535</f>
        <v>0.99958871320103271</v>
      </c>
      <c r="I371" s="11">
        <f>'3500 '!M535</f>
        <v>0</v>
      </c>
      <c r="J371" s="11">
        <f>'3500 '!O535</f>
        <v>1450.6620999999996</v>
      </c>
      <c r="K371" s="11">
        <f>'3500 '!S535</f>
        <v>1396.0644799999973</v>
      </c>
      <c r="L371" s="42">
        <f>'3500 '!T535</f>
        <v>5.3843200000010256</v>
      </c>
      <c r="M371" s="51">
        <f>'3500 '!U535</f>
        <v>0.71893679670803579</v>
      </c>
      <c r="N371" s="61">
        <f>'3500 '!V535</f>
        <v>5115.8843200000028</v>
      </c>
      <c r="O371" s="61">
        <f>'3500 '!W535</f>
        <v>4896.9000000000005</v>
      </c>
      <c r="P371" s="61">
        <f>'3500 '!X535</f>
        <v>5112</v>
      </c>
      <c r="Q371" s="61">
        <f>'3500 '!Y535</f>
        <v>6038.9</v>
      </c>
      <c r="R371" s="61">
        <f>'3500 '!Z535</f>
        <v>4985.7</v>
      </c>
      <c r="S371" s="61">
        <f>'3500 '!AA535</f>
        <v>19124.915679999998</v>
      </c>
      <c r="T371" s="51">
        <f>'3500 '!AB535</f>
        <v>1.0507098533669561</v>
      </c>
      <c r="U371" s="61">
        <f>'3500 '!AC535</f>
        <v>-923.01567999999679</v>
      </c>
      <c r="V371" s="6">
        <v>6002.9</v>
      </c>
      <c r="W371" s="81">
        <f t="shared" si="3"/>
        <v>36</v>
      </c>
      <c r="X371" s="81"/>
      <c r="Y371" s="81"/>
    </row>
    <row r="372" spans="1:25" s="6" customFormat="1" ht="18" hidden="1" customHeight="1" x14ac:dyDescent="0.3">
      <c r="A372" s="6" t="str">
        <f>'3500 '!A536</f>
        <v>b</v>
      </c>
      <c r="B372" s="70" t="str">
        <f>'3500 '!B536</f>
        <v/>
      </c>
      <c r="C372" s="29" t="str">
        <f>'3500 '!C536</f>
        <v>სხვა ხარჯები</v>
      </c>
      <c r="D372" s="11">
        <f>'3500 '!D536</f>
        <v>1000</v>
      </c>
      <c r="E372" s="11">
        <f>'3500 '!E536</f>
        <v>1278</v>
      </c>
      <c r="F372" s="42">
        <f>'3500 '!F536</f>
        <v>329</v>
      </c>
      <c r="G372" s="42">
        <f>'3500 '!G536</f>
        <v>328.053</v>
      </c>
      <c r="H372" s="51">
        <f>'3500 '!L536</f>
        <v>0.99712158054711242</v>
      </c>
      <c r="I372" s="11">
        <f>'3500 '!M536</f>
        <v>0</v>
      </c>
      <c r="J372" s="11">
        <f>'3500 '!O536</f>
        <v>15.6608</v>
      </c>
      <c r="K372" s="11">
        <f>'3500 '!S536</f>
        <v>197.33580000000001</v>
      </c>
      <c r="L372" s="42">
        <f>'3500 '!T536</f>
        <v>0.94700000000000273</v>
      </c>
      <c r="M372" s="51">
        <f>'3500 '!U536</f>
        <v>0.2566924882629108</v>
      </c>
      <c r="N372" s="61">
        <f>'3500 '!V536</f>
        <v>949.947</v>
      </c>
      <c r="O372" s="61">
        <f>'3500 '!W536</f>
        <v>65.8</v>
      </c>
      <c r="P372" s="61">
        <f>'3500 '!X536</f>
        <v>360</v>
      </c>
      <c r="Q372" s="61">
        <f>'3500 '!Y536</f>
        <v>0</v>
      </c>
      <c r="R372" s="61">
        <f>'3500 '!Z536</f>
        <v>236.3</v>
      </c>
      <c r="S372" s="61">
        <f>'3500 '!AA536</f>
        <v>328.053</v>
      </c>
      <c r="T372" s="51">
        <f>'3500 '!AB536</f>
        <v>0.2566924882629108</v>
      </c>
      <c r="U372" s="61">
        <f>'3500 '!AC536</f>
        <v>949.947</v>
      </c>
      <c r="V372" s="6">
        <v>0</v>
      </c>
      <c r="W372" s="81">
        <f t="shared" si="3"/>
        <v>0</v>
      </c>
      <c r="X372" s="81"/>
      <c r="Y372" s="81"/>
    </row>
    <row r="373" spans="1:25" s="6" customFormat="1" ht="15" hidden="1" customHeight="1" x14ac:dyDescent="0.3">
      <c r="A373" s="6" t="str">
        <f>'3500 '!A537</f>
        <v>b</v>
      </c>
      <c r="B373" s="69" t="str">
        <f>'3500 '!B537</f>
        <v/>
      </c>
      <c r="C373" s="13" t="str">
        <f>'3500 '!C537</f>
        <v>არაფინანსური აქტივების ზრდა</v>
      </c>
      <c r="D373" s="14">
        <f>'3500 '!D537</f>
        <v>0</v>
      </c>
      <c r="E373" s="14">
        <f>'3500 '!E537</f>
        <v>0</v>
      </c>
      <c r="F373" s="44">
        <f>'3500 '!F537</f>
        <v>0</v>
      </c>
      <c r="G373" s="44">
        <f>'3500 '!G537</f>
        <v>0</v>
      </c>
      <c r="H373" s="53" t="str">
        <f>'3500 '!L537</f>
        <v/>
      </c>
      <c r="I373" s="14">
        <f>'3500 '!M537</f>
        <v>0</v>
      </c>
      <c r="J373" s="14">
        <f>'3500 '!O537</f>
        <v>0</v>
      </c>
      <c r="K373" s="14">
        <f>'3500 '!S537</f>
        <v>0</v>
      </c>
      <c r="L373" s="44">
        <f>'3500 '!T537</f>
        <v>0</v>
      </c>
      <c r="M373" s="53" t="str">
        <f>'3500 '!U537</f>
        <v/>
      </c>
      <c r="N373" s="63">
        <f>'3500 '!V537</f>
        <v>0</v>
      </c>
      <c r="O373" s="63">
        <f>'3500 '!W537</f>
        <v>0</v>
      </c>
      <c r="P373" s="63">
        <f>'3500 '!X537</f>
        <v>0</v>
      </c>
      <c r="Q373" s="63">
        <f>'3500 '!Y537</f>
        <v>0</v>
      </c>
      <c r="R373" s="63">
        <f>'3500 '!Z537</f>
        <v>0</v>
      </c>
      <c r="S373" s="63">
        <f>'3500 '!AA537</f>
        <v>0</v>
      </c>
      <c r="T373" s="53" t="str">
        <f>'3500 '!AB537</f>
        <v/>
      </c>
      <c r="U373" s="63">
        <f>'3500 '!AC537</f>
        <v>0</v>
      </c>
      <c r="V373" s="6">
        <v>0</v>
      </c>
      <c r="W373" s="81">
        <f t="shared" si="3"/>
        <v>0</v>
      </c>
      <c r="X373" s="81"/>
      <c r="Y373" s="81"/>
    </row>
    <row r="374" spans="1:25" s="6" customFormat="1" ht="15" hidden="1" customHeight="1" x14ac:dyDescent="0.3">
      <c r="A374" s="6" t="str">
        <f>'3500 '!A538</f>
        <v>b</v>
      </c>
      <c r="B374" s="69" t="str">
        <f>'3500 '!B538</f>
        <v/>
      </c>
      <c r="C374" s="13" t="str">
        <f>'3500 '!C538</f>
        <v>ფინანსური აქტივების ზრდა</v>
      </c>
      <c r="D374" s="14">
        <f>'3500 '!D538</f>
        <v>0</v>
      </c>
      <c r="E374" s="14">
        <f>'3500 '!E538</f>
        <v>0</v>
      </c>
      <c r="F374" s="44">
        <f>'3500 '!F538</f>
        <v>0</v>
      </c>
      <c r="G374" s="44">
        <f>'3500 '!G538</f>
        <v>0</v>
      </c>
      <c r="H374" s="53" t="str">
        <f>'3500 '!L538</f>
        <v/>
      </c>
      <c r="I374" s="14">
        <f>'3500 '!M538</f>
        <v>0</v>
      </c>
      <c r="J374" s="14">
        <f>'3500 '!O538</f>
        <v>0</v>
      </c>
      <c r="K374" s="14">
        <f>'3500 '!S538</f>
        <v>0</v>
      </c>
      <c r="L374" s="44">
        <f>'3500 '!T538</f>
        <v>0</v>
      </c>
      <c r="M374" s="53" t="str">
        <f>'3500 '!U538</f>
        <v/>
      </c>
      <c r="N374" s="63">
        <f>'3500 '!V538</f>
        <v>0</v>
      </c>
      <c r="O374" s="63">
        <f>'3500 '!W538</f>
        <v>0</v>
      </c>
      <c r="P374" s="63">
        <f>'3500 '!X538</f>
        <v>0</v>
      </c>
      <c r="Q374" s="63">
        <f>'3500 '!Y538</f>
        <v>0</v>
      </c>
      <c r="R374" s="63">
        <f>'3500 '!Z538</f>
        <v>0</v>
      </c>
      <c r="S374" s="63">
        <f>'3500 '!AA538</f>
        <v>0</v>
      </c>
      <c r="T374" s="53" t="str">
        <f>'3500 '!AB538</f>
        <v/>
      </c>
      <c r="U374" s="63">
        <f>'3500 '!AC538</f>
        <v>0</v>
      </c>
      <c r="V374" s="6">
        <v>0</v>
      </c>
      <c r="W374" s="81">
        <f t="shared" si="3"/>
        <v>0</v>
      </c>
      <c r="X374" s="81"/>
      <c r="Y374" s="81"/>
    </row>
    <row r="375" spans="1:25" s="6" customFormat="1" ht="15.75" hidden="1" customHeight="1" thickBot="1" x14ac:dyDescent="0.3">
      <c r="A375" s="6" t="str">
        <f>'3500 '!A539</f>
        <v>b</v>
      </c>
      <c r="B375" s="71" t="str">
        <f>'3500 '!B539</f>
        <v/>
      </c>
      <c r="C375" s="17" t="str">
        <f>'3500 '!C539</f>
        <v>ვალდებულებების კლება</v>
      </c>
      <c r="D375" s="18">
        <f>'3500 '!D539</f>
        <v>0</v>
      </c>
      <c r="E375" s="18">
        <f>'3500 '!E539</f>
        <v>0</v>
      </c>
      <c r="F375" s="46">
        <f>'3500 '!F539</f>
        <v>0</v>
      </c>
      <c r="G375" s="46">
        <f>'3500 '!G539</f>
        <v>0</v>
      </c>
      <c r="H375" s="55" t="str">
        <f>'3500 '!L539</f>
        <v/>
      </c>
      <c r="I375" s="18">
        <f>'3500 '!M539</f>
        <v>0</v>
      </c>
      <c r="J375" s="18">
        <f>'3500 '!O539</f>
        <v>0</v>
      </c>
      <c r="K375" s="18">
        <f>'3500 '!S539</f>
        <v>0</v>
      </c>
      <c r="L375" s="46">
        <f>'3500 '!T539</f>
        <v>0</v>
      </c>
      <c r="M375" s="55" t="str">
        <f>'3500 '!U539</f>
        <v/>
      </c>
      <c r="N375" s="65">
        <f>'3500 '!V539</f>
        <v>0</v>
      </c>
      <c r="O375" s="65">
        <f>'3500 '!W539</f>
        <v>0</v>
      </c>
      <c r="P375" s="65">
        <f>'3500 '!X539</f>
        <v>0</v>
      </c>
      <c r="Q375" s="65">
        <f>'3500 '!Y539</f>
        <v>0</v>
      </c>
      <c r="R375" s="65">
        <f>'3500 '!Z539</f>
        <v>0</v>
      </c>
      <c r="S375" s="65">
        <f>'3500 '!AA539</f>
        <v>0</v>
      </c>
      <c r="T375" s="55" t="str">
        <f>'3500 '!AB539</f>
        <v/>
      </c>
      <c r="U375" s="65">
        <f>'3500 '!AC539</f>
        <v>0</v>
      </c>
      <c r="V375" s="6">
        <v>0</v>
      </c>
      <c r="W375" s="81">
        <f t="shared" si="3"/>
        <v>0</v>
      </c>
      <c r="X375" s="81"/>
      <c r="Y375" s="81"/>
    </row>
    <row r="376" spans="1:25" s="6" customFormat="1" ht="57.75" customHeight="1" thickTop="1" thickBot="1" x14ac:dyDescent="0.3">
      <c r="A376" s="6" t="str">
        <f>'3500 '!A540</f>
        <v>a</v>
      </c>
      <c r="B376" s="67" t="str">
        <f>'3500 '!B540</f>
        <v>35 02 03 01</v>
      </c>
      <c r="C376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376" s="7">
        <f>'3500 '!D540</f>
        <v>1035</v>
      </c>
      <c r="E376" s="7">
        <f>'3500 '!E540</f>
        <v>223.41399999999999</v>
      </c>
      <c r="F376" s="40">
        <f>'3500 '!F540</f>
        <v>223.41399999999999</v>
      </c>
      <c r="G376" s="40">
        <f>'3500 '!G540</f>
        <v>223.41</v>
      </c>
      <c r="H376" s="49">
        <f>'3500 '!L540</f>
        <v>0.99998209601904986</v>
      </c>
      <c r="I376" s="7">
        <f>'3500 '!M540</f>
        <v>0</v>
      </c>
      <c r="J376" s="7">
        <f>'3500 '!O540</f>
        <v>0</v>
      </c>
      <c r="K376" s="7">
        <f>'3500 '!S540</f>
        <v>0</v>
      </c>
      <c r="L376" s="40">
        <f>'3500 '!T540</f>
        <v>3.9999999999906777E-3</v>
      </c>
      <c r="M376" s="49">
        <f>'3500 '!U540</f>
        <v>0.99998209601904986</v>
      </c>
      <c r="N376" s="59">
        <f>'3500 '!V540</f>
        <v>3.9999999999906777E-3</v>
      </c>
      <c r="O376" s="59">
        <f>'3500 '!W540</f>
        <v>0</v>
      </c>
      <c r="P376" s="59">
        <f>'3500 '!X540</f>
        <v>0</v>
      </c>
      <c r="Q376" s="59">
        <f>'3500 '!Y540</f>
        <v>0</v>
      </c>
      <c r="R376" s="59">
        <f>'3500 '!Z540</f>
        <v>0</v>
      </c>
      <c r="S376" s="59">
        <f>'3500 '!AA540</f>
        <v>223.41</v>
      </c>
      <c r="T376" s="49">
        <f>'3500 '!AB540</f>
        <v>0.99998209601904986</v>
      </c>
      <c r="U376" s="59">
        <f>'3500 '!AC540</f>
        <v>3.9999999999906777E-3</v>
      </c>
      <c r="W376" s="81"/>
      <c r="X376" s="81"/>
      <c r="Y376" s="81"/>
    </row>
    <row r="377" spans="1:25" s="6" customFormat="1" ht="18.75" hidden="1" customHeight="1" thickTop="1" x14ac:dyDescent="0.3">
      <c r="A377" s="6" t="str">
        <f>'3500 '!A541</f>
        <v>b</v>
      </c>
      <c r="B377" s="69" t="str">
        <f>'3500 '!B541</f>
        <v/>
      </c>
      <c r="C377" s="8" t="str">
        <f>'3500 '!C541</f>
        <v>ხარჯები</v>
      </c>
      <c r="D377" s="9">
        <f>'3500 '!D541</f>
        <v>1035</v>
      </c>
      <c r="E377" s="9">
        <f>'3500 '!E541</f>
        <v>223.41399999999999</v>
      </c>
      <c r="F377" s="41">
        <f>'3500 '!F541</f>
        <v>223.41399999999999</v>
      </c>
      <c r="G377" s="41">
        <f>'3500 '!G541</f>
        <v>223.41</v>
      </c>
      <c r="H377" s="50">
        <f>'3500 '!L541</f>
        <v>0.99998209601904986</v>
      </c>
      <c r="I377" s="9">
        <f>'3500 '!M541</f>
        <v>0</v>
      </c>
      <c r="J377" s="9">
        <f>'3500 '!O541</f>
        <v>0</v>
      </c>
      <c r="K377" s="9">
        <f>'3500 '!S541</f>
        <v>0</v>
      </c>
      <c r="L377" s="41">
        <f>'3500 '!T541</f>
        <v>3.9999999999906777E-3</v>
      </c>
      <c r="M377" s="50">
        <f>'3500 '!U541</f>
        <v>0.99998209601904986</v>
      </c>
      <c r="N377" s="60">
        <f>'3500 '!V541</f>
        <v>3.9999999999906777E-3</v>
      </c>
      <c r="O377" s="60">
        <f>'3500 '!W541</f>
        <v>0</v>
      </c>
      <c r="P377" s="60">
        <f>'3500 '!X541</f>
        <v>0</v>
      </c>
      <c r="Q377" s="60">
        <f>'3500 '!Y541</f>
        <v>0</v>
      </c>
      <c r="R377" s="60">
        <f>'3500 '!Z541</f>
        <v>0</v>
      </c>
      <c r="S377" s="60">
        <f>'3500 '!AA541</f>
        <v>223.41</v>
      </c>
      <c r="T377" s="50">
        <f>'3500 '!AB541</f>
        <v>0.99998209601904986</v>
      </c>
      <c r="U377" s="60">
        <f>'3500 '!AC541</f>
        <v>3.9999999999906777E-3</v>
      </c>
      <c r="V377" s="6">
        <v>0</v>
      </c>
      <c r="W377" s="81">
        <f t="shared" si="3"/>
        <v>0</v>
      </c>
      <c r="X377" s="81"/>
      <c r="Y377" s="81"/>
    </row>
    <row r="378" spans="1:25" s="6" customFormat="1" ht="18" hidden="1" customHeight="1" x14ac:dyDescent="0.3">
      <c r="A378" s="6" t="str">
        <f>'3500 '!A542</f>
        <v>b</v>
      </c>
      <c r="B378" s="70" t="str">
        <f>'3500 '!B542</f>
        <v/>
      </c>
      <c r="C378" s="29" t="str">
        <f>'3500 '!C542</f>
        <v>შრომის ანაზღაურება</v>
      </c>
      <c r="D378" s="12">
        <f>'3500 '!D542</f>
        <v>0</v>
      </c>
      <c r="E378" s="12">
        <f>'3500 '!E542</f>
        <v>0</v>
      </c>
      <c r="F378" s="43">
        <f>'3500 '!F542</f>
        <v>0</v>
      </c>
      <c r="G378" s="43">
        <f>'3500 '!G542</f>
        <v>0</v>
      </c>
      <c r="H378" s="52" t="str">
        <f>'3500 '!L542</f>
        <v/>
      </c>
      <c r="I378" s="12">
        <f>'3500 '!M542</f>
        <v>0</v>
      </c>
      <c r="J378" s="12">
        <f>'3500 '!O542</f>
        <v>0</v>
      </c>
      <c r="K378" s="12">
        <f>'3500 '!S542</f>
        <v>0</v>
      </c>
      <c r="L378" s="43">
        <f>'3500 '!T542</f>
        <v>0</v>
      </c>
      <c r="M378" s="52" t="str">
        <f>'3500 '!U542</f>
        <v/>
      </c>
      <c r="N378" s="62">
        <f>'3500 '!V542</f>
        <v>0</v>
      </c>
      <c r="O378" s="62">
        <f>'3500 '!W542</f>
        <v>0</v>
      </c>
      <c r="P378" s="62">
        <f>'3500 '!X542</f>
        <v>0</v>
      </c>
      <c r="Q378" s="62">
        <f>'3500 '!Y542</f>
        <v>0</v>
      </c>
      <c r="R378" s="62">
        <f>'3500 '!Z542</f>
        <v>0</v>
      </c>
      <c r="S378" s="62">
        <f>'3500 '!AA542</f>
        <v>0</v>
      </c>
      <c r="T378" s="52" t="str">
        <f>'3500 '!AB542</f>
        <v/>
      </c>
      <c r="U378" s="62">
        <f>'3500 '!AC542</f>
        <v>0</v>
      </c>
      <c r="W378" s="81">
        <f t="shared" si="3"/>
        <v>0</v>
      </c>
      <c r="X378" s="81"/>
      <c r="Y378" s="81"/>
    </row>
    <row r="379" spans="1:25" s="6" customFormat="1" ht="18" hidden="1" customHeight="1" x14ac:dyDescent="0.3">
      <c r="A379" s="6" t="str">
        <f>'3500 '!A543</f>
        <v>b</v>
      </c>
      <c r="B379" s="70" t="str">
        <f>'3500 '!B543</f>
        <v/>
      </c>
      <c r="C379" s="29" t="str">
        <f>'3500 '!C543</f>
        <v>საქონელი და მომსახურება</v>
      </c>
      <c r="D379" s="12">
        <f>'3500 '!D543</f>
        <v>0</v>
      </c>
      <c r="E379" s="12">
        <f>'3500 '!E543</f>
        <v>0</v>
      </c>
      <c r="F379" s="43">
        <f>'3500 '!F543</f>
        <v>0</v>
      </c>
      <c r="G379" s="43">
        <f>'3500 '!G543</f>
        <v>0</v>
      </c>
      <c r="H379" s="52" t="str">
        <f>'3500 '!L543</f>
        <v/>
      </c>
      <c r="I379" s="12">
        <f>'3500 '!M543</f>
        <v>0</v>
      </c>
      <c r="J379" s="12">
        <f>'3500 '!O543</f>
        <v>0</v>
      </c>
      <c r="K379" s="12">
        <f>'3500 '!S543</f>
        <v>0</v>
      </c>
      <c r="L379" s="43">
        <f>'3500 '!T543</f>
        <v>0</v>
      </c>
      <c r="M379" s="52" t="str">
        <f>'3500 '!U543</f>
        <v/>
      </c>
      <c r="N379" s="62">
        <f>'3500 '!V543</f>
        <v>0</v>
      </c>
      <c r="O379" s="62">
        <f>'3500 '!W543</f>
        <v>0</v>
      </c>
      <c r="P379" s="62">
        <f>'3500 '!X543</f>
        <v>0</v>
      </c>
      <c r="Q379" s="62">
        <f>'3500 '!Y543</f>
        <v>0</v>
      </c>
      <c r="R379" s="62">
        <f>'3500 '!Z543</f>
        <v>0</v>
      </c>
      <c r="S379" s="62">
        <f>'3500 '!AA543</f>
        <v>0</v>
      </c>
      <c r="T379" s="52" t="str">
        <f>'3500 '!AB543</f>
        <v/>
      </c>
      <c r="U379" s="62">
        <f>'3500 '!AC543</f>
        <v>0</v>
      </c>
      <c r="W379" s="81">
        <f t="shared" si="3"/>
        <v>0</v>
      </c>
      <c r="X379" s="81"/>
      <c r="Y379" s="81"/>
    </row>
    <row r="380" spans="1:25" s="6" customFormat="1" ht="18" hidden="1" customHeight="1" x14ac:dyDescent="0.3">
      <c r="A380" s="6" t="str">
        <f>'3500 '!A544</f>
        <v>b</v>
      </c>
      <c r="B380" s="70" t="str">
        <f>'3500 '!B544</f>
        <v/>
      </c>
      <c r="C380" s="29" t="str">
        <f>'3500 '!C544</f>
        <v>პროცენტი</v>
      </c>
      <c r="D380" s="12">
        <f>'3500 '!D544</f>
        <v>0</v>
      </c>
      <c r="E380" s="12">
        <f>'3500 '!E544</f>
        <v>0</v>
      </c>
      <c r="F380" s="43">
        <f>'3500 '!F544</f>
        <v>0</v>
      </c>
      <c r="G380" s="43">
        <f>'3500 '!G544</f>
        <v>0</v>
      </c>
      <c r="H380" s="52" t="str">
        <f>'3500 '!L544</f>
        <v/>
      </c>
      <c r="I380" s="12">
        <f>'3500 '!M544</f>
        <v>0</v>
      </c>
      <c r="J380" s="12">
        <f>'3500 '!O544</f>
        <v>0</v>
      </c>
      <c r="K380" s="12">
        <f>'3500 '!S544</f>
        <v>0</v>
      </c>
      <c r="L380" s="43">
        <f>'3500 '!T544</f>
        <v>0</v>
      </c>
      <c r="M380" s="52" t="str">
        <f>'3500 '!U544</f>
        <v/>
      </c>
      <c r="N380" s="62">
        <f>'3500 '!V544</f>
        <v>0</v>
      </c>
      <c r="O380" s="62">
        <f>'3500 '!W544</f>
        <v>0</v>
      </c>
      <c r="P380" s="62">
        <f>'3500 '!X544</f>
        <v>0</v>
      </c>
      <c r="Q380" s="62">
        <f>'3500 '!Y544</f>
        <v>0</v>
      </c>
      <c r="R380" s="62">
        <f>'3500 '!Z544</f>
        <v>0</v>
      </c>
      <c r="S380" s="62">
        <f>'3500 '!AA544</f>
        <v>0</v>
      </c>
      <c r="T380" s="52" t="str">
        <f>'3500 '!AB544</f>
        <v/>
      </c>
      <c r="U380" s="62">
        <f>'3500 '!AC544</f>
        <v>0</v>
      </c>
      <c r="W380" s="81">
        <f t="shared" si="3"/>
        <v>0</v>
      </c>
      <c r="X380" s="81"/>
      <c r="Y380" s="81"/>
    </row>
    <row r="381" spans="1:25" s="6" customFormat="1" ht="18" hidden="1" customHeight="1" x14ac:dyDescent="0.3">
      <c r="A381" s="6" t="str">
        <f>'3500 '!A545</f>
        <v>b</v>
      </c>
      <c r="B381" s="70" t="str">
        <f>'3500 '!B545</f>
        <v/>
      </c>
      <c r="C381" s="29" t="str">
        <f>'3500 '!C545</f>
        <v>სუბსიდიები</v>
      </c>
      <c r="D381" s="12">
        <f>'3500 '!D545</f>
        <v>0</v>
      </c>
      <c r="E381" s="12">
        <f>'3500 '!E545</f>
        <v>0</v>
      </c>
      <c r="F381" s="43">
        <f>'3500 '!F545</f>
        <v>0</v>
      </c>
      <c r="G381" s="43">
        <f>'3500 '!G545</f>
        <v>0</v>
      </c>
      <c r="H381" s="52" t="str">
        <f>'3500 '!L545</f>
        <v/>
      </c>
      <c r="I381" s="12">
        <f>'3500 '!M545</f>
        <v>0</v>
      </c>
      <c r="J381" s="12">
        <f>'3500 '!O545</f>
        <v>0</v>
      </c>
      <c r="K381" s="12">
        <f>'3500 '!S545</f>
        <v>0</v>
      </c>
      <c r="L381" s="43">
        <f>'3500 '!T545</f>
        <v>0</v>
      </c>
      <c r="M381" s="52" t="str">
        <f>'3500 '!U545</f>
        <v/>
      </c>
      <c r="N381" s="62">
        <f>'3500 '!V545</f>
        <v>0</v>
      </c>
      <c r="O381" s="62">
        <f>'3500 '!W545</f>
        <v>0</v>
      </c>
      <c r="P381" s="62">
        <f>'3500 '!X545</f>
        <v>0</v>
      </c>
      <c r="Q381" s="62">
        <f>'3500 '!Y545</f>
        <v>0</v>
      </c>
      <c r="R381" s="62">
        <f>'3500 '!Z545</f>
        <v>0</v>
      </c>
      <c r="S381" s="62">
        <f>'3500 '!AA545</f>
        <v>0</v>
      </c>
      <c r="T381" s="52" t="str">
        <f>'3500 '!AB545</f>
        <v/>
      </c>
      <c r="U381" s="62">
        <f>'3500 '!AC545</f>
        <v>0</v>
      </c>
      <c r="W381" s="81">
        <f t="shared" si="3"/>
        <v>0</v>
      </c>
      <c r="X381" s="81"/>
      <c r="Y381" s="81"/>
    </row>
    <row r="382" spans="1:25" s="6" customFormat="1" ht="18" hidden="1" customHeight="1" x14ac:dyDescent="0.3">
      <c r="A382" s="6" t="str">
        <f>'3500 '!A546</f>
        <v>b</v>
      </c>
      <c r="B382" s="70" t="str">
        <f>'3500 '!B546</f>
        <v/>
      </c>
      <c r="C382" s="29" t="str">
        <f>'3500 '!C546</f>
        <v>გრანტები</v>
      </c>
      <c r="D382" s="12">
        <f>'3500 '!D546</f>
        <v>0</v>
      </c>
      <c r="E382" s="12">
        <f>'3500 '!E546</f>
        <v>0</v>
      </c>
      <c r="F382" s="43">
        <f>'3500 '!F546</f>
        <v>0</v>
      </c>
      <c r="G382" s="43">
        <f>'3500 '!G546</f>
        <v>0</v>
      </c>
      <c r="H382" s="52" t="str">
        <f>'3500 '!L546</f>
        <v/>
      </c>
      <c r="I382" s="12">
        <f>'3500 '!M546</f>
        <v>0</v>
      </c>
      <c r="J382" s="12">
        <f>'3500 '!O546</f>
        <v>0</v>
      </c>
      <c r="K382" s="12">
        <f>'3500 '!S546</f>
        <v>0</v>
      </c>
      <c r="L382" s="43">
        <f>'3500 '!T546</f>
        <v>0</v>
      </c>
      <c r="M382" s="52" t="str">
        <f>'3500 '!U546</f>
        <v/>
      </c>
      <c r="N382" s="62">
        <f>'3500 '!V546</f>
        <v>0</v>
      </c>
      <c r="O382" s="62">
        <f>'3500 '!W546</f>
        <v>0</v>
      </c>
      <c r="P382" s="62">
        <f>'3500 '!X546</f>
        <v>0</v>
      </c>
      <c r="Q382" s="62">
        <f>'3500 '!Y546</f>
        <v>0</v>
      </c>
      <c r="R382" s="62">
        <f>'3500 '!Z546</f>
        <v>0</v>
      </c>
      <c r="S382" s="62">
        <f>'3500 '!AA546</f>
        <v>0</v>
      </c>
      <c r="T382" s="52" t="str">
        <f>'3500 '!AB546</f>
        <v/>
      </c>
      <c r="U382" s="62">
        <f>'3500 '!AC546</f>
        <v>0</v>
      </c>
      <c r="W382" s="81">
        <f t="shared" si="3"/>
        <v>0</v>
      </c>
      <c r="X382" s="81"/>
      <c r="Y382" s="81"/>
    </row>
    <row r="383" spans="1:25" s="6" customFormat="1" ht="18" hidden="1" customHeight="1" x14ac:dyDescent="0.3">
      <c r="A383" s="6" t="str">
        <f>'3500 '!A547</f>
        <v>b</v>
      </c>
      <c r="B383" s="70" t="str">
        <f>'3500 '!B547</f>
        <v/>
      </c>
      <c r="C383" s="29" t="str">
        <f>'3500 '!C547</f>
        <v>სოციალური უზრუნველყოფა</v>
      </c>
      <c r="D383" s="11">
        <f>'3500 '!D547</f>
        <v>1035</v>
      </c>
      <c r="E383" s="11">
        <f>'3500 '!E547</f>
        <v>223.41399999999999</v>
      </c>
      <c r="F383" s="42">
        <f>'3500 '!F547</f>
        <v>223.41399999999999</v>
      </c>
      <c r="G383" s="42">
        <f>'3500 '!G547</f>
        <v>223.41</v>
      </c>
      <c r="H383" s="51">
        <f>'3500 '!L547</f>
        <v>0.99998209601904986</v>
      </c>
      <c r="I383" s="11">
        <f>'3500 '!M547</f>
        <v>0</v>
      </c>
      <c r="J383" s="11">
        <f>'3500 '!O547</f>
        <v>0</v>
      </c>
      <c r="K383" s="11">
        <f>'3500 '!S547</f>
        <v>0</v>
      </c>
      <c r="L383" s="42">
        <f>'3500 '!T547</f>
        <v>3.9999999999906777E-3</v>
      </c>
      <c r="M383" s="51">
        <f>'3500 '!U547</f>
        <v>0.99998209601904986</v>
      </c>
      <c r="N383" s="61">
        <f>'3500 '!V547</f>
        <v>3.9999999999906777E-3</v>
      </c>
      <c r="O383" s="61">
        <f>'3500 '!W547</f>
        <v>0</v>
      </c>
      <c r="P383" s="61">
        <f>'3500 '!X547</f>
        <v>0</v>
      </c>
      <c r="Q383" s="61">
        <f>'3500 '!Y547</f>
        <v>0</v>
      </c>
      <c r="R383" s="61">
        <f>'3500 '!Z547</f>
        <v>0</v>
      </c>
      <c r="S383" s="61">
        <f>'3500 '!AA547</f>
        <v>223.41</v>
      </c>
      <c r="T383" s="51">
        <f>'3500 '!AB547</f>
        <v>0.99998209601904986</v>
      </c>
      <c r="U383" s="61">
        <f>'3500 '!AC547</f>
        <v>3.9999999999906777E-3</v>
      </c>
      <c r="W383" s="81">
        <f t="shared" si="3"/>
        <v>0</v>
      </c>
      <c r="X383" s="81"/>
      <c r="Y383" s="81"/>
    </row>
    <row r="384" spans="1:25" s="6" customFormat="1" ht="18" hidden="1" customHeight="1" x14ac:dyDescent="0.3">
      <c r="A384" s="6" t="str">
        <f>'3500 '!A548</f>
        <v>b</v>
      </c>
      <c r="B384" s="70" t="str">
        <f>'3500 '!B548</f>
        <v/>
      </c>
      <c r="C384" s="29" t="str">
        <f>'3500 '!C548</f>
        <v>სხვა ხარჯები</v>
      </c>
      <c r="D384" s="12">
        <f>'3500 '!D548</f>
        <v>0</v>
      </c>
      <c r="E384" s="12">
        <f>'3500 '!E548</f>
        <v>0</v>
      </c>
      <c r="F384" s="43">
        <f>'3500 '!F548</f>
        <v>0</v>
      </c>
      <c r="G384" s="43">
        <f>'3500 '!G548</f>
        <v>0</v>
      </c>
      <c r="H384" s="52" t="str">
        <f>'3500 '!L548</f>
        <v/>
      </c>
      <c r="I384" s="12">
        <f>'3500 '!M548</f>
        <v>0</v>
      </c>
      <c r="J384" s="12">
        <f>'3500 '!O548</f>
        <v>0</v>
      </c>
      <c r="K384" s="12">
        <f>'3500 '!S548</f>
        <v>0</v>
      </c>
      <c r="L384" s="43">
        <f>'3500 '!T548</f>
        <v>0</v>
      </c>
      <c r="M384" s="52" t="str">
        <f>'3500 '!U548</f>
        <v/>
      </c>
      <c r="N384" s="62">
        <f>'3500 '!V548</f>
        <v>0</v>
      </c>
      <c r="O384" s="62">
        <f>'3500 '!W548</f>
        <v>0</v>
      </c>
      <c r="P384" s="62">
        <f>'3500 '!X548</f>
        <v>0</v>
      </c>
      <c r="Q384" s="62">
        <f>'3500 '!Y548</f>
        <v>0</v>
      </c>
      <c r="R384" s="62">
        <f>'3500 '!Z548</f>
        <v>0</v>
      </c>
      <c r="S384" s="62">
        <f>'3500 '!AA548</f>
        <v>0</v>
      </c>
      <c r="T384" s="52" t="str">
        <f>'3500 '!AB548</f>
        <v/>
      </c>
      <c r="U384" s="62">
        <f>'3500 '!AC548</f>
        <v>0</v>
      </c>
      <c r="W384" s="81">
        <f t="shared" si="3"/>
        <v>0</v>
      </c>
      <c r="X384" s="81"/>
      <c r="Y384" s="81"/>
    </row>
    <row r="385" spans="1:25" s="6" customFormat="1" ht="15" hidden="1" customHeight="1" x14ac:dyDescent="0.3">
      <c r="A385" s="6" t="str">
        <f>'3500 '!A549</f>
        <v>b</v>
      </c>
      <c r="B385" s="69" t="str">
        <f>'3500 '!B549</f>
        <v/>
      </c>
      <c r="C385" s="13" t="str">
        <f>'3500 '!C549</f>
        <v>არაფინანსური აქტივების ზრდა</v>
      </c>
      <c r="D385" s="14">
        <f>'3500 '!D549</f>
        <v>0</v>
      </c>
      <c r="E385" s="14">
        <f>'3500 '!E549</f>
        <v>0</v>
      </c>
      <c r="F385" s="44">
        <f>'3500 '!F549</f>
        <v>0</v>
      </c>
      <c r="G385" s="44">
        <f>'3500 '!G549</f>
        <v>0</v>
      </c>
      <c r="H385" s="53" t="str">
        <f>'3500 '!L549</f>
        <v/>
      </c>
      <c r="I385" s="14">
        <f>'3500 '!M549</f>
        <v>0</v>
      </c>
      <c r="J385" s="14">
        <f>'3500 '!O549</f>
        <v>0</v>
      </c>
      <c r="K385" s="14">
        <f>'3500 '!S549</f>
        <v>0</v>
      </c>
      <c r="L385" s="44">
        <f>'3500 '!T549</f>
        <v>0</v>
      </c>
      <c r="M385" s="53" t="str">
        <f>'3500 '!U549</f>
        <v/>
      </c>
      <c r="N385" s="63">
        <f>'3500 '!V549</f>
        <v>0</v>
      </c>
      <c r="O385" s="63">
        <f>'3500 '!W549</f>
        <v>0</v>
      </c>
      <c r="P385" s="63">
        <f>'3500 '!X549</f>
        <v>0</v>
      </c>
      <c r="Q385" s="63">
        <f>'3500 '!Y549</f>
        <v>0</v>
      </c>
      <c r="R385" s="63">
        <f>'3500 '!Z549</f>
        <v>0</v>
      </c>
      <c r="S385" s="63">
        <f>'3500 '!AA549</f>
        <v>0</v>
      </c>
      <c r="T385" s="53" t="str">
        <f>'3500 '!AB549</f>
        <v/>
      </c>
      <c r="U385" s="63">
        <f>'3500 '!AC549</f>
        <v>0</v>
      </c>
      <c r="W385" s="81">
        <f t="shared" si="3"/>
        <v>0</v>
      </c>
      <c r="X385" s="81"/>
      <c r="Y385" s="81"/>
    </row>
    <row r="386" spans="1:25" s="6" customFormat="1" ht="15" hidden="1" customHeight="1" x14ac:dyDescent="0.3">
      <c r="A386" s="6" t="str">
        <f>'3500 '!A550</f>
        <v>b</v>
      </c>
      <c r="B386" s="69" t="str">
        <f>'3500 '!B550</f>
        <v/>
      </c>
      <c r="C386" s="13" t="str">
        <f>'3500 '!C550</f>
        <v>ფინანსური აქტივების ზრდა</v>
      </c>
      <c r="D386" s="14">
        <f>'3500 '!D550</f>
        <v>0</v>
      </c>
      <c r="E386" s="14">
        <f>'3500 '!E550</f>
        <v>0</v>
      </c>
      <c r="F386" s="44">
        <f>'3500 '!F550</f>
        <v>0</v>
      </c>
      <c r="G386" s="44">
        <f>'3500 '!G550</f>
        <v>0</v>
      </c>
      <c r="H386" s="53" t="str">
        <f>'3500 '!L550</f>
        <v/>
      </c>
      <c r="I386" s="14">
        <f>'3500 '!M550</f>
        <v>0</v>
      </c>
      <c r="J386" s="14">
        <f>'3500 '!O550</f>
        <v>0</v>
      </c>
      <c r="K386" s="14">
        <f>'3500 '!S550</f>
        <v>0</v>
      </c>
      <c r="L386" s="44">
        <f>'3500 '!T550</f>
        <v>0</v>
      </c>
      <c r="M386" s="53" t="str">
        <f>'3500 '!U550</f>
        <v/>
      </c>
      <c r="N386" s="63">
        <f>'3500 '!V550</f>
        <v>0</v>
      </c>
      <c r="O386" s="63">
        <f>'3500 '!W550</f>
        <v>0</v>
      </c>
      <c r="P386" s="63">
        <f>'3500 '!X550</f>
        <v>0</v>
      </c>
      <c r="Q386" s="63">
        <f>'3500 '!Y550</f>
        <v>0</v>
      </c>
      <c r="R386" s="63">
        <f>'3500 '!Z550</f>
        <v>0</v>
      </c>
      <c r="S386" s="63">
        <f>'3500 '!AA550</f>
        <v>0</v>
      </c>
      <c r="T386" s="53" t="str">
        <f>'3500 '!AB550</f>
        <v/>
      </c>
      <c r="U386" s="63">
        <f>'3500 '!AC550</f>
        <v>0</v>
      </c>
      <c r="W386" s="81">
        <f t="shared" si="3"/>
        <v>0</v>
      </c>
      <c r="X386" s="81"/>
      <c r="Y386" s="81"/>
    </row>
    <row r="387" spans="1:25" s="6" customFormat="1" ht="15.75" hidden="1" customHeight="1" thickBot="1" x14ac:dyDescent="0.3">
      <c r="A387" s="6" t="str">
        <f>'3500 '!A551</f>
        <v>b</v>
      </c>
      <c r="B387" s="71" t="str">
        <f>'3500 '!B551</f>
        <v/>
      </c>
      <c r="C387" s="17" t="str">
        <f>'3500 '!C551</f>
        <v>ვალდებულებების კლება</v>
      </c>
      <c r="D387" s="18">
        <f>'3500 '!D551</f>
        <v>0</v>
      </c>
      <c r="E387" s="18">
        <f>'3500 '!E551</f>
        <v>0</v>
      </c>
      <c r="F387" s="46">
        <f>'3500 '!F551</f>
        <v>0</v>
      </c>
      <c r="G387" s="46">
        <f>'3500 '!G551</f>
        <v>0</v>
      </c>
      <c r="H387" s="55" t="str">
        <f>'3500 '!L551</f>
        <v/>
      </c>
      <c r="I387" s="18">
        <f>'3500 '!M551</f>
        <v>0</v>
      </c>
      <c r="J387" s="18">
        <f>'3500 '!O551</f>
        <v>0</v>
      </c>
      <c r="K387" s="18">
        <f>'3500 '!S551</f>
        <v>0</v>
      </c>
      <c r="L387" s="46">
        <f>'3500 '!T551</f>
        <v>0</v>
      </c>
      <c r="M387" s="55" t="str">
        <f>'3500 '!U551</f>
        <v/>
      </c>
      <c r="N387" s="65">
        <f>'3500 '!V551</f>
        <v>0</v>
      </c>
      <c r="O387" s="65">
        <f>'3500 '!W551</f>
        <v>0</v>
      </c>
      <c r="P387" s="65">
        <f>'3500 '!X551</f>
        <v>0</v>
      </c>
      <c r="Q387" s="65">
        <f>'3500 '!Y551</f>
        <v>0</v>
      </c>
      <c r="R387" s="65">
        <f>'3500 '!Z551</f>
        <v>0</v>
      </c>
      <c r="S387" s="65">
        <f>'3500 '!AA551</f>
        <v>0</v>
      </c>
      <c r="T387" s="55" t="str">
        <f>'3500 '!AB551</f>
        <v/>
      </c>
      <c r="U387" s="65">
        <f>'3500 '!AC551</f>
        <v>0</v>
      </c>
      <c r="W387" s="81">
        <f t="shared" si="3"/>
        <v>0</v>
      </c>
      <c r="X387" s="81"/>
      <c r="Y387" s="81"/>
    </row>
    <row r="388" spans="1:25" s="6" customFormat="1" ht="17.25" thickTop="1" thickBot="1" x14ac:dyDescent="0.3">
      <c r="A388" s="6" t="str">
        <f>'3500 '!A552</f>
        <v>a</v>
      </c>
      <c r="B388" s="67" t="str">
        <f>'3500 '!B552</f>
        <v>35 02 03 02</v>
      </c>
      <c r="C388" s="19" t="str">
        <f>'3500 '!C552</f>
        <v>დღის ცენტრების ქვეპროგრამა</v>
      </c>
      <c r="D388" s="7">
        <f>'3500 '!D552</f>
        <v>3900</v>
      </c>
      <c r="E388" s="7">
        <f>'3500 '!E552</f>
        <v>3185.9</v>
      </c>
      <c r="F388" s="40">
        <f>'3500 '!F552</f>
        <v>2290</v>
      </c>
      <c r="G388" s="40">
        <f>'3500 '!G552</f>
        <v>2289.65</v>
      </c>
      <c r="H388" s="49">
        <f>'3500 '!L552</f>
        <v>0.99984716157205245</v>
      </c>
      <c r="I388" s="7">
        <f>'3500 '!M552</f>
        <v>0</v>
      </c>
      <c r="J388" s="7">
        <f>'3500 '!O552</f>
        <v>252.95309999999984</v>
      </c>
      <c r="K388" s="7">
        <f>'3500 '!S552</f>
        <v>286.74496999999997</v>
      </c>
      <c r="L388" s="40">
        <f>'3500 '!T552</f>
        <v>0.34999999999990905</v>
      </c>
      <c r="M388" s="49">
        <f>'3500 '!U552</f>
        <v>0.71868231896795254</v>
      </c>
      <c r="N388" s="59">
        <f>'3500 '!V552</f>
        <v>896.25</v>
      </c>
      <c r="O388" s="59">
        <f>'3500 '!W552</f>
        <v>770</v>
      </c>
      <c r="P388" s="59">
        <f>'3500 '!X552</f>
        <v>780</v>
      </c>
      <c r="Q388" s="59">
        <f>'3500 '!Y552</f>
        <v>871.2</v>
      </c>
      <c r="R388" s="59">
        <f>'3500 '!Z552</f>
        <v>905.9</v>
      </c>
      <c r="S388" s="59">
        <f>'3500 '!AA552</f>
        <v>3160.8500000000004</v>
      </c>
      <c r="T388" s="49">
        <f>'3500 '!AB552</f>
        <v>0.99213722966822571</v>
      </c>
      <c r="U388" s="59">
        <f>'3500 '!AC552</f>
        <v>25.049999999999727</v>
      </c>
      <c r="W388" s="81"/>
      <c r="X388" s="81"/>
      <c r="Y388" s="81"/>
    </row>
    <row r="389" spans="1:25" s="6" customFormat="1" ht="18.75" hidden="1" customHeight="1" thickTop="1" x14ac:dyDescent="0.3">
      <c r="A389" s="6" t="str">
        <f>'3500 '!A553</f>
        <v>b</v>
      </c>
      <c r="B389" s="69" t="str">
        <f>'3500 '!B553</f>
        <v/>
      </c>
      <c r="C389" s="8" t="str">
        <f>'3500 '!C553</f>
        <v>ხარჯები</v>
      </c>
      <c r="D389" s="9">
        <f>'3500 '!D553</f>
        <v>3900</v>
      </c>
      <c r="E389" s="9">
        <f>'3500 '!E553</f>
        <v>3185.9</v>
      </c>
      <c r="F389" s="41">
        <f>'3500 '!F553</f>
        <v>2290</v>
      </c>
      <c r="G389" s="41">
        <f>'3500 '!G553</f>
        <v>2289.65</v>
      </c>
      <c r="H389" s="50">
        <f>'3500 '!L553</f>
        <v>0.99984716157205245</v>
      </c>
      <c r="I389" s="9">
        <f>'3500 '!M553</f>
        <v>0</v>
      </c>
      <c r="J389" s="9">
        <f>'3500 '!O553</f>
        <v>252.95309999999984</v>
      </c>
      <c r="K389" s="9">
        <f>'3500 '!S553</f>
        <v>286.74496999999997</v>
      </c>
      <c r="L389" s="41">
        <f>'3500 '!T553</f>
        <v>0.34999999999990905</v>
      </c>
      <c r="M389" s="50">
        <f>'3500 '!U553</f>
        <v>0.71868231896795254</v>
      </c>
      <c r="N389" s="60">
        <f>'3500 '!V553</f>
        <v>896.25</v>
      </c>
      <c r="O389" s="60">
        <f>'3500 '!W553</f>
        <v>770</v>
      </c>
      <c r="P389" s="60">
        <f>'3500 '!X553</f>
        <v>780</v>
      </c>
      <c r="Q389" s="60">
        <f>'3500 '!Y553</f>
        <v>871.2</v>
      </c>
      <c r="R389" s="60">
        <f>'3500 '!Z553</f>
        <v>905.9</v>
      </c>
      <c r="S389" s="60">
        <f>'3500 '!AA553</f>
        <v>3160.8500000000004</v>
      </c>
      <c r="T389" s="50">
        <f>'3500 '!AB553</f>
        <v>0.99213722966822571</v>
      </c>
      <c r="U389" s="60">
        <f>'3500 '!AC553</f>
        <v>25.049999999999727</v>
      </c>
      <c r="V389" s="6">
        <v>871.2</v>
      </c>
      <c r="W389" s="81">
        <f t="shared" si="3"/>
        <v>0</v>
      </c>
      <c r="X389" s="81"/>
      <c r="Y389" s="81"/>
    </row>
    <row r="390" spans="1:25" s="6" customFormat="1" ht="18" hidden="1" customHeight="1" x14ac:dyDescent="0.3">
      <c r="A390" s="6" t="str">
        <f>'3500 '!A554</f>
        <v>b</v>
      </c>
      <c r="B390" s="70" t="str">
        <f>'3500 '!B554</f>
        <v/>
      </c>
      <c r="C390" s="29" t="str">
        <f>'3500 '!C554</f>
        <v>შრომის ანაზღაურება</v>
      </c>
      <c r="D390" s="12">
        <f>'3500 '!D554</f>
        <v>0</v>
      </c>
      <c r="E390" s="12">
        <f>'3500 '!E554</f>
        <v>0</v>
      </c>
      <c r="F390" s="43">
        <f>'3500 '!F554</f>
        <v>0</v>
      </c>
      <c r="G390" s="43">
        <f>'3500 '!G554</f>
        <v>0</v>
      </c>
      <c r="H390" s="52" t="str">
        <f>'3500 '!L554</f>
        <v/>
      </c>
      <c r="I390" s="12">
        <f>'3500 '!M554</f>
        <v>0</v>
      </c>
      <c r="J390" s="12">
        <f>'3500 '!O554</f>
        <v>0</v>
      </c>
      <c r="K390" s="12">
        <f>'3500 '!S554</f>
        <v>0</v>
      </c>
      <c r="L390" s="43">
        <f>'3500 '!T554</f>
        <v>0</v>
      </c>
      <c r="M390" s="52" t="str">
        <f>'3500 '!U554</f>
        <v/>
      </c>
      <c r="N390" s="62">
        <f>'3500 '!V554</f>
        <v>0</v>
      </c>
      <c r="O390" s="62">
        <f>'3500 '!W554</f>
        <v>0</v>
      </c>
      <c r="P390" s="62">
        <f>'3500 '!X554</f>
        <v>0</v>
      </c>
      <c r="Q390" s="62">
        <f>'3500 '!Y554</f>
        <v>0</v>
      </c>
      <c r="R390" s="62">
        <f>'3500 '!Z554</f>
        <v>0</v>
      </c>
      <c r="S390" s="62">
        <f>'3500 '!AA554</f>
        <v>0</v>
      </c>
      <c r="T390" s="52" t="str">
        <f>'3500 '!AB554</f>
        <v/>
      </c>
      <c r="U390" s="62">
        <f>'3500 '!AC554</f>
        <v>0</v>
      </c>
      <c r="W390" s="81">
        <f t="shared" si="3"/>
        <v>0</v>
      </c>
      <c r="X390" s="81"/>
      <c r="Y390" s="81"/>
    </row>
    <row r="391" spans="1:25" s="6" customFormat="1" ht="18" hidden="1" customHeight="1" x14ac:dyDescent="0.3">
      <c r="A391" s="6" t="str">
        <f>'3500 '!A555</f>
        <v>b</v>
      </c>
      <c r="B391" s="70" t="str">
        <f>'3500 '!B555</f>
        <v/>
      </c>
      <c r="C391" s="29" t="str">
        <f>'3500 '!C555</f>
        <v>საქონელი და მომსახურება</v>
      </c>
      <c r="D391" s="12">
        <f>'3500 '!D555</f>
        <v>0</v>
      </c>
      <c r="E391" s="12">
        <f>'3500 '!E555</f>
        <v>0</v>
      </c>
      <c r="F391" s="43">
        <f>'3500 '!F555</f>
        <v>0</v>
      </c>
      <c r="G391" s="43">
        <f>'3500 '!G555</f>
        <v>0</v>
      </c>
      <c r="H391" s="52" t="str">
        <f>'3500 '!L555</f>
        <v/>
      </c>
      <c r="I391" s="12">
        <f>'3500 '!M555</f>
        <v>0</v>
      </c>
      <c r="J391" s="12">
        <f>'3500 '!O555</f>
        <v>0</v>
      </c>
      <c r="K391" s="12">
        <f>'3500 '!S555</f>
        <v>0</v>
      </c>
      <c r="L391" s="43">
        <f>'3500 '!T555</f>
        <v>0</v>
      </c>
      <c r="M391" s="52" t="str">
        <f>'3500 '!U555</f>
        <v/>
      </c>
      <c r="N391" s="62">
        <f>'3500 '!V555</f>
        <v>0</v>
      </c>
      <c r="O391" s="62">
        <f>'3500 '!W555</f>
        <v>0</v>
      </c>
      <c r="P391" s="62">
        <f>'3500 '!X555</f>
        <v>0</v>
      </c>
      <c r="Q391" s="62">
        <f>'3500 '!Y555</f>
        <v>0</v>
      </c>
      <c r="R391" s="62">
        <f>'3500 '!Z555</f>
        <v>0</v>
      </c>
      <c r="S391" s="62">
        <f>'3500 '!AA555</f>
        <v>0</v>
      </c>
      <c r="T391" s="52" t="str">
        <f>'3500 '!AB555</f>
        <v/>
      </c>
      <c r="U391" s="62">
        <f>'3500 '!AC555</f>
        <v>0</v>
      </c>
      <c r="W391" s="81">
        <f t="shared" si="3"/>
        <v>0</v>
      </c>
      <c r="X391" s="81"/>
      <c r="Y391" s="81"/>
    </row>
    <row r="392" spans="1:25" s="6" customFormat="1" ht="18" hidden="1" customHeight="1" x14ac:dyDescent="0.3">
      <c r="A392" s="6" t="str">
        <f>'3500 '!A556</f>
        <v>b</v>
      </c>
      <c r="B392" s="70" t="str">
        <f>'3500 '!B556</f>
        <v/>
      </c>
      <c r="C392" s="29" t="str">
        <f>'3500 '!C556</f>
        <v>პროცენტი</v>
      </c>
      <c r="D392" s="12">
        <f>'3500 '!D556</f>
        <v>0</v>
      </c>
      <c r="E392" s="12">
        <f>'3500 '!E556</f>
        <v>0</v>
      </c>
      <c r="F392" s="43">
        <f>'3500 '!F556</f>
        <v>0</v>
      </c>
      <c r="G392" s="43">
        <f>'3500 '!G556</f>
        <v>0</v>
      </c>
      <c r="H392" s="52" t="str">
        <f>'3500 '!L556</f>
        <v/>
      </c>
      <c r="I392" s="12">
        <f>'3500 '!M556</f>
        <v>0</v>
      </c>
      <c r="J392" s="12">
        <f>'3500 '!O556</f>
        <v>0</v>
      </c>
      <c r="K392" s="12">
        <f>'3500 '!S556</f>
        <v>0</v>
      </c>
      <c r="L392" s="43">
        <f>'3500 '!T556</f>
        <v>0</v>
      </c>
      <c r="M392" s="52" t="str">
        <f>'3500 '!U556</f>
        <v/>
      </c>
      <c r="N392" s="62">
        <f>'3500 '!V556</f>
        <v>0</v>
      </c>
      <c r="O392" s="62">
        <f>'3500 '!W556</f>
        <v>0</v>
      </c>
      <c r="P392" s="62">
        <f>'3500 '!X556</f>
        <v>0</v>
      </c>
      <c r="Q392" s="62">
        <f>'3500 '!Y556</f>
        <v>0</v>
      </c>
      <c r="R392" s="62">
        <f>'3500 '!Z556</f>
        <v>0</v>
      </c>
      <c r="S392" s="62">
        <f>'3500 '!AA556</f>
        <v>0</v>
      </c>
      <c r="T392" s="52" t="str">
        <f>'3500 '!AB556</f>
        <v/>
      </c>
      <c r="U392" s="62">
        <f>'3500 '!AC556</f>
        <v>0</v>
      </c>
      <c r="W392" s="81">
        <f t="shared" si="3"/>
        <v>0</v>
      </c>
      <c r="X392" s="81"/>
      <c r="Y392" s="81"/>
    </row>
    <row r="393" spans="1:25" s="6" customFormat="1" ht="18" hidden="1" customHeight="1" x14ac:dyDescent="0.3">
      <c r="A393" s="6" t="str">
        <f>'3500 '!A557</f>
        <v>b</v>
      </c>
      <c r="B393" s="70" t="str">
        <f>'3500 '!B557</f>
        <v/>
      </c>
      <c r="C393" s="29" t="str">
        <f>'3500 '!C557</f>
        <v>სუბსიდიები</v>
      </c>
      <c r="D393" s="12">
        <f>'3500 '!D557</f>
        <v>0</v>
      </c>
      <c r="E393" s="12">
        <f>'3500 '!E557</f>
        <v>0</v>
      </c>
      <c r="F393" s="43">
        <f>'3500 '!F557</f>
        <v>0</v>
      </c>
      <c r="G393" s="43">
        <f>'3500 '!G557</f>
        <v>0</v>
      </c>
      <c r="H393" s="52" t="str">
        <f>'3500 '!L557</f>
        <v/>
      </c>
      <c r="I393" s="12">
        <f>'3500 '!M557</f>
        <v>0</v>
      </c>
      <c r="J393" s="12">
        <f>'3500 '!O557</f>
        <v>0</v>
      </c>
      <c r="K393" s="12">
        <f>'3500 '!S557</f>
        <v>0</v>
      </c>
      <c r="L393" s="43">
        <f>'3500 '!T557</f>
        <v>0</v>
      </c>
      <c r="M393" s="52" t="str">
        <f>'3500 '!U557</f>
        <v/>
      </c>
      <c r="N393" s="62">
        <f>'3500 '!V557</f>
        <v>0</v>
      </c>
      <c r="O393" s="62">
        <f>'3500 '!W557</f>
        <v>0</v>
      </c>
      <c r="P393" s="62">
        <f>'3500 '!X557</f>
        <v>0</v>
      </c>
      <c r="Q393" s="62">
        <f>'3500 '!Y557</f>
        <v>0</v>
      </c>
      <c r="R393" s="62">
        <f>'3500 '!Z557</f>
        <v>0</v>
      </c>
      <c r="S393" s="62">
        <f>'3500 '!AA557</f>
        <v>0</v>
      </c>
      <c r="T393" s="52" t="str">
        <f>'3500 '!AB557</f>
        <v/>
      </c>
      <c r="U393" s="62">
        <f>'3500 '!AC557</f>
        <v>0</v>
      </c>
      <c r="W393" s="81">
        <f t="shared" si="3"/>
        <v>0</v>
      </c>
      <c r="X393" s="81"/>
      <c r="Y393" s="81"/>
    </row>
    <row r="394" spans="1:25" s="6" customFormat="1" ht="18" hidden="1" customHeight="1" x14ac:dyDescent="0.3">
      <c r="A394" s="6" t="str">
        <f>'3500 '!A558</f>
        <v>b</v>
      </c>
      <c r="B394" s="70" t="str">
        <f>'3500 '!B558</f>
        <v/>
      </c>
      <c r="C394" s="29" t="str">
        <f>'3500 '!C558</f>
        <v>გრანტები</v>
      </c>
      <c r="D394" s="12">
        <f>'3500 '!D558</f>
        <v>0</v>
      </c>
      <c r="E394" s="12">
        <f>'3500 '!E558</f>
        <v>0</v>
      </c>
      <c r="F394" s="43">
        <f>'3500 '!F558</f>
        <v>0</v>
      </c>
      <c r="G394" s="43">
        <f>'3500 '!G558</f>
        <v>0</v>
      </c>
      <c r="H394" s="52" t="str">
        <f>'3500 '!L558</f>
        <v/>
      </c>
      <c r="I394" s="12">
        <f>'3500 '!M558</f>
        <v>0</v>
      </c>
      <c r="J394" s="12">
        <f>'3500 '!O558</f>
        <v>0</v>
      </c>
      <c r="K394" s="12">
        <f>'3500 '!S558</f>
        <v>0</v>
      </c>
      <c r="L394" s="43">
        <f>'3500 '!T558</f>
        <v>0</v>
      </c>
      <c r="M394" s="52" t="str">
        <f>'3500 '!U558</f>
        <v/>
      </c>
      <c r="N394" s="62">
        <f>'3500 '!V558</f>
        <v>0</v>
      </c>
      <c r="O394" s="62">
        <f>'3500 '!W558</f>
        <v>0</v>
      </c>
      <c r="P394" s="62">
        <f>'3500 '!X558</f>
        <v>0</v>
      </c>
      <c r="Q394" s="62">
        <f>'3500 '!Y558</f>
        <v>0</v>
      </c>
      <c r="R394" s="62">
        <f>'3500 '!Z558</f>
        <v>0</v>
      </c>
      <c r="S394" s="62">
        <f>'3500 '!AA558</f>
        <v>0</v>
      </c>
      <c r="T394" s="52" t="str">
        <f>'3500 '!AB558</f>
        <v/>
      </c>
      <c r="U394" s="62">
        <f>'3500 '!AC558</f>
        <v>0</v>
      </c>
      <c r="W394" s="81">
        <f t="shared" si="3"/>
        <v>0</v>
      </c>
      <c r="X394" s="81"/>
      <c r="Y394" s="81"/>
    </row>
    <row r="395" spans="1:25" s="6" customFormat="1" ht="18" hidden="1" customHeight="1" x14ac:dyDescent="0.3">
      <c r="A395" s="6" t="str">
        <f>'3500 '!A559</f>
        <v>b</v>
      </c>
      <c r="B395" s="70" t="str">
        <f>'3500 '!B559</f>
        <v/>
      </c>
      <c r="C395" s="29" t="str">
        <f>'3500 '!C559</f>
        <v>სოციალური უზრუნველყოფა</v>
      </c>
      <c r="D395" s="11">
        <f>'3500 '!D559</f>
        <v>3900</v>
      </c>
      <c r="E395" s="11">
        <f>'3500 '!E559</f>
        <v>3185.9</v>
      </c>
      <c r="F395" s="42">
        <f>'3500 '!F559</f>
        <v>2290</v>
      </c>
      <c r="G395" s="42">
        <f>'3500 '!G559</f>
        <v>2289.65</v>
      </c>
      <c r="H395" s="51">
        <f>'3500 '!L559</f>
        <v>0.99984716157205245</v>
      </c>
      <c r="I395" s="11">
        <f>'3500 '!M559</f>
        <v>0</v>
      </c>
      <c r="J395" s="11">
        <f>'3500 '!O559</f>
        <v>252.95309999999984</v>
      </c>
      <c r="K395" s="11">
        <f>'3500 '!S559</f>
        <v>286.74496999999997</v>
      </c>
      <c r="L395" s="42">
        <f>'3500 '!T559</f>
        <v>0.34999999999990905</v>
      </c>
      <c r="M395" s="51">
        <f>'3500 '!U559</f>
        <v>0.71868231896795254</v>
      </c>
      <c r="N395" s="61">
        <f>'3500 '!V559</f>
        <v>896.25</v>
      </c>
      <c r="O395" s="61">
        <f>'3500 '!W559</f>
        <v>770</v>
      </c>
      <c r="P395" s="61">
        <f>'3500 '!X559</f>
        <v>780</v>
      </c>
      <c r="Q395" s="61">
        <f>'3500 '!Y559</f>
        <v>871.2</v>
      </c>
      <c r="R395" s="61">
        <f>'3500 '!Z559</f>
        <v>905.9</v>
      </c>
      <c r="S395" s="61">
        <f>'3500 '!AA559</f>
        <v>3160.8500000000004</v>
      </c>
      <c r="T395" s="51">
        <f>'3500 '!AB559</f>
        <v>0.99213722966822571</v>
      </c>
      <c r="U395" s="61">
        <f>'3500 '!AC559</f>
        <v>25.049999999999727</v>
      </c>
      <c r="V395" s="6">
        <v>871.2</v>
      </c>
      <c r="W395" s="81">
        <f t="shared" si="3"/>
        <v>0</v>
      </c>
      <c r="X395" s="81"/>
      <c r="Y395" s="81"/>
    </row>
    <row r="396" spans="1:25" s="6" customFormat="1" ht="18" hidden="1" customHeight="1" x14ac:dyDescent="0.3">
      <c r="A396" s="6" t="str">
        <f>'3500 '!A560</f>
        <v>b</v>
      </c>
      <c r="B396" s="70" t="str">
        <f>'3500 '!B560</f>
        <v/>
      </c>
      <c r="C396" s="29" t="str">
        <f>'3500 '!C560</f>
        <v>სხვა ხარჯები</v>
      </c>
      <c r="D396" s="12">
        <f>'3500 '!D560</f>
        <v>0</v>
      </c>
      <c r="E396" s="12">
        <f>'3500 '!E560</f>
        <v>0</v>
      </c>
      <c r="F396" s="43">
        <f>'3500 '!F560</f>
        <v>0</v>
      </c>
      <c r="G396" s="43">
        <f>'3500 '!G560</f>
        <v>0</v>
      </c>
      <c r="H396" s="52" t="str">
        <f>'3500 '!L560</f>
        <v/>
      </c>
      <c r="I396" s="12">
        <f>'3500 '!M560</f>
        <v>0</v>
      </c>
      <c r="J396" s="12">
        <f>'3500 '!O560</f>
        <v>0</v>
      </c>
      <c r="K396" s="12">
        <f>'3500 '!S560</f>
        <v>0</v>
      </c>
      <c r="L396" s="43">
        <f>'3500 '!T560</f>
        <v>0</v>
      </c>
      <c r="M396" s="52" t="str">
        <f>'3500 '!U560</f>
        <v/>
      </c>
      <c r="N396" s="62">
        <f>'3500 '!V560</f>
        <v>0</v>
      </c>
      <c r="O396" s="62">
        <f>'3500 '!W560</f>
        <v>0</v>
      </c>
      <c r="P396" s="62">
        <f>'3500 '!X560</f>
        <v>0</v>
      </c>
      <c r="Q396" s="62">
        <f>'3500 '!Y560</f>
        <v>0</v>
      </c>
      <c r="R396" s="62">
        <f>'3500 '!Z560</f>
        <v>0</v>
      </c>
      <c r="S396" s="62">
        <f>'3500 '!AA560</f>
        <v>0</v>
      </c>
      <c r="T396" s="52" t="str">
        <f>'3500 '!AB560</f>
        <v/>
      </c>
      <c r="U396" s="62">
        <f>'3500 '!AC560</f>
        <v>0</v>
      </c>
      <c r="W396" s="81">
        <f t="shared" si="3"/>
        <v>0</v>
      </c>
      <c r="X396" s="81"/>
      <c r="Y396" s="81"/>
    </row>
    <row r="397" spans="1:25" s="6" customFormat="1" ht="15" hidden="1" customHeight="1" x14ac:dyDescent="0.3">
      <c r="A397" s="6" t="str">
        <f>'3500 '!A561</f>
        <v>b</v>
      </c>
      <c r="B397" s="69" t="str">
        <f>'3500 '!B561</f>
        <v/>
      </c>
      <c r="C397" s="13" t="str">
        <f>'3500 '!C561</f>
        <v>არაფინანსური აქტივების ზრდა</v>
      </c>
      <c r="D397" s="14">
        <f>'3500 '!D561</f>
        <v>0</v>
      </c>
      <c r="E397" s="14">
        <f>'3500 '!E561</f>
        <v>0</v>
      </c>
      <c r="F397" s="44">
        <f>'3500 '!F561</f>
        <v>0</v>
      </c>
      <c r="G397" s="44">
        <f>'3500 '!G561</f>
        <v>0</v>
      </c>
      <c r="H397" s="53" t="str">
        <f>'3500 '!L561</f>
        <v/>
      </c>
      <c r="I397" s="14">
        <f>'3500 '!M561</f>
        <v>0</v>
      </c>
      <c r="J397" s="14">
        <f>'3500 '!O561</f>
        <v>0</v>
      </c>
      <c r="K397" s="14">
        <f>'3500 '!S561</f>
        <v>0</v>
      </c>
      <c r="L397" s="44">
        <f>'3500 '!T561</f>
        <v>0</v>
      </c>
      <c r="M397" s="53" t="str">
        <f>'3500 '!U561</f>
        <v/>
      </c>
      <c r="N397" s="63">
        <f>'3500 '!V561</f>
        <v>0</v>
      </c>
      <c r="O397" s="63">
        <f>'3500 '!W561</f>
        <v>0</v>
      </c>
      <c r="P397" s="63">
        <f>'3500 '!X561</f>
        <v>0</v>
      </c>
      <c r="Q397" s="63">
        <f>'3500 '!Y561</f>
        <v>0</v>
      </c>
      <c r="R397" s="63">
        <f>'3500 '!Z561</f>
        <v>0</v>
      </c>
      <c r="S397" s="63">
        <f>'3500 '!AA561</f>
        <v>0</v>
      </c>
      <c r="T397" s="53" t="str">
        <f>'3500 '!AB561</f>
        <v/>
      </c>
      <c r="U397" s="63">
        <f>'3500 '!AC561</f>
        <v>0</v>
      </c>
      <c r="W397" s="81">
        <f t="shared" si="3"/>
        <v>0</v>
      </c>
      <c r="X397" s="81"/>
      <c r="Y397" s="81"/>
    </row>
    <row r="398" spans="1:25" s="6" customFormat="1" ht="15" hidden="1" customHeight="1" x14ac:dyDescent="0.3">
      <c r="A398" s="6" t="str">
        <f>'3500 '!A562</f>
        <v>b</v>
      </c>
      <c r="B398" s="69" t="str">
        <f>'3500 '!B562</f>
        <v/>
      </c>
      <c r="C398" s="13" t="str">
        <f>'3500 '!C562</f>
        <v>ფინანსური აქტივების ზრდა</v>
      </c>
      <c r="D398" s="14">
        <f>'3500 '!D562</f>
        <v>0</v>
      </c>
      <c r="E398" s="14">
        <f>'3500 '!E562</f>
        <v>0</v>
      </c>
      <c r="F398" s="44">
        <f>'3500 '!F562</f>
        <v>0</v>
      </c>
      <c r="G398" s="44">
        <f>'3500 '!G562</f>
        <v>0</v>
      </c>
      <c r="H398" s="53" t="str">
        <f>'3500 '!L562</f>
        <v/>
      </c>
      <c r="I398" s="14">
        <f>'3500 '!M562</f>
        <v>0</v>
      </c>
      <c r="J398" s="14">
        <f>'3500 '!O562</f>
        <v>0</v>
      </c>
      <c r="K398" s="14">
        <f>'3500 '!S562</f>
        <v>0</v>
      </c>
      <c r="L398" s="44">
        <f>'3500 '!T562</f>
        <v>0</v>
      </c>
      <c r="M398" s="53" t="str">
        <f>'3500 '!U562</f>
        <v/>
      </c>
      <c r="N398" s="63">
        <f>'3500 '!V562</f>
        <v>0</v>
      </c>
      <c r="O398" s="63">
        <f>'3500 '!W562</f>
        <v>0</v>
      </c>
      <c r="P398" s="63">
        <f>'3500 '!X562</f>
        <v>0</v>
      </c>
      <c r="Q398" s="63">
        <f>'3500 '!Y562</f>
        <v>0</v>
      </c>
      <c r="R398" s="63">
        <f>'3500 '!Z562</f>
        <v>0</v>
      </c>
      <c r="S398" s="63">
        <f>'3500 '!AA562</f>
        <v>0</v>
      </c>
      <c r="T398" s="53" t="str">
        <f>'3500 '!AB562</f>
        <v/>
      </c>
      <c r="U398" s="63">
        <f>'3500 '!AC562</f>
        <v>0</v>
      </c>
      <c r="W398" s="81">
        <f t="shared" si="3"/>
        <v>0</v>
      </c>
      <c r="X398" s="81"/>
      <c r="Y398" s="81"/>
    </row>
    <row r="399" spans="1:25" s="6" customFormat="1" ht="15.75" hidden="1" customHeight="1" thickBot="1" x14ac:dyDescent="0.3">
      <c r="A399" s="6" t="str">
        <f>'3500 '!A563</f>
        <v>b</v>
      </c>
      <c r="B399" s="71" t="str">
        <f>'3500 '!B563</f>
        <v/>
      </c>
      <c r="C399" s="17" t="str">
        <f>'3500 '!C563</f>
        <v>ვალდებულებების კლება</v>
      </c>
      <c r="D399" s="18">
        <f>'3500 '!D563</f>
        <v>0</v>
      </c>
      <c r="E399" s="18">
        <f>'3500 '!E563</f>
        <v>0</v>
      </c>
      <c r="F399" s="46">
        <f>'3500 '!F563</f>
        <v>0</v>
      </c>
      <c r="G399" s="46">
        <f>'3500 '!G563</f>
        <v>0</v>
      </c>
      <c r="H399" s="55" t="str">
        <f>'3500 '!L563</f>
        <v/>
      </c>
      <c r="I399" s="18">
        <f>'3500 '!M563</f>
        <v>0</v>
      </c>
      <c r="J399" s="18">
        <f>'3500 '!O563</f>
        <v>0</v>
      </c>
      <c r="K399" s="18">
        <f>'3500 '!S563</f>
        <v>0</v>
      </c>
      <c r="L399" s="46">
        <f>'3500 '!T563</f>
        <v>0</v>
      </c>
      <c r="M399" s="55" t="str">
        <f>'3500 '!U563</f>
        <v/>
      </c>
      <c r="N399" s="65">
        <f>'3500 '!V563</f>
        <v>0</v>
      </c>
      <c r="O399" s="65">
        <f>'3500 '!W563</f>
        <v>0</v>
      </c>
      <c r="P399" s="65">
        <f>'3500 '!X563</f>
        <v>0</v>
      </c>
      <c r="Q399" s="65">
        <f>'3500 '!Y563</f>
        <v>0</v>
      </c>
      <c r="R399" s="65">
        <f>'3500 '!Z563</f>
        <v>0</v>
      </c>
      <c r="S399" s="65">
        <f>'3500 '!AA563</f>
        <v>0</v>
      </c>
      <c r="T399" s="55" t="str">
        <f>'3500 '!AB563</f>
        <v/>
      </c>
      <c r="U399" s="65">
        <f>'3500 '!AC563</f>
        <v>0</v>
      </c>
      <c r="W399" s="81">
        <f t="shared" si="3"/>
        <v>0</v>
      </c>
      <c r="X399" s="81"/>
      <c r="Y399" s="81"/>
    </row>
    <row r="400" spans="1:25" s="6" customFormat="1" ht="33" thickTop="1" thickBot="1" x14ac:dyDescent="0.3">
      <c r="A400" s="6" t="str">
        <f>'3500 '!A564</f>
        <v>a</v>
      </c>
      <c r="B400" s="67" t="str">
        <f>'3500 '!B564</f>
        <v>35 02 03 03</v>
      </c>
      <c r="C400" s="19" t="str">
        <f>'3500 '!C564</f>
        <v>მიუსაფარ ბავშვთა თავშესაფრით უზრუნველყოფის ქვეპროგრამა</v>
      </c>
      <c r="D400" s="7">
        <f>'3500 '!D564</f>
        <v>800</v>
      </c>
      <c r="E400" s="7">
        <f>'3500 '!E564</f>
        <v>520.1</v>
      </c>
      <c r="F400" s="40">
        <f>'3500 '!F564</f>
        <v>383.6</v>
      </c>
      <c r="G400" s="40">
        <f>'3500 '!G564</f>
        <v>383.02600000000001</v>
      </c>
      <c r="H400" s="49">
        <f>'3500 '!L564</f>
        <v>0.99850364963503646</v>
      </c>
      <c r="I400" s="7">
        <f>'3500 '!M564</f>
        <v>0</v>
      </c>
      <c r="J400" s="7">
        <f>'3500 '!O564</f>
        <v>42.28</v>
      </c>
      <c r="K400" s="7">
        <f>'3500 '!S564</f>
        <v>49.37700000000001</v>
      </c>
      <c r="L400" s="40">
        <f>'3500 '!T564</f>
        <v>0.57400000000001228</v>
      </c>
      <c r="M400" s="49">
        <f>'3500 '!U564</f>
        <v>0.73644683714670256</v>
      </c>
      <c r="N400" s="59">
        <f>'3500 '!V564</f>
        <v>137.07400000000001</v>
      </c>
      <c r="O400" s="59">
        <f>'3500 '!W564</f>
        <v>150</v>
      </c>
      <c r="P400" s="59">
        <f>'3500 '!X564</f>
        <v>190</v>
      </c>
      <c r="Q400" s="59">
        <f>'3500 '!Y564</f>
        <v>150</v>
      </c>
      <c r="R400" s="59">
        <f>'3500 '!Z564</f>
        <v>293.5</v>
      </c>
      <c r="S400" s="59">
        <f>'3500 '!AA564</f>
        <v>533.02600000000007</v>
      </c>
      <c r="T400" s="49">
        <f>'3500 '!AB564</f>
        <v>1.0248529129013653</v>
      </c>
      <c r="U400" s="59">
        <f>'3500 '!AC564</f>
        <v>-12.926000000000045</v>
      </c>
      <c r="W400" s="81"/>
      <c r="X400" s="81"/>
      <c r="Y400" s="81"/>
    </row>
    <row r="401" spans="1:25" s="6" customFormat="1" ht="18.75" hidden="1" customHeight="1" thickTop="1" x14ac:dyDescent="0.3">
      <c r="A401" s="6" t="str">
        <f>'3500 '!A565</f>
        <v>b</v>
      </c>
      <c r="B401" s="69" t="str">
        <f>'3500 '!B565</f>
        <v/>
      </c>
      <c r="C401" s="8" t="str">
        <f>'3500 '!C565</f>
        <v>ხარჯები</v>
      </c>
      <c r="D401" s="9">
        <f>'3500 '!D565</f>
        <v>800</v>
      </c>
      <c r="E401" s="9">
        <f>'3500 '!E565</f>
        <v>520.1</v>
      </c>
      <c r="F401" s="41">
        <f>'3500 '!F565</f>
        <v>383.6</v>
      </c>
      <c r="G401" s="41">
        <f>'3500 '!G565</f>
        <v>383.02600000000001</v>
      </c>
      <c r="H401" s="50">
        <f>'3500 '!L565</f>
        <v>0.99850364963503646</v>
      </c>
      <c r="I401" s="9">
        <f>'3500 '!M565</f>
        <v>0</v>
      </c>
      <c r="J401" s="9">
        <f>'3500 '!O565</f>
        <v>42.28</v>
      </c>
      <c r="K401" s="9">
        <f>'3500 '!S565</f>
        <v>49.37700000000001</v>
      </c>
      <c r="L401" s="41">
        <f>'3500 '!T565</f>
        <v>0.57400000000001228</v>
      </c>
      <c r="M401" s="50">
        <f>'3500 '!U565</f>
        <v>0.73644683714670256</v>
      </c>
      <c r="N401" s="60">
        <f>'3500 '!V565</f>
        <v>137.07400000000001</v>
      </c>
      <c r="O401" s="60">
        <f>'3500 '!W565</f>
        <v>150</v>
      </c>
      <c r="P401" s="60">
        <f>'3500 '!X565</f>
        <v>190</v>
      </c>
      <c r="Q401" s="60">
        <f>'3500 '!Y565</f>
        <v>150</v>
      </c>
      <c r="R401" s="60">
        <f>'3500 '!Z565</f>
        <v>293.5</v>
      </c>
      <c r="S401" s="60">
        <f>'3500 '!AA565</f>
        <v>533.02600000000007</v>
      </c>
      <c r="T401" s="50">
        <f>'3500 '!AB565</f>
        <v>1.0248529129013653</v>
      </c>
      <c r="U401" s="60">
        <f>'3500 '!AC565</f>
        <v>-12.926000000000045</v>
      </c>
      <c r="V401" s="6">
        <v>150</v>
      </c>
      <c r="W401" s="81">
        <f t="shared" ref="W401:W464" si="4">Q401-V401</f>
        <v>0</v>
      </c>
      <c r="X401" s="81"/>
      <c r="Y401" s="81"/>
    </row>
    <row r="402" spans="1:25" s="6" customFormat="1" ht="18" hidden="1" customHeight="1" x14ac:dyDescent="0.3">
      <c r="A402" s="6" t="str">
        <f>'3500 '!A566</f>
        <v>b</v>
      </c>
      <c r="B402" s="70" t="str">
        <f>'3500 '!B566</f>
        <v/>
      </c>
      <c r="C402" s="29" t="str">
        <f>'3500 '!C566</f>
        <v>შრომის ანაზღაურება</v>
      </c>
      <c r="D402" s="12">
        <f>'3500 '!D566</f>
        <v>0</v>
      </c>
      <c r="E402" s="12">
        <f>'3500 '!E566</f>
        <v>0</v>
      </c>
      <c r="F402" s="43">
        <f>'3500 '!F566</f>
        <v>0</v>
      </c>
      <c r="G402" s="43">
        <f>'3500 '!G566</f>
        <v>0</v>
      </c>
      <c r="H402" s="52" t="str">
        <f>'3500 '!L566</f>
        <v/>
      </c>
      <c r="I402" s="12">
        <f>'3500 '!M566</f>
        <v>0</v>
      </c>
      <c r="J402" s="12">
        <f>'3500 '!O566</f>
        <v>0</v>
      </c>
      <c r="K402" s="12">
        <f>'3500 '!S566</f>
        <v>0</v>
      </c>
      <c r="L402" s="43">
        <f>'3500 '!T566</f>
        <v>0</v>
      </c>
      <c r="M402" s="52" t="str">
        <f>'3500 '!U566</f>
        <v/>
      </c>
      <c r="N402" s="62">
        <f>'3500 '!V566</f>
        <v>0</v>
      </c>
      <c r="O402" s="62">
        <f>'3500 '!W566</f>
        <v>0</v>
      </c>
      <c r="P402" s="62">
        <f>'3500 '!X566</f>
        <v>0</v>
      </c>
      <c r="Q402" s="62">
        <f>'3500 '!Y566</f>
        <v>0</v>
      </c>
      <c r="R402" s="62">
        <f>'3500 '!Z566</f>
        <v>0</v>
      </c>
      <c r="S402" s="62">
        <f>'3500 '!AA566</f>
        <v>0</v>
      </c>
      <c r="T402" s="52" t="str">
        <f>'3500 '!AB566</f>
        <v/>
      </c>
      <c r="U402" s="62">
        <f>'3500 '!AC566</f>
        <v>0</v>
      </c>
      <c r="W402" s="81">
        <f t="shared" si="4"/>
        <v>0</v>
      </c>
      <c r="X402" s="81"/>
      <c r="Y402" s="81"/>
    </row>
    <row r="403" spans="1:25" s="6" customFormat="1" ht="18" hidden="1" customHeight="1" x14ac:dyDescent="0.3">
      <c r="A403" s="6" t="str">
        <f>'3500 '!A567</f>
        <v>b</v>
      </c>
      <c r="B403" s="70" t="str">
        <f>'3500 '!B567</f>
        <v/>
      </c>
      <c r="C403" s="29" t="str">
        <f>'3500 '!C567</f>
        <v>საქონელი და მომსახურება</v>
      </c>
      <c r="D403" s="11">
        <f>'3500 '!D567</f>
        <v>800</v>
      </c>
      <c r="E403" s="11">
        <f>'3500 '!E567</f>
        <v>520.1</v>
      </c>
      <c r="F403" s="42">
        <f>'3500 '!F567</f>
        <v>383.6</v>
      </c>
      <c r="G403" s="42">
        <f>'3500 '!G567</f>
        <v>383.02600000000001</v>
      </c>
      <c r="H403" s="51">
        <f>'3500 '!L567</f>
        <v>0.99850364963503646</v>
      </c>
      <c r="I403" s="11">
        <f>'3500 '!M567</f>
        <v>0</v>
      </c>
      <c r="J403" s="11">
        <f>'3500 '!O567</f>
        <v>42.28</v>
      </c>
      <c r="K403" s="11">
        <f>'3500 '!S567</f>
        <v>49.37700000000001</v>
      </c>
      <c r="L403" s="42">
        <f>'3500 '!T567</f>
        <v>0.57400000000001228</v>
      </c>
      <c r="M403" s="51">
        <f>'3500 '!U567</f>
        <v>0.73644683714670256</v>
      </c>
      <c r="N403" s="61">
        <f>'3500 '!V567</f>
        <v>137.07400000000001</v>
      </c>
      <c r="O403" s="61">
        <f>'3500 '!W567</f>
        <v>150</v>
      </c>
      <c r="P403" s="61">
        <f>'3500 '!X567</f>
        <v>190</v>
      </c>
      <c r="Q403" s="61">
        <f>'3500 '!Y567</f>
        <v>150</v>
      </c>
      <c r="R403" s="61">
        <f>'3500 '!Z567</f>
        <v>293.5</v>
      </c>
      <c r="S403" s="61">
        <f>'3500 '!AA567</f>
        <v>533.02600000000007</v>
      </c>
      <c r="T403" s="51">
        <f>'3500 '!AB567</f>
        <v>1.0248529129013653</v>
      </c>
      <c r="U403" s="61">
        <f>'3500 '!AC567</f>
        <v>-12.926000000000045</v>
      </c>
      <c r="V403" s="6">
        <v>150</v>
      </c>
      <c r="W403" s="81">
        <f t="shared" si="4"/>
        <v>0</v>
      </c>
      <c r="X403" s="81"/>
      <c r="Y403" s="81"/>
    </row>
    <row r="404" spans="1:25" s="6" customFormat="1" ht="18" hidden="1" customHeight="1" x14ac:dyDescent="0.3">
      <c r="A404" s="6" t="str">
        <f>'3500 '!A568</f>
        <v>b</v>
      </c>
      <c r="B404" s="70" t="str">
        <f>'3500 '!B568</f>
        <v/>
      </c>
      <c r="C404" s="29" t="str">
        <f>'3500 '!C568</f>
        <v>პროცენტი</v>
      </c>
      <c r="D404" s="12">
        <f>'3500 '!D568</f>
        <v>0</v>
      </c>
      <c r="E404" s="12">
        <f>'3500 '!E568</f>
        <v>0</v>
      </c>
      <c r="F404" s="43">
        <f>'3500 '!F568</f>
        <v>0</v>
      </c>
      <c r="G404" s="43">
        <f>'3500 '!G568</f>
        <v>0</v>
      </c>
      <c r="H404" s="52" t="str">
        <f>'3500 '!L568</f>
        <v/>
      </c>
      <c r="I404" s="12">
        <f>'3500 '!M568</f>
        <v>0</v>
      </c>
      <c r="J404" s="12">
        <f>'3500 '!O568</f>
        <v>0</v>
      </c>
      <c r="K404" s="12">
        <f>'3500 '!S568</f>
        <v>0</v>
      </c>
      <c r="L404" s="43">
        <f>'3500 '!T568</f>
        <v>0</v>
      </c>
      <c r="M404" s="52" t="str">
        <f>'3500 '!U568</f>
        <v/>
      </c>
      <c r="N404" s="62">
        <f>'3500 '!V568</f>
        <v>0</v>
      </c>
      <c r="O404" s="62">
        <f>'3500 '!W568</f>
        <v>0</v>
      </c>
      <c r="P404" s="62">
        <f>'3500 '!X568</f>
        <v>0</v>
      </c>
      <c r="Q404" s="62">
        <f>'3500 '!Y568</f>
        <v>0</v>
      </c>
      <c r="R404" s="62">
        <f>'3500 '!Z568</f>
        <v>0</v>
      </c>
      <c r="S404" s="62">
        <f>'3500 '!AA568</f>
        <v>0</v>
      </c>
      <c r="T404" s="52" t="str">
        <f>'3500 '!AB568</f>
        <v/>
      </c>
      <c r="U404" s="62">
        <f>'3500 '!AC568</f>
        <v>0</v>
      </c>
      <c r="W404" s="81">
        <f t="shared" si="4"/>
        <v>0</v>
      </c>
      <c r="X404" s="81"/>
      <c r="Y404" s="81"/>
    </row>
    <row r="405" spans="1:25" s="6" customFormat="1" ht="18" hidden="1" customHeight="1" x14ac:dyDescent="0.3">
      <c r="A405" s="6" t="str">
        <f>'3500 '!A569</f>
        <v>b</v>
      </c>
      <c r="B405" s="70" t="str">
        <f>'3500 '!B569</f>
        <v/>
      </c>
      <c r="C405" s="29" t="str">
        <f>'3500 '!C569</f>
        <v>სუბსიდიები</v>
      </c>
      <c r="D405" s="12">
        <f>'3500 '!D569</f>
        <v>0</v>
      </c>
      <c r="E405" s="12">
        <f>'3500 '!E569</f>
        <v>0</v>
      </c>
      <c r="F405" s="43">
        <f>'3500 '!F569</f>
        <v>0</v>
      </c>
      <c r="G405" s="43">
        <f>'3500 '!G569</f>
        <v>0</v>
      </c>
      <c r="H405" s="52" t="str">
        <f>'3500 '!L569</f>
        <v/>
      </c>
      <c r="I405" s="12">
        <f>'3500 '!M569</f>
        <v>0</v>
      </c>
      <c r="J405" s="12">
        <f>'3500 '!O569</f>
        <v>0</v>
      </c>
      <c r="K405" s="12">
        <f>'3500 '!S569</f>
        <v>0</v>
      </c>
      <c r="L405" s="43">
        <f>'3500 '!T569</f>
        <v>0</v>
      </c>
      <c r="M405" s="52" t="str">
        <f>'3500 '!U569</f>
        <v/>
      </c>
      <c r="N405" s="62">
        <f>'3500 '!V569</f>
        <v>0</v>
      </c>
      <c r="O405" s="62">
        <f>'3500 '!W569</f>
        <v>0</v>
      </c>
      <c r="P405" s="62">
        <f>'3500 '!X569</f>
        <v>0</v>
      </c>
      <c r="Q405" s="62">
        <f>'3500 '!Y569</f>
        <v>0</v>
      </c>
      <c r="R405" s="62">
        <f>'3500 '!Z569</f>
        <v>0</v>
      </c>
      <c r="S405" s="62">
        <f>'3500 '!AA569</f>
        <v>0</v>
      </c>
      <c r="T405" s="52" t="str">
        <f>'3500 '!AB569</f>
        <v/>
      </c>
      <c r="U405" s="62">
        <f>'3500 '!AC569</f>
        <v>0</v>
      </c>
      <c r="W405" s="81">
        <f t="shared" si="4"/>
        <v>0</v>
      </c>
      <c r="X405" s="81"/>
      <c r="Y405" s="81"/>
    </row>
    <row r="406" spans="1:25" s="6" customFormat="1" ht="18" hidden="1" customHeight="1" x14ac:dyDescent="0.3">
      <c r="A406" s="6" t="str">
        <f>'3500 '!A570</f>
        <v>b</v>
      </c>
      <c r="B406" s="70" t="str">
        <f>'3500 '!B570</f>
        <v/>
      </c>
      <c r="C406" s="29" t="str">
        <f>'3500 '!C570</f>
        <v>გრანტები</v>
      </c>
      <c r="D406" s="12">
        <f>'3500 '!D570</f>
        <v>0</v>
      </c>
      <c r="E406" s="12">
        <f>'3500 '!E570</f>
        <v>0</v>
      </c>
      <c r="F406" s="43">
        <f>'3500 '!F570</f>
        <v>0</v>
      </c>
      <c r="G406" s="43">
        <f>'3500 '!G570</f>
        <v>0</v>
      </c>
      <c r="H406" s="52" t="str">
        <f>'3500 '!L570</f>
        <v/>
      </c>
      <c r="I406" s="12">
        <f>'3500 '!M570</f>
        <v>0</v>
      </c>
      <c r="J406" s="12">
        <f>'3500 '!O570</f>
        <v>0</v>
      </c>
      <c r="K406" s="12">
        <f>'3500 '!S570</f>
        <v>0</v>
      </c>
      <c r="L406" s="43">
        <f>'3500 '!T570</f>
        <v>0</v>
      </c>
      <c r="M406" s="52" t="str">
        <f>'3500 '!U570</f>
        <v/>
      </c>
      <c r="N406" s="62">
        <f>'3500 '!V570</f>
        <v>0</v>
      </c>
      <c r="O406" s="62">
        <f>'3500 '!W570</f>
        <v>0</v>
      </c>
      <c r="P406" s="62">
        <f>'3500 '!X570</f>
        <v>0</v>
      </c>
      <c r="Q406" s="62">
        <f>'3500 '!Y570</f>
        <v>0</v>
      </c>
      <c r="R406" s="62">
        <f>'3500 '!Z570</f>
        <v>0</v>
      </c>
      <c r="S406" s="62">
        <f>'3500 '!AA570</f>
        <v>0</v>
      </c>
      <c r="T406" s="52" t="str">
        <f>'3500 '!AB570</f>
        <v/>
      </c>
      <c r="U406" s="62">
        <f>'3500 '!AC570</f>
        <v>0</v>
      </c>
      <c r="W406" s="81">
        <f t="shared" si="4"/>
        <v>0</v>
      </c>
      <c r="X406" s="81"/>
      <c r="Y406" s="81"/>
    </row>
    <row r="407" spans="1:25" s="6" customFormat="1" ht="18" hidden="1" customHeight="1" x14ac:dyDescent="0.3">
      <c r="A407" s="6" t="str">
        <f>'3500 '!A571</f>
        <v>b</v>
      </c>
      <c r="B407" s="70" t="str">
        <f>'3500 '!B571</f>
        <v/>
      </c>
      <c r="C407" s="29" t="str">
        <f>'3500 '!C571</f>
        <v>სოციალური უზრუნველყოფა</v>
      </c>
      <c r="D407" s="12">
        <f>'3500 '!D571</f>
        <v>0</v>
      </c>
      <c r="E407" s="12">
        <f>'3500 '!E571</f>
        <v>0</v>
      </c>
      <c r="F407" s="43">
        <f>'3500 '!F571</f>
        <v>0</v>
      </c>
      <c r="G407" s="43">
        <f>'3500 '!G571</f>
        <v>0</v>
      </c>
      <c r="H407" s="52" t="str">
        <f>'3500 '!L571</f>
        <v/>
      </c>
      <c r="I407" s="12">
        <f>'3500 '!M571</f>
        <v>0</v>
      </c>
      <c r="J407" s="12">
        <f>'3500 '!O571</f>
        <v>0</v>
      </c>
      <c r="K407" s="12">
        <f>'3500 '!S571</f>
        <v>0</v>
      </c>
      <c r="L407" s="43">
        <f>'3500 '!T571</f>
        <v>0</v>
      </c>
      <c r="M407" s="52" t="str">
        <f>'3500 '!U571</f>
        <v/>
      </c>
      <c r="N407" s="62">
        <f>'3500 '!V571</f>
        <v>0</v>
      </c>
      <c r="O407" s="62">
        <f>'3500 '!W571</f>
        <v>0</v>
      </c>
      <c r="P407" s="62">
        <f>'3500 '!X571</f>
        <v>0</v>
      </c>
      <c r="Q407" s="62">
        <f>'3500 '!Y571</f>
        <v>0</v>
      </c>
      <c r="R407" s="62">
        <f>'3500 '!Z571</f>
        <v>0</v>
      </c>
      <c r="S407" s="62">
        <f>'3500 '!AA571</f>
        <v>0</v>
      </c>
      <c r="T407" s="52" t="str">
        <f>'3500 '!AB571</f>
        <v/>
      </c>
      <c r="U407" s="62">
        <f>'3500 '!AC571</f>
        <v>0</v>
      </c>
      <c r="W407" s="81">
        <f t="shared" si="4"/>
        <v>0</v>
      </c>
      <c r="X407" s="81"/>
      <c r="Y407" s="81"/>
    </row>
    <row r="408" spans="1:25" s="6" customFormat="1" ht="18" hidden="1" customHeight="1" x14ac:dyDescent="0.3">
      <c r="A408" s="6" t="str">
        <f>'3500 '!A572</f>
        <v>b</v>
      </c>
      <c r="B408" s="70" t="str">
        <f>'3500 '!B572</f>
        <v/>
      </c>
      <c r="C408" s="29" t="str">
        <f>'3500 '!C572</f>
        <v>სხვა ხარჯები</v>
      </c>
      <c r="D408" s="12">
        <f>'3500 '!D572</f>
        <v>0</v>
      </c>
      <c r="E408" s="12">
        <f>'3500 '!E572</f>
        <v>0</v>
      </c>
      <c r="F408" s="43">
        <f>'3500 '!F572</f>
        <v>0</v>
      </c>
      <c r="G408" s="43">
        <f>'3500 '!G572</f>
        <v>0</v>
      </c>
      <c r="H408" s="52" t="str">
        <f>'3500 '!L572</f>
        <v/>
      </c>
      <c r="I408" s="12">
        <f>'3500 '!M572</f>
        <v>0</v>
      </c>
      <c r="J408" s="12">
        <f>'3500 '!O572</f>
        <v>0</v>
      </c>
      <c r="K408" s="12">
        <f>'3500 '!S572</f>
        <v>0</v>
      </c>
      <c r="L408" s="43">
        <f>'3500 '!T572</f>
        <v>0</v>
      </c>
      <c r="M408" s="52" t="str">
        <f>'3500 '!U572</f>
        <v/>
      </c>
      <c r="N408" s="62">
        <f>'3500 '!V572</f>
        <v>0</v>
      </c>
      <c r="O408" s="62">
        <f>'3500 '!W572</f>
        <v>0</v>
      </c>
      <c r="P408" s="62">
        <f>'3500 '!X572</f>
        <v>0</v>
      </c>
      <c r="Q408" s="62">
        <f>'3500 '!Y572</f>
        <v>0</v>
      </c>
      <c r="R408" s="62">
        <f>'3500 '!Z572</f>
        <v>0</v>
      </c>
      <c r="S408" s="62">
        <f>'3500 '!AA572</f>
        <v>0</v>
      </c>
      <c r="T408" s="52" t="str">
        <f>'3500 '!AB572</f>
        <v/>
      </c>
      <c r="U408" s="62">
        <f>'3500 '!AC572</f>
        <v>0</v>
      </c>
      <c r="W408" s="81">
        <f t="shared" si="4"/>
        <v>0</v>
      </c>
      <c r="X408" s="81"/>
      <c r="Y408" s="81"/>
    </row>
    <row r="409" spans="1:25" s="6" customFormat="1" ht="15" hidden="1" customHeight="1" x14ac:dyDescent="0.3">
      <c r="A409" s="6" t="str">
        <f>'3500 '!A573</f>
        <v>b</v>
      </c>
      <c r="B409" s="69" t="str">
        <f>'3500 '!B573</f>
        <v/>
      </c>
      <c r="C409" s="13" t="str">
        <f>'3500 '!C573</f>
        <v>არაფინანსური აქტივების ზრდა</v>
      </c>
      <c r="D409" s="14">
        <f>'3500 '!D573</f>
        <v>0</v>
      </c>
      <c r="E409" s="14">
        <f>'3500 '!E573</f>
        <v>0</v>
      </c>
      <c r="F409" s="44">
        <f>'3500 '!F573</f>
        <v>0</v>
      </c>
      <c r="G409" s="44">
        <f>'3500 '!G573</f>
        <v>0</v>
      </c>
      <c r="H409" s="53" t="str">
        <f>'3500 '!L573</f>
        <v/>
      </c>
      <c r="I409" s="14">
        <f>'3500 '!M573</f>
        <v>0</v>
      </c>
      <c r="J409" s="14">
        <f>'3500 '!O573</f>
        <v>0</v>
      </c>
      <c r="K409" s="14">
        <f>'3500 '!S573</f>
        <v>0</v>
      </c>
      <c r="L409" s="44">
        <f>'3500 '!T573</f>
        <v>0</v>
      </c>
      <c r="M409" s="53" t="str">
        <f>'3500 '!U573</f>
        <v/>
      </c>
      <c r="N409" s="63">
        <f>'3500 '!V573</f>
        <v>0</v>
      </c>
      <c r="O409" s="63">
        <f>'3500 '!W573</f>
        <v>0</v>
      </c>
      <c r="P409" s="63">
        <f>'3500 '!X573</f>
        <v>0</v>
      </c>
      <c r="Q409" s="63">
        <f>'3500 '!Y573</f>
        <v>0</v>
      </c>
      <c r="R409" s="63">
        <f>'3500 '!Z573</f>
        <v>0</v>
      </c>
      <c r="S409" s="63">
        <f>'3500 '!AA573</f>
        <v>0</v>
      </c>
      <c r="T409" s="53" t="str">
        <f>'3500 '!AB573</f>
        <v/>
      </c>
      <c r="U409" s="63">
        <f>'3500 '!AC573</f>
        <v>0</v>
      </c>
      <c r="W409" s="81">
        <f t="shared" si="4"/>
        <v>0</v>
      </c>
      <c r="X409" s="81"/>
      <c r="Y409" s="81"/>
    </row>
    <row r="410" spans="1:25" s="6" customFormat="1" ht="15" hidden="1" customHeight="1" x14ac:dyDescent="0.3">
      <c r="A410" s="6" t="str">
        <f>'3500 '!A574</f>
        <v>b</v>
      </c>
      <c r="B410" s="69" t="str">
        <f>'3500 '!B574</f>
        <v/>
      </c>
      <c r="C410" s="13" t="str">
        <f>'3500 '!C574</f>
        <v>ფინანსური აქტივების ზრდა</v>
      </c>
      <c r="D410" s="14">
        <f>'3500 '!D574</f>
        <v>0</v>
      </c>
      <c r="E410" s="14">
        <f>'3500 '!E574</f>
        <v>0</v>
      </c>
      <c r="F410" s="44">
        <f>'3500 '!F574</f>
        <v>0</v>
      </c>
      <c r="G410" s="44">
        <f>'3500 '!G574</f>
        <v>0</v>
      </c>
      <c r="H410" s="53" t="str">
        <f>'3500 '!L574</f>
        <v/>
      </c>
      <c r="I410" s="14">
        <f>'3500 '!M574</f>
        <v>0</v>
      </c>
      <c r="J410" s="14">
        <f>'3500 '!O574</f>
        <v>0</v>
      </c>
      <c r="K410" s="14">
        <f>'3500 '!S574</f>
        <v>0</v>
      </c>
      <c r="L410" s="44">
        <f>'3500 '!T574</f>
        <v>0</v>
      </c>
      <c r="M410" s="53" t="str">
        <f>'3500 '!U574</f>
        <v/>
      </c>
      <c r="N410" s="63">
        <f>'3500 '!V574</f>
        <v>0</v>
      </c>
      <c r="O410" s="63">
        <f>'3500 '!W574</f>
        <v>0</v>
      </c>
      <c r="P410" s="63">
        <f>'3500 '!X574</f>
        <v>0</v>
      </c>
      <c r="Q410" s="63">
        <f>'3500 '!Y574</f>
        <v>0</v>
      </c>
      <c r="R410" s="63">
        <f>'3500 '!Z574</f>
        <v>0</v>
      </c>
      <c r="S410" s="63">
        <f>'3500 '!AA574</f>
        <v>0</v>
      </c>
      <c r="T410" s="53" t="str">
        <f>'3500 '!AB574</f>
        <v/>
      </c>
      <c r="U410" s="63">
        <f>'3500 '!AC574</f>
        <v>0</v>
      </c>
      <c r="W410" s="81">
        <f t="shared" si="4"/>
        <v>0</v>
      </c>
      <c r="X410" s="81"/>
      <c r="Y410" s="81"/>
    </row>
    <row r="411" spans="1:25" s="6" customFormat="1" ht="15.75" hidden="1" customHeight="1" thickBot="1" x14ac:dyDescent="0.3">
      <c r="A411" s="6" t="str">
        <f>'3500 '!A575</f>
        <v>b</v>
      </c>
      <c r="B411" s="71" t="str">
        <f>'3500 '!B575</f>
        <v/>
      </c>
      <c r="C411" s="17" t="str">
        <f>'3500 '!C575</f>
        <v>ვალდებულებების კლება</v>
      </c>
      <c r="D411" s="18">
        <f>'3500 '!D575</f>
        <v>0</v>
      </c>
      <c r="E411" s="18">
        <f>'3500 '!E575</f>
        <v>0</v>
      </c>
      <c r="F411" s="46">
        <f>'3500 '!F575</f>
        <v>0</v>
      </c>
      <c r="G411" s="46">
        <f>'3500 '!G575</f>
        <v>0</v>
      </c>
      <c r="H411" s="55" t="str">
        <f>'3500 '!L575</f>
        <v/>
      </c>
      <c r="I411" s="18">
        <f>'3500 '!M575</f>
        <v>0</v>
      </c>
      <c r="J411" s="18">
        <f>'3500 '!O575</f>
        <v>0</v>
      </c>
      <c r="K411" s="18">
        <f>'3500 '!S575</f>
        <v>0</v>
      </c>
      <c r="L411" s="46">
        <f>'3500 '!T575</f>
        <v>0</v>
      </c>
      <c r="M411" s="55" t="str">
        <f>'3500 '!U575</f>
        <v/>
      </c>
      <c r="N411" s="65">
        <f>'3500 '!V575</f>
        <v>0</v>
      </c>
      <c r="O411" s="65">
        <f>'3500 '!W575</f>
        <v>0</v>
      </c>
      <c r="P411" s="65">
        <f>'3500 '!X575</f>
        <v>0</v>
      </c>
      <c r="Q411" s="65">
        <f>'3500 '!Y575</f>
        <v>0</v>
      </c>
      <c r="R411" s="65">
        <f>'3500 '!Z575</f>
        <v>0</v>
      </c>
      <c r="S411" s="65">
        <f>'3500 '!AA575</f>
        <v>0</v>
      </c>
      <c r="T411" s="55" t="str">
        <f>'3500 '!AB575</f>
        <v/>
      </c>
      <c r="U411" s="65">
        <f>'3500 '!AC575</f>
        <v>0</v>
      </c>
      <c r="W411" s="81">
        <f t="shared" si="4"/>
        <v>0</v>
      </c>
      <c r="X411" s="81"/>
      <c r="Y411" s="81"/>
    </row>
    <row r="412" spans="1:25" s="6" customFormat="1" ht="37.5" customHeight="1" thickTop="1" thickBot="1" x14ac:dyDescent="0.3">
      <c r="A412" s="6" t="str">
        <f>'3500 '!A576</f>
        <v>a</v>
      </c>
      <c r="B412" s="67" t="str">
        <f>'3500 '!B576</f>
        <v>35 02 03 04</v>
      </c>
      <c r="C412" s="19" t="str">
        <f>'3500 '!C576</f>
        <v xml:space="preserve"> სათემო ორგანიზაციების ქვეპროგრამა</v>
      </c>
      <c r="D412" s="7">
        <f>'3500 '!D576</f>
        <v>1000</v>
      </c>
      <c r="E412" s="7">
        <f>'3500 '!E576</f>
        <v>984.3</v>
      </c>
      <c r="F412" s="40">
        <f>'3500 '!F576</f>
        <v>733.3</v>
      </c>
      <c r="G412" s="40">
        <f>'3500 '!G576</f>
        <v>732.97</v>
      </c>
      <c r="H412" s="49">
        <f>'3500 '!L576</f>
        <v>0.99954997954452485</v>
      </c>
      <c r="I412" s="7">
        <f>'3500 '!M576</f>
        <v>0</v>
      </c>
      <c r="J412" s="7">
        <f>'3500 '!O576</f>
        <v>82.384000000000015</v>
      </c>
      <c r="K412" s="7">
        <f>'3500 '!S576</f>
        <v>80.874000000000024</v>
      </c>
      <c r="L412" s="40">
        <f>'3500 '!T576</f>
        <v>0.32999999999992724</v>
      </c>
      <c r="M412" s="49">
        <f>'3500 '!U576</f>
        <v>0.74466118053439001</v>
      </c>
      <c r="N412" s="59">
        <f>'3500 '!V576</f>
        <v>251.32999999999993</v>
      </c>
      <c r="O412" s="59">
        <f>'3500 '!W576</f>
        <v>261</v>
      </c>
      <c r="P412" s="59">
        <f>'3500 '!X576</f>
        <v>250</v>
      </c>
      <c r="Q412" s="59">
        <f>'3500 '!Y576</f>
        <v>251.3</v>
      </c>
      <c r="R412" s="59">
        <f>'3500 '!Z576</f>
        <v>305.5</v>
      </c>
      <c r="S412" s="59">
        <f>'3500 '!AA576</f>
        <v>984.27</v>
      </c>
      <c r="T412" s="49">
        <f>'3500 '!AB576</f>
        <v>0.99996952148735141</v>
      </c>
      <c r="U412" s="59">
        <f>'3500 '!AC576</f>
        <v>2.9999999999972715E-2</v>
      </c>
      <c r="W412" s="81"/>
      <c r="X412" s="81"/>
      <c r="Y412" s="81"/>
    </row>
    <row r="413" spans="1:25" s="6" customFormat="1" ht="18.75" hidden="1" customHeight="1" thickTop="1" x14ac:dyDescent="0.3">
      <c r="A413" s="6" t="str">
        <f>'3500 '!A577</f>
        <v>b</v>
      </c>
      <c r="B413" s="69" t="str">
        <f>'3500 '!B577</f>
        <v/>
      </c>
      <c r="C413" s="8" t="str">
        <f>'3500 '!C577</f>
        <v>ხარჯები</v>
      </c>
      <c r="D413" s="9">
        <f>'3500 '!D577</f>
        <v>1000</v>
      </c>
      <c r="E413" s="9">
        <f>'3500 '!E577</f>
        <v>984.3</v>
      </c>
      <c r="F413" s="41">
        <f>'3500 '!F577</f>
        <v>733.3</v>
      </c>
      <c r="G413" s="41">
        <f>'3500 '!G577</f>
        <v>732.97</v>
      </c>
      <c r="H413" s="50">
        <f>'3500 '!L577</f>
        <v>0.99954997954452485</v>
      </c>
      <c r="I413" s="9">
        <f>'3500 '!M577</f>
        <v>0</v>
      </c>
      <c r="J413" s="9">
        <f>'3500 '!O577</f>
        <v>82.384000000000015</v>
      </c>
      <c r="K413" s="9">
        <f>'3500 '!S577</f>
        <v>80.874000000000024</v>
      </c>
      <c r="L413" s="41">
        <f>'3500 '!T577</f>
        <v>0.32999999999992724</v>
      </c>
      <c r="M413" s="50">
        <f>'3500 '!U577</f>
        <v>0.74466118053439001</v>
      </c>
      <c r="N413" s="60">
        <f>'3500 '!V577</f>
        <v>251.32999999999993</v>
      </c>
      <c r="O413" s="60">
        <f>'3500 '!W577</f>
        <v>261</v>
      </c>
      <c r="P413" s="60">
        <f>'3500 '!X577</f>
        <v>250</v>
      </c>
      <c r="Q413" s="60">
        <f>'3500 '!Y577</f>
        <v>251.3</v>
      </c>
      <c r="R413" s="60">
        <f>'3500 '!Z577</f>
        <v>305.5</v>
      </c>
      <c r="S413" s="60">
        <f>'3500 '!AA577</f>
        <v>984.27</v>
      </c>
      <c r="T413" s="50">
        <f>'3500 '!AB577</f>
        <v>0.99996952148735141</v>
      </c>
      <c r="U413" s="60">
        <f>'3500 '!AC577</f>
        <v>2.9999999999972715E-2</v>
      </c>
      <c r="V413" s="6">
        <v>251.3</v>
      </c>
      <c r="W413" s="81">
        <f t="shared" si="4"/>
        <v>0</v>
      </c>
      <c r="X413" s="81"/>
      <c r="Y413" s="81"/>
    </row>
    <row r="414" spans="1:25" s="6" customFormat="1" ht="18" hidden="1" customHeight="1" x14ac:dyDescent="0.3">
      <c r="A414" s="6" t="str">
        <f>'3500 '!A578</f>
        <v>b</v>
      </c>
      <c r="B414" s="70" t="str">
        <f>'3500 '!B578</f>
        <v/>
      </c>
      <c r="C414" s="29" t="str">
        <f>'3500 '!C578</f>
        <v>შრომის ანაზღაურება</v>
      </c>
      <c r="D414" s="12">
        <f>'3500 '!D578</f>
        <v>0</v>
      </c>
      <c r="E414" s="12">
        <f>'3500 '!E578</f>
        <v>0</v>
      </c>
      <c r="F414" s="43">
        <f>'3500 '!F578</f>
        <v>0</v>
      </c>
      <c r="G414" s="43">
        <f>'3500 '!G578</f>
        <v>0</v>
      </c>
      <c r="H414" s="52" t="str">
        <f>'3500 '!L578</f>
        <v/>
      </c>
      <c r="I414" s="12">
        <f>'3500 '!M578</f>
        <v>0</v>
      </c>
      <c r="J414" s="12">
        <f>'3500 '!O578</f>
        <v>0</v>
      </c>
      <c r="K414" s="12">
        <f>'3500 '!S578</f>
        <v>0</v>
      </c>
      <c r="L414" s="43">
        <f>'3500 '!T578</f>
        <v>0</v>
      </c>
      <c r="M414" s="52" t="str">
        <f>'3500 '!U578</f>
        <v/>
      </c>
      <c r="N414" s="62">
        <f>'3500 '!V578</f>
        <v>0</v>
      </c>
      <c r="O414" s="62">
        <f>'3500 '!W578</f>
        <v>0</v>
      </c>
      <c r="P414" s="62">
        <f>'3500 '!X578</f>
        <v>0</v>
      </c>
      <c r="Q414" s="62">
        <f>'3500 '!Y578</f>
        <v>0</v>
      </c>
      <c r="R414" s="62">
        <f>'3500 '!Z578</f>
        <v>0</v>
      </c>
      <c r="S414" s="62">
        <f>'3500 '!AA578</f>
        <v>0</v>
      </c>
      <c r="T414" s="52" t="str">
        <f>'3500 '!AB578</f>
        <v/>
      </c>
      <c r="U414" s="62">
        <f>'3500 '!AC578</f>
        <v>0</v>
      </c>
      <c r="W414" s="81">
        <f t="shared" si="4"/>
        <v>0</v>
      </c>
      <c r="X414" s="81"/>
      <c r="Y414" s="81"/>
    </row>
    <row r="415" spans="1:25" s="6" customFormat="1" ht="18" hidden="1" customHeight="1" x14ac:dyDescent="0.3">
      <c r="A415" s="6" t="str">
        <f>'3500 '!A579</f>
        <v>b</v>
      </c>
      <c r="B415" s="70" t="str">
        <f>'3500 '!B579</f>
        <v/>
      </c>
      <c r="C415" s="29" t="str">
        <f>'3500 '!C579</f>
        <v>საქონელი და მომსახურება</v>
      </c>
      <c r="D415" s="12">
        <f>'3500 '!D579</f>
        <v>0</v>
      </c>
      <c r="E415" s="12">
        <f>'3500 '!E579</f>
        <v>0</v>
      </c>
      <c r="F415" s="43">
        <f>'3500 '!F579</f>
        <v>0</v>
      </c>
      <c r="G415" s="43">
        <f>'3500 '!G579</f>
        <v>0</v>
      </c>
      <c r="H415" s="52" t="str">
        <f>'3500 '!L579</f>
        <v/>
      </c>
      <c r="I415" s="12">
        <f>'3500 '!M579</f>
        <v>0</v>
      </c>
      <c r="J415" s="12">
        <f>'3500 '!O579</f>
        <v>0</v>
      </c>
      <c r="K415" s="12">
        <f>'3500 '!S579</f>
        <v>0</v>
      </c>
      <c r="L415" s="43">
        <f>'3500 '!T579</f>
        <v>0</v>
      </c>
      <c r="M415" s="52" t="str">
        <f>'3500 '!U579</f>
        <v/>
      </c>
      <c r="N415" s="62">
        <f>'3500 '!V579</f>
        <v>0</v>
      </c>
      <c r="O415" s="62">
        <f>'3500 '!W579</f>
        <v>0</v>
      </c>
      <c r="P415" s="62">
        <f>'3500 '!X579</f>
        <v>0</v>
      </c>
      <c r="Q415" s="62">
        <f>'3500 '!Y579</f>
        <v>0</v>
      </c>
      <c r="R415" s="62">
        <f>'3500 '!Z579</f>
        <v>0</v>
      </c>
      <c r="S415" s="62">
        <f>'3500 '!AA579</f>
        <v>0</v>
      </c>
      <c r="T415" s="52" t="str">
        <f>'3500 '!AB579</f>
        <v/>
      </c>
      <c r="U415" s="62">
        <f>'3500 '!AC579</f>
        <v>0</v>
      </c>
      <c r="W415" s="81">
        <f t="shared" si="4"/>
        <v>0</v>
      </c>
      <c r="X415" s="81"/>
      <c r="Y415" s="81"/>
    </row>
    <row r="416" spans="1:25" s="6" customFormat="1" ht="18" hidden="1" customHeight="1" x14ac:dyDescent="0.3">
      <c r="A416" s="6" t="str">
        <f>'3500 '!A580</f>
        <v>b</v>
      </c>
      <c r="B416" s="70" t="str">
        <f>'3500 '!B580</f>
        <v/>
      </c>
      <c r="C416" s="29" t="str">
        <f>'3500 '!C580</f>
        <v>პროცენტი</v>
      </c>
      <c r="D416" s="12">
        <f>'3500 '!D580</f>
        <v>0</v>
      </c>
      <c r="E416" s="12">
        <f>'3500 '!E580</f>
        <v>0</v>
      </c>
      <c r="F416" s="43">
        <f>'3500 '!F580</f>
        <v>0</v>
      </c>
      <c r="G416" s="43">
        <f>'3500 '!G580</f>
        <v>0</v>
      </c>
      <c r="H416" s="52" t="str">
        <f>'3500 '!L580</f>
        <v/>
      </c>
      <c r="I416" s="12">
        <f>'3500 '!M580</f>
        <v>0</v>
      </c>
      <c r="J416" s="12">
        <f>'3500 '!O580</f>
        <v>0</v>
      </c>
      <c r="K416" s="12">
        <f>'3500 '!S580</f>
        <v>0</v>
      </c>
      <c r="L416" s="43">
        <f>'3500 '!T580</f>
        <v>0</v>
      </c>
      <c r="M416" s="52" t="str">
        <f>'3500 '!U580</f>
        <v/>
      </c>
      <c r="N416" s="62">
        <f>'3500 '!V580</f>
        <v>0</v>
      </c>
      <c r="O416" s="62">
        <f>'3500 '!W580</f>
        <v>0</v>
      </c>
      <c r="P416" s="62">
        <f>'3500 '!X580</f>
        <v>0</v>
      </c>
      <c r="Q416" s="62">
        <f>'3500 '!Y580</f>
        <v>0</v>
      </c>
      <c r="R416" s="62">
        <f>'3500 '!Z580</f>
        <v>0</v>
      </c>
      <c r="S416" s="62">
        <f>'3500 '!AA580</f>
        <v>0</v>
      </c>
      <c r="T416" s="52" t="str">
        <f>'3500 '!AB580</f>
        <v/>
      </c>
      <c r="U416" s="62">
        <f>'3500 '!AC580</f>
        <v>0</v>
      </c>
      <c r="W416" s="81">
        <f t="shared" si="4"/>
        <v>0</v>
      </c>
      <c r="X416" s="81"/>
      <c r="Y416" s="81"/>
    </row>
    <row r="417" spans="1:25" s="6" customFormat="1" ht="18" hidden="1" customHeight="1" x14ac:dyDescent="0.3">
      <c r="A417" s="6" t="str">
        <f>'3500 '!A581</f>
        <v>b</v>
      </c>
      <c r="B417" s="70" t="str">
        <f>'3500 '!B581</f>
        <v/>
      </c>
      <c r="C417" s="29" t="str">
        <f>'3500 '!C581</f>
        <v>სუბსიდიები</v>
      </c>
      <c r="D417" s="12">
        <f>'3500 '!D581</f>
        <v>0</v>
      </c>
      <c r="E417" s="12">
        <f>'3500 '!E581</f>
        <v>0</v>
      </c>
      <c r="F417" s="43">
        <f>'3500 '!F581</f>
        <v>0</v>
      </c>
      <c r="G417" s="43">
        <f>'3500 '!G581</f>
        <v>0</v>
      </c>
      <c r="H417" s="52" t="str">
        <f>'3500 '!L581</f>
        <v/>
      </c>
      <c r="I417" s="12">
        <f>'3500 '!M581</f>
        <v>0</v>
      </c>
      <c r="J417" s="12">
        <f>'3500 '!O581</f>
        <v>0</v>
      </c>
      <c r="K417" s="12">
        <f>'3500 '!S581</f>
        <v>0</v>
      </c>
      <c r="L417" s="43">
        <f>'3500 '!T581</f>
        <v>0</v>
      </c>
      <c r="M417" s="52" t="str">
        <f>'3500 '!U581</f>
        <v/>
      </c>
      <c r="N417" s="62">
        <f>'3500 '!V581</f>
        <v>0</v>
      </c>
      <c r="O417" s="62">
        <f>'3500 '!W581</f>
        <v>0</v>
      </c>
      <c r="P417" s="62">
        <f>'3500 '!X581</f>
        <v>0</v>
      </c>
      <c r="Q417" s="62">
        <f>'3500 '!Y581</f>
        <v>0</v>
      </c>
      <c r="R417" s="62">
        <f>'3500 '!Z581</f>
        <v>0</v>
      </c>
      <c r="S417" s="62">
        <f>'3500 '!AA581</f>
        <v>0</v>
      </c>
      <c r="T417" s="52" t="str">
        <f>'3500 '!AB581</f>
        <v/>
      </c>
      <c r="U417" s="62">
        <f>'3500 '!AC581</f>
        <v>0</v>
      </c>
      <c r="W417" s="81">
        <f t="shared" si="4"/>
        <v>0</v>
      </c>
      <c r="X417" s="81"/>
      <c r="Y417" s="81"/>
    </row>
    <row r="418" spans="1:25" s="6" customFormat="1" ht="18" hidden="1" customHeight="1" x14ac:dyDescent="0.3">
      <c r="A418" s="6" t="str">
        <f>'3500 '!A582</f>
        <v>b</v>
      </c>
      <c r="B418" s="70" t="str">
        <f>'3500 '!B582</f>
        <v/>
      </c>
      <c r="C418" s="29" t="str">
        <f>'3500 '!C582</f>
        <v>გრანტები</v>
      </c>
      <c r="D418" s="12">
        <f>'3500 '!D582</f>
        <v>0</v>
      </c>
      <c r="E418" s="12">
        <f>'3500 '!E582</f>
        <v>0</v>
      </c>
      <c r="F418" s="43">
        <f>'3500 '!F582</f>
        <v>0</v>
      </c>
      <c r="G418" s="43">
        <f>'3500 '!G582</f>
        <v>0</v>
      </c>
      <c r="H418" s="52" t="str">
        <f>'3500 '!L582</f>
        <v/>
      </c>
      <c r="I418" s="12">
        <f>'3500 '!M582</f>
        <v>0</v>
      </c>
      <c r="J418" s="12">
        <f>'3500 '!O582</f>
        <v>0</v>
      </c>
      <c r="K418" s="12">
        <f>'3500 '!S582</f>
        <v>0</v>
      </c>
      <c r="L418" s="43">
        <f>'3500 '!T582</f>
        <v>0</v>
      </c>
      <c r="M418" s="52" t="str">
        <f>'3500 '!U582</f>
        <v/>
      </c>
      <c r="N418" s="62">
        <f>'3500 '!V582</f>
        <v>0</v>
      </c>
      <c r="O418" s="62">
        <f>'3500 '!W582</f>
        <v>0</v>
      </c>
      <c r="P418" s="62">
        <f>'3500 '!X582</f>
        <v>0</v>
      </c>
      <c r="Q418" s="62">
        <f>'3500 '!Y582</f>
        <v>0</v>
      </c>
      <c r="R418" s="62">
        <f>'3500 '!Z582</f>
        <v>0</v>
      </c>
      <c r="S418" s="62">
        <f>'3500 '!AA582</f>
        <v>0</v>
      </c>
      <c r="T418" s="52" t="str">
        <f>'3500 '!AB582</f>
        <v/>
      </c>
      <c r="U418" s="62">
        <f>'3500 '!AC582</f>
        <v>0</v>
      </c>
      <c r="W418" s="81">
        <f t="shared" si="4"/>
        <v>0</v>
      </c>
      <c r="X418" s="81"/>
      <c r="Y418" s="81"/>
    </row>
    <row r="419" spans="1:25" s="6" customFormat="1" ht="18" hidden="1" customHeight="1" x14ac:dyDescent="0.3">
      <c r="A419" s="6" t="str">
        <f>'3500 '!A583</f>
        <v>b</v>
      </c>
      <c r="B419" s="70" t="str">
        <f>'3500 '!B583</f>
        <v/>
      </c>
      <c r="C419" s="29" t="str">
        <f>'3500 '!C583</f>
        <v>სოციალური უზრუნველყოფა</v>
      </c>
      <c r="D419" s="11">
        <f>'3500 '!D583</f>
        <v>1000</v>
      </c>
      <c r="E419" s="11">
        <f>'3500 '!E583</f>
        <v>984.3</v>
      </c>
      <c r="F419" s="42">
        <f>'3500 '!F583</f>
        <v>733.3</v>
      </c>
      <c r="G419" s="42">
        <f>'3500 '!G583</f>
        <v>732.97</v>
      </c>
      <c r="H419" s="51">
        <f>'3500 '!L583</f>
        <v>0.99954997954452485</v>
      </c>
      <c r="I419" s="11">
        <f>'3500 '!M583</f>
        <v>0</v>
      </c>
      <c r="J419" s="11">
        <f>'3500 '!O583</f>
        <v>82.384000000000015</v>
      </c>
      <c r="K419" s="11">
        <f>'3500 '!S583</f>
        <v>80.874000000000024</v>
      </c>
      <c r="L419" s="42">
        <f>'3500 '!T583</f>
        <v>0.32999999999992724</v>
      </c>
      <c r="M419" s="51">
        <f>'3500 '!U583</f>
        <v>0.74466118053439001</v>
      </c>
      <c r="N419" s="61">
        <f>'3500 '!V583</f>
        <v>251.32999999999993</v>
      </c>
      <c r="O419" s="61">
        <f>'3500 '!W583</f>
        <v>261</v>
      </c>
      <c r="P419" s="61">
        <f>'3500 '!X583</f>
        <v>250</v>
      </c>
      <c r="Q419" s="61">
        <f>'3500 '!Y583</f>
        <v>251.3</v>
      </c>
      <c r="R419" s="61">
        <f>'3500 '!Z583</f>
        <v>305.5</v>
      </c>
      <c r="S419" s="61">
        <f>'3500 '!AA583</f>
        <v>984.27</v>
      </c>
      <c r="T419" s="51">
        <f>'3500 '!AB583</f>
        <v>0.99996952148735141</v>
      </c>
      <c r="U419" s="61">
        <f>'3500 '!AC583</f>
        <v>2.9999999999972715E-2</v>
      </c>
      <c r="V419" s="6">
        <v>251.3</v>
      </c>
      <c r="W419" s="81">
        <f t="shared" si="4"/>
        <v>0</v>
      </c>
      <c r="X419" s="81"/>
      <c r="Y419" s="81"/>
    </row>
    <row r="420" spans="1:25" s="6" customFormat="1" ht="18" hidden="1" customHeight="1" x14ac:dyDescent="0.3">
      <c r="A420" s="6" t="str">
        <f>'3500 '!A584</f>
        <v>b</v>
      </c>
      <c r="B420" s="70" t="str">
        <f>'3500 '!B584</f>
        <v/>
      </c>
      <c r="C420" s="29" t="str">
        <f>'3500 '!C584</f>
        <v>სხვა ხარჯები</v>
      </c>
      <c r="D420" s="12">
        <f>'3500 '!D584</f>
        <v>0</v>
      </c>
      <c r="E420" s="12">
        <f>'3500 '!E584</f>
        <v>0</v>
      </c>
      <c r="F420" s="43">
        <f>'3500 '!F584</f>
        <v>0</v>
      </c>
      <c r="G420" s="43">
        <f>'3500 '!G584</f>
        <v>0</v>
      </c>
      <c r="H420" s="52" t="str">
        <f>'3500 '!L584</f>
        <v/>
      </c>
      <c r="I420" s="12">
        <f>'3500 '!M584</f>
        <v>0</v>
      </c>
      <c r="J420" s="12">
        <f>'3500 '!O584</f>
        <v>0</v>
      </c>
      <c r="K420" s="12">
        <f>'3500 '!S584</f>
        <v>0</v>
      </c>
      <c r="L420" s="43">
        <f>'3500 '!T584</f>
        <v>0</v>
      </c>
      <c r="M420" s="52" t="str">
        <f>'3500 '!U584</f>
        <v/>
      </c>
      <c r="N420" s="62">
        <f>'3500 '!V584</f>
        <v>0</v>
      </c>
      <c r="O420" s="62">
        <f>'3500 '!W584</f>
        <v>0</v>
      </c>
      <c r="P420" s="62">
        <f>'3500 '!X584</f>
        <v>0</v>
      </c>
      <c r="Q420" s="62">
        <f>'3500 '!Y584</f>
        <v>0</v>
      </c>
      <c r="R420" s="62">
        <f>'3500 '!Z584</f>
        <v>0</v>
      </c>
      <c r="S420" s="62">
        <f>'3500 '!AA584</f>
        <v>0</v>
      </c>
      <c r="T420" s="52" t="str">
        <f>'3500 '!AB584</f>
        <v/>
      </c>
      <c r="U420" s="62">
        <f>'3500 '!AC584</f>
        <v>0</v>
      </c>
      <c r="W420" s="81">
        <f t="shared" si="4"/>
        <v>0</v>
      </c>
      <c r="X420" s="81"/>
      <c r="Y420" s="81"/>
    </row>
    <row r="421" spans="1:25" s="6" customFormat="1" ht="15" hidden="1" customHeight="1" x14ac:dyDescent="0.3">
      <c r="A421" s="6" t="str">
        <f>'3500 '!A585</f>
        <v>b</v>
      </c>
      <c r="B421" s="69" t="str">
        <f>'3500 '!B585</f>
        <v/>
      </c>
      <c r="C421" s="13" t="str">
        <f>'3500 '!C585</f>
        <v>არაფინანსური აქტივების ზრდა</v>
      </c>
      <c r="D421" s="14">
        <f>'3500 '!D585</f>
        <v>0</v>
      </c>
      <c r="E421" s="14">
        <f>'3500 '!E585</f>
        <v>0</v>
      </c>
      <c r="F421" s="44">
        <f>'3500 '!F585</f>
        <v>0</v>
      </c>
      <c r="G421" s="44">
        <f>'3500 '!G585</f>
        <v>0</v>
      </c>
      <c r="H421" s="53" t="str">
        <f>'3500 '!L585</f>
        <v/>
      </c>
      <c r="I421" s="14">
        <f>'3500 '!M585</f>
        <v>0</v>
      </c>
      <c r="J421" s="14">
        <f>'3500 '!O585</f>
        <v>0</v>
      </c>
      <c r="K421" s="14">
        <f>'3500 '!S585</f>
        <v>0</v>
      </c>
      <c r="L421" s="44">
        <f>'3500 '!T585</f>
        <v>0</v>
      </c>
      <c r="M421" s="53" t="str">
        <f>'3500 '!U585</f>
        <v/>
      </c>
      <c r="N421" s="63">
        <f>'3500 '!V585</f>
        <v>0</v>
      </c>
      <c r="O421" s="63">
        <f>'3500 '!W585</f>
        <v>0</v>
      </c>
      <c r="P421" s="63">
        <f>'3500 '!X585</f>
        <v>0</v>
      </c>
      <c r="Q421" s="63">
        <f>'3500 '!Y585</f>
        <v>0</v>
      </c>
      <c r="R421" s="63">
        <f>'3500 '!Z585</f>
        <v>0</v>
      </c>
      <c r="S421" s="63">
        <f>'3500 '!AA585</f>
        <v>0</v>
      </c>
      <c r="T421" s="53" t="str">
        <f>'3500 '!AB585</f>
        <v/>
      </c>
      <c r="U421" s="63">
        <f>'3500 '!AC585</f>
        <v>0</v>
      </c>
      <c r="W421" s="81">
        <f t="shared" si="4"/>
        <v>0</v>
      </c>
      <c r="X421" s="81"/>
      <c r="Y421" s="81"/>
    </row>
    <row r="422" spans="1:25" s="6" customFormat="1" ht="15" hidden="1" customHeight="1" x14ac:dyDescent="0.3">
      <c r="A422" s="6" t="str">
        <f>'3500 '!A586</f>
        <v>b</v>
      </c>
      <c r="B422" s="69" t="str">
        <f>'3500 '!B586</f>
        <v/>
      </c>
      <c r="C422" s="13" t="str">
        <f>'3500 '!C586</f>
        <v>ფინანსური აქტივების ზრდა</v>
      </c>
      <c r="D422" s="14">
        <f>'3500 '!D586</f>
        <v>0</v>
      </c>
      <c r="E422" s="14">
        <f>'3500 '!E586</f>
        <v>0</v>
      </c>
      <c r="F422" s="44">
        <f>'3500 '!F586</f>
        <v>0</v>
      </c>
      <c r="G422" s="44">
        <f>'3500 '!G586</f>
        <v>0</v>
      </c>
      <c r="H422" s="53" t="str">
        <f>'3500 '!L586</f>
        <v/>
      </c>
      <c r="I422" s="14">
        <f>'3500 '!M586</f>
        <v>0</v>
      </c>
      <c r="J422" s="14">
        <f>'3500 '!O586</f>
        <v>0</v>
      </c>
      <c r="K422" s="14">
        <f>'3500 '!S586</f>
        <v>0</v>
      </c>
      <c r="L422" s="44">
        <f>'3500 '!T586</f>
        <v>0</v>
      </c>
      <c r="M422" s="53" t="str">
        <f>'3500 '!U586</f>
        <v/>
      </c>
      <c r="N422" s="63">
        <f>'3500 '!V586</f>
        <v>0</v>
      </c>
      <c r="O422" s="63">
        <f>'3500 '!W586</f>
        <v>0</v>
      </c>
      <c r="P422" s="63">
        <f>'3500 '!X586</f>
        <v>0</v>
      </c>
      <c r="Q422" s="63">
        <f>'3500 '!Y586</f>
        <v>0</v>
      </c>
      <c r="R422" s="63">
        <f>'3500 '!Z586</f>
        <v>0</v>
      </c>
      <c r="S422" s="63">
        <f>'3500 '!AA586</f>
        <v>0</v>
      </c>
      <c r="T422" s="53" t="str">
        <f>'3500 '!AB586</f>
        <v/>
      </c>
      <c r="U422" s="63">
        <f>'3500 '!AC586</f>
        <v>0</v>
      </c>
      <c r="W422" s="81">
        <f t="shared" si="4"/>
        <v>0</v>
      </c>
      <c r="X422" s="81"/>
      <c r="Y422" s="81"/>
    </row>
    <row r="423" spans="1:25" s="6" customFormat="1" ht="15.75" hidden="1" customHeight="1" thickBot="1" x14ac:dyDescent="0.3">
      <c r="A423" s="6" t="str">
        <f>'3500 '!A587</f>
        <v>b</v>
      </c>
      <c r="B423" s="71" t="str">
        <f>'3500 '!B587</f>
        <v/>
      </c>
      <c r="C423" s="17" t="str">
        <f>'3500 '!C587</f>
        <v>ვალდებულებების კლება</v>
      </c>
      <c r="D423" s="18">
        <f>'3500 '!D587</f>
        <v>0</v>
      </c>
      <c r="E423" s="18">
        <f>'3500 '!E587</f>
        <v>0</v>
      </c>
      <c r="F423" s="46">
        <f>'3500 '!F587</f>
        <v>0</v>
      </c>
      <c r="G423" s="46">
        <f>'3500 '!G587</f>
        <v>0</v>
      </c>
      <c r="H423" s="55" t="str">
        <f>'3500 '!L587</f>
        <v/>
      </c>
      <c r="I423" s="18">
        <f>'3500 '!M587</f>
        <v>0</v>
      </c>
      <c r="J423" s="18">
        <f>'3500 '!O587</f>
        <v>0</v>
      </c>
      <c r="K423" s="18">
        <f>'3500 '!S587</f>
        <v>0</v>
      </c>
      <c r="L423" s="46">
        <f>'3500 '!T587</f>
        <v>0</v>
      </c>
      <c r="M423" s="55" t="str">
        <f>'3500 '!U587</f>
        <v/>
      </c>
      <c r="N423" s="65">
        <f>'3500 '!V587</f>
        <v>0</v>
      </c>
      <c r="O423" s="65">
        <f>'3500 '!W587</f>
        <v>0</v>
      </c>
      <c r="P423" s="65">
        <f>'3500 '!X587</f>
        <v>0</v>
      </c>
      <c r="Q423" s="65">
        <f>'3500 '!Y587</f>
        <v>0</v>
      </c>
      <c r="R423" s="65">
        <f>'3500 '!Z587</f>
        <v>0</v>
      </c>
      <c r="S423" s="65">
        <f>'3500 '!AA587</f>
        <v>0</v>
      </c>
      <c r="T423" s="55" t="str">
        <f>'3500 '!AB587</f>
        <v/>
      </c>
      <c r="U423" s="65">
        <f>'3500 '!AC587</f>
        <v>0</v>
      </c>
      <c r="W423" s="81">
        <f t="shared" si="4"/>
        <v>0</v>
      </c>
      <c r="X423" s="81"/>
      <c r="Y423" s="81"/>
    </row>
    <row r="424" spans="1:25" s="6" customFormat="1" ht="40.5" customHeight="1" thickTop="1" thickBot="1" x14ac:dyDescent="0.3">
      <c r="A424" s="6" t="str">
        <f>'3500 '!A588</f>
        <v>a</v>
      </c>
      <c r="B424" s="67" t="str">
        <f>'3500 '!B588</f>
        <v>35 02 03 05</v>
      </c>
      <c r="C424" s="26" t="str">
        <f>'3500 '!C588</f>
        <v>ბავშვთა რეაბილიტაციის/აბილიტაციის ქვეპროგრამა</v>
      </c>
      <c r="D424" s="7">
        <f>'3500 '!D588</f>
        <v>1300</v>
      </c>
      <c r="E424" s="7">
        <f>'3500 '!E588</f>
        <v>1651.6</v>
      </c>
      <c r="F424" s="40">
        <f>'3500 '!F588</f>
        <v>1020.5</v>
      </c>
      <c r="G424" s="40">
        <f>'3500 '!G588</f>
        <v>1020.0170000000001</v>
      </c>
      <c r="H424" s="49">
        <f>'3500 '!L588</f>
        <v>0.99952670259676635</v>
      </c>
      <c r="I424" s="7">
        <f>'3500 '!M588</f>
        <v>0</v>
      </c>
      <c r="J424" s="7">
        <f>'3500 '!O588</f>
        <v>153.036</v>
      </c>
      <c r="K424" s="7">
        <f>'3500 '!S588</f>
        <v>85.58400000000006</v>
      </c>
      <c r="L424" s="40">
        <f>'3500 '!T588</f>
        <v>0.48299999999994725</v>
      </c>
      <c r="M424" s="49">
        <f>'3500 '!U588</f>
        <v>0.61759324291596029</v>
      </c>
      <c r="N424" s="59">
        <f>'3500 '!V588</f>
        <v>631.58299999999986</v>
      </c>
      <c r="O424" s="59">
        <f>'3500 '!W588</f>
        <v>385</v>
      </c>
      <c r="P424" s="59">
        <f>'3500 '!X588</f>
        <v>510</v>
      </c>
      <c r="Q424" s="59">
        <f>'3500 '!Y588</f>
        <v>627.20000000000005</v>
      </c>
      <c r="R424" s="59">
        <f>'3500 '!Z588</f>
        <v>501.6</v>
      </c>
      <c r="S424" s="59">
        <f>'3500 '!AA588</f>
        <v>1647.2170000000001</v>
      </c>
      <c r="T424" s="49">
        <f>'3500 '!AB588</f>
        <v>0.99734620973601362</v>
      </c>
      <c r="U424" s="59">
        <f>'3500 '!AC588</f>
        <v>4.3829999999998108</v>
      </c>
      <c r="W424" s="81"/>
      <c r="X424" s="81"/>
      <c r="Y424" s="81"/>
    </row>
    <row r="425" spans="1:25" s="6" customFormat="1" ht="18.75" hidden="1" customHeight="1" thickTop="1" x14ac:dyDescent="0.3">
      <c r="A425" s="6" t="str">
        <f>'3500 '!A589</f>
        <v>b</v>
      </c>
      <c r="B425" s="69" t="str">
        <f>'3500 '!B589</f>
        <v/>
      </c>
      <c r="C425" s="8" t="str">
        <f>'3500 '!C589</f>
        <v>ხარჯები</v>
      </c>
      <c r="D425" s="9">
        <f>'3500 '!D589</f>
        <v>1300</v>
      </c>
      <c r="E425" s="9">
        <f>'3500 '!E589</f>
        <v>1651.6</v>
      </c>
      <c r="F425" s="41">
        <f>'3500 '!F589</f>
        <v>1020.5</v>
      </c>
      <c r="G425" s="41">
        <f>'3500 '!G589</f>
        <v>1020.0170000000001</v>
      </c>
      <c r="H425" s="50">
        <f>'3500 '!L589</f>
        <v>0.99952670259676635</v>
      </c>
      <c r="I425" s="9">
        <f>'3500 '!M589</f>
        <v>0</v>
      </c>
      <c r="J425" s="9">
        <f>'3500 '!O589</f>
        <v>153.036</v>
      </c>
      <c r="K425" s="9">
        <f>'3500 '!S589</f>
        <v>85.58400000000006</v>
      </c>
      <c r="L425" s="41">
        <f>'3500 '!T589</f>
        <v>0.48299999999994725</v>
      </c>
      <c r="M425" s="50">
        <f>'3500 '!U589</f>
        <v>0.61759324291596029</v>
      </c>
      <c r="N425" s="60">
        <f>'3500 '!V589</f>
        <v>631.58299999999986</v>
      </c>
      <c r="O425" s="60">
        <f>'3500 '!W589</f>
        <v>385</v>
      </c>
      <c r="P425" s="60">
        <f>'3500 '!X589</f>
        <v>510</v>
      </c>
      <c r="Q425" s="60">
        <f>'3500 '!Y589</f>
        <v>627.20000000000005</v>
      </c>
      <c r="R425" s="60">
        <f>'3500 '!Z589</f>
        <v>501.6</v>
      </c>
      <c r="S425" s="60">
        <f>'3500 '!AA589</f>
        <v>1647.2170000000001</v>
      </c>
      <c r="T425" s="50">
        <f>'3500 '!AB589</f>
        <v>0.99734620973601362</v>
      </c>
      <c r="U425" s="60">
        <f>'3500 '!AC589</f>
        <v>4.3829999999998108</v>
      </c>
      <c r="V425" s="6">
        <v>627.20000000000005</v>
      </c>
      <c r="W425" s="81">
        <f t="shared" si="4"/>
        <v>0</v>
      </c>
      <c r="X425" s="81"/>
      <c r="Y425" s="81"/>
    </row>
    <row r="426" spans="1:25" s="6" customFormat="1" ht="18" hidden="1" customHeight="1" x14ac:dyDescent="0.3">
      <c r="A426" s="6" t="str">
        <f>'3500 '!A590</f>
        <v>b</v>
      </c>
      <c r="B426" s="70" t="str">
        <f>'3500 '!B590</f>
        <v/>
      </c>
      <c r="C426" s="29" t="str">
        <f>'3500 '!C590</f>
        <v>შრომის ანაზღაურება</v>
      </c>
      <c r="D426" s="12">
        <f>'3500 '!D590</f>
        <v>0</v>
      </c>
      <c r="E426" s="12">
        <f>'3500 '!E590</f>
        <v>0</v>
      </c>
      <c r="F426" s="43">
        <f>'3500 '!F590</f>
        <v>0</v>
      </c>
      <c r="G426" s="43">
        <f>'3500 '!G590</f>
        <v>0</v>
      </c>
      <c r="H426" s="52" t="str">
        <f>'3500 '!L590</f>
        <v/>
      </c>
      <c r="I426" s="12">
        <f>'3500 '!M590</f>
        <v>0</v>
      </c>
      <c r="J426" s="12">
        <f>'3500 '!O590</f>
        <v>0</v>
      </c>
      <c r="K426" s="12">
        <f>'3500 '!S590</f>
        <v>0</v>
      </c>
      <c r="L426" s="43">
        <f>'3500 '!T590</f>
        <v>0</v>
      </c>
      <c r="M426" s="52" t="str">
        <f>'3500 '!U590</f>
        <v/>
      </c>
      <c r="N426" s="62">
        <f>'3500 '!V590</f>
        <v>0</v>
      </c>
      <c r="O426" s="62">
        <f>'3500 '!W590</f>
        <v>0</v>
      </c>
      <c r="P426" s="62">
        <f>'3500 '!X590</f>
        <v>0</v>
      </c>
      <c r="Q426" s="62">
        <f>'3500 '!Y590</f>
        <v>0</v>
      </c>
      <c r="R426" s="62">
        <f>'3500 '!Z590</f>
        <v>0</v>
      </c>
      <c r="S426" s="62">
        <f>'3500 '!AA590</f>
        <v>0</v>
      </c>
      <c r="T426" s="52" t="str">
        <f>'3500 '!AB590</f>
        <v/>
      </c>
      <c r="U426" s="62">
        <f>'3500 '!AC590</f>
        <v>0</v>
      </c>
      <c r="W426" s="81">
        <f t="shared" si="4"/>
        <v>0</v>
      </c>
      <c r="X426" s="81"/>
      <c r="Y426" s="81"/>
    </row>
    <row r="427" spans="1:25" s="6" customFormat="1" ht="18" hidden="1" customHeight="1" x14ac:dyDescent="0.3">
      <c r="A427" s="6" t="str">
        <f>'3500 '!A591</f>
        <v>b</v>
      </c>
      <c r="B427" s="70" t="str">
        <f>'3500 '!B591</f>
        <v/>
      </c>
      <c r="C427" s="29" t="str">
        <f>'3500 '!C591</f>
        <v>საქონელი და მომსახურება</v>
      </c>
      <c r="D427" s="12">
        <f>'3500 '!D591</f>
        <v>0</v>
      </c>
      <c r="E427" s="12">
        <f>'3500 '!E591</f>
        <v>0</v>
      </c>
      <c r="F427" s="43">
        <f>'3500 '!F591</f>
        <v>0</v>
      </c>
      <c r="G427" s="43">
        <f>'3500 '!G591</f>
        <v>0</v>
      </c>
      <c r="H427" s="52" t="str">
        <f>'3500 '!L591</f>
        <v/>
      </c>
      <c r="I427" s="12">
        <f>'3500 '!M591</f>
        <v>0</v>
      </c>
      <c r="J427" s="12">
        <f>'3500 '!O591</f>
        <v>0</v>
      </c>
      <c r="K427" s="12">
        <f>'3500 '!S591</f>
        <v>0</v>
      </c>
      <c r="L427" s="43">
        <f>'3500 '!T591</f>
        <v>0</v>
      </c>
      <c r="M427" s="52" t="str">
        <f>'3500 '!U591</f>
        <v/>
      </c>
      <c r="N427" s="62">
        <f>'3500 '!V591</f>
        <v>0</v>
      </c>
      <c r="O427" s="62">
        <f>'3500 '!W591</f>
        <v>0</v>
      </c>
      <c r="P427" s="62">
        <f>'3500 '!X591</f>
        <v>0</v>
      </c>
      <c r="Q427" s="62">
        <f>'3500 '!Y591</f>
        <v>0</v>
      </c>
      <c r="R427" s="62">
        <f>'3500 '!Z591</f>
        <v>0</v>
      </c>
      <c r="S427" s="62">
        <f>'3500 '!AA591</f>
        <v>0</v>
      </c>
      <c r="T427" s="52" t="str">
        <f>'3500 '!AB591</f>
        <v/>
      </c>
      <c r="U427" s="62">
        <f>'3500 '!AC591</f>
        <v>0</v>
      </c>
      <c r="W427" s="81">
        <f t="shared" si="4"/>
        <v>0</v>
      </c>
      <c r="X427" s="81"/>
      <c r="Y427" s="81"/>
    </row>
    <row r="428" spans="1:25" s="6" customFormat="1" ht="18" hidden="1" customHeight="1" x14ac:dyDescent="0.3">
      <c r="A428" s="6" t="str">
        <f>'3500 '!A592</f>
        <v>b</v>
      </c>
      <c r="B428" s="70" t="str">
        <f>'3500 '!B592</f>
        <v/>
      </c>
      <c r="C428" s="29" t="str">
        <f>'3500 '!C592</f>
        <v>პროცენტი</v>
      </c>
      <c r="D428" s="12">
        <f>'3500 '!D592</f>
        <v>0</v>
      </c>
      <c r="E428" s="12">
        <f>'3500 '!E592</f>
        <v>0</v>
      </c>
      <c r="F428" s="43">
        <f>'3500 '!F592</f>
        <v>0</v>
      </c>
      <c r="G428" s="43">
        <f>'3500 '!G592</f>
        <v>0</v>
      </c>
      <c r="H428" s="52" t="str">
        <f>'3500 '!L592</f>
        <v/>
      </c>
      <c r="I428" s="12">
        <f>'3500 '!M592</f>
        <v>0</v>
      </c>
      <c r="J428" s="12">
        <f>'3500 '!O592</f>
        <v>0</v>
      </c>
      <c r="K428" s="12">
        <f>'3500 '!S592</f>
        <v>0</v>
      </c>
      <c r="L428" s="43">
        <f>'3500 '!T592</f>
        <v>0</v>
      </c>
      <c r="M428" s="52" t="str">
        <f>'3500 '!U592</f>
        <v/>
      </c>
      <c r="N428" s="62">
        <f>'3500 '!V592</f>
        <v>0</v>
      </c>
      <c r="O428" s="62">
        <f>'3500 '!W592</f>
        <v>0</v>
      </c>
      <c r="P428" s="62">
        <f>'3500 '!X592</f>
        <v>0</v>
      </c>
      <c r="Q428" s="62">
        <f>'3500 '!Y592</f>
        <v>0</v>
      </c>
      <c r="R428" s="62">
        <f>'3500 '!Z592</f>
        <v>0</v>
      </c>
      <c r="S428" s="62">
        <f>'3500 '!AA592</f>
        <v>0</v>
      </c>
      <c r="T428" s="52" t="str">
        <f>'3500 '!AB592</f>
        <v/>
      </c>
      <c r="U428" s="62">
        <f>'3500 '!AC592</f>
        <v>0</v>
      </c>
      <c r="W428" s="81">
        <f t="shared" si="4"/>
        <v>0</v>
      </c>
      <c r="X428" s="81"/>
      <c r="Y428" s="81"/>
    </row>
    <row r="429" spans="1:25" s="6" customFormat="1" ht="18" hidden="1" customHeight="1" x14ac:dyDescent="0.3">
      <c r="A429" s="6" t="str">
        <f>'3500 '!A593</f>
        <v>b</v>
      </c>
      <c r="B429" s="70" t="str">
        <f>'3500 '!B593</f>
        <v/>
      </c>
      <c r="C429" s="29" t="str">
        <f>'3500 '!C593</f>
        <v>სუბსიდიები</v>
      </c>
      <c r="D429" s="12">
        <f>'3500 '!D593</f>
        <v>0</v>
      </c>
      <c r="E429" s="12">
        <f>'3500 '!E593</f>
        <v>0</v>
      </c>
      <c r="F429" s="43">
        <f>'3500 '!F593</f>
        <v>0</v>
      </c>
      <c r="G429" s="43">
        <f>'3500 '!G593</f>
        <v>0</v>
      </c>
      <c r="H429" s="52" t="str">
        <f>'3500 '!L593</f>
        <v/>
      </c>
      <c r="I429" s="12">
        <f>'3500 '!M593</f>
        <v>0</v>
      </c>
      <c r="J429" s="12">
        <f>'3500 '!O593</f>
        <v>0</v>
      </c>
      <c r="K429" s="12">
        <f>'3500 '!S593</f>
        <v>0</v>
      </c>
      <c r="L429" s="43">
        <f>'3500 '!T593</f>
        <v>0</v>
      </c>
      <c r="M429" s="52" t="str">
        <f>'3500 '!U593</f>
        <v/>
      </c>
      <c r="N429" s="62">
        <f>'3500 '!V593</f>
        <v>0</v>
      </c>
      <c r="O429" s="62">
        <f>'3500 '!W593</f>
        <v>0</v>
      </c>
      <c r="P429" s="62">
        <f>'3500 '!X593</f>
        <v>0</v>
      </c>
      <c r="Q429" s="62">
        <f>'3500 '!Y593</f>
        <v>0</v>
      </c>
      <c r="R429" s="62">
        <f>'3500 '!Z593</f>
        <v>0</v>
      </c>
      <c r="S429" s="62">
        <f>'3500 '!AA593</f>
        <v>0</v>
      </c>
      <c r="T429" s="52" t="str">
        <f>'3500 '!AB593</f>
        <v/>
      </c>
      <c r="U429" s="62">
        <f>'3500 '!AC593</f>
        <v>0</v>
      </c>
      <c r="W429" s="81">
        <f t="shared" si="4"/>
        <v>0</v>
      </c>
      <c r="X429" s="81"/>
      <c r="Y429" s="81"/>
    </row>
    <row r="430" spans="1:25" s="6" customFormat="1" ht="18" hidden="1" customHeight="1" x14ac:dyDescent="0.3">
      <c r="A430" s="6" t="str">
        <f>'3500 '!A594</f>
        <v>b</v>
      </c>
      <c r="B430" s="70" t="str">
        <f>'3500 '!B594</f>
        <v/>
      </c>
      <c r="C430" s="29" t="str">
        <f>'3500 '!C594</f>
        <v>გრანტები</v>
      </c>
      <c r="D430" s="12">
        <f>'3500 '!D594</f>
        <v>0</v>
      </c>
      <c r="E430" s="12">
        <f>'3500 '!E594</f>
        <v>0</v>
      </c>
      <c r="F430" s="43">
        <f>'3500 '!F594</f>
        <v>0</v>
      </c>
      <c r="G430" s="43">
        <f>'3500 '!G594</f>
        <v>0</v>
      </c>
      <c r="H430" s="52" t="str">
        <f>'3500 '!L594</f>
        <v/>
      </c>
      <c r="I430" s="12">
        <f>'3500 '!M594</f>
        <v>0</v>
      </c>
      <c r="J430" s="12">
        <f>'3500 '!O594</f>
        <v>0</v>
      </c>
      <c r="K430" s="12">
        <f>'3500 '!S594</f>
        <v>0</v>
      </c>
      <c r="L430" s="43">
        <f>'3500 '!T594</f>
        <v>0</v>
      </c>
      <c r="M430" s="52" t="str">
        <f>'3500 '!U594</f>
        <v/>
      </c>
      <c r="N430" s="62">
        <f>'3500 '!V594</f>
        <v>0</v>
      </c>
      <c r="O430" s="62">
        <f>'3500 '!W594</f>
        <v>0</v>
      </c>
      <c r="P430" s="62">
        <f>'3500 '!X594</f>
        <v>0</v>
      </c>
      <c r="Q430" s="62">
        <f>'3500 '!Y594</f>
        <v>0</v>
      </c>
      <c r="R430" s="62">
        <f>'3500 '!Z594</f>
        <v>0</v>
      </c>
      <c r="S430" s="62">
        <f>'3500 '!AA594</f>
        <v>0</v>
      </c>
      <c r="T430" s="52" t="str">
        <f>'3500 '!AB594</f>
        <v/>
      </c>
      <c r="U430" s="62">
        <f>'3500 '!AC594</f>
        <v>0</v>
      </c>
      <c r="W430" s="81">
        <f t="shared" si="4"/>
        <v>0</v>
      </c>
      <c r="X430" s="81"/>
      <c r="Y430" s="81"/>
    </row>
    <row r="431" spans="1:25" s="6" customFormat="1" ht="18" hidden="1" customHeight="1" x14ac:dyDescent="0.3">
      <c r="A431" s="6" t="str">
        <f>'3500 '!A595</f>
        <v>b</v>
      </c>
      <c r="B431" s="70" t="str">
        <f>'3500 '!B595</f>
        <v/>
      </c>
      <c r="C431" s="29" t="str">
        <f>'3500 '!C595</f>
        <v>სოციალური უზრუნველყოფა</v>
      </c>
      <c r="D431" s="11">
        <f>'3500 '!D595</f>
        <v>1300</v>
      </c>
      <c r="E431" s="11">
        <f>'3500 '!E595</f>
        <v>1651.6</v>
      </c>
      <c r="F431" s="42">
        <f>'3500 '!F595</f>
        <v>1020.5</v>
      </c>
      <c r="G431" s="42">
        <f>'3500 '!G595</f>
        <v>1020.0170000000001</v>
      </c>
      <c r="H431" s="51">
        <f>'3500 '!L595</f>
        <v>0.99952670259676635</v>
      </c>
      <c r="I431" s="11">
        <f>'3500 '!M595</f>
        <v>0</v>
      </c>
      <c r="J431" s="11">
        <f>'3500 '!O595</f>
        <v>153.036</v>
      </c>
      <c r="K431" s="11">
        <f>'3500 '!S595</f>
        <v>85.58400000000006</v>
      </c>
      <c r="L431" s="42">
        <f>'3500 '!T595</f>
        <v>0.48299999999994725</v>
      </c>
      <c r="M431" s="51">
        <f>'3500 '!U595</f>
        <v>0.61759324291596029</v>
      </c>
      <c r="N431" s="61">
        <f>'3500 '!V595</f>
        <v>631.58299999999986</v>
      </c>
      <c r="O431" s="61">
        <f>'3500 '!W595</f>
        <v>385</v>
      </c>
      <c r="P431" s="61">
        <f>'3500 '!X595</f>
        <v>510</v>
      </c>
      <c r="Q431" s="61">
        <f>'3500 '!Y595</f>
        <v>627.20000000000005</v>
      </c>
      <c r="R431" s="61">
        <f>'3500 '!Z595</f>
        <v>501.6</v>
      </c>
      <c r="S431" s="61">
        <f>'3500 '!AA595</f>
        <v>1647.2170000000001</v>
      </c>
      <c r="T431" s="51">
        <f>'3500 '!AB595</f>
        <v>0.99734620973601362</v>
      </c>
      <c r="U431" s="61">
        <f>'3500 '!AC595</f>
        <v>4.3829999999998108</v>
      </c>
      <c r="V431" s="6">
        <v>627.20000000000005</v>
      </c>
      <c r="W431" s="81">
        <f t="shared" si="4"/>
        <v>0</v>
      </c>
      <c r="X431" s="81"/>
      <c r="Y431" s="81"/>
    </row>
    <row r="432" spans="1:25" s="6" customFormat="1" ht="18" hidden="1" customHeight="1" x14ac:dyDescent="0.3">
      <c r="A432" s="6" t="str">
        <f>'3500 '!A596</f>
        <v>b</v>
      </c>
      <c r="B432" s="70" t="str">
        <f>'3500 '!B596</f>
        <v/>
      </c>
      <c r="C432" s="29" t="str">
        <f>'3500 '!C596</f>
        <v>სხვა ხარჯები</v>
      </c>
      <c r="D432" s="12">
        <f>'3500 '!D596</f>
        <v>0</v>
      </c>
      <c r="E432" s="12">
        <f>'3500 '!E596</f>
        <v>0</v>
      </c>
      <c r="F432" s="43">
        <f>'3500 '!F596</f>
        <v>0</v>
      </c>
      <c r="G432" s="43">
        <f>'3500 '!G596</f>
        <v>0</v>
      </c>
      <c r="H432" s="52" t="str">
        <f>'3500 '!L596</f>
        <v/>
      </c>
      <c r="I432" s="12">
        <f>'3500 '!M596</f>
        <v>0</v>
      </c>
      <c r="J432" s="12">
        <f>'3500 '!O596</f>
        <v>0</v>
      </c>
      <c r="K432" s="12">
        <f>'3500 '!S596</f>
        <v>0</v>
      </c>
      <c r="L432" s="43">
        <f>'3500 '!T596</f>
        <v>0</v>
      </c>
      <c r="M432" s="52" t="str">
        <f>'3500 '!U596</f>
        <v/>
      </c>
      <c r="N432" s="62">
        <f>'3500 '!V596</f>
        <v>0</v>
      </c>
      <c r="O432" s="62">
        <f>'3500 '!W596</f>
        <v>0</v>
      </c>
      <c r="P432" s="62">
        <f>'3500 '!X596</f>
        <v>0</v>
      </c>
      <c r="Q432" s="62">
        <f>'3500 '!Y596</f>
        <v>0</v>
      </c>
      <c r="R432" s="62">
        <f>'3500 '!Z596</f>
        <v>0</v>
      </c>
      <c r="S432" s="62">
        <f>'3500 '!AA596</f>
        <v>0</v>
      </c>
      <c r="T432" s="52" t="str">
        <f>'3500 '!AB596</f>
        <v/>
      </c>
      <c r="U432" s="62">
        <f>'3500 '!AC596</f>
        <v>0</v>
      </c>
      <c r="W432" s="81">
        <f t="shared" si="4"/>
        <v>0</v>
      </c>
      <c r="X432" s="81"/>
      <c r="Y432" s="81"/>
    </row>
    <row r="433" spans="1:25" s="6" customFormat="1" ht="15" hidden="1" customHeight="1" x14ac:dyDescent="0.3">
      <c r="A433" s="6" t="str">
        <f>'3500 '!A597</f>
        <v>b</v>
      </c>
      <c r="B433" s="69" t="str">
        <f>'3500 '!B597</f>
        <v/>
      </c>
      <c r="C433" s="13" t="str">
        <f>'3500 '!C597</f>
        <v>არაფინანსური აქტივების ზრდა</v>
      </c>
      <c r="D433" s="14">
        <f>'3500 '!D597</f>
        <v>0</v>
      </c>
      <c r="E433" s="14">
        <f>'3500 '!E597</f>
        <v>0</v>
      </c>
      <c r="F433" s="44">
        <f>'3500 '!F597</f>
        <v>0</v>
      </c>
      <c r="G433" s="44">
        <f>'3500 '!G597</f>
        <v>0</v>
      </c>
      <c r="H433" s="53" t="str">
        <f>'3500 '!L597</f>
        <v/>
      </c>
      <c r="I433" s="14">
        <f>'3500 '!M597</f>
        <v>0</v>
      </c>
      <c r="J433" s="14">
        <f>'3500 '!O597</f>
        <v>0</v>
      </c>
      <c r="K433" s="14">
        <f>'3500 '!S597</f>
        <v>0</v>
      </c>
      <c r="L433" s="44">
        <f>'3500 '!T597</f>
        <v>0</v>
      </c>
      <c r="M433" s="53" t="str">
        <f>'3500 '!U597</f>
        <v/>
      </c>
      <c r="N433" s="63">
        <f>'3500 '!V597</f>
        <v>0</v>
      </c>
      <c r="O433" s="63">
        <f>'3500 '!W597</f>
        <v>0</v>
      </c>
      <c r="P433" s="63">
        <f>'3500 '!X597</f>
        <v>0</v>
      </c>
      <c r="Q433" s="63">
        <f>'3500 '!Y597</f>
        <v>0</v>
      </c>
      <c r="R433" s="63">
        <f>'3500 '!Z597</f>
        <v>0</v>
      </c>
      <c r="S433" s="63">
        <f>'3500 '!AA597</f>
        <v>0</v>
      </c>
      <c r="T433" s="53" t="str">
        <f>'3500 '!AB597</f>
        <v/>
      </c>
      <c r="U433" s="63">
        <f>'3500 '!AC597</f>
        <v>0</v>
      </c>
      <c r="W433" s="81">
        <f t="shared" si="4"/>
        <v>0</v>
      </c>
      <c r="X433" s="81"/>
      <c r="Y433" s="81"/>
    </row>
    <row r="434" spans="1:25" s="6" customFormat="1" ht="15" hidden="1" customHeight="1" x14ac:dyDescent="0.3">
      <c r="A434" s="6" t="str">
        <f>'3500 '!A598</f>
        <v>b</v>
      </c>
      <c r="B434" s="69" t="str">
        <f>'3500 '!B598</f>
        <v/>
      </c>
      <c r="C434" s="13" t="str">
        <f>'3500 '!C598</f>
        <v>ფინანსური აქტივების ზრდა</v>
      </c>
      <c r="D434" s="14">
        <f>'3500 '!D598</f>
        <v>0</v>
      </c>
      <c r="E434" s="14">
        <f>'3500 '!E598</f>
        <v>0</v>
      </c>
      <c r="F434" s="44">
        <f>'3500 '!F598</f>
        <v>0</v>
      </c>
      <c r="G434" s="44">
        <f>'3500 '!G598</f>
        <v>0</v>
      </c>
      <c r="H434" s="53" t="str">
        <f>'3500 '!L598</f>
        <v/>
      </c>
      <c r="I434" s="14">
        <f>'3500 '!M598</f>
        <v>0</v>
      </c>
      <c r="J434" s="14">
        <f>'3500 '!O598</f>
        <v>0</v>
      </c>
      <c r="K434" s="14">
        <f>'3500 '!S598</f>
        <v>0</v>
      </c>
      <c r="L434" s="44">
        <f>'3500 '!T598</f>
        <v>0</v>
      </c>
      <c r="M434" s="53" t="str">
        <f>'3500 '!U598</f>
        <v/>
      </c>
      <c r="N434" s="63">
        <f>'3500 '!V598</f>
        <v>0</v>
      </c>
      <c r="O434" s="63">
        <f>'3500 '!W598</f>
        <v>0</v>
      </c>
      <c r="P434" s="63">
        <f>'3500 '!X598</f>
        <v>0</v>
      </c>
      <c r="Q434" s="63">
        <f>'3500 '!Y598</f>
        <v>0</v>
      </c>
      <c r="R434" s="63">
        <f>'3500 '!Z598</f>
        <v>0</v>
      </c>
      <c r="S434" s="63">
        <f>'3500 '!AA598</f>
        <v>0</v>
      </c>
      <c r="T434" s="53" t="str">
        <f>'3500 '!AB598</f>
        <v/>
      </c>
      <c r="U434" s="63">
        <f>'3500 '!AC598</f>
        <v>0</v>
      </c>
      <c r="W434" s="81">
        <f t="shared" si="4"/>
        <v>0</v>
      </c>
      <c r="X434" s="81"/>
      <c r="Y434" s="81"/>
    </row>
    <row r="435" spans="1:25" s="6" customFormat="1" ht="15.75" hidden="1" customHeight="1" thickBot="1" x14ac:dyDescent="0.3">
      <c r="A435" s="6" t="str">
        <f>'3500 '!A599</f>
        <v>b</v>
      </c>
      <c r="B435" s="71" t="str">
        <f>'3500 '!B599</f>
        <v/>
      </c>
      <c r="C435" s="17" t="str">
        <f>'3500 '!C599</f>
        <v>ვალდებულებების კლება</v>
      </c>
      <c r="D435" s="18">
        <f>'3500 '!D599</f>
        <v>0</v>
      </c>
      <c r="E435" s="18">
        <f>'3500 '!E599</f>
        <v>0</v>
      </c>
      <c r="F435" s="46">
        <f>'3500 '!F599</f>
        <v>0</v>
      </c>
      <c r="G435" s="46">
        <f>'3500 '!G599</f>
        <v>0</v>
      </c>
      <c r="H435" s="55" t="str">
        <f>'3500 '!L599</f>
        <v/>
      </c>
      <c r="I435" s="18">
        <f>'3500 '!M599</f>
        <v>0</v>
      </c>
      <c r="J435" s="18">
        <f>'3500 '!O599</f>
        <v>0</v>
      </c>
      <c r="K435" s="18">
        <f>'3500 '!S599</f>
        <v>0</v>
      </c>
      <c r="L435" s="46">
        <f>'3500 '!T599</f>
        <v>0</v>
      </c>
      <c r="M435" s="55" t="str">
        <f>'3500 '!U599</f>
        <v/>
      </c>
      <c r="N435" s="65">
        <f>'3500 '!V599</f>
        <v>0</v>
      </c>
      <c r="O435" s="65">
        <f>'3500 '!W599</f>
        <v>0</v>
      </c>
      <c r="P435" s="65">
        <f>'3500 '!X599</f>
        <v>0</v>
      </c>
      <c r="Q435" s="65">
        <f>'3500 '!Y599</f>
        <v>0</v>
      </c>
      <c r="R435" s="65">
        <f>'3500 '!Z599</f>
        <v>0</v>
      </c>
      <c r="S435" s="65">
        <f>'3500 '!AA599</f>
        <v>0</v>
      </c>
      <c r="T435" s="55" t="str">
        <f>'3500 '!AB599</f>
        <v/>
      </c>
      <c r="U435" s="65">
        <f>'3500 '!AC599</f>
        <v>0</v>
      </c>
      <c r="V435" s="78"/>
      <c r="W435" s="81">
        <f t="shared" si="4"/>
        <v>0</v>
      </c>
      <c r="X435" s="81"/>
      <c r="Y435" s="81"/>
    </row>
    <row r="436" spans="1:25" s="6" customFormat="1" ht="41.25" customHeight="1" thickTop="1" thickBot="1" x14ac:dyDescent="0.3">
      <c r="A436" s="6" t="str">
        <f>'3500 '!A600</f>
        <v>a</v>
      </c>
      <c r="B436" s="67" t="str">
        <f>'3500 '!B600</f>
        <v>35 02 03 06</v>
      </c>
      <c r="C436" s="7" t="str">
        <f>'3500 '!C600</f>
        <v>ომის მონაწილეთა რეაბილიტაციის ხელშეწყობის ქვეპროგრამა</v>
      </c>
      <c r="D436" s="7">
        <f>'3500 '!D600</f>
        <v>40</v>
      </c>
      <c r="E436" s="7">
        <f>'3500 '!E600</f>
        <v>40</v>
      </c>
      <c r="F436" s="40">
        <f>'3500 '!F600</f>
        <v>30</v>
      </c>
      <c r="G436" s="40">
        <f>'3500 '!G600</f>
        <v>28.309000000000001</v>
      </c>
      <c r="H436" s="49">
        <f>'3500 '!L600</f>
        <v>0.94363333333333332</v>
      </c>
      <c r="I436" s="7">
        <f>'3500 '!M600</f>
        <v>0</v>
      </c>
      <c r="J436" s="7">
        <f>'3500 '!O600</f>
        <v>0</v>
      </c>
      <c r="K436" s="7">
        <f>'3500 '!S600</f>
        <v>4.458000000000002</v>
      </c>
      <c r="L436" s="40">
        <f>'3500 '!T600</f>
        <v>1.6909999999999989</v>
      </c>
      <c r="M436" s="49">
        <f>'3500 '!U600</f>
        <v>0.70772500000000005</v>
      </c>
      <c r="N436" s="59">
        <f>'3500 '!V600</f>
        <v>11.690999999999999</v>
      </c>
      <c r="O436" s="59">
        <f>'3500 '!W600</f>
        <v>30</v>
      </c>
      <c r="P436" s="59">
        <f>'3500 '!X600</f>
        <v>30</v>
      </c>
      <c r="Q436" s="59">
        <f>'3500 '!Y600</f>
        <v>10</v>
      </c>
      <c r="R436" s="59">
        <f>'3500 '!Z600</f>
        <v>10</v>
      </c>
      <c r="S436" s="59">
        <f>'3500 '!AA600</f>
        <v>38.308999999999997</v>
      </c>
      <c r="T436" s="49">
        <f>'3500 '!AB600</f>
        <v>0.95772499999999994</v>
      </c>
      <c r="U436" s="59">
        <f>'3500 '!AC600</f>
        <v>1.6910000000000025</v>
      </c>
      <c r="W436" s="81"/>
      <c r="X436" s="81"/>
      <c r="Y436" s="81"/>
    </row>
    <row r="437" spans="1:25" s="6" customFormat="1" ht="18.75" hidden="1" customHeight="1" thickTop="1" x14ac:dyDescent="0.3">
      <c r="A437" s="6" t="str">
        <f>'3500 '!A601</f>
        <v>b</v>
      </c>
      <c r="B437" s="69" t="str">
        <f>'3500 '!B601</f>
        <v/>
      </c>
      <c r="C437" s="8" t="str">
        <f>'3500 '!C601</f>
        <v>ხარჯები</v>
      </c>
      <c r="D437" s="9">
        <f>'3500 '!D601</f>
        <v>40</v>
      </c>
      <c r="E437" s="9">
        <f>'3500 '!E601</f>
        <v>40</v>
      </c>
      <c r="F437" s="41">
        <f>'3500 '!F601</f>
        <v>30</v>
      </c>
      <c r="G437" s="41">
        <f>'3500 '!G601</f>
        <v>28.309000000000001</v>
      </c>
      <c r="H437" s="50">
        <f>'3500 '!L601</f>
        <v>0.94363333333333332</v>
      </c>
      <c r="I437" s="9">
        <f>'3500 '!M601</f>
        <v>0</v>
      </c>
      <c r="J437" s="9">
        <f>'3500 '!O601</f>
        <v>0</v>
      </c>
      <c r="K437" s="9">
        <f>'3500 '!S601</f>
        <v>4.458000000000002</v>
      </c>
      <c r="L437" s="41">
        <f>'3500 '!T601</f>
        <v>1.6909999999999989</v>
      </c>
      <c r="M437" s="50">
        <f>'3500 '!U601</f>
        <v>0.70772500000000005</v>
      </c>
      <c r="N437" s="60">
        <f>'3500 '!V601</f>
        <v>11.690999999999999</v>
      </c>
      <c r="O437" s="60">
        <f>'3500 '!W601</f>
        <v>30</v>
      </c>
      <c r="P437" s="60">
        <f>'3500 '!X601</f>
        <v>30</v>
      </c>
      <c r="Q437" s="60">
        <f>'3500 '!Y601</f>
        <v>10</v>
      </c>
      <c r="R437" s="60">
        <f>'3500 '!Z601</f>
        <v>10</v>
      </c>
      <c r="S437" s="60">
        <f>'3500 '!AA601</f>
        <v>38.308999999999997</v>
      </c>
      <c r="T437" s="50">
        <f>'3500 '!AB601</f>
        <v>0.95772499999999994</v>
      </c>
      <c r="U437" s="60">
        <f>'3500 '!AC601</f>
        <v>1.6910000000000025</v>
      </c>
      <c r="V437" s="6">
        <v>11.7</v>
      </c>
      <c r="W437" s="81">
        <f t="shared" si="4"/>
        <v>-1.6999999999999993</v>
      </c>
      <c r="X437" s="81"/>
      <c r="Y437" s="81"/>
    </row>
    <row r="438" spans="1:25" s="6" customFormat="1" ht="18" hidden="1" customHeight="1" x14ac:dyDescent="0.3">
      <c r="A438" s="6" t="str">
        <f>'3500 '!A602</f>
        <v>b</v>
      </c>
      <c r="B438" s="70" t="str">
        <f>'3500 '!B602</f>
        <v/>
      </c>
      <c r="C438" s="29" t="str">
        <f>'3500 '!C602</f>
        <v>შრომის ანაზღაურება</v>
      </c>
      <c r="D438" s="12">
        <f>'3500 '!D602</f>
        <v>0</v>
      </c>
      <c r="E438" s="12">
        <f>'3500 '!E602</f>
        <v>0</v>
      </c>
      <c r="F438" s="43">
        <f>'3500 '!F602</f>
        <v>0</v>
      </c>
      <c r="G438" s="43">
        <f>'3500 '!G602</f>
        <v>0</v>
      </c>
      <c r="H438" s="52" t="str">
        <f>'3500 '!L602</f>
        <v/>
      </c>
      <c r="I438" s="12">
        <f>'3500 '!M602</f>
        <v>0</v>
      </c>
      <c r="J438" s="12">
        <f>'3500 '!O602</f>
        <v>0</v>
      </c>
      <c r="K438" s="12">
        <f>'3500 '!S602</f>
        <v>0</v>
      </c>
      <c r="L438" s="43">
        <f>'3500 '!T602</f>
        <v>0</v>
      </c>
      <c r="M438" s="52" t="str">
        <f>'3500 '!U602</f>
        <v/>
      </c>
      <c r="N438" s="62">
        <f>'3500 '!V602</f>
        <v>0</v>
      </c>
      <c r="O438" s="62">
        <f>'3500 '!W602</f>
        <v>0</v>
      </c>
      <c r="P438" s="62">
        <f>'3500 '!X602</f>
        <v>0</v>
      </c>
      <c r="Q438" s="62">
        <f>'3500 '!Y602</f>
        <v>0</v>
      </c>
      <c r="R438" s="62">
        <f>'3500 '!Z602</f>
        <v>0</v>
      </c>
      <c r="S438" s="62">
        <f>'3500 '!AA602</f>
        <v>0</v>
      </c>
      <c r="T438" s="52" t="str">
        <f>'3500 '!AB602</f>
        <v/>
      </c>
      <c r="U438" s="62">
        <f>'3500 '!AC602</f>
        <v>0</v>
      </c>
      <c r="W438" s="81">
        <f t="shared" si="4"/>
        <v>0</v>
      </c>
      <c r="X438" s="81"/>
      <c r="Y438" s="81"/>
    </row>
    <row r="439" spans="1:25" s="6" customFormat="1" ht="18" hidden="1" customHeight="1" x14ac:dyDescent="0.3">
      <c r="A439" s="6" t="str">
        <f>'3500 '!A603</f>
        <v>b</v>
      </c>
      <c r="B439" s="70" t="str">
        <f>'3500 '!B603</f>
        <v/>
      </c>
      <c r="C439" s="29" t="str">
        <f>'3500 '!C603</f>
        <v>საქონელი და მომსახურება</v>
      </c>
      <c r="D439" s="12">
        <f>'3500 '!D603</f>
        <v>0</v>
      </c>
      <c r="E439" s="12">
        <f>'3500 '!E603</f>
        <v>0</v>
      </c>
      <c r="F439" s="43">
        <f>'3500 '!F603</f>
        <v>0</v>
      </c>
      <c r="G439" s="43">
        <f>'3500 '!G603</f>
        <v>0</v>
      </c>
      <c r="H439" s="52" t="str">
        <f>'3500 '!L603</f>
        <v/>
      </c>
      <c r="I439" s="12">
        <f>'3500 '!M603</f>
        <v>0</v>
      </c>
      <c r="J439" s="12">
        <f>'3500 '!O603</f>
        <v>0</v>
      </c>
      <c r="K439" s="12">
        <f>'3500 '!S603</f>
        <v>0</v>
      </c>
      <c r="L439" s="43">
        <f>'3500 '!T603</f>
        <v>0</v>
      </c>
      <c r="M439" s="52" t="str">
        <f>'3500 '!U603</f>
        <v/>
      </c>
      <c r="N439" s="62">
        <f>'3500 '!V603</f>
        <v>0</v>
      </c>
      <c r="O439" s="62">
        <f>'3500 '!W603</f>
        <v>0</v>
      </c>
      <c r="P439" s="62">
        <f>'3500 '!X603</f>
        <v>0</v>
      </c>
      <c r="Q439" s="62">
        <f>'3500 '!Y603</f>
        <v>0</v>
      </c>
      <c r="R439" s="62">
        <f>'3500 '!Z603</f>
        <v>0</v>
      </c>
      <c r="S439" s="62">
        <f>'3500 '!AA603</f>
        <v>0</v>
      </c>
      <c r="T439" s="52" t="str">
        <f>'3500 '!AB603</f>
        <v/>
      </c>
      <c r="U439" s="62">
        <f>'3500 '!AC603</f>
        <v>0</v>
      </c>
      <c r="W439" s="81">
        <f t="shared" si="4"/>
        <v>0</v>
      </c>
      <c r="X439" s="81"/>
      <c r="Y439" s="81"/>
    </row>
    <row r="440" spans="1:25" s="6" customFormat="1" ht="18" hidden="1" customHeight="1" x14ac:dyDescent="0.3">
      <c r="A440" s="6" t="str">
        <f>'3500 '!A604</f>
        <v>b</v>
      </c>
      <c r="B440" s="70" t="str">
        <f>'3500 '!B604</f>
        <v/>
      </c>
      <c r="C440" s="29" t="str">
        <f>'3500 '!C604</f>
        <v>პროცენტი</v>
      </c>
      <c r="D440" s="12">
        <f>'3500 '!D604</f>
        <v>0</v>
      </c>
      <c r="E440" s="12">
        <f>'3500 '!E604</f>
        <v>0</v>
      </c>
      <c r="F440" s="43">
        <f>'3500 '!F604</f>
        <v>0</v>
      </c>
      <c r="G440" s="43">
        <f>'3500 '!G604</f>
        <v>0</v>
      </c>
      <c r="H440" s="52" t="str">
        <f>'3500 '!L604</f>
        <v/>
      </c>
      <c r="I440" s="12">
        <f>'3500 '!M604</f>
        <v>0</v>
      </c>
      <c r="J440" s="12">
        <f>'3500 '!O604</f>
        <v>0</v>
      </c>
      <c r="K440" s="12">
        <f>'3500 '!S604</f>
        <v>0</v>
      </c>
      <c r="L440" s="43">
        <f>'3500 '!T604</f>
        <v>0</v>
      </c>
      <c r="M440" s="52" t="str">
        <f>'3500 '!U604</f>
        <v/>
      </c>
      <c r="N440" s="62">
        <f>'3500 '!V604</f>
        <v>0</v>
      </c>
      <c r="O440" s="62">
        <f>'3500 '!W604</f>
        <v>0</v>
      </c>
      <c r="P440" s="62">
        <f>'3500 '!X604</f>
        <v>0</v>
      </c>
      <c r="Q440" s="62">
        <f>'3500 '!Y604</f>
        <v>0</v>
      </c>
      <c r="R440" s="62">
        <f>'3500 '!Z604</f>
        <v>0</v>
      </c>
      <c r="S440" s="62">
        <f>'3500 '!AA604</f>
        <v>0</v>
      </c>
      <c r="T440" s="52" t="str">
        <f>'3500 '!AB604</f>
        <v/>
      </c>
      <c r="U440" s="62">
        <f>'3500 '!AC604</f>
        <v>0</v>
      </c>
      <c r="W440" s="81">
        <f t="shared" si="4"/>
        <v>0</v>
      </c>
      <c r="X440" s="81"/>
      <c r="Y440" s="81"/>
    </row>
    <row r="441" spans="1:25" s="6" customFormat="1" ht="18" hidden="1" customHeight="1" x14ac:dyDescent="0.3">
      <c r="A441" s="6" t="str">
        <f>'3500 '!A605</f>
        <v>b</v>
      </c>
      <c r="B441" s="70" t="str">
        <f>'3500 '!B605</f>
        <v/>
      </c>
      <c r="C441" s="29" t="str">
        <f>'3500 '!C605</f>
        <v>სუბსიდიები</v>
      </c>
      <c r="D441" s="12">
        <f>'3500 '!D605</f>
        <v>0</v>
      </c>
      <c r="E441" s="12">
        <f>'3500 '!E605</f>
        <v>0</v>
      </c>
      <c r="F441" s="43">
        <f>'3500 '!F605</f>
        <v>0</v>
      </c>
      <c r="G441" s="43">
        <f>'3500 '!G605</f>
        <v>0</v>
      </c>
      <c r="H441" s="52" t="str">
        <f>'3500 '!L605</f>
        <v/>
      </c>
      <c r="I441" s="12">
        <f>'3500 '!M605</f>
        <v>0</v>
      </c>
      <c r="J441" s="12">
        <f>'3500 '!O605</f>
        <v>0</v>
      </c>
      <c r="K441" s="12">
        <f>'3500 '!S605</f>
        <v>0</v>
      </c>
      <c r="L441" s="43">
        <f>'3500 '!T605</f>
        <v>0</v>
      </c>
      <c r="M441" s="52" t="str">
        <f>'3500 '!U605</f>
        <v/>
      </c>
      <c r="N441" s="62">
        <f>'3500 '!V605</f>
        <v>0</v>
      </c>
      <c r="O441" s="62">
        <f>'3500 '!W605</f>
        <v>0</v>
      </c>
      <c r="P441" s="62">
        <f>'3500 '!X605</f>
        <v>0</v>
      </c>
      <c r="Q441" s="62">
        <f>'3500 '!Y605</f>
        <v>0</v>
      </c>
      <c r="R441" s="62">
        <f>'3500 '!Z605</f>
        <v>0</v>
      </c>
      <c r="S441" s="62">
        <f>'3500 '!AA605</f>
        <v>0</v>
      </c>
      <c r="T441" s="52" t="str">
        <f>'3500 '!AB605</f>
        <v/>
      </c>
      <c r="U441" s="62">
        <f>'3500 '!AC605</f>
        <v>0</v>
      </c>
      <c r="W441" s="81">
        <f t="shared" si="4"/>
        <v>0</v>
      </c>
      <c r="X441" s="81"/>
      <c r="Y441" s="81"/>
    </row>
    <row r="442" spans="1:25" s="6" customFormat="1" ht="18" hidden="1" customHeight="1" x14ac:dyDescent="0.3">
      <c r="A442" s="6" t="str">
        <f>'3500 '!A606</f>
        <v>b</v>
      </c>
      <c r="B442" s="70" t="str">
        <f>'3500 '!B606</f>
        <v/>
      </c>
      <c r="C442" s="29" t="str">
        <f>'3500 '!C606</f>
        <v>გრანტები</v>
      </c>
      <c r="D442" s="12">
        <f>'3500 '!D606</f>
        <v>0</v>
      </c>
      <c r="E442" s="12">
        <f>'3500 '!E606</f>
        <v>0</v>
      </c>
      <c r="F442" s="43">
        <f>'3500 '!F606</f>
        <v>0</v>
      </c>
      <c r="G442" s="43">
        <f>'3500 '!G606</f>
        <v>0</v>
      </c>
      <c r="H442" s="52" t="str">
        <f>'3500 '!L606</f>
        <v/>
      </c>
      <c r="I442" s="12">
        <f>'3500 '!M606</f>
        <v>0</v>
      </c>
      <c r="J442" s="12">
        <f>'3500 '!O606</f>
        <v>0</v>
      </c>
      <c r="K442" s="12">
        <f>'3500 '!S606</f>
        <v>0</v>
      </c>
      <c r="L442" s="43">
        <f>'3500 '!T606</f>
        <v>0</v>
      </c>
      <c r="M442" s="52" t="str">
        <f>'3500 '!U606</f>
        <v/>
      </c>
      <c r="N442" s="62">
        <f>'3500 '!V606</f>
        <v>0</v>
      </c>
      <c r="O442" s="62">
        <f>'3500 '!W606</f>
        <v>0</v>
      </c>
      <c r="P442" s="62">
        <f>'3500 '!X606</f>
        <v>0</v>
      </c>
      <c r="Q442" s="62">
        <f>'3500 '!Y606</f>
        <v>0</v>
      </c>
      <c r="R442" s="62">
        <f>'3500 '!Z606</f>
        <v>0</v>
      </c>
      <c r="S442" s="62">
        <f>'3500 '!AA606</f>
        <v>0</v>
      </c>
      <c r="T442" s="52" t="str">
        <f>'3500 '!AB606</f>
        <v/>
      </c>
      <c r="U442" s="62">
        <f>'3500 '!AC606</f>
        <v>0</v>
      </c>
      <c r="W442" s="81">
        <f t="shared" si="4"/>
        <v>0</v>
      </c>
      <c r="X442" s="81"/>
      <c r="Y442" s="81"/>
    </row>
    <row r="443" spans="1:25" s="6" customFormat="1" ht="18" hidden="1" customHeight="1" x14ac:dyDescent="0.3">
      <c r="A443" s="6" t="str">
        <f>'3500 '!A607</f>
        <v>b</v>
      </c>
      <c r="B443" s="70" t="str">
        <f>'3500 '!B607</f>
        <v/>
      </c>
      <c r="C443" s="29" t="str">
        <f>'3500 '!C607</f>
        <v>სოციალური უზრუნველყოფა</v>
      </c>
      <c r="D443" s="11">
        <f>'3500 '!D607</f>
        <v>40</v>
      </c>
      <c r="E443" s="11">
        <f>'3500 '!E607</f>
        <v>40</v>
      </c>
      <c r="F443" s="42">
        <f>'3500 '!F607</f>
        <v>30</v>
      </c>
      <c r="G443" s="42">
        <f>'3500 '!G607</f>
        <v>28.309000000000001</v>
      </c>
      <c r="H443" s="51">
        <f>'3500 '!L607</f>
        <v>0.94363333333333332</v>
      </c>
      <c r="I443" s="11">
        <f>'3500 '!M607</f>
        <v>0</v>
      </c>
      <c r="J443" s="11">
        <f>'3500 '!O607</f>
        <v>0</v>
      </c>
      <c r="K443" s="11">
        <f>'3500 '!S607</f>
        <v>4.458000000000002</v>
      </c>
      <c r="L443" s="42">
        <f>'3500 '!T607</f>
        <v>1.6909999999999989</v>
      </c>
      <c r="M443" s="51">
        <f>'3500 '!U607</f>
        <v>0.70772500000000005</v>
      </c>
      <c r="N443" s="61">
        <f>'3500 '!V607</f>
        <v>11.690999999999999</v>
      </c>
      <c r="O443" s="61">
        <f>'3500 '!W607</f>
        <v>30</v>
      </c>
      <c r="P443" s="61">
        <f>'3500 '!X607</f>
        <v>30</v>
      </c>
      <c r="Q443" s="61">
        <f>'3500 '!Y607</f>
        <v>10</v>
      </c>
      <c r="R443" s="61">
        <f>'3500 '!Z607</f>
        <v>10</v>
      </c>
      <c r="S443" s="61">
        <f>'3500 '!AA607</f>
        <v>38.308999999999997</v>
      </c>
      <c r="T443" s="51">
        <f>'3500 '!AB607</f>
        <v>0.95772499999999994</v>
      </c>
      <c r="U443" s="61">
        <f>'3500 '!AC607</f>
        <v>1.6910000000000025</v>
      </c>
      <c r="V443" s="6">
        <v>10</v>
      </c>
      <c r="W443" s="81">
        <f t="shared" si="4"/>
        <v>0</v>
      </c>
      <c r="X443" s="81"/>
      <c r="Y443" s="81"/>
    </row>
    <row r="444" spans="1:25" s="6" customFormat="1" ht="18" hidden="1" customHeight="1" x14ac:dyDescent="0.3">
      <c r="A444" s="6" t="str">
        <f>'3500 '!A608</f>
        <v>b</v>
      </c>
      <c r="B444" s="70" t="str">
        <f>'3500 '!B608</f>
        <v/>
      </c>
      <c r="C444" s="29" t="str">
        <f>'3500 '!C608</f>
        <v>სხვა ხარჯები</v>
      </c>
      <c r="D444" s="12">
        <f>'3500 '!D608</f>
        <v>0</v>
      </c>
      <c r="E444" s="12">
        <f>'3500 '!E608</f>
        <v>0</v>
      </c>
      <c r="F444" s="43">
        <f>'3500 '!F608</f>
        <v>0</v>
      </c>
      <c r="G444" s="43">
        <f>'3500 '!G608</f>
        <v>0</v>
      </c>
      <c r="H444" s="52" t="str">
        <f>'3500 '!L608</f>
        <v/>
      </c>
      <c r="I444" s="12">
        <f>'3500 '!M608</f>
        <v>0</v>
      </c>
      <c r="J444" s="12">
        <f>'3500 '!O608</f>
        <v>0</v>
      </c>
      <c r="K444" s="12">
        <f>'3500 '!S608</f>
        <v>0</v>
      </c>
      <c r="L444" s="43">
        <f>'3500 '!T608</f>
        <v>0</v>
      </c>
      <c r="M444" s="52" t="str">
        <f>'3500 '!U608</f>
        <v/>
      </c>
      <c r="N444" s="62">
        <f>'3500 '!V608</f>
        <v>0</v>
      </c>
      <c r="O444" s="62">
        <f>'3500 '!W608</f>
        <v>0</v>
      </c>
      <c r="P444" s="62">
        <f>'3500 '!X608</f>
        <v>0</v>
      </c>
      <c r="Q444" s="62">
        <f>'3500 '!Y608</f>
        <v>0</v>
      </c>
      <c r="R444" s="62">
        <f>'3500 '!Z608</f>
        <v>0</v>
      </c>
      <c r="S444" s="62">
        <f>'3500 '!AA608</f>
        <v>0</v>
      </c>
      <c r="T444" s="52" t="str">
        <f>'3500 '!AB608</f>
        <v/>
      </c>
      <c r="U444" s="62">
        <f>'3500 '!AC608</f>
        <v>0</v>
      </c>
      <c r="W444" s="81">
        <f t="shared" si="4"/>
        <v>0</v>
      </c>
      <c r="X444" s="81"/>
      <c r="Y444" s="81"/>
    </row>
    <row r="445" spans="1:25" s="6" customFormat="1" ht="15" hidden="1" customHeight="1" x14ac:dyDescent="0.3">
      <c r="A445" s="6" t="str">
        <f>'3500 '!A609</f>
        <v>b</v>
      </c>
      <c r="B445" s="69" t="str">
        <f>'3500 '!B609</f>
        <v/>
      </c>
      <c r="C445" s="13" t="str">
        <f>'3500 '!C609</f>
        <v>არაფინანსური აქტივების ზრდა</v>
      </c>
      <c r="D445" s="14">
        <f>'3500 '!D609</f>
        <v>0</v>
      </c>
      <c r="E445" s="14">
        <f>'3500 '!E609</f>
        <v>0</v>
      </c>
      <c r="F445" s="44">
        <f>'3500 '!F609</f>
        <v>0</v>
      </c>
      <c r="G445" s="44">
        <f>'3500 '!G609</f>
        <v>0</v>
      </c>
      <c r="H445" s="53" t="str">
        <f>'3500 '!L609</f>
        <v/>
      </c>
      <c r="I445" s="14">
        <f>'3500 '!M609</f>
        <v>0</v>
      </c>
      <c r="J445" s="14">
        <f>'3500 '!O609</f>
        <v>0</v>
      </c>
      <c r="K445" s="14">
        <f>'3500 '!S609</f>
        <v>0</v>
      </c>
      <c r="L445" s="44">
        <f>'3500 '!T609</f>
        <v>0</v>
      </c>
      <c r="M445" s="53" t="str">
        <f>'3500 '!U609</f>
        <v/>
      </c>
      <c r="N445" s="63">
        <f>'3500 '!V609</f>
        <v>0</v>
      </c>
      <c r="O445" s="63">
        <f>'3500 '!W609</f>
        <v>0</v>
      </c>
      <c r="P445" s="63">
        <f>'3500 '!X609</f>
        <v>0</v>
      </c>
      <c r="Q445" s="63">
        <f>'3500 '!Y609</f>
        <v>0</v>
      </c>
      <c r="R445" s="63">
        <f>'3500 '!Z609</f>
        <v>0</v>
      </c>
      <c r="S445" s="63">
        <f>'3500 '!AA609</f>
        <v>0</v>
      </c>
      <c r="T445" s="53" t="str">
        <f>'3500 '!AB609</f>
        <v/>
      </c>
      <c r="U445" s="63">
        <f>'3500 '!AC609</f>
        <v>0</v>
      </c>
      <c r="W445" s="81">
        <f t="shared" si="4"/>
        <v>0</v>
      </c>
      <c r="X445" s="81"/>
      <c r="Y445" s="81"/>
    </row>
    <row r="446" spans="1:25" s="6" customFormat="1" ht="15" hidden="1" customHeight="1" x14ac:dyDescent="0.3">
      <c r="A446" s="6" t="str">
        <f>'3500 '!A610</f>
        <v>b</v>
      </c>
      <c r="B446" s="69" t="str">
        <f>'3500 '!B610</f>
        <v/>
      </c>
      <c r="C446" s="13" t="str">
        <f>'3500 '!C610</f>
        <v>ფინანსური აქტივების ზრდა</v>
      </c>
      <c r="D446" s="14">
        <f>'3500 '!D610</f>
        <v>0</v>
      </c>
      <c r="E446" s="14">
        <f>'3500 '!E610</f>
        <v>0</v>
      </c>
      <c r="F446" s="44">
        <f>'3500 '!F610</f>
        <v>0</v>
      </c>
      <c r="G446" s="44">
        <f>'3500 '!G610</f>
        <v>0</v>
      </c>
      <c r="H446" s="53" t="str">
        <f>'3500 '!L610</f>
        <v/>
      </c>
      <c r="I446" s="14">
        <f>'3500 '!M610</f>
        <v>0</v>
      </c>
      <c r="J446" s="14">
        <f>'3500 '!O610</f>
        <v>0</v>
      </c>
      <c r="K446" s="14">
        <f>'3500 '!S610</f>
        <v>0</v>
      </c>
      <c r="L446" s="44">
        <f>'3500 '!T610</f>
        <v>0</v>
      </c>
      <c r="M446" s="53" t="str">
        <f>'3500 '!U610</f>
        <v/>
      </c>
      <c r="N446" s="63">
        <f>'3500 '!V610</f>
        <v>0</v>
      </c>
      <c r="O446" s="63">
        <f>'3500 '!W610</f>
        <v>0</v>
      </c>
      <c r="P446" s="63">
        <f>'3500 '!X610</f>
        <v>0</v>
      </c>
      <c r="Q446" s="63">
        <f>'3500 '!Y610</f>
        <v>0</v>
      </c>
      <c r="R446" s="63">
        <f>'3500 '!Z610</f>
        <v>0</v>
      </c>
      <c r="S446" s="63">
        <f>'3500 '!AA610</f>
        <v>0</v>
      </c>
      <c r="T446" s="53" t="str">
        <f>'3500 '!AB610</f>
        <v/>
      </c>
      <c r="U446" s="63">
        <f>'3500 '!AC610</f>
        <v>0</v>
      </c>
      <c r="W446" s="81">
        <f t="shared" si="4"/>
        <v>0</v>
      </c>
      <c r="X446" s="81"/>
      <c r="Y446" s="81"/>
    </row>
    <row r="447" spans="1:25" s="6" customFormat="1" ht="15.75" hidden="1" customHeight="1" thickBot="1" x14ac:dyDescent="0.3">
      <c r="A447" s="6" t="str">
        <f>'3500 '!A611</f>
        <v>b</v>
      </c>
      <c r="B447" s="71" t="str">
        <f>'3500 '!B611</f>
        <v/>
      </c>
      <c r="C447" s="17" t="str">
        <f>'3500 '!C611</f>
        <v>ვალდებულებების კლება</v>
      </c>
      <c r="D447" s="18">
        <f>'3500 '!D611</f>
        <v>0</v>
      </c>
      <c r="E447" s="18">
        <f>'3500 '!E611</f>
        <v>0</v>
      </c>
      <c r="F447" s="46">
        <f>'3500 '!F611</f>
        <v>0</v>
      </c>
      <c r="G447" s="46">
        <f>'3500 '!G611</f>
        <v>0</v>
      </c>
      <c r="H447" s="55" t="str">
        <f>'3500 '!L611</f>
        <v/>
      </c>
      <c r="I447" s="18">
        <f>'3500 '!M611</f>
        <v>0</v>
      </c>
      <c r="J447" s="18">
        <f>'3500 '!O611</f>
        <v>0</v>
      </c>
      <c r="K447" s="18">
        <f>'3500 '!S611</f>
        <v>0</v>
      </c>
      <c r="L447" s="46">
        <f>'3500 '!T611</f>
        <v>0</v>
      </c>
      <c r="M447" s="55" t="str">
        <f>'3500 '!U611</f>
        <v/>
      </c>
      <c r="N447" s="65">
        <f>'3500 '!V611</f>
        <v>0</v>
      </c>
      <c r="O447" s="65">
        <f>'3500 '!W611</f>
        <v>0</v>
      </c>
      <c r="P447" s="65">
        <f>'3500 '!X611</f>
        <v>0</v>
      </c>
      <c r="Q447" s="65">
        <f>'3500 '!Y611</f>
        <v>0</v>
      </c>
      <c r="R447" s="65">
        <f>'3500 '!Z611</f>
        <v>0</v>
      </c>
      <c r="S447" s="65">
        <f>'3500 '!AA611</f>
        <v>0</v>
      </c>
      <c r="T447" s="55" t="str">
        <f>'3500 '!AB611</f>
        <v/>
      </c>
      <c r="U447" s="65">
        <f>'3500 '!AC611</f>
        <v>0</v>
      </c>
      <c r="W447" s="81">
        <f t="shared" si="4"/>
        <v>0</v>
      </c>
      <c r="X447" s="81"/>
      <c r="Y447" s="81"/>
    </row>
    <row r="448" spans="1:25" s="6" customFormat="1" ht="37.5" customHeight="1" thickTop="1" thickBot="1" x14ac:dyDescent="0.3">
      <c r="A448" s="6" t="str">
        <f>'3500 '!A612</f>
        <v>a</v>
      </c>
      <c r="B448" s="67" t="str">
        <f>'3500 '!B612</f>
        <v>35 02 03 07</v>
      </c>
      <c r="C448" s="19" t="str">
        <f>'3500 '!C612</f>
        <v>ბავშვთა ადრეული განვითარების ქვეპროგრამა</v>
      </c>
      <c r="D448" s="7">
        <f>'3500 '!D612</f>
        <v>600</v>
      </c>
      <c r="E448" s="7">
        <f>'3500 '!E612</f>
        <v>754.1</v>
      </c>
      <c r="F448" s="40">
        <f>'3500 '!F612</f>
        <v>542</v>
      </c>
      <c r="G448" s="40">
        <f>'3500 '!G612</f>
        <v>541.96699999999998</v>
      </c>
      <c r="H448" s="49">
        <f>'3500 '!L612</f>
        <v>0.99993911439114391</v>
      </c>
      <c r="I448" s="7">
        <f>'3500 '!M612</f>
        <v>0</v>
      </c>
      <c r="J448" s="7">
        <f>'3500 '!O612</f>
        <v>56.465000000000032</v>
      </c>
      <c r="K448" s="7">
        <f>'3500 '!S612</f>
        <v>65.759999999999991</v>
      </c>
      <c r="L448" s="40">
        <f>'3500 '!T612</f>
        <v>3.3000000000015461E-2</v>
      </c>
      <c r="M448" s="49">
        <f>'3500 '!U612</f>
        <v>0.71869380718737563</v>
      </c>
      <c r="N448" s="59">
        <f>'3500 '!V612</f>
        <v>212.13300000000004</v>
      </c>
      <c r="O448" s="59">
        <f>'3500 '!W612</f>
        <v>213.8</v>
      </c>
      <c r="P448" s="59">
        <f>'3500 '!X612</f>
        <v>220</v>
      </c>
      <c r="Q448" s="59">
        <f>'3500 '!Y612</f>
        <v>198.1</v>
      </c>
      <c r="R448" s="59">
        <f>'3500 '!Z612</f>
        <v>239.3</v>
      </c>
      <c r="S448" s="59">
        <f>'3500 '!AA612</f>
        <v>740.06700000000001</v>
      </c>
      <c r="T448" s="49">
        <f>'3500 '!AB612</f>
        <v>0.98139106219334304</v>
      </c>
      <c r="U448" s="59">
        <f>'3500 '!AC612</f>
        <v>14.033000000000015</v>
      </c>
      <c r="W448" s="81"/>
      <c r="X448" s="81"/>
      <c r="Y448" s="81"/>
    </row>
    <row r="449" spans="1:25" s="6" customFormat="1" ht="18.75" hidden="1" customHeight="1" thickTop="1" x14ac:dyDescent="0.3">
      <c r="A449" s="6" t="str">
        <f>'3500 '!A613</f>
        <v>b</v>
      </c>
      <c r="B449" s="69" t="str">
        <f>'3500 '!B613</f>
        <v/>
      </c>
      <c r="C449" s="8" t="str">
        <f>'3500 '!C613</f>
        <v>ხარჯები</v>
      </c>
      <c r="D449" s="9">
        <f>'3500 '!D613</f>
        <v>600</v>
      </c>
      <c r="E449" s="9">
        <f>'3500 '!E613</f>
        <v>754.1</v>
      </c>
      <c r="F449" s="41">
        <f>'3500 '!F613</f>
        <v>542</v>
      </c>
      <c r="G449" s="41">
        <f>'3500 '!G613</f>
        <v>541.96699999999998</v>
      </c>
      <c r="H449" s="50">
        <f>'3500 '!L613</f>
        <v>0.99993911439114391</v>
      </c>
      <c r="I449" s="9">
        <f>'3500 '!M613</f>
        <v>0</v>
      </c>
      <c r="J449" s="9">
        <f>'3500 '!O613</f>
        <v>56.465000000000032</v>
      </c>
      <c r="K449" s="9">
        <f>'3500 '!S613</f>
        <v>65.759999999999991</v>
      </c>
      <c r="L449" s="41">
        <f>'3500 '!T613</f>
        <v>3.3000000000015461E-2</v>
      </c>
      <c r="M449" s="50">
        <f>'3500 '!U613</f>
        <v>0.71869380718737563</v>
      </c>
      <c r="N449" s="60">
        <f>'3500 '!V613</f>
        <v>212.13300000000004</v>
      </c>
      <c r="O449" s="60">
        <f>'3500 '!W613</f>
        <v>213.8</v>
      </c>
      <c r="P449" s="60">
        <f>'3500 '!X613</f>
        <v>220</v>
      </c>
      <c r="Q449" s="60">
        <f>'3500 '!Y613</f>
        <v>198.1</v>
      </c>
      <c r="R449" s="60">
        <f>'3500 '!Z613</f>
        <v>239.3</v>
      </c>
      <c r="S449" s="60">
        <f>'3500 '!AA613</f>
        <v>740.06700000000001</v>
      </c>
      <c r="T449" s="50">
        <f>'3500 '!AB613</f>
        <v>0.98139106219334304</v>
      </c>
      <c r="U449" s="60">
        <f>'3500 '!AC613</f>
        <v>14.033000000000015</v>
      </c>
      <c r="V449" s="6">
        <v>198.1</v>
      </c>
      <c r="W449" s="81">
        <f t="shared" si="4"/>
        <v>0</v>
      </c>
      <c r="X449" s="81"/>
      <c r="Y449" s="81"/>
    </row>
    <row r="450" spans="1:25" s="6" customFormat="1" ht="18" hidden="1" customHeight="1" x14ac:dyDescent="0.3">
      <c r="A450" s="6" t="str">
        <f>'3500 '!A614</f>
        <v>b</v>
      </c>
      <c r="B450" s="70" t="str">
        <f>'3500 '!B614</f>
        <v/>
      </c>
      <c r="C450" s="29" t="str">
        <f>'3500 '!C614</f>
        <v>შრომის ანაზღაურება</v>
      </c>
      <c r="D450" s="12">
        <f>'3500 '!D614</f>
        <v>0</v>
      </c>
      <c r="E450" s="12">
        <f>'3500 '!E614</f>
        <v>0</v>
      </c>
      <c r="F450" s="43">
        <f>'3500 '!F614</f>
        <v>0</v>
      </c>
      <c r="G450" s="43">
        <f>'3500 '!G614</f>
        <v>0</v>
      </c>
      <c r="H450" s="52" t="str">
        <f>'3500 '!L614</f>
        <v/>
      </c>
      <c r="I450" s="12">
        <f>'3500 '!M614</f>
        <v>0</v>
      </c>
      <c r="J450" s="12">
        <f>'3500 '!O614</f>
        <v>0</v>
      </c>
      <c r="K450" s="12">
        <f>'3500 '!S614</f>
        <v>0</v>
      </c>
      <c r="L450" s="43">
        <f>'3500 '!T614</f>
        <v>0</v>
      </c>
      <c r="M450" s="52" t="str">
        <f>'3500 '!U614</f>
        <v/>
      </c>
      <c r="N450" s="62">
        <f>'3500 '!V614</f>
        <v>0</v>
      </c>
      <c r="O450" s="62">
        <f>'3500 '!W614</f>
        <v>0</v>
      </c>
      <c r="P450" s="62">
        <f>'3500 '!X614</f>
        <v>0</v>
      </c>
      <c r="Q450" s="62">
        <f>'3500 '!Y614</f>
        <v>0</v>
      </c>
      <c r="R450" s="62">
        <f>'3500 '!Z614</f>
        <v>0</v>
      </c>
      <c r="S450" s="62">
        <f>'3500 '!AA614</f>
        <v>0</v>
      </c>
      <c r="T450" s="52" t="str">
        <f>'3500 '!AB614</f>
        <v/>
      </c>
      <c r="U450" s="62">
        <f>'3500 '!AC614</f>
        <v>0</v>
      </c>
      <c r="W450" s="81">
        <f t="shared" si="4"/>
        <v>0</v>
      </c>
      <c r="X450" s="81"/>
      <c r="Y450" s="81"/>
    </row>
    <row r="451" spans="1:25" s="6" customFormat="1" ht="18" hidden="1" customHeight="1" x14ac:dyDescent="0.3">
      <c r="A451" s="6" t="str">
        <f>'3500 '!A615</f>
        <v>b</v>
      </c>
      <c r="B451" s="70" t="str">
        <f>'3500 '!B615</f>
        <v/>
      </c>
      <c r="C451" s="29" t="str">
        <f>'3500 '!C615</f>
        <v>საქონელი და მომსახურება</v>
      </c>
      <c r="D451" s="12">
        <f>'3500 '!D615</f>
        <v>0</v>
      </c>
      <c r="E451" s="12">
        <f>'3500 '!E615</f>
        <v>0</v>
      </c>
      <c r="F451" s="43">
        <f>'3500 '!F615</f>
        <v>0</v>
      </c>
      <c r="G451" s="43">
        <f>'3500 '!G615</f>
        <v>0</v>
      </c>
      <c r="H451" s="52" t="str">
        <f>'3500 '!L615</f>
        <v/>
      </c>
      <c r="I451" s="12">
        <f>'3500 '!M615</f>
        <v>0</v>
      </c>
      <c r="J451" s="12">
        <f>'3500 '!O615</f>
        <v>0</v>
      </c>
      <c r="K451" s="12">
        <f>'3500 '!S615</f>
        <v>0</v>
      </c>
      <c r="L451" s="43">
        <f>'3500 '!T615</f>
        <v>0</v>
      </c>
      <c r="M451" s="52" t="str">
        <f>'3500 '!U615</f>
        <v/>
      </c>
      <c r="N451" s="62">
        <f>'3500 '!V615</f>
        <v>0</v>
      </c>
      <c r="O451" s="62">
        <f>'3500 '!W615</f>
        <v>0</v>
      </c>
      <c r="P451" s="62">
        <f>'3500 '!X615</f>
        <v>0</v>
      </c>
      <c r="Q451" s="62">
        <f>'3500 '!Y615</f>
        <v>0</v>
      </c>
      <c r="R451" s="62">
        <f>'3500 '!Z615</f>
        <v>0</v>
      </c>
      <c r="S451" s="62">
        <f>'3500 '!AA615</f>
        <v>0</v>
      </c>
      <c r="T451" s="52" t="str">
        <f>'3500 '!AB615</f>
        <v/>
      </c>
      <c r="U451" s="62">
        <f>'3500 '!AC615</f>
        <v>0</v>
      </c>
      <c r="W451" s="81">
        <f t="shared" si="4"/>
        <v>0</v>
      </c>
      <c r="X451" s="81"/>
      <c r="Y451" s="81"/>
    </row>
    <row r="452" spans="1:25" s="6" customFormat="1" ht="18" hidden="1" customHeight="1" x14ac:dyDescent="0.3">
      <c r="A452" s="6" t="str">
        <f>'3500 '!A616</f>
        <v>b</v>
      </c>
      <c r="B452" s="70" t="str">
        <f>'3500 '!B616</f>
        <v/>
      </c>
      <c r="C452" s="29" t="str">
        <f>'3500 '!C616</f>
        <v>პროცენტი</v>
      </c>
      <c r="D452" s="12">
        <f>'3500 '!D616</f>
        <v>0</v>
      </c>
      <c r="E452" s="12">
        <f>'3500 '!E616</f>
        <v>0</v>
      </c>
      <c r="F452" s="43">
        <f>'3500 '!F616</f>
        <v>0</v>
      </c>
      <c r="G452" s="43">
        <f>'3500 '!G616</f>
        <v>0</v>
      </c>
      <c r="H452" s="52" t="str">
        <f>'3500 '!L616</f>
        <v/>
      </c>
      <c r="I452" s="12">
        <f>'3500 '!M616</f>
        <v>0</v>
      </c>
      <c r="J452" s="12">
        <f>'3500 '!O616</f>
        <v>0</v>
      </c>
      <c r="K452" s="12">
        <f>'3500 '!S616</f>
        <v>0</v>
      </c>
      <c r="L452" s="43">
        <f>'3500 '!T616</f>
        <v>0</v>
      </c>
      <c r="M452" s="52" t="str">
        <f>'3500 '!U616</f>
        <v/>
      </c>
      <c r="N452" s="62">
        <f>'3500 '!V616</f>
        <v>0</v>
      </c>
      <c r="O452" s="62">
        <f>'3500 '!W616</f>
        <v>0</v>
      </c>
      <c r="P452" s="62">
        <f>'3500 '!X616</f>
        <v>0</v>
      </c>
      <c r="Q452" s="62">
        <f>'3500 '!Y616</f>
        <v>0</v>
      </c>
      <c r="R452" s="62">
        <f>'3500 '!Z616</f>
        <v>0</v>
      </c>
      <c r="S452" s="62">
        <f>'3500 '!AA616</f>
        <v>0</v>
      </c>
      <c r="T452" s="52" t="str">
        <f>'3500 '!AB616</f>
        <v/>
      </c>
      <c r="U452" s="62">
        <f>'3500 '!AC616</f>
        <v>0</v>
      </c>
      <c r="W452" s="81">
        <f t="shared" si="4"/>
        <v>0</v>
      </c>
      <c r="X452" s="81"/>
      <c r="Y452" s="81"/>
    </row>
    <row r="453" spans="1:25" s="6" customFormat="1" ht="18" hidden="1" customHeight="1" x14ac:dyDescent="0.3">
      <c r="A453" s="6" t="str">
        <f>'3500 '!A617</f>
        <v>b</v>
      </c>
      <c r="B453" s="70" t="str">
        <f>'3500 '!B617</f>
        <v/>
      </c>
      <c r="C453" s="29" t="str">
        <f>'3500 '!C617</f>
        <v>სუბსიდიები</v>
      </c>
      <c r="D453" s="12">
        <f>'3500 '!D617</f>
        <v>0</v>
      </c>
      <c r="E453" s="12">
        <f>'3500 '!E617</f>
        <v>0</v>
      </c>
      <c r="F453" s="43">
        <f>'3500 '!F617</f>
        <v>0</v>
      </c>
      <c r="G453" s="43">
        <f>'3500 '!G617</f>
        <v>0</v>
      </c>
      <c r="H453" s="52" t="str">
        <f>'3500 '!L617</f>
        <v/>
      </c>
      <c r="I453" s="12">
        <f>'3500 '!M617</f>
        <v>0</v>
      </c>
      <c r="J453" s="12">
        <f>'3500 '!O617</f>
        <v>0</v>
      </c>
      <c r="K453" s="12">
        <f>'3500 '!S617</f>
        <v>0</v>
      </c>
      <c r="L453" s="43">
        <f>'3500 '!T617</f>
        <v>0</v>
      </c>
      <c r="M453" s="52" t="str">
        <f>'3500 '!U617</f>
        <v/>
      </c>
      <c r="N453" s="62">
        <f>'3500 '!V617</f>
        <v>0</v>
      </c>
      <c r="O453" s="62">
        <f>'3500 '!W617</f>
        <v>0</v>
      </c>
      <c r="P453" s="62">
        <f>'3500 '!X617</f>
        <v>0</v>
      </c>
      <c r="Q453" s="62">
        <f>'3500 '!Y617</f>
        <v>0</v>
      </c>
      <c r="R453" s="62">
        <f>'3500 '!Z617</f>
        <v>0</v>
      </c>
      <c r="S453" s="62">
        <f>'3500 '!AA617</f>
        <v>0</v>
      </c>
      <c r="T453" s="52" t="str">
        <f>'3500 '!AB617</f>
        <v/>
      </c>
      <c r="U453" s="62">
        <f>'3500 '!AC617</f>
        <v>0</v>
      </c>
      <c r="W453" s="81">
        <f t="shared" si="4"/>
        <v>0</v>
      </c>
      <c r="X453" s="81"/>
      <c r="Y453" s="81"/>
    </row>
    <row r="454" spans="1:25" s="6" customFormat="1" ht="18" hidden="1" customHeight="1" x14ac:dyDescent="0.3">
      <c r="A454" s="6" t="str">
        <f>'3500 '!A618</f>
        <v>b</v>
      </c>
      <c r="B454" s="70" t="str">
        <f>'3500 '!B618</f>
        <v/>
      </c>
      <c r="C454" s="29" t="str">
        <f>'3500 '!C618</f>
        <v>გრანტები</v>
      </c>
      <c r="D454" s="12">
        <f>'3500 '!D618</f>
        <v>0</v>
      </c>
      <c r="E454" s="12">
        <f>'3500 '!E618</f>
        <v>0</v>
      </c>
      <c r="F454" s="43">
        <f>'3500 '!F618</f>
        <v>0</v>
      </c>
      <c r="G454" s="43">
        <f>'3500 '!G618</f>
        <v>0</v>
      </c>
      <c r="H454" s="52" t="str">
        <f>'3500 '!L618</f>
        <v/>
      </c>
      <c r="I454" s="12">
        <f>'3500 '!M618</f>
        <v>0</v>
      </c>
      <c r="J454" s="12">
        <f>'3500 '!O618</f>
        <v>0</v>
      </c>
      <c r="K454" s="12">
        <f>'3500 '!S618</f>
        <v>0</v>
      </c>
      <c r="L454" s="43">
        <f>'3500 '!T618</f>
        <v>0</v>
      </c>
      <c r="M454" s="52" t="str">
        <f>'3500 '!U618</f>
        <v/>
      </c>
      <c r="N454" s="62">
        <f>'3500 '!V618</f>
        <v>0</v>
      </c>
      <c r="O454" s="62">
        <f>'3500 '!W618</f>
        <v>0</v>
      </c>
      <c r="P454" s="62">
        <f>'3500 '!X618</f>
        <v>0</v>
      </c>
      <c r="Q454" s="62">
        <f>'3500 '!Y618</f>
        <v>0</v>
      </c>
      <c r="R454" s="62">
        <f>'3500 '!Z618</f>
        <v>0</v>
      </c>
      <c r="S454" s="62">
        <f>'3500 '!AA618</f>
        <v>0</v>
      </c>
      <c r="T454" s="52" t="str">
        <f>'3500 '!AB618</f>
        <v/>
      </c>
      <c r="U454" s="62">
        <f>'3500 '!AC618</f>
        <v>0</v>
      </c>
      <c r="W454" s="81">
        <f t="shared" si="4"/>
        <v>0</v>
      </c>
      <c r="X454" s="81"/>
      <c r="Y454" s="81"/>
    </row>
    <row r="455" spans="1:25" s="6" customFormat="1" ht="18" hidden="1" customHeight="1" x14ac:dyDescent="0.3">
      <c r="A455" s="6" t="str">
        <f>'3500 '!A619</f>
        <v>b</v>
      </c>
      <c r="B455" s="70" t="str">
        <f>'3500 '!B619</f>
        <v/>
      </c>
      <c r="C455" s="29" t="str">
        <f>'3500 '!C619</f>
        <v>სოციალური უზრუნველყოფა</v>
      </c>
      <c r="D455" s="11">
        <f>'3500 '!D619</f>
        <v>600</v>
      </c>
      <c r="E455" s="11">
        <f>'3500 '!E619</f>
        <v>754.1</v>
      </c>
      <c r="F455" s="42">
        <f>'3500 '!F619</f>
        <v>542</v>
      </c>
      <c r="G455" s="42">
        <f>'3500 '!G619</f>
        <v>541.96699999999998</v>
      </c>
      <c r="H455" s="51">
        <f>'3500 '!L619</f>
        <v>0.99993911439114391</v>
      </c>
      <c r="I455" s="11">
        <f>'3500 '!M619</f>
        <v>0</v>
      </c>
      <c r="J455" s="11">
        <f>'3500 '!O619</f>
        <v>56.465000000000032</v>
      </c>
      <c r="K455" s="11">
        <f>'3500 '!S619</f>
        <v>65.759999999999991</v>
      </c>
      <c r="L455" s="42">
        <f>'3500 '!T619</f>
        <v>3.3000000000015461E-2</v>
      </c>
      <c r="M455" s="51">
        <f>'3500 '!U619</f>
        <v>0.71869380718737563</v>
      </c>
      <c r="N455" s="61">
        <f>'3500 '!V619</f>
        <v>212.13300000000004</v>
      </c>
      <c r="O455" s="61">
        <f>'3500 '!W619</f>
        <v>213.8</v>
      </c>
      <c r="P455" s="61">
        <f>'3500 '!X619</f>
        <v>220</v>
      </c>
      <c r="Q455" s="61">
        <f>'3500 '!Y619</f>
        <v>198.1</v>
      </c>
      <c r="R455" s="61">
        <f>'3500 '!Z619</f>
        <v>239.3</v>
      </c>
      <c r="S455" s="61">
        <f>'3500 '!AA619</f>
        <v>740.06700000000001</v>
      </c>
      <c r="T455" s="51">
        <f>'3500 '!AB619</f>
        <v>0.98139106219334304</v>
      </c>
      <c r="U455" s="61">
        <f>'3500 '!AC619</f>
        <v>14.033000000000015</v>
      </c>
      <c r="V455" s="6">
        <v>198.1</v>
      </c>
      <c r="W455" s="81">
        <f t="shared" si="4"/>
        <v>0</v>
      </c>
      <c r="X455" s="81"/>
      <c r="Y455" s="81"/>
    </row>
    <row r="456" spans="1:25" s="6" customFormat="1" ht="18" hidden="1" customHeight="1" x14ac:dyDescent="0.3">
      <c r="A456" s="6" t="str">
        <f>'3500 '!A620</f>
        <v>b</v>
      </c>
      <c r="B456" s="70" t="str">
        <f>'3500 '!B620</f>
        <v/>
      </c>
      <c r="C456" s="29" t="str">
        <f>'3500 '!C620</f>
        <v>სხვა ხარჯები</v>
      </c>
      <c r="D456" s="12">
        <f>'3500 '!D620</f>
        <v>0</v>
      </c>
      <c r="E456" s="12">
        <f>'3500 '!E620</f>
        <v>0</v>
      </c>
      <c r="F456" s="43">
        <f>'3500 '!F620</f>
        <v>0</v>
      </c>
      <c r="G456" s="43">
        <f>'3500 '!G620</f>
        <v>0</v>
      </c>
      <c r="H456" s="52" t="str">
        <f>'3500 '!L620</f>
        <v/>
      </c>
      <c r="I456" s="12">
        <f>'3500 '!M620</f>
        <v>0</v>
      </c>
      <c r="J456" s="12">
        <f>'3500 '!O620</f>
        <v>0</v>
      </c>
      <c r="K456" s="12">
        <f>'3500 '!S620</f>
        <v>0</v>
      </c>
      <c r="L456" s="43">
        <f>'3500 '!T620</f>
        <v>0</v>
      </c>
      <c r="M456" s="52" t="str">
        <f>'3500 '!U620</f>
        <v/>
      </c>
      <c r="N456" s="62">
        <f>'3500 '!V620</f>
        <v>0</v>
      </c>
      <c r="O456" s="62">
        <f>'3500 '!W620</f>
        <v>0</v>
      </c>
      <c r="P456" s="62">
        <f>'3500 '!X620</f>
        <v>0</v>
      </c>
      <c r="Q456" s="62">
        <f>'3500 '!Y620</f>
        <v>0</v>
      </c>
      <c r="R456" s="62">
        <f>'3500 '!Z620</f>
        <v>0</v>
      </c>
      <c r="S456" s="62">
        <f>'3500 '!AA620</f>
        <v>0</v>
      </c>
      <c r="T456" s="52" t="str">
        <f>'3500 '!AB620</f>
        <v/>
      </c>
      <c r="U456" s="62">
        <f>'3500 '!AC620</f>
        <v>0</v>
      </c>
      <c r="W456" s="81">
        <f t="shared" si="4"/>
        <v>0</v>
      </c>
      <c r="X456" s="81"/>
      <c r="Y456" s="81"/>
    </row>
    <row r="457" spans="1:25" s="6" customFormat="1" ht="15" hidden="1" customHeight="1" x14ac:dyDescent="0.3">
      <c r="A457" s="6" t="str">
        <f>'3500 '!A621</f>
        <v>b</v>
      </c>
      <c r="B457" s="69" t="str">
        <f>'3500 '!B621</f>
        <v/>
      </c>
      <c r="C457" s="13" t="str">
        <f>'3500 '!C621</f>
        <v>არაფინანსური აქტივების ზრდა</v>
      </c>
      <c r="D457" s="14">
        <f>'3500 '!D621</f>
        <v>0</v>
      </c>
      <c r="E457" s="14">
        <f>'3500 '!E621</f>
        <v>0</v>
      </c>
      <c r="F457" s="44">
        <f>'3500 '!F621</f>
        <v>0</v>
      </c>
      <c r="G457" s="44">
        <f>'3500 '!G621</f>
        <v>0</v>
      </c>
      <c r="H457" s="53" t="str">
        <f>'3500 '!L621</f>
        <v/>
      </c>
      <c r="I457" s="14">
        <f>'3500 '!M621</f>
        <v>0</v>
      </c>
      <c r="J457" s="14">
        <f>'3500 '!O621</f>
        <v>0</v>
      </c>
      <c r="K457" s="14">
        <f>'3500 '!S621</f>
        <v>0</v>
      </c>
      <c r="L457" s="44">
        <f>'3500 '!T621</f>
        <v>0</v>
      </c>
      <c r="M457" s="53" t="str">
        <f>'3500 '!U621</f>
        <v/>
      </c>
      <c r="N457" s="63">
        <f>'3500 '!V621</f>
        <v>0</v>
      </c>
      <c r="O457" s="63">
        <f>'3500 '!W621</f>
        <v>0</v>
      </c>
      <c r="P457" s="63">
        <f>'3500 '!X621</f>
        <v>0</v>
      </c>
      <c r="Q457" s="63">
        <f>'3500 '!Y621</f>
        <v>0</v>
      </c>
      <c r="R457" s="63">
        <f>'3500 '!Z621</f>
        <v>0</v>
      </c>
      <c r="S457" s="63">
        <f>'3500 '!AA621</f>
        <v>0</v>
      </c>
      <c r="T457" s="53" t="str">
        <f>'3500 '!AB621</f>
        <v/>
      </c>
      <c r="U457" s="63">
        <f>'3500 '!AC621</f>
        <v>0</v>
      </c>
      <c r="W457" s="81">
        <f t="shared" si="4"/>
        <v>0</v>
      </c>
      <c r="X457" s="81"/>
      <c r="Y457" s="81"/>
    </row>
    <row r="458" spans="1:25" s="6" customFormat="1" ht="15" hidden="1" customHeight="1" x14ac:dyDescent="0.3">
      <c r="A458" s="6" t="str">
        <f>'3500 '!A622</f>
        <v>b</v>
      </c>
      <c r="B458" s="69" t="str">
        <f>'3500 '!B622</f>
        <v/>
      </c>
      <c r="C458" s="13" t="str">
        <f>'3500 '!C622</f>
        <v>ფინანსური აქტივების ზრდა</v>
      </c>
      <c r="D458" s="14">
        <f>'3500 '!D622</f>
        <v>0</v>
      </c>
      <c r="E458" s="14">
        <f>'3500 '!E622</f>
        <v>0</v>
      </c>
      <c r="F458" s="44">
        <f>'3500 '!F622</f>
        <v>0</v>
      </c>
      <c r="G458" s="44">
        <f>'3500 '!G622</f>
        <v>0</v>
      </c>
      <c r="H458" s="53" t="str">
        <f>'3500 '!L622</f>
        <v/>
      </c>
      <c r="I458" s="14">
        <f>'3500 '!M622</f>
        <v>0</v>
      </c>
      <c r="J458" s="14">
        <f>'3500 '!O622</f>
        <v>0</v>
      </c>
      <c r="K458" s="14">
        <f>'3500 '!S622</f>
        <v>0</v>
      </c>
      <c r="L458" s="44">
        <f>'3500 '!T622</f>
        <v>0</v>
      </c>
      <c r="M458" s="53" t="str">
        <f>'3500 '!U622</f>
        <v/>
      </c>
      <c r="N458" s="63">
        <f>'3500 '!V622</f>
        <v>0</v>
      </c>
      <c r="O458" s="63">
        <f>'3500 '!W622</f>
        <v>0</v>
      </c>
      <c r="P458" s="63">
        <f>'3500 '!X622</f>
        <v>0</v>
      </c>
      <c r="Q458" s="63">
        <f>'3500 '!Y622</f>
        <v>0</v>
      </c>
      <c r="R458" s="63">
        <f>'3500 '!Z622</f>
        <v>0</v>
      </c>
      <c r="S458" s="63">
        <f>'3500 '!AA622</f>
        <v>0</v>
      </c>
      <c r="T458" s="53" t="str">
        <f>'3500 '!AB622</f>
        <v/>
      </c>
      <c r="U458" s="63">
        <f>'3500 '!AC622</f>
        <v>0</v>
      </c>
      <c r="W458" s="81">
        <f t="shared" si="4"/>
        <v>0</v>
      </c>
      <c r="X458" s="81"/>
      <c r="Y458" s="81"/>
    </row>
    <row r="459" spans="1:25" s="6" customFormat="1" ht="15.75" hidden="1" customHeight="1" thickBot="1" x14ac:dyDescent="0.3">
      <c r="A459" s="6" t="str">
        <f>'3500 '!A623</f>
        <v>b</v>
      </c>
      <c r="B459" s="71" t="str">
        <f>'3500 '!B623</f>
        <v/>
      </c>
      <c r="C459" s="17" t="str">
        <f>'3500 '!C623</f>
        <v>ვალდებულებების კლება</v>
      </c>
      <c r="D459" s="18">
        <f>'3500 '!D623</f>
        <v>0</v>
      </c>
      <c r="E459" s="18">
        <f>'3500 '!E623</f>
        <v>0</v>
      </c>
      <c r="F459" s="46">
        <f>'3500 '!F623</f>
        <v>0</v>
      </c>
      <c r="G459" s="46">
        <f>'3500 '!G623</f>
        <v>0</v>
      </c>
      <c r="H459" s="55" t="str">
        <f>'3500 '!L623</f>
        <v/>
      </c>
      <c r="I459" s="18">
        <f>'3500 '!M623</f>
        <v>0</v>
      </c>
      <c r="J459" s="18">
        <f>'3500 '!O623</f>
        <v>0</v>
      </c>
      <c r="K459" s="18">
        <f>'3500 '!S623</f>
        <v>0</v>
      </c>
      <c r="L459" s="46">
        <f>'3500 '!T623</f>
        <v>0</v>
      </c>
      <c r="M459" s="55" t="str">
        <f>'3500 '!U623</f>
        <v/>
      </c>
      <c r="N459" s="65">
        <f>'3500 '!V623</f>
        <v>0</v>
      </c>
      <c r="O459" s="65">
        <f>'3500 '!W623</f>
        <v>0</v>
      </c>
      <c r="P459" s="65">
        <f>'3500 '!X623</f>
        <v>0</v>
      </c>
      <c r="Q459" s="65">
        <f>'3500 '!Y623</f>
        <v>0</v>
      </c>
      <c r="R459" s="65">
        <f>'3500 '!Z623</f>
        <v>0</v>
      </c>
      <c r="S459" s="65">
        <f>'3500 '!AA623</f>
        <v>0</v>
      </c>
      <c r="T459" s="55" t="str">
        <f>'3500 '!AB623</f>
        <v/>
      </c>
      <c r="U459" s="65">
        <f>'3500 '!AC623</f>
        <v>0</v>
      </c>
      <c r="W459" s="81">
        <f t="shared" si="4"/>
        <v>0</v>
      </c>
      <c r="X459" s="81"/>
      <c r="Y459" s="81"/>
    </row>
    <row r="460" spans="1:25" s="6" customFormat="1" ht="17.25" thickTop="1" thickBot="1" x14ac:dyDescent="0.3">
      <c r="A460" s="6" t="str">
        <f>'3500 '!A624</f>
        <v>a</v>
      </c>
      <c r="B460" s="67" t="str">
        <f>'3500 '!B624</f>
        <v>35 02 03 08</v>
      </c>
      <c r="C460" s="19" t="str">
        <f>'3500 '!C624</f>
        <v>ყრუთა კომუნიკაციის ხელშეწყობის ქვეპროგრამა</v>
      </c>
      <c r="D460" s="7">
        <f>'3500 '!D624</f>
        <v>40</v>
      </c>
      <c r="E460" s="7">
        <f>'3500 '!E624</f>
        <v>48</v>
      </c>
      <c r="F460" s="40">
        <f>'3500 '!F624</f>
        <v>32.5</v>
      </c>
      <c r="G460" s="40">
        <f>'3500 '!G624</f>
        <v>31.96</v>
      </c>
      <c r="H460" s="49">
        <f>'3500 '!L624</f>
        <v>0.98338461538461541</v>
      </c>
      <c r="I460" s="7">
        <f>'3500 '!M624</f>
        <v>0</v>
      </c>
      <c r="J460" s="7">
        <f>'3500 '!O624</f>
        <v>3.995000000000001</v>
      </c>
      <c r="K460" s="7">
        <f>'3500 '!S624</f>
        <v>3.995000000000001</v>
      </c>
      <c r="L460" s="40">
        <f>'3500 '!T624</f>
        <v>0.53999999999999915</v>
      </c>
      <c r="M460" s="49">
        <f>'3500 '!U624</f>
        <v>0.66583333333333339</v>
      </c>
      <c r="N460" s="59">
        <f>'3500 '!V624</f>
        <v>16.04</v>
      </c>
      <c r="O460" s="59">
        <f>'3500 '!W624</f>
        <v>12</v>
      </c>
      <c r="P460" s="59">
        <f>'3500 '!X624</f>
        <v>12.5</v>
      </c>
      <c r="Q460" s="59">
        <f>'3500 '!Y624</f>
        <v>16</v>
      </c>
      <c r="R460" s="59">
        <f>'3500 '!Z624</f>
        <v>15.5</v>
      </c>
      <c r="S460" s="59">
        <f>'3500 '!AA624</f>
        <v>47.96</v>
      </c>
      <c r="T460" s="49">
        <f>'3500 '!AB624</f>
        <v>0.99916666666666665</v>
      </c>
      <c r="U460" s="59">
        <f>'3500 '!AC624</f>
        <v>3.9999999999999147E-2</v>
      </c>
      <c r="W460" s="81"/>
      <c r="X460" s="81"/>
      <c r="Y460" s="81"/>
    </row>
    <row r="461" spans="1:25" s="6" customFormat="1" ht="18.75" hidden="1" customHeight="1" thickTop="1" x14ac:dyDescent="0.3">
      <c r="A461" s="6" t="str">
        <f>'3500 '!A625</f>
        <v>b</v>
      </c>
      <c r="B461" s="69" t="str">
        <f>'3500 '!B625</f>
        <v/>
      </c>
      <c r="C461" s="8" t="str">
        <f>'3500 '!C625</f>
        <v>ხარჯები</v>
      </c>
      <c r="D461" s="9">
        <f>'3500 '!D625</f>
        <v>40</v>
      </c>
      <c r="E461" s="9">
        <f>'3500 '!E625</f>
        <v>48</v>
      </c>
      <c r="F461" s="41">
        <f>'3500 '!F625</f>
        <v>32.5</v>
      </c>
      <c r="G461" s="41">
        <f>'3500 '!G625</f>
        <v>31.96</v>
      </c>
      <c r="H461" s="50">
        <f>'3500 '!L625</f>
        <v>0.98338461538461541</v>
      </c>
      <c r="I461" s="9">
        <f>'3500 '!M625</f>
        <v>0</v>
      </c>
      <c r="J461" s="9">
        <f>'3500 '!O625</f>
        <v>3.995000000000001</v>
      </c>
      <c r="K461" s="9">
        <f>'3500 '!S625</f>
        <v>3.995000000000001</v>
      </c>
      <c r="L461" s="41">
        <f>'3500 '!T625</f>
        <v>0.53999999999999915</v>
      </c>
      <c r="M461" s="50">
        <f>'3500 '!U625</f>
        <v>0.66583333333333339</v>
      </c>
      <c r="N461" s="60">
        <f>'3500 '!V625</f>
        <v>16.04</v>
      </c>
      <c r="O461" s="60">
        <f>'3500 '!W625</f>
        <v>12</v>
      </c>
      <c r="P461" s="60">
        <f>'3500 '!X625</f>
        <v>12.5</v>
      </c>
      <c r="Q461" s="60">
        <f>'3500 '!Y625</f>
        <v>16</v>
      </c>
      <c r="R461" s="60">
        <f>'3500 '!Z625</f>
        <v>15.5</v>
      </c>
      <c r="S461" s="60">
        <f>'3500 '!AA625</f>
        <v>47.96</v>
      </c>
      <c r="T461" s="50">
        <f>'3500 '!AB625</f>
        <v>0.99916666666666665</v>
      </c>
      <c r="U461" s="60">
        <f>'3500 '!AC625</f>
        <v>3.9999999999999147E-2</v>
      </c>
      <c r="V461" s="6">
        <v>16</v>
      </c>
      <c r="W461" s="81">
        <f t="shared" si="4"/>
        <v>0</v>
      </c>
      <c r="X461" s="81"/>
      <c r="Y461" s="81"/>
    </row>
    <row r="462" spans="1:25" s="6" customFormat="1" ht="18" hidden="1" customHeight="1" x14ac:dyDescent="0.3">
      <c r="A462" s="6" t="str">
        <f>'3500 '!A626</f>
        <v>b</v>
      </c>
      <c r="B462" s="70" t="str">
        <f>'3500 '!B626</f>
        <v/>
      </c>
      <c r="C462" s="29" t="str">
        <f>'3500 '!C626</f>
        <v>შრომის ანაზღაურება</v>
      </c>
      <c r="D462" s="12">
        <f>'3500 '!D626</f>
        <v>0</v>
      </c>
      <c r="E462" s="12">
        <f>'3500 '!E626</f>
        <v>0</v>
      </c>
      <c r="F462" s="43">
        <f>'3500 '!F626</f>
        <v>0</v>
      </c>
      <c r="G462" s="43">
        <f>'3500 '!G626</f>
        <v>0</v>
      </c>
      <c r="H462" s="52" t="str">
        <f>'3500 '!L626</f>
        <v/>
      </c>
      <c r="I462" s="12">
        <f>'3500 '!M626</f>
        <v>0</v>
      </c>
      <c r="J462" s="12">
        <f>'3500 '!O626</f>
        <v>0</v>
      </c>
      <c r="K462" s="12">
        <f>'3500 '!S626</f>
        <v>0</v>
      </c>
      <c r="L462" s="43">
        <f>'3500 '!T626</f>
        <v>0</v>
      </c>
      <c r="M462" s="52" t="str">
        <f>'3500 '!U626</f>
        <v/>
      </c>
      <c r="N462" s="62">
        <f>'3500 '!V626</f>
        <v>0</v>
      </c>
      <c r="O462" s="62">
        <f>'3500 '!W626</f>
        <v>0</v>
      </c>
      <c r="P462" s="62">
        <f>'3500 '!X626</f>
        <v>0</v>
      </c>
      <c r="Q462" s="62">
        <f>'3500 '!Y626</f>
        <v>0</v>
      </c>
      <c r="R462" s="62">
        <f>'3500 '!Z626</f>
        <v>0</v>
      </c>
      <c r="S462" s="62">
        <f>'3500 '!AA626</f>
        <v>0</v>
      </c>
      <c r="T462" s="52" t="str">
        <f>'3500 '!AB626</f>
        <v/>
      </c>
      <c r="U462" s="62">
        <f>'3500 '!AC626</f>
        <v>0</v>
      </c>
      <c r="W462" s="81">
        <f t="shared" si="4"/>
        <v>0</v>
      </c>
      <c r="X462" s="81"/>
      <c r="Y462" s="81"/>
    </row>
    <row r="463" spans="1:25" s="6" customFormat="1" ht="18" hidden="1" customHeight="1" x14ac:dyDescent="0.3">
      <c r="A463" s="6" t="str">
        <f>'3500 '!A627</f>
        <v>b</v>
      </c>
      <c r="B463" s="70" t="str">
        <f>'3500 '!B627</f>
        <v/>
      </c>
      <c r="C463" s="29" t="str">
        <f>'3500 '!C627</f>
        <v>საქონელი და მომსახურება</v>
      </c>
      <c r="D463" s="12">
        <f>'3500 '!D627</f>
        <v>0</v>
      </c>
      <c r="E463" s="12">
        <f>'3500 '!E627</f>
        <v>0</v>
      </c>
      <c r="F463" s="43">
        <f>'3500 '!F627</f>
        <v>0</v>
      </c>
      <c r="G463" s="43">
        <f>'3500 '!G627</f>
        <v>0</v>
      </c>
      <c r="H463" s="52" t="str">
        <f>'3500 '!L627</f>
        <v/>
      </c>
      <c r="I463" s="12">
        <f>'3500 '!M627</f>
        <v>0</v>
      </c>
      <c r="J463" s="12">
        <f>'3500 '!O627</f>
        <v>0</v>
      </c>
      <c r="K463" s="12">
        <f>'3500 '!S627</f>
        <v>0</v>
      </c>
      <c r="L463" s="43">
        <f>'3500 '!T627</f>
        <v>0</v>
      </c>
      <c r="M463" s="52" t="str">
        <f>'3500 '!U627</f>
        <v/>
      </c>
      <c r="N463" s="62">
        <f>'3500 '!V627</f>
        <v>0</v>
      </c>
      <c r="O463" s="62">
        <f>'3500 '!W627</f>
        <v>0</v>
      </c>
      <c r="P463" s="62">
        <f>'3500 '!X627</f>
        <v>0</v>
      </c>
      <c r="Q463" s="62">
        <f>'3500 '!Y627</f>
        <v>0</v>
      </c>
      <c r="R463" s="62">
        <f>'3500 '!Z627</f>
        <v>0</v>
      </c>
      <c r="S463" s="62">
        <f>'3500 '!AA627</f>
        <v>0</v>
      </c>
      <c r="T463" s="52" t="str">
        <f>'3500 '!AB627</f>
        <v/>
      </c>
      <c r="U463" s="62">
        <f>'3500 '!AC627</f>
        <v>0</v>
      </c>
      <c r="W463" s="81">
        <f t="shared" si="4"/>
        <v>0</v>
      </c>
      <c r="X463" s="81"/>
      <c r="Y463" s="81"/>
    </row>
    <row r="464" spans="1:25" s="6" customFormat="1" ht="18" hidden="1" customHeight="1" x14ac:dyDescent="0.3">
      <c r="A464" s="6" t="str">
        <f>'3500 '!A628</f>
        <v>b</v>
      </c>
      <c r="B464" s="70" t="str">
        <f>'3500 '!B628</f>
        <v/>
      </c>
      <c r="C464" s="29" t="str">
        <f>'3500 '!C628</f>
        <v>პროცენტი</v>
      </c>
      <c r="D464" s="12">
        <f>'3500 '!D628</f>
        <v>0</v>
      </c>
      <c r="E464" s="12">
        <f>'3500 '!E628</f>
        <v>0</v>
      </c>
      <c r="F464" s="43">
        <f>'3500 '!F628</f>
        <v>0</v>
      </c>
      <c r="G464" s="43">
        <f>'3500 '!G628</f>
        <v>0</v>
      </c>
      <c r="H464" s="52" t="str">
        <f>'3500 '!L628</f>
        <v/>
      </c>
      <c r="I464" s="12">
        <f>'3500 '!M628</f>
        <v>0</v>
      </c>
      <c r="J464" s="12">
        <f>'3500 '!O628</f>
        <v>0</v>
      </c>
      <c r="K464" s="12">
        <f>'3500 '!S628</f>
        <v>0</v>
      </c>
      <c r="L464" s="43">
        <f>'3500 '!T628</f>
        <v>0</v>
      </c>
      <c r="M464" s="52" t="str">
        <f>'3500 '!U628</f>
        <v/>
      </c>
      <c r="N464" s="62">
        <f>'3500 '!V628</f>
        <v>0</v>
      </c>
      <c r="O464" s="62">
        <f>'3500 '!W628</f>
        <v>0</v>
      </c>
      <c r="P464" s="62">
        <f>'3500 '!X628</f>
        <v>0</v>
      </c>
      <c r="Q464" s="62">
        <f>'3500 '!Y628</f>
        <v>0</v>
      </c>
      <c r="R464" s="62">
        <f>'3500 '!Z628</f>
        <v>0</v>
      </c>
      <c r="S464" s="62">
        <f>'3500 '!AA628</f>
        <v>0</v>
      </c>
      <c r="T464" s="52" t="str">
        <f>'3500 '!AB628</f>
        <v/>
      </c>
      <c r="U464" s="62">
        <f>'3500 '!AC628</f>
        <v>0</v>
      </c>
      <c r="W464" s="81">
        <f t="shared" si="4"/>
        <v>0</v>
      </c>
      <c r="X464" s="81"/>
      <c r="Y464" s="81"/>
    </row>
    <row r="465" spans="1:25" s="6" customFormat="1" ht="18" hidden="1" customHeight="1" x14ac:dyDescent="0.3">
      <c r="A465" s="6" t="str">
        <f>'3500 '!A629</f>
        <v>b</v>
      </c>
      <c r="B465" s="70" t="str">
        <f>'3500 '!B629</f>
        <v/>
      </c>
      <c r="C465" s="29" t="str">
        <f>'3500 '!C629</f>
        <v>სუბსიდიები</v>
      </c>
      <c r="D465" s="12">
        <f>'3500 '!D629</f>
        <v>0</v>
      </c>
      <c r="E465" s="12">
        <f>'3500 '!E629</f>
        <v>0</v>
      </c>
      <c r="F465" s="43">
        <f>'3500 '!F629</f>
        <v>0</v>
      </c>
      <c r="G465" s="43">
        <f>'3500 '!G629</f>
        <v>0</v>
      </c>
      <c r="H465" s="52" t="str">
        <f>'3500 '!L629</f>
        <v/>
      </c>
      <c r="I465" s="12">
        <f>'3500 '!M629</f>
        <v>0</v>
      </c>
      <c r="J465" s="12">
        <f>'3500 '!O629</f>
        <v>0</v>
      </c>
      <c r="K465" s="12">
        <f>'3500 '!S629</f>
        <v>0</v>
      </c>
      <c r="L465" s="43">
        <f>'3500 '!T629</f>
        <v>0</v>
      </c>
      <c r="M465" s="52" t="str">
        <f>'3500 '!U629</f>
        <v/>
      </c>
      <c r="N465" s="62">
        <f>'3500 '!V629</f>
        <v>0</v>
      </c>
      <c r="O465" s="62">
        <f>'3500 '!W629</f>
        <v>0</v>
      </c>
      <c r="P465" s="62">
        <f>'3500 '!X629</f>
        <v>0</v>
      </c>
      <c r="Q465" s="62">
        <f>'3500 '!Y629</f>
        <v>0</v>
      </c>
      <c r="R465" s="62">
        <f>'3500 '!Z629</f>
        <v>0</v>
      </c>
      <c r="S465" s="62">
        <f>'3500 '!AA629</f>
        <v>0</v>
      </c>
      <c r="T465" s="52" t="str">
        <f>'3500 '!AB629</f>
        <v/>
      </c>
      <c r="U465" s="62">
        <f>'3500 '!AC629</f>
        <v>0</v>
      </c>
      <c r="W465" s="81">
        <f t="shared" ref="W465:W528" si="5">Q465-V465</f>
        <v>0</v>
      </c>
      <c r="X465" s="81"/>
      <c r="Y465" s="81"/>
    </row>
    <row r="466" spans="1:25" s="6" customFormat="1" ht="18" hidden="1" customHeight="1" x14ac:dyDescent="0.3">
      <c r="A466" s="6" t="str">
        <f>'3500 '!A630</f>
        <v>b</v>
      </c>
      <c r="B466" s="70" t="str">
        <f>'3500 '!B630</f>
        <v/>
      </c>
      <c r="C466" s="29" t="str">
        <f>'3500 '!C630</f>
        <v>გრანტები</v>
      </c>
      <c r="D466" s="12">
        <f>'3500 '!D630</f>
        <v>0</v>
      </c>
      <c r="E466" s="12">
        <f>'3500 '!E630</f>
        <v>0</v>
      </c>
      <c r="F466" s="43">
        <f>'3500 '!F630</f>
        <v>0</v>
      </c>
      <c r="G466" s="43">
        <f>'3500 '!G630</f>
        <v>0</v>
      </c>
      <c r="H466" s="52" t="str">
        <f>'3500 '!L630</f>
        <v/>
      </c>
      <c r="I466" s="12">
        <f>'3500 '!M630</f>
        <v>0</v>
      </c>
      <c r="J466" s="12">
        <f>'3500 '!O630</f>
        <v>0</v>
      </c>
      <c r="K466" s="12">
        <f>'3500 '!S630</f>
        <v>0</v>
      </c>
      <c r="L466" s="43">
        <f>'3500 '!T630</f>
        <v>0</v>
      </c>
      <c r="M466" s="52" t="str">
        <f>'3500 '!U630</f>
        <v/>
      </c>
      <c r="N466" s="62">
        <f>'3500 '!V630</f>
        <v>0</v>
      </c>
      <c r="O466" s="62">
        <f>'3500 '!W630</f>
        <v>0</v>
      </c>
      <c r="P466" s="62">
        <f>'3500 '!X630</f>
        <v>0</v>
      </c>
      <c r="Q466" s="62">
        <f>'3500 '!Y630</f>
        <v>0</v>
      </c>
      <c r="R466" s="62">
        <f>'3500 '!Z630</f>
        <v>0</v>
      </c>
      <c r="S466" s="62">
        <f>'3500 '!AA630</f>
        <v>0</v>
      </c>
      <c r="T466" s="52" t="str">
        <f>'3500 '!AB630</f>
        <v/>
      </c>
      <c r="U466" s="62">
        <f>'3500 '!AC630</f>
        <v>0</v>
      </c>
      <c r="W466" s="81">
        <f t="shared" si="5"/>
        <v>0</v>
      </c>
      <c r="X466" s="81"/>
      <c r="Y466" s="81"/>
    </row>
    <row r="467" spans="1:25" s="6" customFormat="1" ht="18" hidden="1" customHeight="1" x14ac:dyDescent="0.3">
      <c r="A467" s="6" t="str">
        <f>'3500 '!A631</f>
        <v>b</v>
      </c>
      <c r="B467" s="70" t="str">
        <f>'3500 '!B631</f>
        <v/>
      </c>
      <c r="C467" s="29" t="str">
        <f>'3500 '!C631</f>
        <v>სოციალური უზრუნველყოფა</v>
      </c>
      <c r="D467" s="11">
        <f>'3500 '!D631</f>
        <v>40</v>
      </c>
      <c r="E467" s="11">
        <f>'3500 '!E631</f>
        <v>48</v>
      </c>
      <c r="F467" s="42">
        <f>'3500 '!F631</f>
        <v>32.5</v>
      </c>
      <c r="G467" s="42">
        <f>'3500 '!G631</f>
        <v>31.96</v>
      </c>
      <c r="H467" s="51">
        <f>'3500 '!L631</f>
        <v>0.98338461538461541</v>
      </c>
      <c r="I467" s="11">
        <f>'3500 '!M631</f>
        <v>0</v>
      </c>
      <c r="J467" s="11">
        <f>'3500 '!O631</f>
        <v>3.995000000000001</v>
      </c>
      <c r="K467" s="11">
        <f>'3500 '!S631</f>
        <v>3.995000000000001</v>
      </c>
      <c r="L467" s="42">
        <f>'3500 '!T631</f>
        <v>0.53999999999999915</v>
      </c>
      <c r="M467" s="51">
        <f>'3500 '!U631</f>
        <v>0.66583333333333339</v>
      </c>
      <c r="N467" s="61">
        <f>'3500 '!V631</f>
        <v>16.04</v>
      </c>
      <c r="O467" s="61">
        <f>'3500 '!W631</f>
        <v>12</v>
      </c>
      <c r="P467" s="61">
        <f>'3500 '!X631</f>
        <v>12.5</v>
      </c>
      <c r="Q467" s="61">
        <f>'3500 '!Y631</f>
        <v>16</v>
      </c>
      <c r="R467" s="61">
        <f>'3500 '!Z631</f>
        <v>15.5</v>
      </c>
      <c r="S467" s="61">
        <f>'3500 '!AA631</f>
        <v>47.96</v>
      </c>
      <c r="T467" s="51">
        <f>'3500 '!AB631</f>
        <v>0.99916666666666665</v>
      </c>
      <c r="U467" s="61">
        <f>'3500 '!AC631</f>
        <v>3.9999999999999147E-2</v>
      </c>
      <c r="V467" s="6">
        <v>16</v>
      </c>
      <c r="W467" s="81">
        <f t="shared" si="5"/>
        <v>0</v>
      </c>
      <c r="X467" s="81"/>
      <c r="Y467" s="81"/>
    </row>
    <row r="468" spans="1:25" s="6" customFormat="1" ht="18" hidden="1" customHeight="1" x14ac:dyDescent="0.3">
      <c r="A468" s="6" t="str">
        <f>'3500 '!A632</f>
        <v>b</v>
      </c>
      <c r="B468" s="70" t="str">
        <f>'3500 '!B632</f>
        <v/>
      </c>
      <c r="C468" s="29" t="str">
        <f>'3500 '!C632</f>
        <v>სხვა ხარჯები</v>
      </c>
      <c r="D468" s="12">
        <f>'3500 '!D632</f>
        <v>0</v>
      </c>
      <c r="E468" s="12">
        <f>'3500 '!E632</f>
        <v>0</v>
      </c>
      <c r="F468" s="43">
        <f>'3500 '!F632</f>
        <v>0</v>
      </c>
      <c r="G468" s="43">
        <f>'3500 '!G632</f>
        <v>0</v>
      </c>
      <c r="H468" s="52" t="str">
        <f>'3500 '!L632</f>
        <v/>
      </c>
      <c r="I468" s="12">
        <f>'3500 '!M632</f>
        <v>0</v>
      </c>
      <c r="J468" s="12">
        <f>'3500 '!O632</f>
        <v>0</v>
      </c>
      <c r="K468" s="12">
        <f>'3500 '!S632</f>
        <v>0</v>
      </c>
      <c r="L468" s="43">
        <f>'3500 '!T632</f>
        <v>0</v>
      </c>
      <c r="M468" s="52" t="str">
        <f>'3500 '!U632</f>
        <v/>
      </c>
      <c r="N468" s="62">
        <f>'3500 '!V632</f>
        <v>0</v>
      </c>
      <c r="O468" s="62">
        <f>'3500 '!W632</f>
        <v>0</v>
      </c>
      <c r="P468" s="62">
        <f>'3500 '!X632</f>
        <v>0</v>
      </c>
      <c r="Q468" s="62">
        <f>'3500 '!Y632</f>
        <v>0</v>
      </c>
      <c r="R468" s="62">
        <f>'3500 '!Z632</f>
        <v>0</v>
      </c>
      <c r="S468" s="62">
        <f>'3500 '!AA632</f>
        <v>0</v>
      </c>
      <c r="T468" s="52" t="str">
        <f>'3500 '!AB632</f>
        <v/>
      </c>
      <c r="U468" s="62">
        <f>'3500 '!AC632</f>
        <v>0</v>
      </c>
      <c r="W468" s="81">
        <f t="shared" si="5"/>
        <v>0</v>
      </c>
      <c r="X468" s="81"/>
      <c r="Y468" s="81"/>
    </row>
    <row r="469" spans="1:25" s="6" customFormat="1" ht="15" hidden="1" customHeight="1" x14ac:dyDescent="0.3">
      <c r="A469" s="6" t="str">
        <f>'3500 '!A633</f>
        <v>b</v>
      </c>
      <c r="B469" s="69" t="str">
        <f>'3500 '!B633</f>
        <v/>
      </c>
      <c r="C469" s="13" t="str">
        <f>'3500 '!C633</f>
        <v>არაფინანსური აქტივების ზრდა</v>
      </c>
      <c r="D469" s="14">
        <f>'3500 '!D633</f>
        <v>0</v>
      </c>
      <c r="E469" s="14">
        <f>'3500 '!E633</f>
        <v>0</v>
      </c>
      <c r="F469" s="44">
        <f>'3500 '!F633</f>
        <v>0</v>
      </c>
      <c r="G469" s="44">
        <f>'3500 '!G633</f>
        <v>0</v>
      </c>
      <c r="H469" s="53" t="str">
        <f>'3500 '!L633</f>
        <v/>
      </c>
      <c r="I469" s="14">
        <f>'3500 '!M633</f>
        <v>0</v>
      </c>
      <c r="J469" s="14">
        <f>'3500 '!O633</f>
        <v>0</v>
      </c>
      <c r="K469" s="14">
        <f>'3500 '!S633</f>
        <v>0</v>
      </c>
      <c r="L469" s="44">
        <f>'3500 '!T633</f>
        <v>0</v>
      </c>
      <c r="M469" s="53" t="str">
        <f>'3500 '!U633</f>
        <v/>
      </c>
      <c r="N469" s="63">
        <f>'3500 '!V633</f>
        <v>0</v>
      </c>
      <c r="O469" s="63">
        <f>'3500 '!W633</f>
        <v>0</v>
      </c>
      <c r="P469" s="63">
        <f>'3500 '!X633</f>
        <v>0</v>
      </c>
      <c r="Q469" s="63">
        <f>'3500 '!Y633</f>
        <v>0</v>
      </c>
      <c r="R469" s="63">
        <f>'3500 '!Z633</f>
        <v>0</v>
      </c>
      <c r="S469" s="63">
        <f>'3500 '!AA633</f>
        <v>0</v>
      </c>
      <c r="T469" s="53" t="str">
        <f>'3500 '!AB633</f>
        <v/>
      </c>
      <c r="U469" s="63">
        <f>'3500 '!AC633</f>
        <v>0</v>
      </c>
      <c r="W469" s="81">
        <f t="shared" si="5"/>
        <v>0</v>
      </c>
      <c r="X469" s="81"/>
      <c r="Y469" s="81"/>
    </row>
    <row r="470" spans="1:25" s="6" customFormat="1" ht="15" hidden="1" customHeight="1" x14ac:dyDescent="0.3">
      <c r="A470" s="6" t="str">
        <f>'3500 '!A634</f>
        <v>b</v>
      </c>
      <c r="B470" s="69" t="str">
        <f>'3500 '!B634</f>
        <v/>
      </c>
      <c r="C470" s="13" t="str">
        <f>'3500 '!C634</f>
        <v>ფინანსური აქტივების ზრდა</v>
      </c>
      <c r="D470" s="14">
        <f>'3500 '!D634</f>
        <v>0</v>
      </c>
      <c r="E470" s="14">
        <f>'3500 '!E634</f>
        <v>0</v>
      </c>
      <c r="F470" s="44">
        <f>'3500 '!F634</f>
        <v>0</v>
      </c>
      <c r="G470" s="44">
        <f>'3500 '!G634</f>
        <v>0</v>
      </c>
      <c r="H470" s="53" t="str">
        <f>'3500 '!L634</f>
        <v/>
      </c>
      <c r="I470" s="14">
        <f>'3500 '!M634</f>
        <v>0</v>
      </c>
      <c r="J470" s="14">
        <f>'3500 '!O634</f>
        <v>0</v>
      </c>
      <c r="K470" s="14">
        <f>'3500 '!S634</f>
        <v>0</v>
      </c>
      <c r="L470" s="44">
        <f>'3500 '!T634</f>
        <v>0</v>
      </c>
      <c r="M470" s="53" t="str">
        <f>'3500 '!U634</f>
        <v/>
      </c>
      <c r="N470" s="63">
        <f>'3500 '!V634</f>
        <v>0</v>
      </c>
      <c r="O470" s="63">
        <f>'3500 '!W634</f>
        <v>0</v>
      </c>
      <c r="P470" s="63">
        <f>'3500 '!X634</f>
        <v>0</v>
      </c>
      <c r="Q470" s="63">
        <f>'3500 '!Y634</f>
        <v>0</v>
      </c>
      <c r="R470" s="63">
        <f>'3500 '!Z634</f>
        <v>0</v>
      </c>
      <c r="S470" s="63">
        <f>'3500 '!AA634</f>
        <v>0</v>
      </c>
      <c r="T470" s="53" t="str">
        <f>'3500 '!AB634</f>
        <v/>
      </c>
      <c r="U470" s="63">
        <f>'3500 '!AC634</f>
        <v>0</v>
      </c>
      <c r="W470" s="81">
        <f t="shared" si="5"/>
        <v>0</v>
      </c>
      <c r="X470" s="81"/>
      <c r="Y470" s="81"/>
    </row>
    <row r="471" spans="1:25" s="6" customFormat="1" ht="15.75" hidden="1" customHeight="1" thickBot="1" x14ac:dyDescent="0.3">
      <c r="A471" s="6" t="str">
        <f>'3500 '!A635</f>
        <v>b</v>
      </c>
      <c r="B471" s="71" t="str">
        <f>'3500 '!B635</f>
        <v/>
      </c>
      <c r="C471" s="17" t="str">
        <f>'3500 '!C635</f>
        <v>ვალდებულებების კლება</v>
      </c>
      <c r="D471" s="18">
        <f>'3500 '!D635</f>
        <v>0</v>
      </c>
      <c r="E471" s="18">
        <f>'3500 '!E635</f>
        <v>0</v>
      </c>
      <c r="F471" s="46">
        <f>'3500 '!F635</f>
        <v>0</v>
      </c>
      <c r="G471" s="46">
        <f>'3500 '!G635</f>
        <v>0</v>
      </c>
      <c r="H471" s="55" t="str">
        <f>'3500 '!L635</f>
        <v/>
      </c>
      <c r="I471" s="18">
        <f>'3500 '!M635</f>
        <v>0</v>
      </c>
      <c r="J471" s="18">
        <f>'3500 '!O635</f>
        <v>0</v>
      </c>
      <c r="K471" s="18">
        <f>'3500 '!S635</f>
        <v>0</v>
      </c>
      <c r="L471" s="46">
        <f>'3500 '!T635</f>
        <v>0</v>
      </c>
      <c r="M471" s="55" t="str">
        <f>'3500 '!U635</f>
        <v/>
      </c>
      <c r="N471" s="65">
        <f>'3500 '!V635</f>
        <v>0</v>
      </c>
      <c r="O471" s="65">
        <f>'3500 '!W635</f>
        <v>0</v>
      </c>
      <c r="P471" s="65">
        <f>'3500 '!X635</f>
        <v>0</v>
      </c>
      <c r="Q471" s="65">
        <f>'3500 '!Y635</f>
        <v>0</v>
      </c>
      <c r="R471" s="65">
        <f>'3500 '!Z635</f>
        <v>0</v>
      </c>
      <c r="S471" s="65">
        <f>'3500 '!AA635</f>
        <v>0</v>
      </c>
      <c r="T471" s="55" t="str">
        <f>'3500 '!AB635</f>
        <v/>
      </c>
      <c r="U471" s="65">
        <f>'3500 '!AC635</f>
        <v>0</v>
      </c>
      <c r="W471" s="81">
        <f t="shared" si="5"/>
        <v>0</v>
      </c>
      <c r="X471" s="81"/>
      <c r="Y471" s="81"/>
    </row>
    <row r="472" spans="1:25" s="6" customFormat="1" ht="33" thickTop="1" thickBot="1" x14ac:dyDescent="0.3">
      <c r="A472" s="6" t="str">
        <f>'3500 '!A636</f>
        <v>a</v>
      </c>
      <c r="B472" s="67" t="str">
        <f>'3500 '!B636</f>
        <v>35 02 03 09</v>
      </c>
      <c r="C472" s="19" t="str">
        <f>'3500 '!C636</f>
        <v>დამხმარე საშუალებებით უზრუნველყოფის ქვეპროგრამა</v>
      </c>
      <c r="D472" s="7">
        <f>'3500 '!D636</f>
        <v>2300</v>
      </c>
      <c r="E472" s="7">
        <f>'3500 '!E636</f>
        <v>2310.8000000000002</v>
      </c>
      <c r="F472" s="40">
        <f>'3500 '!F636</f>
        <v>1011.8</v>
      </c>
      <c r="G472" s="40">
        <f>'3500 '!G636</f>
        <v>1010.23907</v>
      </c>
      <c r="H472" s="49">
        <f>'3500 '!L636</f>
        <v>0.99845727416485475</v>
      </c>
      <c r="I472" s="7">
        <f>'3500 '!M636</f>
        <v>0</v>
      </c>
      <c r="J472" s="7">
        <f>'3500 '!O636</f>
        <v>107.23179999999996</v>
      </c>
      <c r="K472" s="7">
        <f>'3500 '!S636</f>
        <v>197.33579999999995</v>
      </c>
      <c r="L472" s="40">
        <f>'3500 '!T636</f>
        <v>1.5609299999999848</v>
      </c>
      <c r="M472" s="49">
        <f>'3500 '!U636</f>
        <v>0.43718152587848358</v>
      </c>
      <c r="N472" s="59">
        <f>'3500 '!V636</f>
        <v>1300.5609300000001</v>
      </c>
      <c r="O472" s="59">
        <f>'3500 '!W636</f>
        <v>524.79999999999995</v>
      </c>
      <c r="P472" s="59">
        <f>'3500 '!X636</f>
        <v>791</v>
      </c>
      <c r="Q472" s="59">
        <f>'3500 '!Y636</f>
        <v>1300.5999999999999</v>
      </c>
      <c r="R472" s="59">
        <f>'3500 '!Z636</f>
        <v>586.29999999999995</v>
      </c>
      <c r="S472" s="59">
        <f>'3500 '!AA636</f>
        <v>2310.83907</v>
      </c>
      <c r="T472" s="49">
        <f>'3500 '!AB636</f>
        <v>1.0000169075644798</v>
      </c>
      <c r="U472" s="59">
        <f>'3500 '!AC636</f>
        <v>-3.9069999999810534E-2</v>
      </c>
      <c r="W472" s="81"/>
      <c r="X472" s="81"/>
      <c r="Y472" s="81"/>
    </row>
    <row r="473" spans="1:25" s="6" customFormat="1" ht="18.75" hidden="1" customHeight="1" thickTop="1" x14ac:dyDescent="0.3">
      <c r="A473" s="6" t="str">
        <f>'3500 '!A637</f>
        <v>b</v>
      </c>
      <c r="B473" s="69" t="str">
        <f>'3500 '!B637</f>
        <v/>
      </c>
      <c r="C473" s="8" t="str">
        <f>'3500 '!C637</f>
        <v>ხარჯები</v>
      </c>
      <c r="D473" s="9">
        <f>'3500 '!D637</f>
        <v>2300</v>
      </c>
      <c r="E473" s="9">
        <f>'3500 '!E637</f>
        <v>2310.8000000000002</v>
      </c>
      <c r="F473" s="41">
        <f>'3500 '!F637</f>
        <v>1011.8</v>
      </c>
      <c r="G473" s="41">
        <f>'3500 '!G637</f>
        <v>1010.23907</v>
      </c>
      <c r="H473" s="50">
        <f>'3500 '!L637</f>
        <v>0.99845727416485475</v>
      </c>
      <c r="I473" s="9">
        <f>'3500 '!M637</f>
        <v>0</v>
      </c>
      <c r="J473" s="9">
        <f>'3500 '!O637</f>
        <v>107.23179999999996</v>
      </c>
      <c r="K473" s="9">
        <f>'3500 '!S637</f>
        <v>197.33579999999995</v>
      </c>
      <c r="L473" s="41">
        <f>'3500 '!T637</f>
        <v>1.5609299999999848</v>
      </c>
      <c r="M473" s="50">
        <f>'3500 '!U637</f>
        <v>0.43718152587848358</v>
      </c>
      <c r="N473" s="60">
        <f>'3500 '!V637</f>
        <v>1300.5609300000001</v>
      </c>
      <c r="O473" s="60">
        <f>'3500 '!W637</f>
        <v>524.79999999999995</v>
      </c>
      <c r="P473" s="60">
        <f>'3500 '!X637</f>
        <v>791</v>
      </c>
      <c r="Q473" s="60">
        <f>'3500 '!Y637</f>
        <v>1300.5999999999999</v>
      </c>
      <c r="R473" s="60">
        <f>'3500 '!Z637</f>
        <v>586.29999999999995</v>
      </c>
      <c r="S473" s="60">
        <f>'3500 '!AA637</f>
        <v>2310.83907</v>
      </c>
      <c r="T473" s="50">
        <f>'3500 '!AB637</f>
        <v>1.0000169075644798</v>
      </c>
      <c r="U473" s="60">
        <f>'3500 '!AC637</f>
        <v>-3.9069999999810534E-2</v>
      </c>
      <c r="V473" s="6">
        <v>1300.5999999999999</v>
      </c>
      <c r="W473" s="81">
        <f t="shared" si="5"/>
        <v>0</v>
      </c>
      <c r="X473" s="81"/>
      <c r="Y473" s="81"/>
    </row>
    <row r="474" spans="1:25" s="6" customFormat="1" ht="18" hidden="1" customHeight="1" x14ac:dyDescent="0.3">
      <c r="A474" s="6" t="str">
        <f>'3500 '!A638</f>
        <v>b</v>
      </c>
      <c r="B474" s="70" t="str">
        <f>'3500 '!B638</f>
        <v/>
      </c>
      <c r="C474" s="29" t="str">
        <f>'3500 '!C638</f>
        <v>შრომის ანაზღაურება</v>
      </c>
      <c r="D474" s="12">
        <f>'3500 '!D638</f>
        <v>0</v>
      </c>
      <c r="E474" s="12">
        <f>'3500 '!E638</f>
        <v>0</v>
      </c>
      <c r="F474" s="43">
        <f>'3500 '!F638</f>
        <v>0</v>
      </c>
      <c r="G474" s="43">
        <f>'3500 '!G638</f>
        <v>0</v>
      </c>
      <c r="H474" s="52" t="str">
        <f>'3500 '!L638</f>
        <v/>
      </c>
      <c r="I474" s="12">
        <f>'3500 '!M638</f>
        <v>0</v>
      </c>
      <c r="J474" s="12">
        <f>'3500 '!O638</f>
        <v>0</v>
      </c>
      <c r="K474" s="12">
        <f>'3500 '!S638</f>
        <v>0</v>
      </c>
      <c r="L474" s="43">
        <f>'3500 '!T638</f>
        <v>0</v>
      </c>
      <c r="M474" s="52" t="str">
        <f>'3500 '!U638</f>
        <v/>
      </c>
      <c r="N474" s="62">
        <f>'3500 '!V638</f>
        <v>0</v>
      </c>
      <c r="O474" s="62">
        <f>'3500 '!W638</f>
        <v>0</v>
      </c>
      <c r="P474" s="62">
        <f>'3500 '!X638</f>
        <v>0</v>
      </c>
      <c r="Q474" s="62">
        <f>'3500 '!Y638</f>
        <v>0</v>
      </c>
      <c r="R474" s="62">
        <f>'3500 '!Z638</f>
        <v>0</v>
      </c>
      <c r="S474" s="62">
        <f>'3500 '!AA638</f>
        <v>0</v>
      </c>
      <c r="T474" s="52" t="str">
        <f>'3500 '!AB638</f>
        <v/>
      </c>
      <c r="U474" s="62">
        <f>'3500 '!AC638</f>
        <v>0</v>
      </c>
      <c r="W474" s="81">
        <f t="shared" si="5"/>
        <v>0</v>
      </c>
      <c r="X474" s="81"/>
      <c r="Y474" s="81"/>
    </row>
    <row r="475" spans="1:25" s="6" customFormat="1" ht="18" hidden="1" customHeight="1" x14ac:dyDescent="0.3">
      <c r="A475" s="6" t="str">
        <f>'3500 '!A639</f>
        <v>b</v>
      </c>
      <c r="B475" s="70" t="str">
        <f>'3500 '!B639</f>
        <v/>
      </c>
      <c r="C475" s="29" t="str">
        <f>'3500 '!C639</f>
        <v>საქონელი და მომსახურება</v>
      </c>
      <c r="D475" s="12">
        <f>'3500 '!D639</f>
        <v>0</v>
      </c>
      <c r="E475" s="12">
        <f>'3500 '!E639</f>
        <v>0</v>
      </c>
      <c r="F475" s="43">
        <f>'3500 '!F639</f>
        <v>0</v>
      </c>
      <c r="G475" s="43">
        <f>'3500 '!G639</f>
        <v>0</v>
      </c>
      <c r="H475" s="52" t="str">
        <f>'3500 '!L639</f>
        <v/>
      </c>
      <c r="I475" s="12">
        <f>'3500 '!M639</f>
        <v>0</v>
      </c>
      <c r="J475" s="12">
        <f>'3500 '!O639</f>
        <v>0</v>
      </c>
      <c r="K475" s="12">
        <f>'3500 '!S639</f>
        <v>0</v>
      </c>
      <c r="L475" s="43">
        <f>'3500 '!T639</f>
        <v>0</v>
      </c>
      <c r="M475" s="52" t="str">
        <f>'3500 '!U639</f>
        <v/>
      </c>
      <c r="N475" s="62">
        <f>'3500 '!V639</f>
        <v>0</v>
      </c>
      <c r="O475" s="62">
        <f>'3500 '!W639</f>
        <v>0</v>
      </c>
      <c r="P475" s="62">
        <f>'3500 '!X639</f>
        <v>0</v>
      </c>
      <c r="Q475" s="62">
        <f>'3500 '!Y639</f>
        <v>0</v>
      </c>
      <c r="R475" s="62">
        <f>'3500 '!Z639</f>
        <v>0</v>
      </c>
      <c r="S475" s="62">
        <f>'3500 '!AA639</f>
        <v>0</v>
      </c>
      <c r="T475" s="52" t="str">
        <f>'3500 '!AB639</f>
        <v/>
      </c>
      <c r="U475" s="62">
        <f>'3500 '!AC639</f>
        <v>0</v>
      </c>
      <c r="W475" s="81">
        <f t="shared" si="5"/>
        <v>0</v>
      </c>
      <c r="X475" s="81"/>
      <c r="Y475" s="81"/>
    </row>
    <row r="476" spans="1:25" s="6" customFormat="1" ht="18" hidden="1" customHeight="1" x14ac:dyDescent="0.3">
      <c r="A476" s="6" t="str">
        <f>'3500 '!A640</f>
        <v>b</v>
      </c>
      <c r="B476" s="70" t="str">
        <f>'3500 '!B640</f>
        <v/>
      </c>
      <c r="C476" s="29" t="str">
        <f>'3500 '!C640</f>
        <v>პროცენტი</v>
      </c>
      <c r="D476" s="12">
        <f>'3500 '!D640</f>
        <v>0</v>
      </c>
      <c r="E476" s="12">
        <f>'3500 '!E640</f>
        <v>0</v>
      </c>
      <c r="F476" s="43">
        <f>'3500 '!F640</f>
        <v>0</v>
      </c>
      <c r="G476" s="43">
        <f>'3500 '!G640</f>
        <v>0</v>
      </c>
      <c r="H476" s="52" t="str">
        <f>'3500 '!L640</f>
        <v/>
      </c>
      <c r="I476" s="12">
        <f>'3500 '!M640</f>
        <v>0</v>
      </c>
      <c r="J476" s="12">
        <f>'3500 '!O640</f>
        <v>0</v>
      </c>
      <c r="K476" s="12">
        <f>'3500 '!S640</f>
        <v>0</v>
      </c>
      <c r="L476" s="43">
        <f>'3500 '!T640</f>
        <v>0</v>
      </c>
      <c r="M476" s="52" t="str">
        <f>'3500 '!U640</f>
        <v/>
      </c>
      <c r="N476" s="62">
        <f>'3500 '!V640</f>
        <v>0</v>
      </c>
      <c r="O476" s="62">
        <f>'3500 '!W640</f>
        <v>0</v>
      </c>
      <c r="P476" s="62">
        <f>'3500 '!X640</f>
        <v>0</v>
      </c>
      <c r="Q476" s="62">
        <f>'3500 '!Y640</f>
        <v>0</v>
      </c>
      <c r="R476" s="62">
        <f>'3500 '!Z640</f>
        <v>0</v>
      </c>
      <c r="S476" s="62">
        <f>'3500 '!AA640</f>
        <v>0</v>
      </c>
      <c r="T476" s="52" t="str">
        <f>'3500 '!AB640</f>
        <v/>
      </c>
      <c r="U476" s="62">
        <f>'3500 '!AC640</f>
        <v>0</v>
      </c>
      <c r="W476" s="81">
        <f t="shared" si="5"/>
        <v>0</v>
      </c>
      <c r="X476" s="81"/>
      <c r="Y476" s="81"/>
    </row>
    <row r="477" spans="1:25" s="6" customFormat="1" ht="18" hidden="1" customHeight="1" x14ac:dyDescent="0.3">
      <c r="A477" s="6" t="str">
        <f>'3500 '!A641</f>
        <v>b</v>
      </c>
      <c r="B477" s="70" t="str">
        <f>'3500 '!B641</f>
        <v/>
      </c>
      <c r="C477" s="29" t="str">
        <f>'3500 '!C641</f>
        <v>სუბსიდიები</v>
      </c>
      <c r="D477" s="12">
        <f>'3500 '!D641</f>
        <v>0</v>
      </c>
      <c r="E477" s="12">
        <f>'3500 '!E641</f>
        <v>0</v>
      </c>
      <c r="F477" s="43">
        <f>'3500 '!F641</f>
        <v>0</v>
      </c>
      <c r="G477" s="43">
        <f>'3500 '!G641</f>
        <v>0</v>
      </c>
      <c r="H477" s="52" t="str">
        <f>'3500 '!L641</f>
        <v/>
      </c>
      <c r="I477" s="12">
        <f>'3500 '!M641</f>
        <v>0</v>
      </c>
      <c r="J477" s="12">
        <f>'3500 '!O641</f>
        <v>0</v>
      </c>
      <c r="K477" s="12">
        <f>'3500 '!S641</f>
        <v>0</v>
      </c>
      <c r="L477" s="43">
        <f>'3500 '!T641</f>
        <v>0</v>
      </c>
      <c r="M477" s="52" t="str">
        <f>'3500 '!U641</f>
        <v/>
      </c>
      <c r="N477" s="62">
        <f>'3500 '!V641</f>
        <v>0</v>
      </c>
      <c r="O477" s="62">
        <f>'3500 '!W641</f>
        <v>0</v>
      </c>
      <c r="P477" s="62">
        <f>'3500 '!X641</f>
        <v>0</v>
      </c>
      <c r="Q477" s="62">
        <f>'3500 '!Y641</f>
        <v>0</v>
      </c>
      <c r="R477" s="62">
        <f>'3500 '!Z641</f>
        <v>0</v>
      </c>
      <c r="S477" s="62">
        <f>'3500 '!AA641</f>
        <v>0</v>
      </c>
      <c r="T477" s="52" t="str">
        <f>'3500 '!AB641</f>
        <v/>
      </c>
      <c r="U477" s="62">
        <f>'3500 '!AC641</f>
        <v>0</v>
      </c>
      <c r="W477" s="81">
        <f t="shared" si="5"/>
        <v>0</v>
      </c>
      <c r="X477" s="81"/>
      <c r="Y477" s="81"/>
    </row>
    <row r="478" spans="1:25" s="6" customFormat="1" ht="18" hidden="1" customHeight="1" x14ac:dyDescent="0.3">
      <c r="A478" s="6" t="str">
        <f>'3500 '!A642</f>
        <v>b</v>
      </c>
      <c r="B478" s="70" t="str">
        <f>'3500 '!B642</f>
        <v/>
      </c>
      <c r="C478" s="29" t="str">
        <f>'3500 '!C642</f>
        <v>გრანტები</v>
      </c>
      <c r="D478" s="12">
        <f>'3500 '!D642</f>
        <v>0</v>
      </c>
      <c r="E478" s="12">
        <f>'3500 '!E642</f>
        <v>0</v>
      </c>
      <c r="F478" s="43">
        <f>'3500 '!F642</f>
        <v>0</v>
      </c>
      <c r="G478" s="43">
        <f>'3500 '!G642</f>
        <v>0</v>
      </c>
      <c r="H478" s="52" t="str">
        <f>'3500 '!L642</f>
        <v/>
      </c>
      <c r="I478" s="12">
        <f>'3500 '!M642</f>
        <v>0</v>
      </c>
      <c r="J478" s="12">
        <f>'3500 '!O642</f>
        <v>0</v>
      </c>
      <c r="K478" s="12">
        <f>'3500 '!S642</f>
        <v>0</v>
      </c>
      <c r="L478" s="43">
        <f>'3500 '!T642</f>
        <v>0</v>
      </c>
      <c r="M478" s="52" t="str">
        <f>'3500 '!U642</f>
        <v/>
      </c>
      <c r="N478" s="62">
        <f>'3500 '!V642</f>
        <v>0</v>
      </c>
      <c r="O478" s="62">
        <f>'3500 '!W642</f>
        <v>0</v>
      </c>
      <c r="P478" s="62">
        <f>'3500 '!X642</f>
        <v>0</v>
      </c>
      <c r="Q478" s="62">
        <f>'3500 '!Y642</f>
        <v>0</v>
      </c>
      <c r="R478" s="62">
        <f>'3500 '!Z642</f>
        <v>0</v>
      </c>
      <c r="S478" s="62">
        <f>'3500 '!AA642</f>
        <v>0</v>
      </c>
      <c r="T478" s="52" t="str">
        <f>'3500 '!AB642</f>
        <v/>
      </c>
      <c r="U478" s="62">
        <f>'3500 '!AC642</f>
        <v>0</v>
      </c>
      <c r="W478" s="81">
        <f t="shared" si="5"/>
        <v>0</v>
      </c>
      <c r="X478" s="81"/>
      <c r="Y478" s="81"/>
    </row>
    <row r="479" spans="1:25" s="6" customFormat="1" ht="18" hidden="1" customHeight="1" x14ac:dyDescent="0.3">
      <c r="A479" s="6" t="str">
        <f>'3500 '!A643</f>
        <v>b</v>
      </c>
      <c r="B479" s="70" t="str">
        <f>'3500 '!B643</f>
        <v/>
      </c>
      <c r="C479" s="29" t="str">
        <f>'3500 '!C643</f>
        <v>სოციალური უზრუნველყოფა</v>
      </c>
      <c r="D479" s="11">
        <f>'3500 '!D643</f>
        <v>1300</v>
      </c>
      <c r="E479" s="11">
        <f>'3500 '!E643</f>
        <v>1032.8</v>
      </c>
      <c r="F479" s="42">
        <f>'3500 '!F643</f>
        <v>682.8</v>
      </c>
      <c r="G479" s="42">
        <f>'3500 '!G643</f>
        <v>682.18606999999997</v>
      </c>
      <c r="H479" s="51">
        <f>'3500 '!L643</f>
        <v>0.99910086408904508</v>
      </c>
      <c r="I479" s="11">
        <f>'3500 '!M643</f>
        <v>0</v>
      </c>
      <c r="J479" s="11">
        <f>'3500 '!O643</f>
        <v>91.57099999999997</v>
      </c>
      <c r="K479" s="11">
        <f>'3500 '!S643</f>
        <v>0</v>
      </c>
      <c r="L479" s="42">
        <f>'3500 '!T643</f>
        <v>0.6139299999999821</v>
      </c>
      <c r="M479" s="51">
        <f>'3500 '!U643</f>
        <v>0.66052098179705654</v>
      </c>
      <c r="N479" s="61">
        <f>'3500 '!V643</f>
        <v>350.61392999999998</v>
      </c>
      <c r="O479" s="61">
        <f>'3500 '!W643</f>
        <v>459</v>
      </c>
      <c r="P479" s="61">
        <f>'3500 '!X643</f>
        <v>431</v>
      </c>
      <c r="Q479" s="61">
        <f>'3500 '!Y643</f>
        <v>1300.5999999999999</v>
      </c>
      <c r="R479" s="61">
        <f>'3500 '!Z643</f>
        <v>350</v>
      </c>
      <c r="S479" s="61">
        <f>'3500 '!AA643</f>
        <v>1982.7860699999999</v>
      </c>
      <c r="T479" s="51">
        <f>'3500 '!AB643</f>
        <v>1.9198161018590241</v>
      </c>
      <c r="U479" s="61">
        <f>'3500 '!AC643</f>
        <v>-949.98606999999993</v>
      </c>
      <c r="V479" s="6">
        <v>1300.5999999999999</v>
      </c>
      <c r="W479" s="81">
        <f t="shared" si="5"/>
        <v>0</v>
      </c>
      <c r="X479" s="81"/>
      <c r="Y479" s="81"/>
    </row>
    <row r="480" spans="1:25" s="6" customFormat="1" ht="18" hidden="1" customHeight="1" x14ac:dyDescent="0.3">
      <c r="A480" s="6" t="str">
        <f>'3500 '!A644</f>
        <v>b</v>
      </c>
      <c r="B480" s="70" t="str">
        <f>'3500 '!B644</f>
        <v/>
      </c>
      <c r="C480" s="29" t="str">
        <f>'3500 '!C644</f>
        <v>სხვა ხარჯები</v>
      </c>
      <c r="D480" s="11">
        <f>'3500 '!D644</f>
        <v>1000</v>
      </c>
      <c r="E480" s="11">
        <f>'3500 '!E644</f>
        <v>1278</v>
      </c>
      <c r="F480" s="42">
        <f>'3500 '!F644</f>
        <v>329</v>
      </c>
      <c r="G480" s="42">
        <f>'3500 '!G644</f>
        <v>328.053</v>
      </c>
      <c r="H480" s="51">
        <f>'3500 '!L644</f>
        <v>0.99712158054711242</v>
      </c>
      <c r="I480" s="11">
        <f>'3500 '!M644</f>
        <v>0</v>
      </c>
      <c r="J480" s="11">
        <f>'3500 '!O644</f>
        <v>15.6608</v>
      </c>
      <c r="K480" s="11">
        <f>'3500 '!S644</f>
        <v>197.33580000000001</v>
      </c>
      <c r="L480" s="42">
        <f>'3500 '!T644</f>
        <v>0.94700000000000273</v>
      </c>
      <c r="M480" s="51">
        <f>'3500 '!U644</f>
        <v>0.2566924882629108</v>
      </c>
      <c r="N480" s="61">
        <f>'3500 '!V644</f>
        <v>949.947</v>
      </c>
      <c r="O480" s="61">
        <f>'3500 '!W644</f>
        <v>65.8</v>
      </c>
      <c r="P480" s="61">
        <f>'3500 '!X644</f>
        <v>360</v>
      </c>
      <c r="Q480" s="61">
        <f>'3500 '!Y644</f>
        <v>0</v>
      </c>
      <c r="R480" s="61">
        <f>'3500 '!Z644</f>
        <v>236.3</v>
      </c>
      <c r="S480" s="61">
        <f>'3500 '!AA644</f>
        <v>328.053</v>
      </c>
      <c r="T480" s="51">
        <f>'3500 '!AB644</f>
        <v>0.2566924882629108</v>
      </c>
      <c r="U480" s="61">
        <f>'3500 '!AC644</f>
        <v>949.947</v>
      </c>
      <c r="W480" s="81">
        <f t="shared" si="5"/>
        <v>0</v>
      </c>
      <c r="X480" s="81"/>
      <c r="Y480" s="81"/>
    </row>
    <row r="481" spans="1:25" s="6" customFormat="1" ht="15" hidden="1" customHeight="1" x14ac:dyDescent="0.3">
      <c r="A481" s="6" t="str">
        <f>'3500 '!A645</f>
        <v>b</v>
      </c>
      <c r="B481" s="69" t="str">
        <f>'3500 '!B645</f>
        <v/>
      </c>
      <c r="C481" s="13" t="str">
        <f>'3500 '!C645</f>
        <v>არაფინანსური აქტივების ზრდა</v>
      </c>
      <c r="D481" s="14">
        <f>'3500 '!D645</f>
        <v>0</v>
      </c>
      <c r="E481" s="14">
        <f>'3500 '!E645</f>
        <v>0</v>
      </c>
      <c r="F481" s="44">
        <f>'3500 '!F645</f>
        <v>0</v>
      </c>
      <c r="G481" s="44">
        <f>'3500 '!G645</f>
        <v>0</v>
      </c>
      <c r="H481" s="53" t="str">
        <f>'3500 '!L645</f>
        <v/>
      </c>
      <c r="I481" s="14">
        <f>'3500 '!M645</f>
        <v>0</v>
      </c>
      <c r="J481" s="14">
        <f>'3500 '!O645</f>
        <v>0</v>
      </c>
      <c r="K481" s="14">
        <f>'3500 '!S645</f>
        <v>0</v>
      </c>
      <c r="L481" s="44">
        <f>'3500 '!T645</f>
        <v>0</v>
      </c>
      <c r="M481" s="53" t="str">
        <f>'3500 '!U645</f>
        <v/>
      </c>
      <c r="N481" s="63">
        <f>'3500 '!V645</f>
        <v>0</v>
      </c>
      <c r="O481" s="63">
        <f>'3500 '!W645</f>
        <v>0</v>
      </c>
      <c r="P481" s="63">
        <f>'3500 '!X645</f>
        <v>0</v>
      </c>
      <c r="Q481" s="63">
        <f>'3500 '!Y645</f>
        <v>0</v>
      </c>
      <c r="R481" s="63">
        <f>'3500 '!Z645</f>
        <v>0</v>
      </c>
      <c r="S481" s="63">
        <f>'3500 '!AA645</f>
        <v>0</v>
      </c>
      <c r="T481" s="53" t="str">
        <f>'3500 '!AB645</f>
        <v/>
      </c>
      <c r="U481" s="63">
        <f>'3500 '!AC645</f>
        <v>0</v>
      </c>
      <c r="W481" s="81">
        <f t="shared" si="5"/>
        <v>0</v>
      </c>
      <c r="X481" s="81"/>
      <c r="Y481" s="81"/>
    </row>
    <row r="482" spans="1:25" s="6" customFormat="1" ht="15" hidden="1" customHeight="1" x14ac:dyDescent="0.3">
      <c r="A482" s="6" t="str">
        <f>'3500 '!A646</f>
        <v>b</v>
      </c>
      <c r="B482" s="69" t="str">
        <f>'3500 '!B646</f>
        <v/>
      </c>
      <c r="C482" s="13" t="str">
        <f>'3500 '!C646</f>
        <v>ფინანსური აქტივების ზრდა</v>
      </c>
      <c r="D482" s="14">
        <f>'3500 '!D646</f>
        <v>0</v>
      </c>
      <c r="E482" s="14">
        <f>'3500 '!E646</f>
        <v>0</v>
      </c>
      <c r="F482" s="44">
        <f>'3500 '!F646</f>
        <v>0</v>
      </c>
      <c r="G482" s="44">
        <f>'3500 '!G646</f>
        <v>0</v>
      </c>
      <c r="H482" s="53" t="str">
        <f>'3500 '!L646</f>
        <v/>
      </c>
      <c r="I482" s="14">
        <f>'3500 '!M646</f>
        <v>0</v>
      </c>
      <c r="J482" s="14">
        <f>'3500 '!O646</f>
        <v>0</v>
      </c>
      <c r="K482" s="14">
        <f>'3500 '!S646</f>
        <v>0</v>
      </c>
      <c r="L482" s="44">
        <f>'3500 '!T646</f>
        <v>0</v>
      </c>
      <c r="M482" s="53" t="str">
        <f>'3500 '!U646</f>
        <v/>
      </c>
      <c r="N482" s="63">
        <f>'3500 '!V646</f>
        <v>0</v>
      </c>
      <c r="O482" s="63">
        <f>'3500 '!W646</f>
        <v>0</v>
      </c>
      <c r="P482" s="63">
        <f>'3500 '!X646</f>
        <v>0</v>
      </c>
      <c r="Q482" s="63">
        <f>'3500 '!Y646</f>
        <v>0</v>
      </c>
      <c r="R482" s="63">
        <f>'3500 '!Z646</f>
        <v>0</v>
      </c>
      <c r="S482" s="63">
        <f>'3500 '!AA646</f>
        <v>0</v>
      </c>
      <c r="T482" s="53" t="str">
        <f>'3500 '!AB646</f>
        <v/>
      </c>
      <c r="U482" s="63">
        <f>'3500 '!AC646</f>
        <v>0</v>
      </c>
      <c r="W482" s="81">
        <f t="shared" si="5"/>
        <v>0</v>
      </c>
      <c r="X482" s="81"/>
      <c r="Y482" s="81"/>
    </row>
    <row r="483" spans="1:25" s="6" customFormat="1" ht="15.75" hidden="1" customHeight="1" thickBot="1" x14ac:dyDescent="0.3">
      <c r="A483" s="6" t="str">
        <f>'3500 '!A647</f>
        <v>b</v>
      </c>
      <c r="B483" s="71" t="str">
        <f>'3500 '!B647</f>
        <v/>
      </c>
      <c r="C483" s="17" t="str">
        <f>'3500 '!C647</f>
        <v>ვალდებულებების კლება</v>
      </c>
      <c r="D483" s="18">
        <f>'3500 '!D647</f>
        <v>0</v>
      </c>
      <c r="E483" s="18">
        <f>'3500 '!E647</f>
        <v>0</v>
      </c>
      <c r="F483" s="46">
        <f>'3500 '!F647</f>
        <v>0</v>
      </c>
      <c r="G483" s="46">
        <f>'3500 '!G647</f>
        <v>0</v>
      </c>
      <c r="H483" s="55" t="str">
        <f>'3500 '!L647</f>
        <v/>
      </c>
      <c r="I483" s="18">
        <f>'3500 '!M647</f>
        <v>0</v>
      </c>
      <c r="J483" s="18">
        <f>'3500 '!O647</f>
        <v>0</v>
      </c>
      <c r="K483" s="18">
        <f>'3500 '!S647</f>
        <v>0</v>
      </c>
      <c r="L483" s="46">
        <f>'3500 '!T647</f>
        <v>0</v>
      </c>
      <c r="M483" s="55" t="str">
        <f>'3500 '!U647</f>
        <v/>
      </c>
      <c r="N483" s="65">
        <f>'3500 '!V647</f>
        <v>0</v>
      </c>
      <c r="O483" s="65">
        <f>'3500 '!W647</f>
        <v>0</v>
      </c>
      <c r="P483" s="65">
        <f>'3500 '!X647</f>
        <v>0</v>
      </c>
      <c r="Q483" s="65">
        <f>'3500 '!Y647</f>
        <v>0</v>
      </c>
      <c r="R483" s="65">
        <f>'3500 '!Z647</f>
        <v>0</v>
      </c>
      <c r="S483" s="65">
        <f>'3500 '!AA647</f>
        <v>0</v>
      </c>
      <c r="T483" s="55" t="str">
        <f>'3500 '!AB647</f>
        <v/>
      </c>
      <c r="U483" s="65">
        <f>'3500 '!AC647</f>
        <v>0</v>
      </c>
      <c r="W483" s="81">
        <f t="shared" si="5"/>
        <v>0</v>
      </c>
      <c r="X483" s="81"/>
      <c r="Y483" s="81"/>
    </row>
    <row r="484" spans="1:25" s="6" customFormat="1" ht="17.25" thickTop="1" thickBot="1" x14ac:dyDescent="0.3">
      <c r="A484" s="6" t="str">
        <f>'3500 '!A648</f>
        <v>a</v>
      </c>
      <c r="B484" s="67" t="str">
        <f>'3500 '!B648</f>
        <v>35 02 03 10</v>
      </c>
      <c r="C484" s="19" t="str">
        <f>'3500 '!C648</f>
        <v>მინდობით აღზრდის ქვეპროგრამა</v>
      </c>
      <c r="D484" s="7">
        <f>'3500 '!D648</f>
        <v>5355</v>
      </c>
      <c r="E484" s="7">
        <f>'3500 '!E648</f>
        <v>6201.2</v>
      </c>
      <c r="F484" s="40">
        <f>'3500 '!F648</f>
        <v>4604</v>
      </c>
      <c r="G484" s="40">
        <f>'3500 '!G648</f>
        <v>4603.62</v>
      </c>
      <c r="H484" s="49">
        <f>'3500 '!L648</f>
        <v>0.99991746307558638</v>
      </c>
      <c r="I484" s="7">
        <f>'3500 '!M648</f>
        <v>0</v>
      </c>
      <c r="J484" s="7">
        <f>'3500 '!O648</f>
        <v>515.0949999999998</v>
      </c>
      <c r="K484" s="7">
        <f>'3500 '!S648</f>
        <v>516.17499999999973</v>
      </c>
      <c r="L484" s="40">
        <f>'3500 '!T648</f>
        <v>0.38000000000010914</v>
      </c>
      <c r="M484" s="49">
        <f>'3500 '!U648</f>
        <v>0.74237566922531129</v>
      </c>
      <c r="N484" s="59">
        <f>'3500 '!V648</f>
        <v>1597.58</v>
      </c>
      <c r="O484" s="59">
        <f>'3500 '!W648</f>
        <v>1566</v>
      </c>
      <c r="P484" s="59">
        <f>'3500 '!X648</f>
        <v>1570</v>
      </c>
      <c r="Q484" s="59">
        <f>'3500 '!Y648</f>
        <v>1566</v>
      </c>
      <c r="R484" s="59">
        <f>'3500 '!Z648</f>
        <v>1581.2</v>
      </c>
      <c r="S484" s="59">
        <f>'3500 '!AA648</f>
        <v>6169.62</v>
      </c>
      <c r="T484" s="49">
        <f>'3500 '!AB648</f>
        <v>0.99490743727020581</v>
      </c>
      <c r="U484" s="59">
        <f>'3500 '!AC648</f>
        <v>31.579999999999927</v>
      </c>
      <c r="W484" s="81"/>
      <c r="X484" s="81"/>
      <c r="Y484" s="81"/>
    </row>
    <row r="485" spans="1:25" s="6" customFormat="1" ht="18.75" hidden="1" customHeight="1" thickTop="1" x14ac:dyDescent="0.3">
      <c r="A485" s="6" t="str">
        <f>'3500 '!A649</f>
        <v>b</v>
      </c>
      <c r="B485" s="69" t="str">
        <f>'3500 '!B649</f>
        <v/>
      </c>
      <c r="C485" s="8" t="str">
        <f>'3500 '!C649</f>
        <v>ხარჯები</v>
      </c>
      <c r="D485" s="9">
        <f>'3500 '!D649</f>
        <v>5355</v>
      </c>
      <c r="E485" s="9">
        <f>'3500 '!E649</f>
        <v>6201.2</v>
      </c>
      <c r="F485" s="41">
        <f>'3500 '!F649</f>
        <v>4604</v>
      </c>
      <c r="G485" s="41">
        <f>'3500 '!G649</f>
        <v>4603.62</v>
      </c>
      <c r="H485" s="50">
        <f>'3500 '!L649</f>
        <v>0.99991746307558638</v>
      </c>
      <c r="I485" s="9">
        <f>'3500 '!M649</f>
        <v>0</v>
      </c>
      <c r="J485" s="9">
        <f>'3500 '!O649</f>
        <v>515.0949999999998</v>
      </c>
      <c r="K485" s="9">
        <f>'3500 '!S649</f>
        <v>516.17499999999973</v>
      </c>
      <c r="L485" s="41">
        <f>'3500 '!T649</f>
        <v>0.38000000000010914</v>
      </c>
      <c r="M485" s="50">
        <f>'3500 '!U649</f>
        <v>0.74237566922531129</v>
      </c>
      <c r="N485" s="60">
        <f>'3500 '!V649</f>
        <v>1597.58</v>
      </c>
      <c r="O485" s="60">
        <f>'3500 '!W649</f>
        <v>1566</v>
      </c>
      <c r="P485" s="60">
        <f>'3500 '!X649</f>
        <v>1570</v>
      </c>
      <c r="Q485" s="60">
        <f>'3500 '!Y649</f>
        <v>1566</v>
      </c>
      <c r="R485" s="60">
        <f>'3500 '!Z649</f>
        <v>1581.2</v>
      </c>
      <c r="S485" s="60">
        <f>'3500 '!AA649</f>
        <v>6169.62</v>
      </c>
      <c r="T485" s="50">
        <f>'3500 '!AB649</f>
        <v>0.99490743727020581</v>
      </c>
      <c r="U485" s="60">
        <f>'3500 '!AC649</f>
        <v>31.579999999999927</v>
      </c>
      <c r="V485" s="6">
        <v>1566</v>
      </c>
      <c r="W485" s="81">
        <f t="shared" si="5"/>
        <v>0</v>
      </c>
      <c r="X485" s="81"/>
      <c r="Y485" s="81"/>
    </row>
    <row r="486" spans="1:25" s="6" customFormat="1" ht="18" hidden="1" customHeight="1" x14ac:dyDescent="0.3">
      <c r="A486" s="6" t="str">
        <f>'3500 '!A650</f>
        <v>b</v>
      </c>
      <c r="B486" s="70" t="str">
        <f>'3500 '!B650</f>
        <v/>
      </c>
      <c r="C486" s="29" t="str">
        <f>'3500 '!C650</f>
        <v>შრომის ანაზღაურება</v>
      </c>
      <c r="D486" s="12">
        <f>'3500 '!D650</f>
        <v>0</v>
      </c>
      <c r="E486" s="12">
        <f>'3500 '!E650</f>
        <v>0</v>
      </c>
      <c r="F486" s="43">
        <f>'3500 '!F650</f>
        <v>0</v>
      </c>
      <c r="G486" s="43">
        <f>'3500 '!G650</f>
        <v>0</v>
      </c>
      <c r="H486" s="52" t="str">
        <f>'3500 '!L650</f>
        <v/>
      </c>
      <c r="I486" s="12">
        <f>'3500 '!M650</f>
        <v>0</v>
      </c>
      <c r="J486" s="12">
        <f>'3500 '!O650</f>
        <v>0</v>
      </c>
      <c r="K486" s="12">
        <f>'3500 '!S650</f>
        <v>0</v>
      </c>
      <c r="L486" s="43">
        <f>'3500 '!T650</f>
        <v>0</v>
      </c>
      <c r="M486" s="52" t="str">
        <f>'3500 '!U650</f>
        <v/>
      </c>
      <c r="N486" s="62">
        <f>'3500 '!V650</f>
        <v>0</v>
      </c>
      <c r="O486" s="62">
        <f>'3500 '!W650</f>
        <v>0</v>
      </c>
      <c r="P486" s="62">
        <f>'3500 '!X650</f>
        <v>0</v>
      </c>
      <c r="Q486" s="62">
        <f>'3500 '!Y650</f>
        <v>0</v>
      </c>
      <c r="R486" s="62">
        <f>'3500 '!Z650</f>
        <v>0</v>
      </c>
      <c r="S486" s="62">
        <f>'3500 '!AA650</f>
        <v>0</v>
      </c>
      <c r="T486" s="52" t="str">
        <f>'3500 '!AB650</f>
        <v/>
      </c>
      <c r="U486" s="62">
        <f>'3500 '!AC650</f>
        <v>0</v>
      </c>
      <c r="W486" s="81">
        <f t="shared" si="5"/>
        <v>0</v>
      </c>
      <c r="X486" s="81"/>
      <c r="Y486" s="81"/>
    </row>
    <row r="487" spans="1:25" s="6" customFormat="1" ht="18" hidden="1" customHeight="1" x14ac:dyDescent="0.3">
      <c r="A487" s="6" t="str">
        <f>'3500 '!A651</f>
        <v>b</v>
      </c>
      <c r="B487" s="70" t="str">
        <f>'3500 '!B651</f>
        <v/>
      </c>
      <c r="C487" s="29" t="str">
        <f>'3500 '!C651</f>
        <v>საქონელი და მომსახურება</v>
      </c>
      <c r="D487" s="12">
        <f>'3500 '!D651</f>
        <v>0</v>
      </c>
      <c r="E487" s="12">
        <f>'3500 '!E651</f>
        <v>0</v>
      </c>
      <c r="F487" s="43">
        <f>'3500 '!F651</f>
        <v>0</v>
      </c>
      <c r="G487" s="43">
        <f>'3500 '!G651</f>
        <v>0</v>
      </c>
      <c r="H487" s="52" t="str">
        <f>'3500 '!L651</f>
        <v/>
      </c>
      <c r="I487" s="12">
        <f>'3500 '!M651</f>
        <v>0</v>
      </c>
      <c r="J487" s="12">
        <f>'3500 '!O651</f>
        <v>0</v>
      </c>
      <c r="K487" s="12">
        <f>'3500 '!S651</f>
        <v>0</v>
      </c>
      <c r="L487" s="43">
        <f>'3500 '!T651</f>
        <v>0</v>
      </c>
      <c r="M487" s="52" t="str">
        <f>'3500 '!U651</f>
        <v/>
      </c>
      <c r="N487" s="62">
        <f>'3500 '!V651</f>
        <v>0</v>
      </c>
      <c r="O487" s="62">
        <f>'3500 '!W651</f>
        <v>0</v>
      </c>
      <c r="P487" s="62">
        <f>'3500 '!X651</f>
        <v>0</v>
      </c>
      <c r="Q487" s="62">
        <f>'3500 '!Y651</f>
        <v>0</v>
      </c>
      <c r="R487" s="62">
        <f>'3500 '!Z651</f>
        <v>0</v>
      </c>
      <c r="S487" s="62">
        <f>'3500 '!AA651</f>
        <v>0</v>
      </c>
      <c r="T487" s="52" t="str">
        <f>'3500 '!AB651</f>
        <v/>
      </c>
      <c r="U487" s="62">
        <f>'3500 '!AC651</f>
        <v>0</v>
      </c>
      <c r="W487" s="81">
        <f t="shared" si="5"/>
        <v>0</v>
      </c>
      <c r="X487" s="81"/>
      <c r="Y487" s="81"/>
    </row>
    <row r="488" spans="1:25" s="6" customFormat="1" ht="18" hidden="1" customHeight="1" x14ac:dyDescent="0.3">
      <c r="A488" s="6" t="str">
        <f>'3500 '!A652</f>
        <v>b</v>
      </c>
      <c r="B488" s="70" t="str">
        <f>'3500 '!B652</f>
        <v/>
      </c>
      <c r="C488" s="29" t="str">
        <f>'3500 '!C652</f>
        <v>პროცენტი</v>
      </c>
      <c r="D488" s="12">
        <f>'3500 '!D652</f>
        <v>0</v>
      </c>
      <c r="E488" s="12">
        <f>'3500 '!E652</f>
        <v>0</v>
      </c>
      <c r="F488" s="43">
        <f>'3500 '!F652</f>
        <v>0</v>
      </c>
      <c r="G488" s="43">
        <f>'3500 '!G652</f>
        <v>0</v>
      </c>
      <c r="H488" s="52" t="str">
        <f>'3500 '!L652</f>
        <v/>
      </c>
      <c r="I488" s="12">
        <f>'3500 '!M652</f>
        <v>0</v>
      </c>
      <c r="J488" s="12">
        <f>'3500 '!O652</f>
        <v>0</v>
      </c>
      <c r="K488" s="12">
        <f>'3500 '!S652</f>
        <v>0</v>
      </c>
      <c r="L488" s="43">
        <f>'3500 '!T652</f>
        <v>0</v>
      </c>
      <c r="M488" s="52" t="str">
        <f>'3500 '!U652</f>
        <v/>
      </c>
      <c r="N488" s="62">
        <f>'3500 '!V652</f>
        <v>0</v>
      </c>
      <c r="O488" s="62">
        <f>'3500 '!W652</f>
        <v>0</v>
      </c>
      <c r="P488" s="62">
        <f>'3500 '!X652</f>
        <v>0</v>
      </c>
      <c r="Q488" s="62">
        <f>'3500 '!Y652</f>
        <v>0</v>
      </c>
      <c r="R488" s="62">
        <f>'3500 '!Z652</f>
        <v>0</v>
      </c>
      <c r="S488" s="62">
        <f>'3500 '!AA652</f>
        <v>0</v>
      </c>
      <c r="T488" s="52" t="str">
        <f>'3500 '!AB652</f>
        <v/>
      </c>
      <c r="U488" s="62">
        <f>'3500 '!AC652</f>
        <v>0</v>
      </c>
      <c r="W488" s="81">
        <f t="shared" si="5"/>
        <v>0</v>
      </c>
      <c r="X488" s="81"/>
      <c r="Y488" s="81"/>
    </row>
    <row r="489" spans="1:25" s="6" customFormat="1" ht="18" hidden="1" customHeight="1" x14ac:dyDescent="0.3">
      <c r="A489" s="6" t="str">
        <f>'3500 '!A653</f>
        <v>b</v>
      </c>
      <c r="B489" s="70" t="str">
        <f>'3500 '!B653</f>
        <v/>
      </c>
      <c r="C489" s="29" t="str">
        <f>'3500 '!C653</f>
        <v>სუბსიდიები</v>
      </c>
      <c r="D489" s="12">
        <f>'3500 '!D653</f>
        <v>0</v>
      </c>
      <c r="E489" s="12">
        <f>'3500 '!E653</f>
        <v>0</v>
      </c>
      <c r="F489" s="43">
        <f>'3500 '!F653</f>
        <v>0</v>
      </c>
      <c r="G489" s="43">
        <f>'3500 '!G653</f>
        <v>0</v>
      </c>
      <c r="H489" s="52" t="str">
        <f>'3500 '!L653</f>
        <v/>
      </c>
      <c r="I489" s="12">
        <f>'3500 '!M653</f>
        <v>0</v>
      </c>
      <c r="J489" s="12">
        <f>'3500 '!O653</f>
        <v>0</v>
      </c>
      <c r="K489" s="12">
        <f>'3500 '!S653</f>
        <v>0</v>
      </c>
      <c r="L489" s="43">
        <f>'3500 '!T653</f>
        <v>0</v>
      </c>
      <c r="M489" s="52" t="str">
        <f>'3500 '!U653</f>
        <v/>
      </c>
      <c r="N489" s="62">
        <f>'3500 '!V653</f>
        <v>0</v>
      </c>
      <c r="O489" s="62">
        <f>'3500 '!W653</f>
        <v>0</v>
      </c>
      <c r="P489" s="62">
        <f>'3500 '!X653</f>
        <v>0</v>
      </c>
      <c r="Q489" s="62">
        <f>'3500 '!Y653</f>
        <v>0</v>
      </c>
      <c r="R489" s="62">
        <f>'3500 '!Z653</f>
        <v>0</v>
      </c>
      <c r="S489" s="62">
        <f>'3500 '!AA653</f>
        <v>0</v>
      </c>
      <c r="T489" s="52" t="str">
        <f>'3500 '!AB653</f>
        <v/>
      </c>
      <c r="U489" s="62">
        <f>'3500 '!AC653</f>
        <v>0</v>
      </c>
      <c r="W489" s="81">
        <f t="shared" si="5"/>
        <v>0</v>
      </c>
      <c r="X489" s="81"/>
      <c r="Y489" s="81"/>
    </row>
    <row r="490" spans="1:25" s="6" customFormat="1" ht="18" hidden="1" customHeight="1" x14ac:dyDescent="0.3">
      <c r="A490" s="6" t="str">
        <f>'3500 '!A654</f>
        <v>b</v>
      </c>
      <c r="B490" s="70" t="str">
        <f>'3500 '!B654</f>
        <v/>
      </c>
      <c r="C490" s="29" t="str">
        <f>'3500 '!C654</f>
        <v>გრანტები</v>
      </c>
      <c r="D490" s="12">
        <f>'3500 '!D654</f>
        <v>0</v>
      </c>
      <c r="E490" s="12">
        <f>'3500 '!E654</f>
        <v>0</v>
      </c>
      <c r="F490" s="43">
        <f>'3500 '!F654</f>
        <v>0</v>
      </c>
      <c r="G490" s="43">
        <f>'3500 '!G654</f>
        <v>0</v>
      </c>
      <c r="H490" s="52" t="str">
        <f>'3500 '!L654</f>
        <v/>
      </c>
      <c r="I490" s="12">
        <f>'3500 '!M654</f>
        <v>0</v>
      </c>
      <c r="J490" s="12">
        <f>'3500 '!O654</f>
        <v>0</v>
      </c>
      <c r="K490" s="12">
        <f>'3500 '!S654</f>
        <v>0</v>
      </c>
      <c r="L490" s="43">
        <f>'3500 '!T654</f>
        <v>0</v>
      </c>
      <c r="M490" s="52" t="str">
        <f>'3500 '!U654</f>
        <v/>
      </c>
      <c r="N490" s="62">
        <f>'3500 '!V654</f>
        <v>0</v>
      </c>
      <c r="O490" s="62">
        <f>'3500 '!W654</f>
        <v>0</v>
      </c>
      <c r="P490" s="62">
        <f>'3500 '!X654</f>
        <v>0</v>
      </c>
      <c r="Q490" s="62">
        <f>'3500 '!Y654</f>
        <v>0</v>
      </c>
      <c r="R490" s="62">
        <f>'3500 '!Z654</f>
        <v>0</v>
      </c>
      <c r="S490" s="62">
        <f>'3500 '!AA654</f>
        <v>0</v>
      </c>
      <c r="T490" s="52" t="str">
        <f>'3500 '!AB654</f>
        <v/>
      </c>
      <c r="U490" s="62">
        <f>'3500 '!AC654</f>
        <v>0</v>
      </c>
      <c r="W490" s="81">
        <f t="shared" si="5"/>
        <v>0</v>
      </c>
      <c r="X490" s="81"/>
      <c r="Y490" s="81"/>
    </row>
    <row r="491" spans="1:25" s="6" customFormat="1" ht="18" hidden="1" customHeight="1" x14ac:dyDescent="0.3">
      <c r="A491" s="6" t="str">
        <f>'3500 '!A655</f>
        <v>b</v>
      </c>
      <c r="B491" s="70" t="str">
        <f>'3500 '!B655</f>
        <v/>
      </c>
      <c r="C491" s="29" t="str">
        <f>'3500 '!C655</f>
        <v>სოციალური უზრუნველყოფა</v>
      </c>
      <c r="D491" s="11">
        <f>'3500 '!D655</f>
        <v>5355</v>
      </c>
      <c r="E491" s="11">
        <f>'3500 '!E655</f>
        <v>6201.2</v>
      </c>
      <c r="F491" s="42">
        <f>'3500 '!F655</f>
        <v>4604</v>
      </c>
      <c r="G491" s="42">
        <f>'3500 '!G655</f>
        <v>4603.62</v>
      </c>
      <c r="H491" s="51">
        <f>'3500 '!L655</f>
        <v>0.99991746307558638</v>
      </c>
      <c r="I491" s="11">
        <f>'3500 '!M655</f>
        <v>0</v>
      </c>
      <c r="J491" s="11">
        <f>'3500 '!O655</f>
        <v>515.0949999999998</v>
      </c>
      <c r="K491" s="11">
        <f>'3500 '!S655</f>
        <v>516.17499999999973</v>
      </c>
      <c r="L491" s="42">
        <f>'3500 '!T655</f>
        <v>0.38000000000010914</v>
      </c>
      <c r="M491" s="51">
        <f>'3500 '!U655</f>
        <v>0.74237566922531129</v>
      </c>
      <c r="N491" s="61">
        <f>'3500 '!V655</f>
        <v>1597.58</v>
      </c>
      <c r="O491" s="61">
        <f>'3500 '!W655</f>
        <v>1566</v>
      </c>
      <c r="P491" s="61">
        <f>'3500 '!X655</f>
        <v>1570</v>
      </c>
      <c r="Q491" s="61">
        <f>'3500 '!Y655</f>
        <v>1566</v>
      </c>
      <c r="R491" s="61">
        <f>'3500 '!Z655</f>
        <v>1581.2</v>
      </c>
      <c r="S491" s="61">
        <f>'3500 '!AA655</f>
        <v>6169.62</v>
      </c>
      <c r="T491" s="51">
        <f>'3500 '!AB655</f>
        <v>0.99490743727020581</v>
      </c>
      <c r="U491" s="61">
        <f>'3500 '!AC655</f>
        <v>31.579999999999927</v>
      </c>
      <c r="V491" s="6">
        <v>1566</v>
      </c>
      <c r="W491" s="81">
        <f t="shared" si="5"/>
        <v>0</v>
      </c>
      <c r="X491" s="81"/>
      <c r="Y491" s="81"/>
    </row>
    <row r="492" spans="1:25" s="6" customFormat="1" ht="18" hidden="1" customHeight="1" x14ac:dyDescent="0.3">
      <c r="A492" s="6" t="str">
        <f>'3500 '!A656</f>
        <v>b</v>
      </c>
      <c r="B492" s="70" t="str">
        <f>'3500 '!B656</f>
        <v/>
      </c>
      <c r="C492" s="29" t="str">
        <f>'3500 '!C656</f>
        <v>სხვა ხარჯები</v>
      </c>
      <c r="D492" s="12">
        <f>'3500 '!D656</f>
        <v>0</v>
      </c>
      <c r="E492" s="12">
        <f>'3500 '!E656</f>
        <v>0</v>
      </c>
      <c r="F492" s="43">
        <f>'3500 '!F656</f>
        <v>0</v>
      </c>
      <c r="G492" s="43">
        <f>'3500 '!G656</f>
        <v>0</v>
      </c>
      <c r="H492" s="52" t="str">
        <f>'3500 '!L656</f>
        <v/>
      </c>
      <c r="I492" s="12">
        <f>'3500 '!M656</f>
        <v>0</v>
      </c>
      <c r="J492" s="12">
        <f>'3500 '!O656</f>
        <v>0</v>
      </c>
      <c r="K492" s="12">
        <f>'3500 '!S656</f>
        <v>0</v>
      </c>
      <c r="L492" s="43">
        <f>'3500 '!T656</f>
        <v>0</v>
      </c>
      <c r="M492" s="52" t="str">
        <f>'3500 '!U656</f>
        <v/>
      </c>
      <c r="N492" s="62">
        <f>'3500 '!V656</f>
        <v>0</v>
      </c>
      <c r="O492" s="62">
        <f>'3500 '!W656</f>
        <v>0</v>
      </c>
      <c r="P492" s="62">
        <f>'3500 '!X656</f>
        <v>0</v>
      </c>
      <c r="Q492" s="62">
        <f>'3500 '!Y656</f>
        <v>0</v>
      </c>
      <c r="R492" s="62">
        <f>'3500 '!Z656</f>
        <v>0</v>
      </c>
      <c r="S492" s="62">
        <f>'3500 '!AA656</f>
        <v>0</v>
      </c>
      <c r="T492" s="52" t="str">
        <f>'3500 '!AB656</f>
        <v/>
      </c>
      <c r="U492" s="62">
        <f>'3500 '!AC656</f>
        <v>0</v>
      </c>
      <c r="W492" s="81">
        <f t="shared" si="5"/>
        <v>0</v>
      </c>
      <c r="X492" s="81"/>
      <c r="Y492" s="81"/>
    </row>
    <row r="493" spans="1:25" s="6" customFormat="1" ht="15" hidden="1" customHeight="1" x14ac:dyDescent="0.3">
      <c r="A493" s="6" t="str">
        <f>'3500 '!A657</f>
        <v>b</v>
      </c>
      <c r="B493" s="69" t="str">
        <f>'3500 '!B657</f>
        <v/>
      </c>
      <c r="C493" s="13" t="str">
        <f>'3500 '!C657</f>
        <v>არაფინანსური აქტივების ზრდა</v>
      </c>
      <c r="D493" s="14">
        <f>'3500 '!D657</f>
        <v>0</v>
      </c>
      <c r="E493" s="14">
        <f>'3500 '!E657</f>
        <v>0</v>
      </c>
      <c r="F493" s="44">
        <f>'3500 '!F657</f>
        <v>0</v>
      </c>
      <c r="G493" s="44">
        <f>'3500 '!G657</f>
        <v>0</v>
      </c>
      <c r="H493" s="53" t="str">
        <f>'3500 '!L657</f>
        <v/>
      </c>
      <c r="I493" s="14">
        <f>'3500 '!M657</f>
        <v>0</v>
      </c>
      <c r="J493" s="14">
        <f>'3500 '!O657</f>
        <v>0</v>
      </c>
      <c r="K493" s="14">
        <f>'3500 '!S657</f>
        <v>0</v>
      </c>
      <c r="L493" s="44">
        <f>'3500 '!T657</f>
        <v>0</v>
      </c>
      <c r="M493" s="53" t="str">
        <f>'3500 '!U657</f>
        <v/>
      </c>
      <c r="N493" s="63">
        <f>'3500 '!V657</f>
        <v>0</v>
      </c>
      <c r="O493" s="63">
        <f>'3500 '!W657</f>
        <v>0</v>
      </c>
      <c r="P493" s="63">
        <f>'3500 '!X657</f>
        <v>0</v>
      </c>
      <c r="Q493" s="63">
        <f>'3500 '!Y657</f>
        <v>0</v>
      </c>
      <c r="R493" s="63">
        <f>'3500 '!Z657</f>
        <v>0</v>
      </c>
      <c r="S493" s="63">
        <f>'3500 '!AA657</f>
        <v>0</v>
      </c>
      <c r="T493" s="53" t="str">
        <f>'3500 '!AB657</f>
        <v/>
      </c>
      <c r="U493" s="63">
        <f>'3500 '!AC657</f>
        <v>0</v>
      </c>
      <c r="W493" s="81">
        <f t="shared" si="5"/>
        <v>0</v>
      </c>
      <c r="X493" s="81"/>
      <c r="Y493" s="81"/>
    </row>
    <row r="494" spans="1:25" s="6" customFormat="1" ht="15" hidden="1" customHeight="1" x14ac:dyDescent="0.3">
      <c r="A494" s="6" t="str">
        <f>'3500 '!A658</f>
        <v>b</v>
      </c>
      <c r="B494" s="69" t="str">
        <f>'3500 '!B658</f>
        <v/>
      </c>
      <c r="C494" s="13" t="str">
        <f>'3500 '!C658</f>
        <v>ფინანსური აქტივების ზრდა</v>
      </c>
      <c r="D494" s="14">
        <f>'3500 '!D658</f>
        <v>0</v>
      </c>
      <c r="E494" s="14">
        <f>'3500 '!E658</f>
        <v>0</v>
      </c>
      <c r="F494" s="44">
        <f>'3500 '!F658</f>
        <v>0</v>
      </c>
      <c r="G494" s="44">
        <f>'3500 '!G658</f>
        <v>0</v>
      </c>
      <c r="H494" s="53" t="str">
        <f>'3500 '!L658</f>
        <v/>
      </c>
      <c r="I494" s="14">
        <f>'3500 '!M658</f>
        <v>0</v>
      </c>
      <c r="J494" s="14">
        <f>'3500 '!O658</f>
        <v>0</v>
      </c>
      <c r="K494" s="14">
        <f>'3500 '!S658</f>
        <v>0</v>
      </c>
      <c r="L494" s="44">
        <f>'3500 '!T658</f>
        <v>0</v>
      </c>
      <c r="M494" s="53" t="str">
        <f>'3500 '!U658</f>
        <v/>
      </c>
      <c r="N494" s="63">
        <f>'3500 '!V658</f>
        <v>0</v>
      </c>
      <c r="O494" s="63">
        <f>'3500 '!W658</f>
        <v>0</v>
      </c>
      <c r="P494" s="63">
        <f>'3500 '!X658</f>
        <v>0</v>
      </c>
      <c r="Q494" s="63">
        <f>'3500 '!Y658</f>
        <v>0</v>
      </c>
      <c r="R494" s="63">
        <f>'3500 '!Z658</f>
        <v>0</v>
      </c>
      <c r="S494" s="63">
        <f>'3500 '!AA658</f>
        <v>0</v>
      </c>
      <c r="T494" s="53" t="str">
        <f>'3500 '!AB658</f>
        <v/>
      </c>
      <c r="U494" s="63">
        <f>'3500 '!AC658</f>
        <v>0</v>
      </c>
      <c r="W494" s="81">
        <f t="shared" si="5"/>
        <v>0</v>
      </c>
      <c r="X494" s="81"/>
      <c r="Y494" s="81"/>
    </row>
    <row r="495" spans="1:25" s="6" customFormat="1" ht="15.75" hidden="1" customHeight="1" thickBot="1" x14ac:dyDescent="0.3">
      <c r="A495" s="6" t="str">
        <f>'3500 '!A659</f>
        <v>b</v>
      </c>
      <c r="B495" s="71" t="str">
        <f>'3500 '!B659</f>
        <v/>
      </c>
      <c r="C495" s="17" t="str">
        <f>'3500 '!C659</f>
        <v>ვალდებულებების კლება</v>
      </c>
      <c r="D495" s="18">
        <f>'3500 '!D659</f>
        <v>0</v>
      </c>
      <c r="E495" s="18">
        <f>'3500 '!E659</f>
        <v>0</v>
      </c>
      <c r="F495" s="46">
        <f>'3500 '!F659</f>
        <v>0</v>
      </c>
      <c r="G495" s="46">
        <f>'3500 '!G659</f>
        <v>0</v>
      </c>
      <c r="H495" s="55" t="str">
        <f>'3500 '!L659</f>
        <v/>
      </c>
      <c r="I495" s="18">
        <f>'3500 '!M659</f>
        <v>0</v>
      </c>
      <c r="J495" s="18">
        <f>'3500 '!O659</f>
        <v>0</v>
      </c>
      <c r="K495" s="18">
        <f>'3500 '!S659</f>
        <v>0</v>
      </c>
      <c r="L495" s="46">
        <f>'3500 '!T659</f>
        <v>0</v>
      </c>
      <c r="M495" s="55" t="str">
        <f>'3500 '!U659</f>
        <v/>
      </c>
      <c r="N495" s="65">
        <f>'3500 '!V659</f>
        <v>0</v>
      </c>
      <c r="O495" s="65">
        <f>'3500 '!W659</f>
        <v>0</v>
      </c>
      <c r="P495" s="65">
        <f>'3500 '!X659</f>
        <v>0</v>
      </c>
      <c r="Q495" s="65">
        <f>'3500 '!Y659</f>
        <v>0</v>
      </c>
      <c r="R495" s="65">
        <f>'3500 '!Z659</f>
        <v>0</v>
      </c>
      <c r="S495" s="65">
        <f>'3500 '!AA659</f>
        <v>0</v>
      </c>
      <c r="T495" s="55" t="str">
        <f>'3500 '!AB659</f>
        <v/>
      </c>
      <c r="U495" s="65">
        <f>'3500 '!AC659</f>
        <v>0</v>
      </c>
      <c r="W495" s="81">
        <f t="shared" si="5"/>
        <v>0</v>
      </c>
      <c r="X495" s="81"/>
      <c r="Y495" s="81"/>
    </row>
    <row r="496" spans="1:25" s="6" customFormat="1" ht="17.25" thickTop="1" thickBot="1" x14ac:dyDescent="0.3">
      <c r="A496" s="6" t="str">
        <f>'3500 '!A660</f>
        <v>a</v>
      </c>
      <c r="B496" s="67" t="str">
        <f>'3500 '!B660</f>
        <v>35 02 03 11</v>
      </c>
      <c r="C496" s="19" t="str">
        <f>'3500 '!C660</f>
        <v>მცირე საოჯახო ტიპის სახლების ქვეპროგრამა</v>
      </c>
      <c r="D496" s="7">
        <f>'3500 '!D660</f>
        <v>2200</v>
      </c>
      <c r="E496" s="7">
        <f>'3500 '!E660</f>
        <v>2178.6999999999998</v>
      </c>
      <c r="F496" s="40">
        <f>'3500 '!F660</f>
        <v>1657</v>
      </c>
      <c r="G496" s="40">
        <f>'3500 '!G660</f>
        <v>1657</v>
      </c>
      <c r="H496" s="49">
        <f>'3500 '!L660</f>
        <v>1</v>
      </c>
      <c r="I496" s="7">
        <f>'3500 '!M660</f>
        <v>0</v>
      </c>
      <c r="J496" s="7">
        <f>'3500 '!O660</f>
        <v>185.89999999999998</v>
      </c>
      <c r="K496" s="7">
        <f>'3500 '!S660</f>
        <v>179.73000000000002</v>
      </c>
      <c r="L496" s="40">
        <f>'3500 '!T660</f>
        <v>0</v>
      </c>
      <c r="M496" s="49">
        <f>'3500 '!U660</f>
        <v>0.76054527929499249</v>
      </c>
      <c r="N496" s="59">
        <f>'3500 '!V660</f>
        <v>521.69999999999982</v>
      </c>
      <c r="O496" s="59">
        <f>'3500 '!W660</f>
        <v>558</v>
      </c>
      <c r="P496" s="59">
        <f>'3500 '!X660</f>
        <v>550</v>
      </c>
      <c r="Q496" s="59">
        <f>'3500 '!Y660</f>
        <v>566.5</v>
      </c>
      <c r="R496" s="59">
        <f>'3500 '!Z660</f>
        <v>521.70000000000005</v>
      </c>
      <c r="S496" s="59">
        <f>'3500 '!AA660</f>
        <v>2223.5</v>
      </c>
      <c r="T496" s="49">
        <f>'3500 '!AB660</f>
        <v>1.0205627208886034</v>
      </c>
      <c r="U496" s="59">
        <f>'3500 '!AC660</f>
        <v>-44.800000000000182</v>
      </c>
      <c r="W496" s="81"/>
      <c r="X496" s="81"/>
      <c r="Y496" s="81"/>
    </row>
    <row r="497" spans="1:25" s="6" customFormat="1" ht="18.75" hidden="1" customHeight="1" thickTop="1" x14ac:dyDescent="0.3">
      <c r="A497" s="6" t="str">
        <f>'3500 '!A661</f>
        <v>b</v>
      </c>
      <c r="B497" s="69" t="str">
        <f>'3500 '!B661</f>
        <v/>
      </c>
      <c r="C497" s="8" t="str">
        <f>'3500 '!C661</f>
        <v>ხარჯები</v>
      </c>
      <c r="D497" s="9">
        <f>'3500 '!D661</f>
        <v>2200</v>
      </c>
      <c r="E497" s="9">
        <f>'3500 '!E661</f>
        <v>2178.6999999999998</v>
      </c>
      <c r="F497" s="41">
        <f>'3500 '!F661</f>
        <v>1657</v>
      </c>
      <c r="G497" s="41">
        <f>'3500 '!G661</f>
        <v>1657</v>
      </c>
      <c r="H497" s="50">
        <f>'3500 '!L661</f>
        <v>1</v>
      </c>
      <c r="I497" s="9">
        <f>'3500 '!M661</f>
        <v>0</v>
      </c>
      <c r="J497" s="9">
        <f>'3500 '!O661</f>
        <v>185.89999999999998</v>
      </c>
      <c r="K497" s="9">
        <f>'3500 '!S661</f>
        <v>179.73000000000002</v>
      </c>
      <c r="L497" s="41">
        <f>'3500 '!T661</f>
        <v>0</v>
      </c>
      <c r="M497" s="50">
        <f>'3500 '!U661</f>
        <v>0.76054527929499249</v>
      </c>
      <c r="N497" s="60">
        <f>'3500 '!V661</f>
        <v>521.69999999999982</v>
      </c>
      <c r="O497" s="60">
        <f>'3500 '!W661</f>
        <v>558</v>
      </c>
      <c r="P497" s="60">
        <f>'3500 '!X661</f>
        <v>550</v>
      </c>
      <c r="Q497" s="60">
        <f>'3500 '!Y661</f>
        <v>566.5</v>
      </c>
      <c r="R497" s="60">
        <f>'3500 '!Z661</f>
        <v>521.70000000000005</v>
      </c>
      <c r="S497" s="60">
        <f>'3500 '!AA661</f>
        <v>2223.5</v>
      </c>
      <c r="T497" s="50">
        <f>'3500 '!AB661</f>
        <v>1.0205627208886034</v>
      </c>
      <c r="U497" s="60">
        <f>'3500 '!AC661</f>
        <v>-44.800000000000182</v>
      </c>
      <c r="V497" s="6">
        <v>566.5</v>
      </c>
      <c r="W497" s="81">
        <f t="shared" si="5"/>
        <v>0</v>
      </c>
      <c r="X497" s="81"/>
      <c r="Y497" s="81"/>
    </row>
    <row r="498" spans="1:25" s="6" customFormat="1" ht="18" hidden="1" customHeight="1" x14ac:dyDescent="0.3">
      <c r="A498" s="6" t="str">
        <f>'3500 '!A662</f>
        <v>b</v>
      </c>
      <c r="B498" s="70" t="str">
        <f>'3500 '!B662</f>
        <v/>
      </c>
      <c r="C498" s="29" t="str">
        <f>'3500 '!C662</f>
        <v>შრომის ანაზღაურება</v>
      </c>
      <c r="D498" s="12">
        <f>'3500 '!D662</f>
        <v>0</v>
      </c>
      <c r="E498" s="12">
        <f>'3500 '!E662</f>
        <v>0</v>
      </c>
      <c r="F498" s="43">
        <f>'3500 '!F662</f>
        <v>0</v>
      </c>
      <c r="G498" s="43">
        <f>'3500 '!G662</f>
        <v>0</v>
      </c>
      <c r="H498" s="52" t="str">
        <f>'3500 '!L662</f>
        <v/>
      </c>
      <c r="I498" s="12">
        <f>'3500 '!M662</f>
        <v>0</v>
      </c>
      <c r="J498" s="12">
        <f>'3500 '!O662</f>
        <v>0</v>
      </c>
      <c r="K498" s="12">
        <f>'3500 '!S662</f>
        <v>0</v>
      </c>
      <c r="L498" s="43">
        <f>'3500 '!T662</f>
        <v>0</v>
      </c>
      <c r="M498" s="52" t="str">
        <f>'3500 '!U662</f>
        <v/>
      </c>
      <c r="N498" s="62">
        <f>'3500 '!V662</f>
        <v>0</v>
      </c>
      <c r="O498" s="62">
        <f>'3500 '!W662</f>
        <v>0</v>
      </c>
      <c r="P498" s="62">
        <f>'3500 '!X662</f>
        <v>0</v>
      </c>
      <c r="Q498" s="62">
        <f>'3500 '!Y662</f>
        <v>0</v>
      </c>
      <c r="R498" s="62">
        <f>'3500 '!Z662</f>
        <v>0</v>
      </c>
      <c r="S498" s="62">
        <f>'3500 '!AA662</f>
        <v>0</v>
      </c>
      <c r="T498" s="52" t="str">
        <f>'3500 '!AB662</f>
        <v/>
      </c>
      <c r="U498" s="62">
        <f>'3500 '!AC662</f>
        <v>0</v>
      </c>
      <c r="W498" s="81">
        <f t="shared" si="5"/>
        <v>0</v>
      </c>
      <c r="X498" s="81"/>
      <c r="Y498" s="81"/>
    </row>
    <row r="499" spans="1:25" s="6" customFormat="1" ht="18" hidden="1" customHeight="1" x14ac:dyDescent="0.3">
      <c r="A499" s="6" t="str">
        <f>'3500 '!A663</f>
        <v>b</v>
      </c>
      <c r="B499" s="70" t="str">
        <f>'3500 '!B663</f>
        <v/>
      </c>
      <c r="C499" s="29" t="str">
        <f>'3500 '!C663</f>
        <v>საქონელი და მომსახურება</v>
      </c>
      <c r="D499" s="12">
        <f>'3500 '!D663</f>
        <v>0</v>
      </c>
      <c r="E499" s="12">
        <f>'3500 '!E663</f>
        <v>0</v>
      </c>
      <c r="F499" s="43">
        <f>'3500 '!F663</f>
        <v>0</v>
      </c>
      <c r="G499" s="43">
        <f>'3500 '!G663</f>
        <v>0</v>
      </c>
      <c r="H499" s="52" t="str">
        <f>'3500 '!L663</f>
        <v/>
      </c>
      <c r="I499" s="12">
        <f>'3500 '!M663</f>
        <v>0</v>
      </c>
      <c r="J499" s="12">
        <f>'3500 '!O663</f>
        <v>0</v>
      </c>
      <c r="K499" s="12">
        <f>'3500 '!S663</f>
        <v>0</v>
      </c>
      <c r="L499" s="43">
        <f>'3500 '!T663</f>
        <v>0</v>
      </c>
      <c r="M499" s="52" t="str">
        <f>'3500 '!U663</f>
        <v/>
      </c>
      <c r="N499" s="62">
        <f>'3500 '!V663</f>
        <v>0</v>
      </c>
      <c r="O499" s="62">
        <f>'3500 '!W663</f>
        <v>0</v>
      </c>
      <c r="P499" s="62">
        <f>'3500 '!X663</f>
        <v>0</v>
      </c>
      <c r="Q499" s="62">
        <f>'3500 '!Y663</f>
        <v>0</v>
      </c>
      <c r="R499" s="62">
        <f>'3500 '!Z663</f>
        <v>0</v>
      </c>
      <c r="S499" s="62">
        <f>'3500 '!AA663</f>
        <v>0</v>
      </c>
      <c r="T499" s="52" t="str">
        <f>'3500 '!AB663</f>
        <v/>
      </c>
      <c r="U499" s="62">
        <f>'3500 '!AC663</f>
        <v>0</v>
      </c>
      <c r="W499" s="81">
        <f t="shared" si="5"/>
        <v>0</v>
      </c>
      <c r="X499" s="81"/>
      <c r="Y499" s="81"/>
    </row>
    <row r="500" spans="1:25" s="6" customFormat="1" ht="18" hidden="1" customHeight="1" x14ac:dyDescent="0.3">
      <c r="A500" s="6" t="str">
        <f>'3500 '!A664</f>
        <v>b</v>
      </c>
      <c r="B500" s="70" t="str">
        <f>'3500 '!B664</f>
        <v/>
      </c>
      <c r="C500" s="29" t="str">
        <f>'3500 '!C664</f>
        <v>პროცენტი</v>
      </c>
      <c r="D500" s="12">
        <f>'3500 '!D664</f>
        <v>0</v>
      </c>
      <c r="E500" s="12">
        <f>'3500 '!E664</f>
        <v>0</v>
      </c>
      <c r="F500" s="43">
        <f>'3500 '!F664</f>
        <v>0</v>
      </c>
      <c r="G500" s="43">
        <f>'3500 '!G664</f>
        <v>0</v>
      </c>
      <c r="H500" s="52" t="str">
        <f>'3500 '!L664</f>
        <v/>
      </c>
      <c r="I500" s="12">
        <f>'3500 '!M664</f>
        <v>0</v>
      </c>
      <c r="J500" s="12">
        <f>'3500 '!O664</f>
        <v>0</v>
      </c>
      <c r="K500" s="12">
        <f>'3500 '!S664</f>
        <v>0</v>
      </c>
      <c r="L500" s="43">
        <f>'3500 '!T664</f>
        <v>0</v>
      </c>
      <c r="M500" s="52" t="str">
        <f>'3500 '!U664</f>
        <v/>
      </c>
      <c r="N500" s="62">
        <f>'3500 '!V664</f>
        <v>0</v>
      </c>
      <c r="O500" s="62">
        <f>'3500 '!W664</f>
        <v>0</v>
      </c>
      <c r="P500" s="62">
        <f>'3500 '!X664</f>
        <v>0</v>
      </c>
      <c r="Q500" s="62">
        <f>'3500 '!Y664</f>
        <v>0</v>
      </c>
      <c r="R500" s="62">
        <f>'3500 '!Z664</f>
        <v>0</v>
      </c>
      <c r="S500" s="62">
        <f>'3500 '!AA664</f>
        <v>0</v>
      </c>
      <c r="T500" s="52" t="str">
        <f>'3500 '!AB664</f>
        <v/>
      </c>
      <c r="U500" s="62">
        <f>'3500 '!AC664</f>
        <v>0</v>
      </c>
      <c r="W500" s="81">
        <f t="shared" si="5"/>
        <v>0</v>
      </c>
      <c r="X500" s="81"/>
      <c r="Y500" s="81"/>
    </row>
    <row r="501" spans="1:25" s="6" customFormat="1" ht="18" hidden="1" customHeight="1" x14ac:dyDescent="0.3">
      <c r="A501" s="6" t="str">
        <f>'3500 '!A665</f>
        <v>b</v>
      </c>
      <c r="B501" s="70" t="str">
        <f>'3500 '!B665</f>
        <v/>
      </c>
      <c r="C501" s="29" t="str">
        <f>'3500 '!C665</f>
        <v>სუბსიდიები</v>
      </c>
      <c r="D501" s="12">
        <f>'3500 '!D665</f>
        <v>0</v>
      </c>
      <c r="E501" s="12">
        <f>'3500 '!E665</f>
        <v>0</v>
      </c>
      <c r="F501" s="43">
        <f>'3500 '!F665</f>
        <v>0</v>
      </c>
      <c r="G501" s="43">
        <f>'3500 '!G665</f>
        <v>0</v>
      </c>
      <c r="H501" s="52" t="str">
        <f>'3500 '!L665</f>
        <v/>
      </c>
      <c r="I501" s="12">
        <f>'3500 '!M665</f>
        <v>0</v>
      </c>
      <c r="J501" s="12">
        <f>'3500 '!O665</f>
        <v>0</v>
      </c>
      <c r="K501" s="12">
        <f>'3500 '!S665</f>
        <v>0</v>
      </c>
      <c r="L501" s="43">
        <f>'3500 '!T665</f>
        <v>0</v>
      </c>
      <c r="M501" s="52" t="str">
        <f>'3500 '!U665</f>
        <v/>
      </c>
      <c r="N501" s="62">
        <f>'3500 '!V665</f>
        <v>0</v>
      </c>
      <c r="O501" s="62">
        <f>'3500 '!W665</f>
        <v>0</v>
      </c>
      <c r="P501" s="62">
        <f>'3500 '!X665</f>
        <v>0</v>
      </c>
      <c r="Q501" s="62">
        <f>'3500 '!Y665</f>
        <v>0</v>
      </c>
      <c r="R501" s="62">
        <f>'3500 '!Z665</f>
        <v>0</v>
      </c>
      <c r="S501" s="62">
        <f>'3500 '!AA665</f>
        <v>0</v>
      </c>
      <c r="T501" s="52" t="str">
        <f>'3500 '!AB665</f>
        <v/>
      </c>
      <c r="U501" s="62">
        <f>'3500 '!AC665</f>
        <v>0</v>
      </c>
      <c r="W501" s="81">
        <f t="shared" si="5"/>
        <v>0</v>
      </c>
      <c r="X501" s="81"/>
      <c r="Y501" s="81"/>
    </row>
    <row r="502" spans="1:25" s="6" customFormat="1" ht="18" hidden="1" customHeight="1" x14ac:dyDescent="0.3">
      <c r="A502" s="6" t="str">
        <f>'3500 '!A666</f>
        <v>b</v>
      </c>
      <c r="B502" s="70" t="str">
        <f>'3500 '!B666</f>
        <v/>
      </c>
      <c r="C502" s="29" t="str">
        <f>'3500 '!C666</f>
        <v>გრანტები</v>
      </c>
      <c r="D502" s="12">
        <f>'3500 '!D666</f>
        <v>0</v>
      </c>
      <c r="E502" s="12">
        <f>'3500 '!E666</f>
        <v>0</v>
      </c>
      <c r="F502" s="43">
        <f>'3500 '!F666</f>
        <v>0</v>
      </c>
      <c r="G502" s="43">
        <f>'3500 '!G666</f>
        <v>0</v>
      </c>
      <c r="H502" s="52" t="str">
        <f>'3500 '!L666</f>
        <v/>
      </c>
      <c r="I502" s="12">
        <f>'3500 '!M666</f>
        <v>0</v>
      </c>
      <c r="J502" s="12">
        <f>'3500 '!O666</f>
        <v>0</v>
      </c>
      <c r="K502" s="12">
        <f>'3500 '!S666</f>
        <v>0</v>
      </c>
      <c r="L502" s="43">
        <f>'3500 '!T666</f>
        <v>0</v>
      </c>
      <c r="M502" s="52" t="str">
        <f>'3500 '!U666</f>
        <v/>
      </c>
      <c r="N502" s="62">
        <f>'3500 '!V666</f>
        <v>0</v>
      </c>
      <c r="O502" s="62">
        <f>'3500 '!W666</f>
        <v>0</v>
      </c>
      <c r="P502" s="62">
        <f>'3500 '!X666</f>
        <v>0</v>
      </c>
      <c r="Q502" s="62">
        <f>'3500 '!Y666</f>
        <v>0</v>
      </c>
      <c r="R502" s="62">
        <f>'3500 '!Z666</f>
        <v>0</v>
      </c>
      <c r="S502" s="62">
        <f>'3500 '!AA666</f>
        <v>0</v>
      </c>
      <c r="T502" s="52" t="str">
        <f>'3500 '!AB666</f>
        <v/>
      </c>
      <c r="U502" s="62">
        <f>'3500 '!AC666</f>
        <v>0</v>
      </c>
      <c r="W502" s="81">
        <f t="shared" si="5"/>
        <v>0</v>
      </c>
      <c r="X502" s="81"/>
      <c r="Y502" s="81"/>
    </row>
    <row r="503" spans="1:25" s="6" customFormat="1" ht="18" hidden="1" customHeight="1" x14ac:dyDescent="0.3">
      <c r="A503" s="6" t="str">
        <f>'3500 '!A667</f>
        <v>b</v>
      </c>
      <c r="B503" s="70" t="str">
        <f>'3500 '!B667</f>
        <v/>
      </c>
      <c r="C503" s="29" t="str">
        <f>'3500 '!C667</f>
        <v>სოციალური უზრუნველყოფა</v>
      </c>
      <c r="D503" s="11">
        <f>'3500 '!D667</f>
        <v>2200</v>
      </c>
      <c r="E503" s="11">
        <f>'3500 '!E667</f>
        <v>2178.6999999999998</v>
      </c>
      <c r="F503" s="42">
        <f>'3500 '!F667</f>
        <v>1657</v>
      </c>
      <c r="G503" s="42">
        <f>'3500 '!G667</f>
        <v>1657</v>
      </c>
      <c r="H503" s="51">
        <f>'3500 '!L667</f>
        <v>1</v>
      </c>
      <c r="I503" s="11">
        <f>'3500 '!M667</f>
        <v>0</v>
      </c>
      <c r="J503" s="11">
        <f>'3500 '!O667</f>
        <v>185.89999999999998</v>
      </c>
      <c r="K503" s="11">
        <f>'3500 '!S667</f>
        <v>179.73000000000002</v>
      </c>
      <c r="L503" s="42">
        <f>'3500 '!T667</f>
        <v>0</v>
      </c>
      <c r="M503" s="51">
        <f>'3500 '!U667</f>
        <v>0.76054527929499249</v>
      </c>
      <c r="N503" s="61">
        <f>'3500 '!V667</f>
        <v>521.69999999999982</v>
      </c>
      <c r="O503" s="61">
        <f>'3500 '!W667</f>
        <v>558</v>
      </c>
      <c r="P503" s="61">
        <f>'3500 '!X667</f>
        <v>550</v>
      </c>
      <c r="Q503" s="61">
        <f>'3500 '!Y667</f>
        <v>566.5</v>
      </c>
      <c r="R503" s="61">
        <f>'3500 '!Z667</f>
        <v>521.70000000000005</v>
      </c>
      <c r="S503" s="61">
        <f>'3500 '!AA667</f>
        <v>2223.5</v>
      </c>
      <c r="T503" s="51">
        <f>'3500 '!AB667</f>
        <v>1.0205627208886034</v>
      </c>
      <c r="U503" s="61">
        <f>'3500 '!AC667</f>
        <v>-44.800000000000182</v>
      </c>
      <c r="V503" s="6">
        <v>566.5</v>
      </c>
      <c r="W503" s="81">
        <f t="shared" si="5"/>
        <v>0</v>
      </c>
      <c r="X503" s="81"/>
      <c r="Y503" s="81"/>
    </row>
    <row r="504" spans="1:25" s="6" customFormat="1" ht="18" hidden="1" customHeight="1" x14ac:dyDescent="0.3">
      <c r="A504" s="6" t="str">
        <f>'3500 '!A668</f>
        <v>b</v>
      </c>
      <c r="B504" s="70" t="str">
        <f>'3500 '!B668</f>
        <v/>
      </c>
      <c r="C504" s="29" t="str">
        <f>'3500 '!C668</f>
        <v>სხვა ხარჯები</v>
      </c>
      <c r="D504" s="12">
        <f>'3500 '!D668</f>
        <v>0</v>
      </c>
      <c r="E504" s="12">
        <f>'3500 '!E668</f>
        <v>0</v>
      </c>
      <c r="F504" s="43">
        <f>'3500 '!F668</f>
        <v>0</v>
      </c>
      <c r="G504" s="43">
        <f>'3500 '!G668</f>
        <v>0</v>
      </c>
      <c r="H504" s="52" t="str">
        <f>'3500 '!L668</f>
        <v/>
      </c>
      <c r="I504" s="12">
        <f>'3500 '!M668</f>
        <v>0</v>
      </c>
      <c r="J504" s="12">
        <f>'3500 '!O668</f>
        <v>0</v>
      </c>
      <c r="K504" s="12">
        <f>'3500 '!S668</f>
        <v>0</v>
      </c>
      <c r="L504" s="43">
        <f>'3500 '!T668</f>
        <v>0</v>
      </c>
      <c r="M504" s="52" t="str">
        <f>'3500 '!U668</f>
        <v/>
      </c>
      <c r="N504" s="62">
        <f>'3500 '!V668</f>
        <v>0</v>
      </c>
      <c r="O504" s="62">
        <f>'3500 '!W668</f>
        <v>0</v>
      </c>
      <c r="P504" s="62">
        <f>'3500 '!X668</f>
        <v>0</v>
      </c>
      <c r="Q504" s="62">
        <f>'3500 '!Y668</f>
        <v>0</v>
      </c>
      <c r="R504" s="62">
        <f>'3500 '!Z668</f>
        <v>0</v>
      </c>
      <c r="S504" s="62">
        <f>'3500 '!AA668</f>
        <v>0</v>
      </c>
      <c r="T504" s="52" t="str">
        <f>'3500 '!AB668</f>
        <v/>
      </c>
      <c r="U504" s="62">
        <f>'3500 '!AC668</f>
        <v>0</v>
      </c>
      <c r="W504" s="81">
        <f t="shared" si="5"/>
        <v>0</v>
      </c>
      <c r="X504" s="81"/>
      <c r="Y504" s="81"/>
    </row>
    <row r="505" spans="1:25" s="6" customFormat="1" ht="15" hidden="1" customHeight="1" x14ac:dyDescent="0.3">
      <c r="A505" s="6" t="str">
        <f>'3500 '!A669</f>
        <v>b</v>
      </c>
      <c r="B505" s="69" t="str">
        <f>'3500 '!B669</f>
        <v/>
      </c>
      <c r="C505" s="13" t="str">
        <f>'3500 '!C669</f>
        <v>არაფინანსური აქტივების ზრდა</v>
      </c>
      <c r="D505" s="14">
        <f>'3500 '!D669</f>
        <v>0</v>
      </c>
      <c r="E505" s="14">
        <f>'3500 '!E669</f>
        <v>0</v>
      </c>
      <c r="F505" s="44">
        <f>'3500 '!F669</f>
        <v>0</v>
      </c>
      <c r="G505" s="44">
        <f>'3500 '!G669</f>
        <v>0</v>
      </c>
      <c r="H505" s="53" t="str">
        <f>'3500 '!L669</f>
        <v/>
      </c>
      <c r="I505" s="14">
        <f>'3500 '!M669</f>
        <v>0</v>
      </c>
      <c r="J505" s="14">
        <f>'3500 '!O669</f>
        <v>0</v>
      </c>
      <c r="K505" s="14">
        <f>'3500 '!S669</f>
        <v>0</v>
      </c>
      <c r="L505" s="44">
        <f>'3500 '!T669</f>
        <v>0</v>
      </c>
      <c r="M505" s="53" t="str">
        <f>'3500 '!U669</f>
        <v/>
      </c>
      <c r="N505" s="63">
        <f>'3500 '!V669</f>
        <v>0</v>
      </c>
      <c r="O505" s="63">
        <f>'3500 '!W669</f>
        <v>0</v>
      </c>
      <c r="P505" s="63">
        <f>'3500 '!X669</f>
        <v>0</v>
      </c>
      <c r="Q505" s="63">
        <f>'3500 '!Y669</f>
        <v>0</v>
      </c>
      <c r="R505" s="63">
        <f>'3500 '!Z669</f>
        <v>0</v>
      </c>
      <c r="S505" s="63">
        <f>'3500 '!AA669</f>
        <v>0</v>
      </c>
      <c r="T505" s="53" t="str">
        <f>'3500 '!AB669</f>
        <v/>
      </c>
      <c r="U505" s="63">
        <f>'3500 '!AC669</f>
        <v>0</v>
      </c>
      <c r="W505" s="81">
        <f t="shared" si="5"/>
        <v>0</v>
      </c>
      <c r="X505" s="81"/>
      <c r="Y505" s="81"/>
    </row>
    <row r="506" spans="1:25" s="6" customFormat="1" ht="15" hidden="1" customHeight="1" x14ac:dyDescent="0.3">
      <c r="A506" s="6" t="str">
        <f>'3500 '!A670</f>
        <v>b</v>
      </c>
      <c r="B506" s="69" t="str">
        <f>'3500 '!B670</f>
        <v/>
      </c>
      <c r="C506" s="13" t="str">
        <f>'3500 '!C670</f>
        <v>ფინანსური აქტივების ზრდა</v>
      </c>
      <c r="D506" s="14">
        <f>'3500 '!D670</f>
        <v>0</v>
      </c>
      <c r="E506" s="14">
        <f>'3500 '!E670</f>
        <v>0</v>
      </c>
      <c r="F506" s="44">
        <f>'3500 '!F670</f>
        <v>0</v>
      </c>
      <c r="G506" s="44">
        <f>'3500 '!G670</f>
        <v>0</v>
      </c>
      <c r="H506" s="53" t="str">
        <f>'3500 '!L670</f>
        <v/>
      </c>
      <c r="I506" s="14">
        <f>'3500 '!M670</f>
        <v>0</v>
      </c>
      <c r="J506" s="14">
        <f>'3500 '!O670</f>
        <v>0</v>
      </c>
      <c r="K506" s="14">
        <f>'3500 '!S670</f>
        <v>0</v>
      </c>
      <c r="L506" s="44">
        <f>'3500 '!T670</f>
        <v>0</v>
      </c>
      <c r="M506" s="53" t="str">
        <f>'3500 '!U670</f>
        <v/>
      </c>
      <c r="N506" s="63">
        <f>'3500 '!V670</f>
        <v>0</v>
      </c>
      <c r="O506" s="63">
        <f>'3500 '!W670</f>
        <v>0</v>
      </c>
      <c r="P506" s="63">
        <f>'3500 '!X670</f>
        <v>0</v>
      </c>
      <c r="Q506" s="63">
        <f>'3500 '!Y670</f>
        <v>0</v>
      </c>
      <c r="R506" s="63">
        <f>'3500 '!Z670</f>
        <v>0</v>
      </c>
      <c r="S506" s="63">
        <f>'3500 '!AA670</f>
        <v>0</v>
      </c>
      <c r="T506" s="53" t="str">
        <f>'3500 '!AB670</f>
        <v/>
      </c>
      <c r="U506" s="63">
        <f>'3500 '!AC670</f>
        <v>0</v>
      </c>
      <c r="W506" s="81">
        <f t="shared" si="5"/>
        <v>0</v>
      </c>
      <c r="X506" s="81"/>
      <c r="Y506" s="81"/>
    </row>
    <row r="507" spans="1:25" s="6" customFormat="1" ht="15.75" hidden="1" customHeight="1" thickBot="1" x14ac:dyDescent="0.3">
      <c r="A507" s="6" t="str">
        <f>'3500 '!A671</f>
        <v>b</v>
      </c>
      <c r="B507" s="71" t="str">
        <f>'3500 '!B671</f>
        <v/>
      </c>
      <c r="C507" s="17" t="str">
        <f>'3500 '!C671</f>
        <v>ვალდებულებების კლება</v>
      </c>
      <c r="D507" s="18">
        <f>'3500 '!D671</f>
        <v>0</v>
      </c>
      <c r="E507" s="18">
        <f>'3500 '!E671</f>
        <v>0</v>
      </c>
      <c r="F507" s="46">
        <f>'3500 '!F671</f>
        <v>0</v>
      </c>
      <c r="G507" s="46">
        <f>'3500 '!G671</f>
        <v>0</v>
      </c>
      <c r="H507" s="55" t="str">
        <f>'3500 '!L671</f>
        <v/>
      </c>
      <c r="I507" s="18">
        <f>'3500 '!M671</f>
        <v>0</v>
      </c>
      <c r="J507" s="18">
        <f>'3500 '!O671</f>
        <v>0</v>
      </c>
      <c r="K507" s="18">
        <f>'3500 '!S671</f>
        <v>0</v>
      </c>
      <c r="L507" s="46">
        <f>'3500 '!T671</f>
        <v>0</v>
      </c>
      <c r="M507" s="55" t="str">
        <f>'3500 '!U671</f>
        <v/>
      </c>
      <c r="N507" s="65">
        <f>'3500 '!V671</f>
        <v>0</v>
      </c>
      <c r="O507" s="65">
        <f>'3500 '!W671</f>
        <v>0</v>
      </c>
      <c r="P507" s="65">
        <f>'3500 '!X671</f>
        <v>0</v>
      </c>
      <c r="Q507" s="65">
        <f>'3500 '!Y671</f>
        <v>0</v>
      </c>
      <c r="R507" s="65">
        <f>'3500 '!Z671</f>
        <v>0</v>
      </c>
      <c r="S507" s="65">
        <f>'3500 '!AA671</f>
        <v>0</v>
      </c>
      <c r="T507" s="55" t="str">
        <f>'3500 '!AB671</f>
        <v/>
      </c>
      <c r="U507" s="65">
        <f>'3500 '!AC671</f>
        <v>0</v>
      </c>
      <c r="W507" s="81">
        <f t="shared" si="5"/>
        <v>0</v>
      </c>
      <c r="X507" s="81"/>
      <c r="Y507" s="81"/>
    </row>
    <row r="508" spans="1:25" s="6" customFormat="1" ht="33" thickTop="1" thickBot="1" x14ac:dyDescent="0.3">
      <c r="A508" s="6" t="str">
        <f>'3500 '!A672</f>
        <v>a</v>
      </c>
      <c r="B508" s="67" t="str">
        <f>'3500 '!B672</f>
        <v>35 02 03 12</v>
      </c>
      <c r="C508" s="19" t="str">
        <f>'3500 '!C672</f>
        <v>დედათა და ბავშვთა თავშესაფრით უზრუნველყოფის ქვეპროგრამა</v>
      </c>
      <c r="D508" s="7">
        <f>'3500 '!D672</f>
        <v>430</v>
      </c>
      <c r="E508" s="7">
        <f>'3500 '!E672</f>
        <v>343.2</v>
      </c>
      <c r="F508" s="40">
        <f>'3500 '!F672</f>
        <v>269.5</v>
      </c>
      <c r="G508" s="40">
        <f>'3500 '!G672</f>
        <v>269.34800000000001</v>
      </c>
      <c r="H508" s="49">
        <f>'3500 '!L672</f>
        <v>0.99943599257884974</v>
      </c>
      <c r="I508" s="7">
        <f>'3500 '!M672</f>
        <v>0</v>
      </c>
      <c r="J508" s="7">
        <f>'3500 '!O672</f>
        <v>30.242999999999981</v>
      </c>
      <c r="K508" s="7">
        <f>'3500 '!S672</f>
        <v>30.957000000000022</v>
      </c>
      <c r="L508" s="40">
        <f>'3500 '!T672</f>
        <v>0.15199999999998681</v>
      </c>
      <c r="M508" s="49">
        <f>'3500 '!U672</f>
        <v>0.78481351981351988</v>
      </c>
      <c r="N508" s="59">
        <f>'3500 '!V672</f>
        <v>73.851999999999975</v>
      </c>
      <c r="O508" s="59">
        <f>'3500 '!W672</f>
        <v>96</v>
      </c>
      <c r="P508" s="59">
        <f>'3500 '!X672</f>
        <v>100.5</v>
      </c>
      <c r="Q508" s="59">
        <f>'3500 '!Y672</f>
        <v>88.9</v>
      </c>
      <c r="R508" s="59">
        <f>'3500 '!Z672</f>
        <v>123.7</v>
      </c>
      <c r="S508" s="59">
        <f>'3500 '!AA672</f>
        <v>358.24800000000005</v>
      </c>
      <c r="T508" s="49">
        <f>'3500 '!AB672</f>
        <v>1.0438461538461541</v>
      </c>
      <c r="U508" s="59">
        <f>'3500 '!AC672</f>
        <v>-15.048000000000059</v>
      </c>
      <c r="W508" s="81"/>
      <c r="X508" s="81"/>
      <c r="Y508" s="81"/>
    </row>
    <row r="509" spans="1:25" s="6" customFormat="1" ht="18.75" hidden="1" customHeight="1" thickTop="1" x14ac:dyDescent="0.3">
      <c r="A509" s="6" t="str">
        <f>'3500 '!A673</f>
        <v>b</v>
      </c>
      <c r="B509" s="69" t="str">
        <f>'3500 '!B673</f>
        <v/>
      </c>
      <c r="C509" s="8" t="str">
        <f>'3500 '!C673</f>
        <v>ხარჯები</v>
      </c>
      <c r="D509" s="9">
        <f>'3500 '!D673</f>
        <v>430</v>
      </c>
      <c r="E509" s="9">
        <f>'3500 '!E673</f>
        <v>343.2</v>
      </c>
      <c r="F509" s="41">
        <f>'3500 '!F673</f>
        <v>269.5</v>
      </c>
      <c r="G509" s="41">
        <f>'3500 '!G673</f>
        <v>269.34800000000001</v>
      </c>
      <c r="H509" s="50">
        <f>'3500 '!L673</f>
        <v>0.99943599257884974</v>
      </c>
      <c r="I509" s="9">
        <f>'3500 '!M673</f>
        <v>0</v>
      </c>
      <c r="J509" s="9">
        <f>'3500 '!O673</f>
        <v>30.242999999999981</v>
      </c>
      <c r="K509" s="9">
        <f>'3500 '!S673</f>
        <v>30.957000000000022</v>
      </c>
      <c r="L509" s="41">
        <f>'3500 '!T673</f>
        <v>0.15199999999998681</v>
      </c>
      <c r="M509" s="50">
        <f>'3500 '!U673</f>
        <v>0.78481351981351988</v>
      </c>
      <c r="N509" s="60">
        <f>'3500 '!V673</f>
        <v>73.851999999999975</v>
      </c>
      <c r="O509" s="60">
        <f>'3500 '!W673</f>
        <v>96</v>
      </c>
      <c r="P509" s="60">
        <f>'3500 '!X673</f>
        <v>100.5</v>
      </c>
      <c r="Q509" s="60">
        <f>'3500 '!Y673</f>
        <v>88.9</v>
      </c>
      <c r="R509" s="60">
        <f>'3500 '!Z673</f>
        <v>123.7</v>
      </c>
      <c r="S509" s="60">
        <f>'3500 '!AA673</f>
        <v>358.24800000000005</v>
      </c>
      <c r="T509" s="50">
        <f>'3500 '!AB673</f>
        <v>1.0438461538461541</v>
      </c>
      <c r="U509" s="60">
        <f>'3500 '!AC673</f>
        <v>-15.048000000000059</v>
      </c>
      <c r="V509" s="6">
        <v>88.9</v>
      </c>
      <c r="W509" s="81">
        <f t="shared" si="5"/>
        <v>0</v>
      </c>
      <c r="X509" s="81"/>
      <c r="Y509" s="81"/>
    </row>
    <row r="510" spans="1:25" s="6" customFormat="1" ht="18" hidden="1" customHeight="1" x14ac:dyDescent="0.3">
      <c r="A510" s="6" t="str">
        <f>'3500 '!A674</f>
        <v>b</v>
      </c>
      <c r="B510" s="70" t="str">
        <f>'3500 '!B674</f>
        <v/>
      </c>
      <c r="C510" s="29" t="str">
        <f>'3500 '!C674</f>
        <v>შრომის ანაზღაურება</v>
      </c>
      <c r="D510" s="12">
        <f>'3500 '!D674</f>
        <v>0</v>
      </c>
      <c r="E510" s="12">
        <f>'3500 '!E674</f>
        <v>0</v>
      </c>
      <c r="F510" s="43">
        <f>'3500 '!F674</f>
        <v>0</v>
      </c>
      <c r="G510" s="43">
        <f>'3500 '!G674</f>
        <v>0</v>
      </c>
      <c r="H510" s="52" t="str">
        <f>'3500 '!L674</f>
        <v/>
      </c>
      <c r="I510" s="12">
        <f>'3500 '!M674</f>
        <v>0</v>
      </c>
      <c r="J510" s="12">
        <f>'3500 '!O674</f>
        <v>0</v>
      </c>
      <c r="K510" s="12">
        <f>'3500 '!S674</f>
        <v>0</v>
      </c>
      <c r="L510" s="43">
        <f>'3500 '!T674</f>
        <v>0</v>
      </c>
      <c r="M510" s="52" t="str">
        <f>'3500 '!U674</f>
        <v/>
      </c>
      <c r="N510" s="62">
        <f>'3500 '!V674</f>
        <v>0</v>
      </c>
      <c r="O510" s="62">
        <f>'3500 '!W674</f>
        <v>0</v>
      </c>
      <c r="P510" s="62">
        <f>'3500 '!X674</f>
        <v>0</v>
      </c>
      <c r="Q510" s="62">
        <f>'3500 '!Y674</f>
        <v>0</v>
      </c>
      <c r="R510" s="62">
        <f>'3500 '!Z674</f>
        <v>0</v>
      </c>
      <c r="S510" s="62">
        <f>'3500 '!AA674</f>
        <v>0</v>
      </c>
      <c r="T510" s="52" t="str">
        <f>'3500 '!AB674</f>
        <v/>
      </c>
      <c r="U510" s="62">
        <f>'3500 '!AC674</f>
        <v>0</v>
      </c>
      <c r="W510" s="81">
        <f t="shared" si="5"/>
        <v>0</v>
      </c>
      <c r="X510" s="81"/>
      <c r="Y510" s="81"/>
    </row>
    <row r="511" spans="1:25" s="6" customFormat="1" ht="18" hidden="1" customHeight="1" x14ac:dyDescent="0.3">
      <c r="A511" s="6" t="str">
        <f>'3500 '!A675</f>
        <v>b</v>
      </c>
      <c r="B511" s="70" t="str">
        <f>'3500 '!B675</f>
        <v/>
      </c>
      <c r="C511" s="29" t="str">
        <f>'3500 '!C675</f>
        <v>საქონელი და მომსახურება</v>
      </c>
      <c r="D511" s="12">
        <f>'3500 '!D675</f>
        <v>0</v>
      </c>
      <c r="E511" s="12">
        <f>'3500 '!E675</f>
        <v>0</v>
      </c>
      <c r="F511" s="43">
        <f>'3500 '!F675</f>
        <v>0</v>
      </c>
      <c r="G511" s="43">
        <f>'3500 '!G675</f>
        <v>0</v>
      </c>
      <c r="H511" s="52" t="str">
        <f>'3500 '!L675</f>
        <v/>
      </c>
      <c r="I511" s="12">
        <f>'3500 '!M675</f>
        <v>0</v>
      </c>
      <c r="J511" s="12">
        <f>'3500 '!O675</f>
        <v>0</v>
      </c>
      <c r="K511" s="12">
        <f>'3500 '!S675</f>
        <v>0</v>
      </c>
      <c r="L511" s="43">
        <f>'3500 '!T675</f>
        <v>0</v>
      </c>
      <c r="M511" s="52" t="str">
        <f>'3500 '!U675</f>
        <v/>
      </c>
      <c r="N511" s="62">
        <f>'3500 '!V675</f>
        <v>0</v>
      </c>
      <c r="O511" s="62">
        <f>'3500 '!W675</f>
        <v>0</v>
      </c>
      <c r="P511" s="62">
        <f>'3500 '!X675</f>
        <v>0</v>
      </c>
      <c r="Q511" s="62">
        <f>'3500 '!Y675</f>
        <v>0</v>
      </c>
      <c r="R511" s="62">
        <f>'3500 '!Z675</f>
        <v>0</v>
      </c>
      <c r="S511" s="62">
        <f>'3500 '!AA675</f>
        <v>0</v>
      </c>
      <c r="T511" s="52" t="str">
        <f>'3500 '!AB675</f>
        <v/>
      </c>
      <c r="U511" s="62">
        <f>'3500 '!AC675</f>
        <v>0</v>
      </c>
      <c r="W511" s="81">
        <f t="shared" si="5"/>
        <v>0</v>
      </c>
      <c r="X511" s="81"/>
      <c r="Y511" s="81"/>
    </row>
    <row r="512" spans="1:25" s="6" customFormat="1" ht="18" hidden="1" customHeight="1" x14ac:dyDescent="0.3">
      <c r="A512" s="6" t="str">
        <f>'3500 '!A676</f>
        <v>b</v>
      </c>
      <c r="B512" s="70" t="str">
        <f>'3500 '!B676</f>
        <v/>
      </c>
      <c r="C512" s="29" t="str">
        <f>'3500 '!C676</f>
        <v>პროცენტი</v>
      </c>
      <c r="D512" s="12">
        <f>'3500 '!D676</f>
        <v>0</v>
      </c>
      <c r="E512" s="12">
        <f>'3500 '!E676</f>
        <v>0</v>
      </c>
      <c r="F512" s="43">
        <f>'3500 '!F676</f>
        <v>0</v>
      </c>
      <c r="G512" s="43">
        <f>'3500 '!G676</f>
        <v>0</v>
      </c>
      <c r="H512" s="52" t="str">
        <f>'3500 '!L676</f>
        <v/>
      </c>
      <c r="I512" s="12">
        <f>'3500 '!M676</f>
        <v>0</v>
      </c>
      <c r="J512" s="12">
        <f>'3500 '!O676</f>
        <v>0</v>
      </c>
      <c r="K512" s="12">
        <f>'3500 '!S676</f>
        <v>0</v>
      </c>
      <c r="L512" s="43">
        <f>'3500 '!T676</f>
        <v>0</v>
      </c>
      <c r="M512" s="52" t="str">
        <f>'3500 '!U676</f>
        <v/>
      </c>
      <c r="N512" s="62">
        <f>'3500 '!V676</f>
        <v>0</v>
      </c>
      <c r="O512" s="62">
        <f>'3500 '!W676</f>
        <v>0</v>
      </c>
      <c r="P512" s="62">
        <f>'3500 '!X676</f>
        <v>0</v>
      </c>
      <c r="Q512" s="62">
        <f>'3500 '!Y676</f>
        <v>0</v>
      </c>
      <c r="R512" s="62">
        <f>'3500 '!Z676</f>
        <v>0</v>
      </c>
      <c r="S512" s="62">
        <f>'3500 '!AA676</f>
        <v>0</v>
      </c>
      <c r="T512" s="52" t="str">
        <f>'3500 '!AB676</f>
        <v/>
      </c>
      <c r="U512" s="62">
        <f>'3500 '!AC676</f>
        <v>0</v>
      </c>
      <c r="W512" s="81">
        <f t="shared" si="5"/>
        <v>0</v>
      </c>
      <c r="X512" s="81"/>
      <c r="Y512" s="81"/>
    </row>
    <row r="513" spans="1:25" s="6" customFormat="1" ht="18" hidden="1" customHeight="1" x14ac:dyDescent="0.3">
      <c r="A513" s="6" t="str">
        <f>'3500 '!A677</f>
        <v>b</v>
      </c>
      <c r="B513" s="70" t="str">
        <f>'3500 '!B677</f>
        <v/>
      </c>
      <c r="C513" s="29" t="str">
        <f>'3500 '!C677</f>
        <v>სუბსიდიები</v>
      </c>
      <c r="D513" s="12">
        <f>'3500 '!D677</f>
        <v>0</v>
      </c>
      <c r="E513" s="12">
        <f>'3500 '!E677</f>
        <v>0</v>
      </c>
      <c r="F513" s="43">
        <f>'3500 '!F677</f>
        <v>0</v>
      </c>
      <c r="G513" s="43">
        <f>'3500 '!G677</f>
        <v>0</v>
      </c>
      <c r="H513" s="52" t="str">
        <f>'3500 '!L677</f>
        <v/>
      </c>
      <c r="I513" s="12">
        <f>'3500 '!M677</f>
        <v>0</v>
      </c>
      <c r="J513" s="12">
        <f>'3500 '!O677</f>
        <v>0</v>
      </c>
      <c r="K513" s="12">
        <f>'3500 '!S677</f>
        <v>0</v>
      </c>
      <c r="L513" s="43">
        <f>'3500 '!T677</f>
        <v>0</v>
      </c>
      <c r="M513" s="52" t="str">
        <f>'3500 '!U677</f>
        <v/>
      </c>
      <c r="N513" s="62">
        <f>'3500 '!V677</f>
        <v>0</v>
      </c>
      <c r="O513" s="62">
        <f>'3500 '!W677</f>
        <v>0</v>
      </c>
      <c r="P513" s="62">
        <f>'3500 '!X677</f>
        <v>0</v>
      </c>
      <c r="Q513" s="62">
        <f>'3500 '!Y677</f>
        <v>0</v>
      </c>
      <c r="R513" s="62">
        <f>'3500 '!Z677</f>
        <v>0</v>
      </c>
      <c r="S513" s="62">
        <f>'3500 '!AA677</f>
        <v>0</v>
      </c>
      <c r="T513" s="52" t="str">
        <f>'3500 '!AB677</f>
        <v/>
      </c>
      <c r="U513" s="62">
        <f>'3500 '!AC677</f>
        <v>0</v>
      </c>
      <c r="W513" s="81">
        <f t="shared" si="5"/>
        <v>0</v>
      </c>
      <c r="X513" s="81"/>
      <c r="Y513" s="81"/>
    </row>
    <row r="514" spans="1:25" s="6" customFormat="1" ht="18" hidden="1" customHeight="1" x14ac:dyDescent="0.3">
      <c r="A514" s="6" t="str">
        <f>'3500 '!A678</f>
        <v>b</v>
      </c>
      <c r="B514" s="70" t="str">
        <f>'3500 '!B678</f>
        <v/>
      </c>
      <c r="C514" s="29" t="str">
        <f>'3500 '!C678</f>
        <v>გრანტები</v>
      </c>
      <c r="D514" s="12">
        <f>'3500 '!D678</f>
        <v>0</v>
      </c>
      <c r="E514" s="12">
        <f>'3500 '!E678</f>
        <v>0</v>
      </c>
      <c r="F514" s="43">
        <f>'3500 '!F678</f>
        <v>0</v>
      </c>
      <c r="G514" s="43">
        <f>'3500 '!G678</f>
        <v>0</v>
      </c>
      <c r="H514" s="52" t="str">
        <f>'3500 '!L678</f>
        <v/>
      </c>
      <c r="I514" s="12">
        <f>'3500 '!M678</f>
        <v>0</v>
      </c>
      <c r="J514" s="12">
        <f>'3500 '!O678</f>
        <v>0</v>
      </c>
      <c r="K514" s="12">
        <f>'3500 '!S678</f>
        <v>0</v>
      </c>
      <c r="L514" s="43">
        <f>'3500 '!T678</f>
        <v>0</v>
      </c>
      <c r="M514" s="52" t="str">
        <f>'3500 '!U678</f>
        <v/>
      </c>
      <c r="N514" s="62">
        <f>'3500 '!V678</f>
        <v>0</v>
      </c>
      <c r="O514" s="62">
        <f>'3500 '!W678</f>
        <v>0</v>
      </c>
      <c r="P514" s="62">
        <f>'3500 '!X678</f>
        <v>0</v>
      </c>
      <c r="Q514" s="62">
        <f>'3500 '!Y678</f>
        <v>0</v>
      </c>
      <c r="R514" s="62">
        <f>'3500 '!Z678</f>
        <v>0</v>
      </c>
      <c r="S514" s="62">
        <f>'3500 '!AA678</f>
        <v>0</v>
      </c>
      <c r="T514" s="52" t="str">
        <f>'3500 '!AB678</f>
        <v/>
      </c>
      <c r="U514" s="62">
        <f>'3500 '!AC678</f>
        <v>0</v>
      </c>
      <c r="W514" s="81">
        <f t="shared" si="5"/>
        <v>0</v>
      </c>
      <c r="X514" s="81"/>
      <c r="Y514" s="81"/>
    </row>
    <row r="515" spans="1:25" s="6" customFormat="1" ht="18" hidden="1" customHeight="1" x14ac:dyDescent="0.3">
      <c r="A515" s="6" t="str">
        <f>'3500 '!A679</f>
        <v>b</v>
      </c>
      <c r="B515" s="70" t="str">
        <f>'3500 '!B679</f>
        <v/>
      </c>
      <c r="C515" s="29" t="str">
        <f>'3500 '!C679</f>
        <v>სოციალური უზრუნველყოფა</v>
      </c>
      <c r="D515" s="11">
        <f>'3500 '!D679</f>
        <v>430</v>
      </c>
      <c r="E515" s="11">
        <f>'3500 '!E679</f>
        <v>343.2</v>
      </c>
      <c r="F515" s="42">
        <f>'3500 '!F679</f>
        <v>269.5</v>
      </c>
      <c r="G515" s="42">
        <f>'3500 '!G679</f>
        <v>269.34800000000001</v>
      </c>
      <c r="H515" s="51">
        <f>'3500 '!L679</f>
        <v>0.99943599257884974</v>
      </c>
      <c r="I515" s="11">
        <f>'3500 '!M679</f>
        <v>0</v>
      </c>
      <c r="J515" s="11">
        <f>'3500 '!O679</f>
        <v>30.242999999999981</v>
      </c>
      <c r="K515" s="11">
        <f>'3500 '!S679</f>
        <v>30.957000000000022</v>
      </c>
      <c r="L515" s="42">
        <f>'3500 '!T679</f>
        <v>0.15199999999998681</v>
      </c>
      <c r="M515" s="51">
        <f>'3500 '!U679</f>
        <v>0.78481351981351988</v>
      </c>
      <c r="N515" s="61">
        <f>'3500 '!V679</f>
        <v>73.851999999999975</v>
      </c>
      <c r="O515" s="61">
        <f>'3500 '!W679</f>
        <v>96</v>
      </c>
      <c r="P515" s="61">
        <f>'3500 '!X679</f>
        <v>100.5</v>
      </c>
      <c r="Q515" s="61">
        <f>'3500 '!Y679</f>
        <v>88.9</v>
      </c>
      <c r="R515" s="61">
        <f>'3500 '!Z679</f>
        <v>123.7</v>
      </c>
      <c r="S515" s="61">
        <f>'3500 '!AA679</f>
        <v>358.24800000000005</v>
      </c>
      <c r="T515" s="51">
        <f>'3500 '!AB679</f>
        <v>1.0438461538461541</v>
      </c>
      <c r="U515" s="61">
        <f>'3500 '!AC679</f>
        <v>-15.048000000000059</v>
      </c>
      <c r="V515" s="6">
        <v>88.9</v>
      </c>
      <c r="W515" s="81">
        <f t="shared" si="5"/>
        <v>0</v>
      </c>
      <c r="X515" s="81"/>
      <c r="Y515" s="81"/>
    </row>
    <row r="516" spans="1:25" s="6" customFormat="1" ht="18" hidden="1" customHeight="1" x14ac:dyDescent="0.3">
      <c r="A516" s="6" t="str">
        <f>'3500 '!A680</f>
        <v>b</v>
      </c>
      <c r="B516" s="70" t="str">
        <f>'3500 '!B680</f>
        <v/>
      </c>
      <c r="C516" s="29" t="str">
        <f>'3500 '!C680</f>
        <v>სხვა ხარჯები</v>
      </c>
      <c r="D516" s="12">
        <f>'3500 '!D680</f>
        <v>0</v>
      </c>
      <c r="E516" s="12">
        <f>'3500 '!E680</f>
        <v>0</v>
      </c>
      <c r="F516" s="43">
        <f>'3500 '!F680</f>
        <v>0</v>
      </c>
      <c r="G516" s="43">
        <f>'3500 '!G680</f>
        <v>0</v>
      </c>
      <c r="H516" s="52" t="str">
        <f>'3500 '!L680</f>
        <v/>
      </c>
      <c r="I516" s="12">
        <f>'3500 '!M680</f>
        <v>0</v>
      </c>
      <c r="J516" s="12">
        <f>'3500 '!O680</f>
        <v>0</v>
      </c>
      <c r="K516" s="12">
        <f>'3500 '!S680</f>
        <v>0</v>
      </c>
      <c r="L516" s="43">
        <f>'3500 '!T680</f>
        <v>0</v>
      </c>
      <c r="M516" s="52" t="str">
        <f>'3500 '!U680</f>
        <v/>
      </c>
      <c r="N516" s="62">
        <f>'3500 '!V680</f>
        <v>0</v>
      </c>
      <c r="O516" s="62">
        <f>'3500 '!W680</f>
        <v>0</v>
      </c>
      <c r="P516" s="62">
        <f>'3500 '!X680</f>
        <v>0</v>
      </c>
      <c r="Q516" s="62">
        <f>'3500 '!Y680</f>
        <v>0</v>
      </c>
      <c r="R516" s="62">
        <f>'3500 '!Z680</f>
        <v>0</v>
      </c>
      <c r="S516" s="62">
        <f>'3500 '!AA680</f>
        <v>0</v>
      </c>
      <c r="T516" s="52" t="str">
        <f>'3500 '!AB680</f>
        <v/>
      </c>
      <c r="U516" s="62">
        <f>'3500 '!AC680</f>
        <v>0</v>
      </c>
      <c r="W516" s="81">
        <f t="shared" si="5"/>
        <v>0</v>
      </c>
      <c r="X516" s="81"/>
      <c r="Y516" s="81"/>
    </row>
    <row r="517" spans="1:25" s="6" customFormat="1" ht="15" hidden="1" customHeight="1" x14ac:dyDescent="0.3">
      <c r="A517" s="6" t="str">
        <f>'3500 '!A681</f>
        <v>b</v>
      </c>
      <c r="B517" s="69" t="str">
        <f>'3500 '!B681</f>
        <v/>
      </c>
      <c r="C517" s="13" t="str">
        <f>'3500 '!C681</f>
        <v>არაფინანსური აქტივების ზრდა</v>
      </c>
      <c r="D517" s="14">
        <f>'3500 '!D681</f>
        <v>0</v>
      </c>
      <c r="E517" s="14">
        <f>'3500 '!E681</f>
        <v>0</v>
      </c>
      <c r="F517" s="44">
        <f>'3500 '!F681</f>
        <v>0</v>
      </c>
      <c r="G517" s="44">
        <f>'3500 '!G681</f>
        <v>0</v>
      </c>
      <c r="H517" s="53" t="str">
        <f>'3500 '!L681</f>
        <v/>
      </c>
      <c r="I517" s="14">
        <f>'3500 '!M681</f>
        <v>0</v>
      </c>
      <c r="J517" s="14">
        <f>'3500 '!O681</f>
        <v>0</v>
      </c>
      <c r="K517" s="14">
        <f>'3500 '!S681</f>
        <v>0</v>
      </c>
      <c r="L517" s="44">
        <f>'3500 '!T681</f>
        <v>0</v>
      </c>
      <c r="M517" s="53" t="str">
        <f>'3500 '!U681</f>
        <v/>
      </c>
      <c r="N517" s="63">
        <f>'3500 '!V681</f>
        <v>0</v>
      </c>
      <c r="O517" s="63">
        <f>'3500 '!W681</f>
        <v>0</v>
      </c>
      <c r="P517" s="63">
        <f>'3500 '!X681</f>
        <v>0</v>
      </c>
      <c r="Q517" s="63">
        <f>'3500 '!Y681</f>
        <v>0</v>
      </c>
      <c r="R517" s="63">
        <f>'3500 '!Z681</f>
        <v>0</v>
      </c>
      <c r="S517" s="63">
        <f>'3500 '!AA681</f>
        <v>0</v>
      </c>
      <c r="T517" s="53" t="str">
        <f>'3500 '!AB681</f>
        <v/>
      </c>
      <c r="U517" s="63">
        <f>'3500 '!AC681</f>
        <v>0</v>
      </c>
      <c r="W517" s="81">
        <f t="shared" si="5"/>
        <v>0</v>
      </c>
      <c r="X517" s="81"/>
      <c r="Y517" s="81"/>
    </row>
    <row r="518" spans="1:25" s="6" customFormat="1" ht="15" hidden="1" customHeight="1" x14ac:dyDescent="0.3">
      <c r="A518" s="6" t="str">
        <f>'3500 '!A682</f>
        <v>b</v>
      </c>
      <c r="B518" s="69" t="str">
        <f>'3500 '!B682</f>
        <v/>
      </c>
      <c r="C518" s="13" t="str">
        <f>'3500 '!C682</f>
        <v>ფინანსური აქტივების ზრდა</v>
      </c>
      <c r="D518" s="14">
        <f>'3500 '!D682</f>
        <v>0</v>
      </c>
      <c r="E518" s="14">
        <f>'3500 '!E682</f>
        <v>0</v>
      </c>
      <c r="F518" s="44">
        <f>'3500 '!F682</f>
        <v>0</v>
      </c>
      <c r="G518" s="44">
        <f>'3500 '!G682</f>
        <v>0</v>
      </c>
      <c r="H518" s="53" t="str">
        <f>'3500 '!L682</f>
        <v/>
      </c>
      <c r="I518" s="14">
        <f>'3500 '!M682</f>
        <v>0</v>
      </c>
      <c r="J518" s="14">
        <f>'3500 '!O682</f>
        <v>0</v>
      </c>
      <c r="K518" s="14">
        <f>'3500 '!S682</f>
        <v>0</v>
      </c>
      <c r="L518" s="44">
        <f>'3500 '!T682</f>
        <v>0</v>
      </c>
      <c r="M518" s="53" t="str">
        <f>'3500 '!U682</f>
        <v/>
      </c>
      <c r="N518" s="63">
        <f>'3500 '!V682</f>
        <v>0</v>
      </c>
      <c r="O518" s="63">
        <f>'3500 '!W682</f>
        <v>0</v>
      </c>
      <c r="P518" s="63">
        <f>'3500 '!X682</f>
        <v>0</v>
      </c>
      <c r="Q518" s="63">
        <f>'3500 '!Y682</f>
        <v>0</v>
      </c>
      <c r="R518" s="63">
        <f>'3500 '!Z682</f>
        <v>0</v>
      </c>
      <c r="S518" s="63">
        <f>'3500 '!AA682</f>
        <v>0</v>
      </c>
      <c r="T518" s="53" t="str">
        <f>'3500 '!AB682</f>
        <v/>
      </c>
      <c r="U518" s="63">
        <f>'3500 '!AC682</f>
        <v>0</v>
      </c>
      <c r="W518" s="81">
        <f t="shared" si="5"/>
        <v>0</v>
      </c>
      <c r="X518" s="81"/>
      <c r="Y518" s="81"/>
    </row>
    <row r="519" spans="1:25" s="6" customFormat="1" ht="15.75" hidden="1" customHeight="1" thickBot="1" x14ac:dyDescent="0.3">
      <c r="A519" s="6" t="str">
        <f>'3500 '!A683</f>
        <v>b</v>
      </c>
      <c r="B519" s="71" t="str">
        <f>'3500 '!B683</f>
        <v/>
      </c>
      <c r="C519" s="17" t="str">
        <f>'3500 '!C683</f>
        <v>ვალდებულებების კლება</v>
      </c>
      <c r="D519" s="18">
        <f>'3500 '!D683</f>
        <v>0</v>
      </c>
      <c r="E519" s="18">
        <f>'3500 '!E683</f>
        <v>0</v>
      </c>
      <c r="F519" s="46">
        <f>'3500 '!F683</f>
        <v>0</v>
      </c>
      <c r="G519" s="46">
        <f>'3500 '!G683</f>
        <v>0</v>
      </c>
      <c r="H519" s="55" t="str">
        <f>'3500 '!L683</f>
        <v/>
      </c>
      <c r="I519" s="18">
        <f>'3500 '!M683</f>
        <v>0</v>
      </c>
      <c r="J519" s="18">
        <f>'3500 '!O683</f>
        <v>0</v>
      </c>
      <c r="K519" s="18">
        <f>'3500 '!S683</f>
        <v>0</v>
      </c>
      <c r="L519" s="46">
        <f>'3500 '!T683</f>
        <v>0</v>
      </c>
      <c r="M519" s="55" t="str">
        <f>'3500 '!U683</f>
        <v/>
      </c>
      <c r="N519" s="65">
        <f>'3500 '!V683</f>
        <v>0</v>
      </c>
      <c r="O519" s="65">
        <f>'3500 '!W683</f>
        <v>0</v>
      </c>
      <c r="P519" s="65">
        <f>'3500 '!X683</f>
        <v>0</v>
      </c>
      <c r="Q519" s="65">
        <f>'3500 '!Y683</f>
        <v>0</v>
      </c>
      <c r="R519" s="65">
        <f>'3500 '!Z683</f>
        <v>0</v>
      </c>
      <c r="S519" s="65">
        <f>'3500 '!AA683</f>
        <v>0</v>
      </c>
      <c r="T519" s="55" t="str">
        <f>'3500 '!AB683</f>
        <v/>
      </c>
      <c r="U519" s="65">
        <f>'3500 '!AC683</f>
        <v>0</v>
      </c>
      <c r="W519" s="81">
        <f t="shared" si="5"/>
        <v>0</v>
      </c>
      <c r="X519" s="81"/>
      <c r="Y519" s="81"/>
    </row>
    <row r="520" spans="1:25" s="6" customFormat="1" ht="55.5" customHeight="1" thickTop="1" thickBot="1" x14ac:dyDescent="0.3">
      <c r="A520" s="6" t="str">
        <f>'3500 '!A684</f>
        <v>a</v>
      </c>
      <c r="B520" s="67" t="str">
        <f>'3500 '!B684</f>
        <v>35 02 03 13</v>
      </c>
      <c r="C520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520" s="7">
        <f>'3500 '!D684</f>
        <v>1000</v>
      </c>
      <c r="E520" s="7">
        <f>'3500 '!E684</f>
        <v>1522.6859999999999</v>
      </c>
      <c r="F520" s="40">
        <f>'3500 '!F684</f>
        <v>1006.386</v>
      </c>
      <c r="G520" s="40">
        <f>'3500 '!G684</f>
        <v>1005.57861</v>
      </c>
      <c r="H520" s="49">
        <f>'3500 '!L684</f>
        <v>0.99919773327530392</v>
      </c>
      <c r="I520" s="7">
        <f>'3500 '!M684</f>
        <v>0</v>
      </c>
      <c r="J520" s="7">
        <f>'3500 '!O684</f>
        <v>79.020000000000039</v>
      </c>
      <c r="K520" s="7">
        <f>'3500 '!S684</f>
        <v>141.78651000000002</v>
      </c>
      <c r="L520" s="40">
        <f>'3500 '!T684</f>
        <v>0.80738999999994121</v>
      </c>
      <c r="M520" s="49">
        <f>'3500 '!U684</f>
        <v>0.66039788242618636</v>
      </c>
      <c r="N520" s="59">
        <f>'3500 '!V684</f>
        <v>517.1073899999999</v>
      </c>
      <c r="O520" s="59">
        <f>'3500 '!W684</f>
        <v>546.1</v>
      </c>
      <c r="P520" s="59">
        <f>'3500 '!X684</f>
        <v>658</v>
      </c>
      <c r="Q520" s="59">
        <f>'3500 '!Y684</f>
        <v>507.1</v>
      </c>
      <c r="R520" s="59">
        <f>'3500 '!Z684</f>
        <v>431.3</v>
      </c>
      <c r="S520" s="59">
        <f>'3500 '!AA684</f>
        <v>1512.6786099999999</v>
      </c>
      <c r="T520" s="49">
        <f>'3500 '!AB684</f>
        <v>0.99342780455064272</v>
      </c>
      <c r="U520" s="59">
        <f>'3500 '!AC684</f>
        <v>10.007389999999987</v>
      </c>
      <c r="W520" s="81"/>
      <c r="X520" s="81"/>
      <c r="Y520" s="81"/>
    </row>
    <row r="521" spans="1:25" s="6" customFormat="1" ht="18.75" hidden="1" customHeight="1" thickTop="1" x14ac:dyDescent="0.3">
      <c r="A521" s="6" t="str">
        <f>'3500 '!A685</f>
        <v>b</v>
      </c>
      <c r="B521" s="69" t="str">
        <f>'3500 '!B685</f>
        <v/>
      </c>
      <c r="C521" s="8" t="str">
        <f>'3500 '!C685</f>
        <v>ხარჯები</v>
      </c>
      <c r="D521" s="9">
        <f>'3500 '!D685</f>
        <v>1000</v>
      </c>
      <c r="E521" s="9">
        <f>'3500 '!E685</f>
        <v>1522.6859999999999</v>
      </c>
      <c r="F521" s="41">
        <f>'3500 '!F685</f>
        <v>1006.386</v>
      </c>
      <c r="G521" s="41">
        <f>'3500 '!G685</f>
        <v>1005.57861</v>
      </c>
      <c r="H521" s="50">
        <f>'3500 '!L685</f>
        <v>0.99919773327530392</v>
      </c>
      <c r="I521" s="9">
        <f>'3500 '!M685</f>
        <v>0</v>
      </c>
      <c r="J521" s="9">
        <f>'3500 '!O685</f>
        <v>79.020000000000039</v>
      </c>
      <c r="K521" s="9">
        <f>'3500 '!S685</f>
        <v>141.78651000000002</v>
      </c>
      <c r="L521" s="41">
        <f>'3500 '!T685</f>
        <v>0.80738999999994121</v>
      </c>
      <c r="M521" s="50">
        <f>'3500 '!U685</f>
        <v>0.66039788242618636</v>
      </c>
      <c r="N521" s="60">
        <f>'3500 '!V685</f>
        <v>517.1073899999999</v>
      </c>
      <c r="O521" s="60">
        <f>'3500 '!W685</f>
        <v>546.1</v>
      </c>
      <c r="P521" s="60">
        <f>'3500 '!X685</f>
        <v>658</v>
      </c>
      <c r="Q521" s="60">
        <f>'3500 '!Y685</f>
        <v>507.1</v>
      </c>
      <c r="R521" s="60">
        <f>'3500 '!Z685</f>
        <v>431.3</v>
      </c>
      <c r="S521" s="60">
        <f>'3500 '!AA685</f>
        <v>1512.6786099999999</v>
      </c>
      <c r="T521" s="50">
        <f>'3500 '!AB685</f>
        <v>0.99342780455064272</v>
      </c>
      <c r="U521" s="60">
        <f>'3500 '!AC685</f>
        <v>10.007389999999987</v>
      </c>
      <c r="V521" s="6">
        <v>507.1</v>
      </c>
      <c r="W521" s="81">
        <f t="shared" si="5"/>
        <v>0</v>
      </c>
      <c r="X521" s="81"/>
      <c r="Y521" s="81"/>
    </row>
    <row r="522" spans="1:25" s="6" customFormat="1" ht="18" hidden="1" customHeight="1" x14ac:dyDescent="0.3">
      <c r="A522" s="6" t="str">
        <f>'3500 '!A686</f>
        <v>b</v>
      </c>
      <c r="B522" s="70" t="str">
        <f>'3500 '!B686</f>
        <v/>
      </c>
      <c r="C522" s="29" t="str">
        <f>'3500 '!C686</f>
        <v>შრომის ანაზღაურება</v>
      </c>
      <c r="D522" s="12">
        <f>'3500 '!D686</f>
        <v>0</v>
      </c>
      <c r="E522" s="12">
        <f>'3500 '!E686</f>
        <v>0</v>
      </c>
      <c r="F522" s="43">
        <f>'3500 '!F686</f>
        <v>0</v>
      </c>
      <c r="G522" s="43">
        <f>'3500 '!G686</f>
        <v>0</v>
      </c>
      <c r="H522" s="52" t="str">
        <f>'3500 '!L686</f>
        <v/>
      </c>
      <c r="I522" s="12">
        <f>'3500 '!M686</f>
        <v>0</v>
      </c>
      <c r="J522" s="12">
        <f>'3500 '!O686</f>
        <v>0</v>
      </c>
      <c r="K522" s="12">
        <f>'3500 '!S686</f>
        <v>0</v>
      </c>
      <c r="L522" s="43">
        <f>'3500 '!T686</f>
        <v>0</v>
      </c>
      <c r="M522" s="52" t="str">
        <f>'3500 '!U686</f>
        <v/>
      </c>
      <c r="N522" s="62">
        <f>'3500 '!V686</f>
        <v>0</v>
      </c>
      <c r="O522" s="62">
        <f>'3500 '!W686</f>
        <v>0</v>
      </c>
      <c r="P522" s="62">
        <f>'3500 '!X686</f>
        <v>0</v>
      </c>
      <c r="Q522" s="62">
        <f>'3500 '!Y686</f>
        <v>0</v>
      </c>
      <c r="R522" s="62">
        <f>'3500 '!Z686</f>
        <v>0</v>
      </c>
      <c r="S522" s="62">
        <f>'3500 '!AA686</f>
        <v>0</v>
      </c>
      <c r="T522" s="52" t="str">
        <f>'3500 '!AB686</f>
        <v/>
      </c>
      <c r="U522" s="62">
        <f>'3500 '!AC686</f>
        <v>0</v>
      </c>
      <c r="W522" s="81">
        <f t="shared" si="5"/>
        <v>0</v>
      </c>
      <c r="X522" s="81"/>
      <c r="Y522" s="81"/>
    </row>
    <row r="523" spans="1:25" s="6" customFormat="1" ht="18" hidden="1" customHeight="1" x14ac:dyDescent="0.3">
      <c r="A523" s="6" t="str">
        <f>'3500 '!A687</f>
        <v>b</v>
      </c>
      <c r="B523" s="70" t="str">
        <f>'3500 '!B687</f>
        <v/>
      </c>
      <c r="C523" s="29" t="str">
        <f>'3500 '!C687</f>
        <v>საქონელი და მომსახურება</v>
      </c>
      <c r="D523" s="12">
        <f>'3500 '!D687</f>
        <v>0</v>
      </c>
      <c r="E523" s="12">
        <f>'3500 '!E687</f>
        <v>0</v>
      </c>
      <c r="F523" s="43">
        <f>'3500 '!F687</f>
        <v>0</v>
      </c>
      <c r="G523" s="43">
        <f>'3500 '!G687</f>
        <v>0</v>
      </c>
      <c r="H523" s="52" t="str">
        <f>'3500 '!L687</f>
        <v/>
      </c>
      <c r="I523" s="12">
        <f>'3500 '!M687</f>
        <v>0</v>
      </c>
      <c r="J523" s="12">
        <f>'3500 '!O687</f>
        <v>0</v>
      </c>
      <c r="K523" s="12">
        <f>'3500 '!S687</f>
        <v>0</v>
      </c>
      <c r="L523" s="43">
        <f>'3500 '!T687</f>
        <v>0</v>
      </c>
      <c r="M523" s="52" t="str">
        <f>'3500 '!U687</f>
        <v/>
      </c>
      <c r="N523" s="62">
        <f>'3500 '!V687</f>
        <v>0</v>
      </c>
      <c r="O523" s="62">
        <f>'3500 '!W687</f>
        <v>0</v>
      </c>
      <c r="P523" s="62">
        <f>'3500 '!X687</f>
        <v>0</v>
      </c>
      <c r="Q523" s="62">
        <f>'3500 '!Y687</f>
        <v>0</v>
      </c>
      <c r="R523" s="62">
        <f>'3500 '!Z687</f>
        <v>0</v>
      </c>
      <c r="S523" s="62">
        <f>'3500 '!AA687</f>
        <v>0</v>
      </c>
      <c r="T523" s="52" t="str">
        <f>'3500 '!AB687</f>
        <v/>
      </c>
      <c r="U523" s="62">
        <f>'3500 '!AC687</f>
        <v>0</v>
      </c>
      <c r="W523" s="81">
        <f t="shared" si="5"/>
        <v>0</v>
      </c>
      <c r="X523" s="81"/>
      <c r="Y523" s="81"/>
    </row>
    <row r="524" spans="1:25" s="6" customFormat="1" ht="18" hidden="1" customHeight="1" x14ac:dyDescent="0.3">
      <c r="A524" s="6" t="str">
        <f>'3500 '!A688</f>
        <v>b</v>
      </c>
      <c r="B524" s="70" t="str">
        <f>'3500 '!B688</f>
        <v/>
      </c>
      <c r="C524" s="29" t="str">
        <f>'3500 '!C688</f>
        <v>პროცენტი</v>
      </c>
      <c r="D524" s="12">
        <f>'3500 '!D688</f>
        <v>0</v>
      </c>
      <c r="E524" s="12">
        <f>'3500 '!E688</f>
        <v>0</v>
      </c>
      <c r="F524" s="43">
        <f>'3500 '!F688</f>
        <v>0</v>
      </c>
      <c r="G524" s="43">
        <f>'3500 '!G688</f>
        <v>0</v>
      </c>
      <c r="H524" s="52" t="str">
        <f>'3500 '!L688</f>
        <v/>
      </c>
      <c r="I524" s="12">
        <f>'3500 '!M688</f>
        <v>0</v>
      </c>
      <c r="J524" s="12">
        <f>'3500 '!O688</f>
        <v>0</v>
      </c>
      <c r="K524" s="12">
        <f>'3500 '!S688</f>
        <v>0</v>
      </c>
      <c r="L524" s="43">
        <f>'3500 '!T688</f>
        <v>0</v>
      </c>
      <c r="M524" s="52" t="str">
        <f>'3500 '!U688</f>
        <v/>
      </c>
      <c r="N524" s="62">
        <f>'3500 '!V688</f>
        <v>0</v>
      </c>
      <c r="O524" s="62">
        <f>'3500 '!W688</f>
        <v>0</v>
      </c>
      <c r="P524" s="62">
        <f>'3500 '!X688</f>
        <v>0</v>
      </c>
      <c r="Q524" s="62">
        <f>'3500 '!Y688</f>
        <v>0</v>
      </c>
      <c r="R524" s="62">
        <f>'3500 '!Z688</f>
        <v>0</v>
      </c>
      <c r="S524" s="62">
        <f>'3500 '!AA688</f>
        <v>0</v>
      </c>
      <c r="T524" s="52" t="str">
        <f>'3500 '!AB688</f>
        <v/>
      </c>
      <c r="U524" s="62">
        <f>'3500 '!AC688</f>
        <v>0</v>
      </c>
      <c r="W524" s="81">
        <f t="shared" si="5"/>
        <v>0</v>
      </c>
      <c r="X524" s="81"/>
      <c r="Y524" s="81"/>
    </row>
    <row r="525" spans="1:25" s="6" customFormat="1" ht="18" hidden="1" customHeight="1" x14ac:dyDescent="0.3">
      <c r="A525" s="6" t="str">
        <f>'3500 '!A689</f>
        <v>b</v>
      </c>
      <c r="B525" s="70" t="str">
        <f>'3500 '!B689</f>
        <v/>
      </c>
      <c r="C525" s="29" t="str">
        <f>'3500 '!C689</f>
        <v>სუბსიდიები</v>
      </c>
      <c r="D525" s="12">
        <f>'3500 '!D689</f>
        <v>0</v>
      </c>
      <c r="E525" s="12">
        <f>'3500 '!E689</f>
        <v>0</v>
      </c>
      <c r="F525" s="43">
        <f>'3500 '!F689</f>
        <v>0</v>
      </c>
      <c r="G525" s="43">
        <f>'3500 '!G689</f>
        <v>0</v>
      </c>
      <c r="H525" s="52" t="str">
        <f>'3500 '!L689</f>
        <v/>
      </c>
      <c r="I525" s="12">
        <f>'3500 '!M689</f>
        <v>0</v>
      </c>
      <c r="J525" s="12">
        <f>'3500 '!O689</f>
        <v>0</v>
      </c>
      <c r="K525" s="12">
        <f>'3500 '!S689</f>
        <v>0</v>
      </c>
      <c r="L525" s="43">
        <f>'3500 '!T689</f>
        <v>0</v>
      </c>
      <c r="M525" s="52" t="str">
        <f>'3500 '!U689</f>
        <v/>
      </c>
      <c r="N525" s="62">
        <f>'3500 '!V689</f>
        <v>0</v>
      </c>
      <c r="O525" s="62">
        <f>'3500 '!W689</f>
        <v>0</v>
      </c>
      <c r="P525" s="62">
        <f>'3500 '!X689</f>
        <v>0</v>
      </c>
      <c r="Q525" s="62">
        <f>'3500 '!Y689</f>
        <v>0</v>
      </c>
      <c r="R525" s="62">
        <f>'3500 '!Z689</f>
        <v>0</v>
      </c>
      <c r="S525" s="62">
        <f>'3500 '!AA689</f>
        <v>0</v>
      </c>
      <c r="T525" s="52" t="str">
        <f>'3500 '!AB689</f>
        <v/>
      </c>
      <c r="U525" s="62">
        <f>'3500 '!AC689</f>
        <v>0</v>
      </c>
      <c r="W525" s="81">
        <f t="shared" si="5"/>
        <v>0</v>
      </c>
      <c r="X525" s="81"/>
      <c r="Y525" s="81"/>
    </row>
    <row r="526" spans="1:25" s="6" customFormat="1" ht="18" hidden="1" customHeight="1" x14ac:dyDescent="0.3">
      <c r="A526" s="6" t="str">
        <f>'3500 '!A690</f>
        <v>b</v>
      </c>
      <c r="B526" s="70" t="str">
        <f>'3500 '!B690</f>
        <v/>
      </c>
      <c r="C526" s="29" t="str">
        <f>'3500 '!C690</f>
        <v>გრანტები</v>
      </c>
      <c r="D526" s="12">
        <f>'3500 '!D690</f>
        <v>0</v>
      </c>
      <c r="E526" s="12">
        <f>'3500 '!E690</f>
        <v>0</v>
      </c>
      <c r="F526" s="43">
        <f>'3500 '!F690</f>
        <v>0</v>
      </c>
      <c r="G526" s="43">
        <f>'3500 '!G690</f>
        <v>0</v>
      </c>
      <c r="H526" s="52" t="str">
        <f>'3500 '!L690</f>
        <v/>
      </c>
      <c r="I526" s="12">
        <f>'3500 '!M690</f>
        <v>0</v>
      </c>
      <c r="J526" s="12">
        <f>'3500 '!O690</f>
        <v>0</v>
      </c>
      <c r="K526" s="12">
        <f>'3500 '!S690</f>
        <v>0</v>
      </c>
      <c r="L526" s="43">
        <f>'3500 '!T690</f>
        <v>0</v>
      </c>
      <c r="M526" s="52" t="str">
        <f>'3500 '!U690</f>
        <v/>
      </c>
      <c r="N526" s="62">
        <f>'3500 '!V690</f>
        <v>0</v>
      </c>
      <c r="O526" s="62">
        <f>'3500 '!W690</f>
        <v>0</v>
      </c>
      <c r="P526" s="62">
        <f>'3500 '!X690</f>
        <v>0</v>
      </c>
      <c r="Q526" s="62">
        <f>'3500 '!Y690</f>
        <v>0</v>
      </c>
      <c r="R526" s="62">
        <f>'3500 '!Z690</f>
        <v>0</v>
      </c>
      <c r="S526" s="62">
        <f>'3500 '!AA690</f>
        <v>0</v>
      </c>
      <c r="T526" s="52" t="str">
        <f>'3500 '!AB690</f>
        <v/>
      </c>
      <c r="U526" s="62">
        <f>'3500 '!AC690</f>
        <v>0</v>
      </c>
      <c r="W526" s="81">
        <f t="shared" si="5"/>
        <v>0</v>
      </c>
      <c r="X526" s="81"/>
      <c r="Y526" s="81"/>
    </row>
    <row r="527" spans="1:25" s="6" customFormat="1" ht="18" hidden="1" customHeight="1" x14ac:dyDescent="0.3">
      <c r="A527" s="6" t="str">
        <f>'3500 '!A691</f>
        <v>b</v>
      </c>
      <c r="B527" s="70" t="str">
        <f>'3500 '!B691</f>
        <v/>
      </c>
      <c r="C527" s="29" t="str">
        <f>'3500 '!C691</f>
        <v>სოციალური უზრუნველყოფა</v>
      </c>
      <c r="D527" s="11">
        <f>'3500 '!D691</f>
        <v>1000</v>
      </c>
      <c r="E527" s="11">
        <f>'3500 '!E691</f>
        <v>1522.6859999999999</v>
      </c>
      <c r="F527" s="42">
        <f>'3500 '!F691</f>
        <v>1006.386</v>
      </c>
      <c r="G527" s="42">
        <f>'3500 '!G691</f>
        <v>1005.57861</v>
      </c>
      <c r="H527" s="51">
        <f>'3500 '!L691</f>
        <v>0.99919773327530392</v>
      </c>
      <c r="I527" s="11">
        <f>'3500 '!M691</f>
        <v>0</v>
      </c>
      <c r="J527" s="11">
        <f>'3500 '!O691</f>
        <v>79.020000000000039</v>
      </c>
      <c r="K527" s="11">
        <f>'3500 '!S691</f>
        <v>141.78651000000002</v>
      </c>
      <c r="L527" s="42">
        <f>'3500 '!T691</f>
        <v>0.80738999999994121</v>
      </c>
      <c r="M527" s="51">
        <f>'3500 '!U691</f>
        <v>0.66039788242618636</v>
      </c>
      <c r="N527" s="61">
        <f>'3500 '!V691</f>
        <v>517.1073899999999</v>
      </c>
      <c r="O527" s="61">
        <f>'3500 '!W691</f>
        <v>546.1</v>
      </c>
      <c r="P527" s="61">
        <f>'3500 '!X691</f>
        <v>658</v>
      </c>
      <c r="Q527" s="61">
        <f>'3500 '!Y691</f>
        <v>507.1</v>
      </c>
      <c r="R527" s="61">
        <f>'3500 '!Z691</f>
        <v>431.3</v>
      </c>
      <c r="S527" s="61">
        <f>'3500 '!AA691</f>
        <v>1512.6786099999999</v>
      </c>
      <c r="T527" s="51">
        <f>'3500 '!AB691</f>
        <v>0.99342780455064272</v>
      </c>
      <c r="U527" s="61">
        <f>'3500 '!AC691</f>
        <v>10.007389999999987</v>
      </c>
      <c r="V527" s="6">
        <v>507.1</v>
      </c>
      <c r="W527" s="81">
        <f t="shared" si="5"/>
        <v>0</v>
      </c>
      <c r="X527" s="81"/>
      <c r="Y527" s="81"/>
    </row>
    <row r="528" spans="1:25" s="6" customFormat="1" ht="18" hidden="1" customHeight="1" x14ac:dyDescent="0.3">
      <c r="A528" s="6" t="str">
        <f>'3500 '!A692</f>
        <v>b</v>
      </c>
      <c r="B528" s="70" t="str">
        <f>'3500 '!B692</f>
        <v/>
      </c>
      <c r="C528" s="29" t="str">
        <f>'3500 '!C692</f>
        <v>სხვა ხარჯები</v>
      </c>
      <c r="D528" s="12">
        <f>'3500 '!D692</f>
        <v>0</v>
      </c>
      <c r="E528" s="12">
        <f>'3500 '!E692</f>
        <v>0</v>
      </c>
      <c r="F528" s="43">
        <f>'3500 '!F692</f>
        <v>0</v>
      </c>
      <c r="G528" s="43">
        <f>'3500 '!G692</f>
        <v>0</v>
      </c>
      <c r="H528" s="52" t="str">
        <f>'3500 '!L692</f>
        <v/>
      </c>
      <c r="I528" s="12">
        <f>'3500 '!M692</f>
        <v>0</v>
      </c>
      <c r="J528" s="12">
        <f>'3500 '!O692</f>
        <v>0</v>
      </c>
      <c r="K528" s="12">
        <f>'3500 '!S692</f>
        <v>0</v>
      </c>
      <c r="L528" s="43">
        <f>'3500 '!T692</f>
        <v>0</v>
      </c>
      <c r="M528" s="52" t="str">
        <f>'3500 '!U692</f>
        <v/>
      </c>
      <c r="N528" s="62">
        <f>'3500 '!V692</f>
        <v>0</v>
      </c>
      <c r="O528" s="62">
        <f>'3500 '!W692</f>
        <v>0</v>
      </c>
      <c r="P528" s="62">
        <f>'3500 '!X692</f>
        <v>0</v>
      </c>
      <c r="Q528" s="62">
        <f>'3500 '!Y692</f>
        <v>0</v>
      </c>
      <c r="R528" s="62">
        <f>'3500 '!Z692</f>
        <v>0</v>
      </c>
      <c r="S528" s="62">
        <f>'3500 '!AA692</f>
        <v>0</v>
      </c>
      <c r="T528" s="52" t="str">
        <f>'3500 '!AB692</f>
        <v/>
      </c>
      <c r="U528" s="62">
        <f>'3500 '!AC692</f>
        <v>0</v>
      </c>
      <c r="W528" s="81">
        <f t="shared" si="5"/>
        <v>0</v>
      </c>
      <c r="X528" s="81"/>
      <c r="Y528" s="81"/>
    </row>
    <row r="529" spans="1:25" s="6" customFormat="1" ht="15" hidden="1" customHeight="1" x14ac:dyDescent="0.3">
      <c r="A529" s="6" t="str">
        <f>'3500 '!A693</f>
        <v>b</v>
      </c>
      <c r="B529" s="69" t="str">
        <f>'3500 '!B693</f>
        <v/>
      </c>
      <c r="C529" s="13" t="str">
        <f>'3500 '!C693</f>
        <v>არაფინანსური აქტივების ზრდა</v>
      </c>
      <c r="D529" s="14">
        <f>'3500 '!D693</f>
        <v>0</v>
      </c>
      <c r="E529" s="14">
        <f>'3500 '!E693</f>
        <v>0</v>
      </c>
      <c r="F529" s="44">
        <f>'3500 '!F693</f>
        <v>0</v>
      </c>
      <c r="G529" s="44">
        <f>'3500 '!G693</f>
        <v>0</v>
      </c>
      <c r="H529" s="53" t="str">
        <f>'3500 '!L693</f>
        <v/>
      </c>
      <c r="I529" s="14">
        <f>'3500 '!M693</f>
        <v>0</v>
      </c>
      <c r="J529" s="14">
        <f>'3500 '!O693</f>
        <v>0</v>
      </c>
      <c r="K529" s="14">
        <f>'3500 '!S693</f>
        <v>0</v>
      </c>
      <c r="L529" s="44">
        <f>'3500 '!T693</f>
        <v>0</v>
      </c>
      <c r="M529" s="53" t="str">
        <f>'3500 '!U693</f>
        <v/>
      </c>
      <c r="N529" s="63">
        <f>'3500 '!V693</f>
        <v>0</v>
      </c>
      <c r="O529" s="63">
        <f>'3500 '!W693</f>
        <v>0</v>
      </c>
      <c r="P529" s="63">
        <f>'3500 '!X693</f>
        <v>0</v>
      </c>
      <c r="Q529" s="63">
        <f>'3500 '!Y693</f>
        <v>0</v>
      </c>
      <c r="R529" s="63">
        <f>'3500 '!Z693</f>
        <v>0</v>
      </c>
      <c r="S529" s="63">
        <f>'3500 '!AA693</f>
        <v>0</v>
      </c>
      <c r="T529" s="53" t="str">
        <f>'3500 '!AB693</f>
        <v/>
      </c>
      <c r="U529" s="63">
        <f>'3500 '!AC693</f>
        <v>0</v>
      </c>
      <c r="W529" s="81">
        <f t="shared" ref="W529:W592" si="6">Q529-V529</f>
        <v>0</v>
      </c>
      <c r="X529" s="81"/>
      <c r="Y529" s="81"/>
    </row>
    <row r="530" spans="1:25" s="6" customFormat="1" ht="15" hidden="1" customHeight="1" x14ac:dyDescent="0.3">
      <c r="A530" s="6" t="str">
        <f>'3500 '!A694</f>
        <v>b</v>
      </c>
      <c r="B530" s="69" t="str">
        <f>'3500 '!B694</f>
        <v/>
      </c>
      <c r="C530" s="13" t="str">
        <f>'3500 '!C694</f>
        <v>ფინანსური აქტივების ზრდა</v>
      </c>
      <c r="D530" s="14">
        <f>'3500 '!D694</f>
        <v>0</v>
      </c>
      <c r="E530" s="14">
        <f>'3500 '!E694</f>
        <v>0</v>
      </c>
      <c r="F530" s="44">
        <f>'3500 '!F694</f>
        <v>0</v>
      </c>
      <c r="G530" s="44">
        <f>'3500 '!G694</f>
        <v>0</v>
      </c>
      <c r="H530" s="53" t="str">
        <f>'3500 '!L694</f>
        <v/>
      </c>
      <c r="I530" s="14">
        <f>'3500 '!M694</f>
        <v>0</v>
      </c>
      <c r="J530" s="14">
        <f>'3500 '!O694</f>
        <v>0</v>
      </c>
      <c r="K530" s="14">
        <f>'3500 '!S694</f>
        <v>0</v>
      </c>
      <c r="L530" s="44">
        <f>'3500 '!T694</f>
        <v>0</v>
      </c>
      <c r="M530" s="53" t="str">
        <f>'3500 '!U694</f>
        <v/>
      </c>
      <c r="N530" s="63">
        <f>'3500 '!V694</f>
        <v>0</v>
      </c>
      <c r="O530" s="63">
        <f>'3500 '!W694</f>
        <v>0</v>
      </c>
      <c r="P530" s="63">
        <f>'3500 '!X694</f>
        <v>0</v>
      </c>
      <c r="Q530" s="63">
        <f>'3500 '!Y694</f>
        <v>0</v>
      </c>
      <c r="R530" s="63">
        <f>'3500 '!Z694</f>
        <v>0</v>
      </c>
      <c r="S530" s="63">
        <f>'3500 '!AA694</f>
        <v>0</v>
      </c>
      <c r="T530" s="53" t="str">
        <f>'3500 '!AB694</f>
        <v/>
      </c>
      <c r="U530" s="63">
        <f>'3500 '!AC694</f>
        <v>0</v>
      </c>
      <c r="W530" s="81">
        <f t="shared" si="6"/>
        <v>0</v>
      </c>
      <c r="X530" s="81"/>
      <c r="Y530" s="81"/>
    </row>
    <row r="531" spans="1:25" s="6" customFormat="1" ht="15.75" hidden="1" customHeight="1" thickBot="1" x14ac:dyDescent="0.3">
      <c r="A531" s="6" t="str">
        <f>'3500 '!A695</f>
        <v>b</v>
      </c>
      <c r="B531" s="71" t="str">
        <f>'3500 '!B695</f>
        <v/>
      </c>
      <c r="C531" s="17" t="str">
        <f>'3500 '!C695</f>
        <v>ვალდებულებების კლება</v>
      </c>
      <c r="D531" s="18">
        <f>'3500 '!D695</f>
        <v>0</v>
      </c>
      <c r="E531" s="18">
        <f>'3500 '!E695</f>
        <v>0</v>
      </c>
      <c r="F531" s="46">
        <f>'3500 '!F695</f>
        <v>0</v>
      </c>
      <c r="G531" s="46">
        <f>'3500 '!G695</f>
        <v>0</v>
      </c>
      <c r="H531" s="55" t="str">
        <f>'3500 '!L695</f>
        <v/>
      </c>
      <c r="I531" s="18">
        <f>'3500 '!M695</f>
        <v>0</v>
      </c>
      <c r="J531" s="18">
        <f>'3500 '!O695</f>
        <v>0</v>
      </c>
      <c r="K531" s="18">
        <f>'3500 '!S695</f>
        <v>0</v>
      </c>
      <c r="L531" s="46">
        <f>'3500 '!T695</f>
        <v>0</v>
      </c>
      <c r="M531" s="55" t="str">
        <f>'3500 '!U695</f>
        <v/>
      </c>
      <c r="N531" s="65">
        <f>'3500 '!V695</f>
        <v>0</v>
      </c>
      <c r="O531" s="65">
        <f>'3500 '!W695</f>
        <v>0</v>
      </c>
      <c r="P531" s="65">
        <f>'3500 '!X695</f>
        <v>0</v>
      </c>
      <c r="Q531" s="65">
        <f>'3500 '!Y695</f>
        <v>0</v>
      </c>
      <c r="R531" s="65">
        <f>'3500 '!Z695</f>
        <v>0</v>
      </c>
      <c r="S531" s="65">
        <f>'3500 '!AA695</f>
        <v>0</v>
      </c>
      <c r="T531" s="55" t="str">
        <f>'3500 '!AB695</f>
        <v/>
      </c>
      <c r="U531" s="65">
        <f>'3500 '!AC695</f>
        <v>0</v>
      </c>
      <c r="W531" s="81">
        <f t="shared" si="6"/>
        <v>0</v>
      </c>
      <c r="X531" s="81"/>
      <c r="Y531" s="81"/>
    </row>
    <row r="532" spans="1:25" s="6" customFormat="1" ht="55.5" customHeight="1" thickTop="1" thickBot="1" x14ac:dyDescent="0.3">
      <c r="A532" s="6" t="str">
        <f>'3500 '!A708</f>
        <v>a</v>
      </c>
      <c r="B532" s="67" t="str">
        <f>'3500 '!B696</f>
        <v>35 02 03 14</v>
      </c>
      <c r="C532" s="19" t="str">
        <f>'3500 '!C696</f>
        <v>მძიმე და ღრმა გონებრივი განვითარების შეფერხების მქონე  ბავშვთა ბინაზე მოვლის ქვეპროგრამა</v>
      </c>
      <c r="D532" s="7"/>
      <c r="E532" s="7">
        <f>'3500 '!E696</f>
        <v>36</v>
      </c>
      <c r="F532" s="40">
        <f>'3500 '!F696</f>
        <v>0</v>
      </c>
      <c r="G532" s="40">
        <f>'3500 '!G696</f>
        <v>0</v>
      </c>
      <c r="H532" s="49" t="str">
        <f>'3500 '!L696</f>
        <v/>
      </c>
      <c r="I532" s="7"/>
      <c r="J532" s="7"/>
      <c r="K532" s="7"/>
      <c r="L532" s="40">
        <f>'3500 '!T696</f>
        <v>0</v>
      </c>
      <c r="M532" s="49">
        <f>'3500 '!U696</f>
        <v>0</v>
      </c>
      <c r="N532" s="59">
        <f>'3500 '!V696</f>
        <v>36</v>
      </c>
      <c r="O532" s="59"/>
      <c r="P532" s="59"/>
      <c r="Q532" s="59">
        <f>'3500 '!Y696</f>
        <v>36</v>
      </c>
      <c r="R532" s="59"/>
      <c r="S532" s="59">
        <f>'3500 '!AA696</f>
        <v>36</v>
      </c>
      <c r="T532" s="49">
        <f>'3500 '!AB696</f>
        <v>1</v>
      </c>
      <c r="U532" s="59">
        <f>'3500 '!AC696</f>
        <v>0</v>
      </c>
      <c r="W532" s="81"/>
      <c r="X532" s="81"/>
      <c r="Y532" s="81"/>
    </row>
    <row r="533" spans="1:25" s="6" customFormat="1" ht="18.75" customHeight="1" thickTop="1" x14ac:dyDescent="0.25">
      <c r="A533" s="6" t="str">
        <f>'3500 '!A709</f>
        <v>a</v>
      </c>
      <c r="B533" s="69"/>
      <c r="C533" s="8" t="str">
        <f>'3500 '!C697</f>
        <v>ხარჯები</v>
      </c>
      <c r="D533" s="9"/>
      <c r="E533" s="9">
        <f>'3500 '!E697</f>
        <v>36</v>
      </c>
      <c r="F533" s="41">
        <f>'3500 '!F697</f>
        <v>0</v>
      </c>
      <c r="G533" s="41">
        <f>'3500 '!G697</f>
        <v>0</v>
      </c>
      <c r="H533" s="50" t="str">
        <f>'3500 '!L697</f>
        <v/>
      </c>
      <c r="I533" s="9"/>
      <c r="J533" s="9"/>
      <c r="K533" s="9"/>
      <c r="L533" s="41">
        <f>'3500 '!T697</f>
        <v>0</v>
      </c>
      <c r="M533" s="50">
        <f>'3500 '!U697</f>
        <v>0</v>
      </c>
      <c r="N533" s="60">
        <f>'3500 '!V697</f>
        <v>36</v>
      </c>
      <c r="O533" s="60"/>
      <c r="P533" s="60"/>
      <c r="Q533" s="60">
        <f>'3500 '!Y697</f>
        <v>36</v>
      </c>
      <c r="R533" s="60"/>
      <c r="S533" s="60">
        <f>'3500 '!AA697</f>
        <v>36</v>
      </c>
      <c r="T533" s="50">
        <f>'3500 '!AB697</f>
        <v>1</v>
      </c>
      <c r="U533" s="60">
        <f>'3500 '!AC697</f>
        <v>0</v>
      </c>
      <c r="W533" s="81"/>
      <c r="X533" s="81"/>
      <c r="Y533" s="81"/>
    </row>
    <row r="534" spans="1:25" s="6" customFormat="1" ht="18" hidden="1" customHeight="1" x14ac:dyDescent="0.25">
      <c r="A534" s="6" t="str">
        <f>'3500 '!A710</f>
        <v>b</v>
      </c>
      <c r="B534" s="70"/>
      <c r="C534" s="29" t="str">
        <f>'3500 '!C698</f>
        <v>შრომის ანაზღაურება</v>
      </c>
      <c r="D534" s="12"/>
      <c r="E534" s="12">
        <f>'3500 '!E698</f>
        <v>0</v>
      </c>
      <c r="F534" s="43">
        <f>'3500 '!F698</f>
        <v>0</v>
      </c>
      <c r="G534" s="43">
        <f>'3500 '!G698</f>
        <v>0</v>
      </c>
      <c r="H534" s="52" t="str">
        <f>'3500 '!L698</f>
        <v/>
      </c>
      <c r="I534" s="12"/>
      <c r="J534" s="12"/>
      <c r="K534" s="12"/>
      <c r="L534" s="43">
        <f>'3500 '!T698</f>
        <v>0</v>
      </c>
      <c r="M534" s="52" t="str">
        <f>'3500 '!U698</f>
        <v/>
      </c>
      <c r="N534" s="62">
        <f>'3500 '!V698</f>
        <v>0</v>
      </c>
      <c r="O534" s="62"/>
      <c r="P534" s="62"/>
      <c r="Q534" s="62">
        <f>'3500 '!Y698</f>
        <v>0</v>
      </c>
      <c r="R534" s="62"/>
      <c r="S534" s="62">
        <f>'3500 '!AA698</f>
        <v>0</v>
      </c>
      <c r="T534" s="52" t="str">
        <f>'3500 '!AB698</f>
        <v/>
      </c>
      <c r="U534" s="62">
        <f>'3500 '!AC698</f>
        <v>0</v>
      </c>
      <c r="W534" s="81">
        <f t="shared" si="6"/>
        <v>0</v>
      </c>
      <c r="X534" s="81"/>
      <c r="Y534" s="81"/>
    </row>
    <row r="535" spans="1:25" s="6" customFormat="1" ht="18" customHeight="1" x14ac:dyDescent="0.25">
      <c r="A535" s="6" t="str">
        <f>'3500 '!A711</f>
        <v>a</v>
      </c>
      <c r="B535" s="70"/>
      <c r="C535" s="29" t="str">
        <f>'3500 '!C699</f>
        <v>საქონელი და მომსახურება</v>
      </c>
      <c r="D535" s="12"/>
      <c r="E535" s="12">
        <f>'3500 '!E699</f>
        <v>0</v>
      </c>
      <c r="F535" s="43">
        <f>'3500 '!F699</f>
        <v>0</v>
      </c>
      <c r="G535" s="43">
        <f>'3500 '!G699</f>
        <v>0</v>
      </c>
      <c r="H535" s="52" t="str">
        <f>'3500 '!L699</f>
        <v/>
      </c>
      <c r="I535" s="12"/>
      <c r="J535" s="12"/>
      <c r="K535" s="12"/>
      <c r="L535" s="43">
        <f>'3500 '!T699</f>
        <v>0</v>
      </c>
      <c r="M535" s="52" t="str">
        <f>'3500 '!U699</f>
        <v/>
      </c>
      <c r="N535" s="62">
        <f>'3500 '!V699</f>
        <v>0</v>
      </c>
      <c r="O535" s="62"/>
      <c r="P535" s="62"/>
      <c r="Q535" s="62">
        <f>'3500 '!Y699</f>
        <v>0</v>
      </c>
      <c r="R535" s="62"/>
      <c r="S535" s="62">
        <f>'3500 '!AA699</f>
        <v>0</v>
      </c>
      <c r="T535" s="52" t="str">
        <f>'3500 '!AB699</f>
        <v/>
      </c>
      <c r="U535" s="62">
        <f>'3500 '!AC699</f>
        <v>0</v>
      </c>
      <c r="W535" s="81"/>
      <c r="X535" s="81"/>
      <c r="Y535" s="81"/>
    </row>
    <row r="536" spans="1:25" s="6" customFormat="1" ht="18" hidden="1" customHeight="1" x14ac:dyDescent="0.25">
      <c r="A536" s="6" t="str">
        <f>'3500 '!A712</f>
        <v>b</v>
      </c>
      <c r="B536" s="70"/>
      <c r="C536" s="29" t="str">
        <f>'3500 '!C700</f>
        <v>პროცენტი</v>
      </c>
      <c r="D536" s="12"/>
      <c r="E536" s="12">
        <f>'3500 '!E700</f>
        <v>0</v>
      </c>
      <c r="F536" s="43">
        <f>'3500 '!F700</f>
        <v>0</v>
      </c>
      <c r="G536" s="43">
        <f>'3500 '!G700</f>
        <v>0</v>
      </c>
      <c r="H536" s="52" t="str">
        <f>'3500 '!L700</f>
        <v/>
      </c>
      <c r="I536" s="12"/>
      <c r="J536" s="12"/>
      <c r="K536" s="12"/>
      <c r="L536" s="43">
        <f>'3500 '!T700</f>
        <v>0</v>
      </c>
      <c r="M536" s="52" t="str">
        <f>'3500 '!U700</f>
        <v/>
      </c>
      <c r="N536" s="62">
        <f>'3500 '!V700</f>
        <v>0</v>
      </c>
      <c r="O536" s="62"/>
      <c r="P536" s="62"/>
      <c r="Q536" s="62">
        <f>'3500 '!Y700</f>
        <v>0</v>
      </c>
      <c r="R536" s="62"/>
      <c r="S536" s="62">
        <f>'3500 '!AA700</f>
        <v>0</v>
      </c>
      <c r="T536" s="52" t="str">
        <f>'3500 '!AB700</f>
        <v/>
      </c>
      <c r="U536" s="62">
        <f>'3500 '!AC700</f>
        <v>0</v>
      </c>
      <c r="W536" s="81">
        <f t="shared" si="6"/>
        <v>0</v>
      </c>
      <c r="X536" s="81"/>
      <c r="Y536" s="81"/>
    </row>
    <row r="537" spans="1:25" s="6" customFormat="1" ht="18" hidden="1" customHeight="1" x14ac:dyDescent="0.25">
      <c r="A537" s="6" t="str">
        <f>'3500 '!A713</f>
        <v>b</v>
      </c>
      <c r="B537" s="70"/>
      <c r="C537" s="29" t="str">
        <f>'3500 '!C701</f>
        <v>სუბსიდიები</v>
      </c>
      <c r="D537" s="12"/>
      <c r="E537" s="12">
        <f>'3500 '!E701</f>
        <v>0</v>
      </c>
      <c r="F537" s="43">
        <f>'3500 '!F701</f>
        <v>0</v>
      </c>
      <c r="G537" s="43">
        <f>'3500 '!G701</f>
        <v>0</v>
      </c>
      <c r="H537" s="52" t="str">
        <f>'3500 '!L701</f>
        <v/>
      </c>
      <c r="I537" s="12"/>
      <c r="J537" s="12"/>
      <c r="K537" s="12"/>
      <c r="L537" s="43">
        <f>'3500 '!T701</f>
        <v>0</v>
      </c>
      <c r="M537" s="52" t="str">
        <f>'3500 '!U701</f>
        <v/>
      </c>
      <c r="N537" s="62">
        <f>'3500 '!V701</f>
        <v>0</v>
      </c>
      <c r="O537" s="62"/>
      <c r="P537" s="62"/>
      <c r="Q537" s="62">
        <f>'3500 '!Y701</f>
        <v>0</v>
      </c>
      <c r="R537" s="62"/>
      <c r="S537" s="62">
        <f>'3500 '!AA701</f>
        <v>0</v>
      </c>
      <c r="T537" s="52" t="str">
        <f>'3500 '!AB701</f>
        <v/>
      </c>
      <c r="U537" s="62">
        <f>'3500 '!AC701</f>
        <v>0</v>
      </c>
      <c r="W537" s="81">
        <f t="shared" si="6"/>
        <v>0</v>
      </c>
      <c r="X537" s="81"/>
      <c r="Y537" s="81"/>
    </row>
    <row r="538" spans="1:25" s="6" customFormat="1" ht="18" hidden="1" customHeight="1" x14ac:dyDescent="0.25">
      <c r="A538" s="6" t="str">
        <f>'3500 '!A714</f>
        <v>b</v>
      </c>
      <c r="B538" s="70"/>
      <c r="C538" s="29" t="str">
        <f>'3500 '!C702</f>
        <v>გრანტები</v>
      </c>
      <c r="D538" s="12"/>
      <c r="E538" s="12">
        <f>'3500 '!E702</f>
        <v>0</v>
      </c>
      <c r="F538" s="43">
        <f>'3500 '!F702</f>
        <v>0</v>
      </c>
      <c r="G538" s="43">
        <f>'3500 '!G702</f>
        <v>0</v>
      </c>
      <c r="H538" s="52" t="str">
        <f>'3500 '!L702</f>
        <v/>
      </c>
      <c r="I538" s="12"/>
      <c r="J538" s="12"/>
      <c r="K538" s="12"/>
      <c r="L538" s="43">
        <f>'3500 '!T702</f>
        <v>0</v>
      </c>
      <c r="M538" s="52" t="str">
        <f>'3500 '!U702</f>
        <v/>
      </c>
      <c r="N538" s="62">
        <f>'3500 '!V702</f>
        <v>0</v>
      </c>
      <c r="O538" s="62"/>
      <c r="P538" s="62"/>
      <c r="Q538" s="62">
        <f>'3500 '!Y702</f>
        <v>0</v>
      </c>
      <c r="R538" s="62"/>
      <c r="S538" s="62">
        <f>'3500 '!AA702</f>
        <v>0</v>
      </c>
      <c r="T538" s="52" t="str">
        <f>'3500 '!AB702</f>
        <v/>
      </c>
      <c r="U538" s="62">
        <f>'3500 '!AC702</f>
        <v>0</v>
      </c>
      <c r="W538" s="81">
        <f t="shared" si="6"/>
        <v>0</v>
      </c>
      <c r="X538" s="81"/>
      <c r="Y538" s="81"/>
    </row>
    <row r="539" spans="1:25" s="6" customFormat="1" ht="18" customHeight="1" x14ac:dyDescent="0.25">
      <c r="A539" s="6" t="str">
        <f>'3500 '!A715</f>
        <v>a</v>
      </c>
      <c r="B539" s="70"/>
      <c r="C539" s="29" t="str">
        <f>'3500 '!C703</f>
        <v>სოციალური უზრუნველყოფა</v>
      </c>
      <c r="D539" s="11"/>
      <c r="E539" s="11">
        <f>'3500 '!E703</f>
        <v>36</v>
      </c>
      <c r="F539" s="42">
        <f>'3500 '!F703</f>
        <v>0</v>
      </c>
      <c r="G539" s="42">
        <f>'3500 '!G703</f>
        <v>0</v>
      </c>
      <c r="H539" s="51" t="str">
        <f>'3500 '!L703</f>
        <v/>
      </c>
      <c r="I539" s="11"/>
      <c r="J539" s="11"/>
      <c r="K539" s="11"/>
      <c r="L539" s="42">
        <f>'3500 '!T703</f>
        <v>0</v>
      </c>
      <c r="M539" s="51">
        <f>'3500 '!U703</f>
        <v>0</v>
      </c>
      <c r="N539" s="61">
        <f>'3500 '!V703</f>
        <v>36</v>
      </c>
      <c r="O539" s="61"/>
      <c r="P539" s="61"/>
      <c r="Q539" s="61">
        <f>'3500 '!Y703</f>
        <v>36</v>
      </c>
      <c r="R539" s="61"/>
      <c r="S539" s="61">
        <f>'3500 '!AA703</f>
        <v>36</v>
      </c>
      <c r="T539" s="51">
        <f>'3500 '!AB703</f>
        <v>1</v>
      </c>
      <c r="U539" s="61">
        <f>'3500 '!AC703</f>
        <v>0</v>
      </c>
      <c r="W539" s="81"/>
      <c r="X539" s="81"/>
      <c r="Y539" s="81"/>
    </row>
    <row r="540" spans="1:25" s="6" customFormat="1" ht="18" customHeight="1" x14ac:dyDescent="0.25">
      <c r="A540" s="6" t="str">
        <f>'3500 '!A716</f>
        <v>a</v>
      </c>
      <c r="B540" s="70"/>
      <c r="C540" s="29" t="str">
        <f>'3500 '!C704</f>
        <v>სხვა ხარჯები</v>
      </c>
      <c r="D540" s="12"/>
      <c r="E540" s="12">
        <f>'3500 '!E704</f>
        <v>0</v>
      </c>
      <c r="F540" s="43">
        <f>'3500 '!F704</f>
        <v>0</v>
      </c>
      <c r="G540" s="43">
        <f>'3500 '!G704</f>
        <v>0</v>
      </c>
      <c r="H540" s="52" t="str">
        <f>'3500 '!L704</f>
        <v/>
      </c>
      <c r="I540" s="12"/>
      <c r="J540" s="12"/>
      <c r="K540" s="12"/>
      <c r="L540" s="43">
        <f>'3500 '!T704</f>
        <v>0</v>
      </c>
      <c r="M540" s="52" t="str">
        <f>'3500 '!U704</f>
        <v/>
      </c>
      <c r="N540" s="62">
        <f>'3500 '!V704</f>
        <v>0</v>
      </c>
      <c r="O540" s="62"/>
      <c r="P540" s="62"/>
      <c r="Q540" s="62">
        <f>'3500 '!Y704</f>
        <v>0</v>
      </c>
      <c r="R540" s="62"/>
      <c r="S540" s="62">
        <f>'3500 '!AA704</f>
        <v>0</v>
      </c>
      <c r="T540" s="52" t="str">
        <f>'3500 '!AB704</f>
        <v/>
      </c>
      <c r="U540" s="62">
        <f>'3500 '!AC704</f>
        <v>0</v>
      </c>
      <c r="W540" s="81"/>
      <c r="X540" s="81"/>
      <c r="Y540" s="81"/>
    </row>
    <row r="541" spans="1:25" s="6" customFormat="1" ht="15" hidden="1" customHeight="1" x14ac:dyDescent="0.25">
      <c r="A541" s="6" t="str">
        <f>'3500 '!A717</f>
        <v>b</v>
      </c>
      <c r="B541" s="69"/>
      <c r="C541" s="13" t="str">
        <f>'3500 '!C705</f>
        <v>არაფინანსური აქტივების ზრდა</v>
      </c>
      <c r="D541" s="14"/>
      <c r="E541" s="14">
        <f>'3500 '!E705</f>
        <v>0</v>
      </c>
      <c r="F541" s="44">
        <f>'3500 '!F705</f>
        <v>0</v>
      </c>
      <c r="G541" s="44">
        <f>'3500 '!G705</f>
        <v>0</v>
      </c>
      <c r="H541" s="53" t="str">
        <f>'3500 '!L705</f>
        <v/>
      </c>
      <c r="I541" s="14"/>
      <c r="J541" s="14"/>
      <c r="K541" s="14"/>
      <c r="L541" s="44">
        <f>'3500 '!T705</f>
        <v>0</v>
      </c>
      <c r="M541" s="53" t="str">
        <f>'3500 '!U705</f>
        <v/>
      </c>
      <c r="N541" s="63">
        <f>'3500 '!V705</f>
        <v>0</v>
      </c>
      <c r="O541" s="63"/>
      <c r="P541" s="63"/>
      <c r="Q541" s="63">
        <f>'3500 '!Y705</f>
        <v>0</v>
      </c>
      <c r="R541" s="63"/>
      <c r="S541" s="63">
        <f>'3500 '!AA705</f>
        <v>0</v>
      </c>
      <c r="T541" s="53" t="str">
        <f>'3500 '!AB705</f>
        <v/>
      </c>
      <c r="U541" s="63">
        <f>'3500 '!AC705</f>
        <v>0</v>
      </c>
      <c r="W541" s="81">
        <f t="shared" si="6"/>
        <v>0</v>
      </c>
      <c r="X541" s="81"/>
      <c r="Y541" s="81"/>
    </row>
    <row r="542" spans="1:25" s="6" customFormat="1" ht="15" hidden="1" customHeight="1" x14ac:dyDescent="0.25">
      <c r="A542" s="6" t="str">
        <f>'3500 '!A718</f>
        <v>b</v>
      </c>
      <c r="B542" s="69"/>
      <c r="C542" s="13" t="str">
        <f>'3500 '!C706</f>
        <v>ფინანსური აქტივების ზრდა</v>
      </c>
      <c r="D542" s="14"/>
      <c r="E542" s="14">
        <f>'3500 '!E706</f>
        <v>0</v>
      </c>
      <c r="F542" s="44">
        <f>'3500 '!F706</f>
        <v>0</v>
      </c>
      <c r="G542" s="44">
        <f>'3500 '!G706</f>
        <v>0</v>
      </c>
      <c r="H542" s="53" t="str">
        <f>'3500 '!L706</f>
        <v/>
      </c>
      <c r="I542" s="14"/>
      <c r="J542" s="14"/>
      <c r="K542" s="14"/>
      <c r="L542" s="44">
        <f>'3500 '!T706</f>
        <v>0</v>
      </c>
      <c r="M542" s="53" t="str">
        <f>'3500 '!U706</f>
        <v/>
      </c>
      <c r="N542" s="63">
        <f>'3500 '!V706</f>
        <v>0</v>
      </c>
      <c r="O542" s="63"/>
      <c r="P542" s="63"/>
      <c r="Q542" s="63">
        <f>'3500 '!Y706</f>
        <v>0</v>
      </c>
      <c r="R542" s="63"/>
      <c r="S542" s="63">
        <f>'3500 '!AA706</f>
        <v>0</v>
      </c>
      <c r="T542" s="53" t="str">
        <f>'3500 '!AB706</f>
        <v/>
      </c>
      <c r="U542" s="63">
        <f>'3500 '!AC706</f>
        <v>0</v>
      </c>
      <c r="W542" s="81">
        <f t="shared" si="6"/>
        <v>0</v>
      </c>
      <c r="X542" s="81"/>
      <c r="Y542" s="81"/>
    </row>
    <row r="543" spans="1:25" s="6" customFormat="1" ht="15.75" customHeight="1" thickBot="1" x14ac:dyDescent="0.3">
      <c r="A543" s="6" t="str">
        <f>'3500 '!A719</f>
        <v>a</v>
      </c>
      <c r="B543" s="71"/>
      <c r="C543" s="17" t="str">
        <f>'3500 '!C707</f>
        <v>ვალდებულებების კლება</v>
      </c>
      <c r="D543" s="18"/>
      <c r="E543" s="18">
        <f>'3500 '!E707</f>
        <v>0</v>
      </c>
      <c r="F543" s="46">
        <f>'3500 '!F707</f>
        <v>0</v>
      </c>
      <c r="G543" s="46">
        <f>'3500 '!G707</f>
        <v>0</v>
      </c>
      <c r="H543" s="55" t="str">
        <f>'3500 '!L707</f>
        <v/>
      </c>
      <c r="I543" s="18"/>
      <c r="J543" s="18"/>
      <c r="K543" s="18"/>
      <c r="L543" s="46">
        <f>'3500 '!T707</f>
        <v>0</v>
      </c>
      <c r="M543" s="55" t="str">
        <f>'3500 '!U707</f>
        <v/>
      </c>
      <c r="N543" s="65">
        <f>'3500 '!V707</f>
        <v>0</v>
      </c>
      <c r="O543" s="65"/>
      <c r="P543" s="65"/>
      <c r="Q543" s="65">
        <f>'3500 '!Y707</f>
        <v>0</v>
      </c>
      <c r="R543" s="65"/>
      <c r="S543" s="65">
        <f>'3500 '!AA707</f>
        <v>0</v>
      </c>
      <c r="T543" s="55" t="str">
        <f>'3500 '!AB707</f>
        <v/>
      </c>
      <c r="U543" s="65">
        <f>'3500 '!AC707</f>
        <v>0</v>
      </c>
      <c r="W543" s="81"/>
      <c r="X543" s="81"/>
      <c r="Y543" s="81"/>
    </row>
    <row r="544" spans="1:25" s="6" customFormat="1" ht="33" thickTop="1" thickBot="1" x14ac:dyDescent="0.3">
      <c r="A544" s="6" t="str">
        <f>'3500 '!A720</f>
        <v>a</v>
      </c>
      <c r="B544" s="67" t="str">
        <f>'3500 '!B720</f>
        <v>35 03 01</v>
      </c>
      <c r="C544" s="19" t="str">
        <f>'3500 '!C720</f>
        <v>მოსახლეობის საყოველთაო ჯანმრთელობის დაცვა</v>
      </c>
      <c r="D544" s="7">
        <f>'3500 '!D720</f>
        <v>470000</v>
      </c>
      <c r="E544" s="7">
        <f>'3500 '!E720</f>
        <v>470000</v>
      </c>
      <c r="F544" s="40">
        <f>'3500 '!F720</f>
        <v>425848.8</v>
      </c>
      <c r="G544" s="40">
        <f>'3500 '!G720</f>
        <v>425816.15521999996</v>
      </c>
      <c r="H544" s="49">
        <f>'3500 '!L720</f>
        <v>0.99992334185278897</v>
      </c>
      <c r="I544" s="7">
        <f>'3500 '!M720</f>
        <v>0</v>
      </c>
      <c r="J544" s="7">
        <f>'3500 '!O720</f>
        <v>44131.168180000015</v>
      </c>
      <c r="K544" s="7">
        <f>'3500 '!S720</f>
        <v>55453.215989999939</v>
      </c>
      <c r="L544" s="40">
        <f>'3500 '!T720</f>
        <v>32.64478000003146</v>
      </c>
      <c r="M544" s="49">
        <f>'3500 '!U720</f>
        <v>0.90599181961702113</v>
      </c>
      <c r="N544" s="59">
        <f>'3500 '!V720</f>
        <v>44183.844780000043</v>
      </c>
      <c r="O544" s="59">
        <f>'3500 '!W720</f>
        <v>145753.5</v>
      </c>
      <c r="P544" s="59">
        <f>'3500 '!X720</f>
        <v>136026</v>
      </c>
      <c r="Q544" s="59">
        <f>'3500 '!Y720</f>
        <v>150760.70000000001</v>
      </c>
      <c r="R544" s="59">
        <f>'3500 '!Z720</f>
        <v>65218.2</v>
      </c>
      <c r="S544" s="59">
        <f>'3500 '!AA720</f>
        <v>576576.85522000003</v>
      </c>
      <c r="T544" s="49">
        <f>'3500 '!AB720</f>
        <v>1.226759266425532</v>
      </c>
      <c r="U544" s="59">
        <f>'3500 '!AC720</f>
        <v>-106576.85522000003</v>
      </c>
      <c r="W544" s="81"/>
      <c r="X544" s="81"/>
      <c r="Y544" s="81"/>
    </row>
    <row r="545" spans="1:25" s="6" customFormat="1" ht="18.75" hidden="1" customHeight="1" thickTop="1" x14ac:dyDescent="0.3">
      <c r="A545" s="6" t="str">
        <f>'3500 '!A721</f>
        <v>b</v>
      </c>
      <c r="B545" s="69" t="str">
        <f>'3500 '!B721</f>
        <v/>
      </c>
      <c r="C545" s="8" t="str">
        <f>'3500 '!C721</f>
        <v>ხარჯები</v>
      </c>
      <c r="D545" s="9">
        <f>'3500 '!D721</f>
        <v>470000</v>
      </c>
      <c r="E545" s="9">
        <f>'3500 '!E721</f>
        <v>470000</v>
      </c>
      <c r="F545" s="41">
        <f>'3500 '!F721</f>
        <v>425848.8</v>
      </c>
      <c r="G545" s="41">
        <f>'3500 '!G721</f>
        <v>425816.15521999996</v>
      </c>
      <c r="H545" s="50">
        <f>'3500 '!L721</f>
        <v>0.99992334185278897</v>
      </c>
      <c r="I545" s="9">
        <f>'3500 '!M721</f>
        <v>0</v>
      </c>
      <c r="J545" s="9">
        <f>'3500 '!O721</f>
        <v>44131.168180000015</v>
      </c>
      <c r="K545" s="9">
        <f>'3500 '!S721</f>
        <v>55453.215989999939</v>
      </c>
      <c r="L545" s="41">
        <f>'3500 '!T721</f>
        <v>32.64478000003146</v>
      </c>
      <c r="M545" s="50">
        <f>'3500 '!U721</f>
        <v>0.90599181961702113</v>
      </c>
      <c r="N545" s="60">
        <f>'3500 '!V721</f>
        <v>44183.844780000043</v>
      </c>
      <c r="O545" s="60">
        <f>'3500 '!W721</f>
        <v>145753.5</v>
      </c>
      <c r="P545" s="60">
        <f>'3500 '!X721</f>
        <v>136026</v>
      </c>
      <c r="Q545" s="60">
        <f>'3500 '!Y721</f>
        <v>150760.70000000001</v>
      </c>
      <c r="R545" s="60">
        <f>'3500 '!Z721</f>
        <v>65218.2</v>
      </c>
      <c r="S545" s="60">
        <f>'3500 '!AA721</f>
        <v>576576.85522000003</v>
      </c>
      <c r="T545" s="50">
        <f>'3500 '!AB721</f>
        <v>1.226759266425532</v>
      </c>
      <c r="U545" s="60">
        <f>'3500 '!AC721</f>
        <v>-106576.85522000003</v>
      </c>
      <c r="V545" s="6">
        <v>150760.70000000001</v>
      </c>
      <c r="W545" s="81">
        <f t="shared" si="6"/>
        <v>0</v>
      </c>
      <c r="X545" s="81"/>
      <c r="Y545" s="81"/>
    </row>
    <row r="546" spans="1:25" s="6" customFormat="1" ht="18" hidden="1" customHeight="1" x14ac:dyDescent="0.3">
      <c r="A546" s="6" t="str">
        <f>'3500 '!A722</f>
        <v>b</v>
      </c>
      <c r="B546" s="70" t="str">
        <f>'3500 '!B722</f>
        <v/>
      </c>
      <c r="C546" s="29" t="str">
        <f>'3500 '!C722</f>
        <v>შრომის ანაზღაურება</v>
      </c>
      <c r="D546" s="12">
        <f>'3500 '!D722</f>
        <v>0</v>
      </c>
      <c r="E546" s="12">
        <f>'3500 '!E722</f>
        <v>0</v>
      </c>
      <c r="F546" s="43">
        <f>'3500 '!F722</f>
        <v>0</v>
      </c>
      <c r="G546" s="43">
        <f>'3500 '!G722</f>
        <v>0</v>
      </c>
      <c r="H546" s="52" t="str">
        <f>'3500 '!L722</f>
        <v/>
      </c>
      <c r="I546" s="12">
        <f>'3500 '!M722</f>
        <v>0</v>
      </c>
      <c r="J546" s="12">
        <f>'3500 '!O722</f>
        <v>0</v>
      </c>
      <c r="K546" s="12">
        <f>'3500 '!S722</f>
        <v>0</v>
      </c>
      <c r="L546" s="43">
        <f>'3500 '!T722</f>
        <v>0</v>
      </c>
      <c r="M546" s="52" t="str">
        <f>'3500 '!U722</f>
        <v/>
      </c>
      <c r="N546" s="62">
        <f>'3500 '!V722</f>
        <v>0</v>
      </c>
      <c r="O546" s="62">
        <f>'3500 '!W722</f>
        <v>0</v>
      </c>
      <c r="P546" s="62">
        <f>'3500 '!X722</f>
        <v>0</v>
      </c>
      <c r="Q546" s="62">
        <f>'3500 '!Y722</f>
        <v>0</v>
      </c>
      <c r="R546" s="62">
        <f>'3500 '!Z722</f>
        <v>0</v>
      </c>
      <c r="S546" s="62">
        <f>'3500 '!AA722</f>
        <v>0</v>
      </c>
      <c r="T546" s="52" t="str">
        <f>'3500 '!AB722</f>
        <v/>
      </c>
      <c r="U546" s="62">
        <f>'3500 '!AC722</f>
        <v>0</v>
      </c>
      <c r="W546" s="81">
        <f t="shared" si="6"/>
        <v>0</v>
      </c>
      <c r="X546" s="81"/>
      <c r="Y546" s="81"/>
    </row>
    <row r="547" spans="1:25" s="6" customFormat="1" ht="18" hidden="1" customHeight="1" x14ac:dyDescent="0.3">
      <c r="A547" s="6" t="str">
        <f>'3500 '!A723</f>
        <v>b</v>
      </c>
      <c r="B547" s="70" t="str">
        <f>'3500 '!B723</f>
        <v/>
      </c>
      <c r="C547" s="29" t="str">
        <f>'3500 '!C723</f>
        <v>საქონელი და მომსახურება</v>
      </c>
      <c r="D547" s="11">
        <f>'3500 '!D723</f>
        <v>3000</v>
      </c>
      <c r="E547" s="11">
        <f>'3500 '!E723</f>
        <v>2745</v>
      </c>
      <c r="F547" s="42">
        <f>'3500 '!F723</f>
        <v>1895</v>
      </c>
      <c r="G547" s="42">
        <f>'3500 '!G723</f>
        <v>1875.1971899999999</v>
      </c>
      <c r="H547" s="51">
        <f>'3500 '!L723</f>
        <v>0.98954996833773079</v>
      </c>
      <c r="I547" s="11">
        <f>'3500 '!M723</f>
        <v>0</v>
      </c>
      <c r="J547" s="11">
        <f>'3500 '!O723</f>
        <v>180.96094000000005</v>
      </c>
      <c r="K547" s="11">
        <f>'3500 '!S723</f>
        <v>235.65824999999995</v>
      </c>
      <c r="L547" s="42">
        <f>'3500 '!T723</f>
        <v>19.802810000000136</v>
      </c>
      <c r="M547" s="51">
        <f>'3500 '!U723</f>
        <v>0.68313194535519117</v>
      </c>
      <c r="N547" s="61">
        <f>'3500 '!V723</f>
        <v>869.80281000000014</v>
      </c>
      <c r="O547" s="61">
        <f>'3500 '!W723</f>
        <v>753.5</v>
      </c>
      <c r="P547" s="61">
        <f>'3500 '!X723</f>
        <v>750</v>
      </c>
      <c r="Q547" s="61">
        <f>'3500 '!Y723</f>
        <v>760.7</v>
      </c>
      <c r="R547" s="61">
        <f>'3500 '!Z723</f>
        <v>750</v>
      </c>
      <c r="S547" s="61">
        <f>'3500 '!AA723</f>
        <v>2635.8971899999997</v>
      </c>
      <c r="T547" s="51">
        <f>'3500 '!AB723</f>
        <v>0.96025398542805085</v>
      </c>
      <c r="U547" s="61">
        <f>'3500 '!AC723</f>
        <v>109.10281000000032</v>
      </c>
      <c r="V547" s="6">
        <v>760.7</v>
      </c>
      <c r="W547" s="81">
        <f t="shared" si="6"/>
        <v>0</v>
      </c>
      <c r="X547" s="81"/>
      <c r="Y547" s="81"/>
    </row>
    <row r="548" spans="1:25" s="6" customFormat="1" ht="18" hidden="1" customHeight="1" x14ac:dyDescent="0.3">
      <c r="A548" s="6" t="str">
        <f>'3500 '!A724</f>
        <v>b</v>
      </c>
      <c r="B548" s="70" t="str">
        <f>'3500 '!B724</f>
        <v/>
      </c>
      <c r="C548" s="29" t="str">
        <f>'3500 '!C724</f>
        <v>პროცენტი</v>
      </c>
      <c r="D548" s="12">
        <f>'3500 '!D724</f>
        <v>0</v>
      </c>
      <c r="E548" s="12">
        <f>'3500 '!E724</f>
        <v>0</v>
      </c>
      <c r="F548" s="43">
        <f>'3500 '!F724</f>
        <v>0</v>
      </c>
      <c r="G548" s="43">
        <f>'3500 '!G724</f>
        <v>0</v>
      </c>
      <c r="H548" s="52" t="str">
        <f>'3500 '!L724</f>
        <v/>
      </c>
      <c r="I548" s="12">
        <f>'3500 '!M724</f>
        <v>0</v>
      </c>
      <c r="J548" s="12">
        <f>'3500 '!O724</f>
        <v>0</v>
      </c>
      <c r="K548" s="12">
        <f>'3500 '!S724</f>
        <v>0</v>
      </c>
      <c r="L548" s="43">
        <f>'3500 '!T724</f>
        <v>0</v>
      </c>
      <c r="M548" s="52" t="str">
        <f>'3500 '!U724</f>
        <v/>
      </c>
      <c r="N548" s="62">
        <f>'3500 '!V724</f>
        <v>0</v>
      </c>
      <c r="O548" s="62">
        <f>'3500 '!W724</f>
        <v>0</v>
      </c>
      <c r="P548" s="62">
        <f>'3500 '!X724</f>
        <v>0</v>
      </c>
      <c r="Q548" s="62">
        <f>'3500 '!Y724</f>
        <v>0</v>
      </c>
      <c r="R548" s="62">
        <f>'3500 '!Z724</f>
        <v>0</v>
      </c>
      <c r="S548" s="62">
        <f>'3500 '!AA724</f>
        <v>0</v>
      </c>
      <c r="T548" s="52" t="str">
        <f>'3500 '!AB724</f>
        <v/>
      </c>
      <c r="U548" s="62">
        <f>'3500 '!AC724</f>
        <v>0</v>
      </c>
      <c r="W548" s="81">
        <f t="shared" si="6"/>
        <v>0</v>
      </c>
      <c r="X548" s="81"/>
      <c r="Y548" s="81"/>
    </row>
    <row r="549" spans="1:25" s="6" customFormat="1" ht="18" hidden="1" customHeight="1" x14ac:dyDescent="0.3">
      <c r="A549" s="6" t="str">
        <f>'3500 '!A725</f>
        <v>b</v>
      </c>
      <c r="B549" s="70" t="str">
        <f>'3500 '!B725</f>
        <v/>
      </c>
      <c r="C549" s="29" t="str">
        <f>'3500 '!C725</f>
        <v>სუბსიდიები</v>
      </c>
      <c r="D549" s="12">
        <f>'3500 '!D725</f>
        <v>0</v>
      </c>
      <c r="E549" s="12">
        <f>'3500 '!E725</f>
        <v>0</v>
      </c>
      <c r="F549" s="43">
        <f>'3500 '!F725</f>
        <v>0</v>
      </c>
      <c r="G549" s="43">
        <f>'3500 '!G725</f>
        <v>0</v>
      </c>
      <c r="H549" s="52" t="str">
        <f>'3500 '!L725</f>
        <v/>
      </c>
      <c r="I549" s="12">
        <f>'3500 '!M725</f>
        <v>0</v>
      </c>
      <c r="J549" s="12">
        <f>'3500 '!O725</f>
        <v>0</v>
      </c>
      <c r="K549" s="12">
        <f>'3500 '!S725</f>
        <v>0</v>
      </c>
      <c r="L549" s="43">
        <f>'3500 '!T725</f>
        <v>0</v>
      </c>
      <c r="M549" s="52" t="str">
        <f>'3500 '!U725</f>
        <v/>
      </c>
      <c r="N549" s="62">
        <f>'3500 '!V725</f>
        <v>0</v>
      </c>
      <c r="O549" s="62">
        <f>'3500 '!W725</f>
        <v>0</v>
      </c>
      <c r="P549" s="62">
        <f>'3500 '!X725</f>
        <v>0</v>
      </c>
      <c r="Q549" s="62">
        <f>'3500 '!Y725</f>
        <v>0</v>
      </c>
      <c r="R549" s="62">
        <f>'3500 '!Z725</f>
        <v>0</v>
      </c>
      <c r="S549" s="62">
        <f>'3500 '!AA725</f>
        <v>0</v>
      </c>
      <c r="T549" s="52" t="str">
        <f>'3500 '!AB725</f>
        <v/>
      </c>
      <c r="U549" s="62">
        <f>'3500 '!AC725</f>
        <v>0</v>
      </c>
      <c r="W549" s="81">
        <f t="shared" si="6"/>
        <v>0</v>
      </c>
      <c r="X549" s="81"/>
      <c r="Y549" s="81"/>
    </row>
    <row r="550" spans="1:25" s="6" customFormat="1" ht="18" hidden="1" customHeight="1" x14ac:dyDescent="0.3">
      <c r="A550" s="6" t="str">
        <f>'3500 '!A726</f>
        <v>b</v>
      </c>
      <c r="B550" s="70" t="str">
        <f>'3500 '!B726</f>
        <v/>
      </c>
      <c r="C550" s="29" t="str">
        <f>'3500 '!C726</f>
        <v>გრანტები</v>
      </c>
      <c r="D550" s="12">
        <f>'3500 '!D726</f>
        <v>0</v>
      </c>
      <c r="E550" s="12">
        <f>'3500 '!E726</f>
        <v>0</v>
      </c>
      <c r="F550" s="43">
        <f>'3500 '!F726</f>
        <v>0</v>
      </c>
      <c r="G550" s="43">
        <f>'3500 '!G726</f>
        <v>0</v>
      </c>
      <c r="H550" s="52" t="str">
        <f>'3500 '!L726</f>
        <v/>
      </c>
      <c r="I550" s="12">
        <f>'3500 '!M726</f>
        <v>0</v>
      </c>
      <c r="J550" s="12">
        <f>'3500 '!O726</f>
        <v>0</v>
      </c>
      <c r="K550" s="12">
        <f>'3500 '!S726</f>
        <v>0</v>
      </c>
      <c r="L550" s="43">
        <f>'3500 '!T726</f>
        <v>0</v>
      </c>
      <c r="M550" s="52" t="str">
        <f>'3500 '!U726</f>
        <v/>
      </c>
      <c r="N550" s="62">
        <f>'3500 '!V726</f>
        <v>0</v>
      </c>
      <c r="O550" s="62">
        <f>'3500 '!W726</f>
        <v>0</v>
      </c>
      <c r="P550" s="62">
        <f>'3500 '!X726</f>
        <v>0</v>
      </c>
      <c r="Q550" s="62">
        <f>'3500 '!Y726</f>
        <v>0</v>
      </c>
      <c r="R550" s="62">
        <f>'3500 '!Z726</f>
        <v>0</v>
      </c>
      <c r="S550" s="62">
        <f>'3500 '!AA726</f>
        <v>0</v>
      </c>
      <c r="T550" s="52" t="str">
        <f>'3500 '!AB726</f>
        <v/>
      </c>
      <c r="U550" s="62">
        <f>'3500 '!AC726</f>
        <v>0</v>
      </c>
      <c r="W550" s="81">
        <f t="shared" si="6"/>
        <v>0</v>
      </c>
      <c r="X550" s="81"/>
      <c r="Y550" s="81"/>
    </row>
    <row r="551" spans="1:25" s="6" customFormat="1" ht="18" hidden="1" customHeight="1" x14ac:dyDescent="0.3">
      <c r="A551" s="6" t="str">
        <f>'3500 '!A727</f>
        <v>b</v>
      </c>
      <c r="B551" s="70" t="str">
        <f>'3500 '!B727</f>
        <v/>
      </c>
      <c r="C551" s="29" t="str">
        <f>'3500 '!C727</f>
        <v>სოციალური უზრუნველყოფა</v>
      </c>
      <c r="D551" s="11">
        <f>'3500 '!D727</f>
        <v>467000</v>
      </c>
      <c r="E551" s="11">
        <f>'3500 '!E727</f>
        <v>467255</v>
      </c>
      <c r="F551" s="42">
        <f>'3500 '!F727</f>
        <v>423953.8</v>
      </c>
      <c r="G551" s="42">
        <f>'3500 '!G727</f>
        <v>423940.95802999998</v>
      </c>
      <c r="H551" s="51">
        <f>'3500 '!L727</f>
        <v>0.99996970903433346</v>
      </c>
      <c r="I551" s="11">
        <f>'3500 '!M727</f>
        <v>0</v>
      </c>
      <c r="J551" s="11">
        <f>'3500 '!O727</f>
        <v>43950.207240000018</v>
      </c>
      <c r="K551" s="11">
        <f>'3500 '!S727</f>
        <v>55217.55773999996</v>
      </c>
      <c r="L551" s="42">
        <f>'3500 '!T727</f>
        <v>12.841970000008587</v>
      </c>
      <c r="M551" s="51">
        <f>'3500 '!U727</f>
        <v>0.90730106265315513</v>
      </c>
      <c r="N551" s="61">
        <f>'3500 '!V727</f>
        <v>43314.04197000002</v>
      </c>
      <c r="O551" s="61">
        <f>'3500 '!W727</f>
        <v>145000</v>
      </c>
      <c r="P551" s="61">
        <f>'3500 '!X727</f>
        <v>135276</v>
      </c>
      <c r="Q551" s="61">
        <f>'3500 '!Y727</f>
        <v>150000</v>
      </c>
      <c r="R551" s="61">
        <f>'3500 '!Z727</f>
        <v>64468.2</v>
      </c>
      <c r="S551" s="61">
        <f>'3500 '!AA727</f>
        <v>573940.95802999998</v>
      </c>
      <c r="T551" s="51">
        <f>'3500 '!AB727</f>
        <v>1.2283249147253641</v>
      </c>
      <c r="U551" s="61">
        <f>'3500 '!AC727</f>
        <v>-106685.95802999998</v>
      </c>
      <c r="V551" s="6">
        <v>150000</v>
      </c>
      <c r="W551" s="81">
        <f t="shared" si="6"/>
        <v>0</v>
      </c>
      <c r="X551" s="81"/>
      <c r="Y551" s="81"/>
    </row>
    <row r="552" spans="1:25" s="6" customFormat="1" ht="18" hidden="1" customHeight="1" x14ac:dyDescent="0.3">
      <c r="A552" s="6" t="str">
        <f>'3500 '!A728</f>
        <v>b</v>
      </c>
      <c r="B552" s="70" t="str">
        <f>'3500 '!B728</f>
        <v/>
      </c>
      <c r="C552" s="29" t="str">
        <f>'3500 '!C728</f>
        <v>სხვა ხარჯები</v>
      </c>
      <c r="D552" s="12">
        <f>'3500 '!D728</f>
        <v>0</v>
      </c>
      <c r="E552" s="12">
        <f>'3500 '!E728</f>
        <v>0</v>
      </c>
      <c r="F552" s="43">
        <f>'3500 '!F728</f>
        <v>0</v>
      </c>
      <c r="G552" s="43">
        <f>'3500 '!G728</f>
        <v>0</v>
      </c>
      <c r="H552" s="52" t="str">
        <f>'3500 '!L728</f>
        <v/>
      </c>
      <c r="I552" s="12">
        <f>'3500 '!M728</f>
        <v>0</v>
      </c>
      <c r="J552" s="12">
        <f>'3500 '!O728</f>
        <v>0</v>
      </c>
      <c r="K552" s="12">
        <f>'3500 '!S728</f>
        <v>0</v>
      </c>
      <c r="L552" s="43">
        <f>'3500 '!T728</f>
        <v>0</v>
      </c>
      <c r="M552" s="52" t="str">
        <f>'3500 '!U728</f>
        <v/>
      </c>
      <c r="N552" s="62">
        <f>'3500 '!V728</f>
        <v>0</v>
      </c>
      <c r="O552" s="62">
        <f>'3500 '!W728</f>
        <v>0</v>
      </c>
      <c r="P552" s="62">
        <f>'3500 '!X728</f>
        <v>0</v>
      </c>
      <c r="Q552" s="62">
        <f>'3500 '!Y728</f>
        <v>0</v>
      </c>
      <c r="R552" s="62">
        <f>'3500 '!Z728</f>
        <v>0</v>
      </c>
      <c r="S552" s="62">
        <f>'3500 '!AA728</f>
        <v>0</v>
      </c>
      <c r="T552" s="52" t="str">
        <f>'3500 '!AB728</f>
        <v/>
      </c>
      <c r="U552" s="62">
        <f>'3500 '!AC728</f>
        <v>0</v>
      </c>
      <c r="W552" s="81">
        <f t="shared" si="6"/>
        <v>0</v>
      </c>
      <c r="X552" s="81"/>
      <c r="Y552" s="81"/>
    </row>
    <row r="553" spans="1:25" s="6" customFormat="1" ht="15" hidden="1" customHeight="1" x14ac:dyDescent="0.3">
      <c r="A553" s="6" t="str">
        <f>'3500 '!A729</f>
        <v>b</v>
      </c>
      <c r="B553" s="69" t="str">
        <f>'3500 '!B729</f>
        <v/>
      </c>
      <c r="C553" s="13" t="str">
        <f>'3500 '!C729</f>
        <v>არაფინანსური აქტივების ზრდა</v>
      </c>
      <c r="D553" s="14">
        <f>'3500 '!D729</f>
        <v>0</v>
      </c>
      <c r="E553" s="14">
        <f>'3500 '!E729</f>
        <v>0</v>
      </c>
      <c r="F553" s="44">
        <f>'3500 '!F729</f>
        <v>0</v>
      </c>
      <c r="G553" s="44">
        <f>'3500 '!G729</f>
        <v>0</v>
      </c>
      <c r="H553" s="53" t="str">
        <f>'3500 '!L729</f>
        <v/>
      </c>
      <c r="I553" s="14">
        <f>'3500 '!M729</f>
        <v>0</v>
      </c>
      <c r="J553" s="14">
        <f>'3500 '!O729</f>
        <v>0</v>
      </c>
      <c r="K553" s="14">
        <f>'3500 '!S729</f>
        <v>0</v>
      </c>
      <c r="L553" s="44">
        <f>'3500 '!T729</f>
        <v>0</v>
      </c>
      <c r="M553" s="53" t="str">
        <f>'3500 '!U729</f>
        <v/>
      </c>
      <c r="N553" s="63">
        <f>'3500 '!V729</f>
        <v>0</v>
      </c>
      <c r="O553" s="63">
        <f>'3500 '!W729</f>
        <v>0</v>
      </c>
      <c r="P553" s="63">
        <f>'3500 '!X729</f>
        <v>0</v>
      </c>
      <c r="Q553" s="63">
        <f>'3500 '!Y729</f>
        <v>0</v>
      </c>
      <c r="R553" s="63">
        <f>'3500 '!Z729</f>
        <v>0</v>
      </c>
      <c r="S553" s="63">
        <f>'3500 '!AA729</f>
        <v>0</v>
      </c>
      <c r="T553" s="53" t="str">
        <f>'3500 '!AB729</f>
        <v/>
      </c>
      <c r="U553" s="63">
        <f>'3500 '!AC729</f>
        <v>0</v>
      </c>
      <c r="W553" s="81">
        <f t="shared" si="6"/>
        <v>0</v>
      </c>
      <c r="X553" s="81"/>
      <c r="Y553" s="81"/>
    </row>
    <row r="554" spans="1:25" s="6" customFormat="1" ht="15" hidden="1" customHeight="1" x14ac:dyDescent="0.3">
      <c r="A554" s="6" t="str">
        <f>'3500 '!A730</f>
        <v>b</v>
      </c>
      <c r="B554" s="69" t="str">
        <f>'3500 '!B730</f>
        <v/>
      </c>
      <c r="C554" s="13" t="str">
        <f>'3500 '!C730</f>
        <v>ფინანსური აქტივების ზრდა</v>
      </c>
      <c r="D554" s="14">
        <f>'3500 '!D730</f>
        <v>0</v>
      </c>
      <c r="E554" s="14">
        <f>'3500 '!E730</f>
        <v>0</v>
      </c>
      <c r="F554" s="44">
        <f>'3500 '!F730</f>
        <v>0</v>
      </c>
      <c r="G554" s="44">
        <f>'3500 '!G730</f>
        <v>0</v>
      </c>
      <c r="H554" s="53" t="str">
        <f>'3500 '!L730</f>
        <v/>
      </c>
      <c r="I554" s="14">
        <f>'3500 '!M730</f>
        <v>0</v>
      </c>
      <c r="J554" s="14">
        <f>'3500 '!O730</f>
        <v>0</v>
      </c>
      <c r="K554" s="14">
        <f>'3500 '!S730</f>
        <v>0</v>
      </c>
      <c r="L554" s="44">
        <f>'3500 '!T730</f>
        <v>0</v>
      </c>
      <c r="M554" s="53" t="str">
        <f>'3500 '!U730</f>
        <v/>
      </c>
      <c r="N554" s="63">
        <f>'3500 '!V730</f>
        <v>0</v>
      </c>
      <c r="O554" s="63">
        <f>'3500 '!W730</f>
        <v>0</v>
      </c>
      <c r="P554" s="63">
        <f>'3500 '!X730</f>
        <v>0</v>
      </c>
      <c r="Q554" s="63">
        <f>'3500 '!Y730</f>
        <v>0</v>
      </c>
      <c r="R554" s="63">
        <f>'3500 '!Z730</f>
        <v>0</v>
      </c>
      <c r="S554" s="63">
        <f>'3500 '!AA730</f>
        <v>0</v>
      </c>
      <c r="T554" s="53" t="str">
        <f>'3500 '!AB730</f>
        <v/>
      </c>
      <c r="U554" s="63">
        <f>'3500 '!AC730</f>
        <v>0</v>
      </c>
      <c r="W554" s="81">
        <f t="shared" si="6"/>
        <v>0</v>
      </c>
      <c r="X554" s="81"/>
      <c r="Y554" s="81"/>
    </row>
    <row r="555" spans="1:25" s="6" customFormat="1" ht="15.75" hidden="1" customHeight="1" thickBot="1" x14ac:dyDescent="0.3">
      <c r="A555" s="6" t="str">
        <f>'3500 '!A731</f>
        <v>b</v>
      </c>
      <c r="B555" s="71" t="str">
        <f>'3500 '!B731</f>
        <v/>
      </c>
      <c r="C555" s="17" t="str">
        <f>'3500 '!C731</f>
        <v>ვალდებულებების კლება</v>
      </c>
      <c r="D555" s="18">
        <f>'3500 '!D731</f>
        <v>0</v>
      </c>
      <c r="E555" s="18">
        <f>'3500 '!E731</f>
        <v>0</v>
      </c>
      <c r="F555" s="46">
        <f>'3500 '!F731</f>
        <v>0</v>
      </c>
      <c r="G555" s="46">
        <f>'3500 '!G731</f>
        <v>0</v>
      </c>
      <c r="H555" s="55" t="str">
        <f>'3500 '!L731</f>
        <v/>
      </c>
      <c r="I555" s="18">
        <f>'3500 '!M731</f>
        <v>0</v>
      </c>
      <c r="J555" s="18">
        <f>'3500 '!O731</f>
        <v>0</v>
      </c>
      <c r="K555" s="18">
        <f>'3500 '!S731</f>
        <v>0</v>
      </c>
      <c r="L555" s="46">
        <f>'3500 '!T731</f>
        <v>0</v>
      </c>
      <c r="M555" s="55" t="str">
        <f>'3500 '!U731</f>
        <v/>
      </c>
      <c r="N555" s="65">
        <f>'3500 '!V731</f>
        <v>0</v>
      </c>
      <c r="O555" s="65">
        <f>'3500 '!W731</f>
        <v>0</v>
      </c>
      <c r="P555" s="65">
        <f>'3500 '!X731</f>
        <v>0</v>
      </c>
      <c r="Q555" s="65">
        <f>'3500 '!Y731</f>
        <v>0</v>
      </c>
      <c r="R555" s="65">
        <f>'3500 '!Z731</f>
        <v>0</v>
      </c>
      <c r="S555" s="65">
        <f>'3500 '!AA731</f>
        <v>0</v>
      </c>
      <c r="T555" s="55" t="str">
        <f>'3500 '!AB731</f>
        <v/>
      </c>
      <c r="U555" s="65">
        <f>'3500 '!AC731</f>
        <v>0</v>
      </c>
      <c r="W555" s="81">
        <f t="shared" si="6"/>
        <v>0</v>
      </c>
      <c r="X555" s="81"/>
      <c r="Y555" s="81"/>
    </row>
    <row r="556" spans="1:25" s="6" customFormat="1" ht="48.75" customHeight="1" thickTop="1" thickBot="1" x14ac:dyDescent="0.3">
      <c r="A556" s="6" t="str">
        <f>'3500 '!A828</f>
        <v>a</v>
      </c>
      <c r="B556" s="67" t="str">
        <f>'3500 '!B828</f>
        <v>35 03 02 06 01</v>
      </c>
      <c r="C556" s="19" t="str">
        <f>'3500 '!C828</f>
        <v>ინფექციური დაავადებების მართვა</v>
      </c>
      <c r="D556" s="7">
        <f>'3500 '!D828</f>
        <v>7975</v>
      </c>
      <c r="E556" s="7">
        <f>'3500 '!E828</f>
        <v>7860</v>
      </c>
      <c r="F556" s="40">
        <f>'3500 '!F828</f>
        <v>5530</v>
      </c>
      <c r="G556" s="40">
        <f>'3500 '!G828</f>
        <v>5529.1019500000002</v>
      </c>
      <c r="H556" s="49">
        <f>'3500 '!L828</f>
        <v>0.99983760397830024</v>
      </c>
      <c r="I556" s="7">
        <f>'3500 '!M828</f>
        <v>0</v>
      </c>
      <c r="J556" s="7">
        <f>'3500 '!O828</f>
        <v>651.35733999999957</v>
      </c>
      <c r="K556" s="7">
        <f>'3500 '!S828</f>
        <v>750.65302000000065</v>
      </c>
      <c r="L556" s="40">
        <f>'3500 '!T828</f>
        <v>0.89804999999978463</v>
      </c>
      <c r="M556" s="49">
        <f>'3500 '!U828</f>
        <v>0.7034480852417303</v>
      </c>
      <c r="N556" s="59">
        <f>'3500 '!V828</f>
        <v>2330.8980499999998</v>
      </c>
      <c r="O556" s="59">
        <f>'3500 '!W828</f>
        <v>2154</v>
      </c>
      <c r="P556" s="59">
        <f>'3500 '!X828</f>
        <v>1885</v>
      </c>
      <c r="Q556" s="59">
        <f>'3500 '!Y828</f>
        <v>2405</v>
      </c>
      <c r="R556" s="59">
        <f>'3500 '!Z828</f>
        <v>2330</v>
      </c>
      <c r="S556" s="59">
        <f>'3500 '!AA828</f>
        <v>7934.1019500000002</v>
      </c>
      <c r="T556" s="49">
        <f>'3500 '!AB828</f>
        <v>1.0094277290076337</v>
      </c>
      <c r="U556" s="59">
        <f>'3500 '!AC828</f>
        <v>-74.101950000000215</v>
      </c>
      <c r="W556" s="81"/>
      <c r="X556" s="81"/>
      <c r="Y556" s="81"/>
    </row>
    <row r="557" spans="1:25" s="6" customFormat="1" ht="18.75" hidden="1" customHeight="1" thickTop="1" x14ac:dyDescent="0.3">
      <c r="A557" s="6" t="str">
        <f>'3500 '!A829</f>
        <v>b</v>
      </c>
      <c r="B557" s="69" t="str">
        <f>'3500 '!B829</f>
        <v/>
      </c>
      <c r="C557" s="8" t="str">
        <f>'3500 '!C829</f>
        <v>ხარჯები</v>
      </c>
      <c r="D557" s="9">
        <f>'3500 '!D829</f>
        <v>7975</v>
      </c>
      <c r="E557" s="9">
        <f>'3500 '!E829</f>
        <v>7860</v>
      </c>
      <c r="F557" s="41">
        <f>'3500 '!F829</f>
        <v>5530</v>
      </c>
      <c r="G557" s="41">
        <f>'3500 '!G829</f>
        <v>5529.1019500000002</v>
      </c>
      <c r="H557" s="50">
        <f>'3500 '!L829</f>
        <v>0.99983760397830024</v>
      </c>
      <c r="I557" s="9">
        <f>'3500 '!M829</f>
        <v>0</v>
      </c>
      <c r="J557" s="9">
        <f>'3500 '!O829</f>
        <v>651.35733999999957</v>
      </c>
      <c r="K557" s="9">
        <f>'3500 '!S829</f>
        <v>750.65302000000065</v>
      </c>
      <c r="L557" s="41">
        <f>'3500 '!T829</f>
        <v>0.89804999999978463</v>
      </c>
      <c r="M557" s="50">
        <f>'3500 '!U829</f>
        <v>0.7034480852417303</v>
      </c>
      <c r="N557" s="60">
        <f>'3500 '!V829</f>
        <v>2330.8980499999998</v>
      </c>
      <c r="O557" s="60">
        <f>'3500 '!W829</f>
        <v>2154</v>
      </c>
      <c r="P557" s="60">
        <f>'3500 '!X829</f>
        <v>1885</v>
      </c>
      <c r="Q557" s="60">
        <f>'3500 '!Y829</f>
        <v>2405</v>
      </c>
      <c r="R557" s="60">
        <f>'3500 '!Z829</f>
        <v>2330</v>
      </c>
      <c r="S557" s="60">
        <f>'3500 '!AA829</f>
        <v>7934.1019500000002</v>
      </c>
      <c r="T557" s="50">
        <f>'3500 '!AB829</f>
        <v>1.0094277290076337</v>
      </c>
      <c r="U557" s="60">
        <f>'3500 '!AC829</f>
        <v>-74.101950000000215</v>
      </c>
      <c r="V557" s="6">
        <v>2405</v>
      </c>
      <c r="W557" s="81">
        <f t="shared" si="6"/>
        <v>0</v>
      </c>
      <c r="X557" s="81"/>
      <c r="Y557" s="81"/>
    </row>
    <row r="558" spans="1:25" s="6" customFormat="1" ht="18" hidden="1" customHeight="1" x14ac:dyDescent="0.3">
      <c r="A558" s="6" t="str">
        <f>'3500 '!A830</f>
        <v>b</v>
      </c>
      <c r="B558" s="70" t="str">
        <f>'3500 '!B830</f>
        <v/>
      </c>
      <c r="C558" s="29" t="str">
        <f>'3500 '!C830</f>
        <v>შრომის ანაზღაურება</v>
      </c>
      <c r="D558" s="12">
        <f>'3500 '!D830</f>
        <v>0</v>
      </c>
      <c r="E558" s="12">
        <f>'3500 '!E830</f>
        <v>0</v>
      </c>
      <c r="F558" s="43">
        <f>'3500 '!F830</f>
        <v>0</v>
      </c>
      <c r="G558" s="43">
        <f>'3500 '!G830</f>
        <v>0</v>
      </c>
      <c r="H558" s="52" t="str">
        <f>'3500 '!L830</f>
        <v/>
      </c>
      <c r="I558" s="12">
        <f>'3500 '!M830</f>
        <v>0</v>
      </c>
      <c r="J558" s="12">
        <f>'3500 '!O830</f>
        <v>0</v>
      </c>
      <c r="K558" s="12">
        <f>'3500 '!S830</f>
        <v>0</v>
      </c>
      <c r="L558" s="43">
        <f>'3500 '!T830</f>
        <v>0</v>
      </c>
      <c r="M558" s="52" t="str">
        <f>'3500 '!U830</f>
        <v/>
      </c>
      <c r="N558" s="62">
        <f>'3500 '!V830</f>
        <v>0</v>
      </c>
      <c r="O558" s="62">
        <f>'3500 '!W830</f>
        <v>0</v>
      </c>
      <c r="P558" s="62">
        <f>'3500 '!X830</f>
        <v>0</v>
      </c>
      <c r="Q558" s="62">
        <f>'3500 '!Y830</f>
        <v>0</v>
      </c>
      <c r="R558" s="62">
        <f>'3500 '!Z830</f>
        <v>0</v>
      </c>
      <c r="S558" s="62">
        <f>'3500 '!AA830</f>
        <v>0</v>
      </c>
      <c r="T558" s="52" t="str">
        <f>'3500 '!AB830</f>
        <v/>
      </c>
      <c r="U558" s="62">
        <f>'3500 '!AC830</f>
        <v>0</v>
      </c>
      <c r="W558" s="81">
        <f t="shared" si="6"/>
        <v>0</v>
      </c>
      <c r="X558" s="81"/>
      <c r="Y558" s="81"/>
    </row>
    <row r="559" spans="1:25" s="6" customFormat="1" ht="18" hidden="1" customHeight="1" x14ac:dyDescent="0.3">
      <c r="A559" s="6" t="str">
        <f>'3500 '!A831</f>
        <v>b</v>
      </c>
      <c r="B559" s="70" t="str">
        <f>'3500 '!B831</f>
        <v/>
      </c>
      <c r="C559" s="29" t="str">
        <f>'3500 '!C831</f>
        <v>საქონელი და მომსახურება</v>
      </c>
      <c r="D559" s="12">
        <f>'3500 '!D831</f>
        <v>0</v>
      </c>
      <c r="E559" s="12">
        <f>'3500 '!E831</f>
        <v>0</v>
      </c>
      <c r="F559" s="43">
        <f>'3500 '!F831</f>
        <v>0</v>
      </c>
      <c r="G559" s="43">
        <f>'3500 '!G831</f>
        <v>0</v>
      </c>
      <c r="H559" s="52" t="str">
        <f>'3500 '!L831</f>
        <v/>
      </c>
      <c r="I559" s="12">
        <f>'3500 '!M831</f>
        <v>0</v>
      </c>
      <c r="J559" s="12">
        <f>'3500 '!O831</f>
        <v>0</v>
      </c>
      <c r="K559" s="12">
        <f>'3500 '!S831</f>
        <v>0</v>
      </c>
      <c r="L559" s="43">
        <f>'3500 '!T831</f>
        <v>0</v>
      </c>
      <c r="M559" s="52" t="str">
        <f>'3500 '!U831</f>
        <v/>
      </c>
      <c r="N559" s="62">
        <f>'3500 '!V831</f>
        <v>0</v>
      </c>
      <c r="O559" s="62">
        <f>'3500 '!W831</f>
        <v>0</v>
      </c>
      <c r="P559" s="62">
        <f>'3500 '!X831</f>
        <v>0</v>
      </c>
      <c r="Q559" s="62">
        <f>'3500 '!Y831</f>
        <v>0</v>
      </c>
      <c r="R559" s="62">
        <f>'3500 '!Z831</f>
        <v>0</v>
      </c>
      <c r="S559" s="62">
        <f>'3500 '!AA831</f>
        <v>0</v>
      </c>
      <c r="T559" s="52" t="str">
        <f>'3500 '!AB831</f>
        <v/>
      </c>
      <c r="U559" s="62">
        <f>'3500 '!AC831</f>
        <v>0</v>
      </c>
      <c r="W559" s="81">
        <f t="shared" si="6"/>
        <v>0</v>
      </c>
      <c r="X559" s="81"/>
      <c r="Y559" s="81"/>
    </row>
    <row r="560" spans="1:25" s="6" customFormat="1" ht="18" hidden="1" customHeight="1" x14ac:dyDescent="0.3">
      <c r="A560" s="6" t="str">
        <f>'3500 '!A832</f>
        <v>b</v>
      </c>
      <c r="B560" s="70" t="str">
        <f>'3500 '!B832</f>
        <v/>
      </c>
      <c r="C560" s="29" t="str">
        <f>'3500 '!C832</f>
        <v>პროცენტი</v>
      </c>
      <c r="D560" s="12">
        <f>'3500 '!D832</f>
        <v>0</v>
      </c>
      <c r="E560" s="12">
        <f>'3500 '!E832</f>
        <v>0</v>
      </c>
      <c r="F560" s="43">
        <f>'3500 '!F832</f>
        <v>0</v>
      </c>
      <c r="G560" s="43">
        <f>'3500 '!G832</f>
        <v>0</v>
      </c>
      <c r="H560" s="52" t="str">
        <f>'3500 '!L832</f>
        <v/>
      </c>
      <c r="I560" s="12">
        <f>'3500 '!M832</f>
        <v>0</v>
      </c>
      <c r="J560" s="12">
        <f>'3500 '!O832</f>
        <v>0</v>
      </c>
      <c r="K560" s="12">
        <f>'3500 '!S832</f>
        <v>0</v>
      </c>
      <c r="L560" s="43">
        <f>'3500 '!T832</f>
        <v>0</v>
      </c>
      <c r="M560" s="52" t="str">
        <f>'3500 '!U832</f>
        <v/>
      </c>
      <c r="N560" s="62">
        <f>'3500 '!V832</f>
        <v>0</v>
      </c>
      <c r="O560" s="62">
        <f>'3500 '!W832</f>
        <v>0</v>
      </c>
      <c r="P560" s="62">
        <f>'3500 '!X832</f>
        <v>0</v>
      </c>
      <c r="Q560" s="62">
        <f>'3500 '!Y832</f>
        <v>0</v>
      </c>
      <c r="R560" s="62">
        <f>'3500 '!Z832</f>
        <v>0</v>
      </c>
      <c r="S560" s="62">
        <f>'3500 '!AA832</f>
        <v>0</v>
      </c>
      <c r="T560" s="52" t="str">
        <f>'3500 '!AB832</f>
        <v/>
      </c>
      <c r="U560" s="62">
        <f>'3500 '!AC832</f>
        <v>0</v>
      </c>
      <c r="W560" s="81">
        <f t="shared" si="6"/>
        <v>0</v>
      </c>
      <c r="X560" s="81"/>
      <c r="Y560" s="81"/>
    </row>
    <row r="561" spans="1:25" s="6" customFormat="1" ht="18" hidden="1" customHeight="1" x14ac:dyDescent="0.3">
      <c r="A561" s="6" t="str">
        <f>'3500 '!A833</f>
        <v>b</v>
      </c>
      <c r="B561" s="70" t="str">
        <f>'3500 '!B833</f>
        <v/>
      </c>
      <c r="C561" s="29" t="str">
        <f>'3500 '!C833</f>
        <v>სუბსიდიები</v>
      </c>
      <c r="D561" s="12">
        <f>'3500 '!D833</f>
        <v>0</v>
      </c>
      <c r="E561" s="12">
        <f>'3500 '!E833</f>
        <v>0</v>
      </c>
      <c r="F561" s="43">
        <f>'3500 '!F833</f>
        <v>0</v>
      </c>
      <c r="G561" s="43">
        <f>'3500 '!G833</f>
        <v>0</v>
      </c>
      <c r="H561" s="52" t="str">
        <f>'3500 '!L833</f>
        <v/>
      </c>
      <c r="I561" s="12">
        <f>'3500 '!M833</f>
        <v>0</v>
      </c>
      <c r="J561" s="12">
        <f>'3500 '!O833</f>
        <v>0</v>
      </c>
      <c r="K561" s="12">
        <f>'3500 '!S833</f>
        <v>0</v>
      </c>
      <c r="L561" s="43">
        <f>'3500 '!T833</f>
        <v>0</v>
      </c>
      <c r="M561" s="52" t="str">
        <f>'3500 '!U833</f>
        <v/>
      </c>
      <c r="N561" s="62">
        <f>'3500 '!V833</f>
        <v>0</v>
      </c>
      <c r="O561" s="62">
        <f>'3500 '!W833</f>
        <v>0</v>
      </c>
      <c r="P561" s="62">
        <f>'3500 '!X833</f>
        <v>0</v>
      </c>
      <c r="Q561" s="62">
        <f>'3500 '!Y833</f>
        <v>0</v>
      </c>
      <c r="R561" s="62">
        <f>'3500 '!Z833</f>
        <v>0</v>
      </c>
      <c r="S561" s="62">
        <f>'3500 '!AA833</f>
        <v>0</v>
      </c>
      <c r="T561" s="52" t="str">
        <f>'3500 '!AB833</f>
        <v/>
      </c>
      <c r="U561" s="62">
        <f>'3500 '!AC833</f>
        <v>0</v>
      </c>
      <c r="W561" s="81">
        <f t="shared" si="6"/>
        <v>0</v>
      </c>
      <c r="X561" s="81"/>
      <c r="Y561" s="81"/>
    </row>
    <row r="562" spans="1:25" s="6" customFormat="1" ht="18" hidden="1" customHeight="1" x14ac:dyDescent="0.3">
      <c r="A562" s="6" t="str">
        <f>'3500 '!A834</f>
        <v>b</v>
      </c>
      <c r="B562" s="70" t="str">
        <f>'3500 '!B834</f>
        <v/>
      </c>
      <c r="C562" s="29" t="str">
        <f>'3500 '!C834</f>
        <v>გრანტები</v>
      </c>
      <c r="D562" s="12">
        <f>'3500 '!D834</f>
        <v>0</v>
      </c>
      <c r="E562" s="12">
        <f>'3500 '!E834</f>
        <v>0</v>
      </c>
      <c r="F562" s="43">
        <f>'3500 '!F834</f>
        <v>0</v>
      </c>
      <c r="G562" s="43">
        <f>'3500 '!G834</f>
        <v>0</v>
      </c>
      <c r="H562" s="52" t="str">
        <f>'3500 '!L834</f>
        <v/>
      </c>
      <c r="I562" s="12">
        <f>'3500 '!M834</f>
        <v>0</v>
      </c>
      <c r="J562" s="12">
        <f>'3500 '!O834</f>
        <v>0</v>
      </c>
      <c r="K562" s="12">
        <f>'3500 '!S834</f>
        <v>0</v>
      </c>
      <c r="L562" s="43">
        <f>'3500 '!T834</f>
        <v>0</v>
      </c>
      <c r="M562" s="52" t="str">
        <f>'3500 '!U834</f>
        <v/>
      </c>
      <c r="N562" s="62">
        <f>'3500 '!V834</f>
        <v>0</v>
      </c>
      <c r="O562" s="62">
        <f>'3500 '!W834</f>
        <v>0</v>
      </c>
      <c r="P562" s="62">
        <f>'3500 '!X834</f>
        <v>0</v>
      </c>
      <c r="Q562" s="62">
        <f>'3500 '!Y834</f>
        <v>0</v>
      </c>
      <c r="R562" s="62">
        <f>'3500 '!Z834</f>
        <v>0</v>
      </c>
      <c r="S562" s="62">
        <f>'3500 '!AA834</f>
        <v>0</v>
      </c>
      <c r="T562" s="52" t="str">
        <f>'3500 '!AB834</f>
        <v/>
      </c>
      <c r="U562" s="62">
        <f>'3500 '!AC834</f>
        <v>0</v>
      </c>
      <c r="W562" s="81">
        <f t="shared" si="6"/>
        <v>0</v>
      </c>
      <c r="X562" s="81"/>
      <c r="Y562" s="81"/>
    </row>
    <row r="563" spans="1:25" s="6" customFormat="1" ht="18" hidden="1" customHeight="1" x14ac:dyDescent="0.3">
      <c r="A563" s="6" t="str">
        <f>'3500 '!A835</f>
        <v>b</v>
      </c>
      <c r="B563" s="70" t="str">
        <f>'3500 '!B835</f>
        <v/>
      </c>
      <c r="C563" s="29" t="str">
        <f>'3500 '!C835</f>
        <v>სოციალური უზრუნველყოფა</v>
      </c>
      <c r="D563" s="11">
        <f>'3500 '!D835</f>
        <v>7975</v>
      </c>
      <c r="E563" s="11">
        <f>'3500 '!E835</f>
        <v>7860</v>
      </c>
      <c r="F563" s="42">
        <f>'3500 '!F835</f>
        <v>5530</v>
      </c>
      <c r="G563" s="42">
        <f>'3500 '!G835</f>
        <v>5529.1019500000002</v>
      </c>
      <c r="H563" s="51">
        <f>'3500 '!L835</f>
        <v>0.99983760397830024</v>
      </c>
      <c r="I563" s="11">
        <f>'3500 '!M835</f>
        <v>0</v>
      </c>
      <c r="J563" s="11">
        <f>'3500 '!O835</f>
        <v>651.35733999999957</v>
      </c>
      <c r="K563" s="11">
        <f>'3500 '!S835</f>
        <v>750.65302000000065</v>
      </c>
      <c r="L563" s="42">
        <f>'3500 '!T835</f>
        <v>0.89804999999978463</v>
      </c>
      <c r="M563" s="51">
        <f>'3500 '!U835</f>
        <v>0.7034480852417303</v>
      </c>
      <c r="N563" s="61">
        <f>'3500 '!V835</f>
        <v>2330.8980499999998</v>
      </c>
      <c r="O563" s="61">
        <f>'3500 '!W835</f>
        <v>2154</v>
      </c>
      <c r="P563" s="61">
        <f>'3500 '!X835</f>
        <v>1885</v>
      </c>
      <c r="Q563" s="61">
        <f>'3500 '!Y835</f>
        <v>2405</v>
      </c>
      <c r="R563" s="61">
        <f>'3500 '!Z835</f>
        <v>2330</v>
      </c>
      <c r="S563" s="61">
        <f>'3500 '!AA835</f>
        <v>7934.1019500000002</v>
      </c>
      <c r="T563" s="51">
        <f>'3500 '!AB835</f>
        <v>1.0094277290076337</v>
      </c>
      <c r="U563" s="61">
        <f>'3500 '!AC835</f>
        <v>-74.101950000000215</v>
      </c>
      <c r="V563" s="6">
        <v>2405</v>
      </c>
      <c r="W563" s="81">
        <f t="shared" si="6"/>
        <v>0</v>
      </c>
      <c r="X563" s="81"/>
      <c r="Y563" s="81"/>
    </row>
    <row r="564" spans="1:25" s="6" customFormat="1" ht="18" hidden="1" customHeight="1" x14ac:dyDescent="0.3">
      <c r="A564" s="6" t="str">
        <f>'3500 '!A836</f>
        <v>b</v>
      </c>
      <c r="B564" s="70" t="str">
        <f>'3500 '!B836</f>
        <v/>
      </c>
      <c r="C564" s="29" t="str">
        <f>'3500 '!C836</f>
        <v>სხვა ხარჯები</v>
      </c>
      <c r="D564" s="12">
        <f>'3500 '!D836</f>
        <v>0</v>
      </c>
      <c r="E564" s="12">
        <f>'3500 '!E836</f>
        <v>0</v>
      </c>
      <c r="F564" s="43">
        <f>'3500 '!F836</f>
        <v>0</v>
      </c>
      <c r="G564" s="43">
        <f>'3500 '!G836</f>
        <v>0</v>
      </c>
      <c r="H564" s="52" t="str">
        <f>'3500 '!L836</f>
        <v/>
      </c>
      <c r="I564" s="12">
        <f>'3500 '!M836</f>
        <v>0</v>
      </c>
      <c r="J564" s="12">
        <f>'3500 '!O836</f>
        <v>0</v>
      </c>
      <c r="K564" s="12">
        <f>'3500 '!S836</f>
        <v>0</v>
      </c>
      <c r="L564" s="43">
        <f>'3500 '!T836</f>
        <v>0</v>
      </c>
      <c r="M564" s="52" t="str">
        <f>'3500 '!U836</f>
        <v/>
      </c>
      <c r="N564" s="62">
        <f>'3500 '!V836</f>
        <v>0</v>
      </c>
      <c r="O564" s="62">
        <f>'3500 '!W836</f>
        <v>0</v>
      </c>
      <c r="P564" s="62">
        <f>'3500 '!X836</f>
        <v>0</v>
      </c>
      <c r="Q564" s="62">
        <f>'3500 '!Y836</f>
        <v>0</v>
      </c>
      <c r="R564" s="62">
        <f>'3500 '!Z836</f>
        <v>0</v>
      </c>
      <c r="S564" s="62">
        <f>'3500 '!AA836</f>
        <v>0</v>
      </c>
      <c r="T564" s="52" t="str">
        <f>'3500 '!AB836</f>
        <v/>
      </c>
      <c r="U564" s="62">
        <f>'3500 '!AC836</f>
        <v>0</v>
      </c>
      <c r="W564" s="81">
        <f t="shared" si="6"/>
        <v>0</v>
      </c>
      <c r="X564" s="81"/>
      <c r="Y564" s="81"/>
    </row>
    <row r="565" spans="1:25" s="6" customFormat="1" ht="15" hidden="1" customHeight="1" x14ac:dyDescent="0.3">
      <c r="A565" s="6" t="str">
        <f>'3500 '!A837</f>
        <v>b</v>
      </c>
      <c r="B565" s="69" t="str">
        <f>'3500 '!B837</f>
        <v/>
      </c>
      <c r="C565" s="13" t="str">
        <f>'3500 '!C837</f>
        <v>არაფინანსური აქტივების ზრდა</v>
      </c>
      <c r="D565" s="14">
        <f>'3500 '!D837</f>
        <v>0</v>
      </c>
      <c r="E565" s="14">
        <f>'3500 '!E837</f>
        <v>0</v>
      </c>
      <c r="F565" s="44">
        <f>'3500 '!F837</f>
        <v>0</v>
      </c>
      <c r="G565" s="44">
        <f>'3500 '!G837</f>
        <v>0</v>
      </c>
      <c r="H565" s="53" t="str">
        <f>'3500 '!L837</f>
        <v/>
      </c>
      <c r="I565" s="14">
        <f>'3500 '!M837</f>
        <v>0</v>
      </c>
      <c r="J565" s="14">
        <f>'3500 '!O837</f>
        <v>0</v>
      </c>
      <c r="K565" s="14">
        <f>'3500 '!S837</f>
        <v>0</v>
      </c>
      <c r="L565" s="44">
        <f>'3500 '!T837</f>
        <v>0</v>
      </c>
      <c r="M565" s="53" t="str">
        <f>'3500 '!U837</f>
        <v/>
      </c>
      <c r="N565" s="63">
        <f>'3500 '!V837</f>
        <v>0</v>
      </c>
      <c r="O565" s="63">
        <f>'3500 '!W837</f>
        <v>0</v>
      </c>
      <c r="P565" s="63">
        <f>'3500 '!X837</f>
        <v>0</v>
      </c>
      <c r="Q565" s="63">
        <f>'3500 '!Y837</f>
        <v>0</v>
      </c>
      <c r="R565" s="63">
        <f>'3500 '!Z837</f>
        <v>0</v>
      </c>
      <c r="S565" s="63">
        <f>'3500 '!AA837</f>
        <v>0</v>
      </c>
      <c r="T565" s="53" t="str">
        <f>'3500 '!AB837</f>
        <v/>
      </c>
      <c r="U565" s="63">
        <f>'3500 '!AC837</f>
        <v>0</v>
      </c>
      <c r="W565" s="81">
        <f t="shared" si="6"/>
        <v>0</v>
      </c>
      <c r="X565" s="81"/>
      <c r="Y565" s="81"/>
    </row>
    <row r="566" spans="1:25" s="6" customFormat="1" ht="15" hidden="1" customHeight="1" x14ac:dyDescent="0.3">
      <c r="A566" s="6" t="str">
        <f>'3500 '!A838</f>
        <v>b</v>
      </c>
      <c r="B566" s="69" t="str">
        <f>'3500 '!B838</f>
        <v/>
      </c>
      <c r="C566" s="13" t="str">
        <f>'3500 '!C838</f>
        <v>ფინანსური აქტივების ზრდა</v>
      </c>
      <c r="D566" s="14">
        <f>'3500 '!D838</f>
        <v>0</v>
      </c>
      <c r="E566" s="14">
        <f>'3500 '!E838</f>
        <v>0</v>
      </c>
      <c r="F566" s="44">
        <f>'3500 '!F838</f>
        <v>0</v>
      </c>
      <c r="G566" s="44">
        <f>'3500 '!G838</f>
        <v>0</v>
      </c>
      <c r="H566" s="53" t="str">
        <f>'3500 '!L838</f>
        <v/>
      </c>
      <c r="I566" s="14">
        <f>'3500 '!M838</f>
        <v>0</v>
      </c>
      <c r="J566" s="14">
        <f>'3500 '!O838</f>
        <v>0</v>
      </c>
      <c r="K566" s="14">
        <f>'3500 '!S838</f>
        <v>0</v>
      </c>
      <c r="L566" s="44">
        <f>'3500 '!T838</f>
        <v>0</v>
      </c>
      <c r="M566" s="53" t="str">
        <f>'3500 '!U838</f>
        <v/>
      </c>
      <c r="N566" s="63">
        <f>'3500 '!V838</f>
        <v>0</v>
      </c>
      <c r="O566" s="63">
        <f>'3500 '!W838</f>
        <v>0</v>
      </c>
      <c r="P566" s="63">
        <f>'3500 '!X838</f>
        <v>0</v>
      </c>
      <c r="Q566" s="63">
        <f>'3500 '!Y838</f>
        <v>0</v>
      </c>
      <c r="R566" s="63">
        <f>'3500 '!Z838</f>
        <v>0</v>
      </c>
      <c r="S566" s="63">
        <f>'3500 '!AA838</f>
        <v>0</v>
      </c>
      <c r="T566" s="53" t="str">
        <f>'3500 '!AB838</f>
        <v/>
      </c>
      <c r="U566" s="63">
        <f>'3500 '!AC838</f>
        <v>0</v>
      </c>
      <c r="W566" s="81">
        <f t="shared" si="6"/>
        <v>0</v>
      </c>
      <c r="X566" s="81"/>
      <c r="Y566" s="81"/>
    </row>
    <row r="567" spans="1:25" s="6" customFormat="1" ht="15.75" hidden="1" customHeight="1" thickBot="1" x14ac:dyDescent="0.3">
      <c r="A567" s="6" t="str">
        <f>'3500 '!A839</f>
        <v>b</v>
      </c>
      <c r="B567" s="71" t="str">
        <f>'3500 '!B839</f>
        <v/>
      </c>
      <c r="C567" s="17" t="str">
        <f>'3500 '!C839</f>
        <v>ვალდებულებების კლება</v>
      </c>
      <c r="D567" s="18">
        <f>'3500 '!D839</f>
        <v>0</v>
      </c>
      <c r="E567" s="18">
        <f>'3500 '!E839</f>
        <v>0</v>
      </c>
      <c r="F567" s="46">
        <f>'3500 '!F839</f>
        <v>0</v>
      </c>
      <c r="G567" s="46">
        <f>'3500 '!G839</f>
        <v>0</v>
      </c>
      <c r="H567" s="55" t="str">
        <f>'3500 '!L839</f>
        <v/>
      </c>
      <c r="I567" s="18">
        <f>'3500 '!M839</f>
        <v>0</v>
      </c>
      <c r="J567" s="18">
        <f>'3500 '!O839</f>
        <v>0</v>
      </c>
      <c r="K567" s="18">
        <f>'3500 '!S839</f>
        <v>0</v>
      </c>
      <c r="L567" s="46">
        <f>'3500 '!T839</f>
        <v>0</v>
      </c>
      <c r="M567" s="55" t="str">
        <f>'3500 '!U839</f>
        <v/>
      </c>
      <c r="N567" s="65">
        <f>'3500 '!V839</f>
        <v>0</v>
      </c>
      <c r="O567" s="65">
        <f>'3500 '!W839</f>
        <v>0</v>
      </c>
      <c r="P567" s="65">
        <f>'3500 '!X839</f>
        <v>0</v>
      </c>
      <c r="Q567" s="65">
        <f>'3500 '!Y839</f>
        <v>0</v>
      </c>
      <c r="R567" s="65">
        <f>'3500 '!Z839</f>
        <v>0</v>
      </c>
      <c r="S567" s="65">
        <f>'3500 '!AA839</f>
        <v>0</v>
      </c>
      <c r="T567" s="55" t="str">
        <f>'3500 '!AB839</f>
        <v/>
      </c>
      <c r="U567" s="65">
        <f>'3500 '!AC839</f>
        <v>0</v>
      </c>
      <c r="V567" s="78"/>
      <c r="W567" s="81">
        <f t="shared" si="6"/>
        <v>0</v>
      </c>
      <c r="X567" s="81"/>
      <c r="Y567" s="81"/>
    </row>
    <row r="568" spans="1:25" s="6" customFormat="1" ht="52.5" customHeight="1" thickTop="1" thickBot="1" x14ac:dyDescent="0.3">
      <c r="A568" s="6" t="str">
        <f>'3500 '!A864</f>
        <v>a</v>
      </c>
      <c r="B568" s="67" t="str">
        <f>'3500 '!B864</f>
        <v>35 03 02 07 01</v>
      </c>
      <c r="C568" s="19" t="str">
        <f>'3500 '!C864</f>
        <v>ტუბერკულოზის მართვა</v>
      </c>
      <c r="D568" s="7">
        <f>'3500 '!D864</f>
        <v>10000</v>
      </c>
      <c r="E568" s="7">
        <f>'3500 '!E864</f>
        <v>10000.1</v>
      </c>
      <c r="F568" s="40">
        <f>'3500 '!F864</f>
        <v>7017.6</v>
      </c>
      <c r="G568" s="40">
        <f>'3500 '!G864</f>
        <v>7017.5125099999996</v>
      </c>
      <c r="H568" s="49">
        <f>'3500 '!L864</f>
        <v>0.99998753277473773</v>
      </c>
      <c r="I568" s="7">
        <f>'3500 '!M864</f>
        <v>0</v>
      </c>
      <c r="J568" s="7">
        <f>'3500 '!O864</f>
        <v>750.45339999999987</v>
      </c>
      <c r="K568" s="7">
        <f>'3500 '!S864</f>
        <v>746.60240999999951</v>
      </c>
      <c r="L568" s="40">
        <f>'3500 '!T864</f>
        <v>8.7490000000798318E-2</v>
      </c>
      <c r="M568" s="49">
        <f>'3500 '!U864</f>
        <v>0.70174423355766435</v>
      </c>
      <c r="N568" s="59">
        <f>'3500 '!V864</f>
        <v>2982.5874900000008</v>
      </c>
      <c r="O568" s="59">
        <f>'3500 '!W864</f>
        <v>2652</v>
      </c>
      <c r="P568" s="59">
        <f>'3500 '!X864</f>
        <v>2500.1</v>
      </c>
      <c r="Q568" s="59">
        <f>'3500 '!Y864</f>
        <v>3031</v>
      </c>
      <c r="R568" s="59">
        <f>'3500 '!Z864</f>
        <v>2907</v>
      </c>
      <c r="S568" s="59">
        <f>'3500 '!AA864</f>
        <v>10048.51251</v>
      </c>
      <c r="T568" s="49">
        <f>'3500 '!AB864</f>
        <v>1.004841202587974</v>
      </c>
      <c r="U568" s="59">
        <f>'3500 '!AC864</f>
        <v>-48.412510000000111</v>
      </c>
      <c r="W568" s="81"/>
      <c r="X568" s="81"/>
      <c r="Y568" s="81"/>
    </row>
    <row r="569" spans="1:25" s="6" customFormat="1" ht="18.75" hidden="1" customHeight="1" thickTop="1" x14ac:dyDescent="0.3">
      <c r="A569" s="6" t="str">
        <f>'3500 '!A865</f>
        <v>b</v>
      </c>
      <c r="B569" s="69" t="str">
        <f>'3500 '!B865</f>
        <v/>
      </c>
      <c r="C569" s="8" t="str">
        <f>'3500 '!C865</f>
        <v>ხარჯები</v>
      </c>
      <c r="D569" s="9">
        <f>'3500 '!D865</f>
        <v>10000</v>
      </c>
      <c r="E569" s="9">
        <f>'3500 '!E865</f>
        <v>10000.1</v>
      </c>
      <c r="F569" s="41">
        <f>'3500 '!F865</f>
        <v>7017.6</v>
      </c>
      <c r="G569" s="41">
        <f>'3500 '!G865</f>
        <v>7017.5125099999996</v>
      </c>
      <c r="H569" s="50">
        <f>'3500 '!L865</f>
        <v>0.99998753277473773</v>
      </c>
      <c r="I569" s="9">
        <f>'3500 '!M865</f>
        <v>0</v>
      </c>
      <c r="J569" s="9">
        <f>'3500 '!O865</f>
        <v>750.45339999999987</v>
      </c>
      <c r="K569" s="9">
        <f>'3500 '!S865</f>
        <v>746.60240999999951</v>
      </c>
      <c r="L569" s="41">
        <f>'3500 '!T865</f>
        <v>8.7490000000798318E-2</v>
      </c>
      <c r="M569" s="50">
        <f>'3500 '!U865</f>
        <v>0.70174423355766435</v>
      </c>
      <c r="N569" s="60">
        <f>'3500 '!V865</f>
        <v>2982.5874900000008</v>
      </c>
      <c r="O569" s="60">
        <f>'3500 '!W865</f>
        <v>2652</v>
      </c>
      <c r="P569" s="60">
        <f>'3500 '!X865</f>
        <v>2500.1</v>
      </c>
      <c r="Q569" s="60">
        <f>'3500 '!Y865</f>
        <v>3031</v>
      </c>
      <c r="R569" s="60">
        <f>'3500 '!Z865</f>
        <v>2907</v>
      </c>
      <c r="S569" s="60">
        <f>'3500 '!AA865</f>
        <v>10048.51251</v>
      </c>
      <c r="T569" s="50">
        <f>'3500 '!AB865</f>
        <v>1.004841202587974</v>
      </c>
      <c r="U569" s="60">
        <f>'3500 '!AC865</f>
        <v>-48.412510000000111</v>
      </c>
      <c r="V569" s="6">
        <v>3031</v>
      </c>
      <c r="W569" s="81">
        <f t="shared" si="6"/>
        <v>0</v>
      </c>
      <c r="X569" s="81"/>
      <c r="Y569" s="81"/>
    </row>
    <row r="570" spans="1:25" s="6" customFormat="1" ht="18" hidden="1" customHeight="1" x14ac:dyDescent="0.3">
      <c r="A570" s="6" t="str">
        <f>'3500 '!A866</f>
        <v>b</v>
      </c>
      <c r="B570" s="70" t="str">
        <f>'3500 '!B866</f>
        <v/>
      </c>
      <c r="C570" s="29" t="str">
        <f>'3500 '!C866</f>
        <v>შრომის ანაზღაურება</v>
      </c>
      <c r="D570" s="12">
        <f>'3500 '!D866</f>
        <v>0</v>
      </c>
      <c r="E570" s="12">
        <f>'3500 '!E866</f>
        <v>0</v>
      </c>
      <c r="F570" s="43">
        <f>'3500 '!F866</f>
        <v>0</v>
      </c>
      <c r="G570" s="43">
        <f>'3500 '!G866</f>
        <v>0</v>
      </c>
      <c r="H570" s="52" t="str">
        <f>'3500 '!L866</f>
        <v/>
      </c>
      <c r="I570" s="12">
        <f>'3500 '!M866</f>
        <v>0</v>
      </c>
      <c r="J570" s="12">
        <f>'3500 '!O866</f>
        <v>0</v>
      </c>
      <c r="K570" s="12">
        <f>'3500 '!S866</f>
        <v>0</v>
      </c>
      <c r="L570" s="43">
        <f>'3500 '!T866</f>
        <v>0</v>
      </c>
      <c r="M570" s="52" t="str">
        <f>'3500 '!U866</f>
        <v/>
      </c>
      <c r="N570" s="62">
        <f>'3500 '!V866</f>
        <v>0</v>
      </c>
      <c r="O570" s="62">
        <f>'3500 '!W866</f>
        <v>0</v>
      </c>
      <c r="P570" s="62">
        <f>'3500 '!X866</f>
        <v>0</v>
      </c>
      <c r="Q570" s="62">
        <f>'3500 '!Y866</f>
        <v>0</v>
      </c>
      <c r="R570" s="62">
        <f>'3500 '!Z866</f>
        <v>0</v>
      </c>
      <c r="S570" s="62">
        <f>'3500 '!AA866</f>
        <v>0</v>
      </c>
      <c r="T570" s="52" t="str">
        <f>'3500 '!AB866</f>
        <v/>
      </c>
      <c r="U570" s="62">
        <f>'3500 '!AC866</f>
        <v>0</v>
      </c>
      <c r="W570" s="81">
        <f t="shared" si="6"/>
        <v>0</v>
      </c>
      <c r="X570" s="81"/>
      <c r="Y570" s="81"/>
    </row>
    <row r="571" spans="1:25" s="6" customFormat="1" ht="18" hidden="1" customHeight="1" x14ac:dyDescent="0.3">
      <c r="A571" s="6" t="str">
        <f>'3500 '!A867</f>
        <v>b</v>
      </c>
      <c r="B571" s="70" t="str">
        <f>'3500 '!B867</f>
        <v/>
      </c>
      <c r="C571" s="29" t="str">
        <f>'3500 '!C867</f>
        <v>საქონელი და მომსახურება</v>
      </c>
      <c r="D571" s="12">
        <f>'3500 '!D867</f>
        <v>0</v>
      </c>
      <c r="E571" s="12">
        <f>'3500 '!E867</f>
        <v>0</v>
      </c>
      <c r="F571" s="43">
        <f>'3500 '!F867</f>
        <v>0</v>
      </c>
      <c r="G571" s="43">
        <f>'3500 '!G867</f>
        <v>0</v>
      </c>
      <c r="H571" s="52" t="str">
        <f>'3500 '!L867</f>
        <v/>
      </c>
      <c r="I571" s="12">
        <f>'3500 '!M867</f>
        <v>0</v>
      </c>
      <c r="J571" s="12">
        <f>'3500 '!O867</f>
        <v>0</v>
      </c>
      <c r="K571" s="12">
        <f>'3500 '!S867</f>
        <v>0</v>
      </c>
      <c r="L571" s="43">
        <f>'3500 '!T867</f>
        <v>0</v>
      </c>
      <c r="M571" s="52" t="str">
        <f>'3500 '!U867</f>
        <v/>
      </c>
      <c r="N571" s="62">
        <f>'3500 '!V867</f>
        <v>0</v>
      </c>
      <c r="O571" s="62">
        <f>'3500 '!W867</f>
        <v>0</v>
      </c>
      <c r="P571" s="62">
        <f>'3500 '!X867</f>
        <v>0</v>
      </c>
      <c r="Q571" s="62">
        <f>'3500 '!Y867</f>
        <v>0</v>
      </c>
      <c r="R571" s="62">
        <f>'3500 '!Z867</f>
        <v>0</v>
      </c>
      <c r="S571" s="62">
        <f>'3500 '!AA867</f>
        <v>0</v>
      </c>
      <c r="T571" s="52" t="str">
        <f>'3500 '!AB867</f>
        <v/>
      </c>
      <c r="U571" s="62">
        <f>'3500 '!AC867</f>
        <v>0</v>
      </c>
      <c r="W571" s="81">
        <f t="shared" si="6"/>
        <v>0</v>
      </c>
      <c r="X571" s="81"/>
      <c r="Y571" s="81"/>
    </row>
    <row r="572" spans="1:25" s="6" customFormat="1" ht="18" hidden="1" customHeight="1" x14ac:dyDescent="0.3">
      <c r="A572" s="6" t="str">
        <f>'3500 '!A868</f>
        <v>b</v>
      </c>
      <c r="B572" s="70" t="str">
        <f>'3500 '!B868</f>
        <v/>
      </c>
      <c r="C572" s="29" t="str">
        <f>'3500 '!C868</f>
        <v>პროცენტი</v>
      </c>
      <c r="D572" s="12">
        <f>'3500 '!D868</f>
        <v>0</v>
      </c>
      <c r="E572" s="12">
        <f>'3500 '!E868</f>
        <v>0</v>
      </c>
      <c r="F572" s="43">
        <f>'3500 '!F868</f>
        <v>0</v>
      </c>
      <c r="G572" s="43">
        <f>'3500 '!G868</f>
        <v>0</v>
      </c>
      <c r="H572" s="52" t="str">
        <f>'3500 '!L868</f>
        <v/>
      </c>
      <c r="I572" s="12">
        <f>'3500 '!M868</f>
        <v>0</v>
      </c>
      <c r="J572" s="12">
        <f>'3500 '!O868</f>
        <v>0</v>
      </c>
      <c r="K572" s="12">
        <f>'3500 '!S868</f>
        <v>0</v>
      </c>
      <c r="L572" s="43">
        <f>'3500 '!T868</f>
        <v>0</v>
      </c>
      <c r="M572" s="52" t="str">
        <f>'3500 '!U868</f>
        <v/>
      </c>
      <c r="N572" s="62">
        <f>'3500 '!V868</f>
        <v>0</v>
      </c>
      <c r="O572" s="62">
        <f>'3500 '!W868</f>
        <v>0</v>
      </c>
      <c r="P572" s="62">
        <f>'3500 '!X868</f>
        <v>0</v>
      </c>
      <c r="Q572" s="62">
        <f>'3500 '!Y868</f>
        <v>0</v>
      </c>
      <c r="R572" s="62">
        <f>'3500 '!Z868</f>
        <v>0</v>
      </c>
      <c r="S572" s="62">
        <f>'3500 '!AA868</f>
        <v>0</v>
      </c>
      <c r="T572" s="52" t="str">
        <f>'3500 '!AB868</f>
        <v/>
      </c>
      <c r="U572" s="62">
        <f>'3500 '!AC868</f>
        <v>0</v>
      </c>
      <c r="W572" s="81">
        <f t="shared" si="6"/>
        <v>0</v>
      </c>
      <c r="X572" s="81"/>
      <c r="Y572" s="81"/>
    </row>
    <row r="573" spans="1:25" s="6" customFormat="1" ht="18" hidden="1" customHeight="1" x14ac:dyDescent="0.3">
      <c r="A573" s="6" t="str">
        <f>'3500 '!A869</f>
        <v>b</v>
      </c>
      <c r="B573" s="70" t="str">
        <f>'3500 '!B869</f>
        <v/>
      </c>
      <c r="C573" s="29" t="str">
        <f>'3500 '!C869</f>
        <v>სუბსიდიები</v>
      </c>
      <c r="D573" s="12">
        <f>'3500 '!D869</f>
        <v>0</v>
      </c>
      <c r="E573" s="12">
        <f>'3500 '!E869</f>
        <v>0</v>
      </c>
      <c r="F573" s="43">
        <f>'3500 '!F869</f>
        <v>0</v>
      </c>
      <c r="G573" s="43">
        <f>'3500 '!G869</f>
        <v>0</v>
      </c>
      <c r="H573" s="52" t="str">
        <f>'3500 '!L869</f>
        <v/>
      </c>
      <c r="I573" s="12">
        <f>'3500 '!M869</f>
        <v>0</v>
      </c>
      <c r="J573" s="12">
        <f>'3500 '!O869</f>
        <v>0</v>
      </c>
      <c r="K573" s="12">
        <f>'3500 '!S869</f>
        <v>0</v>
      </c>
      <c r="L573" s="43">
        <f>'3500 '!T869</f>
        <v>0</v>
      </c>
      <c r="M573" s="52" t="str">
        <f>'3500 '!U869</f>
        <v/>
      </c>
      <c r="N573" s="62">
        <f>'3500 '!V869</f>
        <v>0</v>
      </c>
      <c r="O573" s="62">
        <f>'3500 '!W869</f>
        <v>0</v>
      </c>
      <c r="P573" s="62">
        <f>'3500 '!X869</f>
        <v>0</v>
      </c>
      <c r="Q573" s="62">
        <f>'3500 '!Y869</f>
        <v>0</v>
      </c>
      <c r="R573" s="62">
        <f>'3500 '!Z869</f>
        <v>0</v>
      </c>
      <c r="S573" s="62">
        <f>'3500 '!AA869</f>
        <v>0</v>
      </c>
      <c r="T573" s="52" t="str">
        <f>'3500 '!AB869</f>
        <v/>
      </c>
      <c r="U573" s="62">
        <f>'3500 '!AC869</f>
        <v>0</v>
      </c>
      <c r="W573" s="81">
        <f t="shared" si="6"/>
        <v>0</v>
      </c>
      <c r="X573" s="81"/>
      <c r="Y573" s="81"/>
    </row>
    <row r="574" spans="1:25" s="6" customFormat="1" ht="18" hidden="1" customHeight="1" x14ac:dyDescent="0.3">
      <c r="A574" s="6" t="str">
        <f>'3500 '!A870</f>
        <v>b</v>
      </c>
      <c r="B574" s="70" t="str">
        <f>'3500 '!B870</f>
        <v/>
      </c>
      <c r="C574" s="29" t="str">
        <f>'3500 '!C870</f>
        <v>გრანტები</v>
      </c>
      <c r="D574" s="12">
        <f>'3500 '!D870</f>
        <v>0</v>
      </c>
      <c r="E574" s="12">
        <f>'3500 '!E870</f>
        <v>0</v>
      </c>
      <c r="F574" s="43">
        <f>'3500 '!F870</f>
        <v>0</v>
      </c>
      <c r="G574" s="43">
        <f>'3500 '!G870</f>
        <v>0</v>
      </c>
      <c r="H574" s="52" t="str">
        <f>'3500 '!L870</f>
        <v/>
      </c>
      <c r="I574" s="12">
        <f>'3500 '!M870</f>
        <v>0</v>
      </c>
      <c r="J574" s="12">
        <f>'3500 '!O870</f>
        <v>0</v>
      </c>
      <c r="K574" s="12">
        <f>'3500 '!S870</f>
        <v>0</v>
      </c>
      <c r="L574" s="43">
        <f>'3500 '!T870</f>
        <v>0</v>
      </c>
      <c r="M574" s="52" t="str">
        <f>'3500 '!U870</f>
        <v/>
      </c>
      <c r="N574" s="62">
        <f>'3500 '!V870</f>
        <v>0</v>
      </c>
      <c r="O574" s="62">
        <f>'3500 '!W870</f>
        <v>0</v>
      </c>
      <c r="P574" s="62">
        <f>'3500 '!X870</f>
        <v>0</v>
      </c>
      <c r="Q574" s="62">
        <f>'3500 '!Y870</f>
        <v>0</v>
      </c>
      <c r="R574" s="62">
        <f>'3500 '!Z870</f>
        <v>0</v>
      </c>
      <c r="S574" s="62">
        <f>'3500 '!AA870</f>
        <v>0</v>
      </c>
      <c r="T574" s="52" t="str">
        <f>'3500 '!AB870</f>
        <v/>
      </c>
      <c r="U574" s="62">
        <f>'3500 '!AC870</f>
        <v>0</v>
      </c>
      <c r="W574" s="81">
        <f t="shared" si="6"/>
        <v>0</v>
      </c>
      <c r="X574" s="81"/>
      <c r="Y574" s="81"/>
    </row>
    <row r="575" spans="1:25" s="6" customFormat="1" ht="18" hidden="1" customHeight="1" x14ac:dyDescent="0.3">
      <c r="A575" s="6" t="str">
        <f>'3500 '!A871</f>
        <v>b</v>
      </c>
      <c r="B575" s="70" t="str">
        <f>'3500 '!B871</f>
        <v/>
      </c>
      <c r="C575" s="29" t="str">
        <f>'3500 '!C871</f>
        <v>სოციალური უზრუნველყოფა</v>
      </c>
      <c r="D575" s="11">
        <f>'3500 '!D871</f>
        <v>10000</v>
      </c>
      <c r="E575" s="11">
        <f>'3500 '!E871</f>
        <v>10000.1</v>
      </c>
      <c r="F575" s="42">
        <f>'3500 '!F871</f>
        <v>7017.6</v>
      </c>
      <c r="G575" s="42">
        <f>'3500 '!G871</f>
        <v>7017.5125099999996</v>
      </c>
      <c r="H575" s="51">
        <f>'3500 '!L871</f>
        <v>0.99998753277473773</v>
      </c>
      <c r="I575" s="11">
        <f>'3500 '!M871</f>
        <v>0</v>
      </c>
      <c r="J575" s="11">
        <f>'3500 '!O871</f>
        <v>750.45339999999987</v>
      </c>
      <c r="K575" s="11">
        <f>'3500 '!S871</f>
        <v>746.60240999999951</v>
      </c>
      <c r="L575" s="42">
        <f>'3500 '!T871</f>
        <v>8.7490000000798318E-2</v>
      </c>
      <c r="M575" s="51">
        <f>'3500 '!U871</f>
        <v>0.70174423355766435</v>
      </c>
      <c r="N575" s="61">
        <f>'3500 '!V871</f>
        <v>2982.5874900000008</v>
      </c>
      <c r="O575" s="61">
        <f>'3500 '!W871</f>
        <v>2652</v>
      </c>
      <c r="P575" s="61">
        <f>'3500 '!X871</f>
        <v>2500.1</v>
      </c>
      <c r="Q575" s="61">
        <f>'3500 '!Y871</f>
        <v>3031</v>
      </c>
      <c r="R575" s="61">
        <f>'3500 '!Z871</f>
        <v>2907</v>
      </c>
      <c r="S575" s="61">
        <f>'3500 '!AA871</f>
        <v>10048.51251</v>
      </c>
      <c r="T575" s="51">
        <f>'3500 '!AB871</f>
        <v>1.004841202587974</v>
      </c>
      <c r="U575" s="61">
        <f>'3500 '!AC871</f>
        <v>-48.412510000000111</v>
      </c>
      <c r="V575" s="6">
        <v>3031</v>
      </c>
      <c r="W575" s="81">
        <f t="shared" si="6"/>
        <v>0</v>
      </c>
      <c r="X575" s="81"/>
      <c r="Y575" s="81"/>
    </row>
    <row r="576" spans="1:25" s="6" customFormat="1" ht="18" hidden="1" customHeight="1" x14ac:dyDescent="0.3">
      <c r="A576" s="6" t="str">
        <f>'3500 '!A872</f>
        <v>b</v>
      </c>
      <c r="B576" s="70" t="str">
        <f>'3500 '!B872</f>
        <v/>
      </c>
      <c r="C576" s="29" t="str">
        <f>'3500 '!C872</f>
        <v>სხვა ხარჯები</v>
      </c>
      <c r="D576" s="12">
        <f>'3500 '!D872</f>
        <v>0</v>
      </c>
      <c r="E576" s="12">
        <f>'3500 '!E872</f>
        <v>0</v>
      </c>
      <c r="F576" s="43">
        <f>'3500 '!F872</f>
        <v>0</v>
      </c>
      <c r="G576" s="43">
        <f>'3500 '!G872</f>
        <v>0</v>
      </c>
      <c r="H576" s="52" t="str">
        <f>'3500 '!L872</f>
        <v/>
      </c>
      <c r="I576" s="12">
        <f>'3500 '!M872</f>
        <v>0</v>
      </c>
      <c r="J576" s="12">
        <f>'3500 '!O872</f>
        <v>0</v>
      </c>
      <c r="K576" s="12">
        <f>'3500 '!S872</f>
        <v>0</v>
      </c>
      <c r="L576" s="43">
        <f>'3500 '!T872</f>
        <v>0</v>
      </c>
      <c r="M576" s="52" t="str">
        <f>'3500 '!U872</f>
        <v/>
      </c>
      <c r="N576" s="62">
        <f>'3500 '!V872</f>
        <v>0</v>
      </c>
      <c r="O576" s="62">
        <f>'3500 '!W872</f>
        <v>0</v>
      </c>
      <c r="P576" s="62">
        <f>'3500 '!X872</f>
        <v>0</v>
      </c>
      <c r="Q576" s="62">
        <f>'3500 '!Y872</f>
        <v>0</v>
      </c>
      <c r="R576" s="62">
        <f>'3500 '!Z872</f>
        <v>0</v>
      </c>
      <c r="S576" s="62">
        <f>'3500 '!AA872</f>
        <v>0</v>
      </c>
      <c r="T576" s="52" t="str">
        <f>'3500 '!AB872</f>
        <v/>
      </c>
      <c r="U576" s="62">
        <f>'3500 '!AC872</f>
        <v>0</v>
      </c>
      <c r="W576" s="81">
        <f t="shared" si="6"/>
        <v>0</v>
      </c>
      <c r="X576" s="81"/>
      <c r="Y576" s="81"/>
    </row>
    <row r="577" spans="1:25" s="6" customFormat="1" ht="15" hidden="1" customHeight="1" x14ac:dyDescent="0.3">
      <c r="A577" s="6" t="str">
        <f>'3500 '!A873</f>
        <v>b</v>
      </c>
      <c r="B577" s="69" t="str">
        <f>'3500 '!B873</f>
        <v/>
      </c>
      <c r="C577" s="13" t="str">
        <f>'3500 '!C873</f>
        <v>არაფინანსური აქტივების ზრდა</v>
      </c>
      <c r="D577" s="14">
        <f>'3500 '!D873</f>
        <v>0</v>
      </c>
      <c r="E577" s="14">
        <f>'3500 '!E873</f>
        <v>0</v>
      </c>
      <c r="F577" s="44">
        <f>'3500 '!F873</f>
        <v>0</v>
      </c>
      <c r="G577" s="44">
        <f>'3500 '!G873</f>
        <v>0</v>
      </c>
      <c r="H577" s="53" t="str">
        <f>'3500 '!L873</f>
        <v/>
      </c>
      <c r="I577" s="14">
        <f>'3500 '!M873</f>
        <v>0</v>
      </c>
      <c r="J577" s="14">
        <f>'3500 '!O873</f>
        <v>0</v>
      </c>
      <c r="K577" s="14">
        <f>'3500 '!S873</f>
        <v>0</v>
      </c>
      <c r="L577" s="44">
        <f>'3500 '!T873</f>
        <v>0</v>
      </c>
      <c r="M577" s="53" t="str">
        <f>'3500 '!U873</f>
        <v/>
      </c>
      <c r="N577" s="63">
        <f>'3500 '!V873</f>
        <v>0</v>
      </c>
      <c r="O577" s="63">
        <f>'3500 '!W873</f>
        <v>0</v>
      </c>
      <c r="P577" s="63">
        <f>'3500 '!X873</f>
        <v>0</v>
      </c>
      <c r="Q577" s="63">
        <f>'3500 '!Y873</f>
        <v>0</v>
      </c>
      <c r="R577" s="63">
        <f>'3500 '!Z873</f>
        <v>0</v>
      </c>
      <c r="S577" s="63">
        <f>'3500 '!AA873</f>
        <v>0</v>
      </c>
      <c r="T577" s="53" t="str">
        <f>'3500 '!AB873</f>
        <v/>
      </c>
      <c r="U577" s="63">
        <f>'3500 '!AC873</f>
        <v>0</v>
      </c>
      <c r="W577" s="81">
        <f t="shared" si="6"/>
        <v>0</v>
      </c>
      <c r="X577" s="81"/>
      <c r="Y577" s="81"/>
    </row>
    <row r="578" spans="1:25" s="6" customFormat="1" ht="15" hidden="1" customHeight="1" x14ac:dyDescent="0.3">
      <c r="A578" s="6" t="str">
        <f>'3500 '!A874</f>
        <v>b</v>
      </c>
      <c r="B578" s="69" t="str">
        <f>'3500 '!B874</f>
        <v/>
      </c>
      <c r="C578" s="13" t="str">
        <f>'3500 '!C874</f>
        <v>ფინანსური აქტივების ზრდა</v>
      </c>
      <c r="D578" s="14">
        <f>'3500 '!D874</f>
        <v>0</v>
      </c>
      <c r="E578" s="14">
        <f>'3500 '!E874</f>
        <v>0</v>
      </c>
      <c r="F578" s="44">
        <f>'3500 '!F874</f>
        <v>0</v>
      </c>
      <c r="G578" s="44">
        <f>'3500 '!G874</f>
        <v>0</v>
      </c>
      <c r="H578" s="53" t="str">
        <f>'3500 '!L874</f>
        <v/>
      </c>
      <c r="I578" s="14">
        <f>'3500 '!M874</f>
        <v>0</v>
      </c>
      <c r="J578" s="14">
        <f>'3500 '!O874</f>
        <v>0</v>
      </c>
      <c r="K578" s="14">
        <f>'3500 '!S874</f>
        <v>0</v>
      </c>
      <c r="L578" s="44">
        <f>'3500 '!T874</f>
        <v>0</v>
      </c>
      <c r="M578" s="53" t="str">
        <f>'3500 '!U874</f>
        <v/>
      </c>
      <c r="N578" s="63">
        <f>'3500 '!V874</f>
        <v>0</v>
      </c>
      <c r="O578" s="63">
        <f>'3500 '!W874</f>
        <v>0</v>
      </c>
      <c r="P578" s="63">
        <f>'3500 '!X874</f>
        <v>0</v>
      </c>
      <c r="Q578" s="63">
        <f>'3500 '!Y874</f>
        <v>0</v>
      </c>
      <c r="R578" s="63">
        <f>'3500 '!Z874</f>
        <v>0</v>
      </c>
      <c r="S578" s="63">
        <f>'3500 '!AA874</f>
        <v>0</v>
      </c>
      <c r="T578" s="53" t="str">
        <f>'3500 '!AB874</f>
        <v/>
      </c>
      <c r="U578" s="63">
        <f>'3500 '!AC874</f>
        <v>0</v>
      </c>
      <c r="W578" s="81">
        <f t="shared" si="6"/>
        <v>0</v>
      </c>
      <c r="X578" s="81"/>
      <c r="Y578" s="81"/>
    </row>
    <row r="579" spans="1:25" s="6" customFormat="1" ht="15.75" hidden="1" customHeight="1" thickBot="1" x14ac:dyDescent="0.3">
      <c r="A579" s="6" t="str">
        <f>'3500 '!A875</f>
        <v>b</v>
      </c>
      <c r="B579" s="71" t="str">
        <f>'3500 '!B875</f>
        <v/>
      </c>
      <c r="C579" s="17" t="str">
        <f>'3500 '!C875</f>
        <v>ვალდებულებების კლება</v>
      </c>
      <c r="D579" s="18">
        <f>'3500 '!D875</f>
        <v>0</v>
      </c>
      <c r="E579" s="18">
        <f>'3500 '!E875</f>
        <v>0</v>
      </c>
      <c r="F579" s="46">
        <f>'3500 '!F875</f>
        <v>0</v>
      </c>
      <c r="G579" s="46">
        <f>'3500 '!G875</f>
        <v>0</v>
      </c>
      <c r="H579" s="55" t="str">
        <f>'3500 '!L875</f>
        <v/>
      </c>
      <c r="I579" s="18">
        <f>'3500 '!M875</f>
        <v>0</v>
      </c>
      <c r="J579" s="18">
        <f>'3500 '!O875</f>
        <v>0</v>
      </c>
      <c r="K579" s="18">
        <f>'3500 '!S875</f>
        <v>0</v>
      </c>
      <c r="L579" s="46">
        <f>'3500 '!T875</f>
        <v>0</v>
      </c>
      <c r="M579" s="55" t="str">
        <f>'3500 '!U875</f>
        <v/>
      </c>
      <c r="N579" s="65">
        <f>'3500 '!V875</f>
        <v>0</v>
      </c>
      <c r="O579" s="65">
        <f>'3500 '!W875</f>
        <v>0</v>
      </c>
      <c r="P579" s="65">
        <f>'3500 '!X875</f>
        <v>0</v>
      </c>
      <c r="Q579" s="65">
        <f>'3500 '!Y875</f>
        <v>0</v>
      </c>
      <c r="R579" s="65">
        <f>'3500 '!Z875</f>
        <v>0</v>
      </c>
      <c r="S579" s="65">
        <f>'3500 '!AA875</f>
        <v>0</v>
      </c>
      <c r="T579" s="55" t="str">
        <f>'3500 '!AB875</f>
        <v/>
      </c>
      <c r="U579" s="65">
        <f>'3500 '!AC875</f>
        <v>0</v>
      </c>
      <c r="W579" s="81">
        <f t="shared" si="6"/>
        <v>0</v>
      </c>
      <c r="X579" s="81"/>
      <c r="Y579" s="81"/>
    </row>
    <row r="580" spans="1:25" s="6" customFormat="1" ht="33.75" customHeight="1" thickTop="1" thickBot="1" x14ac:dyDescent="0.3">
      <c r="A580" s="6" t="str">
        <f>'3500 '!A912</f>
        <v>a</v>
      </c>
      <c r="B580" s="67" t="str">
        <f>'3500 '!B912</f>
        <v>35 03 02 08 01</v>
      </c>
      <c r="C580" s="19" t="str">
        <f>'3500 '!C912</f>
        <v>აივ ინფექცია/შიდსი</v>
      </c>
      <c r="D580" s="7">
        <f>'3500 '!D912</f>
        <v>4000</v>
      </c>
      <c r="E580" s="7">
        <f>'3500 '!E912</f>
        <v>4180.1000000000004</v>
      </c>
      <c r="F580" s="40">
        <f>'3500 '!F912</f>
        <v>3055.1</v>
      </c>
      <c r="G580" s="40">
        <f>'3500 '!G912</f>
        <v>3054.0657700000002</v>
      </c>
      <c r="H580" s="49">
        <f>'3500 '!L912</f>
        <v>0.99966147425616192</v>
      </c>
      <c r="I580" s="7">
        <f>'3500 '!M912</f>
        <v>0</v>
      </c>
      <c r="J580" s="7">
        <f>'3500 '!O912</f>
        <v>373.15294999999992</v>
      </c>
      <c r="K580" s="7">
        <f>'3500 '!S912</f>
        <v>341.92885000000024</v>
      </c>
      <c r="L580" s="40">
        <f>'3500 '!T912</f>
        <v>1.0342299999997522</v>
      </c>
      <c r="M580" s="49">
        <f>'3500 '!U912</f>
        <v>0.73062026506542899</v>
      </c>
      <c r="N580" s="59">
        <f>'3500 '!V912</f>
        <v>1126.0342300000002</v>
      </c>
      <c r="O580" s="59">
        <f>'3500 '!W912</f>
        <v>1154</v>
      </c>
      <c r="P580" s="59">
        <f>'3500 '!X912</f>
        <v>1180.0999999999999</v>
      </c>
      <c r="Q580" s="59">
        <f>'3500 '!Y912</f>
        <v>1212</v>
      </c>
      <c r="R580" s="59">
        <f>'3500 '!Z912</f>
        <v>875</v>
      </c>
      <c r="S580" s="59">
        <f>'3500 '!AA912</f>
        <v>4266.0657700000002</v>
      </c>
      <c r="T580" s="49">
        <f>'3500 '!AB912</f>
        <v>1.0205654816870409</v>
      </c>
      <c r="U580" s="59">
        <f>'3500 '!AC912</f>
        <v>-85.965769999999793</v>
      </c>
      <c r="W580" s="81"/>
      <c r="X580" s="81"/>
      <c r="Y580" s="81"/>
    </row>
    <row r="581" spans="1:25" s="6" customFormat="1" ht="18.75" hidden="1" customHeight="1" thickTop="1" x14ac:dyDescent="0.3">
      <c r="A581" s="6" t="str">
        <f>'3500 '!A913</f>
        <v>b</v>
      </c>
      <c r="B581" s="69" t="str">
        <f>'3500 '!B913</f>
        <v/>
      </c>
      <c r="C581" s="8" t="str">
        <f>'3500 '!C913</f>
        <v>ხარჯები</v>
      </c>
      <c r="D581" s="9">
        <f>'3500 '!D913</f>
        <v>4000</v>
      </c>
      <c r="E581" s="9">
        <f>'3500 '!E913</f>
        <v>4180.1000000000004</v>
      </c>
      <c r="F581" s="41">
        <f>'3500 '!F913</f>
        <v>3055.1</v>
      </c>
      <c r="G581" s="41">
        <f>'3500 '!G913</f>
        <v>3054.0657700000002</v>
      </c>
      <c r="H581" s="50">
        <f>'3500 '!L913</f>
        <v>0.99966147425616192</v>
      </c>
      <c r="I581" s="9">
        <f>'3500 '!M913</f>
        <v>0</v>
      </c>
      <c r="J581" s="9">
        <f>'3500 '!O913</f>
        <v>373.15294999999992</v>
      </c>
      <c r="K581" s="9">
        <f>'3500 '!S913</f>
        <v>341.92885000000024</v>
      </c>
      <c r="L581" s="41">
        <f>'3500 '!T913</f>
        <v>1.0342299999997522</v>
      </c>
      <c r="M581" s="50">
        <f>'3500 '!U913</f>
        <v>0.73062026506542899</v>
      </c>
      <c r="N581" s="60">
        <f>'3500 '!V913</f>
        <v>1126.0342300000002</v>
      </c>
      <c r="O581" s="60">
        <f>'3500 '!W913</f>
        <v>1154</v>
      </c>
      <c r="P581" s="60">
        <f>'3500 '!X913</f>
        <v>1180.0999999999999</v>
      </c>
      <c r="Q581" s="60">
        <f>'3500 '!Y913</f>
        <v>1212</v>
      </c>
      <c r="R581" s="60">
        <f>'3500 '!Z913</f>
        <v>875</v>
      </c>
      <c r="S581" s="60">
        <f>'3500 '!AA913</f>
        <v>4266.0657700000002</v>
      </c>
      <c r="T581" s="50">
        <f>'3500 '!AB913</f>
        <v>1.0205654816870409</v>
      </c>
      <c r="U581" s="60">
        <f>'3500 '!AC913</f>
        <v>-85.965769999999793</v>
      </c>
      <c r="V581" s="6">
        <v>1212</v>
      </c>
      <c r="W581" s="81">
        <f t="shared" si="6"/>
        <v>0</v>
      </c>
      <c r="X581" s="81"/>
      <c r="Y581" s="81"/>
    </row>
    <row r="582" spans="1:25" s="6" customFormat="1" ht="18" hidden="1" customHeight="1" x14ac:dyDescent="0.3">
      <c r="A582" s="6" t="str">
        <f>'3500 '!A914</f>
        <v>b</v>
      </c>
      <c r="B582" s="70" t="str">
        <f>'3500 '!B914</f>
        <v/>
      </c>
      <c r="C582" s="29" t="str">
        <f>'3500 '!C914</f>
        <v>შრომის ანაზღაურება</v>
      </c>
      <c r="D582" s="12">
        <f>'3500 '!D914</f>
        <v>0</v>
      </c>
      <c r="E582" s="12">
        <f>'3500 '!E914</f>
        <v>0</v>
      </c>
      <c r="F582" s="43">
        <f>'3500 '!F914</f>
        <v>0</v>
      </c>
      <c r="G582" s="43">
        <f>'3500 '!G914</f>
        <v>0</v>
      </c>
      <c r="H582" s="52" t="str">
        <f>'3500 '!L914</f>
        <v/>
      </c>
      <c r="I582" s="12">
        <f>'3500 '!M914</f>
        <v>0</v>
      </c>
      <c r="J582" s="12">
        <f>'3500 '!O914</f>
        <v>0</v>
      </c>
      <c r="K582" s="12">
        <f>'3500 '!S914</f>
        <v>0</v>
      </c>
      <c r="L582" s="43">
        <f>'3500 '!T914</f>
        <v>0</v>
      </c>
      <c r="M582" s="52" t="str">
        <f>'3500 '!U914</f>
        <v/>
      </c>
      <c r="N582" s="62">
        <f>'3500 '!V914</f>
        <v>0</v>
      </c>
      <c r="O582" s="62">
        <f>'3500 '!W914</f>
        <v>0</v>
      </c>
      <c r="P582" s="62">
        <f>'3500 '!X914</f>
        <v>0</v>
      </c>
      <c r="Q582" s="62">
        <f>'3500 '!Y914</f>
        <v>0</v>
      </c>
      <c r="R582" s="62">
        <f>'3500 '!Z914</f>
        <v>0</v>
      </c>
      <c r="S582" s="62">
        <f>'3500 '!AA914</f>
        <v>0</v>
      </c>
      <c r="T582" s="52" t="str">
        <f>'3500 '!AB914</f>
        <v/>
      </c>
      <c r="U582" s="62">
        <f>'3500 '!AC914</f>
        <v>0</v>
      </c>
      <c r="W582" s="81">
        <f t="shared" si="6"/>
        <v>0</v>
      </c>
      <c r="X582" s="81"/>
      <c r="Y582" s="81"/>
    </row>
    <row r="583" spans="1:25" s="6" customFormat="1" ht="18" hidden="1" customHeight="1" x14ac:dyDescent="0.3">
      <c r="A583" s="6" t="str">
        <f>'3500 '!A915</f>
        <v>b</v>
      </c>
      <c r="B583" s="70" t="str">
        <f>'3500 '!B915</f>
        <v/>
      </c>
      <c r="C583" s="29" t="str">
        <f>'3500 '!C915</f>
        <v>საქონელი და მომსახურება</v>
      </c>
      <c r="D583" s="12">
        <f>'3500 '!D915</f>
        <v>0</v>
      </c>
      <c r="E583" s="12">
        <f>'3500 '!E915</f>
        <v>0</v>
      </c>
      <c r="F583" s="43">
        <f>'3500 '!F915</f>
        <v>0</v>
      </c>
      <c r="G583" s="43">
        <f>'3500 '!G915</f>
        <v>0</v>
      </c>
      <c r="H583" s="52" t="str">
        <f>'3500 '!L915</f>
        <v/>
      </c>
      <c r="I583" s="12">
        <f>'3500 '!M915</f>
        <v>0</v>
      </c>
      <c r="J583" s="12">
        <f>'3500 '!O915</f>
        <v>0</v>
      </c>
      <c r="K583" s="12">
        <f>'3500 '!S915</f>
        <v>0</v>
      </c>
      <c r="L583" s="43">
        <f>'3500 '!T915</f>
        <v>0</v>
      </c>
      <c r="M583" s="52" t="str">
        <f>'3500 '!U915</f>
        <v/>
      </c>
      <c r="N583" s="62">
        <f>'3500 '!V915</f>
        <v>0</v>
      </c>
      <c r="O583" s="62">
        <f>'3500 '!W915</f>
        <v>0</v>
      </c>
      <c r="P583" s="62">
        <f>'3500 '!X915</f>
        <v>0</v>
      </c>
      <c r="Q583" s="62">
        <f>'3500 '!Y915</f>
        <v>0</v>
      </c>
      <c r="R583" s="62">
        <f>'3500 '!Z915</f>
        <v>0</v>
      </c>
      <c r="S583" s="62">
        <f>'3500 '!AA915</f>
        <v>0</v>
      </c>
      <c r="T583" s="52" t="str">
        <f>'3500 '!AB915</f>
        <v/>
      </c>
      <c r="U583" s="62">
        <f>'3500 '!AC915</f>
        <v>0</v>
      </c>
      <c r="W583" s="81">
        <f t="shared" si="6"/>
        <v>0</v>
      </c>
      <c r="X583" s="81"/>
      <c r="Y583" s="81"/>
    </row>
    <row r="584" spans="1:25" s="6" customFormat="1" ht="18" hidden="1" customHeight="1" x14ac:dyDescent="0.3">
      <c r="A584" s="6" t="str">
        <f>'3500 '!A916</f>
        <v>b</v>
      </c>
      <c r="B584" s="70" t="str">
        <f>'3500 '!B916</f>
        <v/>
      </c>
      <c r="C584" s="29" t="str">
        <f>'3500 '!C916</f>
        <v>პროცენტი</v>
      </c>
      <c r="D584" s="12">
        <f>'3500 '!D916</f>
        <v>0</v>
      </c>
      <c r="E584" s="12">
        <f>'3500 '!E916</f>
        <v>0</v>
      </c>
      <c r="F584" s="43">
        <f>'3500 '!F916</f>
        <v>0</v>
      </c>
      <c r="G584" s="43">
        <f>'3500 '!G916</f>
        <v>0</v>
      </c>
      <c r="H584" s="52" t="str">
        <f>'3500 '!L916</f>
        <v/>
      </c>
      <c r="I584" s="12">
        <f>'3500 '!M916</f>
        <v>0</v>
      </c>
      <c r="J584" s="12">
        <f>'3500 '!O916</f>
        <v>0</v>
      </c>
      <c r="K584" s="12">
        <f>'3500 '!S916</f>
        <v>0</v>
      </c>
      <c r="L584" s="43">
        <f>'3500 '!T916</f>
        <v>0</v>
      </c>
      <c r="M584" s="52" t="str">
        <f>'3500 '!U916</f>
        <v/>
      </c>
      <c r="N584" s="62">
        <f>'3500 '!V916</f>
        <v>0</v>
      </c>
      <c r="O584" s="62">
        <f>'3500 '!W916</f>
        <v>0</v>
      </c>
      <c r="P584" s="62">
        <f>'3500 '!X916</f>
        <v>0</v>
      </c>
      <c r="Q584" s="62">
        <f>'3500 '!Y916</f>
        <v>0</v>
      </c>
      <c r="R584" s="62">
        <f>'3500 '!Z916</f>
        <v>0</v>
      </c>
      <c r="S584" s="62">
        <f>'3500 '!AA916</f>
        <v>0</v>
      </c>
      <c r="T584" s="52" t="str">
        <f>'3500 '!AB916</f>
        <v/>
      </c>
      <c r="U584" s="62">
        <f>'3500 '!AC916</f>
        <v>0</v>
      </c>
      <c r="W584" s="81">
        <f t="shared" si="6"/>
        <v>0</v>
      </c>
      <c r="X584" s="81"/>
      <c r="Y584" s="81"/>
    </row>
    <row r="585" spans="1:25" s="6" customFormat="1" ht="18" hidden="1" customHeight="1" x14ac:dyDescent="0.3">
      <c r="A585" s="6" t="str">
        <f>'3500 '!A917</f>
        <v>b</v>
      </c>
      <c r="B585" s="70" t="str">
        <f>'3500 '!B917</f>
        <v/>
      </c>
      <c r="C585" s="29" t="str">
        <f>'3500 '!C917</f>
        <v>სუბსიდიები</v>
      </c>
      <c r="D585" s="12">
        <f>'3500 '!D917</f>
        <v>0</v>
      </c>
      <c r="E585" s="12">
        <f>'3500 '!E917</f>
        <v>0</v>
      </c>
      <c r="F585" s="43">
        <f>'3500 '!F917</f>
        <v>0</v>
      </c>
      <c r="G585" s="43">
        <f>'3500 '!G917</f>
        <v>0</v>
      </c>
      <c r="H585" s="52" t="str">
        <f>'3500 '!L917</f>
        <v/>
      </c>
      <c r="I585" s="12">
        <f>'3500 '!M917</f>
        <v>0</v>
      </c>
      <c r="J585" s="12">
        <f>'3500 '!O917</f>
        <v>0</v>
      </c>
      <c r="K585" s="12">
        <f>'3500 '!S917</f>
        <v>0</v>
      </c>
      <c r="L585" s="43">
        <f>'3500 '!T917</f>
        <v>0</v>
      </c>
      <c r="M585" s="52" t="str">
        <f>'3500 '!U917</f>
        <v/>
      </c>
      <c r="N585" s="62">
        <f>'3500 '!V917</f>
        <v>0</v>
      </c>
      <c r="O585" s="62">
        <f>'3500 '!W917</f>
        <v>0</v>
      </c>
      <c r="P585" s="62">
        <f>'3500 '!X917</f>
        <v>0</v>
      </c>
      <c r="Q585" s="62">
        <f>'3500 '!Y917</f>
        <v>0</v>
      </c>
      <c r="R585" s="62">
        <f>'3500 '!Z917</f>
        <v>0</v>
      </c>
      <c r="S585" s="62">
        <f>'3500 '!AA917</f>
        <v>0</v>
      </c>
      <c r="T585" s="52" t="str">
        <f>'3500 '!AB917</f>
        <v/>
      </c>
      <c r="U585" s="62">
        <f>'3500 '!AC917</f>
        <v>0</v>
      </c>
      <c r="W585" s="81">
        <f t="shared" si="6"/>
        <v>0</v>
      </c>
      <c r="X585" s="81"/>
      <c r="Y585" s="81"/>
    </row>
    <row r="586" spans="1:25" s="6" customFormat="1" ht="18" hidden="1" customHeight="1" x14ac:dyDescent="0.3">
      <c r="A586" s="6" t="str">
        <f>'3500 '!A918</f>
        <v>b</v>
      </c>
      <c r="B586" s="70" t="str">
        <f>'3500 '!B918</f>
        <v/>
      </c>
      <c r="C586" s="29" t="str">
        <f>'3500 '!C918</f>
        <v>გრანტები</v>
      </c>
      <c r="D586" s="12">
        <f>'3500 '!D918</f>
        <v>0</v>
      </c>
      <c r="E586" s="12">
        <f>'3500 '!E918</f>
        <v>0</v>
      </c>
      <c r="F586" s="43">
        <f>'3500 '!F918</f>
        <v>0</v>
      </c>
      <c r="G586" s="43">
        <f>'3500 '!G918</f>
        <v>0</v>
      </c>
      <c r="H586" s="52" t="str">
        <f>'3500 '!L918</f>
        <v/>
      </c>
      <c r="I586" s="12">
        <f>'3500 '!M918</f>
        <v>0</v>
      </c>
      <c r="J586" s="12">
        <f>'3500 '!O918</f>
        <v>0</v>
      </c>
      <c r="K586" s="12">
        <f>'3500 '!S918</f>
        <v>0</v>
      </c>
      <c r="L586" s="43">
        <f>'3500 '!T918</f>
        <v>0</v>
      </c>
      <c r="M586" s="52" t="str">
        <f>'3500 '!U918</f>
        <v/>
      </c>
      <c r="N586" s="62">
        <f>'3500 '!V918</f>
        <v>0</v>
      </c>
      <c r="O586" s="62">
        <f>'3500 '!W918</f>
        <v>0</v>
      </c>
      <c r="P586" s="62">
        <f>'3500 '!X918</f>
        <v>0</v>
      </c>
      <c r="Q586" s="62">
        <f>'3500 '!Y918</f>
        <v>0</v>
      </c>
      <c r="R586" s="62">
        <f>'3500 '!Z918</f>
        <v>0</v>
      </c>
      <c r="S586" s="62">
        <f>'3500 '!AA918</f>
        <v>0</v>
      </c>
      <c r="T586" s="52" t="str">
        <f>'3500 '!AB918</f>
        <v/>
      </c>
      <c r="U586" s="62">
        <f>'3500 '!AC918</f>
        <v>0</v>
      </c>
      <c r="W586" s="81">
        <f t="shared" si="6"/>
        <v>0</v>
      </c>
      <c r="X586" s="81"/>
      <c r="Y586" s="81"/>
    </row>
    <row r="587" spans="1:25" s="6" customFormat="1" ht="18" hidden="1" customHeight="1" x14ac:dyDescent="0.3">
      <c r="A587" s="6" t="str">
        <f>'3500 '!A919</f>
        <v>b</v>
      </c>
      <c r="B587" s="70" t="str">
        <f>'3500 '!B919</f>
        <v/>
      </c>
      <c r="C587" s="29" t="str">
        <f>'3500 '!C919</f>
        <v>სოციალური უზრუნველყოფა</v>
      </c>
      <c r="D587" s="11">
        <f>'3500 '!D919</f>
        <v>4000</v>
      </c>
      <c r="E587" s="11">
        <f>'3500 '!E919</f>
        <v>4180.1000000000004</v>
      </c>
      <c r="F587" s="42">
        <f>'3500 '!F919</f>
        <v>3055.1</v>
      </c>
      <c r="G587" s="42">
        <f>'3500 '!G919</f>
        <v>3054.0657700000002</v>
      </c>
      <c r="H587" s="51">
        <f>'3500 '!L919</f>
        <v>0.99966147425616192</v>
      </c>
      <c r="I587" s="11">
        <f>'3500 '!M919</f>
        <v>0</v>
      </c>
      <c r="J587" s="11">
        <f>'3500 '!O919</f>
        <v>373.15294999999992</v>
      </c>
      <c r="K587" s="11">
        <f>'3500 '!S919</f>
        <v>341.92885000000024</v>
      </c>
      <c r="L587" s="42">
        <f>'3500 '!T919</f>
        <v>1.0342299999997522</v>
      </c>
      <c r="M587" s="51">
        <f>'3500 '!U919</f>
        <v>0.73062026506542899</v>
      </c>
      <c r="N587" s="61">
        <f>'3500 '!V919</f>
        <v>1126.0342300000002</v>
      </c>
      <c r="O587" s="61">
        <f>'3500 '!W919</f>
        <v>1154</v>
      </c>
      <c r="P587" s="61">
        <f>'3500 '!X919</f>
        <v>1180.0999999999999</v>
      </c>
      <c r="Q587" s="61">
        <f>'3500 '!Y919</f>
        <v>1212</v>
      </c>
      <c r="R587" s="61">
        <f>'3500 '!Z919</f>
        <v>875</v>
      </c>
      <c r="S587" s="61">
        <f>'3500 '!AA919</f>
        <v>4266.0657700000002</v>
      </c>
      <c r="T587" s="51">
        <f>'3500 '!AB919</f>
        <v>1.0205654816870409</v>
      </c>
      <c r="U587" s="61">
        <f>'3500 '!AC919</f>
        <v>-85.965769999999793</v>
      </c>
      <c r="V587" s="6">
        <v>1212</v>
      </c>
      <c r="W587" s="81">
        <f t="shared" si="6"/>
        <v>0</v>
      </c>
      <c r="X587" s="81"/>
      <c r="Y587" s="81"/>
    </row>
    <row r="588" spans="1:25" s="6" customFormat="1" ht="18" hidden="1" customHeight="1" x14ac:dyDescent="0.3">
      <c r="A588" s="6" t="str">
        <f>'3500 '!A920</f>
        <v>b</v>
      </c>
      <c r="B588" s="70" t="str">
        <f>'3500 '!B920</f>
        <v/>
      </c>
      <c r="C588" s="29" t="str">
        <f>'3500 '!C920</f>
        <v>სხვა ხარჯები</v>
      </c>
      <c r="D588" s="12">
        <f>'3500 '!D920</f>
        <v>0</v>
      </c>
      <c r="E588" s="12">
        <f>'3500 '!E920</f>
        <v>0</v>
      </c>
      <c r="F588" s="43">
        <f>'3500 '!F920</f>
        <v>0</v>
      </c>
      <c r="G588" s="43">
        <f>'3500 '!G920</f>
        <v>0</v>
      </c>
      <c r="H588" s="52" t="str">
        <f>'3500 '!L920</f>
        <v/>
      </c>
      <c r="I588" s="12">
        <f>'3500 '!M920</f>
        <v>0</v>
      </c>
      <c r="J588" s="12">
        <f>'3500 '!O920</f>
        <v>0</v>
      </c>
      <c r="K588" s="12">
        <f>'3500 '!S920</f>
        <v>0</v>
      </c>
      <c r="L588" s="43">
        <f>'3500 '!T920</f>
        <v>0</v>
      </c>
      <c r="M588" s="52" t="str">
        <f>'3500 '!U920</f>
        <v/>
      </c>
      <c r="N588" s="62">
        <f>'3500 '!V920</f>
        <v>0</v>
      </c>
      <c r="O588" s="62">
        <f>'3500 '!W920</f>
        <v>0</v>
      </c>
      <c r="P588" s="62">
        <f>'3500 '!X920</f>
        <v>0</v>
      </c>
      <c r="Q588" s="62">
        <f>'3500 '!Y920</f>
        <v>0</v>
      </c>
      <c r="R588" s="62">
        <f>'3500 '!Z920</f>
        <v>0</v>
      </c>
      <c r="S588" s="62">
        <f>'3500 '!AA920</f>
        <v>0</v>
      </c>
      <c r="T588" s="52" t="str">
        <f>'3500 '!AB920</f>
        <v/>
      </c>
      <c r="U588" s="62">
        <f>'3500 '!AC920</f>
        <v>0</v>
      </c>
      <c r="W588" s="81">
        <f t="shared" si="6"/>
        <v>0</v>
      </c>
      <c r="X588" s="81"/>
      <c r="Y588" s="81"/>
    </row>
    <row r="589" spans="1:25" s="6" customFormat="1" ht="15" hidden="1" customHeight="1" x14ac:dyDescent="0.3">
      <c r="A589" s="6" t="str">
        <f>'3500 '!A921</f>
        <v>b</v>
      </c>
      <c r="B589" s="69" t="str">
        <f>'3500 '!B921</f>
        <v/>
      </c>
      <c r="C589" s="13" t="str">
        <f>'3500 '!C921</f>
        <v>არაფინანსური აქტივების ზრდა</v>
      </c>
      <c r="D589" s="14">
        <f>'3500 '!D921</f>
        <v>0</v>
      </c>
      <c r="E589" s="14">
        <f>'3500 '!E921</f>
        <v>0</v>
      </c>
      <c r="F589" s="44">
        <f>'3500 '!F921</f>
        <v>0</v>
      </c>
      <c r="G589" s="44">
        <f>'3500 '!G921</f>
        <v>0</v>
      </c>
      <c r="H589" s="53" t="str">
        <f>'3500 '!L921</f>
        <v/>
      </c>
      <c r="I589" s="14">
        <f>'3500 '!M921</f>
        <v>0</v>
      </c>
      <c r="J589" s="14">
        <f>'3500 '!O921</f>
        <v>0</v>
      </c>
      <c r="K589" s="14">
        <f>'3500 '!S921</f>
        <v>0</v>
      </c>
      <c r="L589" s="44">
        <f>'3500 '!T921</f>
        <v>0</v>
      </c>
      <c r="M589" s="53" t="str">
        <f>'3500 '!U921</f>
        <v/>
      </c>
      <c r="N589" s="63">
        <f>'3500 '!V921</f>
        <v>0</v>
      </c>
      <c r="O589" s="63">
        <f>'3500 '!W921</f>
        <v>0</v>
      </c>
      <c r="P589" s="63">
        <f>'3500 '!X921</f>
        <v>0</v>
      </c>
      <c r="Q589" s="63">
        <f>'3500 '!Y921</f>
        <v>0</v>
      </c>
      <c r="R589" s="63">
        <f>'3500 '!Z921</f>
        <v>0</v>
      </c>
      <c r="S589" s="63">
        <f>'3500 '!AA921</f>
        <v>0</v>
      </c>
      <c r="T589" s="53" t="str">
        <f>'3500 '!AB921</f>
        <v/>
      </c>
      <c r="U589" s="63">
        <f>'3500 '!AC921</f>
        <v>0</v>
      </c>
      <c r="W589" s="81">
        <f t="shared" si="6"/>
        <v>0</v>
      </c>
      <c r="X589" s="81"/>
      <c r="Y589" s="81"/>
    </row>
    <row r="590" spans="1:25" s="6" customFormat="1" ht="15" hidden="1" customHeight="1" x14ac:dyDescent="0.3">
      <c r="A590" s="6" t="str">
        <f>'3500 '!A922</f>
        <v>b</v>
      </c>
      <c r="B590" s="69" t="str">
        <f>'3500 '!B922</f>
        <v/>
      </c>
      <c r="C590" s="13" t="str">
        <f>'3500 '!C922</f>
        <v>ფინანსური აქტივების ზრდა</v>
      </c>
      <c r="D590" s="14">
        <f>'3500 '!D922</f>
        <v>0</v>
      </c>
      <c r="E590" s="14">
        <f>'3500 '!E922</f>
        <v>0</v>
      </c>
      <c r="F590" s="44">
        <f>'3500 '!F922</f>
        <v>0</v>
      </c>
      <c r="G590" s="44">
        <f>'3500 '!G922</f>
        <v>0</v>
      </c>
      <c r="H590" s="53" t="str">
        <f>'3500 '!L922</f>
        <v/>
      </c>
      <c r="I590" s="14">
        <f>'3500 '!M922</f>
        <v>0</v>
      </c>
      <c r="J590" s="14">
        <f>'3500 '!O922</f>
        <v>0</v>
      </c>
      <c r="K590" s="14">
        <f>'3500 '!S922</f>
        <v>0</v>
      </c>
      <c r="L590" s="44">
        <f>'3500 '!T922</f>
        <v>0</v>
      </c>
      <c r="M590" s="53" t="str">
        <f>'3500 '!U922</f>
        <v/>
      </c>
      <c r="N590" s="63">
        <f>'3500 '!V922</f>
        <v>0</v>
      </c>
      <c r="O590" s="63">
        <f>'3500 '!W922</f>
        <v>0</v>
      </c>
      <c r="P590" s="63">
        <f>'3500 '!X922</f>
        <v>0</v>
      </c>
      <c r="Q590" s="63">
        <f>'3500 '!Y922</f>
        <v>0</v>
      </c>
      <c r="R590" s="63">
        <f>'3500 '!Z922</f>
        <v>0</v>
      </c>
      <c r="S590" s="63">
        <f>'3500 '!AA922</f>
        <v>0</v>
      </c>
      <c r="T590" s="53" t="str">
        <f>'3500 '!AB922</f>
        <v/>
      </c>
      <c r="U590" s="63">
        <f>'3500 '!AC922</f>
        <v>0</v>
      </c>
      <c r="W590" s="81">
        <f t="shared" si="6"/>
        <v>0</v>
      </c>
      <c r="X590" s="81"/>
      <c r="Y590" s="81"/>
    </row>
    <row r="591" spans="1:25" s="6" customFormat="1" ht="15.75" hidden="1" customHeight="1" thickBot="1" x14ac:dyDescent="0.3">
      <c r="A591" s="6" t="str">
        <f>'3500 '!A923</f>
        <v>b</v>
      </c>
      <c r="B591" s="71" t="str">
        <f>'3500 '!B923</f>
        <v/>
      </c>
      <c r="C591" s="17" t="str">
        <f>'3500 '!C923</f>
        <v>ვალდებულებების კლება</v>
      </c>
      <c r="D591" s="18">
        <f>'3500 '!D923</f>
        <v>0</v>
      </c>
      <c r="E591" s="18">
        <f>'3500 '!E923</f>
        <v>0</v>
      </c>
      <c r="F591" s="46">
        <f>'3500 '!F923</f>
        <v>0</v>
      </c>
      <c r="G591" s="46">
        <f>'3500 '!G923</f>
        <v>0</v>
      </c>
      <c r="H591" s="55" t="str">
        <f>'3500 '!L923</f>
        <v/>
      </c>
      <c r="I591" s="18">
        <f>'3500 '!M923</f>
        <v>0</v>
      </c>
      <c r="J591" s="18">
        <f>'3500 '!O923</f>
        <v>0</v>
      </c>
      <c r="K591" s="18">
        <f>'3500 '!S923</f>
        <v>0</v>
      </c>
      <c r="L591" s="46">
        <f>'3500 '!T923</f>
        <v>0</v>
      </c>
      <c r="M591" s="55" t="str">
        <f>'3500 '!U923</f>
        <v/>
      </c>
      <c r="N591" s="65">
        <f>'3500 '!V923</f>
        <v>0</v>
      </c>
      <c r="O591" s="65">
        <f>'3500 '!W923</f>
        <v>0</v>
      </c>
      <c r="P591" s="65">
        <f>'3500 '!X923</f>
        <v>0</v>
      </c>
      <c r="Q591" s="65">
        <f>'3500 '!Y923</f>
        <v>0</v>
      </c>
      <c r="R591" s="65">
        <f>'3500 '!Z923</f>
        <v>0</v>
      </c>
      <c r="S591" s="65">
        <f>'3500 '!AA923</f>
        <v>0</v>
      </c>
      <c r="T591" s="55" t="str">
        <f>'3500 '!AB923</f>
        <v/>
      </c>
      <c r="U591" s="65">
        <f>'3500 '!AC923</f>
        <v>0</v>
      </c>
      <c r="W591" s="81">
        <f t="shared" si="6"/>
        <v>0</v>
      </c>
      <c r="X591" s="81"/>
      <c r="Y591" s="81"/>
    </row>
    <row r="592" spans="1:25" s="6" customFormat="1" ht="55.5" customHeight="1" thickTop="1" thickBot="1" x14ac:dyDescent="0.3">
      <c r="A592" s="6" t="str">
        <f>'3500 '!A960</f>
        <v>a</v>
      </c>
      <c r="B592" s="67" t="str">
        <f>'3500 '!B960</f>
        <v>35 03 02 09 01</v>
      </c>
      <c r="C592" s="19" t="str">
        <f>'3500 '!C960</f>
        <v>დედათა და ბავშვთა ჯანმრთელობა</v>
      </c>
      <c r="D592" s="7">
        <f>'3500 '!D960</f>
        <v>5459</v>
      </c>
      <c r="E592" s="7">
        <f>'3500 '!E960</f>
        <v>5799.9</v>
      </c>
      <c r="F592" s="40">
        <f>'3500 '!F960</f>
        <v>4590.8999999999996</v>
      </c>
      <c r="G592" s="40">
        <f>'3500 '!G960</f>
        <v>4590.8452900000002</v>
      </c>
      <c r="H592" s="49">
        <f>'3500 '!L960</f>
        <v>0.99998808294669905</v>
      </c>
      <c r="I592" s="7">
        <f>'3500 '!M960</f>
        <v>0</v>
      </c>
      <c r="J592" s="7">
        <f>'3500 '!O960</f>
        <v>515.47503000000006</v>
      </c>
      <c r="K592" s="7">
        <f>'3500 '!S960</f>
        <v>707.85773000000017</v>
      </c>
      <c r="L592" s="40">
        <f>'3500 '!T960</f>
        <v>5.4709999999431602E-2</v>
      </c>
      <c r="M592" s="49">
        <f>'3500 '!U960</f>
        <v>0.79153869721891768</v>
      </c>
      <c r="N592" s="59">
        <f>'3500 '!V960</f>
        <v>1209.0547099999994</v>
      </c>
      <c r="O592" s="59">
        <f>'3500 '!W960</f>
        <v>1670</v>
      </c>
      <c r="P592" s="59">
        <f>'3500 '!X960</f>
        <v>1700.9</v>
      </c>
      <c r="Q592" s="59">
        <f>'3500 '!Y960</f>
        <v>1634.1</v>
      </c>
      <c r="R592" s="59">
        <f>'3500 '!Z960</f>
        <v>1079</v>
      </c>
      <c r="S592" s="59">
        <f>'3500 '!AA960</f>
        <v>6224.9452899999997</v>
      </c>
      <c r="T592" s="49">
        <f>'3500 '!AB960</f>
        <v>1.0732849342230038</v>
      </c>
      <c r="U592" s="59">
        <f>'3500 '!AC960</f>
        <v>-425.04529000000002</v>
      </c>
      <c r="W592" s="81"/>
      <c r="X592" s="81"/>
      <c r="Y592" s="81"/>
    </row>
    <row r="593" spans="1:25" s="6" customFormat="1" ht="18.75" hidden="1" customHeight="1" thickTop="1" x14ac:dyDescent="0.3">
      <c r="A593" s="6" t="str">
        <f>'3500 '!A961</f>
        <v>b</v>
      </c>
      <c r="B593" s="69" t="str">
        <f>'3500 '!B961</f>
        <v/>
      </c>
      <c r="C593" s="8" t="str">
        <f>'3500 '!C961</f>
        <v>ხარჯები</v>
      </c>
      <c r="D593" s="9">
        <f>'3500 '!D961</f>
        <v>5459</v>
      </c>
      <c r="E593" s="9">
        <f>'3500 '!E961</f>
        <v>5799.9</v>
      </c>
      <c r="F593" s="41">
        <f>'3500 '!F961</f>
        <v>4590.8999999999996</v>
      </c>
      <c r="G593" s="41">
        <f>'3500 '!G961</f>
        <v>4590.8452900000002</v>
      </c>
      <c r="H593" s="50">
        <f>'3500 '!L961</f>
        <v>0.99998808294669905</v>
      </c>
      <c r="I593" s="9">
        <f>'3500 '!M961</f>
        <v>0</v>
      </c>
      <c r="J593" s="9">
        <f>'3500 '!O961</f>
        <v>515.47503000000006</v>
      </c>
      <c r="K593" s="9">
        <f>'3500 '!S961</f>
        <v>707.85773000000017</v>
      </c>
      <c r="L593" s="41">
        <f>'3500 '!T961</f>
        <v>5.4709999999431602E-2</v>
      </c>
      <c r="M593" s="50">
        <f>'3500 '!U961</f>
        <v>0.79153869721891768</v>
      </c>
      <c r="N593" s="60">
        <f>'3500 '!V961</f>
        <v>1209.0547099999994</v>
      </c>
      <c r="O593" s="60">
        <f>'3500 '!W961</f>
        <v>1670</v>
      </c>
      <c r="P593" s="60">
        <f>'3500 '!X961</f>
        <v>1700.9</v>
      </c>
      <c r="Q593" s="60">
        <f>'3500 '!Y961</f>
        <v>1634.1</v>
      </c>
      <c r="R593" s="60">
        <f>'3500 '!Z961</f>
        <v>1079</v>
      </c>
      <c r="S593" s="60">
        <f>'3500 '!AA961</f>
        <v>6224.9452899999997</v>
      </c>
      <c r="T593" s="50">
        <f>'3500 '!AB961</f>
        <v>1.0732849342230038</v>
      </c>
      <c r="U593" s="60">
        <f>'3500 '!AC961</f>
        <v>-425.04529000000002</v>
      </c>
      <c r="V593" s="6">
        <v>1634.1</v>
      </c>
      <c r="W593" s="81">
        <f t="shared" ref="W593:W656" si="7">Q593-V593</f>
        <v>0</v>
      </c>
      <c r="X593" s="81"/>
      <c r="Y593" s="81"/>
    </row>
    <row r="594" spans="1:25" s="6" customFormat="1" ht="18" hidden="1" customHeight="1" x14ac:dyDescent="0.3">
      <c r="A594" s="6" t="str">
        <f>'3500 '!A962</f>
        <v>b</v>
      </c>
      <c r="B594" s="70" t="str">
        <f>'3500 '!B962</f>
        <v/>
      </c>
      <c r="C594" s="29" t="str">
        <f>'3500 '!C962</f>
        <v>შრომის ანაზღაურება</v>
      </c>
      <c r="D594" s="12">
        <f>'3500 '!D962</f>
        <v>0</v>
      </c>
      <c r="E594" s="12">
        <f>'3500 '!E962</f>
        <v>0</v>
      </c>
      <c r="F594" s="43">
        <f>'3500 '!F962</f>
        <v>0</v>
      </c>
      <c r="G594" s="43">
        <f>'3500 '!G962</f>
        <v>0</v>
      </c>
      <c r="H594" s="52" t="str">
        <f>'3500 '!L962</f>
        <v/>
      </c>
      <c r="I594" s="12">
        <f>'3500 '!M962</f>
        <v>0</v>
      </c>
      <c r="J594" s="12">
        <f>'3500 '!O962</f>
        <v>0</v>
      </c>
      <c r="K594" s="12">
        <f>'3500 '!S962</f>
        <v>0</v>
      </c>
      <c r="L594" s="43">
        <f>'3500 '!T962</f>
        <v>0</v>
      </c>
      <c r="M594" s="52" t="str">
        <f>'3500 '!U962</f>
        <v/>
      </c>
      <c r="N594" s="62">
        <f>'3500 '!V962</f>
        <v>0</v>
      </c>
      <c r="O594" s="62">
        <f>'3500 '!W962</f>
        <v>0</v>
      </c>
      <c r="P594" s="62">
        <f>'3500 '!X962</f>
        <v>0</v>
      </c>
      <c r="Q594" s="62">
        <f>'3500 '!Y962</f>
        <v>0</v>
      </c>
      <c r="R594" s="62">
        <f>'3500 '!Z962</f>
        <v>0</v>
      </c>
      <c r="S594" s="62">
        <f>'3500 '!AA962</f>
        <v>0</v>
      </c>
      <c r="T594" s="52" t="str">
        <f>'3500 '!AB962</f>
        <v/>
      </c>
      <c r="U594" s="62">
        <f>'3500 '!AC962</f>
        <v>0</v>
      </c>
      <c r="W594" s="81">
        <f t="shared" si="7"/>
        <v>0</v>
      </c>
      <c r="X594" s="81"/>
      <c r="Y594" s="81"/>
    </row>
    <row r="595" spans="1:25" s="6" customFormat="1" ht="18" hidden="1" customHeight="1" x14ac:dyDescent="0.3">
      <c r="A595" s="6" t="str">
        <f>'3500 '!A963</f>
        <v>b</v>
      </c>
      <c r="B595" s="70" t="str">
        <f>'3500 '!B963</f>
        <v/>
      </c>
      <c r="C595" s="29" t="str">
        <f>'3500 '!C963</f>
        <v>საქონელი და მომსახურება</v>
      </c>
      <c r="D595" s="11">
        <f>'3500 '!D963</f>
        <v>0</v>
      </c>
      <c r="E595" s="11">
        <f>'3500 '!E963</f>
        <v>36</v>
      </c>
      <c r="F595" s="42">
        <f>'3500 '!F963</f>
        <v>27</v>
      </c>
      <c r="G595" s="42">
        <f>'3500 '!G963</f>
        <v>27</v>
      </c>
      <c r="H595" s="51">
        <f>'3500 '!L963</f>
        <v>1</v>
      </c>
      <c r="I595" s="11">
        <f>'3500 '!M963</f>
        <v>0</v>
      </c>
      <c r="J595" s="11">
        <f>'3500 '!O963</f>
        <v>3</v>
      </c>
      <c r="K595" s="11">
        <f>'3500 '!S963</f>
        <v>3</v>
      </c>
      <c r="L595" s="42">
        <f>'3500 '!T963</f>
        <v>0</v>
      </c>
      <c r="M595" s="51">
        <f>'3500 '!U963</f>
        <v>0.75</v>
      </c>
      <c r="N595" s="61">
        <f>'3500 '!V963</f>
        <v>9</v>
      </c>
      <c r="O595" s="61">
        <f>'3500 '!W963</f>
        <v>9</v>
      </c>
      <c r="P595" s="61">
        <f>'3500 '!X963</f>
        <v>9</v>
      </c>
      <c r="Q595" s="61">
        <f>'3500 '!Y963</f>
        <v>9</v>
      </c>
      <c r="R595" s="61">
        <f>'3500 '!Z963</f>
        <v>9</v>
      </c>
      <c r="S595" s="61">
        <f>'3500 '!AA963</f>
        <v>36</v>
      </c>
      <c r="T595" s="51">
        <f>'3500 '!AB963</f>
        <v>1</v>
      </c>
      <c r="U595" s="61">
        <f>'3500 '!AC963</f>
        <v>0</v>
      </c>
      <c r="V595" s="6">
        <v>9</v>
      </c>
      <c r="W595" s="81">
        <f t="shared" si="7"/>
        <v>0</v>
      </c>
      <c r="X595" s="81"/>
      <c r="Y595" s="81"/>
    </row>
    <row r="596" spans="1:25" s="6" customFormat="1" ht="18" hidden="1" customHeight="1" x14ac:dyDescent="0.3">
      <c r="A596" s="6" t="str">
        <f>'3500 '!A964</f>
        <v>b</v>
      </c>
      <c r="B596" s="70" t="str">
        <f>'3500 '!B964</f>
        <v/>
      </c>
      <c r="C596" s="29" t="str">
        <f>'3500 '!C964</f>
        <v>პროცენტი</v>
      </c>
      <c r="D596" s="12">
        <f>'3500 '!D964</f>
        <v>0</v>
      </c>
      <c r="E596" s="12">
        <f>'3500 '!E964</f>
        <v>0</v>
      </c>
      <c r="F596" s="43">
        <f>'3500 '!F964</f>
        <v>0</v>
      </c>
      <c r="G596" s="43">
        <f>'3500 '!G964</f>
        <v>0</v>
      </c>
      <c r="H596" s="52" t="str">
        <f>'3500 '!L964</f>
        <v/>
      </c>
      <c r="I596" s="12">
        <f>'3500 '!M964</f>
        <v>0</v>
      </c>
      <c r="J596" s="12">
        <f>'3500 '!O964</f>
        <v>0</v>
      </c>
      <c r="K596" s="12">
        <f>'3500 '!S964</f>
        <v>0</v>
      </c>
      <c r="L596" s="43">
        <f>'3500 '!T964</f>
        <v>0</v>
      </c>
      <c r="M596" s="52" t="str">
        <f>'3500 '!U964</f>
        <v/>
      </c>
      <c r="N596" s="62">
        <f>'3500 '!V964</f>
        <v>0</v>
      </c>
      <c r="O596" s="62">
        <f>'3500 '!W964</f>
        <v>0</v>
      </c>
      <c r="P596" s="62">
        <f>'3500 '!X964</f>
        <v>0</v>
      </c>
      <c r="Q596" s="62">
        <f>'3500 '!Y964</f>
        <v>0</v>
      </c>
      <c r="R596" s="62">
        <f>'3500 '!Z964</f>
        <v>0</v>
      </c>
      <c r="S596" s="62">
        <f>'3500 '!AA964</f>
        <v>0</v>
      </c>
      <c r="T596" s="52" t="str">
        <f>'3500 '!AB964</f>
        <v/>
      </c>
      <c r="U596" s="62">
        <f>'3500 '!AC964</f>
        <v>0</v>
      </c>
      <c r="W596" s="81">
        <f t="shared" si="7"/>
        <v>0</v>
      </c>
      <c r="X596" s="81"/>
      <c r="Y596" s="81"/>
    </row>
    <row r="597" spans="1:25" s="6" customFormat="1" ht="18" hidden="1" customHeight="1" x14ac:dyDescent="0.3">
      <c r="A597" s="6" t="str">
        <f>'3500 '!A965</f>
        <v>b</v>
      </c>
      <c r="B597" s="70" t="str">
        <f>'3500 '!B965</f>
        <v/>
      </c>
      <c r="C597" s="29" t="str">
        <f>'3500 '!C965</f>
        <v>სუბსიდიები</v>
      </c>
      <c r="D597" s="12">
        <f>'3500 '!D965</f>
        <v>0</v>
      </c>
      <c r="E597" s="12">
        <f>'3500 '!E965</f>
        <v>0</v>
      </c>
      <c r="F597" s="43">
        <f>'3500 '!F965</f>
        <v>0</v>
      </c>
      <c r="G597" s="43">
        <f>'3500 '!G965</f>
        <v>0</v>
      </c>
      <c r="H597" s="52" t="str">
        <f>'3500 '!L965</f>
        <v/>
      </c>
      <c r="I597" s="12">
        <f>'3500 '!M965</f>
        <v>0</v>
      </c>
      <c r="J597" s="12">
        <f>'3500 '!O965</f>
        <v>0</v>
      </c>
      <c r="K597" s="12">
        <f>'3500 '!S965</f>
        <v>0</v>
      </c>
      <c r="L597" s="43">
        <f>'3500 '!T965</f>
        <v>0</v>
      </c>
      <c r="M597" s="52" t="str">
        <f>'3500 '!U965</f>
        <v/>
      </c>
      <c r="N597" s="62">
        <f>'3500 '!V965</f>
        <v>0</v>
      </c>
      <c r="O597" s="62">
        <f>'3500 '!W965</f>
        <v>0</v>
      </c>
      <c r="P597" s="62">
        <f>'3500 '!X965</f>
        <v>0</v>
      </c>
      <c r="Q597" s="62">
        <f>'3500 '!Y965</f>
        <v>0</v>
      </c>
      <c r="R597" s="62">
        <f>'3500 '!Z965</f>
        <v>0</v>
      </c>
      <c r="S597" s="62">
        <f>'3500 '!AA965</f>
        <v>0</v>
      </c>
      <c r="T597" s="52" t="str">
        <f>'3500 '!AB965</f>
        <v/>
      </c>
      <c r="U597" s="62">
        <f>'3500 '!AC965</f>
        <v>0</v>
      </c>
      <c r="W597" s="81">
        <f t="shared" si="7"/>
        <v>0</v>
      </c>
      <c r="X597" s="81"/>
      <c r="Y597" s="81"/>
    </row>
    <row r="598" spans="1:25" s="6" customFormat="1" ht="18" hidden="1" customHeight="1" x14ac:dyDescent="0.3">
      <c r="A598" s="6" t="str">
        <f>'3500 '!A966</f>
        <v>b</v>
      </c>
      <c r="B598" s="70" t="str">
        <f>'3500 '!B966</f>
        <v/>
      </c>
      <c r="C598" s="29" t="str">
        <f>'3500 '!C966</f>
        <v>გრანტები</v>
      </c>
      <c r="D598" s="12">
        <f>'3500 '!D966</f>
        <v>0</v>
      </c>
      <c r="E598" s="12">
        <f>'3500 '!E966</f>
        <v>0</v>
      </c>
      <c r="F598" s="43">
        <f>'3500 '!F966</f>
        <v>0</v>
      </c>
      <c r="G598" s="43">
        <f>'3500 '!G966</f>
        <v>0</v>
      </c>
      <c r="H598" s="52" t="str">
        <f>'3500 '!L966</f>
        <v/>
      </c>
      <c r="I598" s="12">
        <f>'3500 '!M966</f>
        <v>0</v>
      </c>
      <c r="J598" s="12">
        <f>'3500 '!O966</f>
        <v>0</v>
      </c>
      <c r="K598" s="12">
        <f>'3500 '!S966</f>
        <v>0</v>
      </c>
      <c r="L598" s="43">
        <f>'3500 '!T966</f>
        <v>0</v>
      </c>
      <c r="M598" s="52" t="str">
        <f>'3500 '!U966</f>
        <v/>
      </c>
      <c r="N598" s="62">
        <f>'3500 '!V966</f>
        <v>0</v>
      </c>
      <c r="O598" s="62">
        <f>'3500 '!W966</f>
        <v>0</v>
      </c>
      <c r="P598" s="62">
        <f>'3500 '!X966</f>
        <v>0</v>
      </c>
      <c r="Q598" s="62">
        <f>'3500 '!Y966</f>
        <v>0</v>
      </c>
      <c r="R598" s="62">
        <f>'3500 '!Z966</f>
        <v>0</v>
      </c>
      <c r="S598" s="62">
        <f>'3500 '!AA966</f>
        <v>0</v>
      </c>
      <c r="T598" s="52" t="str">
        <f>'3500 '!AB966</f>
        <v/>
      </c>
      <c r="U598" s="62">
        <f>'3500 '!AC966</f>
        <v>0</v>
      </c>
      <c r="W598" s="81">
        <f t="shared" si="7"/>
        <v>0</v>
      </c>
      <c r="X598" s="81"/>
      <c r="Y598" s="81"/>
    </row>
    <row r="599" spans="1:25" s="6" customFormat="1" ht="18" hidden="1" customHeight="1" x14ac:dyDescent="0.3">
      <c r="A599" s="6" t="str">
        <f>'3500 '!A967</f>
        <v>b</v>
      </c>
      <c r="B599" s="70" t="str">
        <f>'3500 '!B967</f>
        <v/>
      </c>
      <c r="C599" s="29" t="str">
        <f>'3500 '!C967</f>
        <v>სოციალური უზრუნველყოფა</v>
      </c>
      <c r="D599" s="11">
        <f>'3500 '!D967</f>
        <v>5459</v>
      </c>
      <c r="E599" s="11">
        <f>'3500 '!E967</f>
        <v>5763.9</v>
      </c>
      <c r="F599" s="42">
        <f>'3500 '!F967</f>
        <v>4563.8999999999996</v>
      </c>
      <c r="G599" s="42">
        <f>'3500 '!G967</f>
        <v>4563.8452900000002</v>
      </c>
      <c r="H599" s="51">
        <f>'3500 '!L967</f>
        <v>0.99998801244549629</v>
      </c>
      <c r="I599" s="11">
        <f>'3500 '!M967</f>
        <v>0</v>
      </c>
      <c r="J599" s="11">
        <f>'3500 '!O967</f>
        <v>512.47503000000006</v>
      </c>
      <c r="K599" s="11">
        <f>'3500 '!S967</f>
        <v>704.85773000000017</v>
      </c>
      <c r="L599" s="42">
        <f>'3500 '!T967</f>
        <v>5.4709999999431602E-2</v>
      </c>
      <c r="M599" s="51">
        <f>'3500 '!U967</f>
        <v>0.79179813841322721</v>
      </c>
      <c r="N599" s="61">
        <f>'3500 '!V967</f>
        <v>1200.0547099999994</v>
      </c>
      <c r="O599" s="61">
        <f>'3500 '!W967</f>
        <v>1661</v>
      </c>
      <c r="P599" s="61">
        <f>'3500 '!X967</f>
        <v>1691.9</v>
      </c>
      <c r="Q599" s="61">
        <f>'3500 '!Y967</f>
        <v>1625.1</v>
      </c>
      <c r="R599" s="61">
        <f>'3500 '!Z967</f>
        <v>1070</v>
      </c>
      <c r="S599" s="61">
        <f>'3500 '!AA967</f>
        <v>6188.9452899999997</v>
      </c>
      <c r="T599" s="51">
        <f>'3500 '!AB967</f>
        <v>1.0737426551466889</v>
      </c>
      <c r="U599" s="61">
        <f>'3500 '!AC967</f>
        <v>-425.04529000000002</v>
      </c>
      <c r="V599" s="6">
        <v>1625.1</v>
      </c>
      <c r="W599" s="81">
        <f t="shared" si="7"/>
        <v>0</v>
      </c>
      <c r="X599" s="81"/>
      <c r="Y599" s="81"/>
    </row>
    <row r="600" spans="1:25" s="6" customFormat="1" ht="18" hidden="1" customHeight="1" x14ac:dyDescent="0.3">
      <c r="A600" s="6" t="str">
        <f>'3500 '!A968</f>
        <v>b</v>
      </c>
      <c r="B600" s="70" t="str">
        <f>'3500 '!B968</f>
        <v/>
      </c>
      <c r="C600" s="29" t="str">
        <f>'3500 '!C968</f>
        <v>სხვა ხარჯები</v>
      </c>
      <c r="D600" s="12">
        <f>'3500 '!D968</f>
        <v>0</v>
      </c>
      <c r="E600" s="12">
        <f>'3500 '!E968</f>
        <v>0</v>
      </c>
      <c r="F600" s="43">
        <f>'3500 '!F968</f>
        <v>0</v>
      </c>
      <c r="G600" s="43">
        <f>'3500 '!G968</f>
        <v>0</v>
      </c>
      <c r="H600" s="52" t="str">
        <f>'3500 '!L968</f>
        <v/>
      </c>
      <c r="I600" s="12">
        <f>'3500 '!M968</f>
        <v>0</v>
      </c>
      <c r="J600" s="12">
        <f>'3500 '!O968</f>
        <v>0</v>
      </c>
      <c r="K600" s="12">
        <f>'3500 '!S968</f>
        <v>0</v>
      </c>
      <c r="L600" s="43">
        <f>'3500 '!T968</f>
        <v>0</v>
      </c>
      <c r="M600" s="52" t="str">
        <f>'3500 '!U968</f>
        <v/>
      </c>
      <c r="N600" s="62">
        <f>'3500 '!V968</f>
        <v>0</v>
      </c>
      <c r="O600" s="62">
        <f>'3500 '!W968</f>
        <v>0</v>
      </c>
      <c r="P600" s="62">
        <f>'3500 '!X968</f>
        <v>0</v>
      </c>
      <c r="Q600" s="62">
        <f>'3500 '!Y968</f>
        <v>0</v>
      </c>
      <c r="R600" s="62">
        <f>'3500 '!Z968</f>
        <v>0</v>
      </c>
      <c r="S600" s="62">
        <f>'3500 '!AA968</f>
        <v>0</v>
      </c>
      <c r="T600" s="52" t="str">
        <f>'3500 '!AB968</f>
        <v/>
      </c>
      <c r="U600" s="62">
        <f>'3500 '!AC968</f>
        <v>0</v>
      </c>
      <c r="W600" s="81">
        <f t="shared" si="7"/>
        <v>0</v>
      </c>
      <c r="X600" s="81"/>
      <c r="Y600" s="81"/>
    </row>
    <row r="601" spans="1:25" s="6" customFormat="1" ht="15" hidden="1" customHeight="1" x14ac:dyDescent="0.3">
      <c r="A601" s="6" t="str">
        <f>'3500 '!A969</f>
        <v>b</v>
      </c>
      <c r="B601" s="69" t="str">
        <f>'3500 '!B969</f>
        <v/>
      </c>
      <c r="C601" s="13" t="str">
        <f>'3500 '!C969</f>
        <v>არაფინანსური აქტივების ზრდა</v>
      </c>
      <c r="D601" s="14">
        <f>'3500 '!D969</f>
        <v>0</v>
      </c>
      <c r="E601" s="14">
        <f>'3500 '!E969</f>
        <v>0</v>
      </c>
      <c r="F601" s="44">
        <f>'3500 '!F969</f>
        <v>0</v>
      </c>
      <c r="G601" s="44">
        <f>'3500 '!G969</f>
        <v>0</v>
      </c>
      <c r="H601" s="53" t="str">
        <f>'3500 '!L969</f>
        <v/>
      </c>
      <c r="I601" s="14">
        <f>'3500 '!M969</f>
        <v>0</v>
      </c>
      <c r="J601" s="14">
        <f>'3500 '!O969</f>
        <v>0</v>
      </c>
      <c r="K601" s="14">
        <f>'3500 '!S969</f>
        <v>0</v>
      </c>
      <c r="L601" s="44">
        <f>'3500 '!T969</f>
        <v>0</v>
      </c>
      <c r="M601" s="53" t="str">
        <f>'3500 '!U969</f>
        <v/>
      </c>
      <c r="N601" s="63">
        <f>'3500 '!V969</f>
        <v>0</v>
      </c>
      <c r="O601" s="63">
        <f>'3500 '!W969</f>
        <v>0</v>
      </c>
      <c r="P601" s="63">
        <f>'3500 '!X969</f>
        <v>0</v>
      </c>
      <c r="Q601" s="63">
        <f>'3500 '!Y969</f>
        <v>0</v>
      </c>
      <c r="R601" s="63">
        <f>'3500 '!Z969</f>
        <v>0</v>
      </c>
      <c r="S601" s="63">
        <f>'3500 '!AA969</f>
        <v>0</v>
      </c>
      <c r="T601" s="53" t="str">
        <f>'3500 '!AB969</f>
        <v/>
      </c>
      <c r="U601" s="63">
        <f>'3500 '!AC969</f>
        <v>0</v>
      </c>
      <c r="W601" s="81">
        <f t="shared" si="7"/>
        <v>0</v>
      </c>
      <c r="X601" s="81"/>
      <c r="Y601" s="81"/>
    </row>
    <row r="602" spans="1:25" s="6" customFormat="1" ht="15" hidden="1" customHeight="1" x14ac:dyDescent="0.3">
      <c r="A602" s="6" t="str">
        <f>'3500 '!A970</f>
        <v>b</v>
      </c>
      <c r="B602" s="69" t="str">
        <f>'3500 '!B970</f>
        <v/>
      </c>
      <c r="C602" s="13" t="str">
        <f>'3500 '!C970</f>
        <v>ფინანსური აქტივების ზრდა</v>
      </c>
      <c r="D602" s="14">
        <f>'3500 '!D970</f>
        <v>0</v>
      </c>
      <c r="E602" s="14">
        <f>'3500 '!E970</f>
        <v>0</v>
      </c>
      <c r="F602" s="44">
        <f>'3500 '!F970</f>
        <v>0</v>
      </c>
      <c r="G602" s="44">
        <f>'3500 '!G970</f>
        <v>0</v>
      </c>
      <c r="H602" s="53" t="str">
        <f>'3500 '!L970</f>
        <v/>
      </c>
      <c r="I602" s="14">
        <f>'3500 '!M970</f>
        <v>0</v>
      </c>
      <c r="J602" s="14">
        <f>'3500 '!O970</f>
        <v>0</v>
      </c>
      <c r="K602" s="14">
        <f>'3500 '!S970</f>
        <v>0</v>
      </c>
      <c r="L602" s="44">
        <f>'3500 '!T970</f>
        <v>0</v>
      </c>
      <c r="M602" s="53" t="str">
        <f>'3500 '!U970</f>
        <v/>
      </c>
      <c r="N602" s="63">
        <f>'3500 '!V970</f>
        <v>0</v>
      </c>
      <c r="O602" s="63">
        <f>'3500 '!W970</f>
        <v>0</v>
      </c>
      <c r="P602" s="63">
        <f>'3500 '!X970</f>
        <v>0</v>
      </c>
      <c r="Q602" s="63">
        <f>'3500 '!Y970</f>
        <v>0</v>
      </c>
      <c r="R602" s="63">
        <f>'3500 '!Z970</f>
        <v>0</v>
      </c>
      <c r="S602" s="63">
        <f>'3500 '!AA970</f>
        <v>0</v>
      </c>
      <c r="T602" s="53" t="str">
        <f>'3500 '!AB970</f>
        <v/>
      </c>
      <c r="U602" s="63">
        <f>'3500 '!AC970</f>
        <v>0</v>
      </c>
      <c r="W602" s="81">
        <f t="shared" si="7"/>
        <v>0</v>
      </c>
      <c r="X602" s="81"/>
      <c r="Y602" s="81"/>
    </row>
    <row r="603" spans="1:25" s="6" customFormat="1" ht="15.75" hidden="1" customHeight="1" thickBot="1" x14ac:dyDescent="0.3">
      <c r="A603" s="6" t="str">
        <f>'3500 '!A971</f>
        <v>b</v>
      </c>
      <c r="B603" s="71" t="str">
        <f>'3500 '!B971</f>
        <v/>
      </c>
      <c r="C603" s="17" t="str">
        <f>'3500 '!C971</f>
        <v>ვალდებულებების კლება</v>
      </c>
      <c r="D603" s="18">
        <f>'3500 '!D971</f>
        <v>0</v>
      </c>
      <c r="E603" s="18">
        <f>'3500 '!E971</f>
        <v>0</v>
      </c>
      <c r="F603" s="46">
        <f>'3500 '!F971</f>
        <v>0</v>
      </c>
      <c r="G603" s="46">
        <f>'3500 '!G971</f>
        <v>0</v>
      </c>
      <c r="H603" s="55" t="str">
        <f>'3500 '!L971</f>
        <v/>
      </c>
      <c r="I603" s="18">
        <f>'3500 '!M971</f>
        <v>0</v>
      </c>
      <c r="J603" s="18">
        <f>'3500 '!O971</f>
        <v>0</v>
      </c>
      <c r="K603" s="18">
        <f>'3500 '!S971</f>
        <v>0</v>
      </c>
      <c r="L603" s="46">
        <f>'3500 '!T971</f>
        <v>0</v>
      </c>
      <c r="M603" s="55" t="str">
        <f>'3500 '!U971</f>
        <v/>
      </c>
      <c r="N603" s="65">
        <f>'3500 '!V971</f>
        <v>0</v>
      </c>
      <c r="O603" s="65">
        <f>'3500 '!W971</f>
        <v>0</v>
      </c>
      <c r="P603" s="65">
        <f>'3500 '!X971</f>
        <v>0</v>
      </c>
      <c r="Q603" s="65">
        <f>'3500 '!Y971</f>
        <v>0</v>
      </c>
      <c r="R603" s="65">
        <f>'3500 '!Z971</f>
        <v>0</v>
      </c>
      <c r="S603" s="65">
        <f>'3500 '!AA971</f>
        <v>0</v>
      </c>
      <c r="T603" s="55" t="str">
        <f>'3500 '!AB971</f>
        <v/>
      </c>
      <c r="U603" s="65">
        <f>'3500 '!AC971</f>
        <v>0</v>
      </c>
      <c r="W603" s="81">
        <f t="shared" si="7"/>
        <v>0</v>
      </c>
      <c r="X603" s="81"/>
      <c r="Y603" s="81"/>
    </row>
    <row r="604" spans="1:25" s="6" customFormat="1" ht="17.25" thickTop="1" thickBot="1" x14ac:dyDescent="0.3">
      <c r="A604" s="6" t="str">
        <f>'3500 '!A984</f>
        <v>a</v>
      </c>
      <c r="B604" s="67" t="str">
        <f>'3500 '!B984</f>
        <v>35 03 02 10</v>
      </c>
      <c r="C604" s="19" t="str">
        <f>'3500 '!C984</f>
        <v>ნარკომანია</v>
      </c>
      <c r="D604" s="7">
        <f>'3500 '!D984</f>
        <v>4800</v>
      </c>
      <c r="E604" s="7">
        <f>'3500 '!E984</f>
        <v>4353.3999999999996</v>
      </c>
      <c r="F604" s="40">
        <f>'3500 '!F984</f>
        <v>3259.4</v>
      </c>
      <c r="G604" s="40">
        <f>'3500 '!G984</f>
        <v>3258.9852700000001</v>
      </c>
      <c r="H604" s="49">
        <f>'3500 '!L984</f>
        <v>0.9998727587899614</v>
      </c>
      <c r="I604" s="7">
        <f>'3500 '!M984</f>
        <v>0</v>
      </c>
      <c r="J604" s="7">
        <f>'3500 '!O984</f>
        <v>344.2684999999999</v>
      </c>
      <c r="K604" s="7">
        <f>'3500 '!S984</f>
        <v>274.99611000000004</v>
      </c>
      <c r="L604" s="40">
        <f>'3500 '!T984</f>
        <v>0.41472999999996318</v>
      </c>
      <c r="M604" s="49">
        <f>'3500 '!U984</f>
        <v>0.74860689805669145</v>
      </c>
      <c r="N604" s="59">
        <f>'3500 '!V984</f>
        <v>1094.4147299999995</v>
      </c>
      <c r="O604" s="59">
        <f>'3500 '!W984</f>
        <v>971</v>
      </c>
      <c r="P604" s="59">
        <f>'3500 '!X984</f>
        <v>962.61500000000001</v>
      </c>
      <c r="Q604" s="59">
        <f>'3500 '!Y984</f>
        <v>994.9</v>
      </c>
      <c r="R604" s="59">
        <f>'3500 '!Z984</f>
        <v>1008</v>
      </c>
      <c r="S604" s="59">
        <f>'3500 '!AA984</f>
        <v>4253.8852699999998</v>
      </c>
      <c r="T604" s="49">
        <f>'3500 '!AB984</f>
        <v>0.97714091744383702</v>
      </c>
      <c r="U604" s="59">
        <f>'3500 '!AC984</f>
        <v>99.514729999999872</v>
      </c>
      <c r="W604" s="81"/>
      <c r="X604" s="81"/>
      <c r="Y604" s="81"/>
    </row>
    <row r="605" spans="1:25" s="6" customFormat="1" ht="18.75" hidden="1" customHeight="1" thickTop="1" x14ac:dyDescent="0.3">
      <c r="A605" s="6" t="str">
        <f>'3500 '!A985</f>
        <v>b</v>
      </c>
      <c r="B605" s="69" t="str">
        <f>'3500 '!B985</f>
        <v/>
      </c>
      <c r="C605" s="8" t="str">
        <f>'3500 '!C985</f>
        <v>ხარჯები</v>
      </c>
      <c r="D605" s="9">
        <f>'3500 '!D985</f>
        <v>4800</v>
      </c>
      <c r="E605" s="9">
        <f>'3500 '!E985</f>
        <v>4353.3999999999996</v>
      </c>
      <c r="F605" s="41">
        <f>'3500 '!F985</f>
        <v>3259.4</v>
      </c>
      <c r="G605" s="41">
        <f>'3500 '!G985</f>
        <v>3258.9852700000001</v>
      </c>
      <c r="H605" s="50">
        <f>'3500 '!L985</f>
        <v>0.9998727587899614</v>
      </c>
      <c r="I605" s="9">
        <f>'3500 '!M985</f>
        <v>0</v>
      </c>
      <c r="J605" s="9">
        <f>'3500 '!O985</f>
        <v>344.2684999999999</v>
      </c>
      <c r="K605" s="9">
        <f>'3500 '!S985</f>
        <v>274.99611000000004</v>
      </c>
      <c r="L605" s="41">
        <f>'3500 '!T985</f>
        <v>0.41472999999996318</v>
      </c>
      <c r="M605" s="50">
        <f>'3500 '!U985</f>
        <v>0.74860689805669145</v>
      </c>
      <c r="N605" s="60">
        <f>'3500 '!V985</f>
        <v>1094.4147299999995</v>
      </c>
      <c r="O605" s="60">
        <f>'3500 '!W985</f>
        <v>971</v>
      </c>
      <c r="P605" s="60">
        <f>'3500 '!X985</f>
        <v>962.61500000000001</v>
      </c>
      <c r="Q605" s="60">
        <f>'3500 '!Y985</f>
        <v>994.9</v>
      </c>
      <c r="R605" s="60">
        <f>'3500 '!Z985</f>
        <v>1008</v>
      </c>
      <c r="S605" s="60">
        <f>'3500 '!AA985</f>
        <v>4253.8852699999998</v>
      </c>
      <c r="T605" s="50">
        <f>'3500 '!AB985</f>
        <v>0.97714091744383702</v>
      </c>
      <c r="U605" s="60">
        <f>'3500 '!AC985</f>
        <v>99.514729999999872</v>
      </c>
      <c r="V605" s="6">
        <v>994.9</v>
      </c>
      <c r="W605" s="81">
        <f t="shared" si="7"/>
        <v>0</v>
      </c>
      <c r="X605" s="81"/>
      <c r="Y605" s="81"/>
    </row>
    <row r="606" spans="1:25" s="6" customFormat="1" ht="18" hidden="1" customHeight="1" x14ac:dyDescent="0.3">
      <c r="A606" s="6" t="str">
        <f>'3500 '!A986</f>
        <v>b</v>
      </c>
      <c r="B606" s="70" t="str">
        <f>'3500 '!B986</f>
        <v/>
      </c>
      <c r="C606" s="29" t="str">
        <f>'3500 '!C986</f>
        <v>შრომის ანაზღაურება</v>
      </c>
      <c r="D606" s="12">
        <f>'3500 '!D986</f>
        <v>0</v>
      </c>
      <c r="E606" s="12">
        <f>'3500 '!E986</f>
        <v>0</v>
      </c>
      <c r="F606" s="43">
        <f>'3500 '!F986</f>
        <v>0</v>
      </c>
      <c r="G606" s="43">
        <f>'3500 '!G986</f>
        <v>0</v>
      </c>
      <c r="H606" s="52" t="str">
        <f>'3500 '!L986</f>
        <v/>
      </c>
      <c r="I606" s="12">
        <f>'3500 '!M986</f>
        <v>0</v>
      </c>
      <c r="J606" s="12">
        <f>'3500 '!O986</f>
        <v>0</v>
      </c>
      <c r="K606" s="12">
        <f>'3500 '!S986</f>
        <v>0</v>
      </c>
      <c r="L606" s="43">
        <f>'3500 '!T986</f>
        <v>0</v>
      </c>
      <c r="M606" s="52" t="str">
        <f>'3500 '!U986</f>
        <v/>
      </c>
      <c r="N606" s="62">
        <f>'3500 '!V986</f>
        <v>0</v>
      </c>
      <c r="O606" s="62">
        <f>'3500 '!W986</f>
        <v>0</v>
      </c>
      <c r="P606" s="62">
        <f>'3500 '!X986</f>
        <v>0</v>
      </c>
      <c r="Q606" s="62">
        <f>'3500 '!Y986</f>
        <v>0</v>
      </c>
      <c r="R606" s="62">
        <f>'3500 '!Z986</f>
        <v>0</v>
      </c>
      <c r="S606" s="62">
        <f>'3500 '!AA986</f>
        <v>0</v>
      </c>
      <c r="T606" s="52" t="str">
        <f>'3500 '!AB986</f>
        <v/>
      </c>
      <c r="U606" s="62">
        <f>'3500 '!AC986</f>
        <v>0</v>
      </c>
      <c r="W606" s="81">
        <f t="shared" si="7"/>
        <v>0</v>
      </c>
      <c r="X606" s="81"/>
      <c r="Y606" s="81"/>
    </row>
    <row r="607" spans="1:25" s="6" customFormat="1" ht="18" hidden="1" customHeight="1" x14ac:dyDescent="0.3">
      <c r="A607" s="6" t="str">
        <f>'3500 '!A987</f>
        <v>b</v>
      </c>
      <c r="B607" s="70" t="str">
        <f>'3500 '!B987</f>
        <v/>
      </c>
      <c r="C607" s="29" t="str">
        <f>'3500 '!C987</f>
        <v>საქონელი და მომსახურება</v>
      </c>
      <c r="D607" s="11">
        <f>'3500 '!D987</f>
        <v>30</v>
      </c>
      <c r="E607" s="11">
        <f>'3500 '!E987</f>
        <v>36</v>
      </c>
      <c r="F607" s="42">
        <f>'3500 '!F987</f>
        <v>27</v>
      </c>
      <c r="G607" s="42">
        <f>'3500 '!G987</f>
        <v>27</v>
      </c>
      <c r="H607" s="51">
        <f>'3500 '!L987</f>
        <v>1</v>
      </c>
      <c r="I607" s="11">
        <f>'3500 '!M987</f>
        <v>0</v>
      </c>
      <c r="J607" s="11">
        <f>'3500 '!O987</f>
        <v>3</v>
      </c>
      <c r="K607" s="11">
        <f>'3500 '!S987</f>
        <v>3</v>
      </c>
      <c r="L607" s="42">
        <f>'3500 '!T987</f>
        <v>0</v>
      </c>
      <c r="M607" s="51">
        <f>'3500 '!U987</f>
        <v>0.75</v>
      </c>
      <c r="N607" s="61">
        <f>'3500 '!V987</f>
        <v>9</v>
      </c>
      <c r="O607" s="61">
        <f>'3500 '!W987</f>
        <v>18</v>
      </c>
      <c r="P607" s="61">
        <f>'3500 '!X987</f>
        <v>9</v>
      </c>
      <c r="Q607" s="61">
        <f>'3500 '!Y987</f>
        <v>9</v>
      </c>
      <c r="R607" s="61">
        <f>'3500 '!Z987</f>
        <v>9</v>
      </c>
      <c r="S607" s="61">
        <f>'3500 '!AA987</f>
        <v>36</v>
      </c>
      <c r="T607" s="51">
        <f>'3500 '!AB987</f>
        <v>1</v>
      </c>
      <c r="U607" s="61">
        <f>'3500 '!AC987</f>
        <v>0</v>
      </c>
      <c r="V607" s="6">
        <v>9</v>
      </c>
      <c r="W607" s="81">
        <f t="shared" si="7"/>
        <v>0</v>
      </c>
      <c r="X607" s="81"/>
      <c r="Y607" s="81"/>
    </row>
    <row r="608" spans="1:25" s="6" customFormat="1" ht="18" hidden="1" customHeight="1" x14ac:dyDescent="0.3">
      <c r="A608" s="6" t="str">
        <f>'3500 '!A988</f>
        <v>b</v>
      </c>
      <c r="B608" s="70" t="str">
        <f>'3500 '!B988</f>
        <v/>
      </c>
      <c r="C608" s="29" t="str">
        <f>'3500 '!C988</f>
        <v>პროცენტი</v>
      </c>
      <c r="D608" s="12">
        <f>'3500 '!D988</f>
        <v>0</v>
      </c>
      <c r="E608" s="12">
        <f>'3500 '!E988</f>
        <v>0</v>
      </c>
      <c r="F608" s="43">
        <f>'3500 '!F988</f>
        <v>0</v>
      </c>
      <c r="G608" s="43">
        <f>'3500 '!G988</f>
        <v>0</v>
      </c>
      <c r="H608" s="52" t="str">
        <f>'3500 '!L988</f>
        <v/>
      </c>
      <c r="I608" s="12">
        <f>'3500 '!M988</f>
        <v>0</v>
      </c>
      <c r="J608" s="12">
        <f>'3500 '!O988</f>
        <v>0</v>
      </c>
      <c r="K608" s="12">
        <f>'3500 '!S988</f>
        <v>0</v>
      </c>
      <c r="L608" s="43">
        <f>'3500 '!T988</f>
        <v>0</v>
      </c>
      <c r="M608" s="52" t="str">
        <f>'3500 '!U988</f>
        <v/>
      </c>
      <c r="N608" s="62">
        <f>'3500 '!V988</f>
        <v>0</v>
      </c>
      <c r="O608" s="62">
        <f>'3500 '!W988</f>
        <v>0</v>
      </c>
      <c r="P608" s="62">
        <f>'3500 '!X988</f>
        <v>0</v>
      </c>
      <c r="Q608" s="62">
        <f>'3500 '!Y988</f>
        <v>0</v>
      </c>
      <c r="R608" s="62">
        <f>'3500 '!Z988</f>
        <v>0</v>
      </c>
      <c r="S608" s="62">
        <f>'3500 '!AA988</f>
        <v>0</v>
      </c>
      <c r="T608" s="52" t="str">
        <f>'3500 '!AB988</f>
        <v/>
      </c>
      <c r="U608" s="62">
        <f>'3500 '!AC988</f>
        <v>0</v>
      </c>
      <c r="W608" s="81">
        <f t="shared" si="7"/>
        <v>0</v>
      </c>
      <c r="X608" s="81"/>
      <c r="Y608" s="81"/>
    </row>
    <row r="609" spans="1:25" s="6" customFormat="1" ht="18" hidden="1" customHeight="1" x14ac:dyDescent="0.3">
      <c r="A609" s="6" t="str">
        <f>'3500 '!A989</f>
        <v>b</v>
      </c>
      <c r="B609" s="70" t="str">
        <f>'3500 '!B989</f>
        <v/>
      </c>
      <c r="C609" s="29" t="str">
        <f>'3500 '!C989</f>
        <v>სუბსიდიები</v>
      </c>
      <c r="D609" s="12">
        <f>'3500 '!D989</f>
        <v>0</v>
      </c>
      <c r="E609" s="12">
        <f>'3500 '!E989</f>
        <v>0</v>
      </c>
      <c r="F609" s="43">
        <f>'3500 '!F989</f>
        <v>0</v>
      </c>
      <c r="G609" s="43">
        <f>'3500 '!G989</f>
        <v>0</v>
      </c>
      <c r="H609" s="52" t="str">
        <f>'3500 '!L989</f>
        <v/>
      </c>
      <c r="I609" s="12">
        <f>'3500 '!M989</f>
        <v>0</v>
      </c>
      <c r="J609" s="12">
        <f>'3500 '!O989</f>
        <v>0</v>
      </c>
      <c r="K609" s="12">
        <f>'3500 '!S989</f>
        <v>0</v>
      </c>
      <c r="L609" s="43">
        <f>'3500 '!T989</f>
        <v>0</v>
      </c>
      <c r="M609" s="52" t="str">
        <f>'3500 '!U989</f>
        <v/>
      </c>
      <c r="N609" s="62">
        <f>'3500 '!V989</f>
        <v>0</v>
      </c>
      <c r="O609" s="62">
        <f>'3500 '!W989</f>
        <v>0</v>
      </c>
      <c r="P609" s="62">
        <f>'3500 '!X989</f>
        <v>0</v>
      </c>
      <c r="Q609" s="62">
        <f>'3500 '!Y989</f>
        <v>0</v>
      </c>
      <c r="R609" s="62">
        <f>'3500 '!Z989</f>
        <v>0</v>
      </c>
      <c r="S609" s="62">
        <f>'3500 '!AA989</f>
        <v>0</v>
      </c>
      <c r="T609" s="52" t="str">
        <f>'3500 '!AB989</f>
        <v/>
      </c>
      <c r="U609" s="62">
        <f>'3500 '!AC989</f>
        <v>0</v>
      </c>
      <c r="W609" s="81">
        <f t="shared" si="7"/>
        <v>0</v>
      </c>
      <c r="X609" s="81"/>
      <c r="Y609" s="81"/>
    </row>
    <row r="610" spans="1:25" s="6" customFormat="1" ht="18" hidden="1" customHeight="1" x14ac:dyDescent="0.3">
      <c r="A610" s="6" t="str">
        <f>'3500 '!A990</f>
        <v>b</v>
      </c>
      <c r="B610" s="70" t="str">
        <f>'3500 '!B990</f>
        <v/>
      </c>
      <c r="C610" s="29" t="str">
        <f>'3500 '!C990</f>
        <v>გრანტები</v>
      </c>
      <c r="D610" s="12">
        <f>'3500 '!D990</f>
        <v>0</v>
      </c>
      <c r="E610" s="12">
        <f>'3500 '!E990</f>
        <v>0</v>
      </c>
      <c r="F610" s="43">
        <f>'3500 '!F990</f>
        <v>0</v>
      </c>
      <c r="G610" s="43">
        <f>'3500 '!G990</f>
        <v>0</v>
      </c>
      <c r="H610" s="52" t="str">
        <f>'3500 '!L990</f>
        <v/>
      </c>
      <c r="I610" s="12">
        <f>'3500 '!M990</f>
        <v>0</v>
      </c>
      <c r="J610" s="12">
        <f>'3500 '!O990</f>
        <v>0</v>
      </c>
      <c r="K610" s="12">
        <f>'3500 '!S990</f>
        <v>0</v>
      </c>
      <c r="L610" s="43">
        <f>'3500 '!T990</f>
        <v>0</v>
      </c>
      <c r="M610" s="52" t="str">
        <f>'3500 '!U990</f>
        <v/>
      </c>
      <c r="N610" s="62">
        <f>'3500 '!V990</f>
        <v>0</v>
      </c>
      <c r="O610" s="62">
        <f>'3500 '!W990</f>
        <v>0</v>
      </c>
      <c r="P610" s="62">
        <f>'3500 '!X990</f>
        <v>0</v>
      </c>
      <c r="Q610" s="62">
        <f>'3500 '!Y990</f>
        <v>0</v>
      </c>
      <c r="R610" s="62">
        <f>'3500 '!Z990</f>
        <v>0</v>
      </c>
      <c r="S610" s="62">
        <f>'3500 '!AA990</f>
        <v>0</v>
      </c>
      <c r="T610" s="52" t="str">
        <f>'3500 '!AB990</f>
        <v/>
      </c>
      <c r="U610" s="62">
        <f>'3500 '!AC990</f>
        <v>0</v>
      </c>
      <c r="W610" s="81">
        <f t="shared" si="7"/>
        <v>0</v>
      </c>
      <c r="X610" s="81"/>
      <c r="Y610" s="81"/>
    </row>
    <row r="611" spans="1:25" s="6" customFormat="1" ht="18" hidden="1" customHeight="1" x14ac:dyDescent="0.3">
      <c r="A611" s="6" t="str">
        <f>'3500 '!A991</f>
        <v>b</v>
      </c>
      <c r="B611" s="70" t="str">
        <f>'3500 '!B991</f>
        <v/>
      </c>
      <c r="C611" s="29" t="str">
        <f>'3500 '!C991</f>
        <v>სოციალური უზრუნველყოფა</v>
      </c>
      <c r="D611" s="11">
        <f>'3500 '!D991</f>
        <v>4770</v>
      </c>
      <c r="E611" s="11">
        <f>'3500 '!E991</f>
        <v>4317.3999999999996</v>
      </c>
      <c r="F611" s="42">
        <f>'3500 '!F991</f>
        <v>3232.4</v>
      </c>
      <c r="G611" s="42">
        <f>'3500 '!G991</f>
        <v>3231.9852700000001</v>
      </c>
      <c r="H611" s="51">
        <f>'3500 '!L991</f>
        <v>0.99987169595347114</v>
      </c>
      <c r="I611" s="11">
        <f>'3500 '!M991</f>
        <v>0</v>
      </c>
      <c r="J611" s="11">
        <f>'3500 '!O991</f>
        <v>341.2684999999999</v>
      </c>
      <c r="K611" s="11">
        <f>'3500 '!S991</f>
        <v>271.99611000000004</v>
      </c>
      <c r="L611" s="42">
        <f>'3500 '!T991</f>
        <v>0.41472999999996318</v>
      </c>
      <c r="M611" s="51">
        <f>'3500 '!U991</f>
        <v>0.74859528188261459</v>
      </c>
      <c r="N611" s="61">
        <f>'3500 '!V991</f>
        <v>1085.4147299999995</v>
      </c>
      <c r="O611" s="61">
        <f>'3500 '!W991</f>
        <v>953</v>
      </c>
      <c r="P611" s="61">
        <f>'3500 '!X991</f>
        <v>953.61500000000001</v>
      </c>
      <c r="Q611" s="61">
        <f>'3500 '!Y991</f>
        <v>985.9</v>
      </c>
      <c r="R611" s="61">
        <f>'3500 '!Z991</f>
        <v>999</v>
      </c>
      <c r="S611" s="61">
        <f>'3500 '!AA991</f>
        <v>4217.8852699999998</v>
      </c>
      <c r="T611" s="51">
        <f>'3500 '!AB991</f>
        <v>0.97695031037198321</v>
      </c>
      <c r="U611" s="61">
        <f>'3500 '!AC991</f>
        <v>99.514729999999872</v>
      </c>
      <c r="V611" s="6">
        <v>985.9</v>
      </c>
      <c r="W611" s="81">
        <f t="shared" si="7"/>
        <v>0</v>
      </c>
      <c r="X611" s="81"/>
      <c r="Y611" s="81"/>
    </row>
    <row r="612" spans="1:25" s="6" customFormat="1" ht="18" hidden="1" customHeight="1" x14ac:dyDescent="0.3">
      <c r="A612" s="6" t="str">
        <f>'3500 '!A992</f>
        <v>b</v>
      </c>
      <c r="B612" s="70" t="str">
        <f>'3500 '!B992</f>
        <v/>
      </c>
      <c r="C612" s="29" t="str">
        <f>'3500 '!C992</f>
        <v>სხვა ხარჯები</v>
      </c>
      <c r="D612" s="12">
        <f>'3500 '!D992</f>
        <v>0</v>
      </c>
      <c r="E612" s="12">
        <f>'3500 '!E992</f>
        <v>0</v>
      </c>
      <c r="F612" s="43">
        <f>'3500 '!F992</f>
        <v>0</v>
      </c>
      <c r="G612" s="43">
        <f>'3500 '!G992</f>
        <v>0</v>
      </c>
      <c r="H612" s="52" t="str">
        <f>'3500 '!L992</f>
        <v/>
      </c>
      <c r="I612" s="12">
        <f>'3500 '!M992</f>
        <v>0</v>
      </c>
      <c r="J612" s="12">
        <f>'3500 '!O992</f>
        <v>0</v>
      </c>
      <c r="K612" s="12">
        <f>'3500 '!S992</f>
        <v>0</v>
      </c>
      <c r="L612" s="43">
        <f>'3500 '!T992</f>
        <v>0</v>
      </c>
      <c r="M612" s="52" t="str">
        <f>'3500 '!U992</f>
        <v/>
      </c>
      <c r="N612" s="62">
        <f>'3500 '!V992</f>
        <v>0</v>
      </c>
      <c r="O612" s="62">
        <f>'3500 '!W992</f>
        <v>0</v>
      </c>
      <c r="P612" s="62">
        <f>'3500 '!X992</f>
        <v>0</v>
      </c>
      <c r="Q612" s="62">
        <f>'3500 '!Y992</f>
        <v>0</v>
      </c>
      <c r="R612" s="62">
        <f>'3500 '!Z992</f>
        <v>0</v>
      </c>
      <c r="S612" s="62">
        <f>'3500 '!AA992</f>
        <v>0</v>
      </c>
      <c r="T612" s="52" t="str">
        <f>'3500 '!AB992</f>
        <v/>
      </c>
      <c r="U612" s="62">
        <f>'3500 '!AC992</f>
        <v>0</v>
      </c>
      <c r="W612" s="81">
        <f t="shared" si="7"/>
        <v>0</v>
      </c>
      <c r="X612" s="81"/>
      <c r="Y612" s="81"/>
    </row>
    <row r="613" spans="1:25" s="6" customFormat="1" ht="15" hidden="1" customHeight="1" x14ac:dyDescent="0.3">
      <c r="A613" s="6" t="str">
        <f>'3500 '!A993</f>
        <v>b</v>
      </c>
      <c r="B613" s="69" t="str">
        <f>'3500 '!B993</f>
        <v/>
      </c>
      <c r="C613" s="13" t="str">
        <f>'3500 '!C993</f>
        <v>არაფინანსური აქტივების ზრდა</v>
      </c>
      <c r="D613" s="14">
        <f>'3500 '!D993</f>
        <v>0</v>
      </c>
      <c r="E613" s="14">
        <f>'3500 '!E993</f>
        <v>0</v>
      </c>
      <c r="F613" s="44">
        <f>'3500 '!F993</f>
        <v>0</v>
      </c>
      <c r="G613" s="44">
        <f>'3500 '!G993</f>
        <v>0</v>
      </c>
      <c r="H613" s="53" t="str">
        <f>'3500 '!L993</f>
        <v/>
      </c>
      <c r="I613" s="14">
        <f>'3500 '!M993</f>
        <v>0</v>
      </c>
      <c r="J613" s="14">
        <f>'3500 '!O993</f>
        <v>0</v>
      </c>
      <c r="K613" s="14">
        <f>'3500 '!S993</f>
        <v>0</v>
      </c>
      <c r="L613" s="44">
        <f>'3500 '!T993</f>
        <v>0</v>
      </c>
      <c r="M613" s="53" t="str">
        <f>'3500 '!U993</f>
        <v/>
      </c>
      <c r="N613" s="63">
        <f>'3500 '!V993</f>
        <v>0</v>
      </c>
      <c r="O613" s="63">
        <f>'3500 '!W993</f>
        <v>0</v>
      </c>
      <c r="P613" s="63">
        <f>'3500 '!X993</f>
        <v>0</v>
      </c>
      <c r="Q613" s="63">
        <f>'3500 '!Y993</f>
        <v>0</v>
      </c>
      <c r="R613" s="63">
        <f>'3500 '!Z993</f>
        <v>0</v>
      </c>
      <c r="S613" s="63">
        <f>'3500 '!AA993</f>
        <v>0</v>
      </c>
      <c r="T613" s="53" t="str">
        <f>'3500 '!AB993</f>
        <v/>
      </c>
      <c r="U613" s="63">
        <f>'3500 '!AC993</f>
        <v>0</v>
      </c>
      <c r="W613" s="81">
        <f t="shared" si="7"/>
        <v>0</v>
      </c>
      <c r="X613" s="81"/>
      <c r="Y613" s="81"/>
    </row>
    <row r="614" spans="1:25" s="6" customFormat="1" ht="15" hidden="1" customHeight="1" x14ac:dyDescent="0.3">
      <c r="A614" s="6" t="str">
        <f>'3500 '!A994</f>
        <v>b</v>
      </c>
      <c r="B614" s="69" t="str">
        <f>'3500 '!B994</f>
        <v/>
      </c>
      <c r="C614" s="13" t="str">
        <f>'3500 '!C994</f>
        <v>ფინანსური აქტივების ზრდა</v>
      </c>
      <c r="D614" s="14">
        <f>'3500 '!D994</f>
        <v>0</v>
      </c>
      <c r="E614" s="14">
        <f>'3500 '!E994</f>
        <v>0</v>
      </c>
      <c r="F614" s="44">
        <f>'3500 '!F994</f>
        <v>0</v>
      </c>
      <c r="G614" s="44">
        <f>'3500 '!G994</f>
        <v>0</v>
      </c>
      <c r="H614" s="53" t="str">
        <f>'3500 '!L994</f>
        <v/>
      </c>
      <c r="I614" s="14">
        <f>'3500 '!M994</f>
        <v>0</v>
      </c>
      <c r="J614" s="14">
        <f>'3500 '!O994</f>
        <v>0</v>
      </c>
      <c r="K614" s="14">
        <f>'3500 '!S994</f>
        <v>0</v>
      </c>
      <c r="L614" s="44">
        <f>'3500 '!T994</f>
        <v>0</v>
      </c>
      <c r="M614" s="53" t="str">
        <f>'3500 '!U994</f>
        <v/>
      </c>
      <c r="N614" s="63">
        <f>'3500 '!V994</f>
        <v>0</v>
      </c>
      <c r="O614" s="63">
        <f>'3500 '!W994</f>
        <v>0</v>
      </c>
      <c r="P614" s="63">
        <f>'3500 '!X994</f>
        <v>0</v>
      </c>
      <c r="Q614" s="63">
        <f>'3500 '!Y994</f>
        <v>0</v>
      </c>
      <c r="R614" s="63">
        <f>'3500 '!Z994</f>
        <v>0</v>
      </c>
      <c r="S614" s="63">
        <f>'3500 '!AA994</f>
        <v>0</v>
      </c>
      <c r="T614" s="53" t="str">
        <f>'3500 '!AB994</f>
        <v/>
      </c>
      <c r="U614" s="63">
        <f>'3500 '!AC994</f>
        <v>0</v>
      </c>
      <c r="W614" s="81">
        <f t="shared" si="7"/>
        <v>0</v>
      </c>
      <c r="X614" s="81"/>
      <c r="Y614" s="81"/>
    </row>
    <row r="615" spans="1:25" s="6" customFormat="1" ht="15.75" hidden="1" customHeight="1" thickBot="1" x14ac:dyDescent="0.3">
      <c r="A615" s="6" t="str">
        <f>'3500 '!A995</f>
        <v>b</v>
      </c>
      <c r="B615" s="71" t="str">
        <f>'3500 '!B995</f>
        <v/>
      </c>
      <c r="C615" s="17" t="str">
        <f>'3500 '!C995</f>
        <v>ვალდებულებების კლება</v>
      </c>
      <c r="D615" s="18">
        <f>'3500 '!D995</f>
        <v>0</v>
      </c>
      <c r="E615" s="18">
        <f>'3500 '!E995</f>
        <v>0</v>
      </c>
      <c r="F615" s="46">
        <f>'3500 '!F995</f>
        <v>0</v>
      </c>
      <c r="G615" s="46">
        <f>'3500 '!G995</f>
        <v>0</v>
      </c>
      <c r="H615" s="55" t="str">
        <f>'3500 '!L995</f>
        <v/>
      </c>
      <c r="I615" s="18">
        <f>'3500 '!M995</f>
        <v>0</v>
      </c>
      <c r="J615" s="18">
        <f>'3500 '!O995</f>
        <v>0</v>
      </c>
      <c r="K615" s="18">
        <f>'3500 '!S995</f>
        <v>0</v>
      </c>
      <c r="L615" s="46">
        <f>'3500 '!T995</f>
        <v>0</v>
      </c>
      <c r="M615" s="55" t="str">
        <f>'3500 '!U995</f>
        <v/>
      </c>
      <c r="N615" s="65">
        <f>'3500 '!V995</f>
        <v>0</v>
      </c>
      <c r="O615" s="65">
        <f>'3500 '!W995</f>
        <v>0</v>
      </c>
      <c r="P615" s="65">
        <f>'3500 '!X995</f>
        <v>0</v>
      </c>
      <c r="Q615" s="65">
        <f>'3500 '!Y995</f>
        <v>0</v>
      </c>
      <c r="R615" s="65">
        <f>'3500 '!Z995</f>
        <v>0</v>
      </c>
      <c r="S615" s="65">
        <f>'3500 '!AA995</f>
        <v>0</v>
      </c>
      <c r="T615" s="55" t="str">
        <f>'3500 '!AB995</f>
        <v/>
      </c>
      <c r="U615" s="65">
        <f>'3500 '!AC995</f>
        <v>0</v>
      </c>
      <c r="W615" s="81">
        <f t="shared" si="7"/>
        <v>0</v>
      </c>
      <c r="X615" s="81"/>
      <c r="Y615" s="81"/>
    </row>
    <row r="616" spans="1:25" s="6" customFormat="1" ht="17.25" thickTop="1" thickBot="1" x14ac:dyDescent="0.3">
      <c r="A616" s="6" t="str">
        <f>'3500 '!A1008</f>
        <v>a</v>
      </c>
      <c r="B616" s="67" t="str">
        <f>'3500 '!B1008</f>
        <v>35 03 02 12</v>
      </c>
      <c r="C616" s="19" t="str">
        <f>'3500 '!C1008</f>
        <v>C ჰეპატიტის მართვა</v>
      </c>
      <c r="D616" s="7">
        <f>'3500 '!D1008</f>
        <v>0</v>
      </c>
      <c r="E616" s="7">
        <f>'3500 '!E1008</f>
        <v>3784.97</v>
      </c>
      <c r="F616" s="40">
        <f>'3500 '!F1008</f>
        <v>1120.3639999999998</v>
      </c>
      <c r="G616" s="40">
        <f>'3500 '!G1008</f>
        <v>1112.9433700000002</v>
      </c>
      <c r="H616" s="49">
        <f>'3500 '!L1008</f>
        <v>0.99337659010821522</v>
      </c>
      <c r="I616" s="7">
        <f>'3500 '!M1008</f>
        <v>0</v>
      </c>
      <c r="J616" s="7">
        <f>'3500 '!O1008</f>
        <v>2.27258</v>
      </c>
      <c r="K616" s="7">
        <f>'3500 '!S1008</f>
        <v>370.07096000000024</v>
      </c>
      <c r="L616" s="40">
        <f>'3500 '!T1008</f>
        <v>7.420629999999619</v>
      </c>
      <c r="M616" s="49">
        <f>'3500 '!U1008</f>
        <v>0.29404285106619082</v>
      </c>
      <c r="N616" s="59">
        <f>'3500 '!V1008</f>
        <v>2672.0266299999994</v>
      </c>
      <c r="O616" s="59">
        <f>'3500 '!W1008</f>
        <v>4176.1000000000004</v>
      </c>
      <c r="P616" s="59">
        <f>'3500 '!X1008</f>
        <v>1456.2</v>
      </c>
      <c r="Q616" s="59">
        <f>'3500 '!Y1008</f>
        <v>7040</v>
      </c>
      <c r="R616" s="59">
        <f>'3500 '!Z1008</f>
        <v>259.69499999999999</v>
      </c>
      <c r="S616" s="59">
        <f>'3500 '!AA1008</f>
        <v>8152.94337</v>
      </c>
      <c r="T616" s="49">
        <f>'3500 '!AB1008</f>
        <v>2.1540311732985997</v>
      </c>
      <c r="U616" s="59">
        <f>'3500 '!AC1008</f>
        <v>-4367.9733699999997</v>
      </c>
      <c r="W616" s="81"/>
      <c r="X616" s="81"/>
      <c r="Y616" s="81"/>
    </row>
    <row r="617" spans="1:25" s="6" customFormat="1" ht="18.75" hidden="1" customHeight="1" thickTop="1" x14ac:dyDescent="0.3">
      <c r="A617" s="6" t="str">
        <f>'3500 '!A1009</f>
        <v>b</v>
      </c>
      <c r="B617" s="69" t="str">
        <f>'3500 '!B1009</f>
        <v/>
      </c>
      <c r="C617" s="8" t="str">
        <f>'3500 '!C1009</f>
        <v>ხარჯები</v>
      </c>
      <c r="D617" s="9">
        <f>'3500 '!D1009</f>
        <v>0</v>
      </c>
      <c r="E617" s="9">
        <f>'3500 '!E1009</f>
        <v>3784.97</v>
      </c>
      <c r="F617" s="41">
        <f>'3500 '!F1009</f>
        <v>1120.3639999999998</v>
      </c>
      <c r="G617" s="41">
        <f>'3500 '!G1009</f>
        <v>1112.9433700000002</v>
      </c>
      <c r="H617" s="50">
        <f>'3500 '!L1009</f>
        <v>0.99337659010821522</v>
      </c>
      <c r="I617" s="9">
        <f>'3500 '!M1009</f>
        <v>0</v>
      </c>
      <c r="J617" s="9">
        <f>'3500 '!O1009</f>
        <v>2.27258</v>
      </c>
      <c r="K617" s="9">
        <f>'3500 '!S1009</f>
        <v>370.07096000000024</v>
      </c>
      <c r="L617" s="41">
        <f>'3500 '!T1009</f>
        <v>7.420629999999619</v>
      </c>
      <c r="M617" s="50">
        <f>'3500 '!U1009</f>
        <v>0.29404285106619082</v>
      </c>
      <c r="N617" s="60">
        <f>'3500 '!V1009</f>
        <v>2672.0266299999994</v>
      </c>
      <c r="O617" s="60">
        <f>'3500 '!W1009</f>
        <v>4176.1000000000004</v>
      </c>
      <c r="P617" s="60">
        <f>'3500 '!X1009</f>
        <v>1456.2</v>
      </c>
      <c r="Q617" s="60">
        <f>'3500 '!Y1009</f>
        <v>7040</v>
      </c>
      <c r="R617" s="60">
        <f>'3500 '!Z1009</f>
        <v>259.69499999999999</v>
      </c>
      <c r="S617" s="60">
        <f>'3500 '!AA1009</f>
        <v>8152.94337</v>
      </c>
      <c r="T617" s="50">
        <f>'3500 '!AB1009</f>
        <v>2.1540311732985997</v>
      </c>
      <c r="U617" s="60">
        <f>'3500 '!AC1009</f>
        <v>-4367.9733699999997</v>
      </c>
      <c r="V617" s="6">
        <v>7040</v>
      </c>
      <c r="W617" s="81">
        <f t="shared" si="7"/>
        <v>0</v>
      </c>
      <c r="X617" s="81"/>
      <c r="Y617" s="81"/>
    </row>
    <row r="618" spans="1:25" s="6" customFormat="1" ht="18" hidden="1" customHeight="1" x14ac:dyDescent="0.3">
      <c r="A618" s="6" t="str">
        <f>'3500 '!A1010</f>
        <v>b</v>
      </c>
      <c r="B618" s="70" t="str">
        <f>'3500 '!B1010</f>
        <v/>
      </c>
      <c r="C618" s="29" t="str">
        <f>'3500 '!C1010</f>
        <v>შრომის ანაზღაურება</v>
      </c>
      <c r="D618" s="12">
        <f>'3500 '!D1010</f>
        <v>0</v>
      </c>
      <c r="E618" s="12">
        <f>'3500 '!E1010</f>
        <v>0</v>
      </c>
      <c r="F618" s="43">
        <f>'3500 '!F1010</f>
        <v>0</v>
      </c>
      <c r="G618" s="43">
        <f>'3500 '!G1010</f>
        <v>0</v>
      </c>
      <c r="H618" s="52" t="str">
        <f>'3500 '!L1010</f>
        <v/>
      </c>
      <c r="I618" s="12">
        <f>'3500 '!M1010</f>
        <v>0</v>
      </c>
      <c r="J618" s="12">
        <f>'3500 '!O1010</f>
        <v>0</v>
      </c>
      <c r="K618" s="12">
        <f>'3500 '!S1010</f>
        <v>0</v>
      </c>
      <c r="L618" s="43">
        <f>'3500 '!T1010</f>
        <v>0</v>
      </c>
      <c r="M618" s="52" t="str">
        <f>'3500 '!U1010</f>
        <v/>
      </c>
      <c r="N618" s="62">
        <f>'3500 '!V1010</f>
        <v>0</v>
      </c>
      <c r="O618" s="62">
        <f>'3500 '!W1010</f>
        <v>0</v>
      </c>
      <c r="P618" s="62">
        <f>'3500 '!X1010</f>
        <v>0</v>
      </c>
      <c r="Q618" s="62">
        <f>'3500 '!Y1010</f>
        <v>0</v>
      </c>
      <c r="R618" s="62">
        <f>'3500 '!Z1010</f>
        <v>0</v>
      </c>
      <c r="S618" s="62">
        <f>'3500 '!AA1010</f>
        <v>0</v>
      </c>
      <c r="T618" s="52" t="str">
        <f>'3500 '!AB1010</f>
        <v/>
      </c>
      <c r="U618" s="62">
        <f>'3500 '!AC1010</f>
        <v>0</v>
      </c>
      <c r="W618" s="81">
        <f t="shared" si="7"/>
        <v>0</v>
      </c>
      <c r="X618" s="81"/>
      <c r="Y618" s="81"/>
    </row>
    <row r="619" spans="1:25" s="6" customFormat="1" ht="18" hidden="1" customHeight="1" x14ac:dyDescent="0.3">
      <c r="A619" s="6" t="str">
        <f>'3500 '!A1011</f>
        <v>b</v>
      </c>
      <c r="B619" s="70" t="str">
        <f>'3500 '!B1011</f>
        <v/>
      </c>
      <c r="C619" s="29" t="str">
        <f>'3500 '!C1011</f>
        <v>საქონელი და მომსახურება</v>
      </c>
      <c r="D619" s="11">
        <f>'3500 '!D1011</f>
        <v>0</v>
      </c>
      <c r="E619" s="11">
        <f>'3500 '!E1011</f>
        <v>141.53299999999999</v>
      </c>
      <c r="F619" s="42">
        <f>'3500 '!F1011</f>
        <v>39.533000000000001</v>
      </c>
      <c r="G619" s="42">
        <f>'3500 '!G1011</f>
        <v>39.126550000000002</v>
      </c>
      <c r="H619" s="51">
        <f>'3500 '!L1011</f>
        <v>0.98971871600940986</v>
      </c>
      <c r="I619" s="11">
        <f>'3500 '!M1011</f>
        <v>0</v>
      </c>
      <c r="J619" s="11">
        <f>'3500 '!O1011</f>
        <v>1.8725799999999999</v>
      </c>
      <c r="K619" s="11">
        <f>'3500 '!S1011</f>
        <v>12.733240000000002</v>
      </c>
      <c r="L619" s="42">
        <f>'3500 '!T1011</f>
        <v>0.40644999999999953</v>
      </c>
      <c r="M619" s="51">
        <f>'3500 '!U1011</f>
        <v>0.27644824881829683</v>
      </c>
      <c r="N619" s="61">
        <f>'3500 '!V1011</f>
        <v>102.40644999999998</v>
      </c>
      <c r="O619" s="61">
        <f>'3500 '!W1011</f>
        <v>130.5</v>
      </c>
      <c r="P619" s="61">
        <f>'3500 '!X1011</f>
        <v>133</v>
      </c>
      <c r="Q619" s="61">
        <f>'3500 '!Y1011</f>
        <v>179</v>
      </c>
      <c r="R619" s="61">
        <f>'3500 '!Z1011</f>
        <v>0</v>
      </c>
      <c r="S619" s="61">
        <f>'3500 '!AA1011</f>
        <v>218.12655000000001</v>
      </c>
      <c r="T619" s="51">
        <f>'3500 '!AB1011</f>
        <v>1.5411709636621851</v>
      </c>
      <c r="U619" s="61">
        <f>'3500 '!AC1011</f>
        <v>-76.593550000000022</v>
      </c>
      <c r="V619" s="6">
        <v>179</v>
      </c>
      <c r="W619" s="81">
        <f t="shared" si="7"/>
        <v>0</v>
      </c>
      <c r="X619" s="81"/>
      <c r="Y619" s="81"/>
    </row>
    <row r="620" spans="1:25" s="6" customFormat="1" ht="18" hidden="1" customHeight="1" x14ac:dyDescent="0.3">
      <c r="A620" s="6" t="str">
        <f>'3500 '!A1012</f>
        <v>b</v>
      </c>
      <c r="B620" s="70" t="str">
        <f>'3500 '!B1012</f>
        <v/>
      </c>
      <c r="C620" s="29" t="str">
        <f>'3500 '!C1012</f>
        <v>პროცენტი</v>
      </c>
      <c r="D620" s="12">
        <f>'3500 '!D1012</f>
        <v>0</v>
      </c>
      <c r="E620" s="12">
        <f>'3500 '!E1012</f>
        <v>0</v>
      </c>
      <c r="F620" s="43">
        <f>'3500 '!F1012</f>
        <v>0</v>
      </c>
      <c r="G620" s="43">
        <f>'3500 '!G1012</f>
        <v>0</v>
      </c>
      <c r="H620" s="52" t="str">
        <f>'3500 '!L1012</f>
        <v/>
      </c>
      <c r="I620" s="12">
        <f>'3500 '!M1012</f>
        <v>0</v>
      </c>
      <c r="J620" s="12">
        <f>'3500 '!O1012</f>
        <v>0</v>
      </c>
      <c r="K620" s="12">
        <f>'3500 '!S1012</f>
        <v>0</v>
      </c>
      <c r="L620" s="43">
        <f>'3500 '!T1012</f>
        <v>0</v>
      </c>
      <c r="M620" s="52" t="str">
        <f>'3500 '!U1012</f>
        <v/>
      </c>
      <c r="N620" s="62">
        <f>'3500 '!V1012</f>
        <v>0</v>
      </c>
      <c r="O620" s="62">
        <f>'3500 '!W1012</f>
        <v>0</v>
      </c>
      <c r="P620" s="62">
        <f>'3500 '!X1012</f>
        <v>0</v>
      </c>
      <c r="Q620" s="62">
        <f>'3500 '!Y1012</f>
        <v>0</v>
      </c>
      <c r="R620" s="62">
        <f>'3500 '!Z1012</f>
        <v>0</v>
      </c>
      <c r="S620" s="62">
        <f>'3500 '!AA1012</f>
        <v>0</v>
      </c>
      <c r="T620" s="52" t="str">
        <f>'3500 '!AB1012</f>
        <v/>
      </c>
      <c r="U620" s="62">
        <f>'3500 '!AC1012</f>
        <v>0</v>
      </c>
      <c r="W620" s="81">
        <f t="shared" si="7"/>
        <v>0</v>
      </c>
      <c r="X620" s="81"/>
      <c r="Y620" s="81"/>
    </row>
    <row r="621" spans="1:25" s="6" customFormat="1" ht="18" hidden="1" customHeight="1" x14ac:dyDescent="0.3">
      <c r="A621" s="6" t="str">
        <f>'3500 '!A1013</f>
        <v>b</v>
      </c>
      <c r="B621" s="70" t="str">
        <f>'3500 '!B1013</f>
        <v/>
      </c>
      <c r="C621" s="29" t="str">
        <f>'3500 '!C1013</f>
        <v>სუბსიდიები</v>
      </c>
      <c r="D621" s="12">
        <f>'3500 '!D1013</f>
        <v>0</v>
      </c>
      <c r="E621" s="12">
        <f>'3500 '!E1013</f>
        <v>0</v>
      </c>
      <c r="F621" s="43">
        <f>'3500 '!F1013</f>
        <v>0</v>
      </c>
      <c r="G621" s="43">
        <f>'3500 '!G1013</f>
        <v>0</v>
      </c>
      <c r="H621" s="52" t="str">
        <f>'3500 '!L1013</f>
        <v/>
      </c>
      <c r="I621" s="12">
        <f>'3500 '!M1013</f>
        <v>0</v>
      </c>
      <c r="J621" s="12">
        <f>'3500 '!O1013</f>
        <v>0</v>
      </c>
      <c r="K621" s="12">
        <f>'3500 '!S1013</f>
        <v>0</v>
      </c>
      <c r="L621" s="43">
        <f>'3500 '!T1013</f>
        <v>0</v>
      </c>
      <c r="M621" s="52" t="str">
        <f>'3500 '!U1013</f>
        <v/>
      </c>
      <c r="N621" s="62">
        <f>'3500 '!V1013</f>
        <v>0</v>
      </c>
      <c r="O621" s="62">
        <f>'3500 '!W1013</f>
        <v>0</v>
      </c>
      <c r="P621" s="62">
        <f>'3500 '!X1013</f>
        <v>0</v>
      </c>
      <c r="Q621" s="62">
        <f>'3500 '!Y1013</f>
        <v>0</v>
      </c>
      <c r="R621" s="62">
        <f>'3500 '!Z1013</f>
        <v>0</v>
      </c>
      <c r="S621" s="62">
        <f>'3500 '!AA1013</f>
        <v>0</v>
      </c>
      <c r="T621" s="52" t="str">
        <f>'3500 '!AB1013</f>
        <v/>
      </c>
      <c r="U621" s="62">
        <f>'3500 '!AC1013</f>
        <v>0</v>
      </c>
      <c r="W621" s="81">
        <f t="shared" si="7"/>
        <v>0</v>
      </c>
      <c r="X621" s="81"/>
      <c r="Y621" s="81"/>
    </row>
    <row r="622" spans="1:25" s="6" customFormat="1" ht="18" hidden="1" customHeight="1" x14ac:dyDescent="0.3">
      <c r="A622" s="6" t="str">
        <f>'3500 '!A1014</f>
        <v>b</v>
      </c>
      <c r="B622" s="70" t="str">
        <f>'3500 '!B1014</f>
        <v/>
      </c>
      <c r="C622" s="29" t="str">
        <f>'3500 '!C1014</f>
        <v>გრანტები</v>
      </c>
      <c r="D622" s="12">
        <f>'3500 '!D1014</f>
        <v>0</v>
      </c>
      <c r="E622" s="12">
        <f>'3500 '!E1014</f>
        <v>0</v>
      </c>
      <c r="F622" s="43">
        <f>'3500 '!F1014</f>
        <v>0</v>
      </c>
      <c r="G622" s="43">
        <f>'3500 '!G1014</f>
        <v>0</v>
      </c>
      <c r="H622" s="52" t="str">
        <f>'3500 '!L1014</f>
        <v/>
      </c>
      <c r="I622" s="12">
        <f>'3500 '!M1014</f>
        <v>0</v>
      </c>
      <c r="J622" s="12">
        <f>'3500 '!O1014</f>
        <v>0</v>
      </c>
      <c r="K622" s="12">
        <f>'3500 '!S1014</f>
        <v>0</v>
      </c>
      <c r="L622" s="43">
        <f>'3500 '!T1014</f>
        <v>0</v>
      </c>
      <c r="M622" s="52" t="str">
        <f>'3500 '!U1014</f>
        <v/>
      </c>
      <c r="N622" s="62">
        <f>'3500 '!V1014</f>
        <v>0</v>
      </c>
      <c r="O622" s="62">
        <f>'3500 '!W1014</f>
        <v>0</v>
      </c>
      <c r="P622" s="62">
        <f>'3500 '!X1014</f>
        <v>0</v>
      </c>
      <c r="Q622" s="62">
        <f>'3500 '!Y1014</f>
        <v>0</v>
      </c>
      <c r="R622" s="62">
        <f>'3500 '!Z1014</f>
        <v>0</v>
      </c>
      <c r="S622" s="62">
        <f>'3500 '!AA1014</f>
        <v>0</v>
      </c>
      <c r="T622" s="52" t="str">
        <f>'3500 '!AB1014</f>
        <v/>
      </c>
      <c r="U622" s="62">
        <f>'3500 '!AC1014</f>
        <v>0</v>
      </c>
      <c r="W622" s="81">
        <f t="shared" si="7"/>
        <v>0</v>
      </c>
      <c r="X622" s="81"/>
      <c r="Y622" s="81"/>
    </row>
    <row r="623" spans="1:25" s="6" customFormat="1" ht="18" hidden="1" customHeight="1" x14ac:dyDescent="0.3">
      <c r="A623" s="6" t="str">
        <f>'3500 '!A1015</f>
        <v>b</v>
      </c>
      <c r="B623" s="70" t="str">
        <f>'3500 '!B1015</f>
        <v/>
      </c>
      <c r="C623" s="29" t="str">
        <f>'3500 '!C1015</f>
        <v>სოციალური უზრუნველყოფა</v>
      </c>
      <c r="D623" s="12">
        <f>'3500 '!D1015</f>
        <v>0</v>
      </c>
      <c r="E623" s="12">
        <f>'3500 '!E1015</f>
        <v>3637.9369999999999</v>
      </c>
      <c r="F623" s="43">
        <f>'3500 '!F1015</f>
        <v>1075.3309999999999</v>
      </c>
      <c r="G623" s="43">
        <f>'3500 '!G1015</f>
        <v>1073.4168200000001</v>
      </c>
      <c r="H623" s="52">
        <f>'3500 '!L1015</f>
        <v>0.9982199155422844</v>
      </c>
      <c r="I623" s="12">
        <f>'3500 '!M1015</f>
        <v>0</v>
      </c>
      <c r="J623" s="12">
        <f>'3500 '!O1015</f>
        <v>0</v>
      </c>
      <c r="K623" s="12">
        <f>'3500 '!S1015</f>
        <v>357.33772000000022</v>
      </c>
      <c r="L623" s="43">
        <f>'3500 '!T1015</f>
        <v>1.9141799999997602</v>
      </c>
      <c r="M623" s="52">
        <f>'3500 '!U1015</f>
        <v>0.29506195956664455</v>
      </c>
      <c r="N623" s="62">
        <f>'3500 '!V1015</f>
        <v>2564.5201799999995</v>
      </c>
      <c r="O623" s="62">
        <f>'3500 '!W1015</f>
        <v>4042.6</v>
      </c>
      <c r="P623" s="62">
        <f>'3500 '!X1015</f>
        <v>1323.2</v>
      </c>
      <c r="Q623" s="62">
        <f>'3500 '!Y1015</f>
        <v>6861</v>
      </c>
      <c r="R623" s="62">
        <f>'3500 '!Z1015</f>
        <v>259.69499999999999</v>
      </c>
      <c r="S623" s="62">
        <f>'3500 '!AA1015</f>
        <v>7934.4168200000004</v>
      </c>
      <c r="T623" s="52">
        <f>'3500 '!AB1015</f>
        <v>2.1810209522594812</v>
      </c>
      <c r="U623" s="62">
        <f>'3500 '!AC1015</f>
        <v>-4296.4798200000005</v>
      </c>
      <c r="V623" s="6">
        <v>6861</v>
      </c>
      <c r="W623" s="81">
        <f t="shared" si="7"/>
        <v>0</v>
      </c>
      <c r="X623" s="81"/>
      <c r="Y623" s="81"/>
    </row>
    <row r="624" spans="1:25" s="6" customFormat="1" ht="18" hidden="1" customHeight="1" x14ac:dyDescent="0.3">
      <c r="A624" s="6" t="str">
        <f>'3500 '!A1016</f>
        <v>b</v>
      </c>
      <c r="B624" s="70" t="str">
        <f>'3500 '!B1016</f>
        <v/>
      </c>
      <c r="C624" s="29" t="str">
        <f>'3500 '!C1016</f>
        <v>სხვა ხარჯები</v>
      </c>
      <c r="D624" s="12">
        <f>'3500 '!D1016</f>
        <v>0</v>
      </c>
      <c r="E624" s="12">
        <f>'3500 '!E1016</f>
        <v>5.5</v>
      </c>
      <c r="F624" s="43">
        <f>'3500 '!F1016</f>
        <v>5.5</v>
      </c>
      <c r="G624" s="43">
        <f>'3500 '!G1016</f>
        <v>0.4</v>
      </c>
      <c r="H624" s="52">
        <f>'3500 '!L1016</f>
        <v>7.2727272727272738E-2</v>
      </c>
      <c r="I624" s="12">
        <f>'3500 '!M1016</f>
        <v>0</v>
      </c>
      <c r="J624" s="12">
        <f>'3500 '!O1016</f>
        <v>0.4</v>
      </c>
      <c r="K624" s="12">
        <f>'3500 '!S1016</f>
        <v>0</v>
      </c>
      <c r="L624" s="43">
        <f>'3500 '!T1016</f>
        <v>5.0999999999999996</v>
      </c>
      <c r="M624" s="52">
        <f>'3500 '!U1016</f>
        <v>7.2727272727272738E-2</v>
      </c>
      <c r="N624" s="62">
        <f>'3500 '!V1016</f>
        <v>5.0999999999999996</v>
      </c>
      <c r="O624" s="62">
        <f>'3500 '!W1016</f>
        <v>3</v>
      </c>
      <c r="P624" s="62">
        <f>'3500 '!X1016</f>
        <v>0</v>
      </c>
      <c r="Q624" s="62">
        <f>'3500 '!Y1016</f>
        <v>0</v>
      </c>
      <c r="R624" s="62">
        <f>'3500 '!Z1016</f>
        <v>0</v>
      </c>
      <c r="S624" s="62">
        <f>'3500 '!AA1016</f>
        <v>0.4</v>
      </c>
      <c r="T624" s="52">
        <f>'3500 '!AB1016</f>
        <v>7.2727272727272738E-2</v>
      </c>
      <c r="U624" s="62">
        <f>'3500 '!AC1016</f>
        <v>5.0999999999999996</v>
      </c>
      <c r="W624" s="81">
        <f t="shared" si="7"/>
        <v>0</v>
      </c>
      <c r="X624" s="81"/>
      <c r="Y624" s="81"/>
    </row>
    <row r="625" spans="1:25" s="6" customFormat="1" ht="15" hidden="1" customHeight="1" x14ac:dyDescent="0.3">
      <c r="A625" s="6" t="str">
        <f>'3500 '!A1017</f>
        <v>b</v>
      </c>
      <c r="B625" s="69" t="str">
        <f>'3500 '!B1017</f>
        <v/>
      </c>
      <c r="C625" s="13" t="str">
        <f>'3500 '!C1017</f>
        <v>არაფინანსური აქტივების ზრდა</v>
      </c>
      <c r="D625" s="14">
        <f>'3500 '!D1017</f>
        <v>0</v>
      </c>
      <c r="E625" s="14">
        <f>'3500 '!E1017</f>
        <v>0</v>
      </c>
      <c r="F625" s="44">
        <f>'3500 '!F1017</f>
        <v>0</v>
      </c>
      <c r="G625" s="44">
        <f>'3500 '!G1017</f>
        <v>0</v>
      </c>
      <c r="H625" s="53" t="str">
        <f>'3500 '!L1017</f>
        <v/>
      </c>
      <c r="I625" s="14">
        <f>'3500 '!M1017</f>
        <v>0</v>
      </c>
      <c r="J625" s="14">
        <f>'3500 '!O1017</f>
        <v>0</v>
      </c>
      <c r="K625" s="14">
        <f>'3500 '!S1017</f>
        <v>0</v>
      </c>
      <c r="L625" s="44">
        <f>'3500 '!T1017</f>
        <v>0</v>
      </c>
      <c r="M625" s="53" t="str">
        <f>'3500 '!U1017</f>
        <v/>
      </c>
      <c r="N625" s="63">
        <f>'3500 '!V1017</f>
        <v>0</v>
      </c>
      <c r="O625" s="63">
        <f>'3500 '!W1017</f>
        <v>0</v>
      </c>
      <c r="P625" s="63">
        <f>'3500 '!X1017</f>
        <v>0</v>
      </c>
      <c r="Q625" s="63">
        <f>'3500 '!Y1017</f>
        <v>0</v>
      </c>
      <c r="R625" s="63">
        <f>'3500 '!Z1017</f>
        <v>0</v>
      </c>
      <c r="S625" s="63">
        <f>'3500 '!AA1017</f>
        <v>0</v>
      </c>
      <c r="T625" s="53" t="str">
        <f>'3500 '!AB1017</f>
        <v/>
      </c>
      <c r="U625" s="63">
        <f>'3500 '!AC1017</f>
        <v>0</v>
      </c>
      <c r="W625" s="81">
        <f t="shared" si="7"/>
        <v>0</v>
      </c>
      <c r="X625" s="81"/>
      <c r="Y625" s="81"/>
    </row>
    <row r="626" spans="1:25" s="6" customFormat="1" ht="15" hidden="1" customHeight="1" x14ac:dyDescent="0.3">
      <c r="A626" s="6" t="str">
        <f>'3500 '!A1018</f>
        <v>b</v>
      </c>
      <c r="B626" s="69" t="str">
        <f>'3500 '!B1018</f>
        <v/>
      </c>
      <c r="C626" s="13" t="str">
        <f>'3500 '!C1018</f>
        <v>ფინანსური აქტივების ზრდა</v>
      </c>
      <c r="D626" s="14">
        <f>'3500 '!D1018</f>
        <v>0</v>
      </c>
      <c r="E626" s="14">
        <f>'3500 '!E1018</f>
        <v>0</v>
      </c>
      <c r="F626" s="44">
        <f>'3500 '!F1018</f>
        <v>0</v>
      </c>
      <c r="G626" s="44">
        <f>'3500 '!G1018</f>
        <v>0</v>
      </c>
      <c r="H626" s="53" t="str">
        <f>'3500 '!L1018</f>
        <v/>
      </c>
      <c r="I626" s="14">
        <f>'3500 '!M1018</f>
        <v>0</v>
      </c>
      <c r="J626" s="14">
        <f>'3500 '!O1018</f>
        <v>0</v>
      </c>
      <c r="K626" s="14">
        <f>'3500 '!S1018</f>
        <v>0</v>
      </c>
      <c r="L626" s="44">
        <f>'3500 '!T1018</f>
        <v>0</v>
      </c>
      <c r="M626" s="53" t="str">
        <f>'3500 '!U1018</f>
        <v/>
      </c>
      <c r="N626" s="63">
        <f>'3500 '!V1018</f>
        <v>0</v>
      </c>
      <c r="O626" s="63">
        <f>'3500 '!W1018</f>
        <v>0</v>
      </c>
      <c r="P626" s="63">
        <f>'3500 '!X1018</f>
        <v>0</v>
      </c>
      <c r="Q626" s="63">
        <f>'3500 '!Y1018</f>
        <v>0</v>
      </c>
      <c r="R626" s="63">
        <f>'3500 '!Z1018</f>
        <v>0</v>
      </c>
      <c r="S626" s="63">
        <f>'3500 '!AA1018</f>
        <v>0</v>
      </c>
      <c r="T626" s="53" t="str">
        <f>'3500 '!AB1018</f>
        <v/>
      </c>
      <c r="U626" s="63">
        <f>'3500 '!AC1018</f>
        <v>0</v>
      </c>
      <c r="W626" s="81">
        <f t="shared" si="7"/>
        <v>0</v>
      </c>
      <c r="X626" s="81"/>
      <c r="Y626" s="81"/>
    </row>
    <row r="627" spans="1:25" s="6" customFormat="1" ht="15.75" hidden="1" customHeight="1" thickBot="1" x14ac:dyDescent="0.3">
      <c r="A627" s="6" t="str">
        <f>'3500 '!A1019</f>
        <v>b</v>
      </c>
      <c r="B627" s="71" t="str">
        <f>'3500 '!B1019</f>
        <v/>
      </c>
      <c r="C627" s="17" t="str">
        <f>'3500 '!C1019</f>
        <v>ვალდებულებების კლება</v>
      </c>
      <c r="D627" s="18">
        <f>'3500 '!D1019</f>
        <v>0</v>
      </c>
      <c r="E627" s="18">
        <f>'3500 '!E1019</f>
        <v>0</v>
      </c>
      <c r="F627" s="46">
        <f>'3500 '!F1019</f>
        <v>0</v>
      </c>
      <c r="G627" s="46">
        <f>'3500 '!G1019</f>
        <v>0</v>
      </c>
      <c r="H627" s="55" t="str">
        <f>'3500 '!L1019</f>
        <v/>
      </c>
      <c r="I627" s="18">
        <f>'3500 '!M1019</f>
        <v>0</v>
      </c>
      <c r="J627" s="18">
        <f>'3500 '!O1019</f>
        <v>0</v>
      </c>
      <c r="K627" s="18">
        <f>'3500 '!S1019</f>
        <v>0</v>
      </c>
      <c r="L627" s="46">
        <f>'3500 '!T1019</f>
        <v>0</v>
      </c>
      <c r="M627" s="55" t="str">
        <f>'3500 '!U1019</f>
        <v/>
      </c>
      <c r="N627" s="65">
        <f>'3500 '!V1019</f>
        <v>0</v>
      </c>
      <c r="O627" s="65">
        <f>'3500 '!W1019</f>
        <v>0</v>
      </c>
      <c r="P627" s="65">
        <f>'3500 '!X1019</f>
        <v>0</v>
      </c>
      <c r="Q627" s="65">
        <f>'3500 '!Y1019</f>
        <v>0</v>
      </c>
      <c r="R627" s="65">
        <f>'3500 '!Z1019</f>
        <v>0</v>
      </c>
      <c r="S627" s="65">
        <f>'3500 '!AA1019</f>
        <v>0</v>
      </c>
      <c r="T627" s="55" t="str">
        <f>'3500 '!AB1019</f>
        <v/>
      </c>
      <c r="U627" s="65">
        <f>'3500 '!AC1019</f>
        <v>0</v>
      </c>
      <c r="W627" s="81">
        <f t="shared" si="7"/>
        <v>0</v>
      </c>
      <c r="X627" s="81"/>
      <c r="Y627" s="81"/>
    </row>
    <row r="628" spans="1:25" s="6" customFormat="1" ht="17.25" thickTop="1" thickBot="1" x14ac:dyDescent="0.3">
      <c r="A628" s="6" t="str">
        <f>'3500 '!A1032</f>
        <v>a</v>
      </c>
      <c r="B628" s="67" t="str">
        <f>'3500 '!B1032</f>
        <v>35 03 03 01</v>
      </c>
      <c r="C628" s="19" t="str">
        <f>'3500 '!C1032</f>
        <v>ფსიქიკური ჯანმრთელობა</v>
      </c>
      <c r="D628" s="7">
        <f>'3500 '!D1032</f>
        <v>15000</v>
      </c>
      <c r="E628" s="7">
        <f>'3500 '!E1032</f>
        <v>15645.4</v>
      </c>
      <c r="F628" s="40">
        <f>'3500 '!F1032</f>
        <v>12082.4</v>
      </c>
      <c r="G628" s="40">
        <f>'3500 '!G1032</f>
        <v>12082.006949999999</v>
      </c>
      <c r="H628" s="49">
        <f>'3500 '!L1032</f>
        <v>0.99996746921141488</v>
      </c>
      <c r="I628" s="7">
        <f>'3500 '!M1032</f>
        <v>0</v>
      </c>
      <c r="J628" s="7">
        <f>'3500 '!O1032</f>
        <v>1274.4526799999994</v>
      </c>
      <c r="K628" s="7">
        <f>'3500 '!S1032</f>
        <v>1619.0454899999986</v>
      </c>
      <c r="L628" s="40">
        <f>'3500 '!T1032</f>
        <v>0.39305000000058499</v>
      </c>
      <c r="M628" s="49">
        <f>'3500 '!U1032</f>
        <v>0.77224020798445547</v>
      </c>
      <c r="N628" s="59">
        <f>'3500 '!V1032</f>
        <v>3563.3930500000006</v>
      </c>
      <c r="O628" s="59">
        <f>'3500 '!W1032</f>
        <v>4208.6000000000004</v>
      </c>
      <c r="P628" s="59">
        <f>'3500 '!X1032</f>
        <v>4395.3999999999996</v>
      </c>
      <c r="Q628" s="59">
        <f>'3500 '!Y1032</f>
        <v>4137</v>
      </c>
      <c r="R628" s="59">
        <f>'3500 '!Z1032</f>
        <v>3290</v>
      </c>
      <c r="S628" s="59">
        <f>'3500 '!AA1032</f>
        <v>16219.006949999999</v>
      </c>
      <c r="T628" s="49">
        <f>'3500 '!AB1032</f>
        <v>1.036662977616424</v>
      </c>
      <c r="U628" s="59">
        <f>'3500 '!AC1032</f>
        <v>-573.60694999999942</v>
      </c>
      <c r="W628" s="81"/>
      <c r="X628" s="81"/>
      <c r="Y628" s="81"/>
    </row>
    <row r="629" spans="1:25" s="6" customFormat="1" ht="18.75" hidden="1" customHeight="1" thickTop="1" x14ac:dyDescent="0.3">
      <c r="A629" s="6" t="str">
        <f>'3500 '!A1033</f>
        <v>b</v>
      </c>
      <c r="B629" s="69" t="str">
        <f>'3500 '!B1033</f>
        <v/>
      </c>
      <c r="C629" s="8" t="str">
        <f>'3500 '!C1033</f>
        <v>ხარჯები</v>
      </c>
      <c r="D629" s="9">
        <f>'3500 '!D1033</f>
        <v>15000</v>
      </c>
      <c r="E629" s="9">
        <f>'3500 '!E1033</f>
        <v>15645.4</v>
      </c>
      <c r="F629" s="41">
        <f>'3500 '!F1033</f>
        <v>12082.4</v>
      </c>
      <c r="G629" s="41">
        <f>'3500 '!G1033</f>
        <v>12082.006949999999</v>
      </c>
      <c r="H629" s="50">
        <f>'3500 '!L1033</f>
        <v>0.99996746921141488</v>
      </c>
      <c r="I629" s="9">
        <f>'3500 '!M1033</f>
        <v>0</v>
      </c>
      <c r="J629" s="9">
        <f>'3500 '!O1033</f>
        <v>1274.4526799999994</v>
      </c>
      <c r="K629" s="9">
        <f>'3500 '!S1033</f>
        <v>1619.0454899999986</v>
      </c>
      <c r="L629" s="41">
        <f>'3500 '!T1033</f>
        <v>0.39305000000058499</v>
      </c>
      <c r="M629" s="50">
        <f>'3500 '!U1033</f>
        <v>0.77224020798445547</v>
      </c>
      <c r="N629" s="60">
        <f>'3500 '!V1033</f>
        <v>3563.3930500000006</v>
      </c>
      <c r="O629" s="60">
        <f>'3500 '!W1033</f>
        <v>4208.6000000000004</v>
      </c>
      <c r="P629" s="60">
        <f>'3500 '!X1033</f>
        <v>4395.3999999999996</v>
      </c>
      <c r="Q629" s="60">
        <f>'3500 '!Y1033</f>
        <v>4137</v>
      </c>
      <c r="R629" s="60">
        <f>'3500 '!Z1033</f>
        <v>3290</v>
      </c>
      <c r="S629" s="60">
        <f>'3500 '!AA1033</f>
        <v>16219.006949999999</v>
      </c>
      <c r="T629" s="50">
        <f>'3500 '!AB1033</f>
        <v>1.036662977616424</v>
      </c>
      <c r="U629" s="60">
        <f>'3500 '!AC1033</f>
        <v>-573.60694999999942</v>
      </c>
      <c r="V629" s="6">
        <v>4137</v>
      </c>
      <c r="W629" s="81">
        <f t="shared" si="7"/>
        <v>0</v>
      </c>
      <c r="X629" s="81"/>
      <c r="Y629" s="81"/>
    </row>
    <row r="630" spans="1:25" s="6" customFormat="1" ht="18" hidden="1" customHeight="1" x14ac:dyDescent="0.3">
      <c r="A630" s="6" t="str">
        <f>'3500 '!A1034</f>
        <v>b</v>
      </c>
      <c r="B630" s="70" t="str">
        <f>'3500 '!B1034</f>
        <v/>
      </c>
      <c r="C630" s="29" t="str">
        <f>'3500 '!C1034</f>
        <v>შრომის ანაზღაურება</v>
      </c>
      <c r="D630" s="12">
        <f>'3500 '!D1034</f>
        <v>0</v>
      </c>
      <c r="E630" s="12">
        <f>'3500 '!E1034</f>
        <v>0</v>
      </c>
      <c r="F630" s="43">
        <f>'3500 '!F1034</f>
        <v>0</v>
      </c>
      <c r="G630" s="43">
        <f>'3500 '!G1034</f>
        <v>0</v>
      </c>
      <c r="H630" s="52" t="str">
        <f>'3500 '!L1034</f>
        <v/>
      </c>
      <c r="I630" s="12">
        <f>'3500 '!M1034</f>
        <v>0</v>
      </c>
      <c r="J630" s="12">
        <f>'3500 '!O1034</f>
        <v>0</v>
      </c>
      <c r="K630" s="12">
        <f>'3500 '!S1034</f>
        <v>0</v>
      </c>
      <c r="L630" s="43">
        <f>'3500 '!T1034</f>
        <v>0</v>
      </c>
      <c r="M630" s="52" t="str">
        <f>'3500 '!U1034</f>
        <v/>
      </c>
      <c r="N630" s="62">
        <f>'3500 '!V1034</f>
        <v>0</v>
      </c>
      <c r="O630" s="62">
        <f>'3500 '!W1034</f>
        <v>0</v>
      </c>
      <c r="P630" s="62">
        <f>'3500 '!X1034</f>
        <v>0</v>
      </c>
      <c r="Q630" s="62">
        <f>'3500 '!Y1034</f>
        <v>0</v>
      </c>
      <c r="R630" s="62">
        <f>'3500 '!Z1034</f>
        <v>0</v>
      </c>
      <c r="S630" s="62">
        <f>'3500 '!AA1034</f>
        <v>0</v>
      </c>
      <c r="T630" s="52" t="str">
        <f>'3500 '!AB1034</f>
        <v/>
      </c>
      <c r="U630" s="62">
        <f>'3500 '!AC1034</f>
        <v>0</v>
      </c>
      <c r="W630" s="81">
        <f t="shared" si="7"/>
        <v>0</v>
      </c>
      <c r="X630" s="81"/>
      <c r="Y630" s="81"/>
    </row>
    <row r="631" spans="1:25" s="6" customFormat="1" ht="18" hidden="1" customHeight="1" x14ac:dyDescent="0.3">
      <c r="A631" s="6" t="str">
        <f>'3500 '!A1035</f>
        <v>b</v>
      </c>
      <c r="B631" s="70" t="str">
        <f>'3500 '!B1035</f>
        <v/>
      </c>
      <c r="C631" s="29" t="str">
        <f>'3500 '!C1035</f>
        <v>საქონელი და მომსახურება</v>
      </c>
      <c r="D631" s="12">
        <f>'3500 '!D1035</f>
        <v>0</v>
      </c>
      <c r="E631" s="12">
        <f>'3500 '!E1035</f>
        <v>0</v>
      </c>
      <c r="F631" s="43">
        <f>'3500 '!F1035</f>
        <v>0</v>
      </c>
      <c r="G631" s="43">
        <f>'3500 '!G1035</f>
        <v>0</v>
      </c>
      <c r="H631" s="52" t="str">
        <f>'3500 '!L1035</f>
        <v/>
      </c>
      <c r="I631" s="12">
        <f>'3500 '!M1035</f>
        <v>0</v>
      </c>
      <c r="J631" s="12">
        <f>'3500 '!O1035</f>
        <v>0</v>
      </c>
      <c r="K631" s="12">
        <f>'3500 '!S1035</f>
        <v>0</v>
      </c>
      <c r="L631" s="43">
        <f>'3500 '!T1035</f>
        <v>0</v>
      </c>
      <c r="M631" s="52" t="str">
        <f>'3500 '!U1035</f>
        <v/>
      </c>
      <c r="N631" s="62">
        <f>'3500 '!V1035</f>
        <v>0</v>
      </c>
      <c r="O631" s="62">
        <f>'3500 '!W1035</f>
        <v>0</v>
      </c>
      <c r="P631" s="62">
        <f>'3500 '!X1035</f>
        <v>0</v>
      </c>
      <c r="Q631" s="62">
        <f>'3500 '!Y1035</f>
        <v>0</v>
      </c>
      <c r="R631" s="62">
        <f>'3500 '!Z1035</f>
        <v>0</v>
      </c>
      <c r="S631" s="62">
        <f>'3500 '!AA1035</f>
        <v>0</v>
      </c>
      <c r="T631" s="52" t="str">
        <f>'3500 '!AB1035</f>
        <v/>
      </c>
      <c r="U631" s="62">
        <f>'3500 '!AC1035</f>
        <v>0</v>
      </c>
      <c r="W631" s="81">
        <f t="shared" si="7"/>
        <v>0</v>
      </c>
      <c r="X631" s="81"/>
      <c r="Y631" s="81"/>
    </row>
    <row r="632" spans="1:25" s="6" customFormat="1" ht="18" hidden="1" customHeight="1" x14ac:dyDescent="0.3">
      <c r="A632" s="6" t="str">
        <f>'3500 '!A1036</f>
        <v>b</v>
      </c>
      <c r="B632" s="70" t="str">
        <f>'3500 '!B1036</f>
        <v/>
      </c>
      <c r="C632" s="29" t="str">
        <f>'3500 '!C1036</f>
        <v>პროცენტი</v>
      </c>
      <c r="D632" s="12">
        <f>'3500 '!D1036</f>
        <v>0</v>
      </c>
      <c r="E632" s="12">
        <f>'3500 '!E1036</f>
        <v>0</v>
      </c>
      <c r="F632" s="43">
        <f>'3500 '!F1036</f>
        <v>0</v>
      </c>
      <c r="G632" s="43">
        <f>'3500 '!G1036</f>
        <v>0</v>
      </c>
      <c r="H632" s="52" t="str">
        <f>'3500 '!L1036</f>
        <v/>
      </c>
      <c r="I632" s="12">
        <f>'3500 '!M1036</f>
        <v>0</v>
      </c>
      <c r="J632" s="12">
        <f>'3500 '!O1036</f>
        <v>0</v>
      </c>
      <c r="K632" s="12">
        <f>'3500 '!S1036</f>
        <v>0</v>
      </c>
      <c r="L632" s="43">
        <f>'3500 '!T1036</f>
        <v>0</v>
      </c>
      <c r="M632" s="52" t="str">
        <f>'3500 '!U1036</f>
        <v/>
      </c>
      <c r="N632" s="62">
        <f>'3500 '!V1036</f>
        <v>0</v>
      </c>
      <c r="O632" s="62">
        <f>'3500 '!W1036</f>
        <v>0</v>
      </c>
      <c r="P632" s="62">
        <f>'3500 '!X1036</f>
        <v>0</v>
      </c>
      <c r="Q632" s="62">
        <f>'3500 '!Y1036</f>
        <v>0</v>
      </c>
      <c r="R632" s="62">
        <f>'3500 '!Z1036</f>
        <v>0</v>
      </c>
      <c r="S632" s="62">
        <f>'3500 '!AA1036</f>
        <v>0</v>
      </c>
      <c r="T632" s="52" t="str">
        <f>'3500 '!AB1036</f>
        <v/>
      </c>
      <c r="U632" s="62">
        <f>'3500 '!AC1036</f>
        <v>0</v>
      </c>
      <c r="W632" s="81">
        <f t="shared" si="7"/>
        <v>0</v>
      </c>
      <c r="X632" s="81"/>
      <c r="Y632" s="81"/>
    </row>
    <row r="633" spans="1:25" s="6" customFormat="1" ht="18" hidden="1" customHeight="1" x14ac:dyDescent="0.3">
      <c r="A633" s="6" t="str">
        <f>'3500 '!A1037</f>
        <v>b</v>
      </c>
      <c r="B633" s="70" t="str">
        <f>'3500 '!B1037</f>
        <v/>
      </c>
      <c r="C633" s="29" t="str">
        <f>'3500 '!C1037</f>
        <v>სუბსიდიები</v>
      </c>
      <c r="D633" s="12">
        <f>'3500 '!D1037</f>
        <v>0</v>
      </c>
      <c r="E633" s="12">
        <f>'3500 '!E1037</f>
        <v>0</v>
      </c>
      <c r="F633" s="43">
        <f>'3500 '!F1037</f>
        <v>0</v>
      </c>
      <c r="G633" s="43">
        <f>'3500 '!G1037</f>
        <v>0</v>
      </c>
      <c r="H633" s="52" t="str">
        <f>'3500 '!L1037</f>
        <v/>
      </c>
      <c r="I633" s="12">
        <f>'3500 '!M1037</f>
        <v>0</v>
      </c>
      <c r="J633" s="12">
        <f>'3500 '!O1037</f>
        <v>0</v>
      </c>
      <c r="K633" s="12">
        <f>'3500 '!S1037</f>
        <v>0</v>
      </c>
      <c r="L633" s="43">
        <f>'3500 '!T1037</f>
        <v>0</v>
      </c>
      <c r="M633" s="52" t="str">
        <f>'3500 '!U1037</f>
        <v/>
      </c>
      <c r="N633" s="62">
        <f>'3500 '!V1037</f>
        <v>0</v>
      </c>
      <c r="O633" s="62">
        <f>'3500 '!W1037</f>
        <v>0</v>
      </c>
      <c r="P633" s="62">
        <f>'3500 '!X1037</f>
        <v>0</v>
      </c>
      <c r="Q633" s="62">
        <f>'3500 '!Y1037</f>
        <v>0</v>
      </c>
      <c r="R633" s="62">
        <f>'3500 '!Z1037</f>
        <v>0</v>
      </c>
      <c r="S633" s="62">
        <f>'3500 '!AA1037</f>
        <v>0</v>
      </c>
      <c r="T633" s="52" t="str">
        <f>'3500 '!AB1037</f>
        <v/>
      </c>
      <c r="U633" s="62">
        <f>'3500 '!AC1037</f>
        <v>0</v>
      </c>
      <c r="W633" s="81">
        <f t="shared" si="7"/>
        <v>0</v>
      </c>
      <c r="X633" s="81"/>
      <c r="Y633" s="81"/>
    </row>
    <row r="634" spans="1:25" s="6" customFormat="1" ht="18" hidden="1" customHeight="1" x14ac:dyDescent="0.3">
      <c r="A634" s="6" t="str">
        <f>'3500 '!A1038</f>
        <v>b</v>
      </c>
      <c r="B634" s="70" t="str">
        <f>'3500 '!B1038</f>
        <v/>
      </c>
      <c r="C634" s="29" t="str">
        <f>'3500 '!C1038</f>
        <v>გრანტები</v>
      </c>
      <c r="D634" s="12">
        <f>'3500 '!D1038</f>
        <v>0</v>
      </c>
      <c r="E634" s="12">
        <f>'3500 '!E1038</f>
        <v>0</v>
      </c>
      <c r="F634" s="43">
        <f>'3500 '!F1038</f>
        <v>0</v>
      </c>
      <c r="G634" s="43">
        <f>'3500 '!G1038</f>
        <v>0</v>
      </c>
      <c r="H634" s="52" t="str">
        <f>'3500 '!L1038</f>
        <v/>
      </c>
      <c r="I634" s="12">
        <f>'3500 '!M1038</f>
        <v>0</v>
      </c>
      <c r="J634" s="12">
        <f>'3500 '!O1038</f>
        <v>0</v>
      </c>
      <c r="K634" s="12">
        <f>'3500 '!S1038</f>
        <v>0</v>
      </c>
      <c r="L634" s="43">
        <f>'3500 '!T1038</f>
        <v>0</v>
      </c>
      <c r="M634" s="52" t="str">
        <f>'3500 '!U1038</f>
        <v/>
      </c>
      <c r="N634" s="62">
        <f>'3500 '!V1038</f>
        <v>0</v>
      </c>
      <c r="O634" s="62">
        <f>'3500 '!W1038</f>
        <v>0</v>
      </c>
      <c r="P634" s="62">
        <f>'3500 '!X1038</f>
        <v>0</v>
      </c>
      <c r="Q634" s="62">
        <f>'3500 '!Y1038</f>
        <v>0</v>
      </c>
      <c r="R634" s="62">
        <f>'3500 '!Z1038</f>
        <v>0</v>
      </c>
      <c r="S634" s="62">
        <f>'3500 '!AA1038</f>
        <v>0</v>
      </c>
      <c r="T634" s="52" t="str">
        <f>'3500 '!AB1038</f>
        <v/>
      </c>
      <c r="U634" s="62">
        <f>'3500 '!AC1038</f>
        <v>0</v>
      </c>
      <c r="W634" s="81">
        <f t="shared" si="7"/>
        <v>0</v>
      </c>
      <c r="X634" s="81"/>
      <c r="Y634" s="81"/>
    </row>
    <row r="635" spans="1:25" s="6" customFormat="1" ht="18" hidden="1" customHeight="1" x14ac:dyDescent="0.3">
      <c r="A635" s="6" t="str">
        <f>'3500 '!A1039</f>
        <v>b</v>
      </c>
      <c r="B635" s="70" t="str">
        <f>'3500 '!B1039</f>
        <v/>
      </c>
      <c r="C635" s="29" t="str">
        <f>'3500 '!C1039</f>
        <v>სოციალური უზრუნველყოფა</v>
      </c>
      <c r="D635" s="11">
        <f>'3500 '!D1039</f>
        <v>15000</v>
      </c>
      <c r="E635" s="11">
        <f>'3500 '!E1039</f>
        <v>15645.4</v>
      </c>
      <c r="F635" s="42">
        <f>'3500 '!F1039</f>
        <v>12082.4</v>
      </c>
      <c r="G635" s="42">
        <f>'3500 '!G1039</f>
        <v>12082.006949999999</v>
      </c>
      <c r="H635" s="51">
        <f>'3500 '!L1039</f>
        <v>0.99996746921141488</v>
      </c>
      <c r="I635" s="11">
        <f>'3500 '!M1039</f>
        <v>0</v>
      </c>
      <c r="J635" s="11">
        <f>'3500 '!O1039</f>
        <v>1274.4526799999994</v>
      </c>
      <c r="K635" s="11">
        <f>'3500 '!S1039</f>
        <v>1619.0454899999986</v>
      </c>
      <c r="L635" s="42">
        <f>'3500 '!T1039</f>
        <v>0.39305000000058499</v>
      </c>
      <c r="M635" s="51">
        <f>'3500 '!U1039</f>
        <v>0.77224020798445547</v>
      </c>
      <c r="N635" s="61">
        <f>'3500 '!V1039</f>
        <v>3563.3930500000006</v>
      </c>
      <c r="O635" s="61">
        <f>'3500 '!W1039</f>
        <v>4208.6000000000004</v>
      </c>
      <c r="P635" s="61">
        <f>'3500 '!X1039</f>
        <v>4395.3999999999996</v>
      </c>
      <c r="Q635" s="61">
        <f>'3500 '!Y1039</f>
        <v>4137</v>
      </c>
      <c r="R635" s="61">
        <f>'3500 '!Z1039</f>
        <v>3290</v>
      </c>
      <c r="S635" s="61">
        <f>'3500 '!AA1039</f>
        <v>16219.006949999999</v>
      </c>
      <c r="T635" s="51">
        <f>'3500 '!AB1039</f>
        <v>1.036662977616424</v>
      </c>
      <c r="U635" s="61">
        <f>'3500 '!AC1039</f>
        <v>-573.60694999999942</v>
      </c>
      <c r="V635" s="6">
        <v>4137</v>
      </c>
      <c r="W635" s="81">
        <f t="shared" si="7"/>
        <v>0</v>
      </c>
      <c r="X635" s="81"/>
      <c r="Y635" s="81"/>
    </row>
    <row r="636" spans="1:25" s="6" customFormat="1" ht="18" hidden="1" customHeight="1" x14ac:dyDescent="0.3">
      <c r="A636" s="6" t="str">
        <f>'3500 '!A1040</f>
        <v>b</v>
      </c>
      <c r="B636" s="70" t="str">
        <f>'3500 '!B1040</f>
        <v/>
      </c>
      <c r="C636" s="29" t="str">
        <f>'3500 '!C1040</f>
        <v>სხვა ხარჯები</v>
      </c>
      <c r="D636" s="12">
        <f>'3500 '!D1040</f>
        <v>0</v>
      </c>
      <c r="E636" s="12">
        <f>'3500 '!E1040</f>
        <v>0</v>
      </c>
      <c r="F636" s="43">
        <f>'3500 '!F1040</f>
        <v>0</v>
      </c>
      <c r="G636" s="43">
        <f>'3500 '!G1040</f>
        <v>0</v>
      </c>
      <c r="H636" s="52" t="str">
        <f>'3500 '!L1040</f>
        <v/>
      </c>
      <c r="I636" s="12">
        <f>'3500 '!M1040</f>
        <v>0</v>
      </c>
      <c r="J636" s="12">
        <f>'3500 '!O1040</f>
        <v>0</v>
      </c>
      <c r="K636" s="12">
        <f>'3500 '!S1040</f>
        <v>0</v>
      </c>
      <c r="L636" s="43">
        <f>'3500 '!T1040</f>
        <v>0</v>
      </c>
      <c r="M636" s="52" t="str">
        <f>'3500 '!U1040</f>
        <v/>
      </c>
      <c r="N636" s="62">
        <f>'3500 '!V1040</f>
        <v>0</v>
      </c>
      <c r="O636" s="62">
        <f>'3500 '!W1040</f>
        <v>0</v>
      </c>
      <c r="P636" s="62">
        <f>'3500 '!X1040</f>
        <v>0</v>
      </c>
      <c r="Q636" s="62">
        <f>'3500 '!Y1040</f>
        <v>0</v>
      </c>
      <c r="R636" s="62">
        <f>'3500 '!Z1040</f>
        <v>0</v>
      </c>
      <c r="S636" s="62">
        <f>'3500 '!AA1040</f>
        <v>0</v>
      </c>
      <c r="T636" s="52" t="str">
        <f>'3500 '!AB1040</f>
        <v/>
      </c>
      <c r="U636" s="62">
        <f>'3500 '!AC1040</f>
        <v>0</v>
      </c>
      <c r="W636" s="81">
        <f t="shared" si="7"/>
        <v>0</v>
      </c>
      <c r="X636" s="81"/>
      <c r="Y636" s="81"/>
    </row>
    <row r="637" spans="1:25" s="6" customFormat="1" ht="15" hidden="1" customHeight="1" x14ac:dyDescent="0.3">
      <c r="A637" s="6" t="str">
        <f>'3500 '!A1041</f>
        <v>b</v>
      </c>
      <c r="B637" s="69" t="str">
        <f>'3500 '!B1041</f>
        <v/>
      </c>
      <c r="C637" s="13" t="str">
        <f>'3500 '!C1041</f>
        <v>არაფინანსური აქტივების ზრდა</v>
      </c>
      <c r="D637" s="14">
        <f>'3500 '!D1041</f>
        <v>0</v>
      </c>
      <c r="E637" s="14">
        <f>'3500 '!E1041</f>
        <v>0</v>
      </c>
      <c r="F637" s="44">
        <f>'3500 '!F1041</f>
        <v>0</v>
      </c>
      <c r="G637" s="44">
        <f>'3500 '!G1041</f>
        <v>0</v>
      </c>
      <c r="H637" s="53" t="str">
        <f>'3500 '!L1041</f>
        <v/>
      </c>
      <c r="I637" s="14">
        <f>'3500 '!M1041</f>
        <v>0</v>
      </c>
      <c r="J637" s="14">
        <f>'3500 '!O1041</f>
        <v>0</v>
      </c>
      <c r="K637" s="14">
        <f>'3500 '!S1041</f>
        <v>0</v>
      </c>
      <c r="L637" s="44">
        <f>'3500 '!T1041</f>
        <v>0</v>
      </c>
      <c r="M637" s="53" t="str">
        <f>'3500 '!U1041</f>
        <v/>
      </c>
      <c r="N637" s="63">
        <f>'3500 '!V1041</f>
        <v>0</v>
      </c>
      <c r="O637" s="63">
        <f>'3500 '!W1041</f>
        <v>0</v>
      </c>
      <c r="P637" s="63">
        <f>'3500 '!X1041</f>
        <v>0</v>
      </c>
      <c r="Q637" s="63">
        <f>'3500 '!Y1041</f>
        <v>0</v>
      </c>
      <c r="R637" s="63">
        <f>'3500 '!Z1041</f>
        <v>0</v>
      </c>
      <c r="S637" s="63">
        <f>'3500 '!AA1041</f>
        <v>0</v>
      </c>
      <c r="T637" s="53" t="str">
        <f>'3500 '!AB1041</f>
        <v/>
      </c>
      <c r="U637" s="63">
        <f>'3500 '!AC1041</f>
        <v>0</v>
      </c>
      <c r="W637" s="81">
        <f t="shared" si="7"/>
        <v>0</v>
      </c>
      <c r="X637" s="81"/>
      <c r="Y637" s="81"/>
    </row>
    <row r="638" spans="1:25" s="6" customFormat="1" ht="15" hidden="1" customHeight="1" x14ac:dyDescent="0.3">
      <c r="A638" s="6" t="str">
        <f>'3500 '!A1042</f>
        <v>b</v>
      </c>
      <c r="B638" s="69" t="str">
        <f>'3500 '!B1042</f>
        <v/>
      </c>
      <c r="C638" s="13" t="str">
        <f>'3500 '!C1042</f>
        <v>ფინანსური აქტივების ზრდა</v>
      </c>
      <c r="D638" s="14">
        <f>'3500 '!D1042</f>
        <v>0</v>
      </c>
      <c r="E638" s="14">
        <f>'3500 '!E1042</f>
        <v>0</v>
      </c>
      <c r="F638" s="44">
        <f>'3500 '!F1042</f>
        <v>0</v>
      </c>
      <c r="G638" s="44">
        <f>'3500 '!G1042</f>
        <v>0</v>
      </c>
      <c r="H638" s="53" t="str">
        <f>'3500 '!L1042</f>
        <v/>
      </c>
      <c r="I638" s="14">
        <f>'3500 '!M1042</f>
        <v>0</v>
      </c>
      <c r="J638" s="14">
        <f>'3500 '!O1042</f>
        <v>0</v>
      </c>
      <c r="K638" s="14">
        <f>'3500 '!S1042</f>
        <v>0</v>
      </c>
      <c r="L638" s="44">
        <f>'3500 '!T1042</f>
        <v>0</v>
      </c>
      <c r="M638" s="53" t="str">
        <f>'3500 '!U1042</f>
        <v/>
      </c>
      <c r="N638" s="63">
        <f>'3500 '!V1042</f>
        <v>0</v>
      </c>
      <c r="O638" s="63">
        <f>'3500 '!W1042</f>
        <v>0</v>
      </c>
      <c r="P638" s="63">
        <f>'3500 '!X1042</f>
        <v>0</v>
      </c>
      <c r="Q638" s="63">
        <f>'3500 '!Y1042</f>
        <v>0</v>
      </c>
      <c r="R638" s="63">
        <f>'3500 '!Z1042</f>
        <v>0</v>
      </c>
      <c r="S638" s="63">
        <f>'3500 '!AA1042</f>
        <v>0</v>
      </c>
      <c r="T638" s="53" t="str">
        <f>'3500 '!AB1042</f>
        <v/>
      </c>
      <c r="U638" s="63">
        <f>'3500 '!AC1042</f>
        <v>0</v>
      </c>
      <c r="W638" s="81">
        <f t="shared" si="7"/>
        <v>0</v>
      </c>
      <c r="X638" s="81"/>
      <c r="Y638" s="81"/>
    </row>
    <row r="639" spans="1:25" s="6" customFormat="1" ht="15.75" hidden="1" customHeight="1" thickBot="1" x14ac:dyDescent="0.3">
      <c r="A639" s="6" t="str">
        <f>'3500 '!A1043</f>
        <v>b</v>
      </c>
      <c r="B639" s="71" t="str">
        <f>'3500 '!B1043</f>
        <v/>
      </c>
      <c r="C639" s="17" t="str">
        <f>'3500 '!C1043</f>
        <v>ვალდებულებების კლება</v>
      </c>
      <c r="D639" s="18">
        <f>'3500 '!D1043</f>
        <v>0</v>
      </c>
      <c r="E639" s="18">
        <f>'3500 '!E1043</f>
        <v>0</v>
      </c>
      <c r="F639" s="46">
        <f>'3500 '!F1043</f>
        <v>0</v>
      </c>
      <c r="G639" s="46">
        <f>'3500 '!G1043</f>
        <v>0</v>
      </c>
      <c r="H639" s="55" t="str">
        <f>'3500 '!L1043</f>
        <v/>
      </c>
      <c r="I639" s="18">
        <f>'3500 '!M1043</f>
        <v>0</v>
      </c>
      <c r="J639" s="18">
        <f>'3500 '!O1043</f>
        <v>0</v>
      </c>
      <c r="K639" s="18">
        <f>'3500 '!S1043</f>
        <v>0</v>
      </c>
      <c r="L639" s="46">
        <f>'3500 '!T1043</f>
        <v>0</v>
      </c>
      <c r="M639" s="55" t="str">
        <f>'3500 '!U1043</f>
        <v/>
      </c>
      <c r="N639" s="65">
        <f>'3500 '!V1043</f>
        <v>0</v>
      </c>
      <c r="O639" s="65">
        <f>'3500 '!W1043</f>
        <v>0</v>
      </c>
      <c r="P639" s="65">
        <f>'3500 '!X1043</f>
        <v>0</v>
      </c>
      <c r="Q639" s="65">
        <f>'3500 '!Y1043</f>
        <v>0</v>
      </c>
      <c r="R639" s="65">
        <f>'3500 '!Z1043</f>
        <v>0</v>
      </c>
      <c r="S639" s="65">
        <f>'3500 '!AA1043</f>
        <v>0</v>
      </c>
      <c r="T639" s="55" t="str">
        <f>'3500 '!AB1043</f>
        <v/>
      </c>
      <c r="U639" s="65">
        <f>'3500 '!AC1043</f>
        <v>0</v>
      </c>
      <c r="W639" s="81">
        <f t="shared" si="7"/>
        <v>0</v>
      </c>
      <c r="X639" s="81"/>
      <c r="Y639" s="81"/>
    </row>
    <row r="640" spans="1:25" s="6" customFormat="1" ht="19.5" thickTop="1" thickBot="1" x14ac:dyDescent="0.3">
      <c r="A640" s="6" t="str">
        <f>'3500 '!A1044</f>
        <v>a</v>
      </c>
      <c r="B640" s="67" t="str">
        <f>'3500 '!B1044</f>
        <v>35 03 03 02</v>
      </c>
      <c r="C640" s="26" t="str">
        <f>'3500 '!C1044</f>
        <v>დიაბეტის მართვა</v>
      </c>
      <c r="D640" s="7">
        <f>'3500 '!D1044</f>
        <v>6500</v>
      </c>
      <c r="E640" s="7">
        <f>'3500 '!E1044</f>
        <v>7654.32</v>
      </c>
      <c r="F640" s="40">
        <f>'3500 '!F1044</f>
        <v>6562.1</v>
      </c>
      <c r="G640" s="40">
        <f>'3500 '!G1044</f>
        <v>6561.7762899999998</v>
      </c>
      <c r="H640" s="49">
        <f>'3500 '!L1044</f>
        <v>0.99995066975510882</v>
      </c>
      <c r="I640" s="7">
        <f>'3500 '!M1044</f>
        <v>0</v>
      </c>
      <c r="J640" s="7">
        <f>'3500 '!O1044</f>
        <v>395.82989000000043</v>
      </c>
      <c r="K640" s="7">
        <f>'3500 '!S1044</f>
        <v>962.55003000000033</v>
      </c>
      <c r="L640" s="40">
        <f>'3500 '!T1044</f>
        <v>0.32371000000057393</v>
      </c>
      <c r="M640" s="49">
        <f>'3500 '!U1044</f>
        <v>0.85726443237283001</v>
      </c>
      <c r="N640" s="59">
        <f>'3500 '!V1044</f>
        <v>1092.5437099999999</v>
      </c>
      <c r="O640" s="59">
        <f>'3500 '!W1044</f>
        <v>3502</v>
      </c>
      <c r="P640" s="59">
        <f>'3500 '!X1044</f>
        <v>3515.1</v>
      </c>
      <c r="Q640" s="59">
        <f>'3500 '!Y1044</f>
        <v>964</v>
      </c>
      <c r="R640" s="59">
        <f>'3500 '!Z1044</f>
        <v>570</v>
      </c>
      <c r="S640" s="59">
        <f>'3500 '!AA1044</f>
        <v>7525.7762899999998</v>
      </c>
      <c r="T640" s="49">
        <f>'3500 '!AB1044</f>
        <v>0.98320638410727534</v>
      </c>
      <c r="U640" s="59">
        <f>'3500 '!AC1044</f>
        <v>128.54370999999992</v>
      </c>
      <c r="W640" s="81"/>
      <c r="X640" s="81"/>
      <c r="Y640" s="81"/>
    </row>
    <row r="641" spans="1:25" s="6" customFormat="1" ht="18.75" hidden="1" customHeight="1" thickTop="1" x14ac:dyDescent="0.3">
      <c r="A641" s="6" t="str">
        <f>'3500 '!A1045</f>
        <v>b</v>
      </c>
      <c r="B641" s="69" t="str">
        <f>'3500 '!B1045</f>
        <v/>
      </c>
      <c r="C641" s="8" t="str">
        <f>'3500 '!C1045</f>
        <v>ხარჯები</v>
      </c>
      <c r="D641" s="9">
        <f>'3500 '!D1045</f>
        <v>6500</v>
      </c>
      <c r="E641" s="9">
        <f>'3500 '!E1045</f>
        <v>7654.32</v>
      </c>
      <c r="F641" s="41">
        <f>'3500 '!F1045</f>
        <v>6562.1</v>
      </c>
      <c r="G641" s="41">
        <f>'3500 '!G1045</f>
        <v>6561.7762899999998</v>
      </c>
      <c r="H641" s="50">
        <f>'3500 '!L1045</f>
        <v>0.99995066975510882</v>
      </c>
      <c r="I641" s="9">
        <f>'3500 '!M1045</f>
        <v>0</v>
      </c>
      <c r="J641" s="9">
        <f>'3500 '!O1045</f>
        <v>395.82989000000043</v>
      </c>
      <c r="K641" s="9">
        <f>'3500 '!S1045</f>
        <v>962.55003000000033</v>
      </c>
      <c r="L641" s="41">
        <f>'3500 '!T1045</f>
        <v>0.32371000000057393</v>
      </c>
      <c r="M641" s="50">
        <f>'3500 '!U1045</f>
        <v>0.85726443237283001</v>
      </c>
      <c r="N641" s="60">
        <f>'3500 '!V1045</f>
        <v>1092.5437099999999</v>
      </c>
      <c r="O641" s="60">
        <f>'3500 '!W1045</f>
        <v>3502</v>
      </c>
      <c r="P641" s="60">
        <f>'3500 '!X1045</f>
        <v>3515.1</v>
      </c>
      <c r="Q641" s="60">
        <f>'3500 '!Y1045</f>
        <v>964</v>
      </c>
      <c r="R641" s="60">
        <f>'3500 '!Z1045</f>
        <v>570</v>
      </c>
      <c r="S641" s="60">
        <f>'3500 '!AA1045</f>
        <v>7525.7762899999998</v>
      </c>
      <c r="T641" s="50">
        <f>'3500 '!AB1045</f>
        <v>0.98320638410727534</v>
      </c>
      <c r="U641" s="60">
        <f>'3500 '!AC1045</f>
        <v>128.54370999999992</v>
      </c>
      <c r="V641" s="6">
        <v>964</v>
      </c>
      <c r="W641" s="81">
        <f t="shared" si="7"/>
        <v>0</v>
      </c>
      <c r="X641" s="81"/>
      <c r="Y641" s="81"/>
    </row>
    <row r="642" spans="1:25" s="6" customFormat="1" ht="18" hidden="1" customHeight="1" x14ac:dyDescent="0.3">
      <c r="A642" s="6" t="str">
        <f>'3500 '!A1046</f>
        <v>b</v>
      </c>
      <c r="B642" s="70" t="str">
        <f>'3500 '!B1046</f>
        <v/>
      </c>
      <c r="C642" s="29" t="str">
        <f>'3500 '!C1046</f>
        <v>შრომის ანაზღაურება</v>
      </c>
      <c r="D642" s="12">
        <f>'3500 '!D1046</f>
        <v>0</v>
      </c>
      <c r="E642" s="12">
        <f>'3500 '!E1046</f>
        <v>0</v>
      </c>
      <c r="F642" s="43">
        <f>'3500 '!F1046</f>
        <v>0</v>
      </c>
      <c r="G642" s="43">
        <f>'3500 '!G1046</f>
        <v>0</v>
      </c>
      <c r="H642" s="52" t="str">
        <f>'3500 '!L1046</f>
        <v/>
      </c>
      <c r="I642" s="12">
        <f>'3500 '!M1046</f>
        <v>0</v>
      </c>
      <c r="J642" s="12">
        <f>'3500 '!O1046</f>
        <v>0</v>
      </c>
      <c r="K642" s="12">
        <f>'3500 '!S1046</f>
        <v>0</v>
      </c>
      <c r="L642" s="43">
        <f>'3500 '!T1046</f>
        <v>0</v>
      </c>
      <c r="M642" s="52" t="str">
        <f>'3500 '!U1046</f>
        <v/>
      </c>
      <c r="N642" s="62">
        <f>'3500 '!V1046</f>
        <v>0</v>
      </c>
      <c r="O642" s="62">
        <f>'3500 '!W1046</f>
        <v>0</v>
      </c>
      <c r="P642" s="62">
        <f>'3500 '!X1046</f>
        <v>0</v>
      </c>
      <c r="Q642" s="62">
        <f>'3500 '!Y1046</f>
        <v>0</v>
      </c>
      <c r="R642" s="62">
        <f>'3500 '!Z1046</f>
        <v>0</v>
      </c>
      <c r="S642" s="62">
        <f>'3500 '!AA1046</f>
        <v>0</v>
      </c>
      <c r="T642" s="52" t="str">
        <f>'3500 '!AB1046</f>
        <v/>
      </c>
      <c r="U642" s="62">
        <f>'3500 '!AC1046</f>
        <v>0</v>
      </c>
      <c r="W642" s="81">
        <f t="shared" si="7"/>
        <v>0</v>
      </c>
      <c r="X642" s="81"/>
      <c r="Y642" s="81"/>
    </row>
    <row r="643" spans="1:25" s="6" customFormat="1" ht="18" hidden="1" customHeight="1" x14ac:dyDescent="0.3">
      <c r="A643" s="6" t="str">
        <f>'3500 '!A1047</f>
        <v>b</v>
      </c>
      <c r="B643" s="70" t="str">
        <f>'3500 '!B1047</f>
        <v/>
      </c>
      <c r="C643" s="29" t="str">
        <f>'3500 '!C1047</f>
        <v>საქონელი და მომსახურება</v>
      </c>
      <c r="D643" s="11">
        <f>'3500 '!D1047</f>
        <v>204</v>
      </c>
      <c r="E643" s="11">
        <f>'3500 '!E1047</f>
        <v>204</v>
      </c>
      <c r="F643" s="42">
        <f>'3500 '!F1047</f>
        <v>153</v>
      </c>
      <c r="G643" s="42">
        <f>'3500 '!G1047</f>
        <v>153</v>
      </c>
      <c r="H643" s="51">
        <f>'3500 '!L1047</f>
        <v>1</v>
      </c>
      <c r="I643" s="11">
        <f>'3500 '!M1047</f>
        <v>0</v>
      </c>
      <c r="J643" s="11">
        <f>'3500 '!O1047</f>
        <v>17</v>
      </c>
      <c r="K643" s="11">
        <f>'3500 '!S1047</f>
        <v>17</v>
      </c>
      <c r="L643" s="42">
        <f>'3500 '!T1047</f>
        <v>0</v>
      </c>
      <c r="M643" s="51">
        <f>'3500 '!U1047</f>
        <v>0.75</v>
      </c>
      <c r="N643" s="61">
        <f>'3500 '!V1047</f>
        <v>51</v>
      </c>
      <c r="O643" s="61">
        <f>'3500 '!W1047</f>
        <v>51</v>
      </c>
      <c r="P643" s="61">
        <f>'3500 '!X1047</f>
        <v>51</v>
      </c>
      <c r="Q643" s="61">
        <f>'3500 '!Y1047</f>
        <v>51</v>
      </c>
      <c r="R643" s="61">
        <f>'3500 '!Z1047</f>
        <v>51</v>
      </c>
      <c r="S643" s="61">
        <f>'3500 '!AA1047</f>
        <v>204</v>
      </c>
      <c r="T643" s="51">
        <f>'3500 '!AB1047</f>
        <v>1</v>
      </c>
      <c r="U643" s="61">
        <f>'3500 '!AC1047</f>
        <v>0</v>
      </c>
      <c r="V643" s="6">
        <v>51</v>
      </c>
      <c r="W643" s="81">
        <f t="shared" si="7"/>
        <v>0</v>
      </c>
      <c r="X643" s="81"/>
      <c r="Y643" s="81"/>
    </row>
    <row r="644" spans="1:25" s="6" customFormat="1" ht="18" hidden="1" customHeight="1" x14ac:dyDescent="0.3">
      <c r="A644" s="6" t="str">
        <f>'3500 '!A1048</f>
        <v>b</v>
      </c>
      <c r="B644" s="70" t="str">
        <f>'3500 '!B1048</f>
        <v/>
      </c>
      <c r="C644" s="29" t="str">
        <f>'3500 '!C1048</f>
        <v>პროცენტი</v>
      </c>
      <c r="D644" s="12">
        <f>'3500 '!D1048</f>
        <v>0</v>
      </c>
      <c r="E644" s="12">
        <f>'3500 '!E1048</f>
        <v>0</v>
      </c>
      <c r="F644" s="43">
        <f>'3500 '!F1048</f>
        <v>0</v>
      </c>
      <c r="G644" s="43">
        <f>'3500 '!G1048</f>
        <v>0</v>
      </c>
      <c r="H644" s="52" t="str">
        <f>'3500 '!L1048</f>
        <v/>
      </c>
      <c r="I644" s="12">
        <f>'3500 '!M1048</f>
        <v>0</v>
      </c>
      <c r="J644" s="12">
        <f>'3500 '!O1048</f>
        <v>0</v>
      </c>
      <c r="K644" s="12">
        <f>'3500 '!S1048</f>
        <v>0</v>
      </c>
      <c r="L644" s="43">
        <f>'3500 '!T1048</f>
        <v>0</v>
      </c>
      <c r="M644" s="52" t="str">
        <f>'3500 '!U1048</f>
        <v/>
      </c>
      <c r="N644" s="62">
        <f>'3500 '!V1048</f>
        <v>0</v>
      </c>
      <c r="O644" s="62">
        <f>'3500 '!W1048</f>
        <v>0</v>
      </c>
      <c r="P644" s="62">
        <f>'3500 '!X1048</f>
        <v>0</v>
      </c>
      <c r="Q644" s="62">
        <f>'3500 '!Y1048</f>
        <v>0</v>
      </c>
      <c r="R644" s="62">
        <f>'3500 '!Z1048</f>
        <v>0</v>
      </c>
      <c r="S644" s="62">
        <f>'3500 '!AA1048</f>
        <v>0</v>
      </c>
      <c r="T644" s="52" t="str">
        <f>'3500 '!AB1048</f>
        <v/>
      </c>
      <c r="U644" s="62">
        <f>'3500 '!AC1048</f>
        <v>0</v>
      </c>
      <c r="W644" s="81">
        <f t="shared" si="7"/>
        <v>0</v>
      </c>
      <c r="X644" s="81"/>
      <c r="Y644" s="81"/>
    </row>
    <row r="645" spans="1:25" s="6" customFormat="1" ht="18" hidden="1" customHeight="1" x14ac:dyDescent="0.3">
      <c r="A645" s="6" t="str">
        <f>'3500 '!A1049</f>
        <v>b</v>
      </c>
      <c r="B645" s="70" t="str">
        <f>'3500 '!B1049</f>
        <v/>
      </c>
      <c r="C645" s="29" t="str">
        <f>'3500 '!C1049</f>
        <v>სუბსიდიები</v>
      </c>
      <c r="D645" s="12">
        <f>'3500 '!D1049</f>
        <v>0</v>
      </c>
      <c r="E645" s="12">
        <f>'3500 '!E1049</f>
        <v>0</v>
      </c>
      <c r="F645" s="43">
        <f>'3500 '!F1049</f>
        <v>0</v>
      </c>
      <c r="G645" s="43">
        <f>'3500 '!G1049</f>
        <v>0</v>
      </c>
      <c r="H645" s="52" t="str">
        <f>'3500 '!L1049</f>
        <v/>
      </c>
      <c r="I645" s="12">
        <f>'3500 '!M1049</f>
        <v>0</v>
      </c>
      <c r="J645" s="12">
        <f>'3500 '!O1049</f>
        <v>0</v>
      </c>
      <c r="K645" s="12">
        <f>'3500 '!S1049</f>
        <v>0</v>
      </c>
      <c r="L645" s="43">
        <f>'3500 '!T1049</f>
        <v>0</v>
      </c>
      <c r="M645" s="52" t="str">
        <f>'3500 '!U1049</f>
        <v/>
      </c>
      <c r="N645" s="62">
        <f>'3500 '!V1049</f>
        <v>0</v>
      </c>
      <c r="O645" s="62">
        <f>'3500 '!W1049</f>
        <v>0</v>
      </c>
      <c r="P645" s="62">
        <f>'3500 '!X1049</f>
        <v>0</v>
      </c>
      <c r="Q645" s="62">
        <f>'3500 '!Y1049</f>
        <v>0</v>
      </c>
      <c r="R645" s="62">
        <f>'3500 '!Z1049</f>
        <v>0</v>
      </c>
      <c r="S645" s="62">
        <f>'3500 '!AA1049</f>
        <v>0</v>
      </c>
      <c r="T645" s="52" t="str">
        <f>'3500 '!AB1049</f>
        <v/>
      </c>
      <c r="U645" s="62">
        <f>'3500 '!AC1049</f>
        <v>0</v>
      </c>
      <c r="W645" s="81">
        <f t="shared" si="7"/>
        <v>0</v>
      </c>
      <c r="X645" s="81"/>
      <c r="Y645" s="81"/>
    </row>
    <row r="646" spans="1:25" s="6" customFormat="1" ht="18" hidden="1" customHeight="1" x14ac:dyDescent="0.3">
      <c r="A646" s="6" t="str">
        <f>'3500 '!A1050</f>
        <v>b</v>
      </c>
      <c r="B646" s="70" t="str">
        <f>'3500 '!B1050</f>
        <v/>
      </c>
      <c r="C646" s="29" t="str">
        <f>'3500 '!C1050</f>
        <v>გრანტები</v>
      </c>
      <c r="D646" s="12">
        <f>'3500 '!D1050</f>
        <v>0</v>
      </c>
      <c r="E646" s="12">
        <f>'3500 '!E1050</f>
        <v>0</v>
      </c>
      <c r="F646" s="43">
        <f>'3500 '!F1050</f>
        <v>0</v>
      </c>
      <c r="G646" s="43">
        <f>'3500 '!G1050</f>
        <v>0</v>
      </c>
      <c r="H646" s="52" t="str">
        <f>'3500 '!L1050</f>
        <v/>
      </c>
      <c r="I646" s="12">
        <f>'3500 '!M1050</f>
        <v>0</v>
      </c>
      <c r="J646" s="12">
        <f>'3500 '!O1050</f>
        <v>0</v>
      </c>
      <c r="K646" s="12">
        <f>'3500 '!S1050</f>
        <v>0</v>
      </c>
      <c r="L646" s="43">
        <f>'3500 '!T1050</f>
        <v>0</v>
      </c>
      <c r="M646" s="52" t="str">
        <f>'3500 '!U1050</f>
        <v/>
      </c>
      <c r="N646" s="62">
        <f>'3500 '!V1050</f>
        <v>0</v>
      </c>
      <c r="O646" s="62">
        <f>'3500 '!W1050</f>
        <v>0</v>
      </c>
      <c r="P646" s="62">
        <f>'3500 '!X1050</f>
        <v>0</v>
      </c>
      <c r="Q646" s="62">
        <f>'3500 '!Y1050</f>
        <v>0</v>
      </c>
      <c r="R646" s="62">
        <f>'3500 '!Z1050</f>
        <v>0</v>
      </c>
      <c r="S646" s="62">
        <f>'3500 '!AA1050</f>
        <v>0</v>
      </c>
      <c r="T646" s="52" t="str">
        <f>'3500 '!AB1050</f>
        <v/>
      </c>
      <c r="U646" s="62">
        <f>'3500 '!AC1050</f>
        <v>0</v>
      </c>
      <c r="W646" s="81">
        <f t="shared" si="7"/>
        <v>0</v>
      </c>
      <c r="X646" s="81"/>
      <c r="Y646" s="81"/>
    </row>
    <row r="647" spans="1:25" s="6" customFormat="1" ht="18" hidden="1" customHeight="1" x14ac:dyDescent="0.3">
      <c r="A647" s="6" t="str">
        <f>'3500 '!A1051</f>
        <v>b</v>
      </c>
      <c r="B647" s="70" t="str">
        <f>'3500 '!B1051</f>
        <v/>
      </c>
      <c r="C647" s="29" t="str">
        <f>'3500 '!C1051</f>
        <v>სოციალური უზრუნველყოფა</v>
      </c>
      <c r="D647" s="11">
        <f>'3500 '!D1051</f>
        <v>6296</v>
      </c>
      <c r="E647" s="11">
        <f>'3500 '!E1051</f>
        <v>7450.32</v>
      </c>
      <c r="F647" s="42">
        <f>'3500 '!F1051</f>
        <v>6409.1</v>
      </c>
      <c r="G647" s="42">
        <f>'3500 '!G1051</f>
        <v>6408.7762899999998</v>
      </c>
      <c r="H647" s="51">
        <f>'3500 '!L1051</f>
        <v>0.99994949212837991</v>
      </c>
      <c r="I647" s="11">
        <f>'3500 '!M1051</f>
        <v>0</v>
      </c>
      <c r="J647" s="11">
        <f>'3500 '!O1051</f>
        <v>378.82989000000043</v>
      </c>
      <c r="K647" s="11">
        <f>'3500 '!S1051</f>
        <v>945.55003000000033</v>
      </c>
      <c r="L647" s="42">
        <f>'3500 '!T1051</f>
        <v>0.32371000000057393</v>
      </c>
      <c r="M647" s="51">
        <f>'3500 '!U1051</f>
        <v>0.86020147993643226</v>
      </c>
      <c r="N647" s="61">
        <f>'3500 '!V1051</f>
        <v>1041.5437099999999</v>
      </c>
      <c r="O647" s="61">
        <f>'3500 '!W1051</f>
        <v>3451</v>
      </c>
      <c r="P647" s="61">
        <f>'3500 '!X1051</f>
        <v>3464.1</v>
      </c>
      <c r="Q647" s="61">
        <f>'3500 '!Y1051</f>
        <v>913</v>
      </c>
      <c r="R647" s="61">
        <f>'3500 '!Z1051</f>
        <v>519</v>
      </c>
      <c r="S647" s="61">
        <f>'3500 '!AA1051</f>
        <v>7321.7762899999998</v>
      </c>
      <c r="T647" s="51">
        <f>'3500 '!AB1051</f>
        <v>0.98274655182596182</v>
      </c>
      <c r="U647" s="61">
        <f>'3500 '!AC1051</f>
        <v>128.54370999999992</v>
      </c>
      <c r="V647" s="6">
        <v>913</v>
      </c>
      <c r="W647" s="81">
        <f t="shared" si="7"/>
        <v>0</v>
      </c>
      <c r="X647" s="81"/>
      <c r="Y647" s="81"/>
    </row>
    <row r="648" spans="1:25" s="6" customFormat="1" ht="18" hidden="1" customHeight="1" x14ac:dyDescent="0.3">
      <c r="A648" s="6" t="str">
        <f>'3500 '!A1052</f>
        <v>b</v>
      </c>
      <c r="B648" s="70" t="str">
        <f>'3500 '!B1052</f>
        <v/>
      </c>
      <c r="C648" s="29" t="str">
        <f>'3500 '!C1052</f>
        <v>სხვა ხარჯები</v>
      </c>
      <c r="D648" s="12">
        <f>'3500 '!D1052</f>
        <v>0</v>
      </c>
      <c r="E648" s="12">
        <f>'3500 '!E1052</f>
        <v>0</v>
      </c>
      <c r="F648" s="43">
        <f>'3500 '!F1052</f>
        <v>0</v>
      </c>
      <c r="G648" s="43">
        <f>'3500 '!G1052</f>
        <v>0</v>
      </c>
      <c r="H648" s="52" t="str">
        <f>'3500 '!L1052</f>
        <v/>
      </c>
      <c r="I648" s="12">
        <f>'3500 '!M1052</f>
        <v>0</v>
      </c>
      <c r="J648" s="12">
        <f>'3500 '!O1052</f>
        <v>0</v>
      </c>
      <c r="K648" s="12">
        <f>'3500 '!S1052</f>
        <v>0</v>
      </c>
      <c r="L648" s="43">
        <f>'3500 '!T1052</f>
        <v>0</v>
      </c>
      <c r="M648" s="52" t="str">
        <f>'3500 '!U1052</f>
        <v/>
      </c>
      <c r="N648" s="62">
        <f>'3500 '!V1052</f>
        <v>0</v>
      </c>
      <c r="O648" s="62">
        <f>'3500 '!W1052</f>
        <v>0</v>
      </c>
      <c r="P648" s="62">
        <f>'3500 '!X1052</f>
        <v>0</v>
      </c>
      <c r="Q648" s="62">
        <f>'3500 '!Y1052</f>
        <v>0</v>
      </c>
      <c r="R648" s="62">
        <f>'3500 '!Z1052</f>
        <v>0</v>
      </c>
      <c r="S648" s="62">
        <f>'3500 '!AA1052</f>
        <v>0</v>
      </c>
      <c r="T648" s="52" t="str">
        <f>'3500 '!AB1052</f>
        <v/>
      </c>
      <c r="U648" s="62">
        <f>'3500 '!AC1052</f>
        <v>0</v>
      </c>
      <c r="W648" s="81">
        <f t="shared" si="7"/>
        <v>0</v>
      </c>
      <c r="X648" s="81"/>
      <c r="Y648" s="81"/>
    </row>
    <row r="649" spans="1:25" s="6" customFormat="1" ht="15" hidden="1" customHeight="1" x14ac:dyDescent="0.3">
      <c r="A649" s="6" t="str">
        <f>'3500 '!A1053</f>
        <v>b</v>
      </c>
      <c r="B649" s="69" t="str">
        <f>'3500 '!B1053</f>
        <v/>
      </c>
      <c r="C649" s="13" t="str">
        <f>'3500 '!C1053</f>
        <v>არაფინანსური აქტივების ზრდა</v>
      </c>
      <c r="D649" s="14">
        <f>'3500 '!D1053</f>
        <v>0</v>
      </c>
      <c r="E649" s="14">
        <f>'3500 '!E1053</f>
        <v>0</v>
      </c>
      <c r="F649" s="44">
        <f>'3500 '!F1053</f>
        <v>0</v>
      </c>
      <c r="G649" s="44">
        <f>'3500 '!G1053</f>
        <v>0</v>
      </c>
      <c r="H649" s="53" t="str">
        <f>'3500 '!L1053</f>
        <v/>
      </c>
      <c r="I649" s="14">
        <f>'3500 '!M1053</f>
        <v>0</v>
      </c>
      <c r="J649" s="14">
        <f>'3500 '!O1053</f>
        <v>0</v>
      </c>
      <c r="K649" s="14">
        <f>'3500 '!S1053</f>
        <v>0</v>
      </c>
      <c r="L649" s="44">
        <f>'3500 '!T1053</f>
        <v>0</v>
      </c>
      <c r="M649" s="53" t="str">
        <f>'3500 '!U1053</f>
        <v/>
      </c>
      <c r="N649" s="63">
        <f>'3500 '!V1053</f>
        <v>0</v>
      </c>
      <c r="O649" s="63">
        <f>'3500 '!W1053</f>
        <v>0</v>
      </c>
      <c r="P649" s="63">
        <f>'3500 '!X1053</f>
        <v>0</v>
      </c>
      <c r="Q649" s="63">
        <f>'3500 '!Y1053</f>
        <v>0</v>
      </c>
      <c r="R649" s="63">
        <f>'3500 '!Z1053</f>
        <v>0</v>
      </c>
      <c r="S649" s="63">
        <f>'3500 '!AA1053</f>
        <v>0</v>
      </c>
      <c r="T649" s="53" t="str">
        <f>'3500 '!AB1053</f>
        <v/>
      </c>
      <c r="U649" s="63">
        <f>'3500 '!AC1053</f>
        <v>0</v>
      </c>
      <c r="W649" s="81">
        <f t="shared" si="7"/>
        <v>0</v>
      </c>
      <c r="X649" s="81"/>
      <c r="Y649" s="81"/>
    </row>
    <row r="650" spans="1:25" s="6" customFormat="1" ht="15" hidden="1" customHeight="1" x14ac:dyDescent="0.3">
      <c r="A650" s="6" t="str">
        <f>'3500 '!A1054</f>
        <v>b</v>
      </c>
      <c r="B650" s="69" t="str">
        <f>'3500 '!B1054</f>
        <v/>
      </c>
      <c r="C650" s="13" t="str">
        <f>'3500 '!C1054</f>
        <v>ფინანსური აქტივების ზრდა</v>
      </c>
      <c r="D650" s="14">
        <f>'3500 '!D1054</f>
        <v>0</v>
      </c>
      <c r="E650" s="14">
        <f>'3500 '!E1054</f>
        <v>0</v>
      </c>
      <c r="F650" s="44">
        <f>'3500 '!F1054</f>
        <v>0</v>
      </c>
      <c r="G650" s="44">
        <f>'3500 '!G1054</f>
        <v>0</v>
      </c>
      <c r="H650" s="53" t="str">
        <f>'3500 '!L1054</f>
        <v/>
      </c>
      <c r="I650" s="14">
        <f>'3500 '!M1054</f>
        <v>0</v>
      </c>
      <c r="J650" s="14">
        <f>'3500 '!O1054</f>
        <v>0</v>
      </c>
      <c r="K650" s="14">
        <f>'3500 '!S1054</f>
        <v>0</v>
      </c>
      <c r="L650" s="44">
        <f>'3500 '!T1054</f>
        <v>0</v>
      </c>
      <c r="M650" s="53" t="str">
        <f>'3500 '!U1054</f>
        <v/>
      </c>
      <c r="N650" s="63">
        <f>'3500 '!V1054</f>
        <v>0</v>
      </c>
      <c r="O650" s="63">
        <f>'3500 '!W1054</f>
        <v>0</v>
      </c>
      <c r="P650" s="63">
        <f>'3500 '!X1054</f>
        <v>0</v>
      </c>
      <c r="Q650" s="63">
        <f>'3500 '!Y1054</f>
        <v>0</v>
      </c>
      <c r="R650" s="63">
        <f>'3500 '!Z1054</f>
        <v>0</v>
      </c>
      <c r="S650" s="63">
        <f>'3500 '!AA1054</f>
        <v>0</v>
      </c>
      <c r="T650" s="53" t="str">
        <f>'3500 '!AB1054</f>
        <v/>
      </c>
      <c r="U650" s="63">
        <f>'3500 '!AC1054</f>
        <v>0</v>
      </c>
      <c r="W650" s="81">
        <f t="shared" si="7"/>
        <v>0</v>
      </c>
      <c r="X650" s="81"/>
      <c r="Y650" s="81"/>
    </row>
    <row r="651" spans="1:25" s="6" customFormat="1" ht="15.75" hidden="1" customHeight="1" thickBot="1" x14ac:dyDescent="0.3">
      <c r="A651" s="6" t="str">
        <f>'3500 '!A1055</f>
        <v>b</v>
      </c>
      <c r="B651" s="71" t="str">
        <f>'3500 '!B1055</f>
        <v/>
      </c>
      <c r="C651" s="17" t="str">
        <f>'3500 '!C1055</f>
        <v>ვალდებულებების კლება</v>
      </c>
      <c r="D651" s="18">
        <f>'3500 '!D1055</f>
        <v>0</v>
      </c>
      <c r="E651" s="18">
        <f>'3500 '!E1055</f>
        <v>0</v>
      </c>
      <c r="F651" s="46">
        <f>'3500 '!F1055</f>
        <v>0</v>
      </c>
      <c r="G651" s="46">
        <f>'3500 '!G1055</f>
        <v>0</v>
      </c>
      <c r="H651" s="55" t="str">
        <f>'3500 '!L1055</f>
        <v/>
      </c>
      <c r="I651" s="18">
        <f>'3500 '!M1055</f>
        <v>0</v>
      </c>
      <c r="J651" s="18">
        <f>'3500 '!O1055</f>
        <v>0</v>
      </c>
      <c r="K651" s="18">
        <f>'3500 '!S1055</f>
        <v>0</v>
      </c>
      <c r="L651" s="46">
        <f>'3500 '!T1055</f>
        <v>0</v>
      </c>
      <c r="M651" s="55" t="str">
        <f>'3500 '!U1055</f>
        <v/>
      </c>
      <c r="N651" s="65">
        <f>'3500 '!V1055</f>
        <v>0</v>
      </c>
      <c r="O651" s="65">
        <f>'3500 '!W1055</f>
        <v>0</v>
      </c>
      <c r="P651" s="65">
        <f>'3500 '!X1055</f>
        <v>0</v>
      </c>
      <c r="Q651" s="65">
        <f>'3500 '!Y1055</f>
        <v>0</v>
      </c>
      <c r="R651" s="65">
        <f>'3500 '!Z1055</f>
        <v>0</v>
      </c>
      <c r="S651" s="65">
        <f>'3500 '!AA1055</f>
        <v>0</v>
      </c>
      <c r="T651" s="55" t="str">
        <f>'3500 '!AB1055</f>
        <v/>
      </c>
      <c r="U651" s="65">
        <f>'3500 '!AC1055</f>
        <v>0</v>
      </c>
      <c r="W651" s="81">
        <f t="shared" si="7"/>
        <v>0</v>
      </c>
      <c r="X651" s="81"/>
      <c r="Y651" s="81"/>
    </row>
    <row r="652" spans="1:25" s="6" customFormat="1" ht="17.25" thickTop="1" thickBot="1" x14ac:dyDescent="0.3">
      <c r="A652" s="6" t="str">
        <f>'3500 '!A1056</f>
        <v>a</v>
      </c>
      <c r="B652" s="67" t="str">
        <f>'3500 '!B1056</f>
        <v>35 03 03 03</v>
      </c>
      <c r="C652" s="19" t="str">
        <f>'3500 '!C1056</f>
        <v>ბავშვთა ონკოჰემატოლოგიური მომსახურება</v>
      </c>
      <c r="D652" s="7">
        <f>'3500 '!D1056</f>
        <v>2000</v>
      </c>
      <c r="E652" s="7">
        <f>'3500 '!E1056</f>
        <v>1274</v>
      </c>
      <c r="F652" s="40">
        <f>'3500 '!F1056</f>
        <v>956</v>
      </c>
      <c r="G652" s="40">
        <f>'3500 '!G1056</f>
        <v>955.49993999999992</v>
      </c>
      <c r="H652" s="49">
        <f>'3500 '!L1056</f>
        <v>0.99947692468619243</v>
      </c>
      <c r="I652" s="7">
        <f>'3500 '!M1056</f>
        <v>0</v>
      </c>
      <c r="J652" s="7">
        <f>'3500 '!O1056</f>
        <v>106.16665999999998</v>
      </c>
      <c r="K652" s="7">
        <f>'3500 '!S1056</f>
        <v>106.16665999999987</v>
      </c>
      <c r="L652" s="40">
        <f>'3500 '!T1056</f>
        <v>0.50006000000007589</v>
      </c>
      <c r="M652" s="49">
        <f>'3500 '!U1056</f>
        <v>0.7499999529042386</v>
      </c>
      <c r="N652" s="59">
        <f>'3500 '!V1056</f>
        <v>318.50006000000008</v>
      </c>
      <c r="O652" s="59">
        <f>'3500 '!W1056</f>
        <v>318.5</v>
      </c>
      <c r="P652" s="59">
        <f>'3500 '!X1056</f>
        <v>319</v>
      </c>
      <c r="Q652" s="59">
        <f>'3500 '!Y1056</f>
        <v>318.5</v>
      </c>
      <c r="R652" s="59">
        <f>'3500 '!Z1056</f>
        <v>318</v>
      </c>
      <c r="S652" s="59">
        <f>'3500 '!AA1056</f>
        <v>1273.9999399999999</v>
      </c>
      <c r="T652" s="49">
        <f>'3500 '!AB1056</f>
        <v>0.9999999529042386</v>
      </c>
      <c r="U652" s="59">
        <f>'3500 '!AC1056</f>
        <v>6.0000000075888238E-5</v>
      </c>
      <c r="W652" s="81"/>
      <c r="X652" s="81"/>
      <c r="Y652" s="81"/>
    </row>
    <row r="653" spans="1:25" s="6" customFormat="1" ht="18.75" hidden="1" customHeight="1" thickTop="1" x14ac:dyDescent="0.3">
      <c r="A653" s="6" t="str">
        <f>'3500 '!A1057</f>
        <v>b</v>
      </c>
      <c r="B653" s="69" t="str">
        <f>'3500 '!B1057</f>
        <v/>
      </c>
      <c r="C653" s="8" t="str">
        <f>'3500 '!C1057</f>
        <v>ხარჯები</v>
      </c>
      <c r="D653" s="9">
        <f>'3500 '!D1057</f>
        <v>2000</v>
      </c>
      <c r="E653" s="9">
        <f>'3500 '!E1057</f>
        <v>1274</v>
      </c>
      <c r="F653" s="41">
        <f>'3500 '!F1057</f>
        <v>956</v>
      </c>
      <c r="G653" s="41">
        <f>'3500 '!G1057</f>
        <v>955.49993999999992</v>
      </c>
      <c r="H653" s="50">
        <f>'3500 '!L1057</f>
        <v>0.99947692468619243</v>
      </c>
      <c r="I653" s="9">
        <f>'3500 '!M1057</f>
        <v>0</v>
      </c>
      <c r="J653" s="9">
        <f>'3500 '!O1057</f>
        <v>106.16665999999998</v>
      </c>
      <c r="K653" s="9">
        <f>'3500 '!S1057</f>
        <v>106.16665999999987</v>
      </c>
      <c r="L653" s="41">
        <f>'3500 '!T1057</f>
        <v>0.50006000000007589</v>
      </c>
      <c r="M653" s="50">
        <f>'3500 '!U1057</f>
        <v>0.7499999529042386</v>
      </c>
      <c r="N653" s="60">
        <f>'3500 '!V1057</f>
        <v>318.50006000000008</v>
      </c>
      <c r="O653" s="60">
        <f>'3500 '!W1057</f>
        <v>318.5</v>
      </c>
      <c r="P653" s="60">
        <f>'3500 '!X1057</f>
        <v>319</v>
      </c>
      <c r="Q653" s="60">
        <f>'3500 '!Y1057</f>
        <v>318.5</v>
      </c>
      <c r="R653" s="60">
        <f>'3500 '!Z1057</f>
        <v>318</v>
      </c>
      <c r="S653" s="60">
        <f>'3500 '!AA1057</f>
        <v>1273.9999399999999</v>
      </c>
      <c r="T653" s="50">
        <f>'3500 '!AB1057</f>
        <v>0.9999999529042386</v>
      </c>
      <c r="U653" s="60">
        <f>'3500 '!AC1057</f>
        <v>6.0000000075888238E-5</v>
      </c>
      <c r="V653" s="6">
        <v>318.5</v>
      </c>
      <c r="W653" s="81">
        <f t="shared" si="7"/>
        <v>0</v>
      </c>
      <c r="X653" s="81"/>
      <c r="Y653" s="81"/>
    </row>
    <row r="654" spans="1:25" s="6" customFormat="1" ht="18" hidden="1" customHeight="1" x14ac:dyDescent="0.3">
      <c r="A654" s="6" t="str">
        <f>'3500 '!A1058</f>
        <v>b</v>
      </c>
      <c r="B654" s="70" t="str">
        <f>'3500 '!B1058</f>
        <v/>
      </c>
      <c r="C654" s="29" t="str">
        <f>'3500 '!C1058</f>
        <v>შრომის ანაზღაურება</v>
      </c>
      <c r="D654" s="12">
        <f>'3500 '!D1058</f>
        <v>0</v>
      </c>
      <c r="E654" s="12">
        <f>'3500 '!E1058</f>
        <v>0</v>
      </c>
      <c r="F654" s="43">
        <f>'3500 '!F1058</f>
        <v>0</v>
      </c>
      <c r="G654" s="43">
        <f>'3500 '!G1058</f>
        <v>0</v>
      </c>
      <c r="H654" s="52" t="str">
        <f>'3500 '!L1058</f>
        <v/>
      </c>
      <c r="I654" s="12">
        <f>'3500 '!M1058</f>
        <v>0</v>
      </c>
      <c r="J654" s="12">
        <f>'3500 '!O1058</f>
        <v>0</v>
      </c>
      <c r="K654" s="12">
        <f>'3500 '!S1058</f>
        <v>0</v>
      </c>
      <c r="L654" s="43">
        <f>'3500 '!T1058</f>
        <v>0</v>
      </c>
      <c r="M654" s="52" t="str">
        <f>'3500 '!U1058</f>
        <v/>
      </c>
      <c r="N654" s="62">
        <f>'3500 '!V1058</f>
        <v>0</v>
      </c>
      <c r="O654" s="62">
        <f>'3500 '!W1058</f>
        <v>0</v>
      </c>
      <c r="P654" s="62">
        <f>'3500 '!X1058</f>
        <v>0</v>
      </c>
      <c r="Q654" s="62">
        <f>'3500 '!Y1058</f>
        <v>0</v>
      </c>
      <c r="R654" s="62">
        <f>'3500 '!Z1058</f>
        <v>0</v>
      </c>
      <c r="S654" s="62">
        <f>'3500 '!AA1058</f>
        <v>0</v>
      </c>
      <c r="T654" s="52" t="str">
        <f>'3500 '!AB1058</f>
        <v/>
      </c>
      <c r="U654" s="62">
        <f>'3500 '!AC1058</f>
        <v>0</v>
      </c>
      <c r="W654" s="81">
        <f t="shared" si="7"/>
        <v>0</v>
      </c>
      <c r="X654" s="81"/>
      <c r="Y654" s="81"/>
    </row>
    <row r="655" spans="1:25" s="6" customFormat="1" ht="18" hidden="1" customHeight="1" x14ac:dyDescent="0.3">
      <c r="A655" s="6" t="str">
        <f>'3500 '!A1059</f>
        <v>b</v>
      </c>
      <c r="B655" s="70" t="str">
        <f>'3500 '!B1059</f>
        <v/>
      </c>
      <c r="C655" s="29" t="str">
        <f>'3500 '!C1059</f>
        <v>საქონელი და მომსახურება</v>
      </c>
      <c r="D655" s="12">
        <f>'3500 '!D1059</f>
        <v>0</v>
      </c>
      <c r="E655" s="12">
        <f>'3500 '!E1059</f>
        <v>0</v>
      </c>
      <c r="F655" s="43">
        <f>'3500 '!F1059</f>
        <v>0</v>
      </c>
      <c r="G655" s="43">
        <f>'3500 '!G1059</f>
        <v>0</v>
      </c>
      <c r="H655" s="52" t="str">
        <f>'3500 '!L1059</f>
        <v/>
      </c>
      <c r="I655" s="12">
        <f>'3500 '!M1059</f>
        <v>0</v>
      </c>
      <c r="J655" s="12">
        <f>'3500 '!O1059</f>
        <v>0</v>
      </c>
      <c r="K655" s="12">
        <f>'3500 '!S1059</f>
        <v>0</v>
      </c>
      <c r="L655" s="43">
        <f>'3500 '!T1059</f>
        <v>0</v>
      </c>
      <c r="M655" s="52" t="str">
        <f>'3500 '!U1059</f>
        <v/>
      </c>
      <c r="N655" s="62">
        <f>'3500 '!V1059</f>
        <v>0</v>
      </c>
      <c r="O655" s="62">
        <f>'3500 '!W1059</f>
        <v>0</v>
      </c>
      <c r="P655" s="62">
        <f>'3500 '!X1059</f>
        <v>0</v>
      </c>
      <c r="Q655" s="62">
        <f>'3500 '!Y1059</f>
        <v>0</v>
      </c>
      <c r="R655" s="62">
        <f>'3500 '!Z1059</f>
        <v>0</v>
      </c>
      <c r="S655" s="62">
        <f>'3500 '!AA1059</f>
        <v>0</v>
      </c>
      <c r="T655" s="52" t="str">
        <f>'3500 '!AB1059</f>
        <v/>
      </c>
      <c r="U655" s="62">
        <f>'3500 '!AC1059</f>
        <v>0</v>
      </c>
      <c r="W655" s="81">
        <f t="shared" si="7"/>
        <v>0</v>
      </c>
      <c r="X655" s="81"/>
      <c r="Y655" s="81"/>
    </row>
    <row r="656" spans="1:25" s="6" customFormat="1" ht="18" hidden="1" customHeight="1" x14ac:dyDescent="0.3">
      <c r="A656" s="6" t="str">
        <f>'3500 '!A1060</f>
        <v>b</v>
      </c>
      <c r="B656" s="70" t="str">
        <f>'3500 '!B1060</f>
        <v/>
      </c>
      <c r="C656" s="29" t="str">
        <f>'3500 '!C1060</f>
        <v>პროცენტი</v>
      </c>
      <c r="D656" s="12">
        <f>'3500 '!D1060</f>
        <v>0</v>
      </c>
      <c r="E656" s="12">
        <f>'3500 '!E1060</f>
        <v>0</v>
      </c>
      <c r="F656" s="43">
        <f>'3500 '!F1060</f>
        <v>0</v>
      </c>
      <c r="G656" s="43">
        <f>'3500 '!G1060</f>
        <v>0</v>
      </c>
      <c r="H656" s="52" t="str">
        <f>'3500 '!L1060</f>
        <v/>
      </c>
      <c r="I656" s="12">
        <f>'3500 '!M1060</f>
        <v>0</v>
      </c>
      <c r="J656" s="12">
        <f>'3500 '!O1060</f>
        <v>0</v>
      </c>
      <c r="K656" s="12">
        <f>'3500 '!S1060</f>
        <v>0</v>
      </c>
      <c r="L656" s="43">
        <f>'3500 '!T1060</f>
        <v>0</v>
      </c>
      <c r="M656" s="52" t="str">
        <f>'3500 '!U1060</f>
        <v/>
      </c>
      <c r="N656" s="62">
        <f>'3500 '!V1060</f>
        <v>0</v>
      </c>
      <c r="O656" s="62">
        <f>'3500 '!W1060</f>
        <v>0</v>
      </c>
      <c r="P656" s="62">
        <f>'3500 '!X1060</f>
        <v>0</v>
      </c>
      <c r="Q656" s="62">
        <f>'3500 '!Y1060</f>
        <v>0</v>
      </c>
      <c r="R656" s="62">
        <f>'3500 '!Z1060</f>
        <v>0</v>
      </c>
      <c r="S656" s="62">
        <f>'3500 '!AA1060</f>
        <v>0</v>
      </c>
      <c r="T656" s="52" t="str">
        <f>'3500 '!AB1060</f>
        <v/>
      </c>
      <c r="U656" s="62">
        <f>'3500 '!AC1060</f>
        <v>0</v>
      </c>
      <c r="W656" s="81">
        <f t="shared" si="7"/>
        <v>0</v>
      </c>
      <c r="X656" s="81"/>
      <c r="Y656" s="81"/>
    </row>
    <row r="657" spans="1:25" s="6" customFormat="1" ht="18" hidden="1" customHeight="1" x14ac:dyDescent="0.3">
      <c r="A657" s="6" t="str">
        <f>'3500 '!A1061</f>
        <v>b</v>
      </c>
      <c r="B657" s="70" t="str">
        <f>'3500 '!B1061</f>
        <v/>
      </c>
      <c r="C657" s="29" t="str">
        <f>'3500 '!C1061</f>
        <v>სუბსიდიები</v>
      </c>
      <c r="D657" s="12">
        <f>'3500 '!D1061</f>
        <v>0</v>
      </c>
      <c r="E657" s="12">
        <f>'3500 '!E1061</f>
        <v>0</v>
      </c>
      <c r="F657" s="43">
        <f>'3500 '!F1061</f>
        <v>0</v>
      </c>
      <c r="G657" s="43">
        <f>'3500 '!G1061</f>
        <v>0</v>
      </c>
      <c r="H657" s="52" t="str">
        <f>'3500 '!L1061</f>
        <v/>
      </c>
      <c r="I657" s="12">
        <f>'3500 '!M1061</f>
        <v>0</v>
      </c>
      <c r="J657" s="12">
        <f>'3500 '!O1061</f>
        <v>0</v>
      </c>
      <c r="K657" s="12">
        <f>'3500 '!S1061</f>
        <v>0</v>
      </c>
      <c r="L657" s="43">
        <f>'3500 '!T1061</f>
        <v>0</v>
      </c>
      <c r="M657" s="52" t="str">
        <f>'3500 '!U1061</f>
        <v/>
      </c>
      <c r="N657" s="62">
        <f>'3500 '!V1061</f>
        <v>0</v>
      </c>
      <c r="O657" s="62">
        <f>'3500 '!W1061</f>
        <v>0</v>
      </c>
      <c r="P657" s="62">
        <f>'3500 '!X1061</f>
        <v>0</v>
      </c>
      <c r="Q657" s="62">
        <f>'3500 '!Y1061</f>
        <v>0</v>
      </c>
      <c r="R657" s="62">
        <f>'3500 '!Z1061</f>
        <v>0</v>
      </c>
      <c r="S657" s="62">
        <f>'3500 '!AA1061</f>
        <v>0</v>
      </c>
      <c r="T657" s="52" t="str">
        <f>'3500 '!AB1061</f>
        <v/>
      </c>
      <c r="U657" s="62">
        <f>'3500 '!AC1061</f>
        <v>0</v>
      </c>
      <c r="W657" s="81">
        <f t="shared" ref="W657:W720" si="8">Q657-V657</f>
        <v>0</v>
      </c>
      <c r="X657" s="81"/>
      <c r="Y657" s="81"/>
    </row>
    <row r="658" spans="1:25" s="6" customFormat="1" ht="18" hidden="1" customHeight="1" x14ac:dyDescent="0.3">
      <c r="A658" s="6" t="str">
        <f>'3500 '!A1062</f>
        <v>b</v>
      </c>
      <c r="B658" s="70" t="str">
        <f>'3500 '!B1062</f>
        <v/>
      </c>
      <c r="C658" s="29" t="str">
        <f>'3500 '!C1062</f>
        <v>გრანტები</v>
      </c>
      <c r="D658" s="12">
        <f>'3500 '!D1062</f>
        <v>0</v>
      </c>
      <c r="E658" s="12">
        <f>'3500 '!E1062</f>
        <v>0</v>
      </c>
      <c r="F658" s="43">
        <f>'3500 '!F1062</f>
        <v>0</v>
      </c>
      <c r="G658" s="43">
        <f>'3500 '!G1062</f>
        <v>0</v>
      </c>
      <c r="H658" s="52" t="str">
        <f>'3500 '!L1062</f>
        <v/>
      </c>
      <c r="I658" s="12">
        <f>'3500 '!M1062</f>
        <v>0</v>
      </c>
      <c r="J658" s="12">
        <f>'3500 '!O1062</f>
        <v>0</v>
      </c>
      <c r="K658" s="12">
        <f>'3500 '!S1062</f>
        <v>0</v>
      </c>
      <c r="L658" s="43">
        <f>'3500 '!T1062</f>
        <v>0</v>
      </c>
      <c r="M658" s="52" t="str">
        <f>'3500 '!U1062</f>
        <v/>
      </c>
      <c r="N658" s="62">
        <f>'3500 '!V1062</f>
        <v>0</v>
      </c>
      <c r="O658" s="62">
        <f>'3500 '!W1062</f>
        <v>0</v>
      </c>
      <c r="P658" s="62">
        <f>'3500 '!X1062</f>
        <v>0</v>
      </c>
      <c r="Q658" s="62">
        <f>'3500 '!Y1062</f>
        <v>0</v>
      </c>
      <c r="R658" s="62">
        <f>'3500 '!Z1062</f>
        <v>0</v>
      </c>
      <c r="S658" s="62">
        <f>'3500 '!AA1062</f>
        <v>0</v>
      </c>
      <c r="T658" s="52" t="str">
        <f>'3500 '!AB1062</f>
        <v/>
      </c>
      <c r="U658" s="62">
        <f>'3500 '!AC1062</f>
        <v>0</v>
      </c>
      <c r="W658" s="81">
        <f t="shared" si="8"/>
        <v>0</v>
      </c>
      <c r="X658" s="81"/>
      <c r="Y658" s="81"/>
    </row>
    <row r="659" spans="1:25" s="6" customFormat="1" ht="18" hidden="1" customHeight="1" x14ac:dyDescent="0.3">
      <c r="A659" s="6" t="str">
        <f>'3500 '!A1063</f>
        <v>b</v>
      </c>
      <c r="B659" s="70" t="str">
        <f>'3500 '!B1063</f>
        <v/>
      </c>
      <c r="C659" s="29" t="str">
        <f>'3500 '!C1063</f>
        <v>სოციალური უზრუნველყოფა</v>
      </c>
      <c r="D659" s="11">
        <f>'3500 '!D1063</f>
        <v>2000</v>
      </c>
      <c r="E659" s="11">
        <f>'3500 '!E1063</f>
        <v>1274</v>
      </c>
      <c r="F659" s="42">
        <f>'3500 '!F1063</f>
        <v>956</v>
      </c>
      <c r="G659" s="42">
        <f>'3500 '!G1063</f>
        <v>955.49993999999992</v>
      </c>
      <c r="H659" s="51">
        <f>'3500 '!L1063</f>
        <v>0.99947692468619243</v>
      </c>
      <c r="I659" s="11">
        <f>'3500 '!M1063</f>
        <v>0</v>
      </c>
      <c r="J659" s="11">
        <f>'3500 '!O1063</f>
        <v>106.16665999999998</v>
      </c>
      <c r="K659" s="11">
        <f>'3500 '!S1063</f>
        <v>106.16665999999987</v>
      </c>
      <c r="L659" s="42">
        <f>'3500 '!T1063</f>
        <v>0.50006000000007589</v>
      </c>
      <c r="M659" s="51">
        <f>'3500 '!U1063</f>
        <v>0.7499999529042386</v>
      </c>
      <c r="N659" s="61">
        <f>'3500 '!V1063</f>
        <v>318.50006000000008</v>
      </c>
      <c r="O659" s="61">
        <f>'3500 '!W1063</f>
        <v>318.5</v>
      </c>
      <c r="P659" s="61">
        <f>'3500 '!X1063</f>
        <v>319</v>
      </c>
      <c r="Q659" s="61">
        <f>'3500 '!Y1063</f>
        <v>318.5</v>
      </c>
      <c r="R659" s="61">
        <f>'3500 '!Z1063</f>
        <v>318</v>
      </c>
      <c r="S659" s="61">
        <f>'3500 '!AA1063</f>
        <v>1273.9999399999999</v>
      </c>
      <c r="T659" s="51">
        <f>'3500 '!AB1063</f>
        <v>0.9999999529042386</v>
      </c>
      <c r="U659" s="61">
        <f>'3500 '!AC1063</f>
        <v>6.0000000075888238E-5</v>
      </c>
      <c r="V659" s="6">
        <v>318.5</v>
      </c>
      <c r="W659" s="81">
        <f t="shared" si="8"/>
        <v>0</v>
      </c>
      <c r="X659" s="81"/>
      <c r="Y659" s="81"/>
    </row>
    <row r="660" spans="1:25" s="6" customFormat="1" ht="18" hidden="1" customHeight="1" x14ac:dyDescent="0.3">
      <c r="A660" s="6" t="str">
        <f>'3500 '!A1064</f>
        <v>b</v>
      </c>
      <c r="B660" s="70" t="str">
        <f>'3500 '!B1064</f>
        <v/>
      </c>
      <c r="C660" s="29" t="str">
        <f>'3500 '!C1064</f>
        <v>სხვა ხარჯები</v>
      </c>
      <c r="D660" s="12">
        <f>'3500 '!D1064</f>
        <v>0</v>
      </c>
      <c r="E660" s="12">
        <f>'3500 '!E1064</f>
        <v>0</v>
      </c>
      <c r="F660" s="43">
        <f>'3500 '!F1064</f>
        <v>0</v>
      </c>
      <c r="G660" s="43">
        <f>'3500 '!G1064</f>
        <v>0</v>
      </c>
      <c r="H660" s="52" t="str">
        <f>'3500 '!L1064</f>
        <v/>
      </c>
      <c r="I660" s="12">
        <f>'3500 '!M1064</f>
        <v>0</v>
      </c>
      <c r="J660" s="12">
        <f>'3500 '!O1064</f>
        <v>0</v>
      </c>
      <c r="K660" s="12">
        <f>'3500 '!S1064</f>
        <v>0</v>
      </c>
      <c r="L660" s="43">
        <f>'3500 '!T1064</f>
        <v>0</v>
      </c>
      <c r="M660" s="52" t="str">
        <f>'3500 '!U1064</f>
        <v/>
      </c>
      <c r="N660" s="62">
        <f>'3500 '!V1064</f>
        <v>0</v>
      </c>
      <c r="O660" s="62">
        <f>'3500 '!W1064</f>
        <v>0</v>
      </c>
      <c r="P660" s="62">
        <f>'3500 '!X1064</f>
        <v>0</v>
      </c>
      <c r="Q660" s="62">
        <f>'3500 '!Y1064</f>
        <v>0</v>
      </c>
      <c r="R660" s="62">
        <f>'3500 '!Z1064</f>
        <v>0</v>
      </c>
      <c r="S660" s="62">
        <f>'3500 '!AA1064</f>
        <v>0</v>
      </c>
      <c r="T660" s="52" t="str">
        <f>'3500 '!AB1064</f>
        <v/>
      </c>
      <c r="U660" s="62">
        <f>'3500 '!AC1064</f>
        <v>0</v>
      </c>
      <c r="W660" s="81">
        <f t="shared" si="8"/>
        <v>0</v>
      </c>
      <c r="X660" s="81"/>
      <c r="Y660" s="81"/>
    </row>
    <row r="661" spans="1:25" s="6" customFormat="1" ht="15" hidden="1" customHeight="1" x14ac:dyDescent="0.3">
      <c r="A661" s="6" t="str">
        <f>'3500 '!A1065</f>
        <v>b</v>
      </c>
      <c r="B661" s="69" t="str">
        <f>'3500 '!B1065</f>
        <v/>
      </c>
      <c r="C661" s="13" t="str">
        <f>'3500 '!C1065</f>
        <v>არაფინანსური აქტივების ზრდა</v>
      </c>
      <c r="D661" s="14">
        <f>'3500 '!D1065</f>
        <v>0</v>
      </c>
      <c r="E661" s="14">
        <f>'3500 '!E1065</f>
        <v>0</v>
      </c>
      <c r="F661" s="44">
        <f>'3500 '!F1065</f>
        <v>0</v>
      </c>
      <c r="G661" s="44">
        <f>'3500 '!G1065</f>
        <v>0</v>
      </c>
      <c r="H661" s="53" t="str">
        <f>'3500 '!L1065</f>
        <v/>
      </c>
      <c r="I661" s="14">
        <f>'3500 '!M1065</f>
        <v>0</v>
      </c>
      <c r="J661" s="14">
        <f>'3500 '!O1065</f>
        <v>0</v>
      </c>
      <c r="K661" s="14">
        <f>'3500 '!S1065</f>
        <v>0</v>
      </c>
      <c r="L661" s="44">
        <f>'3500 '!T1065</f>
        <v>0</v>
      </c>
      <c r="M661" s="53" t="str">
        <f>'3500 '!U1065</f>
        <v/>
      </c>
      <c r="N661" s="63">
        <f>'3500 '!V1065</f>
        <v>0</v>
      </c>
      <c r="O661" s="63">
        <f>'3500 '!W1065</f>
        <v>0</v>
      </c>
      <c r="P661" s="63">
        <f>'3500 '!X1065</f>
        <v>0</v>
      </c>
      <c r="Q661" s="63">
        <f>'3500 '!Y1065</f>
        <v>0</v>
      </c>
      <c r="R661" s="63">
        <f>'3500 '!Z1065</f>
        <v>0</v>
      </c>
      <c r="S661" s="63">
        <f>'3500 '!AA1065</f>
        <v>0</v>
      </c>
      <c r="T661" s="53" t="str">
        <f>'3500 '!AB1065</f>
        <v/>
      </c>
      <c r="U661" s="63">
        <f>'3500 '!AC1065</f>
        <v>0</v>
      </c>
      <c r="W661" s="81">
        <f t="shared" si="8"/>
        <v>0</v>
      </c>
      <c r="X661" s="81"/>
      <c r="Y661" s="81"/>
    </row>
    <row r="662" spans="1:25" s="6" customFormat="1" ht="15" hidden="1" customHeight="1" x14ac:dyDescent="0.3">
      <c r="A662" s="6" t="str">
        <f>'3500 '!A1066</f>
        <v>b</v>
      </c>
      <c r="B662" s="69" t="str">
        <f>'3500 '!B1066</f>
        <v/>
      </c>
      <c r="C662" s="13" t="str">
        <f>'3500 '!C1066</f>
        <v>ფინანსური აქტივების ზრდა</v>
      </c>
      <c r="D662" s="14">
        <f>'3500 '!D1066</f>
        <v>0</v>
      </c>
      <c r="E662" s="14">
        <f>'3500 '!E1066</f>
        <v>0</v>
      </c>
      <c r="F662" s="44">
        <f>'3500 '!F1066</f>
        <v>0</v>
      </c>
      <c r="G662" s="44">
        <f>'3500 '!G1066</f>
        <v>0</v>
      </c>
      <c r="H662" s="53" t="str">
        <f>'3500 '!L1066</f>
        <v/>
      </c>
      <c r="I662" s="14">
        <f>'3500 '!M1066</f>
        <v>0</v>
      </c>
      <c r="J662" s="14">
        <f>'3500 '!O1066</f>
        <v>0</v>
      </c>
      <c r="K662" s="14">
        <f>'3500 '!S1066</f>
        <v>0</v>
      </c>
      <c r="L662" s="44">
        <f>'3500 '!T1066</f>
        <v>0</v>
      </c>
      <c r="M662" s="53" t="str">
        <f>'3500 '!U1066</f>
        <v/>
      </c>
      <c r="N662" s="63">
        <f>'3500 '!V1066</f>
        <v>0</v>
      </c>
      <c r="O662" s="63">
        <f>'3500 '!W1066</f>
        <v>0</v>
      </c>
      <c r="P662" s="63">
        <f>'3500 '!X1066</f>
        <v>0</v>
      </c>
      <c r="Q662" s="63">
        <f>'3500 '!Y1066</f>
        <v>0</v>
      </c>
      <c r="R662" s="63">
        <f>'3500 '!Z1066</f>
        <v>0</v>
      </c>
      <c r="S662" s="63">
        <f>'3500 '!AA1066</f>
        <v>0</v>
      </c>
      <c r="T662" s="53" t="str">
        <f>'3500 '!AB1066</f>
        <v/>
      </c>
      <c r="U662" s="63">
        <f>'3500 '!AC1066</f>
        <v>0</v>
      </c>
      <c r="W662" s="81">
        <f t="shared" si="8"/>
        <v>0</v>
      </c>
      <c r="X662" s="81"/>
      <c r="Y662" s="81"/>
    </row>
    <row r="663" spans="1:25" s="6" customFormat="1" ht="15.75" hidden="1" customHeight="1" thickBot="1" x14ac:dyDescent="0.3">
      <c r="A663" s="6" t="str">
        <f>'3500 '!A1067</f>
        <v>b</v>
      </c>
      <c r="B663" s="71" t="str">
        <f>'3500 '!B1067</f>
        <v/>
      </c>
      <c r="C663" s="17" t="str">
        <f>'3500 '!C1067</f>
        <v>ვალდებულებების კლება</v>
      </c>
      <c r="D663" s="18">
        <f>'3500 '!D1067</f>
        <v>0</v>
      </c>
      <c r="E663" s="18">
        <f>'3500 '!E1067</f>
        <v>0</v>
      </c>
      <c r="F663" s="46">
        <f>'3500 '!F1067</f>
        <v>0</v>
      </c>
      <c r="G663" s="46">
        <f>'3500 '!G1067</f>
        <v>0</v>
      </c>
      <c r="H663" s="55" t="str">
        <f>'3500 '!L1067</f>
        <v/>
      </c>
      <c r="I663" s="18">
        <f>'3500 '!M1067</f>
        <v>0</v>
      </c>
      <c r="J663" s="18">
        <f>'3500 '!O1067</f>
        <v>0</v>
      </c>
      <c r="K663" s="18">
        <f>'3500 '!S1067</f>
        <v>0</v>
      </c>
      <c r="L663" s="46">
        <f>'3500 '!T1067</f>
        <v>0</v>
      </c>
      <c r="M663" s="55" t="str">
        <f>'3500 '!U1067</f>
        <v/>
      </c>
      <c r="N663" s="65">
        <f>'3500 '!V1067</f>
        <v>0</v>
      </c>
      <c r="O663" s="65">
        <f>'3500 '!W1067</f>
        <v>0</v>
      </c>
      <c r="P663" s="65">
        <f>'3500 '!X1067</f>
        <v>0</v>
      </c>
      <c r="Q663" s="65">
        <f>'3500 '!Y1067</f>
        <v>0</v>
      </c>
      <c r="R663" s="65">
        <f>'3500 '!Z1067</f>
        <v>0</v>
      </c>
      <c r="S663" s="65">
        <f>'3500 '!AA1067</f>
        <v>0</v>
      </c>
      <c r="T663" s="55" t="str">
        <f>'3500 '!AB1067</f>
        <v/>
      </c>
      <c r="U663" s="65">
        <f>'3500 '!AC1067</f>
        <v>0</v>
      </c>
      <c r="W663" s="81">
        <f t="shared" si="8"/>
        <v>0</v>
      </c>
      <c r="X663" s="81"/>
      <c r="Y663" s="81"/>
    </row>
    <row r="664" spans="1:25" s="6" customFormat="1" ht="53.25" customHeight="1" thickTop="1" thickBot="1" x14ac:dyDescent="0.3">
      <c r="A664" s="6" t="str">
        <f>'3500 '!A1080</f>
        <v>a</v>
      </c>
      <c r="B664" s="67" t="str">
        <f>'3500 '!B1080</f>
        <v>35 03 03 04 01</v>
      </c>
      <c r="C664" s="19" t="str">
        <f>'3500 '!C1080</f>
        <v>დიალიზი და თირკმლის ტრანსპლანტაცია</v>
      </c>
      <c r="D664" s="7">
        <f>'3500 '!D1080</f>
        <v>13597</v>
      </c>
      <c r="E664" s="7">
        <f>'3500 '!E1080</f>
        <v>22815.565999999999</v>
      </c>
      <c r="F664" s="40">
        <f>'3500 '!F1080</f>
        <v>15802.528</v>
      </c>
      <c r="G664" s="40">
        <f>'3500 '!G1080</f>
        <v>15801.99433</v>
      </c>
      <c r="H664" s="49">
        <f>'3500 '!L1080</f>
        <v>0.99996622882111008</v>
      </c>
      <c r="I664" s="7">
        <f>'3500 '!M1080</f>
        <v>0</v>
      </c>
      <c r="J664" s="7">
        <f>'3500 '!O1080</f>
        <v>1290.6440000000002</v>
      </c>
      <c r="K664" s="7">
        <f>'3500 '!S1080</f>
        <v>2524.4438699999992</v>
      </c>
      <c r="L664" s="40">
        <f>'3500 '!T1080</f>
        <v>0.5336700000007113</v>
      </c>
      <c r="M664" s="49">
        <f>'3500 '!U1080</f>
        <v>0.69259707736376119</v>
      </c>
      <c r="N664" s="59">
        <f>'3500 '!V1080</f>
        <v>7013.5716699999994</v>
      </c>
      <c r="O664" s="59">
        <f>'3500 '!W1080</f>
        <v>7857.4</v>
      </c>
      <c r="P664" s="59">
        <f>'3500 '!X1080</f>
        <v>9449.0879999999997</v>
      </c>
      <c r="Q664" s="59">
        <f>'3500 '!Y1080</f>
        <v>11156</v>
      </c>
      <c r="R664" s="59">
        <f>'3500 '!Z1080</f>
        <v>6057.5119999999997</v>
      </c>
      <c r="S664" s="59">
        <f>'3500 '!AA1080</f>
        <v>26957.994330000001</v>
      </c>
      <c r="T664" s="49">
        <f>'3500 '!AB1080</f>
        <v>1.1815614975319921</v>
      </c>
      <c r="U664" s="59">
        <f>'3500 '!AC1080</f>
        <v>-4142.4283300000025</v>
      </c>
      <c r="W664" s="81"/>
      <c r="X664" s="81"/>
      <c r="Y664" s="81"/>
    </row>
    <row r="665" spans="1:25" s="6" customFormat="1" ht="18.75" hidden="1" customHeight="1" thickTop="1" x14ac:dyDescent="0.3">
      <c r="A665" s="6" t="str">
        <f>'3500 '!A1081</f>
        <v>b</v>
      </c>
      <c r="B665" s="69" t="str">
        <f>'3500 '!B1081</f>
        <v/>
      </c>
      <c r="C665" s="8" t="str">
        <f>'3500 '!C1081</f>
        <v>ხარჯები</v>
      </c>
      <c r="D665" s="9">
        <f>'3500 '!D1081</f>
        <v>13597</v>
      </c>
      <c r="E665" s="9">
        <f>'3500 '!E1081</f>
        <v>22815.565999999999</v>
      </c>
      <c r="F665" s="41">
        <f>'3500 '!F1081</f>
        <v>15802.528</v>
      </c>
      <c r="G665" s="41">
        <f>'3500 '!G1081</f>
        <v>15801.99433</v>
      </c>
      <c r="H665" s="50">
        <f>'3500 '!L1081</f>
        <v>0.99996622882111008</v>
      </c>
      <c r="I665" s="9">
        <f>'3500 '!M1081</f>
        <v>0</v>
      </c>
      <c r="J665" s="9">
        <f>'3500 '!O1081</f>
        <v>1290.6440000000002</v>
      </c>
      <c r="K665" s="9">
        <f>'3500 '!S1081</f>
        <v>2524.4438699999992</v>
      </c>
      <c r="L665" s="41">
        <f>'3500 '!T1081</f>
        <v>0.5336700000007113</v>
      </c>
      <c r="M665" s="50">
        <f>'3500 '!U1081</f>
        <v>0.69259707736376119</v>
      </c>
      <c r="N665" s="60">
        <f>'3500 '!V1081</f>
        <v>7013.5716699999994</v>
      </c>
      <c r="O665" s="60">
        <f>'3500 '!W1081</f>
        <v>7857.4</v>
      </c>
      <c r="P665" s="60">
        <f>'3500 '!X1081</f>
        <v>9449.0879999999997</v>
      </c>
      <c r="Q665" s="60">
        <f>'3500 '!Y1081</f>
        <v>11156</v>
      </c>
      <c r="R665" s="60">
        <f>'3500 '!Z1081</f>
        <v>6057.5119999999997</v>
      </c>
      <c r="S665" s="60">
        <f>'3500 '!AA1081</f>
        <v>26957.994330000001</v>
      </c>
      <c r="T665" s="50">
        <f>'3500 '!AB1081</f>
        <v>1.1815614975319921</v>
      </c>
      <c r="U665" s="60">
        <f>'3500 '!AC1081</f>
        <v>-4142.4283300000025</v>
      </c>
      <c r="V665" s="6">
        <v>11156</v>
      </c>
      <c r="W665" s="81">
        <f t="shared" si="8"/>
        <v>0</v>
      </c>
      <c r="X665" s="81"/>
      <c r="Y665" s="81"/>
    </row>
    <row r="666" spans="1:25" s="6" customFormat="1" ht="18" hidden="1" customHeight="1" x14ac:dyDescent="0.3">
      <c r="A666" s="6" t="str">
        <f>'3500 '!A1082</f>
        <v>b</v>
      </c>
      <c r="B666" s="70" t="str">
        <f>'3500 '!B1082</f>
        <v/>
      </c>
      <c r="C666" s="29" t="str">
        <f>'3500 '!C1082</f>
        <v>შრომის ანაზღაურება</v>
      </c>
      <c r="D666" s="12">
        <f>'3500 '!D1082</f>
        <v>0</v>
      </c>
      <c r="E666" s="12">
        <f>'3500 '!E1082</f>
        <v>0</v>
      </c>
      <c r="F666" s="43">
        <f>'3500 '!F1082</f>
        <v>0</v>
      </c>
      <c r="G666" s="43">
        <f>'3500 '!G1082</f>
        <v>0</v>
      </c>
      <c r="H666" s="52" t="str">
        <f>'3500 '!L1082</f>
        <v/>
      </c>
      <c r="I666" s="12">
        <f>'3500 '!M1082</f>
        <v>0</v>
      </c>
      <c r="J666" s="12">
        <f>'3500 '!O1082</f>
        <v>0</v>
      </c>
      <c r="K666" s="12">
        <f>'3500 '!S1082</f>
        <v>0</v>
      </c>
      <c r="L666" s="43">
        <f>'3500 '!T1082</f>
        <v>0</v>
      </c>
      <c r="M666" s="52" t="str">
        <f>'3500 '!U1082</f>
        <v/>
      </c>
      <c r="N666" s="62">
        <f>'3500 '!V1082</f>
        <v>0</v>
      </c>
      <c r="O666" s="62">
        <f>'3500 '!W1082</f>
        <v>0</v>
      </c>
      <c r="P666" s="62">
        <f>'3500 '!X1082</f>
        <v>0</v>
      </c>
      <c r="Q666" s="62">
        <f>'3500 '!Y1082</f>
        <v>0</v>
      </c>
      <c r="R666" s="62">
        <f>'3500 '!Z1082</f>
        <v>0</v>
      </c>
      <c r="S666" s="62">
        <f>'3500 '!AA1082</f>
        <v>0</v>
      </c>
      <c r="T666" s="52" t="str">
        <f>'3500 '!AB1082</f>
        <v/>
      </c>
      <c r="U666" s="62">
        <f>'3500 '!AC1082</f>
        <v>0</v>
      </c>
      <c r="W666" s="81">
        <f t="shared" si="8"/>
        <v>0</v>
      </c>
      <c r="X666" s="81"/>
      <c r="Y666" s="81"/>
    </row>
    <row r="667" spans="1:25" s="6" customFormat="1" ht="18" hidden="1" customHeight="1" x14ac:dyDescent="0.3">
      <c r="A667" s="6" t="str">
        <f>'3500 '!A1083</f>
        <v>b</v>
      </c>
      <c r="B667" s="70" t="str">
        <f>'3500 '!B1083</f>
        <v/>
      </c>
      <c r="C667" s="29" t="str">
        <f>'3500 '!C1083</f>
        <v>საქონელი და მომსახურება</v>
      </c>
      <c r="D667" s="11">
        <f>'3500 '!D1083</f>
        <v>36</v>
      </c>
      <c r="E667" s="11">
        <f>'3500 '!E1083</f>
        <v>36</v>
      </c>
      <c r="F667" s="42">
        <f>'3500 '!F1083</f>
        <v>27</v>
      </c>
      <c r="G667" s="42">
        <f>'3500 '!G1083</f>
        <v>27</v>
      </c>
      <c r="H667" s="51">
        <f>'3500 '!L1083</f>
        <v>1</v>
      </c>
      <c r="I667" s="11">
        <f>'3500 '!M1083</f>
        <v>0</v>
      </c>
      <c r="J667" s="11">
        <f>'3500 '!O1083</f>
        <v>3</v>
      </c>
      <c r="K667" s="11">
        <f>'3500 '!S1083</f>
        <v>3</v>
      </c>
      <c r="L667" s="42">
        <f>'3500 '!T1083</f>
        <v>0</v>
      </c>
      <c r="M667" s="51">
        <f>'3500 '!U1083</f>
        <v>0.75</v>
      </c>
      <c r="N667" s="61">
        <f>'3500 '!V1083</f>
        <v>9</v>
      </c>
      <c r="O667" s="61">
        <f>'3500 '!W1083</f>
        <v>9</v>
      </c>
      <c r="P667" s="61">
        <f>'3500 '!X1083</f>
        <v>9</v>
      </c>
      <c r="Q667" s="61">
        <f>'3500 '!Y1083</f>
        <v>9</v>
      </c>
      <c r="R667" s="61">
        <f>'3500 '!Z1083</f>
        <v>9</v>
      </c>
      <c r="S667" s="61">
        <f>'3500 '!AA1083</f>
        <v>36</v>
      </c>
      <c r="T667" s="51">
        <f>'3500 '!AB1083</f>
        <v>1</v>
      </c>
      <c r="U667" s="61">
        <f>'3500 '!AC1083</f>
        <v>0</v>
      </c>
      <c r="V667" s="6">
        <v>9</v>
      </c>
      <c r="W667" s="81">
        <f t="shared" si="8"/>
        <v>0</v>
      </c>
      <c r="X667" s="81"/>
      <c r="Y667" s="81"/>
    </row>
    <row r="668" spans="1:25" s="6" customFormat="1" ht="18" hidden="1" customHeight="1" x14ac:dyDescent="0.3">
      <c r="A668" s="6" t="str">
        <f>'3500 '!A1084</f>
        <v>b</v>
      </c>
      <c r="B668" s="70" t="str">
        <f>'3500 '!B1084</f>
        <v/>
      </c>
      <c r="C668" s="29" t="str">
        <f>'3500 '!C1084</f>
        <v>პროცენტი</v>
      </c>
      <c r="D668" s="12">
        <f>'3500 '!D1084</f>
        <v>0</v>
      </c>
      <c r="E668" s="12">
        <f>'3500 '!E1084</f>
        <v>0</v>
      </c>
      <c r="F668" s="43">
        <f>'3500 '!F1084</f>
        <v>0</v>
      </c>
      <c r="G668" s="43">
        <f>'3500 '!G1084</f>
        <v>0</v>
      </c>
      <c r="H668" s="52" t="str">
        <f>'3500 '!L1084</f>
        <v/>
      </c>
      <c r="I668" s="12">
        <f>'3500 '!M1084</f>
        <v>0</v>
      </c>
      <c r="J668" s="12">
        <f>'3500 '!O1084</f>
        <v>0</v>
      </c>
      <c r="K668" s="12">
        <f>'3500 '!S1084</f>
        <v>0</v>
      </c>
      <c r="L668" s="43">
        <f>'3500 '!T1084</f>
        <v>0</v>
      </c>
      <c r="M668" s="52" t="str">
        <f>'3500 '!U1084</f>
        <v/>
      </c>
      <c r="N668" s="62">
        <f>'3500 '!V1084</f>
        <v>0</v>
      </c>
      <c r="O668" s="62">
        <f>'3500 '!W1084</f>
        <v>0</v>
      </c>
      <c r="P668" s="62">
        <f>'3500 '!X1084</f>
        <v>0</v>
      </c>
      <c r="Q668" s="62">
        <f>'3500 '!Y1084</f>
        <v>0</v>
      </c>
      <c r="R668" s="62">
        <f>'3500 '!Z1084</f>
        <v>0</v>
      </c>
      <c r="S668" s="62">
        <f>'3500 '!AA1084</f>
        <v>0</v>
      </c>
      <c r="T668" s="52" t="str">
        <f>'3500 '!AB1084</f>
        <v/>
      </c>
      <c r="U668" s="62">
        <f>'3500 '!AC1084</f>
        <v>0</v>
      </c>
      <c r="W668" s="81">
        <f t="shared" si="8"/>
        <v>0</v>
      </c>
      <c r="X668" s="81"/>
      <c r="Y668" s="81"/>
    </row>
    <row r="669" spans="1:25" s="6" customFormat="1" ht="18" hidden="1" customHeight="1" x14ac:dyDescent="0.3">
      <c r="A669" s="6" t="str">
        <f>'3500 '!A1085</f>
        <v>b</v>
      </c>
      <c r="B669" s="70" t="str">
        <f>'3500 '!B1085</f>
        <v/>
      </c>
      <c r="C669" s="29" t="str">
        <f>'3500 '!C1085</f>
        <v>სუბსიდიები</v>
      </c>
      <c r="D669" s="12">
        <f>'3500 '!D1085</f>
        <v>0</v>
      </c>
      <c r="E669" s="12">
        <f>'3500 '!E1085</f>
        <v>0</v>
      </c>
      <c r="F669" s="43">
        <f>'3500 '!F1085</f>
        <v>0</v>
      </c>
      <c r="G669" s="43">
        <f>'3500 '!G1085</f>
        <v>0</v>
      </c>
      <c r="H669" s="52" t="str">
        <f>'3500 '!L1085</f>
        <v/>
      </c>
      <c r="I669" s="12">
        <f>'3500 '!M1085</f>
        <v>0</v>
      </c>
      <c r="J669" s="12">
        <f>'3500 '!O1085</f>
        <v>0</v>
      </c>
      <c r="K669" s="12">
        <f>'3500 '!S1085</f>
        <v>0</v>
      </c>
      <c r="L669" s="43">
        <f>'3500 '!T1085</f>
        <v>0</v>
      </c>
      <c r="M669" s="52" t="str">
        <f>'3500 '!U1085</f>
        <v/>
      </c>
      <c r="N669" s="62">
        <f>'3500 '!V1085</f>
        <v>0</v>
      </c>
      <c r="O669" s="62">
        <f>'3500 '!W1085</f>
        <v>0</v>
      </c>
      <c r="P669" s="62">
        <f>'3500 '!X1085</f>
        <v>0</v>
      </c>
      <c r="Q669" s="62">
        <f>'3500 '!Y1085</f>
        <v>0</v>
      </c>
      <c r="R669" s="62">
        <f>'3500 '!Z1085</f>
        <v>0</v>
      </c>
      <c r="S669" s="62">
        <f>'3500 '!AA1085</f>
        <v>0</v>
      </c>
      <c r="T669" s="52" t="str">
        <f>'3500 '!AB1085</f>
        <v/>
      </c>
      <c r="U669" s="62">
        <f>'3500 '!AC1085</f>
        <v>0</v>
      </c>
      <c r="W669" s="81">
        <f t="shared" si="8"/>
        <v>0</v>
      </c>
      <c r="X669" s="81"/>
      <c r="Y669" s="81"/>
    </row>
    <row r="670" spans="1:25" s="6" customFormat="1" ht="18" hidden="1" customHeight="1" x14ac:dyDescent="0.3">
      <c r="A670" s="6" t="str">
        <f>'3500 '!A1086</f>
        <v>b</v>
      </c>
      <c r="B670" s="70" t="str">
        <f>'3500 '!B1086</f>
        <v/>
      </c>
      <c r="C670" s="29" t="str">
        <f>'3500 '!C1086</f>
        <v>გრანტები</v>
      </c>
      <c r="D670" s="12">
        <f>'3500 '!D1086</f>
        <v>0</v>
      </c>
      <c r="E670" s="12">
        <f>'3500 '!E1086</f>
        <v>0</v>
      </c>
      <c r="F670" s="43">
        <f>'3500 '!F1086</f>
        <v>0</v>
      </c>
      <c r="G670" s="43">
        <f>'3500 '!G1086</f>
        <v>0</v>
      </c>
      <c r="H670" s="52" t="str">
        <f>'3500 '!L1086</f>
        <v/>
      </c>
      <c r="I670" s="12">
        <f>'3500 '!M1086</f>
        <v>0</v>
      </c>
      <c r="J670" s="12">
        <f>'3500 '!O1086</f>
        <v>0</v>
      </c>
      <c r="K670" s="12">
        <f>'3500 '!S1086</f>
        <v>0</v>
      </c>
      <c r="L670" s="43">
        <f>'3500 '!T1086</f>
        <v>0</v>
      </c>
      <c r="M670" s="52" t="str">
        <f>'3500 '!U1086</f>
        <v/>
      </c>
      <c r="N670" s="62">
        <f>'3500 '!V1086</f>
        <v>0</v>
      </c>
      <c r="O670" s="62">
        <f>'3500 '!W1086</f>
        <v>0</v>
      </c>
      <c r="P670" s="62">
        <f>'3500 '!X1086</f>
        <v>0</v>
      </c>
      <c r="Q670" s="62">
        <f>'3500 '!Y1086</f>
        <v>0</v>
      </c>
      <c r="R670" s="62">
        <f>'3500 '!Z1086</f>
        <v>0</v>
      </c>
      <c r="S670" s="62">
        <f>'3500 '!AA1086</f>
        <v>0</v>
      </c>
      <c r="T670" s="52" t="str">
        <f>'3500 '!AB1086</f>
        <v/>
      </c>
      <c r="U670" s="62">
        <f>'3500 '!AC1086</f>
        <v>0</v>
      </c>
      <c r="W670" s="81">
        <f t="shared" si="8"/>
        <v>0</v>
      </c>
      <c r="X670" s="81"/>
      <c r="Y670" s="81"/>
    </row>
    <row r="671" spans="1:25" s="6" customFormat="1" ht="18" hidden="1" customHeight="1" x14ac:dyDescent="0.3">
      <c r="A671" s="6" t="str">
        <f>'3500 '!A1087</f>
        <v>b</v>
      </c>
      <c r="B671" s="70" t="str">
        <f>'3500 '!B1087</f>
        <v/>
      </c>
      <c r="C671" s="29" t="str">
        <f>'3500 '!C1087</f>
        <v>სოციალური უზრუნველყოფა</v>
      </c>
      <c r="D671" s="11">
        <f>'3500 '!D1087</f>
        <v>13561</v>
      </c>
      <c r="E671" s="11">
        <f>'3500 '!E1087</f>
        <v>22779.565999999999</v>
      </c>
      <c r="F671" s="42">
        <f>'3500 '!F1087</f>
        <v>15775.528</v>
      </c>
      <c r="G671" s="42">
        <f>'3500 '!G1087</f>
        <v>15774.99433</v>
      </c>
      <c r="H671" s="51">
        <f>'3500 '!L1087</f>
        <v>0.99996617102134389</v>
      </c>
      <c r="I671" s="11">
        <f>'3500 '!M1087</f>
        <v>0</v>
      </c>
      <c r="J671" s="11">
        <f>'3500 '!O1087</f>
        <v>1287.6440000000002</v>
      </c>
      <c r="K671" s="11">
        <f>'3500 '!S1087</f>
        <v>2521.4438699999992</v>
      </c>
      <c r="L671" s="42">
        <f>'3500 '!T1087</f>
        <v>0.5336700000007113</v>
      </c>
      <c r="M671" s="51">
        <f>'3500 '!U1087</f>
        <v>0.69250635986655762</v>
      </c>
      <c r="N671" s="61">
        <f>'3500 '!V1087</f>
        <v>7004.5716699999994</v>
      </c>
      <c r="O671" s="61">
        <f>'3500 '!W1087</f>
        <v>7848.4</v>
      </c>
      <c r="P671" s="61">
        <f>'3500 '!X1087</f>
        <v>9440.0879999999997</v>
      </c>
      <c r="Q671" s="61">
        <f>'3500 '!Y1087</f>
        <v>11147</v>
      </c>
      <c r="R671" s="61">
        <f>'3500 '!Z1087</f>
        <v>6048.5119999999997</v>
      </c>
      <c r="S671" s="61">
        <f>'3500 '!AA1087</f>
        <v>26921.994330000001</v>
      </c>
      <c r="T671" s="51">
        <f>'3500 '!AB1087</f>
        <v>1.1818484307383206</v>
      </c>
      <c r="U671" s="61">
        <f>'3500 '!AC1087</f>
        <v>-4142.4283300000025</v>
      </c>
      <c r="V671" s="6">
        <v>11147</v>
      </c>
      <c r="W671" s="81">
        <f t="shared" si="8"/>
        <v>0</v>
      </c>
      <c r="X671" s="81"/>
      <c r="Y671" s="81"/>
    </row>
    <row r="672" spans="1:25" s="6" customFormat="1" ht="18" hidden="1" customHeight="1" x14ac:dyDescent="0.3">
      <c r="A672" s="6" t="str">
        <f>'3500 '!A1088</f>
        <v>b</v>
      </c>
      <c r="B672" s="70" t="str">
        <f>'3500 '!B1088</f>
        <v/>
      </c>
      <c r="C672" s="29" t="str">
        <f>'3500 '!C1088</f>
        <v>სხვა ხარჯები</v>
      </c>
      <c r="D672" s="12">
        <f>'3500 '!D1088</f>
        <v>0</v>
      </c>
      <c r="E672" s="12">
        <f>'3500 '!E1088</f>
        <v>0</v>
      </c>
      <c r="F672" s="43">
        <f>'3500 '!F1088</f>
        <v>0</v>
      </c>
      <c r="G672" s="43">
        <f>'3500 '!G1088</f>
        <v>0</v>
      </c>
      <c r="H672" s="52" t="str">
        <f>'3500 '!L1088</f>
        <v/>
      </c>
      <c r="I672" s="12">
        <f>'3500 '!M1088</f>
        <v>0</v>
      </c>
      <c r="J672" s="12">
        <f>'3500 '!O1088</f>
        <v>0</v>
      </c>
      <c r="K672" s="12">
        <f>'3500 '!S1088</f>
        <v>0</v>
      </c>
      <c r="L672" s="43">
        <f>'3500 '!T1088</f>
        <v>0</v>
      </c>
      <c r="M672" s="52" t="str">
        <f>'3500 '!U1088</f>
        <v/>
      </c>
      <c r="N672" s="62">
        <f>'3500 '!V1088</f>
        <v>0</v>
      </c>
      <c r="O672" s="62">
        <f>'3500 '!W1088</f>
        <v>0</v>
      </c>
      <c r="P672" s="62">
        <f>'3500 '!X1088</f>
        <v>0</v>
      </c>
      <c r="Q672" s="62">
        <f>'3500 '!Y1088</f>
        <v>0</v>
      </c>
      <c r="R672" s="62">
        <f>'3500 '!Z1088</f>
        <v>0</v>
      </c>
      <c r="S672" s="62">
        <f>'3500 '!AA1088</f>
        <v>0</v>
      </c>
      <c r="T672" s="52" t="str">
        <f>'3500 '!AB1088</f>
        <v/>
      </c>
      <c r="U672" s="62">
        <f>'3500 '!AC1088</f>
        <v>0</v>
      </c>
      <c r="W672" s="81">
        <f t="shared" si="8"/>
        <v>0</v>
      </c>
      <c r="X672" s="81"/>
      <c r="Y672" s="81"/>
    </row>
    <row r="673" spans="1:25" s="6" customFormat="1" ht="15" hidden="1" customHeight="1" x14ac:dyDescent="0.3">
      <c r="A673" s="6" t="str">
        <f>'3500 '!A1089</f>
        <v>b</v>
      </c>
      <c r="B673" s="69" t="str">
        <f>'3500 '!B1089</f>
        <v/>
      </c>
      <c r="C673" s="13" t="str">
        <f>'3500 '!C1089</f>
        <v>არაფინანსური აქტივების ზრდა</v>
      </c>
      <c r="D673" s="14">
        <f>'3500 '!D1089</f>
        <v>0</v>
      </c>
      <c r="E673" s="14">
        <f>'3500 '!E1089</f>
        <v>0</v>
      </c>
      <c r="F673" s="44">
        <f>'3500 '!F1089</f>
        <v>0</v>
      </c>
      <c r="G673" s="44">
        <f>'3500 '!G1089</f>
        <v>0</v>
      </c>
      <c r="H673" s="53" t="str">
        <f>'3500 '!L1089</f>
        <v/>
      </c>
      <c r="I673" s="14">
        <f>'3500 '!M1089</f>
        <v>0</v>
      </c>
      <c r="J673" s="14">
        <f>'3500 '!O1089</f>
        <v>0</v>
      </c>
      <c r="K673" s="14">
        <f>'3500 '!S1089</f>
        <v>0</v>
      </c>
      <c r="L673" s="44">
        <f>'3500 '!T1089</f>
        <v>0</v>
      </c>
      <c r="M673" s="53" t="str">
        <f>'3500 '!U1089</f>
        <v/>
      </c>
      <c r="N673" s="63">
        <f>'3500 '!V1089</f>
        <v>0</v>
      </c>
      <c r="O673" s="63">
        <f>'3500 '!W1089</f>
        <v>0</v>
      </c>
      <c r="P673" s="63">
        <f>'3500 '!X1089</f>
        <v>0</v>
      </c>
      <c r="Q673" s="63">
        <f>'3500 '!Y1089</f>
        <v>0</v>
      </c>
      <c r="R673" s="63">
        <f>'3500 '!Z1089</f>
        <v>0</v>
      </c>
      <c r="S673" s="63">
        <f>'3500 '!AA1089</f>
        <v>0</v>
      </c>
      <c r="T673" s="53" t="str">
        <f>'3500 '!AB1089</f>
        <v/>
      </c>
      <c r="U673" s="63">
        <f>'3500 '!AC1089</f>
        <v>0</v>
      </c>
      <c r="W673" s="81">
        <f t="shared" si="8"/>
        <v>0</v>
      </c>
      <c r="X673" s="81"/>
      <c r="Y673" s="81"/>
    </row>
    <row r="674" spans="1:25" s="6" customFormat="1" ht="15" hidden="1" customHeight="1" x14ac:dyDescent="0.3">
      <c r="A674" s="6" t="str">
        <f>'3500 '!A1090</f>
        <v>b</v>
      </c>
      <c r="B674" s="69" t="str">
        <f>'3500 '!B1090</f>
        <v/>
      </c>
      <c r="C674" s="13" t="str">
        <f>'3500 '!C1090</f>
        <v>ფინანსური აქტივების ზრდა</v>
      </c>
      <c r="D674" s="14">
        <f>'3500 '!D1090</f>
        <v>0</v>
      </c>
      <c r="E674" s="14">
        <f>'3500 '!E1090</f>
        <v>0</v>
      </c>
      <c r="F674" s="44">
        <f>'3500 '!F1090</f>
        <v>0</v>
      </c>
      <c r="G674" s="44">
        <f>'3500 '!G1090</f>
        <v>0</v>
      </c>
      <c r="H674" s="53" t="str">
        <f>'3500 '!L1090</f>
        <v/>
      </c>
      <c r="I674" s="14">
        <f>'3500 '!M1090</f>
        <v>0</v>
      </c>
      <c r="J674" s="14">
        <f>'3500 '!O1090</f>
        <v>0</v>
      </c>
      <c r="K674" s="14">
        <f>'3500 '!S1090</f>
        <v>0</v>
      </c>
      <c r="L674" s="44">
        <f>'3500 '!T1090</f>
        <v>0</v>
      </c>
      <c r="M674" s="53" t="str">
        <f>'3500 '!U1090</f>
        <v/>
      </c>
      <c r="N674" s="63">
        <f>'3500 '!V1090</f>
        <v>0</v>
      </c>
      <c r="O674" s="63">
        <f>'3500 '!W1090</f>
        <v>0</v>
      </c>
      <c r="P674" s="63">
        <f>'3500 '!X1090</f>
        <v>0</v>
      </c>
      <c r="Q674" s="63">
        <f>'3500 '!Y1090</f>
        <v>0</v>
      </c>
      <c r="R674" s="63">
        <f>'3500 '!Z1090</f>
        <v>0</v>
      </c>
      <c r="S674" s="63">
        <f>'3500 '!AA1090</f>
        <v>0</v>
      </c>
      <c r="T674" s="53" t="str">
        <f>'3500 '!AB1090</f>
        <v/>
      </c>
      <c r="U674" s="63">
        <f>'3500 '!AC1090</f>
        <v>0</v>
      </c>
      <c r="W674" s="81">
        <f t="shared" si="8"/>
        <v>0</v>
      </c>
      <c r="X674" s="81"/>
      <c r="Y674" s="81"/>
    </row>
    <row r="675" spans="1:25" s="6" customFormat="1" ht="15.75" hidden="1" customHeight="1" thickBot="1" x14ac:dyDescent="0.3">
      <c r="A675" s="6" t="str">
        <f>'3500 '!A1091</f>
        <v>b</v>
      </c>
      <c r="B675" s="71" t="str">
        <f>'3500 '!B1091</f>
        <v/>
      </c>
      <c r="C675" s="17" t="str">
        <f>'3500 '!C1091</f>
        <v>ვალდებულებების კლება</v>
      </c>
      <c r="D675" s="18">
        <f>'3500 '!D1091</f>
        <v>0</v>
      </c>
      <c r="E675" s="18">
        <f>'3500 '!E1091</f>
        <v>0</v>
      </c>
      <c r="F675" s="46">
        <f>'3500 '!F1091</f>
        <v>0</v>
      </c>
      <c r="G675" s="46">
        <f>'3500 '!G1091</f>
        <v>0</v>
      </c>
      <c r="H675" s="55" t="str">
        <f>'3500 '!L1091</f>
        <v/>
      </c>
      <c r="I675" s="18">
        <f>'3500 '!M1091</f>
        <v>0</v>
      </c>
      <c r="J675" s="18">
        <f>'3500 '!O1091</f>
        <v>0</v>
      </c>
      <c r="K675" s="18">
        <f>'3500 '!S1091</f>
        <v>0</v>
      </c>
      <c r="L675" s="46">
        <f>'3500 '!T1091</f>
        <v>0</v>
      </c>
      <c r="M675" s="55" t="str">
        <f>'3500 '!U1091</f>
        <v/>
      </c>
      <c r="N675" s="65">
        <f>'3500 '!V1091</f>
        <v>0</v>
      </c>
      <c r="O675" s="65">
        <f>'3500 '!W1091</f>
        <v>0</v>
      </c>
      <c r="P675" s="65">
        <f>'3500 '!X1091</f>
        <v>0</v>
      </c>
      <c r="Q675" s="65">
        <f>'3500 '!Y1091</f>
        <v>0</v>
      </c>
      <c r="R675" s="65">
        <f>'3500 '!Z1091</f>
        <v>0</v>
      </c>
      <c r="S675" s="65">
        <f>'3500 '!AA1091</f>
        <v>0</v>
      </c>
      <c r="T675" s="55" t="str">
        <f>'3500 '!AB1091</f>
        <v/>
      </c>
      <c r="U675" s="65">
        <f>'3500 '!AC1091</f>
        <v>0</v>
      </c>
      <c r="W675" s="81">
        <f t="shared" si="8"/>
        <v>0</v>
      </c>
      <c r="X675" s="81"/>
      <c r="Y675" s="81"/>
    </row>
    <row r="676" spans="1:25" s="6" customFormat="1" ht="51" customHeight="1" thickTop="1" thickBot="1" x14ac:dyDescent="0.3">
      <c r="A676" s="6" t="str">
        <f>'3500 '!A1104</f>
        <v>a</v>
      </c>
      <c r="B676" s="67" t="str">
        <f>'3500 '!B1104</f>
        <v>35 03 03 05</v>
      </c>
      <c r="C676" s="19" t="str">
        <f>'3500 '!C1104</f>
        <v>ინკურაბელურ პაციენტთა პალიატიური მზრუნველობა</v>
      </c>
      <c r="D676" s="7">
        <f>'3500 '!D1104</f>
        <v>2500</v>
      </c>
      <c r="E676" s="7">
        <f>'3500 '!E1104</f>
        <v>1516</v>
      </c>
      <c r="F676" s="40">
        <f>'3500 '!F1104</f>
        <v>1185.5</v>
      </c>
      <c r="G676" s="40">
        <f>'3500 '!G1104</f>
        <v>1184.71237</v>
      </c>
      <c r="H676" s="49">
        <f>'3500 '!L1104</f>
        <v>0.99933561366512014</v>
      </c>
      <c r="I676" s="7">
        <f>'3500 '!M1104</f>
        <v>0</v>
      </c>
      <c r="J676" s="7">
        <f>'3500 '!O1104</f>
        <v>69.562499999999972</v>
      </c>
      <c r="K676" s="7">
        <f>'3500 '!S1104</f>
        <v>320.34233999999992</v>
      </c>
      <c r="L676" s="40">
        <f>'3500 '!T1104</f>
        <v>0.78763000000003558</v>
      </c>
      <c r="M676" s="49">
        <f>'3500 '!U1104</f>
        <v>0.78147253957783636</v>
      </c>
      <c r="N676" s="59">
        <f>'3500 '!V1104</f>
        <v>331.28763000000004</v>
      </c>
      <c r="O676" s="59">
        <f>'3500 '!W1104</f>
        <v>653.1</v>
      </c>
      <c r="P676" s="59">
        <f>'3500 '!X1104</f>
        <v>726.5</v>
      </c>
      <c r="Q676" s="59">
        <f>'3500 '!Y1104</f>
        <v>356.1</v>
      </c>
      <c r="R676" s="59">
        <f>'3500 '!Z1104</f>
        <v>179.5</v>
      </c>
      <c r="S676" s="59">
        <f>'3500 '!AA1104</f>
        <v>1540.8123700000001</v>
      </c>
      <c r="T676" s="49">
        <f>'3500 '!AB1104</f>
        <v>1.0163669986807389</v>
      </c>
      <c r="U676" s="59">
        <f>'3500 '!AC1104</f>
        <v>-24.812370000000101</v>
      </c>
      <c r="W676" s="81"/>
      <c r="X676" s="81"/>
      <c r="Y676" s="81"/>
    </row>
    <row r="677" spans="1:25" s="6" customFormat="1" ht="18.75" hidden="1" customHeight="1" thickTop="1" x14ac:dyDescent="0.3">
      <c r="A677" s="6" t="str">
        <f>'3500 '!A1105</f>
        <v>b</v>
      </c>
      <c r="B677" s="69" t="str">
        <f>'3500 '!B1105</f>
        <v/>
      </c>
      <c r="C677" s="8" t="str">
        <f>'3500 '!C1105</f>
        <v>ხარჯები</v>
      </c>
      <c r="D677" s="9">
        <f>'3500 '!D1105</f>
        <v>2500</v>
      </c>
      <c r="E677" s="9">
        <f>'3500 '!E1105</f>
        <v>1516</v>
      </c>
      <c r="F677" s="41">
        <f>'3500 '!F1105</f>
        <v>1185.5</v>
      </c>
      <c r="G677" s="41">
        <f>'3500 '!G1105</f>
        <v>1184.71237</v>
      </c>
      <c r="H677" s="50">
        <f>'3500 '!L1105</f>
        <v>0.99933561366512014</v>
      </c>
      <c r="I677" s="9">
        <f>'3500 '!M1105</f>
        <v>0</v>
      </c>
      <c r="J677" s="9">
        <f>'3500 '!O1105</f>
        <v>69.562499999999972</v>
      </c>
      <c r="K677" s="9">
        <f>'3500 '!S1105</f>
        <v>320.34233999999992</v>
      </c>
      <c r="L677" s="41">
        <f>'3500 '!T1105</f>
        <v>0.78763000000003558</v>
      </c>
      <c r="M677" s="50">
        <f>'3500 '!U1105</f>
        <v>0.78147253957783636</v>
      </c>
      <c r="N677" s="60">
        <f>'3500 '!V1105</f>
        <v>331.28763000000004</v>
      </c>
      <c r="O677" s="60">
        <f>'3500 '!W1105</f>
        <v>653.1</v>
      </c>
      <c r="P677" s="60">
        <f>'3500 '!X1105</f>
        <v>726.5</v>
      </c>
      <c r="Q677" s="60">
        <f>'3500 '!Y1105</f>
        <v>356.1</v>
      </c>
      <c r="R677" s="60">
        <f>'3500 '!Z1105</f>
        <v>179.5</v>
      </c>
      <c r="S677" s="60">
        <f>'3500 '!AA1105</f>
        <v>1540.8123700000001</v>
      </c>
      <c r="T677" s="50">
        <f>'3500 '!AB1105</f>
        <v>1.0163669986807389</v>
      </c>
      <c r="U677" s="60">
        <f>'3500 '!AC1105</f>
        <v>-24.812370000000101</v>
      </c>
      <c r="V677" s="6">
        <v>356.1</v>
      </c>
      <c r="W677" s="81">
        <f t="shared" si="8"/>
        <v>0</v>
      </c>
      <c r="X677" s="81"/>
      <c r="Y677" s="81"/>
    </row>
    <row r="678" spans="1:25" s="6" customFormat="1" ht="18" hidden="1" customHeight="1" x14ac:dyDescent="0.3">
      <c r="A678" s="6" t="str">
        <f>'3500 '!A1106</f>
        <v>b</v>
      </c>
      <c r="B678" s="70" t="str">
        <f>'3500 '!B1106</f>
        <v/>
      </c>
      <c r="C678" s="29" t="str">
        <f>'3500 '!C1106</f>
        <v>შრომის ანაზღაურება</v>
      </c>
      <c r="D678" s="12">
        <f>'3500 '!D1106</f>
        <v>0</v>
      </c>
      <c r="E678" s="12">
        <f>'3500 '!E1106</f>
        <v>0</v>
      </c>
      <c r="F678" s="43">
        <f>'3500 '!F1106</f>
        <v>0</v>
      </c>
      <c r="G678" s="43">
        <f>'3500 '!G1106</f>
        <v>0</v>
      </c>
      <c r="H678" s="52" t="str">
        <f>'3500 '!L1106</f>
        <v/>
      </c>
      <c r="I678" s="12">
        <f>'3500 '!M1106</f>
        <v>0</v>
      </c>
      <c r="J678" s="12">
        <f>'3500 '!O1106</f>
        <v>0</v>
      </c>
      <c r="K678" s="12">
        <f>'3500 '!S1106</f>
        <v>0</v>
      </c>
      <c r="L678" s="43">
        <f>'3500 '!T1106</f>
        <v>0</v>
      </c>
      <c r="M678" s="52" t="str">
        <f>'3500 '!U1106</f>
        <v/>
      </c>
      <c r="N678" s="62">
        <f>'3500 '!V1106</f>
        <v>0</v>
      </c>
      <c r="O678" s="62">
        <f>'3500 '!W1106</f>
        <v>0</v>
      </c>
      <c r="P678" s="62">
        <f>'3500 '!X1106</f>
        <v>0</v>
      </c>
      <c r="Q678" s="62">
        <f>'3500 '!Y1106</f>
        <v>0</v>
      </c>
      <c r="R678" s="62">
        <f>'3500 '!Z1106</f>
        <v>0</v>
      </c>
      <c r="S678" s="62">
        <f>'3500 '!AA1106</f>
        <v>0</v>
      </c>
      <c r="T678" s="52" t="str">
        <f>'3500 '!AB1106</f>
        <v/>
      </c>
      <c r="U678" s="62">
        <f>'3500 '!AC1106</f>
        <v>0</v>
      </c>
      <c r="W678" s="81">
        <f t="shared" si="8"/>
        <v>0</v>
      </c>
      <c r="X678" s="81"/>
      <c r="Y678" s="81"/>
    </row>
    <row r="679" spans="1:25" s="6" customFormat="1" ht="18" hidden="1" customHeight="1" x14ac:dyDescent="0.3">
      <c r="A679" s="6" t="str">
        <f>'3500 '!A1107</f>
        <v>b</v>
      </c>
      <c r="B679" s="70" t="str">
        <f>'3500 '!B1107</f>
        <v/>
      </c>
      <c r="C679" s="29" t="str">
        <f>'3500 '!C1107</f>
        <v>საქონელი და მომსახურება</v>
      </c>
      <c r="D679" s="11">
        <f>'3500 '!D1107</f>
        <v>286</v>
      </c>
      <c r="E679" s="11">
        <f>'3500 '!E1107</f>
        <v>290.56</v>
      </c>
      <c r="F679" s="42">
        <f>'3500 '!F1107</f>
        <v>217.06</v>
      </c>
      <c r="G679" s="42">
        <f>'3500 '!G1107</f>
        <v>216.88499999999999</v>
      </c>
      <c r="H679" s="51">
        <f>'3500 '!L1107</f>
        <v>0.99919377130747256</v>
      </c>
      <c r="I679" s="11">
        <f>'3500 '!M1107</f>
        <v>0</v>
      </c>
      <c r="J679" s="11">
        <f>'3500 '!O1107</f>
        <v>23.664999999999992</v>
      </c>
      <c r="K679" s="11">
        <f>'3500 '!S1107</f>
        <v>23.664999999999992</v>
      </c>
      <c r="L679" s="42">
        <f>'3500 '!T1107</f>
        <v>0.17500000000001137</v>
      </c>
      <c r="M679" s="51">
        <f>'3500 '!U1107</f>
        <v>0.7464379129955947</v>
      </c>
      <c r="N679" s="61">
        <f>'3500 '!V1107</f>
        <v>73.675000000000011</v>
      </c>
      <c r="O679" s="61">
        <f>'3500 '!W1107</f>
        <v>71.099999999999994</v>
      </c>
      <c r="P679" s="61">
        <f>'3500 '!X1107</f>
        <v>71.5</v>
      </c>
      <c r="Q679" s="61">
        <f>'3500 '!Y1107</f>
        <v>71.099999999999994</v>
      </c>
      <c r="R679" s="61">
        <f>'3500 '!Z1107</f>
        <v>71.5</v>
      </c>
      <c r="S679" s="61">
        <f>'3500 '!AA1107</f>
        <v>287.98500000000001</v>
      </c>
      <c r="T679" s="51">
        <f>'3500 '!AB1107</f>
        <v>0.99113780286343611</v>
      </c>
      <c r="U679" s="61">
        <f>'3500 '!AC1107</f>
        <v>2.5749999999999886</v>
      </c>
      <c r="V679" s="6">
        <v>71.099999999999994</v>
      </c>
      <c r="W679" s="81">
        <f t="shared" si="8"/>
        <v>0</v>
      </c>
      <c r="X679" s="81"/>
      <c r="Y679" s="81"/>
    </row>
    <row r="680" spans="1:25" s="6" customFormat="1" ht="18" hidden="1" customHeight="1" x14ac:dyDescent="0.3">
      <c r="A680" s="6" t="str">
        <f>'3500 '!A1108</f>
        <v>b</v>
      </c>
      <c r="B680" s="70" t="str">
        <f>'3500 '!B1108</f>
        <v/>
      </c>
      <c r="C680" s="29" t="str">
        <f>'3500 '!C1108</f>
        <v>პროცენტი</v>
      </c>
      <c r="D680" s="12">
        <f>'3500 '!D1108</f>
        <v>0</v>
      </c>
      <c r="E680" s="12">
        <f>'3500 '!E1108</f>
        <v>0</v>
      </c>
      <c r="F680" s="43">
        <f>'3500 '!F1108</f>
        <v>0</v>
      </c>
      <c r="G680" s="43">
        <f>'3500 '!G1108</f>
        <v>0</v>
      </c>
      <c r="H680" s="52" t="str">
        <f>'3500 '!L1108</f>
        <v/>
      </c>
      <c r="I680" s="12">
        <f>'3500 '!M1108</f>
        <v>0</v>
      </c>
      <c r="J680" s="12">
        <f>'3500 '!O1108</f>
        <v>0</v>
      </c>
      <c r="K680" s="12">
        <f>'3500 '!S1108</f>
        <v>0</v>
      </c>
      <c r="L680" s="43">
        <f>'3500 '!T1108</f>
        <v>0</v>
      </c>
      <c r="M680" s="52" t="str">
        <f>'3500 '!U1108</f>
        <v/>
      </c>
      <c r="N680" s="62">
        <f>'3500 '!V1108</f>
        <v>0</v>
      </c>
      <c r="O680" s="62">
        <f>'3500 '!W1108</f>
        <v>0</v>
      </c>
      <c r="P680" s="62">
        <f>'3500 '!X1108</f>
        <v>0</v>
      </c>
      <c r="Q680" s="62">
        <f>'3500 '!Y1108</f>
        <v>0</v>
      </c>
      <c r="R680" s="62">
        <f>'3500 '!Z1108</f>
        <v>0</v>
      </c>
      <c r="S680" s="62">
        <f>'3500 '!AA1108</f>
        <v>0</v>
      </c>
      <c r="T680" s="52" t="str">
        <f>'3500 '!AB1108</f>
        <v/>
      </c>
      <c r="U680" s="62">
        <f>'3500 '!AC1108</f>
        <v>0</v>
      </c>
      <c r="W680" s="81">
        <f t="shared" si="8"/>
        <v>0</v>
      </c>
      <c r="X680" s="81"/>
      <c r="Y680" s="81"/>
    </row>
    <row r="681" spans="1:25" s="6" customFormat="1" ht="18" hidden="1" customHeight="1" x14ac:dyDescent="0.3">
      <c r="A681" s="6" t="str">
        <f>'3500 '!A1109</f>
        <v>b</v>
      </c>
      <c r="B681" s="70" t="str">
        <f>'3500 '!B1109</f>
        <v/>
      </c>
      <c r="C681" s="29" t="str">
        <f>'3500 '!C1109</f>
        <v>სუბსიდიები</v>
      </c>
      <c r="D681" s="12">
        <f>'3500 '!D1109</f>
        <v>0</v>
      </c>
      <c r="E681" s="12">
        <f>'3500 '!E1109</f>
        <v>0</v>
      </c>
      <c r="F681" s="43">
        <f>'3500 '!F1109</f>
        <v>0</v>
      </c>
      <c r="G681" s="43">
        <f>'3500 '!G1109</f>
        <v>0</v>
      </c>
      <c r="H681" s="52" t="str">
        <f>'3500 '!L1109</f>
        <v/>
      </c>
      <c r="I681" s="12">
        <f>'3500 '!M1109</f>
        <v>0</v>
      </c>
      <c r="J681" s="12">
        <f>'3500 '!O1109</f>
        <v>0</v>
      </c>
      <c r="K681" s="12">
        <f>'3500 '!S1109</f>
        <v>0</v>
      </c>
      <c r="L681" s="43">
        <f>'3500 '!T1109</f>
        <v>0</v>
      </c>
      <c r="M681" s="52" t="str">
        <f>'3500 '!U1109</f>
        <v/>
      </c>
      <c r="N681" s="62">
        <f>'3500 '!V1109</f>
        <v>0</v>
      </c>
      <c r="O681" s="62">
        <f>'3500 '!W1109</f>
        <v>0</v>
      </c>
      <c r="P681" s="62">
        <f>'3500 '!X1109</f>
        <v>0</v>
      </c>
      <c r="Q681" s="62">
        <f>'3500 '!Y1109</f>
        <v>0</v>
      </c>
      <c r="R681" s="62">
        <f>'3500 '!Z1109</f>
        <v>0</v>
      </c>
      <c r="S681" s="62">
        <f>'3500 '!AA1109</f>
        <v>0</v>
      </c>
      <c r="T681" s="52" t="str">
        <f>'3500 '!AB1109</f>
        <v/>
      </c>
      <c r="U681" s="62">
        <f>'3500 '!AC1109</f>
        <v>0</v>
      </c>
      <c r="W681" s="81">
        <f t="shared" si="8"/>
        <v>0</v>
      </c>
      <c r="X681" s="81"/>
      <c r="Y681" s="81"/>
    </row>
    <row r="682" spans="1:25" s="6" customFormat="1" ht="18" hidden="1" customHeight="1" x14ac:dyDescent="0.3">
      <c r="A682" s="6" t="str">
        <f>'3500 '!A1110</f>
        <v>b</v>
      </c>
      <c r="B682" s="70" t="str">
        <f>'3500 '!B1110</f>
        <v/>
      </c>
      <c r="C682" s="29" t="str">
        <f>'3500 '!C1110</f>
        <v>გრანტები</v>
      </c>
      <c r="D682" s="12">
        <f>'3500 '!D1110</f>
        <v>0</v>
      </c>
      <c r="E682" s="12">
        <f>'3500 '!E1110</f>
        <v>0</v>
      </c>
      <c r="F682" s="43">
        <f>'3500 '!F1110</f>
        <v>0</v>
      </c>
      <c r="G682" s="43">
        <f>'3500 '!G1110</f>
        <v>0</v>
      </c>
      <c r="H682" s="52" t="str">
        <f>'3500 '!L1110</f>
        <v/>
      </c>
      <c r="I682" s="12">
        <f>'3500 '!M1110</f>
        <v>0</v>
      </c>
      <c r="J682" s="12">
        <f>'3500 '!O1110</f>
        <v>0</v>
      </c>
      <c r="K682" s="12">
        <f>'3500 '!S1110</f>
        <v>0</v>
      </c>
      <c r="L682" s="43">
        <f>'3500 '!T1110</f>
        <v>0</v>
      </c>
      <c r="M682" s="52" t="str">
        <f>'3500 '!U1110</f>
        <v/>
      </c>
      <c r="N682" s="62">
        <f>'3500 '!V1110</f>
        <v>0</v>
      </c>
      <c r="O682" s="62">
        <f>'3500 '!W1110</f>
        <v>0</v>
      </c>
      <c r="P682" s="62">
        <f>'3500 '!X1110</f>
        <v>0</v>
      </c>
      <c r="Q682" s="62">
        <f>'3500 '!Y1110</f>
        <v>0</v>
      </c>
      <c r="R682" s="62">
        <f>'3500 '!Z1110</f>
        <v>0</v>
      </c>
      <c r="S682" s="62">
        <f>'3500 '!AA1110</f>
        <v>0</v>
      </c>
      <c r="T682" s="52" t="str">
        <f>'3500 '!AB1110</f>
        <v/>
      </c>
      <c r="U682" s="62">
        <f>'3500 '!AC1110</f>
        <v>0</v>
      </c>
      <c r="W682" s="81">
        <f t="shared" si="8"/>
        <v>0</v>
      </c>
      <c r="X682" s="81"/>
      <c r="Y682" s="81"/>
    </row>
    <row r="683" spans="1:25" s="6" customFormat="1" ht="18" hidden="1" customHeight="1" x14ac:dyDescent="0.3">
      <c r="A683" s="6" t="str">
        <f>'3500 '!A1111</f>
        <v>b</v>
      </c>
      <c r="B683" s="70" t="str">
        <f>'3500 '!B1111</f>
        <v/>
      </c>
      <c r="C683" s="29" t="str">
        <f>'3500 '!C1111</f>
        <v>სოციალური უზრუნველყოფა</v>
      </c>
      <c r="D683" s="11">
        <f>'3500 '!D1111</f>
        <v>2214</v>
      </c>
      <c r="E683" s="11">
        <f>'3500 '!E1111</f>
        <v>1225.44</v>
      </c>
      <c r="F683" s="42">
        <f>'3500 '!F1111</f>
        <v>968.44</v>
      </c>
      <c r="G683" s="42">
        <f>'3500 '!G1111</f>
        <v>967.82736999999997</v>
      </c>
      <c r="H683" s="51">
        <f>'3500 '!L1111</f>
        <v>0.99936740531163515</v>
      </c>
      <c r="I683" s="11">
        <f>'3500 '!M1111</f>
        <v>0</v>
      </c>
      <c r="J683" s="11">
        <f>'3500 '!O1111</f>
        <v>45.89749999999998</v>
      </c>
      <c r="K683" s="11">
        <f>'3500 '!S1111</f>
        <v>296.67733999999996</v>
      </c>
      <c r="L683" s="42">
        <f>'3500 '!T1111</f>
        <v>0.61263000000008105</v>
      </c>
      <c r="M683" s="51">
        <f>'3500 '!U1111</f>
        <v>0.78977948328763536</v>
      </c>
      <c r="N683" s="61">
        <f>'3500 '!V1111</f>
        <v>257.61263000000008</v>
      </c>
      <c r="O683" s="61">
        <f>'3500 '!W1111</f>
        <v>582</v>
      </c>
      <c r="P683" s="61">
        <f>'3500 '!X1111</f>
        <v>655</v>
      </c>
      <c r="Q683" s="61">
        <f>'3500 '!Y1111</f>
        <v>285</v>
      </c>
      <c r="R683" s="61">
        <f>'3500 '!Z1111</f>
        <v>108</v>
      </c>
      <c r="S683" s="61">
        <f>'3500 '!AA1111</f>
        <v>1252.82737</v>
      </c>
      <c r="T683" s="51">
        <f>'3500 '!AB1111</f>
        <v>1.0223490093354224</v>
      </c>
      <c r="U683" s="61">
        <f>'3500 '!AC1111</f>
        <v>-27.387369999999919</v>
      </c>
      <c r="V683" s="6">
        <v>285</v>
      </c>
      <c r="W683" s="81">
        <f t="shared" si="8"/>
        <v>0</v>
      </c>
      <c r="X683" s="81"/>
      <c r="Y683" s="81"/>
    </row>
    <row r="684" spans="1:25" s="6" customFormat="1" ht="18" hidden="1" customHeight="1" x14ac:dyDescent="0.3">
      <c r="A684" s="6" t="str">
        <f>'3500 '!A1112</f>
        <v>b</v>
      </c>
      <c r="B684" s="70" t="str">
        <f>'3500 '!B1112</f>
        <v/>
      </c>
      <c r="C684" s="29" t="str">
        <f>'3500 '!C1112</f>
        <v>სხვა ხარჯები</v>
      </c>
      <c r="D684" s="12">
        <f>'3500 '!D1112</f>
        <v>0</v>
      </c>
      <c r="E684" s="12">
        <f>'3500 '!E1112</f>
        <v>0</v>
      </c>
      <c r="F684" s="43">
        <f>'3500 '!F1112</f>
        <v>0</v>
      </c>
      <c r="G684" s="43">
        <f>'3500 '!G1112</f>
        <v>0</v>
      </c>
      <c r="H684" s="52" t="str">
        <f>'3500 '!L1112</f>
        <v/>
      </c>
      <c r="I684" s="12">
        <f>'3500 '!M1112</f>
        <v>0</v>
      </c>
      <c r="J684" s="12">
        <f>'3500 '!O1112</f>
        <v>0</v>
      </c>
      <c r="K684" s="12">
        <f>'3500 '!S1112</f>
        <v>0</v>
      </c>
      <c r="L684" s="43">
        <f>'3500 '!T1112</f>
        <v>0</v>
      </c>
      <c r="M684" s="52" t="str">
        <f>'3500 '!U1112</f>
        <v/>
      </c>
      <c r="N684" s="62">
        <f>'3500 '!V1112</f>
        <v>0</v>
      </c>
      <c r="O684" s="62">
        <f>'3500 '!W1112</f>
        <v>0</v>
      </c>
      <c r="P684" s="62">
        <f>'3500 '!X1112</f>
        <v>0</v>
      </c>
      <c r="Q684" s="62">
        <f>'3500 '!Y1112</f>
        <v>0</v>
      </c>
      <c r="R684" s="62">
        <f>'3500 '!Z1112</f>
        <v>0</v>
      </c>
      <c r="S684" s="62">
        <f>'3500 '!AA1112</f>
        <v>0</v>
      </c>
      <c r="T684" s="52" t="str">
        <f>'3500 '!AB1112</f>
        <v/>
      </c>
      <c r="U684" s="62">
        <f>'3500 '!AC1112</f>
        <v>0</v>
      </c>
      <c r="W684" s="81">
        <f t="shared" si="8"/>
        <v>0</v>
      </c>
      <c r="X684" s="81"/>
      <c r="Y684" s="81"/>
    </row>
    <row r="685" spans="1:25" s="6" customFormat="1" ht="15" hidden="1" customHeight="1" x14ac:dyDescent="0.3">
      <c r="A685" s="6" t="str">
        <f>'3500 '!A1113</f>
        <v>b</v>
      </c>
      <c r="B685" s="69" t="str">
        <f>'3500 '!B1113</f>
        <v/>
      </c>
      <c r="C685" s="13" t="str">
        <f>'3500 '!C1113</f>
        <v>არაფინანსური აქტივების ზრდა</v>
      </c>
      <c r="D685" s="14">
        <f>'3500 '!D1113</f>
        <v>0</v>
      </c>
      <c r="E685" s="14">
        <f>'3500 '!E1113</f>
        <v>0</v>
      </c>
      <c r="F685" s="44">
        <f>'3500 '!F1113</f>
        <v>0</v>
      </c>
      <c r="G685" s="44">
        <f>'3500 '!G1113</f>
        <v>0</v>
      </c>
      <c r="H685" s="53" t="str">
        <f>'3500 '!L1113</f>
        <v/>
      </c>
      <c r="I685" s="14">
        <f>'3500 '!M1113</f>
        <v>0</v>
      </c>
      <c r="J685" s="14">
        <f>'3500 '!O1113</f>
        <v>0</v>
      </c>
      <c r="K685" s="14">
        <f>'3500 '!S1113</f>
        <v>0</v>
      </c>
      <c r="L685" s="44">
        <f>'3500 '!T1113</f>
        <v>0</v>
      </c>
      <c r="M685" s="53" t="str">
        <f>'3500 '!U1113</f>
        <v/>
      </c>
      <c r="N685" s="63">
        <f>'3500 '!V1113</f>
        <v>0</v>
      </c>
      <c r="O685" s="63">
        <f>'3500 '!W1113</f>
        <v>0</v>
      </c>
      <c r="P685" s="63">
        <f>'3500 '!X1113</f>
        <v>0</v>
      </c>
      <c r="Q685" s="63">
        <f>'3500 '!Y1113</f>
        <v>0</v>
      </c>
      <c r="R685" s="63">
        <f>'3500 '!Z1113</f>
        <v>0</v>
      </c>
      <c r="S685" s="63">
        <f>'3500 '!AA1113</f>
        <v>0</v>
      </c>
      <c r="T685" s="53" t="str">
        <f>'3500 '!AB1113</f>
        <v/>
      </c>
      <c r="U685" s="63">
        <f>'3500 '!AC1113</f>
        <v>0</v>
      </c>
      <c r="W685" s="81">
        <f t="shared" si="8"/>
        <v>0</v>
      </c>
      <c r="X685" s="81"/>
      <c r="Y685" s="81"/>
    </row>
    <row r="686" spans="1:25" s="6" customFormat="1" ht="15" hidden="1" customHeight="1" x14ac:dyDescent="0.3">
      <c r="A686" s="6" t="str">
        <f>'3500 '!A1114</f>
        <v>b</v>
      </c>
      <c r="B686" s="69" t="str">
        <f>'3500 '!B1114</f>
        <v/>
      </c>
      <c r="C686" s="13" t="str">
        <f>'3500 '!C1114</f>
        <v>ფინანსური აქტივების ზრდა</v>
      </c>
      <c r="D686" s="14">
        <f>'3500 '!D1114</f>
        <v>0</v>
      </c>
      <c r="E686" s="14">
        <f>'3500 '!E1114</f>
        <v>0</v>
      </c>
      <c r="F686" s="44">
        <f>'3500 '!F1114</f>
        <v>0</v>
      </c>
      <c r="G686" s="44">
        <f>'3500 '!G1114</f>
        <v>0</v>
      </c>
      <c r="H686" s="53" t="str">
        <f>'3500 '!L1114</f>
        <v/>
      </c>
      <c r="I686" s="14">
        <f>'3500 '!M1114</f>
        <v>0</v>
      </c>
      <c r="J686" s="14">
        <f>'3500 '!O1114</f>
        <v>0</v>
      </c>
      <c r="K686" s="14">
        <f>'3500 '!S1114</f>
        <v>0</v>
      </c>
      <c r="L686" s="44">
        <f>'3500 '!T1114</f>
        <v>0</v>
      </c>
      <c r="M686" s="53" t="str">
        <f>'3500 '!U1114</f>
        <v/>
      </c>
      <c r="N686" s="63">
        <f>'3500 '!V1114</f>
        <v>0</v>
      </c>
      <c r="O686" s="63">
        <f>'3500 '!W1114</f>
        <v>0</v>
      </c>
      <c r="P686" s="63">
        <f>'3500 '!X1114</f>
        <v>0</v>
      </c>
      <c r="Q686" s="63">
        <f>'3500 '!Y1114</f>
        <v>0</v>
      </c>
      <c r="R686" s="63">
        <f>'3500 '!Z1114</f>
        <v>0</v>
      </c>
      <c r="S686" s="63">
        <f>'3500 '!AA1114</f>
        <v>0</v>
      </c>
      <c r="T686" s="53" t="str">
        <f>'3500 '!AB1114</f>
        <v/>
      </c>
      <c r="U686" s="63">
        <f>'3500 '!AC1114</f>
        <v>0</v>
      </c>
      <c r="W686" s="81">
        <f t="shared" si="8"/>
        <v>0</v>
      </c>
      <c r="X686" s="81"/>
      <c r="Y686" s="81"/>
    </row>
    <row r="687" spans="1:25" s="6" customFormat="1" ht="15.75" hidden="1" customHeight="1" thickBot="1" x14ac:dyDescent="0.3">
      <c r="A687" s="6" t="str">
        <f>'3500 '!A1115</f>
        <v>b</v>
      </c>
      <c r="B687" s="71" t="str">
        <f>'3500 '!B1115</f>
        <v/>
      </c>
      <c r="C687" s="17" t="str">
        <f>'3500 '!C1115</f>
        <v>ვალდებულებების კლება</v>
      </c>
      <c r="D687" s="18">
        <f>'3500 '!D1115</f>
        <v>0</v>
      </c>
      <c r="E687" s="18">
        <f>'3500 '!E1115</f>
        <v>0</v>
      </c>
      <c r="F687" s="46">
        <f>'3500 '!F1115</f>
        <v>0</v>
      </c>
      <c r="G687" s="46">
        <f>'3500 '!G1115</f>
        <v>0</v>
      </c>
      <c r="H687" s="55" t="str">
        <f>'3500 '!L1115</f>
        <v/>
      </c>
      <c r="I687" s="18">
        <f>'3500 '!M1115</f>
        <v>0</v>
      </c>
      <c r="J687" s="18">
        <f>'3500 '!O1115</f>
        <v>0</v>
      </c>
      <c r="K687" s="18">
        <f>'3500 '!S1115</f>
        <v>0</v>
      </c>
      <c r="L687" s="46">
        <f>'3500 '!T1115</f>
        <v>0</v>
      </c>
      <c r="M687" s="55" t="str">
        <f>'3500 '!U1115</f>
        <v/>
      </c>
      <c r="N687" s="65">
        <f>'3500 '!V1115</f>
        <v>0</v>
      </c>
      <c r="O687" s="65">
        <f>'3500 '!W1115</f>
        <v>0</v>
      </c>
      <c r="P687" s="65">
        <f>'3500 '!X1115</f>
        <v>0</v>
      </c>
      <c r="Q687" s="65">
        <f>'3500 '!Y1115</f>
        <v>0</v>
      </c>
      <c r="R687" s="65">
        <f>'3500 '!Z1115</f>
        <v>0</v>
      </c>
      <c r="S687" s="65">
        <f>'3500 '!AA1115</f>
        <v>0</v>
      </c>
      <c r="T687" s="55" t="str">
        <f>'3500 '!AB1115</f>
        <v/>
      </c>
      <c r="U687" s="65">
        <f>'3500 '!AC1115</f>
        <v>0</v>
      </c>
      <c r="W687" s="81">
        <f t="shared" si="8"/>
        <v>0</v>
      </c>
      <c r="X687" s="81"/>
      <c r="Y687" s="81"/>
    </row>
    <row r="688" spans="1:25" s="6" customFormat="1" ht="48.75" thickTop="1" thickBot="1" x14ac:dyDescent="0.3">
      <c r="A688" s="6" t="str">
        <f>'3500 '!A1116</f>
        <v>a</v>
      </c>
      <c r="B688" s="67" t="str">
        <f>'3500 '!B1116</f>
        <v>35 03 03 06</v>
      </c>
      <c r="C688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688" s="7">
        <f>'3500 '!D1116</f>
        <v>6000</v>
      </c>
      <c r="E688" s="7">
        <f>'3500 '!E1116</f>
        <v>5961.52</v>
      </c>
      <c r="F688" s="40">
        <f>'3500 '!F1116</f>
        <v>4137.0200000000004</v>
      </c>
      <c r="G688" s="40">
        <f>'3500 '!G1116</f>
        <v>4136.2347599999994</v>
      </c>
      <c r="H688" s="49">
        <f>'3500 '!L1116</f>
        <v>0.99981019187724474</v>
      </c>
      <c r="I688" s="7">
        <f>'3500 '!M1116</f>
        <v>0</v>
      </c>
      <c r="J688" s="7">
        <f>'3500 '!O1116</f>
        <v>218.8750799999998</v>
      </c>
      <c r="K688" s="7">
        <f>'3500 '!S1116</f>
        <v>431.91046999999935</v>
      </c>
      <c r="L688" s="40">
        <f>'3500 '!T1116</f>
        <v>0.78524000000106753</v>
      </c>
      <c r="M688" s="49">
        <f>'3500 '!U1116</f>
        <v>0.69382217286866421</v>
      </c>
      <c r="N688" s="59">
        <f>'3500 '!V1116</f>
        <v>1825.2852400000011</v>
      </c>
      <c r="O688" s="59">
        <f>'3500 '!W1116</f>
        <v>2739.8</v>
      </c>
      <c r="P688" s="59">
        <f>'3500 '!X1116</f>
        <v>2025.057</v>
      </c>
      <c r="Q688" s="59">
        <f>'3500 '!Y1116</f>
        <v>1367.7</v>
      </c>
      <c r="R688" s="59">
        <f>'3500 '!Z1116</f>
        <v>1518</v>
      </c>
      <c r="S688" s="59">
        <f>'3500 '!AA1116</f>
        <v>5503.9347599999992</v>
      </c>
      <c r="T688" s="49">
        <f>'3500 '!AB1116</f>
        <v>0.92324352849608804</v>
      </c>
      <c r="U688" s="59">
        <f>'3500 '!AC1116</f>
        <v>457.58524000000125</v>
      </c>
      <c r="W688" s="81"/>
      <c r="X688" s="81"/>
      <c r="Y688" s="81"/>
    </row>
    <row r="689" spans="1:25" s="6" customFormat="1" ht="18.75" hidden="1" customHeight="1" thickTop="1" x14ac:dyDescent="0.3">
      <c r="A689" s="6" t="str">
        <f>'3500 '!A1117</f>
        <v>b</v>
      </c>
      <c r="B689" s="69" t="str">
        <f>'3500 '!B1117</f>
        <v/>
      </c>
      <c r="C689" s="8" t="str">
        <f>'3500 '!C1117</f>
        <v>ხარჯები</v>
      </c>
      <c r="D689" s="9">
        <f>'3500 '!D1117</f>
        <v>6000</v>
      </c>
      <c r="E689" s="9">
        <f>'3500 '!E1117</f>
        <v>5961.52</v>
      </c>
      <c r="F689" s="41">
        <f>'3500 '!F1117</f>
        <v>4137.0200000000004</v>
      </c>
      <c r="G689" s="41">
        <f>'3500 '!G1117</f>
        <v>4136.2347599999994</v>
      </c>
      <c r="H689" s="50">
        <f>'3500 '!L1117</f>
        <v>0.99981019187724474</v>
      </c>
      <c r="I689" s="9">
        <f>'3500 '!M1117</f>
        <v>0</v>
      </c>
      <c r="J689" s="9">
        <f>'3500 '!O1117</f>
        <v>218.8750799999998</v>
      </c>
      <c r="K689" s="9">
        <f>'3500 '!S1117</f>
        <v>431.91046999999935</v>
      </c>
      <c r="L689" s="41">
        <f>'3500 '!T1117</f>
        <v>0.78524000000106753</v>
      </c>
      <c r="M689" s="50">
        <f>'3500 '!U1117</f>
        <v>0.69382217286866421</v>
      </c>
      <c r="N689" s="60">
        <f>'3500 '!V1117</f>
        <v>1825.2852400000011</v>
      </c>
      <c r="O689" s="60">
        <f>'3500 '!W1117</f>
        <v>2739.8</v>
      </c>
      <c r="P689" s="60">
        <f>'3500 '!X1117</f>
        <v>2025.057</v>
      </c>
      <c r="Q689" s="60">
        <f>'3500 '!Y1117</f>
        <v>1367.7</v>
      </c>
      <c r="R689" s="60">
        <f>'3500 '!Z1117</f>
        <v>1518</v>
      </c>
      <c r="S689" s="60">
        <f>'3500 '!AA1117</f>
        <v>5503.9347599999992</v>
      </c>
      <c r="T689" s="50">
        <f>'3500 '!AB1117</f>
        <v>0.92324352849608804</v>
      </c>
      <c r="U689" s="60">
        <f>'3500 '!AC1117</f>
        <v>457.58524000000125</v>
      </c>
      <c r="V689" s="6">
        <v>1367.7</v>
      </c>
      <c r="W689" s="81">
        <f t="shared" si="8"/>
        <v>0</v>
      </c>
      <c r="X689" s="81"/>
      <c r="Y689" s="81"/>
    </row>
    <row r="690" spans="1:25" s="6" customFormat="1" ht="18" hidden="1" customHeight="1" x14ac:dyDescent="0.3">
      <c r="A690" s="6" t="str">
        <f>'3500 '!A1118</f>
        <v>b</v>
      </c>
      <c r="B690" s="70" t="str">
        <f>'3500 '!B1118</f>
        <v/>
      </c>
      <c r="C690" s="29" t="str">
        <f>'3500 '!C1118</f>
        <v>შრომის ანაზღაურება</v>
      </c>
      <c r="D690" s="12">
        <f>'3500 '!D1118</f>
        <v>0</v>
      </c>
      <c r="E690" s="12">
        <f>'3500 '!E1118</f>
        <v>0</v>
      </c>
      <c r="F690" s="43">
        <f>'3500 '!F1118</f>
        <v>0</v>
      </c>
      <c r="G690" s="43">
        <f>'3500 '!G1118</f>
        <v>0</v>
      </c>
      <c r="H690" s="52" t="str">
        <f>'3500 '!L1118</f>
        <v/>
      </c>
      <c r="I690" s="12">
        <f>'3500 '!M1118</f>
        <v>0</v>
      </c>
      <c r="J690" s="12">
        <f>'3500 '!O1118</f>
        <v>0</v>
      </c>
      <c r="K690" s="12">
        <f>'3500 '!S1118</f>
        <v>0</v>
      </c>
      <c r="L690" s="43">
        <f>'3500 '!T1118</f>
        <v>0</v>
      </c>
      <c r="M690" s="52" t="str">
        <f>'3500 '!U1118</f>
        <v/>
      </c>
      <c r="N690" s="62">
        <f>'3500 '!V1118</f>
        <v>0</v>
      </c>
      <c r="O690" s="62">
        <f>'3500 '!W1118</f>
        <v>0</v>
      </c>
      <c r="P690" s="62">
        <f>'3500 '!X1118</f>
        <v>0</v>
      </c>
      <c r="Q690" s="62">
        <f>'3500 '!Y1118</f>
        <v>0</v>
      </c>
      <c r="R690" s="62">
        <f>'3500 '!Z1118</f>
        <v>0</v>
      </c>
      <c r="S690" s="62">
        <f>'3500 '!AA1118</f>
        <v>0</v>
      </c>
      <c r="T690" s="52" t="str">
        <f>'3500 '!AB1118</f>
        <v/>
      </c>
      <c r="U690" s="62">
        <f>'3500 '!AC1118</f>
        <v>0</v>
      </c>
      <c r="W690" s="81">
        <f t="shared" si="8"/>
        <v>0</v>
      </c>
      <c r="X690" s="81"/>
      <c r="Y690" s="81"/>
    </row>
    <row r="691" spans="1:25" s="6" customFormat="1" ht="18" hidden="1" customHeight="1" x14ac:dyDescent="0.3">
      <c r="A691" s="6" t="str">
        <f>'3500 '!A1119</f>
        <v>b</v>
      </c>
      <c r="B691" s="70" t="str">
        <f>'3500 '!B1119</f>
        <v/>
      </c>
      <c r="C691" s="29" t="str">
        <f>'3500 '!C1119</f>
        <v>საქონელი და მომსახურება</v>
      </c>
      <c r="D691" s="11">
        <f>'3500 '!D1119</f>
        <v>144</v>
      </c>
      <c r="E691" s="11">
        <f>'3500 '!E1119</f>
        <v>153</v>
      </c>
      <c r="F691" s="42">
        <f>'3500 '!F1119</f>
        <v>90</v>
      </c>
      <c r="G691" s="42">
        <f>'3500 '!G1119</f>
        <v>90</v>
      </c>
      <c r="H691" s="51">
        <f>'3500 '!L1119</f>
        <v>1</v>
      </c>
      <c r="I691" s="11">
        <f>'3500 '!M1119</f>
        <v>0</v>
      </c>
      <c r="J691" s="11">
        <f>'3500 '!O1119</f>
        <v>9</v>
      </c>
      <c r="K691" s="11">
        <f>'3500 '!S1119</f>
        <v>18</v>
      </c>
      <c r="L691" s="42">
        <f>'3500 '!T1119</f>
        <v>0</v>
      </c>
      <c r="M691" s="51">
        <f>'3500 '!U1119</f>
        <v>0.58823529411764708</v>
      </c>
      <c r="N691" s="61">
        <f>'3500 '!V1119</f>
        <v>63</v>
      </c>
      <c r="O691" s="61">
        <f>'3500 '!W1119</f>
        <v>45</v>
      </c>
      <c r="P691" s="61">
        <f>'3500 '!X1119</f>
        <v>36</v>
      </c>
      <c r="Q691" s="61">
        <f>'3500 '!Y1119</f>
        <v>54</v>
      </c>
      <c r="R691" s="61">
        <f>'3500 '!Z1119</f>
        <v>63</v>
      </c>
      <c r="S691" s="61">
        <f>'3500 '!AA1119</f>
        <v>144</v>
      </c>
      <c r="T691" s="51">
        <f>'3500 '!AB1119</f>
        <v>0.94117647058823528</v>
      </c>
      <c r="U691" s="61">
        <f>'3500 '!AC1119</f>
        <v>9</v>
      </c>
      <c r="V691" s="6">
        <v>54</v>
      </c>
      <c r="W691" s="81">
        <f t="shared" si="8"/>
        <v>0</v>
      </c>
      <c r="X691" s="81"/>
      <c r="Y691" s="81"/>
    </row>
    <row r="692" spans="1:25" s="6" customFormat="1" ht="18" hidden="1" customHeight="1" x14ac:dyDescent="0.3">
      <c r="A692" s="6" t="str">
        <f>'3500 '!A1120</f>
        <v>b</v>
      </c>
      <c r="B692" s="70" t="str">
        <f>'3500 '!B1120</f>
        <v/>
      </c>
      <c r="C692" s="29" t="str">
        <f>'3500 '!C1120</f>
        <v>პროცენტი</v>
      </c>
      <c r="D692" s="12">
        <f>'3500 '!D1120</f>
        <v>0</v>
      </c>
      <c r="E692" s="12">
        <f>'3500 '!E1120</f>
        <v>0</v>
      </c>
      <c r="F692" s="43">
        <f>'3500 '!F1120</f>
        <v>0</v>
      </c>
      <c r="G692" s="43">
        <f>'3500 '!G1120</f>
        <v>0</v>
      </c>
      <c r="H692" s="52" t="str">
        <f>'3500 '!L1120</f>
        <v/>
      </c>
      <c r="I692" s="12">
        <f>'3500 '!M1120</f>
        <v>0</v>
      </c>
      <c r="J692" s="12">
        <f>'3500 '!O1120</f>
        <v>0</v>
      </c>
      <c r="K692" s="12">
        <f>'3500 '!S1120</f>
        <v>0</v>
      </c>
      <c r="L692" s="43">
        <f>'3500 '!T1120</f>
        <v>0</v>
      </c>
      <c r="M692" s="52" t="str">
        <f>'3500 '!U1120</f>
        <v/>
      </c>
      <c r="N692" s="62">
        <f>'3500 '!V1120</f>
        <v>0</v>
      </c>
      <c r="O692" s="62">
        <f>'3500 '!W1120</f>
        <v>0</v>
      </c>
      <c r="P692" s="62">
        <f>'3500 '!X1120</f>
        <v>0</v>
      </c>
      <c r="Q692" s="62">
        <f>'3500 '!Y1120</f>
        <v>0</v>
      </c>
      <c r="R692" s="62">
        <f>'3500 '!Z1120</f>
        <v>0</v>
      </c>
      <c r="S692" s="62">
        <f>'3500 '!AA1120</f>
        <v>0</v>
      </c>
      <c r="T692" s="52" t="str">
        <f>'3500 '!AB1120</f>
        <v/>
      </c>
      <c r="U692" s="62">
        <f>'3500 '!AC1120</f>
        <v>0</v>
      </c>
      <c r="W692" s="81">
        <f t="shared" si="8"/>
        <v>0</v>
      </c>
      <c r="X692" s="81"/>
      <c r="Y692" s="81"/>
    </row>
    <row r="693" spans="1:25" s="6" customFormat="1" ht="18" hidden="1" customHeight="1" x14ac:dyDescent="0.3">
      <c r="A693" s="6" t="str">
        <f>'3500 '!A1121</f>
        <v>b</v>
      </c>
      <c r="B693" s="70" t="str">
        <f>'3500 '!B1121</f>
        <v/>
      </c>
      <c r="C693" s="29" t="str">
        <f>'3500 '!C1121</f>
        <v>სუბსიდიები</v>
      </c>
      <c r="D693" s="12">
        <f>'3500 '!D1121</f>
        <v>0</v>
      </c>
      <c r="E693" s="12">
        <f>'3500 '!E1121</f>
        <v>0</v>
      </c>
      <c r="F693" s="43">
        <f>'3500 '!F1121</f>
        <v>0</v>
      </c>
      <c r="G693" s="43">
        <f>'3500 '!G1121</f>
        <v>0</v>
      </c>
      <c r="H693" s="52" t="str">
        <f>'3500 '!L1121</f>
        <v/>
      </c>
      <c r="I693" s="12">
        <f>'3500 '!M1121</f>
        <v>0</v>
      </c>
      <c r="J693" s="12">
        <f>'3500 '!O1121</f>
        <v>0</v>
      </c>
      <c r="K693" s="12">
        <f>'3500 '!S1121</f>
        <v>0</v>
      </c>
      <c r="L693" s="43">
        <f>'3500 '!T1121</f>
        <v>0</v>
      </c>
      <c r="M693" s="52" t="str">
        <f>'3500 '!U1121</f>
        <v/>
      </c>
      <c r="N693" s="62">
        <f>'3500 '!V1121</f>
        <v>0</v>
      </c>
      <c r="O693" s="62">
        <f>'3500 '!W1121</f>
        <v>0</v>
      </c>
      <c r="P693" s="62">
        <f>'3500 '!X1121</f>
        <v>0</v>
      </c>
      <c r="Q693" s="62">
        <f>'3500 '!Y1121</f>
        <v>0</v>
      </c>
      <c r="R693" s="62">
        <f>'3500 '!Z1121</f>
        <v>0</v>
      </c>
      <c r="S693" s="62">
        <f>'3500 '!AA1121</f>
        <v>0</v>
      </c>
      <c r="T693" s="52" t="str">
        <f>'3500 '!AB1121</f>
        <v/>
      </c>
      <c r="U693" s="62">
        <f>'3500 '!AC1121</f>
        <v>0</v>
      </c>
      <c r="W693" s="81">
        <f t="shared" si="8"/>
        <v>0</v>
      </c>
      <c r="X693" s="81"/>
      <c r="Y693" s="81"/>
    </row>
    <row r="694" spans="1:25" s="6" customFormat="1" ht="18" hidden="1" customHeight="1" x14ac:dyDescent="0.3">
      <c r="A694" s="6" t="str">
        <f>'3500 '!A1122</f>
        <v>b</v>
      </c>
      <c r="B694" s="70" t="str">
        <f>'3500 '!B1122</f>
        <v/>
      </c>
      <c r="C694" s="29" t="str">
        <f>'3500 '!C1122</f>
        <v>გრანტები</v>
      </c>
      <c r="D694" s="12">
        <f>'3500 '!D1122</f>
        <v>0</v>
      </c>
      <c r="E694" s="12">
        <f>'3500 '!E1122</f>
        <v>0</v>
      </c>
      <c r="F694" s="43">
        <f>'3500 '!F1122</f>
        <v>0</v>
      </c>
      <c r="G694" s="43">
        <f>'3500 '!G1122</f>
        <v>0</v>
      </c>
      <c r="H694" s="52" t="str">
        <f>'3500 '!L1122</f>
        <v/>
      </c>
      <c r="I694" s="12">
        <f>'3500 '!M1122</f>
        <v>0</v>
      </c>
      <c r="J694" s="12">
        <f>'3500 '!O1122</f>
        <v>0</v>
      </c>
      <c r="K694" s="12">
        <f>'3500 '!S1122</f>
        <v>0</v>
      </c>
      <c r="L694" s="43">
        <f>'3500 '!T1122</f>
        <v>0</v>
      </c>
      <c r="M694" s="52" t="str">
        <f>'3500 '!U1122</f>
        <v/>
      </c>
      <c r="N694" s="62">
        <f>'3500 '!V1122</f>
        <v>0</v>
      </c>
      <c r="O694" s="62">
        <f>'3500 '!W1122</f>
        <v>0</v>
      </c>
      <c r="P694" s="62">
        <f>'3500 '!X1122</f>
        <v>0</v>
      </c>
      <c r="Q694" s="62">
        <f>'3500 '!Y1122</f>
        <v>0</v>
      </c>
      <c r="R694" s="62">
        <f>'3500 '!Z1122</f>
        <v>0</v>
      </c>
      <c r="S694" s="62">
        <f>'3500 '!AA1122</f>
        <v>0</v>
      </c>
      <c r="T694" s="52" t="str">
        <f>'3500 '!AB1122</f>
        <v/>
      </c>
      <c r="U694" s="62">
        <f>'3500 '!AC1122</f>
        <v>0</v>
      </c>
      <c r="W694" s="81">
        <f t="shared" si="8"/>
        <v>0</v>
      </c>
      <c r="X694" s="81"/>
      <c r="Y694" s="81"/>
    </row>
    <row r="695" spans="1:25" s="6" customFormat="1" ht="18" hidden="1" customHeight="1" x14ac:dyDescent="0.3">
      <c r="A695" s="6" t="str">
        <f>'3500 '!A1123</f>
        <v>b</v>
      </c>
      <c r="B695" s="70" t="str">
        <f>'3500 '!B1123</f>
        <v/>
      </c>
      <c r="C695" s="29" t="str">
        <f>'3500 '!C1123</f>
        <v>სოციალური უზრუნველყოფა</v>
      </c>
      <c r="D695" s="11">
        <f>'3500 '!D1123</f>
        <v>5856</v>
      </c>
      <c r="E695" s="11">
        <f>'3500 '!E1123</f>
        <v>5808.52</v>
      </c>
      <c r="F695" s="42">
        <f>'3500 '!F1123</f>
        <v>4047.02</v>
      </c>
      <c r="G695" s="42">
        <f>'3500 '!G1123</f>
        <v>4046.2347599999998</v>
      </c>
      <c r="H695" s="51">
        <f>'3500 '!L1123</f>
        <v>0.99980597081309208</v>
      </c>
      <c r="I695" s="11">
        <f>'3500 '!M1123</f>
        <v>0</v>
      </c>
      <c r="J695" s="11">
        <f>'3500 '!O1123</f>
        <v>209.8750799999998</v>
      </c>
      <c r="K695" s="11">
        <f>'3500 '!S1123</f>
        <v>413.9104699999998</v>
      </c>
      <c r="L695" s="42">
        <f>'3500 '!T1123</f>
        <v>0.78524000000015803</v>
      </c>
      <c r="M695" s="51">
        <f>'3500 '!U1123</f>
        <v>0.69660339639013025</v>
      </c>
      <c r="N695" s="61">
        <f>'3500 '!V1123</f>
        <v>1762.2852400000006</v>
      </c>
      <c r="O695" s="61">
        <f>'3500 '!W1123</f>
        <v>2694.8</v>
      </c>
      <c r="P695" s="61">
        <f>'3500 '!X1123</f>
        <v>1989.057</v>
      </c>
      <c r="Q695" s="61">
        <f>'3500 '!Y1123</f>
        <v>1313.7</v>
      </c>
      <c r="R695" s="61">
        <f>'3500 '!Z1123</f>
        <v>1455</v>
      </c>
      <c r="S695" s="61">
        <f>'3500 '!AA1123</f>
        <v>5359.9347600000001</v>
      </c>
      <c r="T695" s="51">
        <f>'3500 '!AB1123</f>
        <v>0.92277116373878365</v>
      </c>
      <c r="U695" s="61">
        <f>'3500 '!AC1123</f>
        <v>448.58524000000034</v>
      </c>
      <c r="V695" s="6">
        <v>1313.7</v>
      </c>
      <c r="W695" s="81">
        <f t="shared" si="8"/>
        <v>0</v>
      </c>
      <c r="X695" s="81"/>
      <c r="Y695" s="81"/>
    </row>
    <row r="696" spans="1:25" s="6" customFormat="1" ht="18" hidden="1" customHeight="1" x14ac:dyDescent="0.3">
      <c r="A696" s="6" t="str">
        <f>'3500 '!A1124</f>
        <v>b</v>
      </c>
      <c r="B696" s="70" t="str">
        <f>'3500 '!B1124</f>
        <v/>
      </c>
      <c r="C696" s="29" t="str">
        <f>'3500 '!C1124</f>
        <v>სხვა ხარჯები</v>
      </c>
      <c r="D696" s="12">
        <f>'3500 '!D1124</f>
        <v>0</v>
      </c>
      <c r="E696" s="12">
        <f>'3500 '!E1124</f>
        <v>0</v>
      </c>
      <c r="F696" s="43">
        <f>'3500 '!F1124</f>
        <v>0</v>
      </c>
      <c r="G696" s="43">
        <f>'3500 '!G1124</f>
        <v>0</v>
      </c>
      <c r="H696" s="52" t="str">
        <f>'3500 '!L1124</f>
        <v/>
      </c>
      <c r="I696" s="12">
        <f>'3500 '!M1124</f>
        <v>0</v>
      </c>
      <c r="J696" s="12">
        <f>'3500 '!O1124</f>
        <v>0</v>
      </c>
      <c r="K696" s="12">
        <f>'3500 '!S1124</f>
        <v>0</v>
      </c>
      <c r="L696" s="43">
        <f>'3500 '!T1124</f>
        <v>0</v>
      </c>
      <c r="M696" s="52" t="str">
        <f>'3500 '!U1124</f>
        <v/>
      </c>
      <c r="N696" s="62">
        <f>'3500 '!V1124</f>
        <v>0</v>
      </c>
      <c r="O696" s="62">
        <f>'3500 '!W1124</f>
        <v>0</v>
      </c>
      <c r="P696" s="62">
        <f>'3500 '!X1124</f>
        <v>0</v>
      </c>
      <c r="Q696" s="62">
        <f>'3500 '!Y1124</f>
        <v>0</v>
      </c>
      <c r="R696" s="62">
        <f>'3500 '!Z1124</f>
        <v>0</v>
      </c>
      <c r="S696" s="62">
        <f>'3500 '!AA1124</f>
        <v>0</v>
      </c>
      <c r="T696" s="52" t="str">
        <f>'3500 '!AB1124</f>
        <v/>
      </c>
      <c r="U696" s="62">
        <f>'3500 '!AC1124</f>
        <v>0</v>
      </c>
      <c r="W696" s="81">
        <f t="shared" si="8"/>
        <v>0</v>
      </c>
      <c r="X696" s="81"/>
      <c r="Y696" s="81"/>
    </row>
    <row r="697" spans="1:25" s="6" customFormat="1" ht="15" hidden="1" customHeight="1" x14ac:dyDescent="0.3">
      <c r="A697" s="6" t="str">
        <f>'3500 '!A1125</f>
        <v>b</v>
      </c>
      <c r="B697" s="69" t="str">
        <f>'3500 '!B1125</f>
        <v/>
      </c>
      <c r="C697" s="13" t="str">
        <f>'3500 '!C1125</f>
        <v>არაფინანსური აქტივების ზრდა</v>
      </c>
      <c r="D697" s="14">
        <f>'3500 '!D1125</f>
        <v>0</v>
      </c>
      <c r="E697" s="14">
        <f>'3500 '!E1125</f>
        <v>0</v>
      </c>
      <c r="F697" s="44">
        <f>'3500 '!F1125</f>
        <v>0</v>
      </c>
      <c r="G697" s="44">
        <f>'3500 '!G1125</f>
        <v>0</v>
      </c>
      <c r="H697" s="53" t="str">
        <f>'3500 '!L1125</f>
        <v/>
      </c>
      <c r="I697" s="14">
        <f>'3500 '!M1125</f>
        <v>0</v>
      </c>
      <c r="J697" s="14">
        <f>'3500 '!O1125</f>
        <v>0</v>
      </c>
      <c r="K697" s="14">
        <f>'3500 '!S1125</f>
        <v>0</v>
      </c>
      <c r="L697" s="44">
        <f>'3500 '!T1125</f>
        <v>0</v>
      </c>
      <c r="M697" s="53" t="str">
        <f>'3500 '!U1125</f>
        <v/>
      </c>
      <c r="N697" s="63">
        <f>'3500 '!V1125</f>
        <v>0</v>
      </c>
      <c r="O697" s="63">
        <f>'3500 '!W1125</f>
        <v>0</v>
      </c>
      <c r="P697" s="63">
        <f>'3500 '!X1125</f>
        <v>0</v>
      </c>
      <c r="Q697" s="63">
        <f>'3500 '!Y1125</f>
        <v>0</v>
      </c>
      <c r="R697" s="63">
        <f>'3500 '!Z1125</f>
        <v>0</v>
      </c>
      <c r="S697" s="63">
        <f>'3500 '!AA1125</f>
        <v>0</v>
      </c>
      <c r="T697" s="53" t="str">
        <f>'3500 '!AB1125</f>
        <v/>
      </c>
      <c r="U697" s="63">
        <f>'3500 '!AC1125</f>
        <v>0</v>
      </c>
      <c r="W697" s="81">
        <f t="shared" si="8"/>
        <v>0</v>
      </c>
      <c r="X697" s="81"/>
      <c r="Y697" s="81"/>
    </row>
    <row r="698" spans="1:25" s="6" customFormat="1" ht="15" hidden="1" customHeight="1" x14ac:dyDescent="0.3">
      <c r="A698" s="6" t="str">
        <f>'3500 '!A1126</f>
        <v>b</v>
      </c>
      <c r="B698" s="69" t="str">
        <f>'3500 '!B1126</f>
        <v/>
      </c>
      <c r="C698" s="13" t="str">
        <f>'3500 '!C1126</f>
        <v>ფინანსური აქტივების ზრდა</v>
      </c>
      <c r="D698" s="14">
        <f>'3500 '!D1126</f>
        <v>0</v>
      </c>
      <c r="E698" s="14">
        <f>'3500 '!E1126</f>
        <v>0</v>
      </c>
      <c r="F698" s="44">
        <f>'3500 '!F1126</f>
        <v>0</v>
      </c>
      <c r="G698" s="44">
        <f>'3500 '!G1126</f>
        <v>0</v>
      </c>
      <c r="H698" s="53" t="str">
        <f>'3500 '!L1126</f>
        <v/>
      </c>
      <c r="I698" s="14">
        <f>'3500 '!M1126</f>
        <v>0</v>
      </c>
      <c r="J698" s="14">
        <f>'3500 '!O1126</f>
        <v>0</v>
      </c>
      <c r="K698" s="14">
        <f>'3500 '!S1126</f>
        <v>0</v>
      </c>
      <c r="L698" s="44">
        <f>'3500 '!T1126</f>
        <v>0</v>
      </c>
      <c r="M698" s="53" t="str">
        <f>'3500 '!U1126</f>
        <v/>
      </c>
      <c r="N698" s="63">
        <f>'3500 '!V1126</f>
        <v>0</v>
      </c>
      <c r="O698" s="63">
        <f>'3500 '!W1126</f>
        <v>0</v>
      </c>
      <c r="P698" s="63">
        <f>'3500 '!X1126</f>
        <v>0</v>
      </c>
      <c r="Q698" s="63">
        <f>'3500 '!Y1126</f>
        <v>0</v>
      </c>
      <c r="R698" s="63">
        <f>'3500 '!Z1126</f>
        <v>0</v>
      </c>
      <c r="S698" s="63">
        <f>'3500 '!AA1126</f>
        <v>0</v>
      </c>
      <c r="T698" s="53" t="str">
        <f>'3500 '!AB1126</f>
        <v/>
      </c>
      <c r="U698" s="63">
        <f>'3500 '!AC1126</f>
        <v>0</v>
      </c>
      <c r="W698" s="81">
        <f t="shared" si="8"/>
        <v>0</v>
      </c>
      <c r="X698" s="81"/>
      <c r="Y698" s="81"/>
    </row>
    <row r="699" spans="1:25" s="6" customFormat="1" ht="15.75" hidden="1" customHeight="1" thickBot="1" x14ac:dyDescent="0.3">
      <c r="A699" s="6" t="str">
        <f>'3500 '!A1127</f>
        <v>b</v>
      </c>
      <c r="B699" s="71" t="str">
        <f>'3500 '!B1127</f>
        <v/>
      </c>
      <c r="C699" s="17" t="str">
        <f>'3500 '!C1127</f>
        <v>ვალდებულებების კლება</v>
      </c>
      <c r="D699" s="18">
        <f>'3500 '!D1127</f>
        <v>0</v>
      </c>
      <c r="E699" s="18">
        <f>'3500 '!E1127</f>
        <v>0</v>
      </c>
      <c r="F699" s="46">
        <f>'3500 '!F1127</f>
        <v>0</v>
      </c>
      <c r="G699" s="46">
        <f>'3500 '!G1127</f>
        <v>0</v>
      </c>
      <c r="H699" s="55" t="str">
        <f>'3500 '!L1127</f>
        <v/>
      </c>
      <c r="I699" s="18">
        <f>'3500 '!M1127</f>
        <v>0</v>
      </c>
      <c r="J699" s="18">
        <f>'3500 '!O1127</f>
        <v>0</v>
      </c>
      <c r="K699" s="18">
        <f>'3500 '!S1127</f>
        <v>0</v>
      </c>
      <c r="L699" s="46">
        <f>'3500 '!T1127</f>
        <v>0</v>
      </c>
      <c r="M699" s="55" t="str">
        <f>'3500 '!U1127</f>
        <v/>
      </c>
      <c r="N699" s="65">
        <f>'3500 '!V1127</f>
        <v>0</v>
      </c>
      <c r="O699" s="65">
        <f>'3500 '!W1127</f>
        <v>0</v>
      </c>
      <c r="P699" s="65">
        <f>'3500 '!X1127</f>
        <v>0</v>
      </c>
      <c r="Q699" s="65">
        <f>'3500 '!Y1127</f>
        <v>0</v>
      </c>
      <c r="R699" s="65">
        <f>'3500 '!Z1127</f>
        <v>0</v>
      </c>
      <c r="S699" s="65">
        <f>'3500 '!AA1127</f>
        <v>0</v>
      </c>
      <c r="T699" s="55" t="str">
        <f>'3500 '!AB1127</f>
        <v/>
      </c>
      <c r="U699" s="65">
        <f>'3500 '!AC1127</f>
        <v>0</v>
      </c>
      <c r="V699" s="78"/>
      <c r="W699" s="81">
        <f t="shared" si="8"/>
        <v>0</v>
      </c>
      <c r="X699" s="81"/>
      <c r="Y699" s="81"/>
    </row>
    <row r="700" spans="1:25" s="6" customFormat="1" ht="33" thickTop="1" thickBot="1" x14ac:dyDescent="0.3">
      <c r="A700" s="6" t="str">
        <f>'3500 '!A1140</f>
        <v>a</v>
      </c>
      <c r="B700" s="67" t="str">
        <f>'3500 '!B1140</f>
        <v>35 03 03 07 01</v>
      </c>
      <c r="C700" s="19" t="str">
        <f>'3500 '!C1140</f>
        <v xml:space="preserve">სასწრაფო სამედიცინო დახმარება და სამედიცინო ტრანსპორტირება </v>
      </c>
      <c r="D700" s="7">
        <f>'3500 '!D1140</f>
        <v>9277</v>
      </c>
      <c r="E700" s="7">
        <f>'3500 '!E1140</f>
        <v>9277</v>
      </c>
      <c r="F700" s="40">
        <f>'3500 '!F1140</f>
        <v>7493</v>
      </c>
      <c r="G700" s="40">
        <f>'3500 '!G1140</f>
        <v>7492.8536699999995</v>
      </c>
      <c r="H700" s="49">
        <f>'3500 '!L1140</f>
        <v>0.9999804711063659</v>
      </c>
      <c r="I700" s="7">
        <f>'3500 '!M1140</f>
        <v>0</v>
      </c>
      <c r="J700" s="7">
        <f>'3500 '!O1140</f>
        <v>864.7170000000001</v>
      </c>
      <c r="K700" s="7">
        <f>'3500 '!S1140</f>
        <v>820.06700000000001</v>
      </c>
      <c r="L700" s="40">
        <f>'3500 '!T1140</f>
        <v>0.14633000000048924</v>
      </c>
      <c r="M700" s="49">
        <f>'3500 '!U1140</f>
        <v>0.80768068017678118</v>
      </c>
      <c r="N700" s="59">
        <f>'3500 '!V1140</f>
        <v>1784.1463300000005</v>
      </c>
      <c r="O700" s="59">
        <f>'3500 '!W1140</f>
        <v>2491.1</v>
      </c>
      <c r="P700" s="59">
        <f>'3500 '!X1140</f>
        <v>2319</v>
      </c>
      <c r="Q700" s="59">
        <f>'3500 '!Y1140</f>
        <v>2730.2</v>
      </c>
      <c r="R700" s="59">
        <f>'3500 '!Z1140</f>
        <v>1653</v>
      </c>
      <c r="S700" s="59">
        <f>'3500 '!AA1140</f>
        <v>10223.053669999999</v>
      </c>
      <c r="T700" s="49">
        <f>'3500 '!AB1140</f>
        <v>1.1019784057346125</v>
      </c>
      <c r="U700" s="59">
        <f>'3500 '!AC1140</f>
        <v>-946.05366999999933</v>
      </c>
      <c r="W700" s="81"/>
      <c r="X700" s="81"/>
      <c r="Y700" s="81"/>
    </row>
    <row r="701" spans="1:25" s="6" customFormat="1" ht="18.75" hidden="1" customHeight="1" thickTop="1" x14ac:dyDescent="0.3">
      <c r="A701" s="6" t="str">
        <f>'3500 '!A1141</f>
        <v>b</v>
      </c>
      <c r="B701" s="69" t="str">
        <f>'3500 '!B1141</f>
        <v/>
      </c>
      <c r="C701" s="8" t="str">
        <f>'3500 '!C1141</f>
        <v>ხარჯები</v>
      </c>
      <c r="D701" s="9">
        <f>'3500 '!D1141</f>
        <v>9277</v>
      </c>
      <c r="E701" s="9">
        <f>'3500 '!E1141</f>
        <v>9277</v>
      </c>
      <c r="F701" s="41">
        <f>'3500 '!F1141</f>
        <v>7493</v>
      </c>
      <c r="G701" s="41">
        <f>'3500 '!G1141</f>
        <v>7492.8536699999995</v>
      </c>
      <c r="H701" s="50">
        <f>'3500 '!L1141</f>
        <v>0.9999804711063659</v>
      </c>
      <c r="I701" s="9">
        <f>'3500 '!M1141</f>
        <v>0</v>
      </c>
      <c r="J701" s="9">
        <f>'3500 '!O1141</f>
        <v>864.7170000000001</v>
      </c>
      <c r="K701" s="9">
        <f>'3500 '!S1141</f>
        <v>820.06700000000001</v>
      </c>
      <c r="L701" s="41">
        <f>'3500 '!T1141</f>
        <v>0.14633000000048924</v>
      </c>
      <c r="M701" s="50">
        <f>'3500 '!U1141</f>
        <v>0.80768068017678118</v>
      </c>
      <c r="N701" s="60">
        <f>'3500 '!V1141</f>
        <v>1784.1463300000005</v>
      </c>
      <c r="O701" s="60">
        <f>'3500 '!W1141</f>
        <v>2491.1</v>
      </c>
      <c r="P701" s="60">
        <f>'3500 '!X1141</f>
        <v>2319</v>
      </c>
      <c r="Q701" s="60">
        <f>'3500 '!Y1141</f>
        <v>2730.2</v>
      </c>
      <c r="R701" s="60">
        <f>'3500 '!Z1141</f>
        <v>1653</v>
      </c>
      <c r="S701" s="60">
        <f>'3500 '!AA1141</f>
        <v>10223.053669999999</v>
      </c>
      <c r="T701" s="50">
        <f>'3500 '!AB1141</f>
        <v>1.1019784057346125</v>
      </c>
      <c r="U701" s="60">
        <f>'3500 '!AC1141</f>
        <v>-946.05366999999933</v>
      </c>
      <c r="V701" s="6">
        <v>2730.2</v>
      </c>
      <c r="W701" s="81">
        <f t="shared" si="8"/>
        <v>0</v>
      </c>
      <c r="X701" s="81"/>
      <c r="Y701" s="81"/>
    </row>
    <row r="702" spans="1:25" s="6" customFormat="1" ht="18" hidden="1" customHeight="1" x14ac:dyDescent="0.3">
      <c r="A702" s="6" t="str">
        <f>'3500 '!A1142</f>
        <v>b</v>
      </c>
      <c r="B702" s="70" t="str">
        <f>'3500 '!B1142</f>
        <v/>
      </c>
      <c r="C702" s="29" t="str">
        <f>'3500 '!C1142</f>
        <v>შრომის ანაზღაურება</v>
      </c>
      <c r="D702" s="12">
        <f>'3500 '!D1142</f>
        <v>0</v>
      </c>
      <c r="E702" s="12">
        <f>'3500 '!E1142</f>
        <v>0</v>
      </c>
      <c r="F702" s="43">
        <f>'3500 '!F1142</f>
        <v>0</v>
      </c>
      <c r="G702" s="43">
        <f>'3500 '!G1142</f>
        <v>0</v>
      </c>
      <c r="H702" s="52" t="str">
        <f>'3500 '!L1142</f>
        <v/>
      </c>
      <c r="I702" s="12">
        <f>'3500 '!M1142</f>
        <v>0</v>
      </c>
      <c r="J702" s="12">
        <f>'3500 '!O1142</f>
        <v>0</v>
      </c>
      <c r="K702" s="12">
        <f>'3500 '!S1142</f>
        <v>0</v>
      </c>
      <c r="L702" s="43">
        <f>'3500 '!T1142</f>
        <v>0</v>
      </c>
      <c r="M702" s="52" t="str">
        <f>'3500 '!U1142</f>
        <v/>
      </c>
      <c r="N702" s="62">
        <f>'3500 '!V1142</f>
        <v>0</v>
      </c>
      <c r="O702" s="62">
        <f>'3500 '!W1142</f>
        <v>0</v>
      </c>
      <c r="P702" s="62">
        <f>'3500 '!X1142</f>
        <v>0</v>
      </c>
      <c r="Q702" s="62">
        <f>'3500 '!Y1142</f>
        <v>0</v>
      </c>
      <c r="R702" s="62">
        <f>'3500 '!Z1142</f>
        <v>0</v>
      </c>
      <c r="S702" s="62">
        <f>'3500 '!AA1142</f>
        <v>0</v>
      </c>
      <c r="T702" s="52" t="str">
        <f>'3500 '!AB1142</f>
        <v/>
      </c>
      <c r="U702" s="62">
        <f>'3500 '!AC1142</f>
        <v>0</v>
      </c>
      <c r="W702" s="81">
        <f t="shared" si="8"/>
        <v>0</v>
      </c>
      <c r="X702" s="81"/>
      <c r="Y702" s="81"/>
    </row>
    <row r="703" spans="1:25" s="6" customFormat="1" ht="18" hidden="1" customHeight="1" x14ac:dyDescent="0.3">
      <c r="A703" s="6" t="str">
        <f>'3500 '!A1143</f>
        <v>b</v>
      </c>
      <c r="B703" s="70" t="str">
        <f>'3500 '!B1143</f>
        <v/>
      </c>
      <c r="C703" s="29" t="str">
        <f>'3500 '!C1143</f>
        <v>საქონელი და მომსახურება</v>
      </c>
      <c r="D703" s="12">
        <f>'3500 '!D1143</f>
        <v>0</v>
      </c>
      <c r="E703" s="12">
        <f>'3500 '!E1143</f>
        <v>0</v>
      </c>
      <c r="F703" s="43">
        <f>'3500 '!F1143</f>
        <v>0</v>
      </c>
      <c r="G703" s="43">
        <f>'3500 '!G1143</f>
        <v>0</v>
      </c>
      <c r="H703" s="52" t="str">
        <f>'3500 '!L1143</f>
        <v/>
      </c>
      <c r="I703" s="12">
        <f>'3500 '!M1143</f>
        <v>0</v>
      </c>
      <c r="J703" s="12">
        <f>'3500 '!O1143</f>
        <v>0</v>
      </c>
      <c r="K703" s="12">
        <f>'3500 '!S1143</f>
        <v>0</v>
      </c>
      <c r="L703" s="43">
        <f>'3500 '!T1143</f>
        <v>0</v>
      </c>
      <c r="M703" s="52" t="str">
        <f>'3500 '!U1143</f>
        <v/>
      </c>
      <c r="N703" s="62">
        <f>'3500 '!V1143</f>
        <v>0</v>
      </c>
      <c r="O703" s="62">
        <f>'3500 '!W1143</f>
        <v>0</v>
      </c>
      <c r="P703" s="62">
        <f>'3500 '!X1143</f>
        <v>0</v>
      </c>
      <c r="Q703" s="62">
        <f>'3500 '!Y1143</f>
        <v>0</v>
      </c>
      <c r="R703" s="62">
        <f>'3500 '!Z1143</f>
        <v>0</v>
      </c>
      <c r="S703" s="62">
        <f>'3500 '!AA1143</f>
        <v>0</v>
      </c>
      <c r="T703" s="52" t="str">
        <f>'3500 '!AB1143</f>
        <v/>
      </c>
      <c r="U703" s="62">
        <f>'3500 '!AC1143</f>
        <v>0</v>
      </c>
      <c r="W703" s="81">
        <f t="shared" si="8"/>
        <v>0</v>
      </c>
      <c r="X703" s="81"/>
      <c r="Y703" s="81"/>
    </row>
    <row r="704" spans="1:25" s="6" customFormat="1" ht="18" hidden="1" customHeight="1" x14ac:dyDescent="0.3">
      <c r="A704" s="6" t="str">
        <f>'3500 '!A1144</f>
        <v>b</v>
      </c>
      <c r="B704" s="70" t="str">
        <f>'3500 '!B1144</f>
        <v/>
      </c>
      <c r="C704" s="29" t="str">
        <f>'3500 '!C1144</f>
        <v>პროცენტი</v>
      </c>
      <c r="D704" s="12">
        <f>'3500 '!D1144</f>
        <v>0</v>
      </c>
      <c r="E704" s="12">
        <f>'3500 '!E1144</f>
        <v>0</v>
      </c>
      <c r="F704" s="43">
        <f>'3500 '!F1144</f>
        <v>0</v>
      </c>
      <c r="G704" s="43">
        <f>'3500 '!G1144</f>
        <v>0</v>
      </c>
      <c r="H704" s="52" t="str">
        <f>'3500 '!L1144</f>
        <v/>
      </c>
      <c r="I704" s="12">
        <f>'3500 '!M1144</f>
        <v>0</v>
      </c>
      <c r="J704" s="12">
        <f>'3500 '!O1144</f>
        <v>0</v>
      </c>
      <c r="K704" s="12">
        <f>'3500 '!S1144</f>
        <v>0</v>
      </c>
      <c r="L704" s="43">
        <f>'3500 '!T1144</f>
        <v>0</v>
      </c>
      <c r="M704" s="52" t="str">
        <f>'3500 '!U1144</f>
        <v/>
      </c>
      <c r="N704" s="62">
        <f>'3500 '!V1144</f>
        <v>0</v>
      </c>
      <c r="O704" s="62">
        <f>'3500 '!W1144</f>
        <v>0</v>
      </c>
      <c r="P704" s="62">
        <f>'3500 '!X1144</f>
        <v>0</v>
      </c>
      <c r="Q704" s="62">
        <f>'3500 '!Y1144</f>
        <v>0</v>
      </c>
      <c r="R704" s="62">
        <f>'3500 '!Z1144</f>
        <v>0</v>
      </c>
      <c r="S704" s="62">
        <f>'3500 '!AA1144</f>
        <v>0</v>
      </c>
      <c r="T704" s="52" t="str">
        <f>'3500 '!AB1144</f>
        <v/>
      </c>
      <c r="U704" s="62">
        <f>'3500 '!AC1144</f>
        <v>0</v>
      </c>
      <c r="W704" s="81">
        <f t="shared" si="8"/>
        <v>0</v>
      </c>
      <c r="X704" s="81"/>
      <c r="Y704" s="81"/>
    </row>
    <row r="705" spans="1:25" s="6" customFormat="1" ht="18" hidden="1" customHeight="1" x14ac:dyDescent="0.3">
      <c r="A705" s="6" t="str">
        <f>'3500 '!A1145</f>
        <v>b</v>
      </c>
      <c r="B705" s="70" t="str">
        <f>'3500 '!B1145</f>
        <v/>
      </c>
      <c r="C705" s="29" t="str">
        <f>'3500 '!C1145</f>
        <v>სუბსიდიები</v>
      </c>
      <c r="D705" s="12">
        <f>'3500 '!D1145</f>
        <v>0</v>
      </c>
      <c r="E705" s="12">
        <f>'3500 '!E1145</f>
        <v>0</v>
      </c>
      <c r="F705" s="43">
        <f>'3500 '!F1145</f>
        <v>0</v>
      </c>
      <c r="G705" s="43">
        <f>'3500 '!G1145</f>
        <v>0</v>
      </c>
      <c r="H705" s="52" t="str">
        <f>'3500 '!L1145</f>
        <v/>
      </c>
      <c r="I705" s="12">
        <f>'3500 '!M1145</f>
        <v>0</v>
      </c>
      <c r="J705" s="12">
        <f>'3500 '!O1145</f>
        <v>0</v>
      </c>
      <c r="K705" s="12">
        <f>'3500 '!S1145</f>
        <v>0</v>
      </c>
      <c r="L705" s="43">
        <f>'3500 '!T1145</f>
        <v>0</v>
      </c>
      <c r="M705" s="52" t="str">
        <f>'3500 '!U1145</f>
        <v/>
      </c>
      <c r="N705" s="62">
        <f>'3500 '!V1145</f>
        <v>0</v>
      </c>
      <c r="O705" s="62">
        <f>'3500 '!W1145</f>
        <v>0</v>
      </c>
      <c r="P705" s="62">
        <f>'3500 '!X1145</f>
        <v>0</v>
      </c>
      <c r="Q705" s="62">
        <f>'3500 '!Y1145</f>
        <v>0</v>
      </c>
      <c r="R705" s="62">
        <f>'3500 '!Z1145</f>
        <v>0</v>
      </c>
      <c r="S705" s="62">
        <f>'3500 '!AA1145</f>
        <v>0</v>
      </c>
      <c r="T705" s="52" t="str">
        <f>'3500 '!AB1145</f>
        <v/>
      </c>
      <c r="U705" s="62">
        <f>'3500 '!AC1145</f>
        <v>0</v>
      </c>
      <c r="W705" s="81">
        <f t="shared" si="8"/>
        <v>0</v>
      </c>
      <c r="X705" s="81"/>
      <c r="Y705" s="81"/>
    </row>
    <row r="706" spans="1:25" s="6" customFormat="1" ht="18" hidden="1" customHeight="1" x14ac:dyDescent="0.3">
      <c r="A706" s="6" t="str">
        <f>'3500 '!A1146</f>
        <v>b</v>
      </c>
      <c r="B706" s="70" t="str">
        <f>'3500 '!B1146</f>
        <v/>
      </c>
      <c r="C706" s="29" t="str">
        <f>'3500 '!C1146</f>
        <v>გრანტები</v>
      </c>
      <c r="D706" s="12">
        <f>'3500 '!D1146</f>
        <v>0</v>
      </c>
      <c r="E706" s="12">
        <f>'3500 '!E1146</f>
        <v>0</v>
      </c>
      <c r="F706" s="43">
        <f>'3500 '!F1146</f>
        <v>0</v>
      </c>
      <c r="G706" s="43">
        <f>'3500 '!G1146</f>
        <v>0</v>
      </c>
      <c r="H706" s="52" t="str">
        <f>'3500 '!L1146</f>
        <v/>
      </c>
      <c r="I706" s="12">
        <f>'3500 '!M1146</f>
        <v>0</v>
      </c>
      <c r="J706" s="12">
        <f>'3500 '!O1146</f>
        <v>0</v>
      </c>
      <c r="K706" s="12">
        <f>'3500 '!S1146</f>
        <v>0</v>
      </c>
      <c r="L706" s="43">
        <f>'3500 '!T1146</f>
        <v>0</v>
      </c>
      <c r="M706" s="52" t="str">
        <f>'3500 '!U1146</f>
        <v/>
      </c>
      <c r="N706" s="62">
        <f>'3500 '!V1146</f>
        <v>0</v>
      </c>
      <c r="O706" s="62">
        <f>'3500 '!W1146</f>
        <v>0</v>
      </c>
      <c r="P706" s="62">
        <f>'3500 '!X1146</f>
        <v>0</v>
      </c>
      <c r="Q706" s="62">
        <f>'3500 '!Y1146</f>
        <v>0</v>
      </c>
      <c r="R706" s="62">
        <f>'3500 '!Z1146</f>
        <v>0</v>
      </c>
      <c r="S706" s="62">
        <f>'3500 '!AA1146</f>
        <v>0</v>
      </c>
      <c r="T706" s="52" t="str">
        <f>'3500 '!AB1146</f>
        <v/>
      </c>
      <c r="U706" s="62">
        <f>'3500 '!AC1146</f>
        <v>0</v>
      </c>
      <c r="W706" s="81">
        <f t="shared" si="8"/>
        <v>0</v>
      </c>
      <c r="X706" s="81"/>
      <c r="Y706" s="81"/>
    </row>
    <row r="707" spans="1:25" s="6" customFormat="1" ht="18" hidden="1" customHeight="1" x14ac:dyDescent="0.3">
      <c r="A707" s="6" t="str">
        <f>'3500 '!A1147</f>
        <v>b</v>
      </c>
      <c r="B707" s="70" t="str">
        <f>'3500 '!B1147</f>
        <v/>
      </c>
      <c r="C707" s="29" t="str">
        <f>'3500 '!C1147</f>
        <v>სოციალური უზრუნველყოფა</v>
      </c>
      <c r="D707" s="11">
        <f>'3500 '!D1147</f>
        <v>9277</v>
      </c>
      <c r="E707" s="11">
        <f>'3500 '!E1147</f>
        <v>9277</v>
      </c>
      <c r="F707" s="42">
        <f>'3500 '!F1147</f>
        <v>7493</v>
      </c>
      <c r="G707" s="42">
        <f>'3500 '!G1147</f>
        <v>7492.8536699999995</v>
      </c>
      <c r="H707" s="51">
        <f>'3500 '!L1147</f>
        <v>0.9999804711063659</v>
      </c>
      <c r="I707" s="11">
        <f>'3500 '!M1147</f>
        <v>0</v>
      </c>
      <c r="J707" s="11">
        <f>'3500 '!O1147</f>
        <v>864.7170000000001</v>
      </c>
      <c r="K707" s="11">
        <f>'3500 '!S1147</f>
        <v>820.06700000000001</v>
      </c>
      <c r="L707" s="42">
        <f>'3500 '!T1147</f>
        <v>0.14633000000048924</v>
      </c>
      <c r="M707" s="51">
        <f>'3500 '!U1147</f>
        <v>0.80768068017678118</v>
      </c>
      <c r="N707" s="61">
        <f>'3500 '!V1147</f>
        <v>1784.1463300000005</v>
      </c>
      <c r="O707" s="61">
        <f>'3500 '!W1147</f>
        <v>2491.1</v>
      </c>
      <c r="P707" s="61">
        <f>'3500 '!X1147</f>
        <v>2319</v>
      </c>
      <c r="Q707" s="61">
        <f>'3500 '!Y1147</f>
        <v>2730.2</v>
      </c>
      <c r="R707" s="61">
        <f>'3500 '!Z1147</f>
        <v>1653</v>
      </c>
      <c r="S707" s="61">
        <f>'3500 '!AA1147</f>
        <v>10223.053669999999</v>
      </c>
      <c r="T707" s="51">
        <f>'3500 '!AB1147</f>
        <v>1.1019784057346125</v>
      </c>
      <c r="U707" s="61">
        <f>'3500 '!AC1147</f>
        <v>-946.05366999999933</v>
      </c>
      <c r="V707" s="6">
        <v>2730.2</v>
      </c>
      <c r="W707" s="81">
        <f t="shared" si="8"/>
        <v>0</v>
      </c>
      <c r="X707" s="81"/>
      <c r="Y707" s="81"/>
    </row>
    <row r="708" spans="1:25" s="6" customFormat="1" ht="18" hidden="1" customHeight="1" x14ac:dyDescent="0.3">
      <c r="A708" s="6" t="str">
        <f>'3500 '!A1148</f>
        <v>b</v>
      </c>
      <c r="B708" s="70" t="str">
        <f>'3500 '!B1148</f>
        <v/>
      </c>
      <c r="C708" s="29" t="str">
        <f>'3500 '!C1148</f>
        <v>სხვა ხარჯები</v>
      </c>
      <c r="D708" s="12">
        <f>'3500 '!D1148</f>
        <v>0</v>
      </c>
      <c r="E708" s="12">
        <f>'3500 '!E1148</f>
        <v>0</v>
      </c>
      <c r="F708" s="43">
        <f>'3500 '!F1148</f>
        <v>0</v>
      </c>
      <c r="G708" s="43">
        <f>'3500 '!G1148</f>
        <v>0</v>
      </c>
      <c r="H708" s="52" t="str">
        <f>'3500 '!L1148</f>
        <v/>
      </c>
      <c r="I708" s="12">
        <f>'3500 '!M1148</f>
        <v>0</v>
      </c>
      <c r="J708" s="12">
        <f>'3500 '!O1148</f>
        <v>0</v>
      </c>
      <c r="K708" s="12">
        <f>'3500 '!S1148</f>
        <v>0</v>
      </c>
      <c r="L708" s="43">
        <f>'3500 '!T1148</f>
        <v>0</v>
      </c>
      <c r="M708" s="52" t="str">
        <f>'3500 '!U1148</f>
        <v/>
      </c>
      <c r="N708" s="62">
        <f>'3500 '!V1148</f>
        <v>0</v>
      </c>
      <c r="O708" s="62">
        <f>'3500 '!W1148</f>
        <v>0</v>
      </c>
      <c r="P708" s="62">
        <f>'3500 '!X1148</f>
        <v>0</v>
      </c>
      <c r="Q708" s="62">
        <f>'3500 '!Y1148</f>
        <v>0</v>
      </c>
      <c r="R708" s="62">
        <f>'3500 '!Z1148</f>
        <v>0</v>
      </c>
      <c r="S708" s="62">
        <f>'3500 '!AA1148</f>
        <v>0</v>
      </c>
      <c r="T708" s="52" t="str">
        <f>'3500 '!AB1148</f>
        <v/>
      </c>
      <c r="U708" s="62">
        <f>'3500 '!AC1148</f>
        <v>0</v>
      </c>
      <c r="W708" s="81">
        <f t="shared" si="8"/>
        <v>0</v>
      </c>
      <c r="X708" s="81"/>
      <c r="Y708" s="81"/>
    </row>
    <row r="709" spans="1:25" s="6" customFormat="1" ht="15" hidden="1" customHeight="1" x14ac:dyDescent="0.3">
      <c r="A709" s="6" t="str">
        <f>'3500 '!A1149</f>
        <v>b</v>
      </c>
      <c r="B709" s="69" t="str">
        <f>'3500 '!B1149</f>
        <v/>
      </c>
      <c r="C709" s="13" t="str">
        <f>'3500 '!C1149</f>
        <v>არაფინანსური აქტივების ზრდა</v>
      </c>
      <c r="D709" s="14">
        <f>'3500 '!D1149</f>
        <v>0</v>
      </c>
      <c r="E709" s="14">
        <f>'3500 '!E1149</f>
        <v>0</v>
      </c>
      <c r="F709" s="44">
        <f>'3500 '!F1149</f>
        <v>0</v>
      </c>
      <c r="G709" s="44">
        <f>'3500 '!G1149</f>
        <v>0</v>
      </c>
      <c r="H709" s="53" t="str">
        <f>'3500 '!L1149</f>
        <v/>
      </c>
      <c r="I709" s="14">
        <f>'3500 '!M1149</f>
        <v>0</v>
      </c>
      <c r="J709" s="14">
        <f>'3500 '!O1149</f>
        <v>0</v>
      </c>
      <c r="K709" s="14">
        <f>'3500 '!S1149</f>
        <v>0</v>
      </c>
      <c r="L709" s="44">
        <f>'3500 '!T1149</f>
        <v>0</v>
      </c>
      <c r="M709" s="53" t="str">
        <f>'3500 '!U1149</f>
        <v/>
      </c>
      <c r="N709" s="63">
        <f>'3500 '!V1149</f>
        <v>0</v>
      </c>
      <c r="O709" s="63">
        <f>'3500 '!W1149</f>
        <v>0</v>
      </c>
      <c r="P709" s="63">
        <f>'3500 '!X1149</f>
        <v>0</v>
      </c>
      <c r="Q709" s="63">
        <f>'3500 '!Y1149</f>
        <v>0</v>
      </c>
      <c r="R709" s="63">
        <f>'3500 '!Z1149</f>
        <v>0</v>
      </c>
      <c r="S709" s="63">
        <f>'3500 '!AA1149</f>
        <v>0</v>
      </c>
      <c r="T709" s="53" t="str">
        <f>'3500 '!AB1149</f>
        <v/>
      </c>
      <c r="U709" s="63">
        <f>'3500 '!AC1149</f>
        <v>0</v>
      </c>
      <c r="W709" s="81">
        <f t="shared" si="8"/>
        <v>0</v>
      </c>
      <c r="X709" s="81"/>
      <c r="Y709" s="81"/>
    </row>
    <row r="710" spans="1:25" s="6" customFormat="1" ht="15" hidden="1" customHeight="1" x14ac:dyDescent="0.3">
      <c r="A710" s="6" t="str">
        <f>'3500 '!A1150</f>
        <v>b</v>
      </c>
      <c r="B710" s="69" t="str">
        <f>'3500 '!B1150</f>
        <v/>
      </c>
      <c r="C710" s="13" t="str">
        <f>'3500 '!C1150</f>
        <v>ფინანსური აქტივების ზრდა</v>
      </c>
      <c r="D710" s="14">
        <f>'3500 '!D1150</f>
        <v>0</v>
      </c>
      <c r="E710" s="14">
        <f>'3500 '!E1150</f>
        <v>0</v>
      </c>
      <c r="F710" s="44">
        <f>'3500 '!F1150</f>
        <v>0</v>
      </c>
      <c r="G710" s="44">
        <f>'3500 '!G1150</f>
        <v>0</v>
      </c>
      <c r="H710" s="53" t="str">
        <f>'3500 '!L1150</f>
        <v/>
      </c>
      <c r="I710" s="14">
        <f>'3500 '!M1150</f>
        <v>0</v>
      </c>
      <c r="J710" s="14">
        <f>'3500 '!O1150</f>
        <v>0</v>
      </c>
      <c r="K710" s="14">
        <f>'3500 '!S1150</f>
        <v>0</v>
      </c>
      <c r="L710" s="44">
        <f>'3500 '!T1150</f>
        <v>0</v>
      </c>
      <c r="M710" s="53" t="str">
        <f>'3500 '!U1150</f>
        <v/>
      </c>
      <c r="N710" s="63">
        <f>'3500 '!V1150</f>
        <v>0</v>
      </c>
      <c r="O710" s="63">
        <f>'3500 '!W1150</f>
        <v>0</v>
      </c>
      <c r="P710" s="63">
        <f>'3500 '!X1150</f>
        <v>0</v>
      </c>
      <c r="Q710" s="63">
        <f>'3500 '!Y1150</f>
        <v>0</v>
      </c>
      <c r="R710" s="63">
        <f>'3500 '!Z1150</f>
        <v>0</v>
      </c>
      <c r="S710" s="63">
        <f>'3500 '!AA1150</f>
        <v>0</v>
      </c>
      <c r="T710" s="53" t="str">
        <f>'3500 '!AB1150</f>
        <v/>
      </c>
      <c r="U710" s="63">
        <f>'3500 '!AC1150</f>
        <v>0</v>
      </c>
      <c r="W710" s="81">
        <f t="shared" si="8"/>
        <v>0</v>
      </c>
      <c r="X710" s="81"/>
      <c r="Y710" s="81"/>
    </row>
    <row r="711" spans="1:25" s="6" customFormat="1" ht="15.75" hidden="1" customHeight="1" thickBot="1" x14ac:dyDescent="0.3">
      <c r="A711" s="6" t="str">
        <f>'3500 '!A1151</f>
        <v>b</v>
      </c>
      <c r="B711" s="71" t="str">
        <f>'3500 '!B1151</f>
        <v/>
      </c>
      <c r="C711" s="17" t="str">
        <f>'3500 '!C1151</f>
        <v>ვალდებულებების კლება</v>
      </c>
      <c r="D711" s="18">
        <f>'3500 '!D1151</f>
        <v>0</v>
      </c>
      <c r="E711" s="18">
        <f>'3500 '!E1151</f>
        <v>0</v>
      </c>
      <c r="F711" s="46">
        <f>'3500 '!F1151</f>
        <v>0</v>
      </c>
      <c r="G711" s="46">
        <f>'3500 '!G1151</f>
        <v>0</v>
      </c>
      <c r="H711" s="55" t="str">
        <f>'3500 '!L1151</f>
        <v/>
      </c>
      <c r="I711" s="18">
        <f>'3500 '!M1151</f>
        <v>0</v>
      </c>
      <c r="J711" s="18">
        <f>'3500 '!O1151</f>
        <v>0</v>
      </c>
      <c r="K711" s="18">
        <f>'3500 '!S1151</f>
        <v>0</v>
      </c>
      <c r="L711" s="46">
        <f>'3500 '!T1151</f>
        <v>0</v>
      </c>
      <c r="M711" s="55" t="str">
        <f>'3500 '!U1151</f>
        <v/>
      </c>
      <c r="N711" s="65">
        <f>'3500 '!V1151</f>
        <v>0</v>
      </c>
      <c r="O711" s="65">
        <f>'3500 '!W1151</f>
        <v>0</v>
      </c>
      <c r="P711" s="65">
        <f>'3500 '!X1151</f>
        <v>0</v>
      </c>
      <c r="Q711" s="65">
        <f>'3500 '!Y1151</f>
        <v>0</v>
      </c>
      <c r="R711" s="65">
        <f>'3500 '!Z1151</f>
        <v>0</v>
      </c>
      <c r="S711" s="65">
        <f>'3500 '!AA1151</f>
        <v>0</v>
      </c>
      <c r="T711" s="55" t="str">
        <f>'3500 '!AB1151</f>
        <v/>
      </c>
      <c r="U711" s="65">
        <f>'3500 '!AC1151</f>
        <v>0</v>
      </c>
      <c r="W711" s="81">
        <f t="shared" si="8"/>
        <v>0</v>
      </c>
      <c r="X711" s="81"/>
      <c r="Y711" s="81"/>
    </row>
    <row r="712" spans="1:25" s="6" customFormat="1" ht="17.25" thickTop="1" thickBot="1" x14ac:dyDescent="0.3">
      <c r="A712" s="6" t="str">
        <f>'3500 '!A1164</f>
        <v>a</v>
      </c>
      <c r="B712" s="67" t="str">
        <f>'3500 '!B1164</f>
        <v>35 03 03 08</v>
      </c>
      <c r="C712" s="19" t="str">
        <f>'3500 '!C1164</f>
        <v>სოფლის ექიმი</v>
      </c>
      <c r="D712" s="7">
        <f>'3500 '!D1164</f>
        <v>25334</v>
      </c>
      <c r="E712" s="7">
        <f>'3500 '!E1164</f>
        <v>25334</v>
      </c>
      <c r="F712" s="40">
        <f>'3500 '!F1164</f>
        <v>17180</v>
      </c>
      <c r="G712" s="40">
        <f>'3500 '!G1164</f>
        <v>17176.52088</v>
      </c>
      <c r="H712" s="49">
        <f>'3500 '!L1164</f>
        <v>0.99979749010477303</v>
      </c>
      <c r="I712" s="7">
        <f>'3500 '!M1164</f>
        <v>0</v>
      </c>
      <c r="J712" s="7">
        <f>'3500 '!O1164</f>
        <v>1942.1474900000012</v>
      </c>
      <c r="K712" s="7">
        <f>'3500 '!S1164</f>
        <v>2217.6797900000001</v>
      </c>
      <c r="L712" s="40">
        <f>'3500 '!T1164</f>
        <v>3.4791199999999662</v>
      </c>
      <c r="M712" s="49">
        <f>'3500 '!U1164</f>
        <v>0.67800271887581909</v>
      </c>
      <c r="N712" s="59">
        <f>'3500 '!V1164</f>
        <v>8157.47912</v>
      </c>
      <c r="O712" s="59">
        <f>'3500 '!W1164</f>
        <v>6137</v>
      </c>
      <c r="P712" s="59">
        <f>'3500 '!X1164</f>
        <v>6664</v>
      </c>
      <c r="Q712" s="59">
        <f>'3500 '!Y1164</f>
        <v>6221.5</v>
      </c>
      <c r="R712" s="59">
        <f>'3500 '!Z1164</f>
        <v>7104</v>
      </c>
      <c r="S712" s="59">
        <f>'3500 '!AA1164</f>
        <v>23398.02088</v>
      </c>
      <c r="T712" s="49">
        <f>'3500 '!AB1164</f>
        <v>0.92358178258466883</v>
      </c>
      <c r="U712" s="59">
        <f>'3500 '!AC1164</f>
        <v>1935.97912</v>
      </c>
      <c r="W712" s="81"/>
      <c r="X712" s="81"/>
      <c r="Y712" s="81"/>
    </row>
    <row r="713" spans="1:25" s="6" customFormat="1" ht="18.75" hidden="1" customHeight="1" thickTop="1" x14ac:dyDescent="0.3">
      <c r="A713" s="6" t="str">
        <f>'3500 '!A1165</f>
        <v>b</v>
      </c>
      <c r="B713" s="69" t="str">
        <f>'3500 '!B1165</f>
        <v/>
      </c>
      <c r="C713" s="8" t="str">
        <f>'3500 '!C1165</f>
        <v>ხარჯები</v>
      </c>
      <c r="D713" s="9">
        <f>'3500 '!D1165</f>
        <v>25334</v>
      </c>
      <c r="E713" s="9">
        <f>'3500 '!E1165</f>
        <v>25334</v>
      </c>
      <c r="F713" s="41">
        <f>'3500 '!F1165</f>
        <v>17180</v>
      </c>
      <c r="G713" s="41">
        <f>'3500 '!G1165</f>
        <v>17176.52088</v>
      </c>
      <c r="H713" s="50">
        <f>'3500 '!L1165</f>
        <v>0.99979749010477303</v>
      </c>
      <c r="I713" s="9">
        <f>'3500 '!M1165</f>
        <v>0</v>
      </c>
      <c r="J713" s="9">
        <f>'3500 '!O1165</f>
        <v>1942.1474900000012</v>
      </c>
      <c r="K713" s="9">
        <f>'3500 '!S1165</f>
        <v>2217.6797900000001</v>
      </c>
      <c r="L713" s="41">
        <f>'3500 '!T1165</f>
        <v>3.4791199999999662</v>
      </c>
      <c r="M713" s="50">
        <f>'3500 '!U1165</f>
        <v>0.67800271887581909</v>
      </c>
      <c r="N713" s="60">
        <f>'3500 '!V1165</f>
        <v>8157.47912</v>
      </c>
      <c r="O713" s="60">
        <f>'3500 '!W1165</f>
        <v>6137</v>
      </c>
      <c r="P713" s="60">
        <f>'3500 '!X1165</f>
        <v>6664</v>
      </c>
      <c r="Q713" s="60">
        <f>'3500 '!Y1165</f>
        <v>6221.5</v>
      </c>
      <c r="R713" s="60">
        <f>'3500 '!Z1165</f>
        <v>7104</v>
      </c>
      <c r="S713" s="60">
        <f>'3500 '!AA1165</f>
        <v>23398.02088</v>
      </c>
      <c r="T713" s="50">
        <f>'3500 '!AB1165</f>
        <v>0.92358178258466883</v>
      </c>
      <c r="U713" s="60">
        <f>'3500 '!AC1165</f>
        <v>1935.97912</v>
      </c>
      <c r="V713" s="6">
        <v>6221.5</v>
      </c>
      <c r="W713" s="81">
        <f t="shared" si="8"/>
        <v>0</v>
      </c>
      <c r="X713" s="81"/>
      <c r="Y713" s="81"/>
    </row>
    <row r="714" spans="1:25" s="6" customFormat="1" ht="18" hidden="1" customHeight="1" x14ac:dyDescent="0.3">
      <c r="A714" s="6" t="str">
        <f>'3500 '!A1166</f>
        <v>b</v>
      </c>
      <c r="B714" s="70" t="str">
        <f>'3500 '!B1166</f>
        <v/>
      </c>
      <c r="C714" s="29" t="str">
        <f>'3500 '!C1166</f>
        <v>შრომის ანაზღაურება</v>
      </c>
      <c r="D714" s="12">
        <f>'3500 '!D1166</f>
        <v>0</v>
      </c>
      <c r="E714" s="12">
        <f>'3500 '!E1166</f>
        <v>0</v>
      </c>
      <c r="F714" s="43">
        <f>'3500 '!F1166</f>
        <v>0</v>
      </c>
      <c r="G714" s="43">
        <f>'3500 '!G1166</f>
        <v>0</v>
      </c>
      <c r="H714" s="52" t="str">
        <f>'3500 '!L1166</f>
        <v/>
      </c>
      <c r="I714" s="12">
        <f>'3500 '!M1166</f>
        <v>0</v>
      </c>
      <c r="J714" s="12">
        <f>'3500 '!O1166</f>
        <v>0</v>
      </c>
      <c r="K714" s="12">
        <f>'3500 '!S1166</f>
        <v>0</v>
      </c>
      <c r="L714" s="43">
        <f>'3500 '!T1166</f>
        <v>0</v>
      </c>
      <c r="M714" s="52" t="str">
        <f>'3500 '!U1166</f>
        <v/>
      </c>
      <c r="N714" s="62">
        <f>'3500 '!V1166</f>
        <v>0</v>
      </c>
      <c r="O714" s="62">
        <f>'3500 '!W1166</f>
        <v>0</v>
      </c>
      <c r="P714" s="62">
        <f>'3500 '!X1166</f>
        <v>0</v>
      </c>
      <c r="Q714" s="62">
        <f>'3500 '!Y1166</f>
        <v>0</v>
      </c>
      <c r="R714" s="62">
        <f>'3500 '!Z1166</f>
        <v>0</v>
      </c>
      <c r="S714" s="62">
        <f>'3500 '!AA1166</f>
        <v>0</v>
      </c>
      <c r="T714" s="52" t="str">
        <f>'3500 '!AB1166</f>
        <v/>
      </c>
      <c r="U714" s="62">
        <f>'3500 '!AC1166</f>
        <v>0</v>
      </c>
      <c r="W714" s="81">
        <f t="shared" si="8"/>
        <v>0</v>
      </c>
      <c r="X714" s="81"/>
      <c r="Y714" s="81"/>
    </row>
    <row r="715" spans="1:25" s="6" customFormat="1" ht="18" hidden="1" customHeight="1" x14ac:dyDescent="0.3">
      <c r="A715" s="6" t="str">
        <f>'3500 '!A1167</f>
        <v>b</v>
      </c>
      <c r="B715" s="70" t="str">
        <f>'3500 '!B1167</f>
        <v/>
      </c>
      <c r="C715" s="29" t="str">
        <f>'3500 '!C1167</f>
        <v>საქონელი და მომსახურება</v>
      </c>
      <c r="D715" s="12">
        <f>'3500 '!D1167</f>
        <v>0</v>
      </c>
      <c r="E715" s="12">
        <f>'3500 '!E1167</f>
        <v>0</v>
      </c>
      <c r="F715" s="43">
        <f>'3500 '!F1167</f>
        <v>0</v>
      </c>
      <c r="G715" s="43">
        <f>'3500 '!G1167</f>
        <v>0</v>
      </c>
      <c r="H715" s="52" t="str">
        <f>'3500 '!L1167</f>
        <v/>
      </c>
      <c r="I715" s="12">
        <f>'3500 '!M1167</f>
        <v>0</v>
      </c>
      <c r="J715" s="12">
        <f>'3500 '!O1167</f>
        <v>0</v>
      </c>
      <c r="K715" s="12">
        <f>'3500 '!S1167</f>
        <v>0</v>
      </c>
      <c r="L715" s="43">
        <f>'3500 '!T1167</f>
        <v>0</v>
      </c>
      <c r="M715" s="52" t="str">
        <f>'3500 '!U1167</f>
        <v/>
      </c>
      <c r="N715" s="62">
        <f>'3500 '!V1167</f>
        <v>0</v>
      </c>
      <c r="O715" s="62">
        <f>'3500 '!W1167</f>
        <v>0</v>
      </c>
      <c r="P715" s="62">
        <f>'3500 '!X1167</f>
        <v>0</v>
      </c>
      <c r="Q715" s="62">
        <f>'3500 '!Y1167</f>
        <v>0</v>
      </c>
      <c r="R715" s="62">
        <f>'3500 '!Z1167</f>
        <v>0</v>
      </c>
      <c r="S715" s="62">
        <f>'3500 '!AA1167</f>
        <v>0</v>
      </c>
      <c r="T715" s="52" t="str">
        <f>'3500 '!AB1167</f>
        <v/>
      </c>
      <c r="U715" s="62">
        <f>'3500 '!AC1167</f>
        <v>0</v>
      </c>
      <c r="W715" s="81">
        <f t="shared" si="8"/>
        <v>0</v>
      </c>
      <c r="X715" s="81"/>
      <c r="Y715" s="81"/>
    </row>
    <row r="716" spans="1:25" s="6" customFormat="1" ht="18" hidden="1" customHeight="1" x14ac:dyDescent="0.3">
      <c r="A716" s="6" t="str">
        <f>'3500 '!A1168</f>
        <v>b</v>
      </c>
      <c r="B716" s="70" t="str">
        <f>'3500 '!B1168</f>
        <v/>
      </c>
      <c r="C716" s="29" t="str">
        <f>'3500 '!C1168</f>
        <v>პროცენტი</v>
      </c>
      <c r="D716" s="12">
        <f>'3500 '!D1168</f>
        <v>0</v>
      </c>
      <c r="E716" s="12">
        <f>'3500 '!E1168</f>
        <v>0</v>
      </c>
      <c r="F716" s="43">
        <f>'3500 '!F1168</f>
        <v>0</v>
      </c>
      <c r="G716" s="43">
        <f>'3500 '!G1168</f>
        <v>0</v>
      </c>
      <c r="H716" s="52" t="str">
        <f>'3500 '!L1168</f>
        <v/>
      </c>
      <c r="I716" s="12">
        <f>'3500 '!M1168</f>
        <v>0</v>
      </c>
      <c r="J716" s="12">
        <f>'3500 '!O1168</f>
        <v>0</v>
      </c>
      <c r="K716" s="12">
        <f>'3500 '!S1168</f>
        <v>0</v>
      </c>
      <c r="L716" s="43">
        <f>'3500 '!T1168</f>
        <v>0</v>
      </c>
      <c r="M716" s="52" t="str">
        <f>'3500 '!U1168</f>
        <v/>
      </c>
      <c r="N716" s="62">
        <f>'3500 '!V1168</f>
        <v>0</v>
      </c>
      <c r="O716" s="62">
        <f>'3500 '!W1168</f>
        <v>0</v>
      </c>
      <c r="P716" s="62">
        <f>'3500 '!X1168</f>
        <v>0</v>
      </c>
      <c r="Q716" s="62">
        <f>'3500 '!Y1168</f>
        <v>0</v>
      </c>
      <c r="R716" s="62">
        <f>'3500 '!Z1168</f>
        <v>0</v>
      </c>
      <c r="S716" s="62">
        <f>'3500 '!AA1168</f>
        <v>0</v>
      </c>
      <c r="T716" s="52" t="str">
        <f>'3500 '!AB1168</f>
        <v/>
      </c>
      <c r="U716" s="62">
        <f>'3500 '!AC1168</f>
        <v>0</v>
      </c>
      <c r="W716" s="81">
        <f t="shared" si="8"/>
        <v>0</v>
      </c>
      <c r="X716" s="81"/>
      <c r="Y716" s="81"/>
    </row>
    <row r="717" spans="1:25" s="6" customFormat="1" ht="18" hidden="1" customHeight="1" x14ac:dyDescent="0.3">
      <c r="A717" s="6" t="str">
        <f>'3500 '!A1169</f>
        <v>b</v>
      </c>
      <c r="B717" s="70" t="str">
        <f>'3500 '!B1169</f>
        <v/>
      </c>
      <c r="C717" s="29" t="str">
        <f>'3500 '!C1169</f>
        <v>სუბსიდიები</v>
      </c>
      <c r="D717" s="12">
        <f>'3500 '!D1169</f>
        <v>0</v>
      </c>
      <c r="E717" s="12">
        <f>'3500 '!E1169</f>
        <v>0</v>
      </c>
      <c r="F717" s="43">
        <f>'3500 '!F1169</f>
        <v>0</v>
      </c>
      <c r="G717" s="43">
        <f>'3500 '!G1169</f>
        <v>0</v>
      </c>
      <c r="H717" s="52" t="str">
        <f>'3500 '!L1169</f>
        <v/>
      </c>
      <c r="I717" s="12">
        <f>'3500 '!M1169</f>
        <v>0</v>
      </c>
      <c r="J717" s="12">
        <f>'3500 '!O1169</f>
        <v>0</v>
      </c>
      <c r="K717" s="12">
        <f>'3500 '!S1169</f>
        <v>0</v>
      </c>
      <c r="L717" s="43">
        <f>'3500 '!T1169</f>
        <v>0</v>
      </c>
      <c r="M717" s="52" t="str">
        <f>'3500 '!U1169</f>
        <v/>
      </c>
      <c r="N717" s="62">
        <f>'3500 '!V1169</f>
        <v>0</v>
      </c>
      <c r="O717" s="62">
        <f>'3500 '!W1169</f>
        <v>0</v>
      </c>
      <c r="P717" s="62">
        <f>'3500 '!X1169</f>
        <v>0</v>
      </c>
      <c r="Q717" s="62">
        <f>'3500 '!Y1169</f>
        <v>0</v>
      </c>
      <c r="R717" s="62">
        <f>'3500 '!Z1169</f>
        <v>0</v>
      </c>
      <c r="S717" s="62">
        <f>'3500 '!AA1169</f>
        <v>0</v>
      </c>
      <c r="T717" s="52" t="str">
        <f>'3500 '!AB1169</f>
        <v/>
      </c>
      <c r="U717" s="62">
        <f>'3500 '!AC1169</f>
        <v>0</v>
      </c>
      <c r="W717" s="81">
        <f t="shared" si="8"/>
        <v>0</v>
      </c>
      <c r="X717" s="81"/>
      <c r="Y717" s="81"/>
    </row>
    <row r="718" spans="1:25" s="6" customFormat="1" ht="18" hidden="1" customHeight="1" x14ac:dyDescent="0.3">
      <c r="A718" s="6" t="str">
        <f>'3500 '!A1170</f>
        <v>b</v>
      </c>
      <c r="B718" s="70" t="str">
        <f>'3500 '!B1170</f>
        <v/>
      </c>
      <c r="C718" s="29" t="str">
        <f>'3500 '!C1170</f>
        <v>გრანტები</v>
      </c>
      <c r="D718" s="12">
        <f>'3500 '!D1170</f>
        <v>0</v>
      </c>
      <c r="E718" s="12">
        <f>'3500 '!E1170</f>
        <v>0</v>
      </c>
      <c r="F718" s="43">
        <f>'3500 '!F1170</f>
        <v>0</v>
      </c>
      <c r="G718" s="43">
        <f>'3500 '!G1170</f>
        <v>0</v>
      </c>
      <c r="H718" s="52" t="str">
        <f>'3500 '!L1170</f>
        <v/>
      </c>
      <c r="I718" s="12">
        <f>'3500 '!M1170</f>
        <v>0</v>
      </c>
      <c r="J718" s="12">
        <f>'3500 '!O1170</f>
        <v>0</v>
      </c>
      <c r="K718" s="12">
        <f>'3500 '!S1170</f>
        <v>0</v>
      </c>
      <c r="L718" s="43">
        <f>'3500 '!T1170</f>
        <v>0</v>
      </c>
      <c r="M718" s="52" t="str">
        <f>'3500 '!U1170</f>
        <v/>
      </c>
      <c r="N718" s="62">
        <f>'3500 '!V1170</f>
        <v>0</v>
      </c>
      <c r="O718" s="62">
        <f>'3500 '!W1170</f>
        <v>0</v>
      </c>
      <c r="P718" s="62">
        <f>'3500 '!X1170</f>
        <v>0</v>
      </c>
      <c r="Q718" s="62">
        <f>'3500 '!Y1170</f>
        <v>0</v>
      </c>
      <c r="R718" s="62">
        <f>'3500 '!Z1170</f>
        <v>0</v>
      </c>
      <c r="S718" s="62">
        <f>'3500 '!AA1170</f>
        <v>0</v>
      </c>
      <c r="T718" s="52" t="str">
        <f>'3500 '!AB1170</f>
        <v/>
      </c>
      <c r="U718" s="62">
        <f>'3500 '!AC1170</f>
        <v>0</v>
      </c>
      <c r="W718" s="81">
        <f t="shared" si="8"/>
        <v>0</v>
      </c>
      <c r="X718" s="81"/>
      <c r="Y718" s="81"/>
    </row>
    <row r="719" spans="1:25" s="6" customFormat="1" ht="18" hidden="1" customHeight="1" x14ac:dyDescent="0.3">
      <c r="A719" s="6" t="str">
        <f>'3500 '!A1171</f>
        <v>b</v>
      </c>
      <c r="B719" s="70" t="str">
        <f>'3500 '!B1171</f>
        <v/>
      </c>
      <c r="C719" s="29" t="str">
        <f>'3500 '!C1171</f>
        <v>სოციალური უზრუნველყოფა</v>
      </c>
      <c r="D719" s="11">
        <f>'3500 '!D1171</f>
        <v>25334</v>
      </c>
      <c r="E719" s="11">
        <f>'3500 '!E1171</f>
        <v>25334</v>
      </c>
      <c r="F719" s="42">
        <f>'3500 '!F1171</f>
        <v>17180</v>
      </c>
      <c r="G719" s="42">
        <f>'3500 '!G1171</f>
        <v>17176.52088</v>
      </c>
      <c r="H719" s="51">
        <f>'3500 '!L1171</f>
        <v>0.99979749010477303</v>
      </c>
      <c r="I719" s="11">
        <f>'3500 '!M1171</f>
        <v>0</v>
      </c>
      <c r="J719" s="11">
        <f>'3500 '!O1171</f>
        <v>1942.1474900000012</v>
      </c>
      <c r="K719" s="11">
        <f>'3500 '!S1171</f>
        <v>2217.6797900000001</v>
      </c>
      <c r="L719" s="42">
        <f>'3500 '!T1171</f>
        <v>3.4791199999999662</v>
      </c>
      <c r="M719" s="51">
        <f>'3500 '!U1171</f>
        <v>0.67800271887581909</v>
      </c>
      <c r="N719" s="61">
        <f>'3500 '!V1171</f>
        <v>8157.47912</v>
      </c>
      <c r="O719" s="61">
        <f>'3500 '!W1171</f>
        <v>6137</v>
      </c>
      <c r="P719" s="61">
        <f>'3500 '!X1171</f>
        <v>6664</v>
      </c>
      <c r="Q719" s="61">
        <f>'3500 '!Y1171</f>
        <v>6221.5</v>
      </c>
      <c r="R719" s="61">
        <f>'3500 '!Z1171</f>
        <v>7104</v>
      </c>
      <c r="S719" s="61">
        <f>'3500 '!AA1171</f>
        <v>23398.02088</v>
      </c>
      <c r="T719" s="51">
        <f>'3500 '!AB1171</f>
        <v>0.92358178258466883</v>
      </c>
      <c r="U719" s="61">
        <f>'3500 '!AC1171</f>
        <v>1935.97912</v>
      </c>
      <c r="V719" s="6">
        <v>6221.5</v>
      </c>
      <c r="W719" s="81">
        <f t="shared" si="8"/>
        <v>0</v>
      </c>
      <c r="X719" s="81"/>
      <c r="Y719" s="81"/>
    </row>
    <row r="720" spans="1:25" s="6" customFormat="1" ht="18" hidden="1" customHeight="1" x14ac:dyDescent="0.3">
      <c r="A720" s="6" t="str">
        <f>'3500 '!A1172</f>
        <v>b</v>
      </c>
      <c r="B720" s="70" t="str">
        <f>'3500 '!B1172</f>
        <v/>
      </c>
      <c r="C720" s="29" t="str">
        <f>'3500 '!C1172</f>
        <v>სხვა ხარჯები</v>
      </c>
      <c r="D720" s="12">
        <f>'3500 '!D1172</f>
        <v>0</v>
      </c>
      <c r="E720" s="12">
        <f>'3500 '!E1172</f>
        <v>0</v>
      </c>
      <c r="F720" s="43">
        <f>'3500 '!F1172</f>
        <v>0</v>
      </c>
      <c r="G720" s="43">
        <f>'3500 '!G1172</f>
        <v>0</v>
      </c>
      <c r="H720" s="52" t="str">
        <f>'3500 '!L1172</f>
        <v/>
      </c>
      <c r="I720" s="12">
        <f>'3500 '!M1172</f>
        <v>0</v>
      </c>
      <c r="J720" s="12">
        <f>'3500 '!O1172</f>
        <v>0</v>
      </c>
      <c r="K720" s="12">
        <f>'3500 '!S1172</f>
        <v>0</v>
      </c>
      <c r="L720" s="43">
        <f>'3500 '!T1172</f>
        <v>0</v>
      </c>
      <c r="M720" s="52" t="str">
        <f>'3500 '!U1172</f>
        <v/>
      </c>
      <c r="N720" s="62">
        <f>'3500 '!V1172</f>
        <v>0</v>
      </c>
      <c r="O720" s="62">
        <f>'3500 '!W1172</f>
        <v>0</v>
      </c>
      <c r="P720" s="62">
        <f>'3500 '!X1172</f>
        <v>0</v>
      </c>
      <c r="Q720" s="62">
        <f>'3500 '!Y1172</f>
        <v>0</v>
      </c>
      <c r="R720" s="62">
        <f>'3500 '!Z1172</f>
        <v>0</v>
      </c>
      <c r="S720" s="62">
        <f>'3500 '!AA1172</f>
        <v>0</v>
      </c>
      <c r="T720" s="52" t="str">
        <f>'3500 '!AB1172</f>
        <v/>
      </c>
      <c r="U720" s="62">
        <f>'3500 '!AC1172</f>
        <v>0</v>
      </c>
      <c r="W720" s="81">
        <f t="shared" si="8"/>
        <v>0</v>
      </c>
      <c r="X720" s="81"/>
      <c r="Y720" s="81"/>
    </row>
    <row r="721" spans="1:25" s="6" customFormat="1" ht="15" hidden="1" customHeight="1" x14ac:dyDescent="0.3">
      <c r="A721" s="6" t="str">
        <f>'3500 '!A1173</f>
        <v>b</v>
      </c>
      <c r="B721" s="69" t="str">
        <f>'3500 '!B1173</f>
        <v/>
      </c>
      <c r="C721" s="13" t="str">
        <f>'3500 '!C1173</f>
        <v>არაფინანსური აქტივების ზრდა</v>
      </c>
      <c r="D721" s="14">
        <f>'3500 '!D1173</f>
        <v>0</v>
      </c>
      <c r="E721" s="14">
        <f>'3500 '!E1173</f>
        <v>0</v>
      </c>
      <c r="F721" s="44">
        <f>'3500 '!F1173</f>
        <v>0</v>
      </c>
      <c r="G721" s="44">
        <f>'3500 '!G1173</f>
        <v>0</v>
      </c>
      <c r="H721" s="53" t="str">
        <f>'3500 '!L1173</f>
        <v/>
      </c>
      <c r="I721" s="14">
        <f>'3500 '!M1173</f>
        <v>0</v>
      </c>
      <c r="J721" s="14">
        <f>'3500 '!O1173</f>
        <v>0</v>
      </c>
      <c r="K721" s="14">
        <f>'3500 '!S1173</f>
        <v>0</v>
      </c>
      <c r="L721" s="44">
        <f>'3500 '!T1173</f>
        <v>0</v>
      </c>
      <c r="M721" s="53" t="str">
        <f>'3500 '!U1173</f>
        <v/>
      </c>
      <c r="N721" s="63">
        <f>'3500 '!V1173</f>
        <v>0</v>
      </c>
      <c r="O721" s="63">
        <f>'3500 '!W1173</f>
        <v>0</v>
      </c>
      <c r="P721" s="63">
        <f>'3500 '!X1173</f>
        <v>0</v>
      </c>
      <c r="Q721" s="63">
        <f>'3500 '!Y1173</f>
        <v>0</v>
      </c>
      <c r="R721" s="63">
        <f>'3500 '!Z1173</f>
        <v>0</v>
      </c>
      <c r="S721" s="63">
        <f>'3500 '!AA1173</f>
        <v>0</v>
      </c>
      <c r="T721" s="53" t="str">
        <f>'3500 '!AB1173</f>
        <v/>
      </c>
      <c r="U721" s="63">
        <f>'3500 '!AC1173</f>
        <v>0</v>
      </c>
      <c r="W721" s="81">
        <f t="shared" ref="W721:W770" si="9">Q721-V721</f>
        <v>0</v>
      </c>
      <c r="X721" s="81"/>
      <c r="Y721" s="81"/>
    </row>
    <row r="722" spans="1:25" s="6" customFormat="1" ht="15" hidden="1" customHeight="1" x14ac:dyDescent="0.3">
      <c r="A722" s="6" t="str">
        <f>'3500 '!A1174</f>
        <v>b</v>
      </c>
      <c r="B722" s="69" t="str">
        <f>'3500 '!B1174</f>
        <v/>
      </c>
      <c r="C722" s="13" t="str">
        <f>'3500 '!C1174</f>
        <v>ფინანსური აქტივების ზრდა</v>
      </c>
      <c r="D722" s="14">
        <f>'3500 '!D1174</f>
        <v>0</v>
      </c>
      <c r="E722" s="14">
        <f>'3500 '!E1174</f>
        <v>0</v>
      </c>
      <c r="F722" s="44">
        <f>'3500 '!F1174</f>
        <v>0</v>
      </c>
      <c r="G722" s="44">
        <f>'3500 '!G1174</f>
        <v>0</v>
      </c>
      <c r="H722" s="53" t="str">
        <f>'3500 '!L1174</f>
        <v/>
      </c>
      <c r="I722" s="14">
        <f>'3500 '!M1174</f>
        <v>0</v>
      </c>
      <c r="J722" s="14">
        <f>'3500 '!O1174</f>
        <v>0</v>
      </c>
      <c r="K722" s="14">
        <f>'3500 '!S1174</f>
        <v>0</v>
      </c>
      <c r="L722" s="44">
        <f>'3500 '!T1174</f>
        <v>0</v>
      </c>
      <c r="M722" s="53" t="str">
        <f>'3500 '!U1174</f>
        <v/>
      </c>
      <c r="N722" s="63">
        <f>'3500 '!V1174</f>
        <v>0</v>
      </c>
      <c r="O722" s="63">
        <f>'3500 '!W1174</f>
        <v>0</v>
      </c>
      <c r="P722" s="63">
        <f>'3500 '!X1174</f>
        <v>0</v>
      </c>
      <c r="Q722" s="63">
        <f>'3500 '!Y1174</f>
        <v>0</v>
      </c>
      <c r="R722" s="63">
        <f>'3500 '!Z1174</f>
        <v>0</v>
      </c>
      <c r="S722" s="63">
        <f>'3500 '!AA1174</f>
        <v>0</v>
      </c>
      <c r="T722" s="53" t="str">
        <f>'3500 '!AB1174</f>
        <v/>
      </c>
      <c r="U722" s="63">
        <f>'3500 '!AC1174</f>
        <v>0</v>
      </c>
      <c r="W722" s="81">
        <f t="shared" si="9"/>
        <v>0</v>
      </c>
      <c r="X722" s="81"/>
      <c r="Y722" s="81"/>
    </row>
    <row r="723" spans="1:25" s="6" customFormat="1" ht="15.75" hidden="1" customHeight="1" thickBot="1" x14ac:dyDescent="0.3">
      <c r="A723" s="6" t="str">
        <f>'3500 '!A1175</f>
        <v>b</v>
      </c>
      <c r="B723" s="71" t="str">
        <f>'3500 '!B1175</f>
        <v/>
      </c>
      <c r="C723" s="17" t="str">
        <f>'3500 '!C1175</f>
        <v>ვალდებულებების კლება</v>
      </c>
      <c r="D723" s="18">
        <f>'3500 '!D1175</f>
        <v>0</v>
      </c>
      <c r="E723" s="18">
        <f>'3500 '!E1175</f>
        <v>0</v>
      </c>
      <c r="F723" s="46">
        <f>'3500 '!F1175</f>
        <v>0</v>
      </c>
      <c r="G723" s="46">
        <f>'3500 '!G1175</f>
        <v>0</v>
      </c>
      <c r="H723" s="55" t="str">
        <f>'3500 '!L1175</f>
        <v/>
      </c>
      <c r="I723" s="18">
        <f>'3500 '!M1175</f>
        <v>0</v>
      </c>
      <c r="J723" s="18">
        <f>'3500 '!O1175</f>
        <v>0</v>
      </c>
      <c r="K723" s="18">
        <f>'3500 '!S1175</f>
        <v>0</v>
      </c>
      <c r="L723" s="46">
        <f>'3500 '!T1175</f>
        <v>0</v>
      </c>
      <c r="M723" s="55" t="str">
        <f>'3500 '!U1175</f>
        <v/>
      </c>
      <c r="N723" s="65">
        <f>'3500 '!V1175</f>
        <v>0</v>
      </c>
      <c r="O723" s="65">
        <f>'3500 '!W1175</f>
        <v>0</v>
      </c>
      <c r="P723" s="65">
        <f>'3500 '!X1175</f>
        <v>0</v>
      </c>
      <c r="Q723" s="65">
        <f>'3500 '!Y1175</f>
        <v>0</v>
      </c>
      <c r="R723" s="65">
        <f>'3500 '!Z1175</f>
        <v>0</v>
      </c>
      <c r="S723" s="65">
        <f>'3500 '!AA1175</f>
        <v>0</v>
      </c>
      <c r="T723" s="55" t="str">
        <f>'3500 '!AB1175</f>
        <v/>
      </c>
      <c r="U723" s="65">
        <f>'3500 '!AC1175</f>
        <v>0</v>
      </c>
      <c r="W723" s="81">
        <f t="shared" si="9"/>
        <v>0</v>
      </c>
      <c r="X723" s="81"/>
      <c r="Y723" s="81"/>
    </row>
    <row r="724" spans="1:25" s="6" customFormat="1" ht="17.25" thickTop="1" thickBot="1" x14ac:dyDescent="0.3">
      <c r="A724" s="6" t="str">
        <f>'3500 '!A1176</f>
        <v>a</v>
      </c>
      <c r="B724" s="67" t="str">
        <f>'3500 '!B1176</f>
        <v>35 03 03 09</v>
      </c>
      <c r="C724" s="19" t="str">
        <f>'3500 '!C1176</f>
        <v>რეფერალური მომსახურება</v>
      </c>
      <c r="D724" s="7">
        <f>'3500 '!D1176</f>
        <v>15000</v>
      </c>
      <c r="E724" s="7">
        <f>'3500 '!E1176</f>
        <v>15746.94</v>
      </c>
      <c r="F724" s="40">
        <f>'3500 '!F1176</f>
        <v>15101.565000000001</v>
      </c>
      <c r="G724" s="40">
        <f>'3500 '!G1176</f>
        <v>15091.49129</v>
      </c>
      <c r="H724" s="49">
        <f>'3500 '!L1176</f>
        <v>0.99933293602351803</v>
      </c>
      <c r="I724" s="7">
        <f>'3500 '!M1176</f>
        <v>0</v>
      </c>
      <c r="J724" s="7">
        <f>'3500 '!O1176</f>
        <v>1216.2650399999993</v>
      </c>
      <c r="K724" s="7">
        <f>'3500 '!S1176</f>
        <v>944.38221999999951</v>
      </c>
      <c r="L724" s="40">
        <f>'3500 '!T1176</f>
        <v>10.073710000000574</v>
      </c>
      <c r="M724" s="49">
        <f>'3500 '!U1176</f>
        <v>0.95837612196401334</v>
      </c>
      <c r="N724" s="59">
        <f>'3500 '!V1176</f>
        <v>655.44871000000057</v>
      </c>
      <c r="O724" s="59">
        <f>'3500 '!W1176</f>
        <v>4577</v>
      </c>
      <c r="P724" s="59">
        <f>'3500 '!X1176</f>
        <v>4000</v>
      </c>
      <c r="Q724" s="59">
        <f>'3500 '!Y1176</f>
        <v>6098</v>
      </c>
      <c r="R724" s="59">
        <f>'3500 '!Z1176</f>
        <v>600</v>
      </c>
      <c r="S724" s="59">
        <f>'3500 '!AA1176</f>
        <v>21189.491289999998</v>
      </c>
      <c r="T724" s="49">
        <f>'3500 '!AB1176</f>
        <v>1.3456259622504434</v>
      </c>
      <c r="U724" s="59">
        <f>'3500 '!AC1176</f>
        <v>-5442.5512899999976</v>
      </c>
      <c r="W724" s="81"/>
      <c r="X724" s="81"/>
      <c r="Y724" s="81"/>
    </row>
    <row r="725" spans="1:25" s="6" customFormat="1" ht="18.75" hidden="1" customHeight="1" thickTop="1" x14ac:dyDescent="0.3">
      <c r="A725" s="6" t="str">
        <f>'3500 '!A1177</f>
        <v>b</v>
      </c>
      <c r="B725" s="69" t="str">
        <f>'3500 '!B1177</f>
        <v/>
      </c>
      <c r="C725" s="8" t="str">
        <f>'3500 '!C1177</f>
        <v>ხარჯები</v>
      </c>
      <c r="D725" s="9">
        <f>'3500 '!D1177</f>
        <v>15000</v>
      </c>
      <c r="E725" s="9">
        <f>'3500 '!E1177</f>
        <v>15746.94</v>
      </c>
      <c r="F725" s="41">
        <f>'3500 '!F1177</f>
        <v>15101.565000000001</v>
      </c>
      <c r="G725" s="41">
        <f>'3500 '!G1177</f>
        <v>15091.49129</v>
      </c>
      <c r="H725" s="50">
        <f>'3500 '!L1177</f>
        <v>0.99933293602351803</v>
      </c>
      <c r="I725" s="9">
        <f>'3500 '!M1177</f>
        <v>0</v>
      </c>
      <c r="J725" s="9">
        <f>'3500 '!O1177</f>
        <v>1216.2650399999993</v>
      </c>
      <c r="K725" s="9">
        <f>'3500 '!S1177</f>
        <v>944.38221999999951</v>
      </c>
      <c r="L725" s="41">
        <f>'3500 '!T1177</f>
        <v>10.073710000000574</v>
      </c>
      <c r="M725" s="50">
        <f>'3500 '!U1177</f>
        <v>0.95837612196401334</v>
      </c>
      <c r="N725" s="60">
        <f>'3500 '!V1177</f>
        <v>655.44871000000057</v>
      </c>
      <c r="O725" s="60">
        <f>'3500 '!W1177</f>
        <v>4577</v>
      </c>
      <c r="P725" s="60">
        <f>'3500 '!X1177</f>
        <v>4000</v>
      </c>
      <c r="Q725" s="60">
        <f>'3500 '!Y1177</f>
        <v>6098</v>
      </c>
      <c r="R725" s="60">
        <f>'3500 '!Z1177</f>
        <v>600</v>
      </c>
      <c r="S725" s="60">
        <f>'3500 '!AA1177</f>
        <v>21189.491289999998</v>
      </c>
      <c r="T725" s="50">
        <f>'3500 '!AB1177</f>
        <v>1.3456259622504434</v>
      </c>
      <c r="U725" s="60">
        <f>'3500 '!AC1177</f>
        <v>-5442.5512899999976</v>
      </c>
      <c r="V725" s="6">
        <v>6098</v>
      </c>
      <c r="W725" s="81">
        <f t="shared" si="9"/>
        <v>0</v>
      </c>
      <c r="X725" s="81"/>
      <c r="Y725" s="81"/>
    </row>
    <row r="726" spans="1:25" s="6" customFormat="1" ht="18" hidden="1" customHeight="1" x14ac:dyDescent="0.3">
      <c r="A726" s="6" t="str">
        <f>'3500 '!A1178</f>
        <v>b</v>
      </c>
      <c r="B726" s="70" t="str">
        <f>'3500 '!B1178</f>
        <v/>
      </c>
      <c r="C726" s="29" t="str">
        <f>'3500 '!C1178</f>
        <v>შრომის ანაზღაურება</v>
      </c>
      <c r="D726" s="12">
        <f>'3500 '!D1178</f>
        <v>0</v>
      </c>
      <c r="E726" s="12">
        <f>'3500 '!E1178</f>
        <v>0</v>
      </c>
      <c r="F726" s="43">
        <f>'3500 '!F1178</f>
        <v>0</v>
      </c>
      <c r="G726" s="43">
        <f>'3500 '!G1178</f>
        <v>0</v>
      </c>
      <c r="H726" s="52" t="str">
        <f>'3500 '!L1178</f>
        <v/>
      </c>
      <c r="I726" s="12">
        <f>'3500 '!M1178</f>
        <v>0</v>
      </c>
      <c r="J726" s="12">
        <f>'3500 '!O1178</f>
        <v>0</v>
      </c>
      <c r="K726" s="12">
        <f>'3500 '!S1178</f>
        <v>0</v>
      </c>
      <c r="L726" s="43">
        <f>'3500 '!T1178</f>
        <v>0</v>
      </c>
      <c r="M726" s="52" t="str">
        <f>'3500 '!U1178</f>
        <v/>
      </c>
      <c r="N726" s="62">
        <f>'3500 '!V1178</f>
        <v>0</v>
      </c>
      <c r="O726" s="62">
        <f>'3500 '!W1178</f>
        <v>0</v>
      </c>
      <c r="P726" s="62">
        <f>'3500 '!X1178</f>
        <v>0</v>
      </c>
      <c r="Q726" s="62">
        <f>'3500 '!Y1178</f>
        <v>0</v>
      </c>
      <c r="R726" s="62">
        <f>'3500 '!Z1178</f>
        <v>0</v>
      </c>
      <c r="S726" s="62">
        <f>'3500 '!AA1178</f>
        <v>0</v>
      </c>
      <c r="T726" s="52" t="str">
        <f>'3500 '!AB1178</f>
        <v/>
      </c>
      <c r="U726" s="62">
        <f>'3500 '!AC1178</f>
        <v>0</v>
      </c>
      <c r="W726" s="81">
        <f t="shared" si="9"/>
        <v>0</v>
      </c>
      <c r="X726" s="81"/>
      <c r="Y726" s="81"/>
    </row>
    <row r="727" spans="1:25" s="6" customFormat="1" ht="18" hidden="1" customHeight="1" x14ac:dyDescent="0.3">
      <c r="A727" s="6" t="s">
        <v>231</v>
      </c>
      <c r="B727" s="70" t="str">
        <f>'3500 '!B1179</f>
        <v/>
      </c>
      <c r="C727" s="29" t="str">
        <f>'3500 '!C1179</f>
        <v>საქონელი და მომსახურება</v>
      </c>
      <c r="D727" s="12">
        <f>'3500 '!D1179</f>
        <v>0</v>
      </c>
      <c r="E727" s="12">
        <f>'3500 '!E1179</f>
        <v>20</v>
      </c>
      <c r="F727" s="43">
        <f>'3500 '!F1179</f>
        <v>10</v>
      </c>
      <c r="G727" s="43">
        <f>'3500 '!G1179</f>
        <v>0</v>
      </c>
      <c r="H727" s="52">
        <f>'3500 '!L1179</f>
        <v>0</v>
      </c>
      <c r="I727" s="12">
        <f>'3500 '!M1179</f>
        <v>0</v>
      </c>
      <c r="J727" s="12">
        <f>'3500 '!O1179</f>
        <v>0</v>
      </c>
      <c r="K727" s="12">
        <f>'3500 '!S1179</f>
        <v>0</v>
      </c>
      <c r="L727" s="43">
        <f>'3500 '!T1179</f>
        <v>10</v>
      </c>
      <c r="M727" s="52">
        <f>'3500 '!U1179</f>
        <v>0</v>
      </c>
      <c r="N727" s="62">
        <f>'3500 '!V1179</f>
        <v>20</v>
      </c>
      <c r="O727" s="62">
        <f>'3500 '!W1179</f>
        <v>0</v>
      </c>
      <c r="P727" s="62">
        <f>'3500 '!X1179</f>
        <v>10</v>
      </c>
      <c r="Q727" s="62">
        <f>'3500 '!Y1179</f>
        <v>10</v>
      </c>
      <c r="R727" s="62">
        <f>'3500 '!Z1179</f>
        <v>10</v>
      </c>
      <c r="S727" s="62">
        <f>'3500 '!AA1179</f>
        <v>10</v>
      </c>
      <c r="T727" s="52">
        <f>'3500 '!AB1179</f>
        <v>0.5</v>
      </c>
      <c r="U727" s="62">
        <f>'3500 '!AC1179</f>
        <v>10</v>
      </c>
      <c r="V727" s="6">
        <v>10</v>
      </c>
      <c r="W727" s="81">
        <f t="shared" si="9"/>
        <v>0</v>
      </c>
      <c r="X727" s="81"/>
      <c r="Y727" s="81"/>
    </row>
    <row r="728" spans="1:25" s="6" customFormat="1" ht="18" hidden="1" customHeight="1" x14ac:dyDescent="0.3">
      <c r="A728" s="6" t="str">
        <f>'3500 '!A1180</f>
        <v>b</v>
      </c>
      <c r="B728" s="70" t="str">
        <f>'3500 '!B1180</f>
        <v/>
      </c>
      <c r="C728" s="29" t="str">
        <f>'3500 '!C1180</f>
        <v>პროცენტი</v>
      </c>
      <c r="D728" s="12">
        <f>'3500 '!D1180</f>
        <v>0</v>
      </c>
      <c r="E728" s="12">
        <f>'3500 '!E1180</f>
        <v>0</v>
      </c>
      <c r="F728" s="43">
        <f>'3500 '!F1180</f>
        <v>0</v>
      </c>
      <c r="G728" s="43">
        <f>'3500 '!G1180</f>
        <v>0</v>
      </c>
      <c r="H728" s="52" t="str">
        <f>'3500 '!L1180</f>
        <v/>
      </c>
      <c r="I728" s="12">
        <f>'3500 '!M1180</f>
        <v>0</v>
      </c>
      <c r="J728" s="12">
        <f>'3500 '!O1180</f>
        <v>0</v>
      </c>
      <c r="K728" s="12">
        <f>'3500 '!S1180</f>
        <v>0</v>
      </c>
      <c r="L728" s="43">
        <f>'3500 '!T1180</f>
        <v>0</v>
      </c>
      <c r="M728" s="52" t="str">
        <f>'3500 '!U1180</f>
        <v/>
      </c>
      <c r="N728" s="62">
        <f>'3500 '!V1180</f>
        <v>0</v>
      </c>
      <c r="O728" s="62">
        <f>'3500 '!W1180</f>
        <v>0</v>
      </c>
      <c r="P728" s="62">
        <f>'3500 '!X1180</f>
        <v>0</v>
      </c>
      <c r="Q728" s="62">
        <f>'3500 '!Y1180</f>
        <v>0</v>
      </c>
      <c r="R728" s="62">
        <f>'3500 '!Z1180</f>
        <v>0</v>
      </c>
      <c r="S728" s="62">
        <f>'3500 '!AA1180</f>
        <v>0</v>
      </c>
      <c r="T728" s="52" t="str">
        <f>'3500 '!AB1180</f>
        <v/>
      </c>
      <c r="U728" s="62">
        <f>'3500 '!AC1180</f>
        <v>0</v>
      </c>
      <c r="W728" s="81">
        <f t="shared" si="9"/>
        <v>0</v>
      </c>
      <c r="X728" s="81"/>
      <c r="Y728" s="81"/>
    </row>
    <row r="729" spans="1:25" s="6" customFormat="1" ht="18" hidden="1" customHeight="1" x14ac:dyDescent="0.3">
      <c r="A729" s="6" t="str">
        <f>'3500 '!A1181</f>
        <v>b</v>
      </c>
      <c r="B729" s="70" t="str">
        <f>'3500 '!B1181</f>
        <v/>
      </c>
      <c r="C729" s="29" t="str">
        <f>'3500 '!C1181</f>
        <v>სუბსიდიები</v>
      </c>
      <c r="D729" s="12">
        <f>'3500 '!D1181</f>
        <v>0</v>
      </c>
      <c r="E729" s="12">
        <f>'3500 '!E1181</f>
        <v>0</v>
      </c>
      <c r="F729" s="43">
        <f>'3500 '!F1181</f>
        <v>0</v>
      </c>
      <c r="G729" s="43">
        <f>'3500 '!G1181</f>
        <v>0</v>
      </c>
      <c r="H729" s="52" t="str">
        <f>'3500 '!L1181</f>
        <v/>
      </c>
      <c r="I729" s="12">
        <f>'3500 '!M1181</f>
        <v>0</v>
      </c>
      <c r="J729" s="12">
        <f>'3500 '!O1181</f>
        <v>0</v>
      </c>
      <c r="K729" s="12">
        <f>'3500 '!S1181</f>
        <v>0</v>
      </c>
      <c r="L729" s="43">
        <f>'3500 '!T1181</f>
        <v>0</v>
      </c>
      <c r="M729" s="52" t="str">
        <f>'3500 '!U1181</f>
        <v/>
      </c>
      <c r="N729" s="62">
        <f>'3500 '!V1181</f>
        <v>0</v>
      </c>
      <c r="O729" s="62">
        <f>'3500 '!W1181</f>
        <v>0</v>
      </c>
      <c r="P729" s="62">
        <f>'3500 '!X1181</f>
        <v>0</v>
      </c>
      <c r="Q729" s="62">
        <f>'3500 '!Y1181</f>
        <v>0</v>
      </c>
      <c r="R729" s="62">
        <f>'3500 '!Z1181</f>
        <v>0</v>
      </c>
      <c r="S729" s="62">
        <f>'3500 '!AA1181</f>
        <v>0</v>
      </c>
      <c r="T729" s="52" t="str">
        <f>'3500 '!AB1181</f>
        <v/>
      </c>
      <c r="U729" s="62">
        <f>'3500 '!AC1181</f>
        <v>0</v>
      </c>
      <c r="W729" s="81">
        <f t="shared" si="9"/>
        <v>0</v>
      </c>
      <c r="X729" s="81"/>
      <c r="Y729" s="81"/>
    </row>
    <row r="730" spans="1:25" s="6" customFormat="1" ht="18" hidden="1" customHeight="1" x14ac:dyDescent="0.3">
      <c r="A730" s="6" t="str">
        <f>'3500 '!A1182</f>
        <v>b</v>
      </c>
      <c r="B730" s="70" t="str">
        <f>'3500 '!B1182</f>
        <v/>
      </c>
      <c r="C730" s="29" t="str">
        <f>'3500 '!C1182</f>
        <v>გრანტები</v>
      </c>
      <c r="D730" s="12">
        <f>'3500 '!D1182</f>
        <v>0</v>
      </c>
      <c r="E730" s="12">
        <f>'3500 '!E1182</f>
        <v>0</v>
      </c>
      <c r="F730" s="43">
        <f>'3500 '!F1182</f>
        <v>0</v>
      </c>
      <c r="G730" s="43">
        <f>'3500 '!G1182</f>
        <v>0</v>
      </c>
      <c r="H730" s="52" t="str">
        <f>'3500 '!L1182</f>
        <v/>
      </c>
      <c r="I730" s="12">
        <f>'3500 '!M1182</f>
        <v>0</v>
      </c>
      <c r="J730" s="12">
        <f>'3500 '!O1182</f>
        <v>0</v>
      </c>
      <c r="K730" s="12">
        <f>'3500 '!S1182</f>
        <v>0</v>
      </c>
      <c r="L730" s="43">
        <f>'3500 '!T1182</f>
        <v>0</v>
      </c>
      <c r="M730" s="52" t="str">
        <f>'3500 '!U1182</f>
        <v/>
      </c>
      <c r="N730" s="62">
        <f>'3500 '!V1182</f>
        <v>0</v>
      </c>
      <c r="O730" s="62">
        <f>'3500 '!W1182</f>
        <v>0</v>
      </c>
      <c r="P730" s="62">
        <f>'3500 '!X1182</f>
        <v>0</v>
      </c>
      <c r="Q730" s="62">
        <f>'3500 '!Y1182</f>
        <v>0</v>
      </c>
      <c r="R730" s="62">
        <f>'3500 '!Z1182</f>
        <v>0</v>
      </c>
      <c r="S730" s="62">
        <f>'3500 '!AA1182</f>
        <v>0</v>
      </c>
      <c r="T730" s="52" t="str">
        <f>'3500 '!AB1182</f>
        <v/>
      </c>
      <c r="U730" s="62">
        <f>'3500 '!AC1182</f>
        <v>0</v>
      </c>
      <c r="W730" s="81">
        <f t="shared" si="9"/>
        <v>0</v>
      </c>
      <c r="X730" s="81"/>
      <c r="Y730" s="81"/>
    </row>
    <row r="731" spans="1:25" s="6" customFormat="1" ht="18" hidden="1" customHeight="1" x14ac:dyDescent="0.3">
      <c r="A731" s="6" t="str">
        <f>'3500 '!A1183</f>
        <v>b</v>
      </c>
      <c r="B731" s="70" t="str">
        <f>'3500 '!B1183</f>
        <v/>
      </c>
      <c r="C731" s="29" t="str">
        <f>'3500 '!C1183</f>
        <v>სოციალური უზრუნველყოფა</v>
      </c>
      <c r="D731" s="11">
        <f>'3500 '!D1183</f>
        <v>15000</v>
      </c>
      <c r="E731" s="11">
        <f>'3500 '!E1183</f>
        <v>15726.94</v>
      </c>
      <c r="F731" s="42">
        <f>'3500 '!F1183</f>
        <v>15091.565000000001</v>
      </c>
      <c r="G731" s="42">
        <f>'3500 '!G1183</f>
        <v>15091.49129</v>
      </c>
      <c r="H731" s="51">
        <f>'3500 '!L1183</f>
        <v>0.99999511581469513</v>
      </c>
      <c r="I731" s="11">
        <f>'3500 '!M1183</f>
        <v>0</v>
      </c>
      <c r="J731" s="11">
        <f>'3500 '!O1183</f>
        <v>1216.2650399999993</v>
      </c>
      <c r="K731" s="11">
        <f>'3500 '!S1183</f>
        <v>944.38221999999951</v>
      </c>
      <c r="L731" s="42">
        <f>'3500 '!T1183</f>
        <v>7.3710000000573928E-2</v>
      </c>
      <c r="M731" s="51">
        <f>'3500 '!U1183</f>
        <v>0.95959489194973713</v>
      </c>
      <c r="N731" s="61">
        <f>'3500 '!V1183</f>
        <v>635.44871000000057</v>
      </c>
      <c r="O731" s="61">
        <f>'3500 '!W1183</f>
        <v>4577</v>
      </c>
      <c r="P731" s="61">
        <f>'3500 '!X1183</f>
        <v>3990</v>
      </c>
      <c r="Q731" s="61">
        <f>'3500 '!Y1183</f>
        <v>6088</v>
      </c>
      <c r="R731" s="61">
        <f>'3500 '!Z1183</f>
        <v>590</v>
      </c>
      <c r="S731" s="61">
        <f>'3500 '!AA1183</f>
        <v>21179.491289999998</v>
      </c>
      <c r="T731" s="51">
        <f>'3500 '!AB1183</f>
        <v>1.3467013474967158</v>
      </c>
      <c r="U731" s="61">
        <f>'3500 '!AC1183</f>
        <v>-5452.5512899999976</v>
      </c>
      <c r="V731" s="6">
        <v>6088</v>
      </c>
      <c r="W731" s="81">
        <f t="shared" si="9"/>
        <v>0</v>
      </c>
      <c r="X731" s="81"/>
      <c r="Y731" s="81"/>
    </row>
    <row r="732" spans="1:25" s="6" customFormat="1" ht="18" hidden="1" customHeight="1" x14ac:dyDescent="0.3">
      <c r="A732" s="6" t="str">
        <f>'3500 '!A1184</f>
        <v>b</v>
      </c>
      <c r="B732" s="70" t="str">
        <f>'3500 '!B1184</f>
        <v/>
      </c>
      <c r="C732" s="29" t="str">
        <f>'3500 '!C1184</f>
        <v>სხვა ხარჯები</v>
      </c>
      <c r="D732" s="12">
        <f>'3500 '!D1184</f>
        <v>0</v>
      </c>
      <c r="E732" s="12">
        <f>'3500 '!E1184</f>
        <v>0</v>
      </c>
      <c r="F732" s="43">
        <f>'3500 '!F1184</f>
        <v>0</v>
      </c>
      <c r="G732" s="43">
        <f>'3500 '!G1184</f>
        <v>0</v>
      </c>
      <c r="H732" s="52" t="str">
        <f>'3500 '!L1184</f>
        <v/>
      </c>
      <c r="I732" s="12">
        <f>'3500 '!M1184</f>
        <v>0</v>
      </c>
      <c r="J732" s="12">
        <f>'3500 '!O1184</f>
        <v>0</v>
      </c>
      <c r="K732" s="12">
        <f>'3500 '!S1184</f>
        <v>0</v>
      </c>
      <c r="L732" s="43">
        <f>'3500 '!T1184</f>
        <v>0</v>
      </c>
      <c r="M732" s="52" t="str">
        <f>'3500 '!U1184</f>
        <v/>
      </c>
      <c r="N732" s="62">
        <f>'3500 '!V1184</f>
        <v>0</v>
      </c>
      <c r="O732" s="62">
        <f>'3500 '!W1184</f>
        <v>0</v>
      </c>
      <c r="P732" s="62">
        <f>'3500 '!X1184</f>
        <v>0</v>
      </c>
      <c r="Q732" s="62">
        <f>'3500 '!Y1184</f>
        <v>0</v>
      </c>
      <c r="R732" s="62">
        <f>'3500 '!Z1184</f>
        <v>0</v>
      </c>
      <c r="S732" s="62">
        <f>'3500 '!AA1184</f>
        <v>0</v>
      </c>
      <c r="T732" s="52" t="str">
        <f>'3500 '!AB1184</f>
        <v/>
      </c>
      <c r="U732" s="62">
        <f>'3500 '!AC1184</f>
        <v>0</v>
      </c>
      <c r="W732" s="81">
        <f t="shared" si="9"/>
        <v>0</v>
      </c>
      <c r="X732" s="81"/>
      <c r="Y732" s="81"/>
    </row>
    <row r="733" spans="1:25" s="6" customFormat="1" ht="15" hidden="1" customHeight="1" x14ac:dyDescent="0.3">
      <c r="A733" s="6" t="str">
        <f>'3500 '!A1185</f>
        <v>b</v>
      </c>
      <c r="B733" s="69" t="str">
        <f>'3500 '!B1185</f>
        <v/>
      </c>
      <c r="C733" s="13" t="str">
        <f>'3500 '!C1185</f>
        <v>არაფინანსური აქტივების ზრდა</v>
      </c>
      <c r="D733" s="14">
        <f>'3500 '!D1185</f>
        <v>0</v>
      </c>
      <c r="E733" s="14">
        <f>'3500 '!E1185</f>
        <v>0</v>
      </c>
      <c r="F733" s="44">
        <f>'3500 '!F1185</f>
        <v>0</v>
      </c>
      <c r="G733" s="44">
        <f>'3500 '!G1185</f>
        <v>0</v>
      </c>
      <c r="H733" s="53" t="str">
        <f>'3500 '!L1185</f>
        <v/>
      </c>
      <c r="I733" s="14">
        <f>'3500 '!M1185</f>
        <v>0</v>
      </c>
      <c r="J733" s="14">
        <f>'3500 '!O1185</f>
        <v>0</v>
      </c>
      <c r="K733" s="14">
        <f>'3500 '!S1185</f>
        <v>0</v>
      </c>
      <c r="L733" s="44">
        <f>'3500 '!T1185</f>
        <v>0</v>
      </c>
      <c r="M733" s="53" t="str">
        <f>'3500 '!U1185</f>
        <v/>
      </c>
      <c r="N733" s="63">
        <f>'3500 '!V1185</f>
        <v>0</v>
      </c>
      <c r="O733" s="63">
        <f>'3500 '!W1185</f>
        <v>0</v>
      </c>
      <c r="P733" s="63">
        <f>'3500 '!X1185</f>
        <v>0</v>
      </c>
      <c r="Q733" s="63">
        <f>'3500 '!Y1185</f>
        <v>0</v>
      </c>
      <c r="R733" s="63">
        <f>'3500 '!Z1185</f>
        <v>0</v>
      </c>
      <c r="S733" s="63">
        <f>'3500 '!AA1185</f>
        <v>0</v>
      </c>
      <c r="T733" s="53" t="str">
        <f>'3500 '!AB1185</f>
        <v/>
      </c>
      <c r="U733" s="63">
        <f>'3500 '!AC1185</f>
        <v>0</v>
      </c>
      <c r="W733" s="81">
        <f t="shared" si="9"/>
        <v>0</v>
      </c>
      <c r="X733" s="81"/>
      <c r="Y733" s="81"/>
    </row>
    <row r="734" spans="1:25" s="6" customFormat="1" ht="15" hidden="1" customHeight="1" x14ac:dyDescent="0.3">
      <c r="A734" s="6" t="str">
        <f>'3500 '!A1186</f>
        <v>b</v>
      </c>
      <c r="B734" s="69" t="str">
        <f>'3500 '!B1186</f>
        <v/>
      </c>
      <c r="C734" s="13" t="str">
        <f>'3500 '!C1186</f>
        <v>ფინანსური აქტივების ზრდა</v>
      </c>
      <c r="D734" s="14">
        <f>'3500 '!D1186</f>
        <v>0</v>
      </c>
      <c r="E734" s="14">
        <f>'3500 '!E1186</f>
        <v>0</v>
      </c>
      <c r="F734" s="44">
        <f>'3500 '!F1186</f>
        <v>0</v>
      </c>
      <c r="G734" s="44">
        <f>'3500 '!G1186</f>
        <v>0</v>
      </c>
      <c r="H734" s="53" t="str">
        <f>'3500 '!L1186</f>
        <v/>
      </c>
      <c r="I734" s="14">
        <f>'3500 '!M1186</f>
        <v>0</v>
      </c>
      <c r="J734" s="14">
        <f>'3500 '!O1186</f>
        <v>0</v>
      </c>
      <c r="K734" s="14">
        <f>'3500 '!S1186</f>
        <v>0</v>
      </c>
      <c r="L734" s="44">
        <f>'3500 '!T1186</f>
        <v>0</v>
      </c>
      <c r="M734" s="53" t="str">
        <f>'3500 '!U1186</f>
        <v/>
      </c>
      <c r="N734" s="63">
        <f>'3500 '!V1186</f>
        <v>0</v>
      </c>
      <c r="O734" s="63">
        <f>'3500 '!W1186</f>
        <v>0</v>
      </c>
      <c r="P734" s="63">
        <f>'3500 '!X1186</f>
        <v>0</v>
      </c>
      <c r="Q734" s="63">
        <f>'3500 '!Y1186</f>
        <v>0</v>
      </c>
      <c r="R734" s="63">
        <f>'3500 '!Z1186</f>
        <v>0</v>
      </c>
      <c r="S734" s="63">
        <f>'3500 '!AA1186</f>
        <v>0</v>
      </c>
      <c r="T734" s="53" t="str">
        <f>'3500 '!AB1186</f>
        <v/>
      </c>
      <c r="U734" s="63">
        <f>'3500 '!AC1186</f>
        <v>0</v>
      </c>
      <c r="W734" s="81">
        <f t="shared" si="9"/>
        <v>0</v>
      </c>
      <c r="X734" s="81"/>
      <c r="Y734" s="81"/>
    </row>
    <row r="735" spans="1:25" s="6" customFormat="1" ht="15.75" hidden="1" customHeight="1" thickBot="1" x14ac:dyDescent="0.3">
      <c r="A735" s="6" t="str">
        <f>'3500 '!A1187</f>
        <v>b</v>
      </c>
      <c r="B735" s="71" t="str">
        <f>'3500 '!B1187</f>
        <v/>
      </c>
      <c r="C735" s="17" t="str">
        <f>'3500 '!C1187</f>
        <v>ვალდებულებების კლება</v>
      </c>
      <c r="D735" s="18">
        <f>'3500 '!D1187</f>
        <v>0</v>
      </c>
      <c r="E735" s="18">
        <f>'3500 '!E1187</f>
        <v>0</v>
      </c>
      <c r="F735" s="46">
        <f>'3500 '!F1187</f>
        <v>0</v>
      </c>
      <c r="G735" s="46">
        <f>'3500 '!G1187</f>
        <v>0</v>
      </c>
      <c r="H735" s="55" t="str">
        <f>'3500 '!L1187</f>
        <v/>
      </c>
      <c r="I735" s="18">
        <f>'3500 '!M1187</f>
        <v>0</v>
      </c>
      <c r="J735" s="18">
        <f>'3500 '!O1187</f>
        <v>0</v>
      </c>
      <c r="K735" s="18">
        <f>'3500 '!S1187</f>
        <v>0</v>
      </c>
      <c r="L735" s="46">
        <f>'3500 '!T1187</f>
        <v>0</v>
      </c>
      <c r="M735" s="55" t="str">
        <f>'3500 '!U1187</f>
        <v/>
      </c>
      <c r="N735" s="65">
        <f>'3500 '!V1187</f>
        <v>0</v>
      </c>
      <c r="O735" s="65">
        <f>'3500 '!W1187</f>
        <v>0</v>
      </c>
      <c r="P735" s="65">
        <f>'3500 '!X1187</f>
        <v>0</v>
      </c>
      <c r="Q735" s="65">
        <f>'3500 '!Y1187</f>
        <v>0</v>
      </c>
      <c r="R735" s="65">
        <f>'3500 '!Z1187</f>
        <v>0</v>
      </c>
      <c r="S735" s="65">
        <f>'3500 '!AA1187</f>
        <v>0</v>
      </c>
      <c r="T735" s="55" t="str">
        <f>'3500 '!AB1187</f>
        <v/>
      </c>
      <c r="U735" s="65">
        <f>'3500 '!AC1187</f>
        <v>0</v>
      </c>
      <c r="W735" s="81">
        <f t="shared" si="9"/>
        <v>0</v>
      </c>
      <c r="X735" s="81"/>
      <c r="Y735" s="81"/>
    </row>
    <row r="736" spans="1:25" s="24" customFormat="1" ht="33" thickTop="1" thickBot="1" x14ac:dyDescent="0.3">
      <c r="A736" s="6" t="str">
        <f>'3500 '!A1188</f>
        <v>a</v>
      </c>
      <c r="B736" s="67" t="str">
        <f>'3500 '!B1188</f>
        <v>35 03 03 10</v>
      </c>
      <c r="C736" s="19" t="str">
        <f>'3500 '!C1188</f>
        <v>სამხედრო ძალებში გასაწვევ მოქალაქეთა სამედიცინო შემოწმება</v>
      </c>
      <c r="D736" s="7">
        <f>'3500 '!D1188</f>
        <v>1000</v>
      </c>
      <c r="E736" s="7">
        <f>'3500 '!E1188</f>
        <v>1000</v>
      </c>
      <c r="F736" s="40">
        <f>'3500 '!F1188</f>
        <v>497.5</v>
      </c>
      <c r="G736" s="40">
        <f>'3500 '!G1188</f>
        <v>497.05349000000001</v>
      </c>
      <c r="H736" s="49">
        <f>'3500 '!L1188</f>
        <v>0.99910249246231153</v>
      </c>
      <c r="I736" s="7">
        <f>'3500 '!M1188</f>
        <v>0</v>
      </c>
      <c r="J736" s="7">
        <f>'3500 '!O1188</f>
        <v>75.860689999999977</v>
      </c>
      <c r="K736" s="7">
        <f>'3500 '!S1188</f>
        <v>63.540459999999996</v>
      </c>
      <c r="L736" s="40">
        <f>'3500 '!T1188</f>
        <v>0.4465099999999893</v>
      </c>
      <c r="M736" s="49">
        <f>'3500 '!U1188</f>
        <v>0.49705348999999999</v>
      </c>
      <c r="N736" s="59">
        <f>'3500 '!V1188</f>
        <v>502.94650999999999</v>
      </c>
      <c r="O736" s="59">
        <f>'3500 '!W1188</f>
        <v>210</v>
      </c>
      <c r="P736" s="59">
        <f>'3500 '!X1188</f>
        <v>350</v>
      </c>
      <c r="Q736" s="59">
        <f>'3500 '!Y1188</f>
        <v>270</v>
      </c>
      <c r="R736" s="59">
        <f>'3500 '!Z1188</f>
        <v>285</v>
      </c>
      <c r="S736" s="59">
        <f>'3500 '!AA1188</f>
        <v>767.05349000000001</v>
      </c>
      <c r="T736" s="49">
        <f>'3500 '!AB1188</f>
        <v>0.76705349</v>
      </c>
      <c r="U736" s="59">
        <f>'3500 '!AC1188</f>
        <v>232.94650999999999</v>
      </c>
      <c r="V736" s="6"/>
      <c r="W736" s="81"/>
      <c r="X736" s="81"/>
      <c r="Y736" s="81"/>
    </row>
    <row r="737" spans="1:25" s="24" customFormat="1" ht="18.75" hidden="1" customHeight="1" thickTop="1" x14ac:dyDescent="0.3">
      <c r="A737" s="6" t="str">
        <f>'3500 '!A1189</f>
        <v>b</v>
      </c>
      <c r="B737" s="69" t="str">
        <f>'3500 '!B1189</f>
        <v/>
      </c>
      <c r="C737" s="8" t="str">
        <f>'3500 '!C1189</f>
        <v>ხარჯები</v>
      </c>
      <c r="D737" s="9">
        <f>'3500 '!D1189</f>
        <v>1000</v>
      </c>
      <c r="E737" s="9">
        <f>'3500 '!E1189</f>
        <v>1000</v>
      </c>
      <c r="F737" s="41">
        <f>'3500 '!F1189</f>
        <v>497.5</v>
      </c>
      <c r="G737" s="41">
        <f>'3500 '!G1189</f>
        <v>497.05349000000001</v>
      </c>
      <c r="H737" s="50">
        <f>'3500 '!L1189</f>
        <v>0.99910249246231153</v>
      </c>
      <c r="I737" s="9">
        <f>'3500 '!M1189</f>
        <v>0</v>
      </c>
      <c r="J737" s="9">
        <f>'3500 '!O1189</f>
        <v>75.860689999999977</v>
      </c>
      <c r="K737" s="9">
        <f>'3500 '!S1189</f>
        <v>63.540459999999996</v>
      </c>
      <c r="L737" s="41">
        <f>'3500 '!T1189</f>
        <v>0.4465099999999893</v>
      </c>
      <c r="M737" s="50">
        <f>'3500 '!U1189</f>
        <v>0.49705348999999999</v>
      </c>
      <c r="N737" s="60">
        <f>'3500 '!V1189</f>
        <v>502.94650999999999</v>
      </c>
      <c r="O737" s="60">
        <f>'3500 '!W1189</f>
        <v>210</v>
      </c>
      <c r="P737" s="60">
        <f>'3500 '!X1189</f>
        <v>350</v>
      </c>
      <c r="Q737" s="60">
        <f>'3500 '!Y1189</f>
        <v>270</v>
      </c>
      <c r="R737" s="60">
        <f>'3500 '!Z1189</f>
        <v>285</v>
      </c>
      <c r="S737" s="60">
        <f>'3500 '!AA1189</f>
        <v>767.05349000000001</v>
      </c>
      <c r="T737" s="50">
        <f>'3500 '!AB1189</f>
        <v>0.76705349</v>
      </c>
      <c r="U737" s="60">
        <f>'3500 '!AC1189</f>
        <v>232.94650999999999</v>
      </c>
      <c r="V737" s="6">
        <v>270</v>
      </c>
      <c r="W737" s="81">
        <f t="shared" si="9"/>
        <v>0</v>
      </c>
      <c r="X737" s="81"/>
      <c r="Y737" s="81"/>
    </row>
    <row r="738" spans="1:25" s="24" customFormat="1" ht="18" hidden="1" customHeight="1" x14ac:dyDescent="0.3">
      <c r="A738" s="6" t="str">
        <f>'3500 '!A1190</f>
        <v>b</v>
      </c>
      <c r="B738" s="70" t="str">
        <f>'3500 '!B1190</f>
        <v/>
      </c>
      <c r="C738" s="29" t="str">
        <f>'3500 '!C1190</f>
        <v>შრომის ანაზღაურება</v>
      </c>
      <c r="D738" s="12">
        <f>'3500 '!D1190</f>
        <v>0</v>
      </c>
      <c r="E738" s="12">
        <f>'3500 '!E1190</f>
        <v>0</v>
      </c>
      <c r="F738" s="43">
        <f>'3500 '!F1190</f>
        <v>0</v>
      </c>
      <c r="G738" s="43">
        <f>'3500 '!G1190</f>
        <v>0</v>
      </c>
      <c r="H738" s="52" t="str">
        <f>'3500 '!L1190</f>
        <v/>
      </c>
      <c r="I738" s="12">
        <f>'3500 '!M1190</f>
        <v>0</v>
      </c>
      <c r="J738" s="12">
        <f>'3500 '!O1190</f>
        <v>0</v>
      </c>
      <c r="K738" s="12">
        <f>'3500 '!S1190</f>
        <v>0</v>
      </c>
      <c r="L738" s="43">
        <f>'3500 '!T1190</f>
        <v>0</v>
      </c>
      <c r="M738" s="52" t="str">
        <f>'3500 '!U1190</f>
        <v/>
      </c>
      <c r="N738" s="62">
        <f>'3500 '!V1190</f>
        <v>0</v>
      </c>
      <c r="O738" s="62">
        <f>'3500 '!W1190</f>
        <v>0</v>
      </c>
      <c r="P738" s="62">
        <f>'3500 '!X1190</f>
        <v>0</v>
      </c>
      <c r="Q738" s="62">
        <f>'3500 '!Y1190</f>
        <v>0</v>
      </c>
      <c r="R738" s="62">
        <f>'3500 '!Z1190</f>
        <v>0</v>
      </c>
      <c r="S738" s="62">
        <f>'3500 '!AA1190</f>
        <v>0</v>
      </c>
      <c r="T738" s="52" t="str">
        <f>'3500 '!AB1190</f>
        <v/>
      </c>
      <c r="U738" s="62">
        <f>'3500 '!AC1190</f>
        <v>0</v>
      </c>
      <c r="V738" s="6"/>
      <c r="W738" s="81">
        <f t="shared" si="9"/>
        <v>0</v>
      </c>
      <c r="X738" s="81"/>
      <c r="Y738" s="81"/>
    </row>
    <row r="739" spans="1:25" s="24" customFormat="1" ht="18" hidden="1" customHeight="1" x14ac:dyDescent="0.3">
      <c r="A739" s="6" t="str">
        <f>'3500 '!A1191</f>
        <v>b</v>
      </c>
      <c r="B739" s="70" t="str">
        <f>'3500 '!B1191</f>
        <v/>
      </c>
      <c r="C739" s="29" t="str">
        <f>'3500 '!C1191</f>
        <v>საქონელი და მომსახურება</v>
      </c>
      <c r="D739" s="11">
        <f>'3500 '!D1191</f>
        <v>1000</v>
      </c>
      <c r="E739" s="11">
        <f>'3500 '!E1191</f>
        <v>1000</v>
      </c>
      <c r="F739" s="42">
        <f>'3500 '!F1191</f>
        <v>497.5</v>
      </c>
      <c r="G739" s="42">
        <f>'3500 '!G1191</f>
        <v>497.05349000000001</v>
      </c>
      <c r="H739" s="51">
        <f>'3500 '!L1191</f>
        <v>0.99910249246231153</v>
      </c>
      <c r="I739" s="11">
        <f>'3500 '!M1191</f>
        <v>0</v>
      </c>
      <c r="J739" s="11">
        <f>'3500 '!O1191</f>
        <v>75.860689999999977</v>
      </c>
      <c r="K739" s="11">
        <f>'3500 '!S1191</f>
        <v>63.540459999999996</v>
      </c>
      <c r="L739" s="42">
        <f>'3500 '!T1191</f>
        <v>0.4465099999999893</v>
      </c>
      <c r="M739" s="51">
        <f>'3500 '!U1191</f>
        <v>0.49705348999999999</v>
      </c>
      <c r="N739" s="61">
        <f>'3500 '!V1191</f>
        <v>502.94650999999999</v>
      </c>
      <c r="O739" s="61">
        <f>'3500 '!W1191</f>
        <v>210</v>
      </c>
      <c r="P739" s="61">
        <f>'3500 '!X1191</f>
        <v>350</v>
      </c>
      <c r="Q739" s="61">
        <f>'3500 '!Y1191</f>
        <v>270</v>
      </c>
      <c r="R739" s="61">
        <f>'3500 '!Z1191</f>
        <v>285</v>
      </c>
      <c r="S739" s="61">
        <f>'3500 '!AA1191</f>
        <v>767.05349000000001</v>
      </c>
      <c r="T739" s="51">
        <f>'3500 '!AB1191</f>
        <v>0.76705349</v>
      </c>
      <c r="U739" s="61">
        <f>'3500 '!AC1191</f>
        <v>232.94650999999999</v>
      </c>
      <c r="V739" s="6">
        <v>270</v>
      </c>
      <c r="W739" s="81">
        <f t="shared" si="9"/>
        <v>0</v>
      </c>
      <c r="X739" s="81"/>
      <c r="Y739" s="81"/>
    </row>
    <row r="740" spans="1:25" s="24" customFormat="1" ht="18" hidden="1" customHeight="1" x14ac:dyDescent="0.3">
      <c r="A740" s="6" t="str">
        <f>'3500 '!A1192</f>
        <v>b</v>
      </c>
      <c r="B740" s="70" t="str">
        <f>'3500 '!B1192</f>
        <v/>
      </c>
      <c r="C740" s="29" t="str">
        <f>'3500 '!C1192</f>
        <v>პროცენტი</v>
      </c>
      <c r="D740" s="12">
        <f>'3500 '!D1192</f>
        <v>0</v>
      </c>
      <c r="E740" s="12">
        <f>'3500 '!E1192</f>
        <v>0</v>
      </c>
      <c r="F740" s="43">
        <f>'3500 '!F1192</f>
        <v>0</v>
      </c>
      <c r="G740" s="43">
        <f>'3500 '!G1192</f>
        <v>0</v>
      </c>
      <c r="H740" s="52" t="str">
        <f>'3500 '!L1192</f>
        <v/>
      </c>
      <c r="I740" s="12">
        <f>'3500 '!M1192</f>
        <v>0</v>
      </c>
      <c r="J740" s="12">
        <f>'3500 '!O1192</f>
        <v>0</v>
      </c>
      <c r="K740" s="12">
        <f>'3500 '!S1192</f>
        <v>0</v>
      </c>
      <c r="L740" s="43">
        <f>'3500 '!T1192</f>
        <v>0</v>
      </c>
      <c r="M740" s="52" t="str">
        <f>'3500 '!U1192</f>
        <v/>
      </c>
      <c r="N740" s="62">
        <f>'3500 '!V1192</f>
        <v>0</v>
      </c>
      <c r="O740" s="62">
        <f>'3500 '!W1192</f>
        <v>0</v>
      </c>
      <c r="P740" s="62">
        <f>'3500 '!X1192</f>
        <v>0</v>
      </c>
      <c r="Q740" s="62">
        <f>'3500 '!Y1192</f>
        <v>0</v>
      </c>
      <c r="R740" s="62">
        <f>'3500 '!Z1192</f>
        <v>0</v>
      </c>
      <c r="S740" s="62">
        <f>'3500 '!AA1192</f>
        <v>0</v>
      </c>
      <c r="T740" s="52" t="str">
        <f>'3500 '!AB1192</f>
        <v/>
      </c>
      <c r="U740" s="62">
        <f>'3500 '!AC1192</f>
        <v>0</v>
      </c>
      <c r="V740" s="6"/>
      <c r="W740" s="81">
        <f t="shared" si="9"/>
        <v>0</v>
      </c>
      <c r="X740" s="81"/>
      <c r="Y740" s="81"/>
    </row>
    <row r="741" spans="1:25" s="24" customFormat="1" ht="18" hidden="1" customHeight="1" x14ac:dyDescent="0.3">
      <c r="A741" s="6" t="str">
        <f>'3500 '!A1193</f>
        <v>b</v>
      </c>
      <c r="B741" s="70" t="str">
        <f>'3500 '!B1193</f>
        <v/>
      </c>
      <c r="C741" s="29" t="str">
        <f>'3500 '!C1193</f>
        <v>სუბსიდიები</v>
      </c>
      <c r="D741" s="12">
        <f>'3500 '!D1193</f>
        <v>0</v>
      </c>
      <c r="E741" s="12">
        <f>'3500 '!E1193</f>
        <v>0</v>
      </c>
      <c r="F741" s="43">
        <f>'3500 '!F1193</f>
        <v>0</v>
      </c>
      <c r="G741" s="43">
        <f>'3500 '!G1193</f>
        <v>0</v>
      </c>
      <c r="H741" s="52" t="str">
        <f>'3500 '!L1193</f>
        <v/>
      </c>
      <c r="I741" s="12">
        <f>'3500 '!M1193</f>
        <v>0</v>
      </c>
      <c r="J741" s="12">
        <f>'3500 '!O1193</f>
        <v>0</v>
      </c>
      <c r="K741" s="12">
        <f>'3500 '!S1193</f>
        <v>0</v>
      </c>
      <c r="L741" s="43">
        <f>'3500 '!T1193</f>
        <v>0</v>
      </c>
      <c r="M741" s="52" t="str">
        <f>'3500 '!U1193</f>
        <v/>
      </c>
      <c r="N741" s="62">
        <f>'3500 '!V1193</f>
        <v>0</v>
      </c>
      <c r="O741" s="62">
        <f>'3500 '!W1193</f>
        <v>0</v>
      </c>
      <c r="P741" s="62">
        <f>'3500 '!X1193</f>
        <v>0</v>
      </c>
      <c r="Q741" s="62">
        <f>'3500 '!Y1193</f>
        <v>0</v>
      </c>
      <c r="R741" s="62">
        <f>'3500 '!Z1193</f>
        <v>0</v>
      </c>
      <c r="S741" s="62">
        <f>'3500 '!AA1193</f>
        <v>0</v>
      </c>
      <c r="T741" s="52" t="str">
        <f>'3500 '!AB1193</f>
        <v/>
      </c>
      <c r="U741" s="62">
        <f>'3500 '!AC1193</f>
        <v>0</v>
      </c>
      <c r="V741" s="6"/>
      <c r="W741" s="81">
        <f t="shared" si="9"/>
        <v>0</v>
      </c>
      <c r="X741" s="81"/>
      <c r="Y741" s="81"/>
    </row>
    <row r="742" spans="1:25" s="24" customFormat="1" ht="18" hidden="1" customHeight="1" x14ac:dyDescent="0.3">
      <c r="A742" s="6" t="str">
        <f>'3500 '!A1194</f>
        <v>b</v>
      </c>
      <c r="B742" s="70" t="str">
        <f>'3500 '!B1194</f>
        <v/>
      </c>
      <c r="C742" s="29" t="str">
        <f>'3500 '!C1194</f>
        <v>გრანტები</v>
      </c>
      <c r="D742" s="12">
        <f>'3500 '!D1194</f>
        <v>0</v>
      </c>
      <c r="E742" s="12">
        <f>'3500 '!E1194</f>
        <v>0</v>
      </c>
      <c r="F742" s="43">
        <f>'3500 '!F1194</f>
        <v>0</v>
      </c>
      <c r="G742" s="43">
        <f>'3500 '!G1194</f>
        <v>0</v>
      </c>
      <c r="H742" s="52" t="str">
        <f>'3500 '!L1194</f>
        <v/>
      </c>
      <c r="I742" s="12">
        <f>'3500 '!M1194</f>
        <v>0</v>
      </c>
      <c r="J742" s="12">
        <f>'3500 '!O1194</f>
        <v>0</v>
      </c>
      <c r="K742" s="12">
        <f>'3500 '!S1194</f>
        <v>0</v>
      </c>
      <c r="L742" s="43">
        <f>'3500 '!T1194</f>
        <v>0</v>
      </c>
      <c r="M742" s="52" t="str">
        <f>'3500 '!U1194</f>
        <v/>
      </c>
      <c r="N742" s="62">
        <f>'3500 '!V1194</f>
        <v>0</v>
      </c>
      <c r="O742" s="62">
        <f>'3500 '!W1194</f>
        <v>0</v>
      </c>
      <c r="P742" s="62">
        <f>'3500 '!X1194</f>
        <v>0</v>
      </c>
      <c r="Q742" s="62">
        <f>'3500 '!Y1194</f>
        <v>0</v>
      </c>
      <c r="R742" s="62">
        <f>'3500 '!Z1194</f>
        <v>0</v>
      </c>
      <c r="S742" s="62">
        <f>'3500 '!AA1194</f>
        <v>0</v>
      </c>
      <c r="T742" s="52" t="str">
        <f>'3500 '!AB1194</f>
        <v/>
      </c>
      <c r="U742" s="62">
        <f>'3500 '!AC1194</f>
        <v>0</v>
      </c>
      <c r="V742" s="6"/>
      <c r="W742" s="81">
        <f t="shared" si="9"/>
        <v>0</v>
      </c>
      <c r="X742" s="81"/>
      <c r="Y742" s="81"/>
    </row>
    <row r="743" spans="1:25" s="24" customFormat="1" ht="18" hidden="1" customHeight="1" x14ac:dyDescent="0.3">
      <c r="A743" s="6" t="str">
        <f>'3500 '!A1195</f>
        <v>b</v>
      </c>
      <c r="B743" s="70" t="str">
        <f>'3500 '!B1195</f>
        <v/>
      </c>
      <c r="C743" s="29" t="str">
        <f>'3500 '!C1195</f>
        <v>სოციალური უზრუნველყოფა</v>
      </c>
      <c r="D743" s="12">
        <f>'3500 '!D1195</f>
        <v>0</v>
      </c>
      <c r="E743" s="12">
        <f>'3500 '!E1195</f>
        <v>0</v>
      </c>
      <c r="F743" s="43">
        <f>'3500 '!F1195</f>
        <v>0</v>
      </c>
      <c r="G743" s="43">
        <f>'3500 '!G1195</f>
        <v>0</v>
      </c>
      <c r="H743" s="52" t="str">
        <f>'3500 '!L1195</f>
        <v/>
      </c>
      <c r="I743" s="12">
        <f>'3500 '!M1195</f>
        <v>0</v>
      </c>
      <c r="J743" s="12">
        <f>'3500 '!O1195</f>
        <v>0</v>
      </c>
      <c r="K743" s="12">
        <f>'3500 '!S1195</f>
        <v>0</v>
      </c>
      <c r="L743" s="43">
        <f>'3500 '!T1195</f>
        <v>0</v>
      </c>
      <c r="M743" s="52" t="str">
        <f>'3500 '!U1195</f>
        <v/>
      </c>
      <c r="N743" s="62">
        <f>'3500 '!V1195</f>
        <v>0</v>
      </c>
      <c r="O743" s="62">
        <f>'3500 '!W1195</f>
        <v>0</v>
      </c>
      <c r="P743" s="62">
        <f>'3500 '!X1195</f>
        <v>0</v>
      </c>
      <c r="Q743" s="62">
        <f>'3500 '!Y1195</f>
        <v>0</v>
      </c>
      <c r="R743" s="62">
        <f>'3500 '!Z1195</f>
        <v>0</v>
      </c>
      <c r="S743" s="62">
        <f>'3500 '!AA1195</f>
        <v>0</v>
      </c>
      <c r="T743" s="52" t="str">
        <f>'3500 '!AB1195</f>
        <v/>
      </c>
      <c r="U743" s="62">
        <f>'3500 '!AC1195</f>
        <v>0</v>
      </c>
      <c r="V743" s="6"/>
      <c r="W743" s="81">
        <f t="shared" si="9"/>
        <v>0</v>
      </c>
      <c r="X743" s="81"/>
      <c r="Y743" s="81"/>
    </row>
    <row r="744" spans="1:25" s="24" customFormat="1" ht="18" hidden="1" customHeight="1" x14ac:dyDescent="0.3">
      <c r="A744" s="6" t="str">
        <f>'3500 '!A1196</f>
        <v>b</v>
      </c>
      <c r="B744" s="70" t="str">
        <f>'3500 '!B1196</f>
        <v/>
      </c>
      <c r="C744" s="29" t="str">
        <f>'3500 '!C1196</f>
        <v>სხვა ხარჯები</v>
      </c>
      <c r="D744" s="12">
        <f>'3500 '!D1196</f>
        <v>0</v>
      </c>
      <c r="E744" s="12">
        <f>'3500 '!E1196</f>
        <v>0</v>
      </c>
      <c r="F744" s="43">
        <f>'3500 '!F1196</f>
        <v>0</v>
      </c>
      <c r="G744" s="43">
        <f>'3500 '!G1196</f>
        <v>0</v>
      </c>
      <c r="H744" s="52" t="str">
        <f>'3500 '!L1196</f>
        <v/>
      </c>
      <c r="I744" s="12">
        <f>'3500 '!M1196</f>
        <v>0</v>
      </c>
      <c r="J744" s="12">
        <f>'3500 '!O1196</f>
        <v>0</v>
      </c>
      <c r="K744" s="12">
        <f>'3500 '!S1196</f>
        <v>0</v>
      </c>
      <c r="L744" s="43">
        <f>'3500 '!T1196</f>
        <v>0</v>
      </c>
      <c r="M744" s="52" t="str">
        <f>'3500 '!U1196</f>
        <v/>
      </c>
      <c r="N744" s="62">
        <f>'3500 '!V1196</f>
        <v>0</v>
      </c>
      <c r="O744" s="62">
        <f>'3500 '!W1196</f>
        <v>0</v>
      </c>
      <c r="P744" s="62">
        <f>'3500 '!X1196</f>
        <v>0</v>
      </c>
      <c r="Q744" s="62">
        <f>'3500 '!Y1196</f>
        <v>0</v>
      </c>
      <c r="R744" s="62">
        <f>'3500 '!Z1196</f>
        <v>0</v>
      </c>
      <c r="S744" s="62">
        <f>'3500 '!AA1196</f>
        <v>0</v>
      </c>
      <c r="T744" s="52" t="str">
        <f>'3500 '!AB1196</f>
        <v/>
      </c>
      <c r="U744" s="62">
        <f>'3500 '!AC1196</f>
        <v>0</v>
      </c>
      <c r="V744" s="6"/>
      <c r="W744" s="81">
        <f t="shared" si="9"/>
        <v>0</v>
      </c>
      <c r="X744" s="81"/>
      <c r="Y744" s="81"/>
    </row>
    <row r="745" spans="1:25" s="24" customFormat="1" ht="15" hidden="1" customHeight="1" x14ac:dyDescent="0.3">
      <c r="A745" s="6" t="str">
        <f>'3500 '!A1197</f>
        <v>b</v>
      </c>
      <c r="B745" s="69" t="str">
        <f>'3500 '!B1197</f>
        <v/>
      </c>
      <c r="C745" s="13" t="str">
        <f>'3500 '!C1197</f>
        <v>არაფინანსური აქტივების ზრდა</v>
      </c>
      <c r="D745" s="14">
        <f>'3500 '!D1197</f>
        <v>0</v>
      </c>
      <c r="E745" s="14">
        <f>'3500 '!E1197</f>
        <v>0</v>
      </c>
      <c r="F745" s="44">
        <f>'3500 '!F1197</f>
        <v>0</v>
      </c>
      <c r="G745" s="44">
        <f>'3500 '!G1197</f>
        <v>0</v>
      </c>
      <c r="H745" s="53" t="str">
        <f>'3500 '!L1197</f>
        <v/>
      </c>
      <c r="I745" s="14">
        <f>'3500 '!M1197</f>
        <v>0</v>
      </c>
      <c r="J745" s="14">
        <f>'3500 '!O1197</f>
        <v>0</v>
      </c>
      <c r="K745" s="14">
        <f>'3500 '!S1197</f>
        <v>0</v>
      </c>
      <c r="L745" s="44">
        <f>'3500 '!T1197</f>
        <v>0</v>
      </c>
      <c r="M745" s="53" t="str">
        <f>'3500 '!U1197</f>
        <v/>
      </c>
      <c r="N745" s="63">
        <f>'3500 '!V1197</f>
        <v>0</v>
      </c>
      <c r="O745" s="63">
        <f>'3500 '!W1197</f>
        <v>0</v>
      </c>
      <c r="P745" s="63">
        <f>'3500 '!X1197</f>
        <v>0</v>
      </c>
      <c r="Q745" s="63">
        <f>'3500 '!Y1197</f>
        <v>0</v>
      </c>
      <c r="R745" s="63">
        <f>'3500 '!Z1197</f>
        <v>0</v>
      </c>
      <c r="S745" s="63">
        <f>'3500 '!AA1197</f>
        <v>0</v>
      </c>
      <c r="T745" s="53" t="str">
        <f>'3500 '!AB1197</f>
        <v/>
      </c>
      <c r="U745" s="63">
        <f>'3500 '!AC1197</f>
        <v>0</v>
      </c>
      <c r="V745" s="6"/>
      <c r="W745" s="81">
        <f t="shared" si="9"/>
        <v>0</v>
      </c>
      <c r="X745" s="81"/>
      <c r="Y745" s="81"/>
    </row>
    <row r="746" spans="1:25" s="24" customFormat="1" ht="15" hidden="1" customHeight="1" x14ac:dyDescent="0.3">
      <c r="A746" s="6" t="str">
        <f>'3500 '!A1198</f>
        <v>b</v>
      </c>
      <c r="B746" s="69" t="str">
        <f>'3500 '!B1198</f>
        <v/>
      </c>
      <c r="C746" s="13" t="str">
        <f>'3500 '!C1198</f>
        <v>ფინანსური აქტივების ზრდა</v>
      </c>
      <c r="D746" s="14">
        <f>'3500 '!D1198</f>
        <v>0</v>
      </c>
      <c r="E746" s="14">
        <f>'3500 '!E1198</f>
        <v>0</v>
      </c>
      <c r="F746" s="44">
        <f>'3500 '!F1198</f>
        <v>0</v>
      </c>
      <c r="G746" s="44">
        <f>'3500 '!G1198</f>
        <v>0</v>
      </c>
      <c r="H746" s="53" t="str">
        <f>'3500 '!L1198</f>
        <v/>
      </c>
      <c r="I746" s="14">
        <f>'3500 '!M1198</f>
        <v>0</v>
      </c>
      <c r="J746" s="14">
        <f>'3500 '!O1198</f>
        <v>0</v>
      </c>
      <c r="K746" s="14">
        <f>'3500 '!S1198</f>
        <v>0</v>
      </c>
      <c r="L746" s="44">
        <f>'3500 '!T1198</f>
        <v>0</v>
      </c>
      <c r="M746" s="53" t="str">
        <f>'3500 '!U1198</f>
        <v/>
      </c>
      <c r="N746" s="63">
        <f>'3500 '!V1198</f>
        <v>0</v>
      </c>
      <c r="O746" s="63">
        <f>'3500 '!W1198</f>
        <v>0</v>
      </c>
      <c r="P746" s="63">
        <f>'3500 '!X1198</f>
        <v>0</v>
      </c>
      <c r="Q746" s="63">
        <f>'3500 '!Y1198</f>
        <v>0</v>
      </c>
      <c r="R746" s="63">
        <f>'3500 '!Z1198</f>
        <v>0</v>
      </c>
      <c r="S746" s="63">
        <f>'3500 '!AA1198</f>
        <v>0</v>
      </c>
      <c r="T746" s="53" t="str">
        <f>'3500 '!AB1198</f>
        <v/>
      </c>
      <c r="U746" s="63">
        <f>'3500 '!AC1198</f>
        <v>0</v>
      </c>
      <c r="V746" s="6"/>
      <c r="W746" s="81">
        <f t="shared" si="9"/>
        <v>0</v>
      </c>
      <c r="X746" s="81"/>
      <c r="Y746" s="81"/>
    </row>
    <row r="747" spans="1:25" s="24" customFormat="1" ht="15.75" hidden="1" customHeight="1" thickBot="1" x14ac:dyDescent="0.3">
      <c r="A747" s="6" t="str">
        <f>'3500 '!A1199</f>
        <v>b</v>
      </c>
      <c r="B747" s="71"/>
      <c r="C747" s="17" t="str">
        <f>'3500 '!C1199</f>
        <v>ვალდებულებების კლება</v>
      </c>
      <c r="D747" s="18">
        <f>'3500 '!D1199</f>
        <v>0</v>
      </c>
      <c r="E747" s="18">
        <f>'3500 '!E1199</f>
        <v>0</v>
      </c>
      <c r="F747" s="46">
        <f>'3500 '!F1199</f>
        <v>0</v>
      </c>
      <c r="G747" s="46">
        <f>'3500 '!G1199</f>
        <v>0</v>
      </c>
      <c r="H747" s="55" t="str">
        <f>'3500 '!L1199</f>
        <v/>
      </c>
      <c r="I747" s="18">
        <f>'3500 '!M1199</f>
        <v>0</v>
      </c>
      <c r="J747" s="18">
        <f>'3500 '!O1199</f>
        <v>0</v>
      </c>
      <c r="K747" s="18">
        <f>'3500 '!S1199</f>
        <v>0</v>
      </c>
      <c r="L747" s="46">
        <f>'3500 '!T1199</f>
        <v>0</v>
      </c>
      <c r="M747" s="55" t="str">
        <f>'3500 '!U1199</f>
        <v/>
      </c>
      <c r="N747" s="65">
        <f>'3500 '!V1199</f>
        <v>0</v>
      </c>
      <c r="O747" s="65">
        <f>'3500 '!W1199</f>
        <v>0</v>
      </c>
      <c r="P747" s="65">
        <f>'3500 '!X1199</f>
        <v>0</v>
      </c>
      <c r="Q747" s="65">
        <f>'3500 '!Y1199</f>
        <v>0</v>
      </c>
      <c r="R747" s="65">
        <f>'3500 '!Z1199</f>
        <v>0</v>
      </c>
      <c r="S747" s="65">
        <f>'3500 '!AA1199</f>
        <v>0</v>
      </c>
      <c r="T747" s="55" t="str">
        <f>'3500 '!AB1199</f>
        <v/>
      </c>
      <c r="U747" s="65">
        <f>'3500 '!AC1199</f>
        <v>0</v>
      </c>
      <c r="V747" s="6"/>
      <c r="W747" s="81">
        <f t="shared" si="9"/>
        <v>0</v>
      </c>
      <c r="X747" s="81"/>
      <c r="Y747" s="81"/>
    </row>
    <row r="748" spans="1:25" s="24" customFormat="1" ht="33" thickTop="1" thickBot="1" x14ac:dyDescent="0.3">
      <c r="A748" s="6" t="str">
        <f>'3500 '!A1296</f>
        <v>a</v>
      </c>
      <c r="B748" s="67" t="str">
        <f>'3500 '!B1296</f>
        <v>35 05 02</v>
      </c>
      <c r="C748" s="19" t="str">
        <f>'3500 '!C1296</f>
        <v>დასაქმების ხელშეწყობის მომსახურებათა განვითარების პროგრამა</v>
      </c>
      <c r="D748" s="7">
        <f>'3500 '!D1200</f>
        <v>1000</v>
      </c>
      <c r="E748" s="7">
        <f>'3500 '!E1296</f>
        <v>350</v>
      </c>
      <c r="F748" s="40">
        <f>'3500 '!F1296</f>
        <v>15</v>
      </c>
      <c r="G748" s="40">
        <f>'3500 '!G1296</f>
        <v>14.875</v>
      </c>
      <c r="H748" s="49">
        <f>'3500 '!L1296</f>
        <v>0.9916666666666667</v>
      </c>
      <c r="I748" s="7">
        <f>'3500 '!M1200</f>
        <v>0</v>
      </c>
      <c r="J748" s="7">
        <f>'3500 '!O1200</f>
        <v>0</v>
      </c>
      <c r="K748" s="7">
        <f>'3500 '!S1296</f>
        <v>0.17300000000000004</v>
      </c>
      <c r="L748" s="40">
        <f>'3500 '!T1296</f>
        <v>0.125</v>
      </c>
      <c r="M748" s="49">
        <f>'3500 '!U1296</f>
        <v>4.2500000000000003E-2</v>
      </c>
      <c r="N748" s="59">
        <f>'3500 '!T1296</f>
        <v>0.125</v>
      </c>
      <c r="O748" s="59">
        <f>'3500 '!W1296</f>
        <v>200</v>
      </c>
      <c r="P748" s="59">
        <f>'3500 '!X1296</f>
        <v>200</v>
      </c>
      <c r="Q748" s="59">
        <f>'3500 '!Y1296</f>
        <v>325</v>
      </c>
      <c r="R748" s="59">
        <f>'3500 '!Z1296</f>
        <v>150</v>
      </c>
      <c r="S748" s="59">
        <f>'3500 '!AA1296</f>
        <v>339.875</v>
      </c>
      <c r="T748" s="49">
        <f>'3500 '!AB1296</f>
        <v>0.97107142857142859</v>
      </c>
      <c r="U748" s="59">
        <f>'3500 '!AC1296</f>
        <v>10.125</v>
      </c>
      <c r="V748" s="6"/>
      <c r="W748" s="81"/>
      <c r="X748" s="81"/>
      <c r="Y748" s="81"/>
    </row>
    <row r="749" spans="1:25" s="24" customFormat="1" ht="18.75" hidden="1" customHeight="1" thickTop="1" x14ac:dyDescent="0.3">
      <c r="A749" s="6" t="str">
        <f>'3500 '!A1297</f>
        <v>b</v>
      </c>
      <c r="B749" s="69" t="str">
        <f>'3500 '!B1201</f>
        <v/>
      </c>
      <c r="C749" s="8" t="str">
        <f>'3500 '!C1297</f>
        <v>ხარჯები</v>
      </c>
      <c r="D749" s="9">
        <f>'3500 '!D1201</f>
        <v>1000</v>
      </c>
      <c r="E749" s="9">
        <f>'3500 '!E1297</f>
        <v>348.4</v>
      </c>
      <c r="F749" s="41">
        <f>'3500 '!F1297</f>
        <v>13.4</v>
      </c>
      <c r="G749" s="41">
        <f>'3500 '!G1297</f>
        <v>13.275</v>
      </c>
      <c r="H749" s="50">
        <f>'3500 '!L1297</f>
        <v>0.99067164179104472</v>
      </c>
      <c r="I749" s="9">
        <f>'3500 '!M1201</f>
        <v>0</v>
      </c>
      <c r="J749" s="9">
        <f>'3500 '!O1201</f>
        <v>0</v>
      </c>
      <c r="K749" s="9">
        <f>'3500 '!S1297</f>
        <v>0.17300000000000004</v>
      </c>
      <c r="L749" s="41">
        <f>'3500 '!T1297</f>
        <v>0.125</v>
      </c>
      <c r="M749" s="50">
        <f>'3500 '!U1297</f>
        <v>3.8102755453501724E-2</v>
      </c>
      <c r="N749" s="60">
        <f>'3500 '!T1297</f>
        <v>0.125</v>
      </c>
      <c r="O749" s="60">
        <f>'3500 '!W1297</f>
        <v>200</v>
      </c>
      <c r="P749" s="60">
        <f>'3500 '!X1297</f>
        <v>198.4</v>
      </c>
      <c r="Q749" s="60">
        <f>'3500 '!Y1297</f>
        <v>325</v>
      </c>
      <c r="R749" s="60">
        <f>'3500 '!Z1297</f>
        <v>150</v>
      </c>
      <c r="S749" s="60">
        <f>'3500 '!AA1297</f>
        <v>338.27499999999998</v>
      </c>
      <c r="T749" s="50">
        <f>'3500 '!AB1297</f>
        <v>0.97093857634902414</v>
      </c>
      <c r="U749" s="60">
        <f>'3500 '!AC1297</f>
        <v>10.125</v>
      </c>
      <c r="V749" s="6">
        <v>325</v>
      </c>
      <c r="W749" s="81">
        <f t="shared" si="9"/>
        <v>0</v>
      </c>
      <c r="X749" s="81"/>
      <c r="Y749" s="81"/>
    </row>
    <row r="750" spans="1:25" s="24" customFormat="1" ht="18" hidden="1" customHeight="1" x14ac:dyDescent="0.3">
      <c r="A750" s="6" t="str">
        <f>'3500 '!A1298</f>
        <v>b</v>
      </c>
      <c r="B750" s="70" t="str">
        <f>'3500 '!B1202</f>
        <v/>
      </c>
      <c r="C750" s="29" t="str">
        <f>'3500 '!C1298</f>
        <v>შრომის ანაზღაურება</v>
      </c>
      <c r="D750" s="12">
        <f>'3500 '!D1202</f>
        <v>0</v>
      </c>
      <c r="E750" s="12">
        <f>'3500 '!E1298</f>
        <v>0</v>
      </c>
      <c r="F750" s="43">
        <f>'3500 '!F1298</f>
        <v>0</v>
      </c>
      <c r="G750" s="43">
        <f>'3500 '!G1298</f>
        <v>0</v>
      </c>
      <c r="H750" s="52" t="str">
        <f>'3500 '!L1298</f>
        <v/>
      </c>
      <c r="I750" s="12">
        <f>'3500 '!M1202</f>
        <v>0</v>
      </c>
      <c r="J750" s="12">
        <f>'3500 '!O1202</f>
        <v>0</v>
      </c>
      <c r="K750" s="12">
        <f>'3500 '!S1298</f>
        <v>0</v>
      </c>
      <c r="L750" s="43">
        <f>'3500 '!T1298</f>
        <v>0</v>
      </c>
      <c r="M750" s="52" t="str">
        <f>'3500 '!U1298</f>
        <v/>
      </c>
      <c r="N750" s="62">
        <f>'3500 '!T1298</f>
        <v>0</v>
      </c>
      <c r="O750" s="62">
        <f>'3500 '!W1298</f>
        <v>0</v>
      </c>
      <c r="P750" s="62">
        <f>'3500 '!X1298</f>
        <v>0</v>
      </c>
      <c r="Q750" s="62">
        <f>'3500 '!Y1298</f>
        <v>0</v>
      </c>
      <c r="R750" s="62">
        <f>'3500 '!Z1298</f>
        <v>0</v>
      </c>
      <c r="S750" s="62">
        <f>'3500 '!AA1298</f>
        <v>0</v>
      </c>
      <c r="T750" s="52" t="str">
        <f>'3500 '!AB1298</f>
        <v/>
      </c>
      <c r="U750" s="62">
        <f>'3500 '!AC1298</f>
        <v>0</v>
      </c>
      <c r="V750" s="6">
        <v>0</v>
      </c>
      <c r="W750" s="81">
        <f t="shared" si="9"/>
        <v>0</v>
      </c>
      <c r="X750" s="81"/>
      <c r="Y750" s="81"/>
    </row>
    <row r="751" spans="1:25" s="24" customFormat="1" ht="18" hidden="1" customHeight="1" x14ac:dyDescent="0.3">
      <c r="A751" s="6" t="str">
        <f>'3500 '!A1299</f>
        <v>b</v>
      </c>
      <c r="B751" s="70" t="str">
        <f>'3500 '!B1203</f>
        <v/>
      </c>
      <c r="C751" s="29" t="str">
        <f>'3500 '!C1299</f>
        <v>საქონელი და მომსახურება</v>
      </c>
      <c r="D751" s="11">
        <f>'3500 '!D1203</f>
        <v>1000</v>
      </c>
      <c r="E751" s="11">
        <f>'3500 '!E1299</f>
        <v>348.4</v>
      </c>
      <c r="F751" s="42">
        <f>'3500 '!F1299</f>
        <v>13.4</v>
      </c>
      <c r="G751" s="42">
        <f>'3500 '!G1299</f>
        <v>13.275</v>
      </c>
      <c r="H751" s="51">
        <f>'3500 '!L1299</f>
        <v>0.99067164179104472</v>
      </c>
      <c r="I751" s="11">
        <f>'3500 '!M1203</f>
        <v>0</v>
      </c>
      <c r="J751" s="11">
        <f>'3500 '!O1203</f>
        <v>0</v>
      </c>
      <c r="K751" s="11">
        <f>'3500 '!S1299</f>
        <v>0.17300000000000004</v>
      </c>
      <c r="L751" s="42">
        <f>'3500 '!T1299</f>
        <v>0.125</v>
      </c>
      <c r="M751" s="51">
        <f>'3500 '!U1299</f>
        <v>3.8102755453501724E-2</v>
      </c>
      <c r="N751" s="61">
        <f>'3500 '!T1299</f>
        <v>0.125</v>
      </c>
      <c r="O751" s="61">
        <f>'3500 '!W1299</f>
        <v>198.4</v>
      </c>
      <c r="P751" s="61">
        <f>'3500 '!X1299</f>
        <v>198.4</v>
      </c>
      <c r="Q751" s="61">
        <f>'3500 '!Y1299</f>
        <v>325</v>
      </c>
      <c r="R751" s="61">
        <f>'3500 '!Z1299</f>
        <v>150</v>
      </c>
      <c r="S751" s="61">
        <f>'3500 '!AA1299</f>
        <v>338.27499999999998</v>
      </c>
      <c r="T751" s="51">
        <f>'3500 '!AB1299</f>
        <v>0.97093857634902414</v>
      </c>
      <c r="U751" s="61">
        <f>'3500 '!AC1299</f>
        <v>10.125</v>
      </c>
      <c r="V751" s="6">
        <v>325</v>
      </c>
      <c r="W751" s="81">
        <f t="shared" si="9"/>
        <v>0</v>
      </c>
      <c r="X751" s="81"/>
      <c r="Y751" s="81"/>
    </row>
    <row r="752" spans="1:25" s="24" customFormat="1" ht="18" hidden="1" customHeight="1" x14ac:dyDescent="0.3">
      <c r="A752" s="6" t="str">
        <f>'3500 '!A1300</f>
        <v>b</v>
      </c>
      <c r="B752" s="70" t="str">
        <f>'3500 '!B1204</f>
        <v/>
      </c>
      <c r="C752" s="29" t="str">
        <f>'3500 '!C1300</f>
        <v>პროცენტი</v>
      </c>
      <c r="D752" s="12">
        <f>'3500 '!D1204</f>
        <v>0</v>
      </c>
      <c r="E752" s="12">
        <f>'3500 '!E1300</f>
        <v>0</v>
      </c>
      <c r="F752" s="43">
        <f>'3500 '!F1300</f>
        <v>0</v>
      </c>
      <c r="G752" s="43">
        <f>'3500 '!G1300</f>
        <v>0</v>
      </c>
      <c r="H752" s="52" t="str">
        <f>'3500 '!L1300</f>
        <v/>
      </c>
      <c r="I752" s="12">
        <f>'3500 '!M1204</f>
        <v>0</v>
      </c>
      <c r="J752" s="12">
        <f>'3500 '!O1204</f>
        <v>0</v>
      </c>
      <c r="K752" s="12">
        <f>'3500 '!S1300</f>
        <v>0</v>
      </c>
      <c r="L752" s="43">
        <f>'3500 '!T1300</f>
        <v>0</v>
      </c>
      <c r="M752" s="52" t="str">
        <f>'3500 '!U1300</f>
        <v/>
      </c>
      <c r="N752" s="62">
        <f>'3500 '!T1300</f>
        <v>0</v>
      </c>
      <c r="O752" s="62">
        <f>'3500 '!W1300</f>
        <v>0</v>
      </c>
      <c r="P752" s="62">
        <f>'3500 '!X1300</f>
        <v>0</v>
      </c>
      <c r="Q752" s="62">
        <f>'3500 '!Y1300</f>
        <v>0</v>
      </c>
      <c r="R752" s="62">
        <f>'3500 '!Z1300</f>
        <v>0</v>
      </c>
      <c r="S752" s="62">
        <f>'3500 '!AA1300</f>
        <v>0</v>
      </c>
      <c r="T752" s="52" t="str">
        <f>'3500 '!AB1300</f>
        <v/>
      </c>
      <c r="U752" s="62">
        <f>'3500 '!AC1300</f>
        <v>0</v>
      </c>
      <c r="V752" s="6">
        <v>0</v>
      </c>
      <c r="W752" s="81">
        <f t="shared" si="9"/>
        <v>0</v>
      </c>
      <c r="X752" s="81"/>
      <c r="Y752" s="81"/>
    </row>
    <row r="753" spans="1:25" s="24" customFormat="1" ht="18" hidden="1" customHeight="1" x14ac:dyDescent="0.3">
      <c r="A753" s="6" t="str">
        <f>'3500 '!A1301</f>
        <v>b</v>
      </c>
      <c r="B753" s="70" t="str">
        <f>'3500 '!B1205</f>
        <v/>
      </c>
      <c r="C753" s="29" t="str">
        <f>'3500 '!C1301</f>
        <v>სუბსიდიები</v>
      </c>
      <c r="D753" s="12">
        <f>'3500 '!D1205</f>
        <v>0</v>
      </c>
      <c r="E753" s="12">
        <f>'3500 '!E1301</f>
        <v>0</v>
      </c>
      <c r="F753" s="43">
        <f>'3500 '!F1301</f>
        <v>0</v>
      </c>
      <c r="G753" s="43">
        <f>'3500 '!G1301</f>
        <v>0</v>
      </c>
      <c r="H753" s="52" t="str">
        <f>'3500 '!L1301</f>
        <v/>
      </c>
      <c r="I753" s="12">
        <f>'3500 '!M1205</f>
        <v>0</v>
      </c>
      <c r="J753" s="12">
        <f>'3500 '!O1205</f>
        <v>0</v>
      </c>
      <c r="K753" s="12">
        <f>'3500 '!S1301</f>
        <v>0</v>
      </c>
      <c r="L753" s="43">
        <f>'3500 '!T1301</f>
        <v>0</v>
      </c>
      <c r="M753" s="52" t="str">
        <f>'3500 '!U1301</f>
        <v/>
      </c>
      <c r="N753" s="62">
        <f>'3500 '!T1301</f>
        <v>0</v>
      </c>
      <c r="O753" s="62">
        <f>'3500 '!W1301</f>
        <v>0</v>
      </c>
      <c r="P753" s="62">
        <f>'3500 '!X1301</f>
        <v>0</v>
      </c>
      <c r="Q753" s="62">
        <f>'3500 '!Y1301</f>
        <v>0</v>
      </c>
      <c r="R753" s="62">
        <f>'3500 '!Z1301</f>
        <v>0</v>
      </c>
      <c r="S753" s="62">
        <f>'3500 '!AA1301</f>
        <v>0</v>
      </c>
      <c r="T753" s="52" t="str">
        <f>'3500 '!AB1301</f>
        <v/>
      </c>
      <c r="U753" s="62">
        <f>'3500 '!AC1301</f>
        <v>0</v>
      </c>
      <c r="V753" s="6">
        <v>0</v>
      </c>
      <c r="W753" s="81">
        <f t="shared" si="9"/>
        <v>0</v>
      </c>
      <c r="X753" s="81"/>
      <c r="Y753" s="81"/>
    </row>
    <row r="754" spans="1:25" s="24" customFormat="1" ht="18" hidden="1" customHeight="1" x14ac:dyDescent="0.3">
      <c r="A754" s="6" t="str">
        <f>'3500 '!A1302</f>
        <v>b</v>
      </c>
      <c r="B754" s="70" t="str">
        <f>'3500 '!B1206</f>
        <v/>
      </c>
      <c r="C754" s="29" t="str">
        <f>'3500 '!C1302</f>
        <v>გრანტები</v>
      </c>
      <c r="D754" s="12">
        <f>'3500 '!D1206</f>
        <v>0</v>
      </c>
      <c r="E754" s="12">
        <f>'3500 '!E1302</f>
        <v>0</v>
      </c>
      <c r="F754" s="43">
        <f>'3500 '!F1302</f>
        <v>0</v>
      </c>
      <c r="G754" s="43">
        <f>'3500 '!G1302</f>
        <v>0</v>
      </c>
      <c r="H754" s="52" t="str">
        <f>'3500 '!L1302</f>
        <v/>
      </c>
      <c r="I754" s="12">
        <f>'3500 '!M1206</f>
        <v>0</v>
      </c>
      <c r="J754" s="12">
        <f>'3500 '!O1206</f>
        <v>0</v>
      </c>
      <c r="K754" s="12">
        <f>'3500 '!S1302</f>
        <v>0</v>
      </c>
      <c r="L754" s="43">
        <f>'3500 '!T1302</f>
        <v>0</v>
      </c>
      <c r="M754" s="52" t="str">
        <f>'3500 '!U1302</f>
        <v/>
      </c>
      <c r="N754" s="62">
        <f>'3500 '!T1302</f>
        <v>0</v>
      </c>
      <c r="O754" s="62">
        <f>'3500 '!W1302</f>
        <v>0</v>
      </c>
      <c r="P754" s="62">
        <f>'3500 '!X1302</f>
        <v>0</v>
      </c>
      <c r="Q754" s="62">
        <f>'3500 '!Y1302</f>
        <v>0</v>
      </c>
      <c r="R754" s="62">
        <f>'3500 '!Z1302</f>
        <v>0</v>
      </c>
      <c r="S754" s="62">
        <f>'3500 '!AA1302</f>
        <v>0</v>
      </c>
      <c r="T754" s="52" t="str">
        <f>'3500 '!AB1302</f>
        <v/>
      </c>
      <c r="U754" s="62">
        <f>'3500 '!AC1302</f>
        <v>0</v>
      </c>
      <c r="V754" s="6">
        <v>0</v>
      </c>
      <c r="W754" s="81">
        <f t="shared" si="9"/>
        <v>0</v>
      </c>
      <c r="X754" s="81"/>
      <c r="Y754" s="81"/>
    </row>
    <row r="755" spans="1:25" s="24" customFormat="1" ht="18" hidden="1" customHeight="1" x14ac:dyDescent="0.3">
      <c r="A755" s="6" t="str">
        <f>'3500 '!A1303</f>
        <v>b</v>
      </c>
      <c r="B755" s="70" t="str">
        <f>'3500 '!B1207</f>
        <v/>
      </c>
      <c r="C755" s="29" t="str">
        <f>'3500 '!C1303</f>
        <v>სოციალური უზრუნველყოფა</v>
      </c>
      <c r="D755" s="12">
        <f>'3500 '!D1207</f>
        <v>0</v>
      </c>
      <c r="E755" s="12">
        <f>'3500 '!E1303</f>
        <v>0</v>
      </c>
      <c r="F755" s="43">
        <f>'3500 '!F1303</f>
        <v>0</v>
      </c>
      <c r="G755" s="43">
        <f>'3500 '!G1303</f>
        <v>0</v>
      </c>
      <c r="H755" s="52" t="str">
        <f>'3500 '!L1303</f>
        <v/>
      </c>
      <c r="I755" s="12">
        <f>'3500 '!M1207</f>
        <v>0</v>
      </c>
      <c r="J755" s="12">
        <f>'3500 '!O1207</f>
        <v>0</v>
      </c>
      <c r="K755" s="12">
        <f>'3500 '!S1303</f>
        <v>0</v>
      </c>
      <c r="L755" s="43">
        <f>'3500 '!T1303</f>
        <v>0</v>
      </c>
      <c r="M755" s="52" t="str">
        <f>'3500 '!U1303</f>
        <v/>
      </c>
      <c r="N755" s="62">
        <f>'3500 '!T1303</f>
        <v>0</v>
      </c>
      <c r="O755" s="62">
        <f>'3500 '!W1303</f>
        <v>0</v>
      </c>
      <c r="P755" s="62">
        <f>'3500 '!X1303</f>
        <v>0</v>
      </c>
      <c r="Q755" s="62">
        <f>'3500 '!Y1303</f>
        <v>0</v>
      </c>
      <c r="R755" s="62">
        <f>'3500 '!Z1303</f>
        <v>0</v>
      </c>
      <c r="S755" s="62">
        <f>'3500 '!AA1303</f>
        <v>0</v>
      </c>
      <c r="T755" s="52" t="str">
        <f>'3500 '!AB1303</f>
        <v/>
      </c>
      <c r="U755" s="62">
        <f>'3500 '!AC1303</f>
        <v>0</v>
      </c>
      <c r="V755" s="6">
        <v>0</v>
      </c>
      <c r="W755" s="81">
        <f t="shared" si="9"/>
        <v>0</v>
      </c>
      <c r="X755" s="81"/>
      <c r="Y755" s="81"/>
    </row>
    <row r="756" spans="1:25" s="24" customFormat="1" ht="18" hidden="1" customHeight="1" x14ac:dyDescent="0.3">
      <c r="A756" s="6" t="str">
        <f>'3500 '!A1304</f>
        <v>b</v>
      </c>
      <c r="B756" s="70" t="str">
        <f>'3500 '!B1208</f>
        <v/>
      </c>
      <c r="C756" s="29" t="str">
        <f>'3500 '!C1304</f>
        <v>სხვა ხარჯები</v>
      </c>
      <c r="D756" s="12">
        <f>'3500 '!D1208</f>
        <v>0</v>
      </c>
      <c r="E756" s="12">
        <f>'3500 '!E1304</f>
        <v>0</v>
      </c>
      <c r="F756" s="43">
        <f>'3500 '!F1304</f>
        <v>0</v>
      </c>
      <c r="G756" s="43">
        <f>'3500 '!G1304</f>
        <v>0</v>
      </c>
      <c r="H756" s="52" t="str">
        <f>'3500 '!L1304</f>
        <v/>
      </c>
      <c r="I756" s="12">
        <f>'3500 '!M1208</f>
        <v>0</v>
      </c>
      <c r="J756" s="12">
        <f>'3500 '!O1208</f>
        <v>0</v>
      </c>
      <c r="K756" s="12">
        <f>'3500 '!S1304</f>
        <v>0</v>
      </c>
      <c r="L756" s="43">
        <f>'3500 '!T1304</f>
        <v>0</v>
      </c>
      <c r="M756" s="52" t="str">
        <f>'3500 '!U1304</f>
        <v/>
      </c>
      <c r="N756" s="62">
        <f>'3500 '!T1304</f>
        <v>0</v>
      </c>
      <c r="O756" s="62">
        <f>'3500 '!W1304</f>
        <v>1.6</v>
      </c>
      <c r="P756" s="62">
        <f>'3500 '!X1304</f>
        <v>0</v>
      </c>
      <c r="Q756" s="62">
        <f>'3500 '!Y1304</f>
        <v>0</v>
      </c>
      <c r="R756" s="62">
        <f>'3500 '!Z1304</f>
        <v>0</v>
      </c>
      <c r="S756" s="62">
        <f>'3500 '!AA1304</f>
        <v>0</v>
      </c>
      <c r="T756" s="52" t="str">
        <f>'3500 '!AB1304</f>
        <v/>
      </c>
      <c r="U756" s="62">
        <f>'3500 '!AC1304</f>
        <v>0</v>
      </c>
      <c r="V756" s="6">
        <v>0</v>
      </c>
      <c r="W756" s="81">
        <f t="shared" si="9"/>
        <v>0</v>
      </c>
      <c r="X756" s="81"/>
      <c r="Y756" s="81"/>
    </row>
    <row r="757" spans="1:25" s="24" customFormat="1" ht="15" hidden="1" customHeight="1" x14ac:dyDescent="0.3">
      <c r="A757" s="6" t="str">
        <f>'3500 '!A1305</f>
        <v>b</v>
      </c>
      <c r="B757" s="69" t="str">
        <f>'3500 '!B1209</f>
        <v/>
      </c>
      <c r="C757" s="13" t="str">
        <f>'3500 '!C1305</f>
        <v>არაფინანსური აქტივების ზრდა</v>
      </c>
      <c r="D757" s="14">
        <f>'3500 '!D1209</f>
        <v>0</v>
      </c>
      <c r="E757" s="14">
        <f>'3500 '!E1305</f>
        <v>1.6</v>
      </c>
      <c r="F757" s="44">
        <f>'3500 '!F1305</f>
        <v>1.6</v>
      </c>
      <c r="G757" s="44">
        <f>'3500 '!G1305</f>
        <v>1.6</v>
      </c>
      <c r="H757" s="53">
        <f>'3500 '!L1305</f>
        <v>1</v>
      </c>
      <c r="I757" s="14">
        <f>'3500 '!M1209</f>
        <v>0</v>
      </c>
      <c r="J757" s="14">
        <f>'3500 '!O1209</f>
        <v>0</v>
      </c>
      <c r="K757" s="14">
        <f>'3500 '!S1305</f>
        <v>0</v>
      </c>
      <c r="L757" s="44">
        <f>'3500 '!T1305</f>
        <v>0</v>
      </c>
      <c r="M757" s="53">
        <f>'3500 '!U1305</f>
        <v>1</v>
      </c>
      <c r="N757" s="63">
        <f>'3500 '!T1305</f>
        <v>0</v>
      </c>
      <c r="O757" s="63">
        <f>'3500 '!W1305</f>
        <v>0</v>
      </c>
      <c r="P757" s="63">
        <f>'3500 '!X1305</f>
        <v>1.6</v>
      </c>
      <c r="Q757" s="63">
        <f>'3500 '!Y1305</f>
        <v>0</v>
      </c>
      <c r="R757" s="63">
        <f>'3500 '!Z1305</f>
        <v>0</v>
      </c>
      <c r="S757" s="63">
        <f>'3500 '!AA1305</f>
        <v>1.6</v>
      </c>
      <c r="T757" s="53">
        <f>'3500 '!AB1305</f>
        <v>1</v>
      </c>
      <c r="U757" s="63">
        <f>'3500 '!AC1305</f>
        <v>0</v>
      </c>
      <c r="V757" s="6">
        <v>0</v>
      </c>
      <c r="W757" s="81">
        <f t="shared" si="9"/>
        <v>0</v>
      </c>
      <c r="X757" s="81"/>
      <c r="Y757" s="81"/>
    </row>
    <row r="758" spans="1:25" s="24" customFormat="1" ht="15" hidden="1" customHeight="1" x14ac:dyDescent="0.3">
      <c r="A758" s="6" t="str">
        <f>'3500 '!A1306</f>
        <v>b</v>
      </c>
      <c r="B758" s="69" t="str">
        <f>'3500 '!B1210</f>
        <v/>
      </c>
      <c r="C758" s="13" t="str">
        <f>'3500 '!C1306</f>
        <v>ფინანსური აქტივების ზრდა</v>
      </c>
      <c r="D758" s="14">
        <f>'3500 '!D1210</f>
        <v>0</v>
      </c>
      <c r="E758" s="14">
        <f>'3500 '!E1306</f>
        <v>0</v>
      </c>
      <c r="F758" s="44">
        <f>'3500 '!F1306</f>
        <v>0</v>
      </c>
      <c r="G758" s="44">
        <f>'3500 '!G1306</f>
        <v>0</v>
      </c>
      <c r="H758" s="53" t="str">
        <f>'3500 '!L1306</f>
        <v/>
      </c>
      <c r="I758" s="14">
        <f>'3500 '!M1210</f>
        <v>0</v>
      </c>
      <c r="J758" s="14">
        <f>'3500 '!O1210</f>
        <v>0</v>
      </c>
      <c r="K758" s="14">
        <f>'3500 '!S1306</f>
        <v>0</v>
      </c>
      <c r="L758" s="44">
        <f>'3500 '!T1306</f>
        <v>0</v>
      </c>
      <c r="M758" s="53" t="str">
        <f>'3500 '!U1306</f>
        <v/>
      </c>
      <c r="N758" s="63">
        <f>'3500 '!T1306</f>
        <v>0</v>
      </c>
      <c r="O758" s="63">
        <f>'3500 '!W1306</f>
        <v>0</v>
      </c>
      <c r="P758" s="63">
        <f>'3500 '!X1306</f>
        <v>0</v>
      </c>
      <c r="Q758" s="63">
        <f>'3500 '!Y1306</f>
        <v>0</v>
      </c>
      <c r="R758" s="63">
        <f>'3500 '!Z1306</f>
        <v>0</v>
      </c>
      <c r="S758" s="63">
        <f>'3500 '!AA1306</f>
        <v>0</v>
      </c>
      <c r="T758" s="53" t="str">
        <f>'3500 '!AB1306</f>
        <v/>
      </c>
      <c r="U758" s="63">
        <f>'3500 '!AC1306</f>
        <v>0</v>
      </c>
      <c r="V758" s="6"/>
      <c r="W758" s="81">
        <f t="shared" si="9"/>
        <v>0</v>
      </c>
      <c r="X758" s="81"/>
      <c r="Y758" s="81"/>
    </row>
    <row r="759" spans="1:25" s="24" customFormat="1" ht="15.75" hidden="1" customHeight="1" thickBot="1" x14ac:dyDescent="0.3">
      <c r="A759" s="6" t="str">
        <f>'3500 '!A1307</f>
        <v>b</v>
      </c>
      <c r="B759" s="71"/>
      <c r="C759" s="17" t="str">
        <f>'3500 '!C1307</f>
        <v>ვალდებულებების კლება</v>
      </c>
      <c r="D759" s="18">
        <f>'3500 '!D1211</f>
        <v>0</v>
      </c>
      <c r="E759" s="18">
        <f>'3500 '!E1307</f>
        <v>0</v>
      </c>
      <c r="F759" s="46">
        <f>'3500 '!F1307</f>
        <v>0</v>
      </c>
      <c r="G759" s="46">
        <f>'3500 '!G1307</f>
        <v>0</v>
      </c>
      <c r="H759" s="55" t="str">
        <f>'3500 '!L1307</f>
        <v/>
      </c>
      <c r="I759" s="18">
        <f>'3500 '!M1211</f>
        <v>0</v>
      </c>
      <c r="J759" s="18">
        <f>'3500 '!O1211</f>
        <v>0</v>
      </c>
      <c r="K759" s="18">
        <f>'3500 '!S1307</f>
        <v>0</v>
      </c>
      <c r="L759" s="46">
        <f>'3500 '!T1307</f>
        <v>0</v>
      </c>
      <c r="M759" s="55" t="str">
        <f>'3500 '!U1307</f>
        <v/>
      </c>
      <c r="N759" s="65">
        <f>'3500 '!T1307</f>
        <v>0</v>
      </c>
      <c r="O759" s="65">
        <f>'3500 '!W1307</f>
        <v>0</v>
      </c>
      <c r="P759" s="65">
        <f>'3500 '!X1307</f>
        <v>0</v>
      </c>
      <c r="Q759" s="65">
        <f>'3500 '!Y1307</f>
        <v>0</v>
      </c>
      <c r="R759" s="65">
        <f>'3500 '!Z1307</f>
        <v>0</v>
      </c>
      <c r="S759" s="65">
        <f>'3500 '!AA1307</f>
        <v>0</v>
      </c>
      <c r="T759" s="55" t="str">
        <f>'3500 '!AB1307</f>
        <v/>
      </c>
      <c r="U759" s="65">
        <f>'3500 '!AC1307</f>
        <v>0</v>
      </c>
      <c r="V759" s="6"/>
      <c r="W759" s="81">
        <f t="shared" si="9"/>
        <v>0</v>
      </c>
      <c r="X759" s="81"/>
      <c r="Y759" s="81"/>
    </row>
    <row r="760" spans="1:25" s="24" customFormat="1" ht="51" customHeight="1" thickTop="1" thickBot="1" x14ac:dyDescent="0.3">
      <c r="A760" s="6" t="str">
        <f>'3500 '!A1308</f>
        <v>a</v>
      </c>
      <c r="B760" s="67" t="s">
        <v>276</v>
      </c>
      <c r="C760" s="19" t="s">
        <v>277</v>
      </c>
      <c r="D760" s="7"/>
      <c r="E760" s="7">
        <f>'3500 '!E1308</f>
        <v>1900</v>
      </c>
      <c r="F760" s="40">
        <f>'3500 '!F1308</f>
        <v>250</v>
      </c>
      <c r="G760" s="40">
        <f>'3500 '!G1308</f>
        <v>0</v>
      </c>
      <c r="H760" s="49">
        <f>'3500 '!L1308</f>
        <v>0</v>
      </c>
      <c r="I760" s="7">
        <f>'3500 '!M1212</f>
        <v>0</v>
      </c>
      <c r="J760" s="7"/>
      <c r="K760" s="7">
        <f>'3500 '!S1308</f>
        <v>0</v>
      </c>
      <c r="L760" s="40">
        <f>'3500 '!T1308</f>
        <v>250</v>
      </c>
      <c r="M760" s="49">
        <f>'3500 '!U1308</f>
        <v>0</v>
      </c>
      <c r="N760" s="59">
        <f>'3500 '!T1308</f>
        <v>250</v>
      </c>
      <c r="O760" s="59">
        <f>'3500 '!W1308</f>
        <v>0</v>
      </c>
      <c r="P760" s="59">
        <f>'3500 '!X1308</f>
        <v>0</v>
      </c>
      <c r="Q760" s="59">
        <f>'3500 '!Y1308</f>
        <v>1900</v>
      </c>
      <c r="R760" s="59">
        <f>'3500 '!Z1308</f>
        <v>0</v>
      </c>
      <c r="S760" s="59">
        <f>'3500 '!AA1308</f>
        <v>1900</v>
      </c>
      <c r="T760" s="49">
        <f>'3500 '!AB1308</f>
        <v>1</v>
      </c>
      <c r="U760" s="59">
        <f>'3500 '!AC1308</f>
        <v>0</v>
      </c>
      <c r="V760" s="6"/>
      <c r="W760" s="81"/>
      <c r="X760" s="81"/>
      <c r="Y760" s="81"/>
    </row>
    <row r="761" spans="1:25" s="24" customFormat="1" ht="18.75" customHeight="1" thickTop="1" x14ac:dyDescent="0.25">
      <c r="A761" s="6" t="str">
        <f>'3500 '!A1309</f>
        <v>a</v>
      </c>
      <c r="B761" s="69"/>
      <c r="C761" s="8" t="s">
        <v>8</v>
      </c>
      <c r="D761" s="9"/>
      <c r="E761" s="9">
        <f>'3500 '!E1309</f>
        <v>1900</v>
      </c>
      <c r="F761" s="41">
        <f>'3500 '!F1309</f>
        <v>250</v>
      </c>
      <c r="G761" s="41">
        <f>'3500 '!G1309</f>
        <v>0</v>
      </c>
      <c r="H761" s="50">
        <f>'3500 '!L1309</f>
        <v>0</v>
      </c>
      <c r="I761" s="9">
        <f>'3500 '!M1213</f>
        <v>0</v>
      </c>
      <c r="J761" s="9"/>
      <c r="K761" s="9">
        <f>'3500 '!S1309</f>
        <v>0</v>
      </c>
      <c r="L761" s="41">
        <f>'3500 '!T1309</f>
        <v>250</v>
      </c>
      <c r="M761" s="50">
        <f>'3500 '!U1309</f>
        <v>0</v>
      </c>
      <c r="N761" s="60">
        <f>'3500 '!T1309</f>
        <v>250</v>
      </c>
      <c r="O761" s="60">
        <f>'3500 '!W1309</f>
        <v>0</v>
      </c>
      <c r="P761" s="60">
        <f>'3500 '!X1309</f>
        <v>0</v>
      </c>
      <c r="Q761" s="60">
        <f>'3500 '!Y1309</f>
        <v>1900</v>
      </c>
      <c r="R761" s="60">
        <f>'3500 '!Z1309</f>
        <v>0</v>
      </c>
      <c r="S761" s="60">
        <f>'3500 '!AA1309</f>
        <v>1900</v>
      </c>
      <c r="T761" s="50">
        <f>'3500 '!AB1309</f>
        <v>1</v>
      </c>
      <c r="U761" s="60">
        <f>'3500 '!AC1309</f>
        <v>0</v>
      </c>
      <c r="V761" s="6"/>
      <c r="W761" s="81"/>
      <c r="X761" s="81"/>
      <c r="Y761" s="81"/>
    </row>
    <row r="762" spans="1:25" s="24" customFormat="1" ht="18" hidden="1" customHeight="1" x14ac:dyDescent="0.25">
      <c r="A762" s="6" t="str">
        <f>'3500 '!A1310</f>
        <v>b</v>
      </c>
      <c r="B762" s="70"/>
      <c r="C762" s="29" t="s">
        <v>225</v>
      </c>
      <c r="D762" s="12"/>
      <c r="E762" s="12">
        <f>'3500 '!E1310</f>
        <v>0</v>
      </c>
      <c r="F762" s="43">
        <f>'3500 '!F1310</f>
        <v>0</v>
      </c>
      <c r="G762" s="43">
        <f>'3500 '!G1310</f>
        <v>0</v>
      </c>
      <c r="H762" s="52" t="str">
        <f>'3500 '!L1310</f>
        <v/>
      </c>
      <c r="I762" s="12">
        <f>'3500 '!M1214</f>
        <v>0</v>
      </c>
      <c r="J762" s="12"/>
      <c r="K762" s="12">
        <f>'3500 '!S1310</f>
        <v>0</v>
      </c>
      <c r="L762" s="43">
        <f>'3500 '!T1310</f>
        <v>0</v>
      </c>
      <c r="M762" s="52" t="str">
        <f>'3500 '!U1310</f>
        <v/>
      </c>
      <c r="N762" s="62">
        <f>'3500 '!T1310</f>
        <v>0</v>
      </c>
      <c r="O762" s="62">
        <f>'3500 '!W1310</f>
        <v>0</v>
      </c>
      <c r="P762" s="62">
        <f>'3500 '!X1310</f>
        <v>0</v>
      </c>
      <c r="Q762" s="62">
        <f>'3500 '!Y1310</f>
        <v>0</v>
      </c>
      <c r="R762" s="62">
        <f>'3500 '!Z1310</f>
        <v>0</v>
      </c>
      <c r="S762" s="62">
        <f>'3500 '!AA1310</f>
        <v>0</v>
      </c>
      <c r="T762" s="52" t="str">
        <f>'3500 '!AB1310</f>
        <v/>
      </c>
      <c r="U762" s="62">
        <f>'3500 '!AC1310</f>
        <v>0</v>
      </c>
      <c r="V762" s="6"/>
      <c r="W762" s="81">
        <f t="shared" si="9"/>
        <v>0</v>
      </c>
      <c r="X762" s="81"/>
      <c r="Y762" s="81"/>
    </row>
    <row r="763" spans="1:25" s="24" customFormat="1" ht="18" hidden="1" customHeight="1" x14ac:dyDescent="0.25">
      <c r="A763" s="6" t="s">
        <v>231</v>
      </c>
      <c r="B763" s="70"/>
      <c r="C763" s="29" t="s">
        <v>146</v>
      </c>
      <c r="D763" s="11"/>
      <c r="E763" s="11">
        <f>'3500 '!E1311</f>
        <v>1900</v>
      </c>
      <c r="F763" s="42">
        <f>'3500 '!F1311</f>
        <v>250</v>
      </c>
      <c r="G763" s="42">
        <f>'3500 '!G1311</f>
        <v>0</v>
      </c>
      <c r="H763" s="51">
        <f>'3500 '!L1311</f>
        <v>0</v>
      </c>
      <c r="I763" s="11">
        <f>'3500 '!M1215</f>
        <v>0</v>
      </c>
      <c r="J763" s="11"/>
      <c r="K763" s="11">
        <f>'3500 '!S1311</f>
        <v>0</v>
      </c>
      <c r="L763" s="42">
        <f>'3500 '!T1311</f>
        <v>250</v>
      </c>
      <c r="M763" s="51">
        <f>'3500 '!U1311</f>
        <v>0</v>
      </c>
      <c r="N763" s="61">
        <f>'3500 '!T1311</f>
        <v>250</v>
      </c>
      <c r="O763" s="61">
        <f>'3500 '!W1311</f>
        <v>0</v>
      </c>
      <c r="P763" s="61">
        <f>'3500 '!X1311</f>
        <v>0</v>
      </c>
      <c r="Q763" s="61">
        <f>'3500 '!Y1311</f>
        <v>1900</v>
      </c>
      <c r="R763" s="61">
        <f>'3500 '!Z1311</f>
        <v>0</v>
      </c>
      <c r="S763" s="61">
        <f>'3500 '!AA1311</f>
        <v>1900</v>
      </c>
      <c r="T763" s="51">
        <f>'3500 '!AB1311</f>
        <v>1</v>
      </c>
      <c r="U763" s="61">
        <f>'3500 '!AC1311</f>
        <v>0</v>
      </c>
      <c r="V763" s="6"/>
      <c r="W763" s="81">
        <f t="shared" si="9"/>
        <v>1900</v>
      </c>
      <c r="X763" s="81"/>
      <c r="Y763" s="81"/>
    </row>
    <row r="764" spans="1:25" s="24" customFormat="1" ht="18" hidden="1" customHeight="1" x14ac:dyDescent="0.25">
      <c r="A764" s="6" t="str">
        <f>'3500 '!A1312</f>
        <v>b</v>
      </c>
      <c r="B764" s="70"/>
      <c r="C764" s="29" t="s">
        <v>226</v>
      </c>
      <c r="D764" s="12"/>
      <c r="E764" s="12">
        <f>'3500 '!E1312</f>
        <v>0</v>
      </c>
      <c r="F764" s="43">
        <f>'3500 '!F1312</f>
        <v>0</v>
      </c>
      <c r="G764" s="43">
        <f>'3500 '!G1312</f>
        <v>0</v>
      </c>
      <c r="H764" s="52" t="str">
        <f>'3500 '!L1312</f>
        <v/>
      </c>
      <c r="I764" s="12">
        <f>'3500 '!M1216</f>
        <v>0</v>
      </c>
      <c r="J764" s="12"/>
      <c r="K764" s="12">
        <f>'3500 '!S1312</f>
        <v>0</v>
      </c>
      <c r="L764" s="43">
        <f>'3500 '!T1312</f>
        <v>0</v>
      </c>
      <c r="M764" s="52" t="str">
        <f>'3500 '!U1312</f>
        <v/>
      </c>
      <c r="N764" s="62">
        <f>'3500 '!T1312</f>
        <v>0</v>
      </c>
      <c r="O764" s="62">
        <f>'3500 '!W1312</f>
        <v>0</v>
      </c>
      <c r="P764" s="62">
        <f>'3500 '!X1312</f>
        <v>0</v>
      </c>
      <c r="Q764" s="62">
        <f>'3500 '!Y1312</f>
        <v>0</v>
      </c>
      <c r="R764" s="62">
        <f>'3500 '!Z1312</f>
        <v>0</v>
      </c>
      <c r="S764" s="62">
        <f>'3500 '!AA1312</f>
        <v>0</v>
      </c>
      <c r="T764" s="52" t="str">
        <f>'3500 '!AB1312</f>
        <v/>
      </c>
      <c r="U764" s="62">
        <f>'3500 '!AC1312</f>
        <v>0</v>
      </c>
      <c r="V764" s="6"/>
      <c r="W764" s="81">
        <f t="shared" si="9"/>
        <v>0</v>
      </c>
      <c r="X764" s="81"/>
      <c r="Y764" s="81"/>
    </row>
    <row r="765" spans="1:25" s="24" customFormat="1" ht="18" hidden="1" customHeight="1" x14ac:dyDescent="0.25">
      <c r="A765" s="6" t="str">
        <f>'3500 '!A1313</f>
        <v>b</v>
      </c>
      <c r="B765" s="70"/>
      <c r="C765" s="29" t="s">
        <v>227</v>
      </c>
      <c r="D765" s="12"/>
      <c r="E765" s="12">
        <f>'3500 '!E1313</f>
        <v>0</v>
      </c>
      <c r="F765" s="43">
        <f>'3500 '!F1313</f>
        <v>0</v>
      </c>
      <c r="G765" s="43">
        <f>'3500 '!G1313</f>
        <v>0</v>
      </c>
      <c r="H765" s="52" t="str">
        <f>'3500 '!L1313</f>
        <v/>
      </c>
      <c r="I765" s="12">
        <f>'3500 '!M1217</f>
        <v>0</v>
      </c>
      <c r="J765" s="12"/>
      <c r="K765" s="12">
        <f>'3500 '!S1313</f>
        <v>0</v>
      </c>
      <c r="L765" s="43">
        <f>'3500 '!T1313</f>
        <v>0</v>
      </c>
      <c r="M765" s="52" t="str">
        <f>'3500 '!U1313</f>
        <v/>
      </c>
      <c r="N765" s="62">
        <f>'3500 '!T1313</f>
        <v>0</v>
      </c>
      <c r="O765" s="62">
        <f>'3500 '!W1313</f>
        <v>0</v>
      </c>
      <c r="P765" s="62">
        <f>'3500 '!X1313</f>
        <v>0</v>
      </c>
      <c r="Q765" s="62">
        <f>'3500 '!Y1313</f>
        <v>0</v>
      </c>
      <c r="R765" s="62">
        <f>'3500 '!Z1313</f>
        <v>0</v>
      </c>
      <c r="S765" s="62">
        <f>'3500 '!AA1313</f>
        <v>0</v>
      </c>
      <c r="T765" s="52" t="str">
        <f>'3500 '!AB1313</f>
        <v/>
      </c>
      <c r="U765" s="62">
        <f>'3500 '!AC1313</f>
        <v>0</v>
      </c>
      <c r="V765" s="6"/>
      <c r="W765" s="81">
        <f t="shared" si="9"/>
        <v>0</v>
      </c>
      <c r="X765" s="81"/>
      <c r="Y765" s="81"/>
    </row>
    <row r="766" spans="1:25" s="24" customFormat="1" ht="18" hidden="1" customHeight="1" x14ac:dyDescent="0.25">
      <c r="A766" s="6" t="str">
        <f>'3500 '!A1314</f>
        <v>b</v>
      </c>
      <c r="B766" s="70"/>
      <c r="C766" s="29" t="s">
        <v>228</v>
      </c>
      <c r="D766" s="12"/>
      <c r="E766" s="12">
        <f>'3500 '!E1314</f>
        <v>0</v>
      </c>
      <c r="F766" s="43">
        <f>'3500 '!F1314</f>
        <v>0</v>
      </c>
      <c r="G766" s="43">
        <f>'3500 '!G1314</f>
        <v>0</v>
      </c>
      <c r="H766" s="52" t="str">
        <f>'3500 '!L1314</f>
        <v/>
      </c>
      <c r="I766" s="12">
        <f>'3500 '!M1218</f>
        <v>0</v>
      </c>
      <c r="J766" s="12"/>
      <c r="K766" s="12">
        <f>'3500 '!S1314</f>
        <v>0</v>
      </c>
      <c r="L766" s="43">
        <f>'3500 '!T1314</f>
        <v>0</v>
      </c>
      <c r="M766" s="52" t="str">
        <f>'3500 '!U1314</f>
        <v/>
      </c>
      <c r="N766" s="62">
        <f>'3500 '!T1314</f>
        <v>0</v>
      </c>
      <c r="O766" s="62">
        <f>'3500 '!W1314</f>
        <v>0</v>
      </c>
      <c r="P766" s="62">
        <f>'3500 '!X1314</f>
        <v>0</v>
      </c>
      <c r="Q766" s="62">
        <f>'3500 '!Y1314</f>
        <v>0</v>
      </c>
      <c r="R766" s="62">
        <f>'3500 '!Z1314</f>
        <v>0</v>
      </c>
      <c r="S766" s="62">
        <f>'3500 '!AA1314</f>
        <v>0</v>
      </c>
      <c r="T766" s="52" t="str">
        <f>'3500 '!AB1314</f>
        <v/>
      </c>
      <c r="U766" s="62">
        <f>'3500 '!AC1314</f>
        <v>0</v>
      </c>
      <c r="V766" s="6"/>
      <c r="W766" s="81">
        <f t="shared" si="9"/>
        <v>0</v>
      </c>
      <c r="X766" s="81"/>
      <c r="Y766" s="81"/>
    </row>
    <row r="767" spans="1:25" s="24" customFormat="1" ht="18" hidden="1" customHeight="1" x14ac:dyDescent="0.25">
      <c r="A767" s="6" t="str">
        <f>'3500 '!A1315</f>
        <v>b</v>
      </c>
      <c r="B767" s="70"/>
      <c r="C767" s="29" t="s">
        <v>229</v>
      </c>
      <c r="D767" s="12"/>
      <c r="E767" s="12">
        <f>'3500 '!E1315</f>
        <v>0</v>
      </c>
      <c r="F767" s="43">
        <f>'3500 '!F1315</f>
        <v>0</v>
      </c>
      <c r="G767" s="43">
        <f>'3500 '!G1315</f>
        <v>0</v>
      </c>
      <c r="H767" s="52" t="str">
        <f>'3500 '!L1315</f>
        <v/>
      </c>
      <c r="I767" s="12">
        <f>'3500 '!M1219</f>
        <v>0</v>
      </c>
      <c r="J767" s="12"/>
      <c r="K767" s="12">
        <f>'3500 '!S1315</f>
        <v>0</v>
      </c>
      <c r="L767" s="43">
        <f>'3500 '!T1315</f>
        <v>0</v>
      </c>
      <c r="M767" s="52" t="str">
        <f>'3500 '!U1315</f>
        <v/>
      </c>
      <c r="N767" s="62">
        <f>'3500 '!T1315</f>
        <v>0</v>
      </c>
      <c r="O767" s="62">
        <f>'3500 '!W1315</f>
        <v>0</v>
      </c>
      <c r="P767" s="62">
        <f>'3500 '!X1315</f>
        <v>0</v>
      </c>
      <c r="Q767" s="62">
        <f>'3500 '!Y1315</f>
        <v>0</v>
      </c>
      <c r="R767" s="62">
        <f>'3500 '!Z1315</f>
        <v>0</v>
      </c>
      <c r="S767" s="62">
        <f>'3500 '!AA1315</f>
        <v>0</v>
      </c>
      <c r="T767" s="52" t="str">
        <f>'3500 '!AB1315</f>
        <v/>
      </c>
      <c r="U767" s="62">
        <f>'3500 '!AC1315</f>
        <v>0</v>
      </c>
      <c r="V767" s="6"/>
      <c r="W767" s="81">
        <f t="shared" si="9"/>
        <v>0</v>
      </c>
      <c r="X767" s="81"/>
      <c r="Y767" s="81"/>
    </row>
    <row r="768" spans="1:25" s="24" customFormat="1" ht="18" hidden="1" customHeight="1" x14ac:dyDescent="0.25">
      <c r="A768" s="6" t="str">
        <f>'3500 '!A1316</f>
        <v>b</v>
      </c>
      <c r="B768" s="70"/>
      <c r="C768" s="29" t="s">
        <v>230</v>
      </c>
      <c r="D768" s="12"/>
      <c r="E768" s="12">
        <f>'3500 '!E1316</f>
        <v>0</v>
      </c>
      <c r="F768" s="43">
        <f>'3500 '!F1316</f>
        <v>0</v>
      </c>
      <c r="G768" s="43">
        <f>'3500 '!G1316</f>
        <v>0</v>
      </c>
      <c r="H768" s="52" t="str">
        <f>'3500 '!L1316</f>
        <v/>
      </c>
      <c r="I768" s="12">
        <f>'3500 '!M1220</f>
        <v>0</v>
      </c>
      <c r="J768" s="12"/>
      <c r="K768" s="12">
        <f>'3500 '!S1316</f>
        <v>0</v>
      </c>
      <c r="L768" s="43">
        <f>'3500 '!T1316</f>
        <v>0</v>
      </c>
      <c r="M768" s="52" t="str">
        <f>'3500 '!U1316</f>
        <v/>
      </c>
      <c r="N768" s="62">
        <f>'3500 '!T1316</f>
        <v>0</v>
      </c>
      <c r="O768" s="62">
        <f>'3500 '!W1316</f>
        <v>0</v>
      </c>
      <c r="P768" s="62">
        <f>'3500 '!X1316</f>
        <v>0</v>
      </c>
      <c r="Q768" s="62">
        <f>'3500 '!Y1316</f>
        <v>0</v>
      </c>
      <c r="R768" s="62">
        <f>'3500 '!Z1316</f>
        <v>0</v>
      </c>
      <c r="S768" s="62">
        <f>'3500 '!AA1316</f>
        <v>0</v>
      </c>
      <c r="T768" s="52" t="str">
        <f>'3500 '!AB1316</f>
        <v/>
      </c>
      <c r="U768" s="62">
        <f>'3500 '!AC1316</f>
        <v>0</v>
      </c>
      <c r="V768" s="6"/>
      <c r="W768" s="81">
        <f t="shared" si="9"/>
        <v>0</v>
      </c>
      <c r="X768" s="81"/>
      <c r="Y768" s="81"/>
    </row>
    <row r="769" spans="1:25" s="24" customFormat="1" ht="15" hidden="1" customHeight="1" x14ac:dyDescent="0.25">
      <c r="A769" s="6" t="str">
        <f>'3500 '!A1317</f>
        <v>b</v>
      </c>
      <c r="B769" s="69"/>
      <c r="C769" s="13" t="s">
        <v>14</v>
      </c>
      <c r="D769" s="14"/>
      <c r="E769" s="14">
        <f>'3500 '!E1317</f>
        <v>0</v>
      </c>
      <c r="F769" s="44">
        <f>'3500 '!F1317</f>
        <v>0</v>
      </c>
      <c r="G769" s="44">
        <f>'3500 '!G1317</f>
        <v>0</v>
      </c>
      <c r="H769" s="53" t="str">
        <f>'3500 '!L1317</f>
        <v/>
      </c>
      <c r="I769" s="14">
        <f>'3500 '!M1221</f>
        <v>0</v>
      </c>
      <c r="J769" s="14"/>
      <c r="K769" s="14">
        <f>'3500 '!S1317</f>
        <v>0</v>
      </c>
      <c r="L769" s="44">
        <f>'3500 '!T1317</f>
        <v>0</v>
      </c>
      <c r="M769" s="53" t="str">
        <f>'3500 '!U1317</f>
        <v/>
      </c>
      <c r="N769" s="63">
        <f>'3500 '!T1317</f>
        <v>0</v>
      </c>
      <c r="O769" s="63">
        <f>'3500 '!W1317</f>
        <v>0</v>
      </c>
      <c r="P769" s="63">
        <f>'3500 '!X1317</f>
        <v>0</v>
      </c>
      <c r="Q769" s="63">
        <f>'3500 '!Y1317</f>
        <v>0</v>
      </c>
      <c r="R769" s="63">
        <f>'3500 '!Z1317</f>
        <v>0</v>
      </c>
      <c r="S769" s="63">
        <f>'3500 '!AA1317</f>
        <v>0</v>
      </c>
      <c r="T769" s="53" t="str">
        <f>'3500 '!AB1317</f>
        <v/>
      </c>
      <c r="U769" s="63">
        <f>'3500 '!AC1317</f>
        <v>0</v>
      </c>
      <c r="V769" s="6"/>
      <c r="W769" s="81">
        <f t="shared" si="9"/>
        <v>0</v>
      </c>
      <c r="X769" s="81"/>
      <c r="Y769" s="81"/>
    </row>
    <row r="770" spans="1:25" s="24" customFormat="1" ht="15" hidden="1" customHeight="1" x14ac:dyDescent="0.25">
      <c r="A770" s="6" t="str">
        <f>'3500 '!A1318</f>
        <v>b</v>
      </c>
      <c r="B770" s="69"/>
      <c r="C770" s="13" t="s">
        <v>15</v>
      </c>
      <c r="D770" s="14"/>
      <c r="E770" s="14">
        <f>'3500 '!E1318</f>
        <v>0</v>
      </c>
      <c r="F770" s="44">
        <f>'3500 '!F1318</f>
        <v>0</v>
      </c>
      <c r="G770" s="44">
        <f>'3500 '!G1318</f>
        <v>0</v>
      </c>
      <c r="H770" s="53" t="str">
        <f>'3500 '!L1318</f>
        <v/>
      </c>
      <c r="I770" s="14">
        <f>'3500 '!M1222</f>
        <v>0</v>
      </c>
      <c r="J770" s="14"/>
      <c r="K770" s="14">
        <f>'3500 '!S1318</f>
        <v>0</v>
      </c>
      <c r="L770" s="44">
        <f>'3500 '!T1318</f>
        <v>0</v>
      </c>
      <c r="M770" s="53" t="str">
        <f>'3500 '!U1318</f>
        <v/>
      </c>
      <c r="N770" s="63">
        <f>'3500 '!T1318</f>
        <v>0</v>
      </c>
      <c r="O770" s="63">
        <f>'3500 '!W1318</f>
        <v>0</v>
      </c>
      <c r="P770" s="63">
        <f>'3500 '!X1318</f>
        <v>0</v>
      </c>
      <c r="Q770" s="63">
        <f>'3500 '!Y1318</f>
        <v>0</v>
      </c>
      <c r="R770" s="63">
        <f>'3500 '!Z1318</f>
        <v>0</v>
      </c>
      <c r="S770" s="63">
        <f>'3500 '!AA1318</f>
        <v>0</v>
      </c>
      <c r="T770" s="53" t="str">
        <f>'3500 '!AB1318</f>
        <v/>
      </c>
      <c r="U770" s="63">
        <f>'3500 '!AC1318</f>
        <v>0</v>
      </c>
      <c r="V770" s="6"/>
      <c r="W770" s="81">
        <f t="shared" si="9"/>
        <v>0</v>
      </c>
      <c r="X770" s="81"/>
      <c r="Y770" s="81"/>
    </row>
    <row r="771" spans="1:25" s="24" customFormat="1" ht="15.75" hidden="1" customHeight="1" thickBot="1" x14ac:dyDescent="0.3">
      <c r="A771" s="6" t="str">
        <f>'3500 '!A1319</f>
        <v>b</v>
      </c>
      <c r="B771" s="71"/>
      <c r="C771" s="17" t="s">
        <v>16</v>
      </c>
      <c r="D771" s="18"/>
      <c r="E771" s="18">
        <f>'3500 '!E1319</f>
        <v>0</v>
      </c>
      <c r="F771" s="46">
        <f>'3500 '!F1319</f>
        <v>0</v>
      </c>
      <c r="G771" s="46">
        <f>'3500 '!G1319</f>
        <v>0</v>
      </c>
      <c r="H771" s="55" t="str">
        <f>'3500 '!L1319</f>
        <v/>
      </c>
      <c r="I771" s="18">
        <f>'3500 '!M1223</f>
        <v>0</v>
      </c>
      <c r="J771" s="18"/>
      <c r="K771" s="18">
        <f>'3500 '!S1319</f>
        <v>0</v>
      </c>
      <c r="L771" s="46">
        <f>'3500 '!T1319</f>
        <v>0</v>
      </c>
      <c r="M771" s="55" t="str">
        <f>'3500 '!U1319</f>
        <v/>
      </c>
      <c r="N771" s="65">
        <f>'3500 '!T1319</f>
        <v>0</v>
      </c>
      <c r="O771" s="65">
        <f>'3500 '!W1319</f>
        <v>0</v>
      </c>
      <c r="P771" s="65">
        <f>'3500 '!X1319</f>
        <v>0</v>
      </c>
      <c r="Q771" s="65">
        <f>'3500 '!Y1319</f>
        <v>0</v>
      </c>
      <c r="R771" s="65">
        <f>'3500 '!Z1319</f>
        <v>0</v>
      </c>
      <c r="S771" s="65">
        <f>'3500 '!AA1319</f>
        <v>0</v>
      </c>
      <c r="T771" s="55" t="str">
        <f>'3500 '!AB1319</f>
        <v/>
      </c>
      <c r="U771" s="65">
        <f>'3500 '!AC1319</f>
        <v>0</v>
      </c>
      <c r="V771" s="6"/>
      <c r="W771" s="81"/>
      <c r="X771" s="81"/>
      <c r="Y771" s="81"/>
    </row>
    <row r="772" spans="1:25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6"/>
      <c r="W772" s="81"/>
      <c r="X772" s="81"/>
      <c r="Y772" s="81"/>
    </row>
    <row r="773" spans="1:25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6"/>
      <c r="W773" s="81"/>
      <c r="X773" s="81"/>
      <c r="Y773" s="81"/>
    </row>
    <row r="774" spans="1:25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6"/>
      <c r="W774" s="81"/>
      <c r="X774" s="81"/>
      <c r="Y774" s="81"/>
    </row>
    <row r="775" spans="1:25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6"/>
      <c r="W775" s="81"/>
      <c r="X775" s="81"/>
      <c r="Y775" s="81"/>
    </row>
    <row r="776" spans="1:25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6"/>
      <c r="W776" s="81"/>
      <c r="X776" s="81"/>
      <c r="Y776" s="81"/>
    </row>
    <row r="777" spans="1:25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6"/>
      <c r="W777" s="81"/>
      <c r="X777" s="81"/>
      <c r="Y777" s="81"/>
    </row>
    <row r="778" spans="1:25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6"/>
      <c r="W778" s="81"/>
      <c r="X778" s="81"/>
      <c r="Y778" s="81"/>
    </row>
    <row r="779" spans="1:25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6"/>
      <c r="W779" s="81"/>
      <c r="X779" s="81"/>
      <c r="Y779" s="81"/>
    </row>
    <row r="780" spans="1:25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6"/>
      <c r="W780" s="81"/>
      <c r="X780" s="81"/>
      <c r="Y780" s="81"/>
    </row>
    <row r="781" spans="1:25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6"/>
      <c r="W781" s="81"/>
      <c r="X781" s="81"/>
      <c r="Y781" s="81"/>
    </row>
    <row r="782" spans="1:25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6"/>
      <c r="W782" s="81"/>
      <c r="X782" s="81"/>
      <c r="Y782" s="81"/>
    </row>
    <row r="783" spans="1:25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6"/>
      <c r="W783" s="81"/>
      <c r="X783" s="81"/>
      <c r="Y783" s="81"/>
    </row>
    <row r="784" spans="1:25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6"/>
      <c r="W784" s="81"/>
      <c r="X784" s="81"/>
      <c r="Y784" s="81"/>
    </row>
    <row r="785" spans="1:25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6"/>
      <c r="W785" s="81"/>
      <c r="X785" s="81"/>
      <c r="Y785" s="81"/>
    </row>
    <row r="786" spans="1:25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6"/>
      <c r="W786" s="81"/>
      <c r="X786" s="81"/>
      <c r="Y786" s="81"/>
    </row>
    <row r="787" spans="1:25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6"/>
      <c r="W787" s="81"/>
      <c r="X787" s="81"/>
      <c r="Y787" s="81"/>
    </row>
    <row r="788" spans="1:25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6"/>
      <c r="W788" s="81"/>
      <c r="X788" s="81"/>
      <c r="Y788" s="81"/>
    </row>
    <row r="789" spans="1:25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6"/>
      <c r="W789" s="81"/>
      <c r="X789" s="81"/>
      <c r="Y789" s="81"/>
    </row>
    <row r="790" spans="1:25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6"/>
      <c r="W790" s="81"/>
      <c r="X790" s="81"/>
      <c r="Y790" s="81"/>
    </row>
    <row r="791" spans="1:25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6"/>
      <c r="W791" s="81"/>
      <c r="X791" s="81"/>
      <c r="Y791" s="81"/>
    </row>
    <row r="792" spans="1:25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6"/>
      <c r="W792" s="81"/>
      <c r="X792" s="81"/>
      <c r="Y792" s="81"/>
    </row>
    <row r="793" spans="1:25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6"/>
      <c r="W793" s="81"/>
      <c r="X793" s="81"/>
      <c r="Y793" s="81"/>
    </row>
    <row r="794" spans="1:25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6"/>
      <c r="W794" s="81"/>
      <c r="X794" s="81"/>
      <c r="Y794" s="81"/>
    </row>
    <row r="795" spans="1:25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6"/>
      <c r="W795" s="81"/>
      <c r="X795" s="81"/>
      <c r="Y795" s="81"/>
    </row>
    <row r="796" spans="1:25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6"/>
      <c r="W796" s="81"/>
      <c r="X796" s="81"/>
      <c r="Y796" s="81"/>
    </row>
    <row r="797" spans="1:25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6"/>
      <c r="W797" s="81"/>
      <c r="X797" s="81"/>
      <c r="Y797" s="81"/>
    </row>
    <row r="798" spans="1:25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6"/>
      <c r="W798" s="81"/>
      <c r="X798" s="81"/>
      <c r="Y798" s="81"/>
    </row>
    <row r="799" spans="1:25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6"/>
      <c r="W799" s="81"/>
      <c r="X799" s="81"/>
      <c r="Y799" s="81"/>
    </row>
    <row r="800" spans="1:25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6"/>
      <c r="W800" s="81"/>
      <c r="X800" s="81"/>
      <c r="Y800" s="81"/>
    </row>
    <row r="801" spans="1:25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6"/>
      <c r="W801" s="81"/>
      <c r="X801" s="81"/>
      <c r="Y801" s="81"/>
    </row>
    <row r="802" spans="1:25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6"/>
      <c r="W802" s="81"/>
      <c r="X802" s="81"/>
      <c r="Y802" s="81"/>
    </row>
    <row r="803" spans="1:25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6"/>
      <c r="W803" s="81"/>
      <c r="X803" s="81"/>
      <c r="Y803" s="81"/>
    </row>
    <row r="804" spans="1:25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6"/>
      <c r="W804" s="81"/>
      <c r="X804" s="81"/>
      <c r="Y804" s="81"/>
    </row>
    <row r="805" spans="1:25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6"/>
      <c r="W805" s="81"/>
      <c r="X805" s="81"/>
      <c r="Y805" s="81"/>
    </row>
    <row r="806" spans="1:25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6"/>
      <c r="W806" s="81"/>
      <c r="X806" s="81"/>
      <c r="Y806" s="81"/>
    </row>
    <row r="807" spans="1:25" x14ac:dyDescent="0.25">
      <c r="V807" s="6"/>
      <c r="W807" s="81"/>
      <c r="X807" s="81"/>
      <c r="Y807" s="81"/>
    </row>
    <row r="808" spans="1:25" x14ac:dyDescent="0.25">
      <c r="V808" s="6"/>
      <c r="W808" s="81"/>
      <c r="X808" s="81"/>
      <c r="Y808" s="81"/>
    </row>
    <row r="809" spans="1:25" x14ac:dyDescent="0.25">
      <c r="V809" s="6"/>
      <c r="W809" s="81"/>
      <c r="X809" s="81"/>
      <c r="Y809" s="81"/>
    </row>
    <row r="810" spans="1:25" x14ac:dyDescent="0.25">
      <c r="V810" s="6"/>
      <c r="W810" s="81"/>
      <c r="X810" s="81"/>
      <c r="Y810" s="81"/>
    </row>
    <row r="811" spans="1:25" x14ac:dyDescent="0.25">
      <c r="V811" s="6"/>
      <c r="W811" s="81"/>
      <c r="X811" s="81"/>
      <c r="Y811" s="81"/>
    </row>
    <row r="812" spans="1:25" x14ac:dyDescent="0.25">
      <c r="V812" s="6"/>
      <c r="W812" s="81"/>
      <c r="X812" s="81"/>
      <c r="Y812" s="81"/>
    </row>
    <row r="813" spans="1:25" x14ac:dyDescent="0.25">
      <c r="V813" s="6"/>
      <c r="W813" s="81"/>
      <c r="X813" s="81"/>
      <c r="Y813" s="81"/>
    </row>
    <row r="814" spans="1:25" x14ac:dyDescent="0.25">
      <c r="V814" s="6"/>
      <c r="W814" s="81"/>
      <c r="X814" s="81"/>
      <c r="Y814" s="81"/>
    </row>
    <row r="815" spans="1:25" x14ac:dyDescent="0.25">
      <c r="V815" s="6"/>
      <c r="W815" s="81"/>
      <c r="X815" s="81"/>
      <c r="Y815" s="81"/>
    </row>
    <row r="816" spans="1:25" x14ac:dyDescent="0.25">
      <c r="V816" s="6"/>
      <c r="W816" s="81"/>
      <c r="X816" s="81"/>
      <c r="Y816" s="81"/>
    </row>
    <row r="817" spans="22:25" x14ac:dyDescent="0.25">
      <c r="V817" s="6"/>
      <c r="W817" s="81"/>
      <c r="X817" s="81"/>
      <c r="Y817" s="81"/>
    </row>
    <row r="818" spans="22:25" x14ac:dyDescent="0.25">
      <c r="V818" s="6"/>
      <c r="W818" s="81"/>
      <c r="X818" s="81"/>
      <c r="Y818" s="81"/>
    </row>
    <row r="819" spans="22:25" x14ac:dyDescent="0.25">
      <c r="V819" s="6"/>
      <c r="W819" s="81"/>
      <c r="X819" s="81"/>
      <c r="Y819" s="81"/>
    </row>
    <row r="820" spans="22:25" x14ac:dyDescent="0.25">
      <c r="V820" s="6"/>
      <c r="W820" s="81"/>
      <c r="X820" s="81"/>
      <c r="Y820" s="81"/>
    </row>
    <row r="821" spans="22:25" x14ac:dyDescent="0.25">
      <c r="V821" s="6"/>
      <c r="W821" s="81"/>
      <c r="X821" s="81"/>
      <c r="Y821" s="81"/>
    </row>
    <row r="822" spans="22:25" x14ac:dyDescent="0.25">
      <c r="V822" s="6"/>
      <c r="W822" s="81"/>
      <c r="X822" s="81"/>
      <c r="Y822" s="81"/>
    </row>
    <row r="823" spans="22:25" x14ac:dyDescent="0.25">
      <c r="V823" s="6"/>
      <c r="W823" s="81"/>
      <c r="X823" s="81"/>
      <c r="Y823" s="81"/>
    </row>
    <row r="824" spans="22:25" x14ac:dyDescent="0.25">
      <c r="V824" s="6"/>
      <c r="W824" s="81"/>
      <c r="X824" s="81"/>
      <c r="Y824" s="81"/>
    </row>
    <row r="825" spans="22:25" x14ac:dyDescent="0.25">
      <c r="V825" s="6"/>
      <c r="W825" s="81"/>
      <c r="X825" s="81"/>
      <c r="Y825" s="81"/>
    </row>
    <row r="826" spans="22:25" x14ac:dyDescent="0.25">
      <c r="V826" s="6"/>
      <c r="W826" s="81"/>
      <c r="X826" s="81"/>
      <c r="Y826" s="81"/>
    </row>
    <row r="827" spans="22:25" x14ac:dyDescent="0.25">
      <c r="V827" s="6"/>
      <c r="W827" s="81"/>
      <c r="X827" s="81"/>
      <c r="Y827" s="81"/>
    </row>
    <row r="828" spans="22:25" x14ac:dyDescent="0.25">
      <c r="V828" s="6"/>
      <c r="W828" s="81"/>
      <c r="X828" s="81"/>
      <c r="Y828" s="81"/>
    </row>
    <row r="829" spans="22:25" x14ac:dyDescent="0.25">
      <c r="V829" s="6"/>
      <c r="W829" s="81"/>
      <c r="X829" s="81"/>
      <c r="Y829" s="81"/>
    </row>
    <row r="830" spans="22:25" x14ac:dyDescent="0.25">
      <c r="V830" s="6"/>
      <c r="W830" s="81"/>
      <c r="X830" s="81"/>
      <c r="Y830" s="81"/>
    </row>
    <row r="831" spans="22:25" x14ac:dyDescent="0.25">
      <c r="V831" s="6"/>
      <c r="W831" s="81"/>
      <c r="X831" s="81"/>
      <c r="Y831" s="81"/>
    </row>
    <row r="832" spans="22:25" x14ac:dyDescent="0.25">
      <c r="V832" s="6"/>
      <c r="W832" s="81"/>
      <c r="X832" s="81"/>
      <c r="Y832" s="81"/>
    </row>
    <row r="833" spans="22:25" x14ac:dyDescent="0.25">
      <c r="V833" s="6"/>
      <c r="W833" s="81"/>
      <c r="X833" s="81"/>
      <c r="Y833" s="81"/>
    </row>
    <row r="834" spans="22:25" x14ac:dyDescent="0.25">
      <c r="V834" s="6"/>
      <c r="W834" s="81"/>
      <c r="X834" s="81"/>
      <c r="Y834" s="81"/>
    </row>
    <row r="835" spans="22:25" x14ac:dyDescent="0.25">
      <c r="V835" s="6"/>
      <c r="W835" s="81"/>
      <c r="X835" s="81"/>
      <c r="Y835" s="81"/>
    </row>
    <row r="836" spans="22:25" x14ac:dyDescent="0.25">
      <c r="V836" s="6"/>
      <c r="W836" s="81"/>
      <c r="X836" s="81"/>
      <c r="Y836" s="81"/>
    </row>
    <row r="837" spans="22:25" x14ac:dyDescent="0.25">
      <c r="V837" s="6"/>
      <c r="W837" s="81"/>
      <c r="X837" s="81"/>
      <c r="Y837" s="81"/>
    </row>
    <row r="838" spans="22:25" x14ac:dyDescent="0.25">
      <c r="V838" s="6"/>
      <c r="W838" s="81"/>
      <c r="X838" s="81"/>
      <c r="Y838" s="81"/>
    </row>
    <row r="839" spans="22:25" x14ac:dyDescent="0.25">
      <c r="V839" s="6"/>
      <c r="W839" s="81"/>
      <c r="X839" s="81"/>
      <c r="Y839" s="81"/>
    </row>
    <row r="840" spans="22:25" x14ac:dyDescent="0.25">
      <c r="V840" s="6"/>
      <c r="W840" s="81"/>
      <c r="X840" s="81"/>
      <c r="Y840" s="81"/>
    </row>
    <row r="841" spans="22:25" x14ac:dyDescent="0.25">
      <c r="V841" s="6"/>
      <c r="W841" s="81"/>
      <c r="X841" s="81"/>
      <c r="Y841" s="81"/>
    </row>
    <row r="842" spans="22:25" x14ac:dyDescent="0.25">
      <c r="V842" s="6"/>
      <c r="W842" s="81"/>
      <c r="X842" s="81"/>
      <c r="Y842" s="81"/>
    </row>
    <row r="843" spans="22:25" x14ac:dyDescent="0.25">
      <c r="V843" s="6"/>
      <c r="W843" s="81"/>
      <c r="X843" s="81"/>
      <c r="Y843" s="81"/>
    </row>
    <row r="844" spans="22:25" x14ac:dyDescent="0.25">
      <c r="V844" s="6"/>
      <c r="W844" s="81"/>
      <c r="X844" s="81"/>
      <c r="Y844" s="81"/>
    </row>
    <row r="845" spans="22:25" x14ac:dyDescent="0.25">
      <c r="V845" s="6"/>
      <c r="W845" s="81"/>
      <c r="X845" s="81"/>
      <c r="Y845" s="81"/>
    </row>
    <row r="846" spans="22:25" x14ac:dyDescent="0.25">
      <c r="V846" s="6"/>
      <c r="W846" s="81"/>
      <c r="X846" s="81"/>
      <c r="Y846" s="81"/>
    </row>
    <row r="847" spans="22:25" x14ac:dyDescent="0.25">
      <c r="V847" s="6"/>
      <c r="W847" s="81"/>
      <c r="X847" s="81"/>
      <c r="Y847" s="81"/>
    </row>
    <row r="848" spans="22:25" x14ac:dyDescent="0.25">
      <c r="V848" s="6"/>
      <c r="W848" s="81"/>
      <c r="X848" s="81"/>
      <c r="Y848" s="81"/>
    </row>
    <row r="849" spans="22:25" x14ac:dyDescent="0.25">
      <c r="V849" s="6"/>
      <c r="W849" s="81"/>
      <c r="X849" s="81"/>
      <c r="Y849" s="81"/>
    </row>
    <row r="850" spans="22:25" x14ac:dyDescent="0.25">
      <c r="V850" s="6"/>
      <c r="W850" s="81"/>
      <c r="X850" s="81"/>
      <c r="Y850" s="81"/>
    </row>
    <row r="851" spans="22:25" x14ac:dyDescent="0.25">
      <c r="V851" s="6"/>
      <c r="W851" s="81"/>
      <c r="X851" s="81"/>
      <c r="Y851" s="81"/>
    </row>
    <row r="852" spans="22:25" x14ac:dyDescent="0.25">
      <c r="V852" s="6"/>
      <c r="W852" s="81"/>
      <c r="X852" s="81"/>
      <c r="Y852" s="81"/>
    </row>
    <row r="853" spans="22:25" x14ac:dyDescent="0.25">
      <c r="V853" s="6"/>
      <c r="W853" s="81"/>
      <c r="X853" s="81"/>
      <c r="Y853" s="81"/>
    </row>
    <row r="854" spans="22:25" x14ac:dyDescent="0.25">
      <c r="V854" s="6"/>
      <c r="W854" s="81"/>
      <c r="X854" s="81"/>
      <c r="Y854" s="81"/>
    </row>
    <row r="855" spans="22:25" x14ac:dyDescent="0.25">
      <c r="V855" s="6"/>
      <c r="W855" s="81"/>
      <c r="X855" s="81"/>
      <c r="Y855" s="81"/>
    </row>
    <row r="856" spans="22:25" x14ac:dyDescent="0.25">
      <c r="V856" s="6"/>
      <c r="W856" s="81"/>
      <c r="X856" s="81"/>
      <c r="Y856" s="81"/>
    </row>
    <row r="857" spans="22:25" x14ac:dyDescent="0.25">
      <c r="V857" s="6"/>
      <c r="W857" s="81"/>
      <c r="X857" s="81"/>
      <c r="Y857" s="81"/>
    </row>
    <row r="858" spans="22:25" x14ac:dyDescent="0.25">
      <c r="V858" s="6"/>
      <c r="W858" s="81"/>
      <c r="X858" s="81"/>
      <c r="Y858" s="81"/>
    </row>
    <row r="859" spans="22:25" x14ac:dyDescent="0.25">
      <c r="V859" s="6"/>
      <c r="W859" s="81"/>
      <c r="X859" s="81"/>
      <c r="Y859" s="81"/>
    </row>
    <row r="860" spans="22:25" x14ac:dyDescent="0.25">
      <c r="V860" s="6"/>
      <c r="W860" s="81"/>
      <c r="X860" s="81"/>
      <c r="Y860" s="81"/>
    </row>
    <row r="861" spans="22:25" x14ac:dyDescent="0.25">
      <c r="V861" s="6"/>
      <c r="W861" s="81"/>
      <c r="X861" s="81"/>
      <c r="Y861" s="81"/>
    </row>
    <row r="862" spans="22:25" x14ac:dyDescent="0.25">
      <c r="V862" s="6"/>
      <c r="W862" s="81"/>
      <c r="X862" s="81"/>
      <c r="Y862" s="81"/>
    </row>
    <row r="863" spans="22:25" x14ac:dyDescent="0.25">
      <c r="V863" s="6"/>
      <c r="W863" s="81"/>
      <c r="X863" s="81"/>
      <c r="Y863" s="81"/>
    </row>
    <row r="864" spans="22:25" x14ac:dyDescent="0.25">
      <c r="V864" s="6"/>
      <c r="W864" s="81"/>
      <c r="X864" s="81"/>
      <c r="Y864" s="81"/>
    </row>
    <row r="865" spans="22:25" x14ac:dyDescent="0.25">
      <c r="V865" s="6"/>
      <c r="W865" s="81"/>
      <c r="X865" s="81"/>
      <c r="Y865" s="81"/>
    </row>
    <row r="866" spans="22:25" x14ac:dyDescent="0.25">
      <c r="V866" s="6"/>
      <c r="W866" s="81"/>
      <c r="X866" s="81"/>
      <c r="Y866" s="81"/>
    </row>
    <row r="867" spans="22:25" x14ac:dyDescent="0.25">
      <c r="V867" s="6"/>
      <c r="W867" s="81"/>
      <c r="X867" s="81"/>
      <c r="Y867" s="81"/>
    </row>
    <row r="868" spans="22:25" x14ac:dyDescent="0.25">
      <c r="V868" s="6"/>
      <c r="W868" s="81"/>
      <c r="X868" s="81"/>
      <c r="Y868" s="81"/>
    </row>
    <row r="869" spans="22:25" x14ac:dyDescent="0.25">
      <c r="V869" s="6"/>
      <c r="W869" s="81"/>
      <c r="X869" s="81"/>
      <c r="Y869" s="81"/>
    </row>
    <row r="870" spans="22:25" x14ac:dyDescent="0.25">
      <c r="V870" s="6"/>
      <c r="W870" s="81"/>
      <c r="X870" s="81"/>
      <c r="Y870" s="81"/>
    </row>
    <row r="871" spans="22:25" x14ac:dyDescent="0.25">
      <c r="V871" s="6"/>
      <c r="W871" s="81"/>
      <c r="X871" s="81"/>
      <c r="Y871" s="81"/>
    </row>
    <row r="872" spans="22:25" x14ac:dyDescent="0.25">
      <c r="V872" s="6"/>
      <c r="W872" s="81"/>
      <c r="X872" s="81"/>
      <c r="Y872" s="81"/>
    </row>
    <row r="873" spans="22:25" x14ac:dyDescent="0.25">
      <c r="V873" s="6"/>
      <c r="W873" s="81"/>
      <c r="X873" s="81"/>
      <c r="Y873" s="81"/>
    </row>
    <row r="874" spans="22:25" x14ac:dyDescent="0.25">
      <c r="V874" s="6"/>
      <c r="W874" s="81"/>
      <c r="X874" s="81"/>
      <c r="Y874" s="81"/>
    </row>
    <row r="875" spans="22:25" x14ac:dyDescent="0.25">
      <c r="V875" s="6"/>
      <c r="W875" s="81"/>
      <c r="X875" s="81"/>
      <c r="Y875" s="81"/>
    </row>
    <row r="876" spans="22:25" x14ac:dyDescent="0.25">
      <c r="V876" s="6"/>
      <c r="W876" s="81"/>
      <c r="X876" s="81"/>
      <c r="Y876" s="81"/>
    </row>
    <row r="877" spans="22:25" x14ac:dyDescent="0.25">
      <c r="V877" s="6"/>
      <c r="W877" s="81"/>
      <c r="X877" s="81"/>
      <c r="Y877" s="81"/>
    </row>
    <row r="878" spans="22:25" x14ac:dyDescent="0.25">
      <c r="V878" s="6"/>
      <c r="W878" s="81"/>
      <c r="X878" s="81"/>
      <c r="Y878" s="81"/>
    </row>
    <row r="879" spans="22:25" x14ac:dyDescent="0.25">
      <c r="V879" s="6"/>
      <c r="W879" s="81"/>
      <c r="X879" s="81"/>
      <c r="Y879" s="81"/>
    </row>
    <row r="880" spans="22:25" x14ac:dyDescent="0.25">
      <c r="V880" s="24"/>
      <c r="W880" s="81"/>
    </row>
    <row r="881" spans="22:23" x14ac:dyDescent="0.25">
      <c r="V881" s="6"/>
      <c r="W881" s="81"/>
    </row>
    <row r="882" spans="22:23" x14ac:dyDescent="0.25">
      <c r="V882" s="6"/>
      <c r="W882" s="81"/>
    </row>
    <row r="883" spans="22:23" x14ac:dyDescent="0.25">
      <c r="V883" s="6"/>
      <c r="W883" s="81"/>
    </row>
    <row r="884" spans="22:23" x14ac:dyDescent="0.25">
      <c r="V884" s="6"/>
      <c r="W884" s="81"/>
    </row>
    <row r="885" spans="22:23" x14ac:dyDescent="0.25">
      <c r="V885" s="6"/>
      <c r="W885" s="81"/>
    </row>
    <row r="886" spans="22:23" x14ac:dyDescent="0.25">
      <c r="V886" s="6"/>
      <c r="W886" s="81"/>
    </row>
    <row r="887" spans="22:23" x14ac:dyDescent="0.25">
      <c r="V887" s="6"/>
      <c r="W887" s="81"/>
    </row>
    <row r="888" spans="22:23" x14ac:dyDescent="0.25">
      <c r="V888" s="6"/>
      <c r="W888" s="81"/>
    </row>
    <row r="889" spans="22:23" x14ac:dyDescent="0.25">
      <c r="V889" s="6"/>
      <c r="W889" s="81"/>
    </row>
    <row r="890" spans="22:23" x14ac:dyDescent="0.25">
      <c r="V890" s="6"/>
      <c r="W890" s="81"/>
    </row>
    <row r="891" spans="22:23" x14ac:dyDescent="0.25">
      <c r="V891" s="6"/>
      <c r="W891" s="81"/>
    </row>
  </sheetData>
  <autoFilter ref="A3:U771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S1281"/>
  <sheetViews>
    <sheetView zoomScale="70" zoomScaleNormal="70" workbookViewId="0">
      <pane xSplit="4" ySplit="3" topLeftCell="E10" activePane="bottomRight" state="frozen"/>
      <selection pane="topRight" activeCell="E1" sqref="E1"/>
      <selection pane="bottomLeft" activeCell="A4" sqref="A4"/>
      <selection pane="bottomRight" activeCell="P3" sqref="P3"/>
    </sheetView>
  </sheetViews>
  <sheetFormatPr defaultRowHeight="15" x14ac:dyDescent="0.25"/>
  <cols>
    <col min="1" max="1" width="6.85546875" style="31" bestFit="1" customWidth="1"/>
    <col min="2" max="2" width="10.42578125" style="31" customWidth="1"/>
    <col min="3" max="3" width="36.85546875" style="31" customWidth="1"/>
    <col min="4" max="4" width="19" style="31" hidden="1" customWidth="1"/>
    <col min="5" max="5" width="15.5703125" style="31" customWidth="1"/>
    <col min="6" max="7" width="13.140625" style="31" customWidth="1"/>
    <col min="8" max="8" width="16" style="31" customWidth="1"/>
    <col min="9" max="9" width="16" style="31" hidden="1" customWidth="1"/>
    <col min="10" max="10" width="16" style="31" customWidth="1"/>
    <col min="11" max="11" width="19.85546875" style="32" customWidth="1"/>
    <col min="12" max="12" width="22.85546875" style="32" bestFit="1" customWidth="1"/>
    <col min="13" max="13" width="16" style="31" customWidth="1"/>
    <col min="14" max="14" width="22.5703125" style="31" bestFit="1" customWidth="1"/>
    <col min="15" max="15" width="23.28515625" style="31" customWidth="1"/>
    <col min="16" max="16" width="22.5703125" style="31" bestFit="1" customWidth="1"/>
    <col min="17" max="257" width="9.140625" style="31"/>
    <col min="258" max="258" width="5.42578125" style="31" customWidth="1"/>
    <col min="259" max="259" width="10.42578125" style="31" customWidth="1"/>
    <col min="260" max="260" width="36.85546875" style="31" customWidth="1"/>
    <col min="261" max="261" width="17.28515625" style="31" customWidth="1"/>
    <col min="262" max="262" width="17.42578125" style="31" customWidth="1"/>
    <col min="263" max="263" width="24.85546875" style="31" bestFit="1" customWidth="1"/>
    <col min="264" max="270" width="16" style="31" customWidth="1"/>
    <col min="271" max="513" width="9.140625" style="31"/>
    <col min="514" max="514" width="5.42578125" style="31" customWidth="1"/>
    <col min="515" max="515" width="10.42578125" style="31" customWidth="1"/>
    <col min="516" max="516" width="36.85546875" style="31" customWidth="1"/>
    <col min="517" max="517" width="17.28515625" style="31" customWidth="1"/>
    <col min="518" max="518" width="17.42578125" style="31" customWidth="1"/>
    <col min="519" max="519" width="24.85546875" style="31" bestFit="1" customWidth="1"/>
    <col min="520" max="526" width="16" style="31" customWidth="1"/>
    <col min="527" max="769" width="9.140625" style="31"/>
    <col min="770" max="770" width="5.42578125" style="31" customWidth="1"/>
    <col min="771" max="771" width="10.42578125" style="31" customWidth="1"/>
    <col min="772" max="772" width="36.85546875" style="31" customWidth="1"/>
    <col min="773" max="773" width="17.28515625" style="31" customWidth="1"/>
    <col min="774" max="774" width="17.42578125" style="31" customWidth="1"/>
    <col min="775" max="775" width="24.85546875" style="31" bestFit="1" customWidth="1"/>
    <col min="776" max="782" width="16" style="31" customWidth="1"/>
    <col min="783" max="1025" width="9.140625" style="31"/>
    <col min="1026" max="1026" width="5.42578125" style="31" customWidth="1"/>
    <col min="1027" max="1027" width="10.42578125" style="31" customWidth="1"/>
    <col min="1028" max="1028" width="36.85546875" style="31" customWidth="1"/>
    <col min="1029" max="1029" width="17.28515625" style="31" customWidth="1"/>
    <col min="1030" max="1030" width="17.42578125" style="31" customWidth="1"/>
    <col min="1031" max="1031" width="24.85546875" style="31" bestFit="1" customWidth="1"/>
    <col min="1032" max="1038" width="16" style="31" customWidth="1"/>
    <col min="1039" max="1281" width="9.140625" style="31"/>
    <col min="1282" max="1282" width="5.42578125" style="31" customWidth="1"/>
    <col min="1283" max="1283" width="10.42578125" style="31" customWidth="1"/>
    <col min="1284" max="1284" width="36.85546875" style="31" customWidth="1"/>
    <col min="1285" max="1285" width="17.28515625" style="31" customWidth="1"/>
    <col min="1286" max="1286" width="17.42578125" style="31" customWidth="1"/>
    <col min="1287" max="1287" width="24.85546875" style="31" bestFit="1" customWidth="1"/>
    <col min="1288" max="1294" width="16" style="31" customWidth="1"/>
    <col min="1295" max="1537" width="9.140625" style="31"/>
    <col min="1538" max="1538" width="5.42578125" style="31" customWidth="1"/>
    <col min="1539" max="1539" width="10.42578125" style="31" customWidth="1"/>
    <col min="1540" max="1540" width="36.85546875" style="31" customWidth="1"/>
    <col min="1541" max="1541" width="17.28515625" style="31" customWidth="1"/>
    <col min="1542" max="1542" width="17.42578125" style="31" customWidth="1"/>
    <col min="1543" max="1543" width="24.85546875" style="31" bestFit="1" customWidth="1"/>
    <col min="1544" max="1550" width="16" style="31" customWidth="1"/>
    <col min="1551" max="1793" width="9.140625" style="31"/>
    <col min="1794" max="1794" width="5.42578125" style="31" customWidth="1"/>
    <col min="1795" max="1795" width="10.42578125" style="31" customWidth="1"/>
    <col min="1796" max="1796" width="36.85546875" style="31" customWidth="1"/>
    <col min="1797" max="1797" width="17.28515625" style="31" customWidth="1"/>
    <col min="1798" max="1798" width="17.42578125" style="31" customWidth="1"/>
    <col min="1799" max="1799" width="24.85546875" style="31" bestFit="1" customWidth="1"/>
    <col min="1800" max="1806" width="16" style="31" customWidth="1"/>
    <col min="1807" max="2049" width="9.140625" style="31"/>
    <col min="2050" max="2050" width="5.42578125" style="31" customWidth="1"/>
    <col min="2051" max="2051" width="10.42578125" style="31" customWidth="1"/>
    <col min="2052" max="2052" width="36.85546875" style="31" customWidth="1"/>
    <col min="2053" max="2053" width="17.28515625" style="31" customWidth="1"/>
    <col min="2054" max="2054" width="17.42578125" style="31" customWidth="1"/>
    <col min="2055" max="2055" width="24.85546875" style="31" bestFit="1" customWidth="1"/>
    <col min="2056" max="2062" width="16" style="31" customWidth="1"/>
    <col min="2063" max="2305" width="9.140625" style="31"/>
    <col min="2306" max="2306" width="5.42578125" style="31" customWidth="1"/>
    <col min="2307" max="2307" width="10.42578125" style="31" customWidth="1"/>
    <col min="2308" max="2308" width="36.85546875" style="31" customWidth="1"/>
    <col min="2309" max="2309" width="17.28515625" style="31" customWidth="1"/>
    <col min="2310" max="2310" width="17.42578125" style="31" customWidth="1"/>
    <col min="2311" max="2311" width="24.85546875" style="31" bestFit="1" customWidth="1"/>
    <col min="2312" max="2318" width="16" style="31" customWidth="1"/>
    <col min="2319" max="2561" width="9.140625" style="31"/>
    <col min="2562" max="2562" width="5.42578125" style="31" customWidth="1"/>
    <col min="2563" max="2563" width="10.42578125" style="31" customWidth="1"/>
    <col min="2564" max="2564" width="36.85546875" style="31" customWidth="1"/>
    <col min="2565" max="2565" width="17.28515625" style="31" customWidth="1"/>
    <col min="2566" max="2566" width="17.42578125" style="31" customWidth="1"/>
    <col min="2567" max="2567" width="24.85546875" style="31" bestFit="1" customWidth="1"/>
    <col min="2568" max="2574" width="16" style="31" customWidth="1"/>
    <col min="2575" max="2817" width="9.140625" style="31"/>
    <col min="2818" max="2818" width="5.42578125" style="31" customWidth="1"/>
    <col min="2819" max="2819" width="10.42578125" style="31" customWidth="1"/>
    <col min="2820" max="2820" width="36.85546875" style="31" customWidth="1"/>
    <col min="2821" max="2821" width="17.28515625" style="31" customWidth="1"/>
    <col min="2822" max="2822" width="17.42578125" style="31" customWidth="1"/>
    <col min="2823" max="2823" width="24.85546875" style="31" bestFit="1" customWidth="1"/>
    <col min="2824" max="2830" width="16" style="31" customWidth="1"/>
    <col min="2831" max="3073" width="9.140625" style="31"/>
    <col min="3074" max="3074" width="5.42578125" style="31" customWidth="1"/>
    <col min="3075" max="3075" width="10.42578125" style="31" customWidth="1"/>
    <col min="3076" max="3076" width="36.85546875" style="31" customWidth="1"/>
    <col min="3077" max="3077" width="17.28515625" style="31" customWidth="1"/>
    <col min="3078" max="3078" width="17.42578125" style="31" customWidth="1"/>
    <col min="3079" max="3079" width="24.85546875" style="31" bestFit="1" customWidth="1"/>
    <col min="3080" max="3086" width="16" style="31" customWidth="1"/>
    <col min="3087" max="3329" width="9.140625" style="31"/>
    <col min="3330" max="3330" width="5.42578125" style="31" customWidth="1"/>
    <col min="3331" max="3331" width="10.42578125" style="31" customWidth="1"/>
    <col min="3332" max="3332" width="36.85546875" style="31" customWidth="1"/>
    <col min="3333" max="3333" width="17.28515625" style="31" customWidth="1"/>
    <col min="3334" max="3334" width="17.42578125" style="31" customWidth="1"/>
    <col min="3335" max="3335" width="24.85546875" style="31" bestFit="1" customWidth="1"/>
    <col min="3336" max="3342" width="16" style="31" customWidth="1"/>
    <col min="3343" max="3585" width="9.140625" style="31"/>
    <col min="3586" max="3586" width="5.42578125" style="31" customWidth="1"/>
    <col min="3587" max="3587" width="10.42578125" style="31" customWidth="1"/>
    <col min="3588" max="3588" width="36.85546875" style="31" customWidth="1"/>
    <col min="3589" max="3589" width="17.28515625" style="31" customWidth="1"/>
    <col min="3590" max="3590" width="17.42578125" style="31" customWidth="1"/>
    <col min="3591" max="3591" width="24.85546875" style="31" bestFit="1" customWidth="1"/>
    <col min="3592" max="3598" width="16" style="31" customWidth="1"/>
    <col min="3599" max="3841" width="9.140625" style="31"/>
    <col min="3842" max="3842" width="5.42578125" style="31" customWidth="1"/>
    <col min="3843" max="3843" width="10.42578125" style="31" customWidth="1"/>
    <col min="3844" max="3844" width="36.85546875" style="31" customWidth="1"/>
    <col min="3845" max="3845" width="17.28515625" style="31" customWidth="1"/>
    <col min="3846" max="3846" width="17.42578125" style="31" customWidth="1"/>
    <col min="3847" max="3847" width="24.85546875" style="31" bestFit="1" customWidth="1"/>
    <col min="3848" max="3854" width="16" style="31" customWidth="1"/>
    <col min="3855" max="4097" width="9.140625" style="31"/>
    <col min="4098" max="4098" width="5.42578125" style="31" customWidth="1"/>
    <col min="4099" max="4099" width="10.42578125" style="31" customWidth="1"/>
    <col min="4100" max="4100" width="36.85546875" style="31" customWidth="1"/>
    <col min="4101" max="4101" width="17.28515625" style="31" customWidth="1"/>
    <col min="4102" max="4102" width="17.42578125" style="31" customWidth="1"/>
    <col min="4103" max="4103" width="24.85546875" style="31" bestFit="1" customWidth="1"/>
    <col min="4104" max="4110" width="16" style="31" customWidth="1"/>
    <col min="4111" max="4353" width="9.140625" style="31"/>
    <col min="4354" max="4354" width="5.42578125" style="31" customWidth="1"/>
    <col min="4355" max="4355" width="10.42578125" style="31" customWidth="1"/>
    <col min="4356" max="4356" width="36.85546875" style="31" customWidth="1"/>
    <col min="4357" max="4357" width="17.28515625" style="31" customWidth="1"/>
    <col min="4358" max="4358" width="17.42578125" style="31" customWidth="1"/>
    <col min="4359" max="4359" width="24.85546875" style="31" bestFit="1" customWidth="1"/>
    <col min="4360" max="4366" width="16" style="31" customWidth="1"/>
    <col min="4367" max="4609" width="9.140625" style="31"/>
    <col min="4610" max="4610" width="5.42578125" style="31" customWidth="1"/>
    <col min="4611" max="4611" width="10.42578125" style="31" customWidth="1"/>
    <col min="4612" max="4612" width="36.85546875" style="31" customWidth="1"/>
    <col min="4613" max="4613" width="17.28515625" style="31" customWidth="1"/>
    <col min="4614" max="4614" width="17.42578125" style="31" customWidth="1"/>
    <col min="4615" max="4615" width="24.85546875" style="31" bestFit="1" customWidth="1"/>
    <col min="4616" max="4622" width="16" style="31" customWidth="1"/>
    <col min="4623" max="4865" width="9.140625" style="31"/>
    <col min="4866" max="4866" width="5.42578125" style="31" customWidth="1"/>
    <col min="4867" max="4867" width="10.42578125" style="31" customWidth="1"/>
    <col min="4868" max="4868" width="36.85546875" style="31" customWidth="1"/>
    <col min="4869" max="4869" width="17.28515625" style="31" customWidth="1"/>
    <col min="4870" max="4870" width="17.42578125" style="31" customWidth="1"/>
    <col min="4871" max="4871" width="24.85546875" style="31" bestFit="1" customWidth="1"/>
    <col min="4872" max="4878" width="16" style="31" customWidth="1"/>
    <col min="4879" max="5121" width="9.140625" style="31"/>
    <col min="5122" max="5122" width="5.42578125" style="31" customWidth="1"/>
    <col min="5123" max="5123" width="10.42578125" style="31" customWidth="1"/>
    <col min="5124" max="5124" width="36.85546875" style="31" customWidth="1"/>
    <col min="5125" max="5125" width="17.28515625" style="31" customWidth="1"/>
    <col min="5126" max="5126" width="17.42578125" style="31" customWidth="1"/>
    <col min="5127" max="5127" width="24.85546875" style="31" bestFit="1" customWidth="1"/>
    <col min="5128" max="5134" width="16" style="31" customWidth="1"/>
    <col min="5135" max="5377" width="9.140625" style="31"/>
    <col min="5378" max="5378" width="5.42578125" style="31" customWidth="1"/>
    <col min="5379" max="5379" width="10.42578125" style="31" customWidth="1"/>
    <col min="5380" max="5380" width="36.85546875" style="31" customWidth="1"/>
    <col min="5381" max="5381" width="17.28515625" style="31" customWidth="1"/>
    <col min="5382" max="5382" width="17.42578125" style="31" customWidth="1"/>
    <col min="5383" max="5383" width="24.85546875" style="31" bestFit="1" customWidth="1"/>
    <col min="5384" max="5390" width="16" style="31" customWidth="1"/>
    <col min="5391" max="5633" width="9.140625" style="31"/>
    <col min="5634" max="5634" width="5.42578125" style="31" customWidth="1"/>
    <col min="5635" max="5635" width="10.42578125" style="31" customWidth="1"/>
    <col min="5636" max="5636" width="36.85546875" style="31" customWidth="1"/>
    <col min="5637" max="5637" width="17.28515625" style="31" customWidth="1"/>
    <col min="5638" max="5638" width="17.42578125" style="31" customWidth="1"/>
    <col min="5639" max="5639" width="24.85546875" style="31" bestFit="1" customWidth="1"/>
    <col min="5640" max="5646" width="16" style="31" customWidth="1"/>
    <col min="5647" max="5889" width="9.140625" style="31"/>
    <col min="5890" max="5890" width="5.42578125" style="31" customWidth="1"/>
    <col min="5891" max="5891" width="10.42578125" style="31" customWidth="1"/>
    <col min="5892" max="5892" width="36.85546875" style="31" customWidth="1"/>
    <col min="5893" max="5893" width="17.28515625" style="31" customWidth="1"/>
    <col min="5894" max="5894" width="17.42578125" style="31" customWidth="1"/>
    <col min="5895" max="5895" width="24.85546875" style="31" bestFit="1" customWidth="1"/>
    <col min="5896" max="5902" width="16" style="31" customWidth="1"/>
    <col min="5903" max="6145" width="9.140625" style="31"/>
    <col min="6146" max="6146" width="5.42578125" style="31" customWidth="1"/>
    <col min="6147" max="6147" width="10.42578125" style="31" customWidth="1"/>
    <col min="6148" max="6148" width="36.85546875" style="31" customWidth="1"/>
    <col min="6149" max="6149" width="17.28515625" style="31" customWidth="1"/>
    <col min="6150" max="6150" width="17.42578125" style="31" customWidth="1"/>
    <col min="6151" max="6151" width="24.85546875" style="31" bestFit="1" customWidth="1"/>
    <col min="6152" max="6158" width="16" style="31" customWidth="1"/>
    <col min="6159" max="6401" width="9.140625" style="31"/>
    <col min="6402" max="6402" width="5.42578125" style="31" customWidth="1"/>
    <col min="6403" max="6403" width="10.42578125" style="31" customWidth="1"/>
    <col min="6404" max="6404" width="36.85546875" style="31" customWidth="1"/>
    <col min="6405" max="6405" width="17.28515625" style="31" customWidth="1"/>
    <col min="6406" max="6406" width="17.42578125" style="31" customWidth="1"/>
    <col min="6407" max="6407" width="24.85546875" style="31" bestFit="1" customWidth="1"/>
    <col min="6408" max="6414" width="16" style="31" customWidth="1"/>
    <col min="6415" max="6657" width="9.140625" style="31"/>
    <col min="6658" max="6658" width="5.42578125" style="31" customWidth="1"/>
    <col min="6659" max="6659" width="10.42578125" style="31" customWidth="1"/>
    <col min="6660" max="6660" width="36.85546875" style="31" customWidth="1"/>
    <col min="6661" max="6661" width="17.28515625" style="31" customWidth="1"/>
    <col min="6662" max="6662" width="17.42578125" style="31" customWidth="1"/>
    <col min="6663" max="6663" width="24.85546875" style="31" bestFit="1" customWidth="1"/>
    <col min="6664" max="6670" width="16" style="31" customWidth="1"/>
    <col min="6671" max="6913" width="9.140625" style="31"/>
    <col min="6914" max="6914" width="5.42578125" style="31" customWidth="1"/>
    <col min="6915" max="6915" width="10.42578125" style="31" customWidth="1"/>
    <col min="6916" max="6916" width="36.85546875" style="31" customWidth="1"/>
    <col min="6917" max="6917" width="17.28515625" style="31" customWidth="1"/>
    <col min="6918" max="6918" width="17.42578125" style="31" customWidth="1"/>
    <col min="6919" max="6919" width="24.85546875" style="31" bestFit="1" customWidth="1"/>
    <col min="6920" max="6926" width="16" style="31" customWidth="1"/>
    <col min="6927" max="7169" width="9.140625" style="31"/>
    <col min="7170" max="7170" width="5.42578125" style="31" customWidth="1"/>
    <col min="7171" max="7171" width="10.42578125" style="31" customWidth="1"/>
    <col min="7172" max="7172" width="36.85546875" style="31" customWidth="1"/>
    <col min="7173" max="7173" width="17.28515625" style="31" customWidth="1"/>
    <col min="7174" max="7174" width="17.42578125" style="31" customWidth="1"/>
    <col min="7175" max="7175" width="24.85546875" style="31" bestFit="1" customWidth="1"/>
    <col min="7176" max="7182" width="16" style="31" customWidth="1"/>
    <col min="7183" max="7425" width="9.140625" style="31"/>
    <col min="7426" max="7426" width="5.42578125" style="31" customWidth="1"/>
    <col min="7427" max="7427" width="10.42578125" style="31" customWidth="1"/>
    <col min="7428" max="7428" width="36.85546875" style="31" customWidth="1"/>
    <col min="7429" max="7429" width="17.28515625" style="31" customWidth="1"/>
    <col min="7430" max="7430" width="17.42578125" style="31" customWidth="1"/>
    <col min="7431" max="7431" width="24.85546875" style="31" bestFit="1" customWidth="1"/>
    <col min="7432" max="7438" width="16" style="31" customWidth="1"/>
    <col min="7439" max="7681" width="9.140625" style="31"/>
    <col min="7682" max="7682" width="5.42578125" style="31" customWidth="1"/>
    <col min="7683" max="7683" width="10.42578125" style="31" customWidth="1"/>
    <col min="7684" max="7684" width="36.85546875" style="31" customWidth="1"/>
    <col min="7685" max="7685" width="17.28515625" style="31" customWidth="1"/>
    <col min="7686" max="7686" width="17.42578125" style="31" customWidth="1"/>
    <col min="7687" max="7687" width="24.85546875" style="31" bestFit="1" customWidth="1"/>
    <col min="7688" max="7694" width="16" style="31" customWidth="1"/>
    <col min="7695" max="7937" width="9.140625" style="31"/>
    <col min="7938" max="7938" width="5.42578125" style="31" customWidth="1"/>
    <col min="7939" max="7939" width="10.42578125" style="31" customWidth="1"/>
    <col min="7940" max="7940" width="36.85546875" style="31" customWidth="1"/>
    <col min="7941" max="7941" width="17.28515625" style="31" customWidth="1"/>
    <col min="7942" max="7942" width="17.42578125" style="31" customWidth="1"/>
    <col min="7943" max="7943" width="24.85546875" style="31" bestFit="1" customWidth="1"/>
    <col min="7944" max="7950" width="16" style="31" customWidth="1"/>
    <col min="7951" max="8193" width="9.140625" style="31"/>
    <col min="8194" max="8194" width="5.42578125" style="31" customWidth="1"/>
    <col min="8195" max="8195" width="10.42578125" style="31" customWidth="1"/>
    <col min="8196" max="8196" width="36.85546875" style="31" customWidth="1"/>
    <col min="8197" max="8197" width="17.28515625" style="31" customWidth="1"/>
    <col min="8198" max="8198" width="17.42578125" style="31" customWidth="1"/>
    <col min="8199" max="8199" width="24.85546875" style="31" bestFit="1" customWidth="1"/>
    <col min="8200" max="8206" width="16" style="31" customWidth="1"/>
    <col min="8207" max="8449" width="9.140625" style="31"/>
    <col min="8450" max="8450" width="5.42578125" style="31" customWidth="1"/>
    <col min="8451" max="8451" width="10.42578125" style="31" customWidth="1"/>
    <col min="8452" max="8452" width="36.85546875" style="31" customWidth="1"/>
    <col min="8453" max="8453" width="17.28515625" style="31" customWidth="1"/>
    <col min="8454" max="8454" width="17.42578125" style="31" customWidth="1"/>
    <col min="8455" max="8455" width="24.85546875" style="31" bestFit="1" customWidth="1"/>
    <col min="8456" max="8462" width="16" style="31" customWidth="1"/>
    <col min="8463" max="8705" width="9.140625" style="31"/>
    <col min="8706" max="8706" width="5.42578125" style="31" customWidth="1"/>
    <col min="8707" max="8707" width="10.42578125" style="31" customWidth="1"/>
    <col min="8708" max="8708" width="36.85546875" style="31" customWidth="1"/>
    <col min="8709" max="8709" width="17.28515625" style="31" customWidth="1"/>
    <col min="8710" max="8710" width="17.42578125" style="31" customWidth="1"/>
    <col min="8711" max="8711" width="24.85546875" style="31" bestFit="1" customWidth="1"/>
    <col min="8712" max="8718" width="16" style="31" customWidth="1"/>
    <col min="8719" max="8961" width="9.140625" style="31"/>
    <col min="8962" max="8962" width="5.42578125" style="31" customWidth="1"/>
    <col min="8963" max="8963" width="10.42578125" style="31" customWidth="1"/>
    <col min="8964" max="8964" width="36.85546875" style="31" customWidth="1"/>
    <col min="8965" max="8965" width="17.28515625" style="31" customWidth="1"/>
    <col min="8966" max="8966" width="17.42578125" style="31" customWidth="1"/>
    <col min="8967" max="8967" width="24.85546875" style="31" bestFit="1" customWidth="1"/>
    <col min="8968" max="8974" width="16" style="31" customWidth="1"/>
    <col min="8975" max="9217" width="9.140625" style="31"/>
    <col min="9218" max="9218" width="5.42578125" style="31" customWidth="1"/>
    <col min="9219" max="9219" width="10.42578125" style="31" customWidth="1"/>
    <col min="9220" max="9220" width="36.85546875" style="31" customWidth="1"/>
    <col min="9221" max="9221" width="17.28515625" style="31" customWidth="1"/>
    <col min="9222" max="9222" width="17.42578125" style="31" customWidth="1"/>
    <col min="9223" max="9223" width="24.85546875" style="31" bestFit="1" customWidth="1"/>
    <col min="9224" max="9230" width="16" style="31" customWidth="1"/>
    <col min="9231" max="9473" width="9.140625" style="31"/>
    <col min="9474" max="9474" width="5.42578125" style="31" customWidth="1"/>
    <col min="9475" max="9475" width="10.42578125" style="31" customWidth="1"/>
    <col min="9476" max="9476" width="36.85546875" style="31" customWidth="1"/>
    <col min="9477" max="9477" width="17.28515625" style="31" customWidth="1"/>
    <col min="9478" max="9478" width="17.42578125" style="31" customWidth="1"/>
    <col min="9479" max="9479" width="24.85546875" style="31" bestFit="1" customWidth="1"/>
    <col min="9480" max="9486" width="16" style="31" customWidth="1"/>
    <col min="9487" max="9729" width="9.140625" style="31"/>
    <col min="9730" max="9730" width="5.42578125" style="31" customWidth="1"/>
    <col min="9731" max="9731" width="10.42578125" style="31" customWidth="1"/>
    <col min="9732" max="9732" width="36.85546875" style="31" customWidth="1"/>
    <col min="9733" max="9733" width="17.28515625" style="31" customWidth="1"/>
    <col min="9734" max="9734" width="17.42578125" style="31" customWidth="1"/>
    <col min="9735" max="9735" width="24.85546875" style="31" bestFit="1" customWidth="1"/>
    <col min="9736" max="9742" width="16" style="31" customWidth="1"/>
    <col min="9743" max="9985" width="9.140625" style="31"/>
    <col min="9986" max="9986" width="5.42578125" style="31" customWidth="1"/>
    <col min="9987" max="9987" width="10.42578125" style="31" customWidth="1"/>
    <col min="9988" max="9988" width="36.85546875" style="31" customWidth="1"/>
    <col min="9989" max="9989" width="17.28515625" style="31" customWidth="1"/>
    <col min="9990" max="9990" width="17.42578125" style="31" customWidth="1"/>
    <col min="9991" max="9991" width="24.85546875" style="31" bestFit="1" customWidth="1"/>
    <col min="9992" max="9998" width="16" style="31" customWidth="1"/>
    <col min="9999" max="10241" width="9.140625" style="31"/>
    <col min="10242" max="10242" width="5.42578125" style="31" customWidth="1"/>
    <col min="10243" max="10243" width="10.42578125" style="31" customWidth="1"/>
    <col min="10244" max="10244" width="36.85546875" style="31" customWidth="1"/>
    <col min="10245" max="10245" width="17.28515625" style="31" customWidth="1"/>
    <col min="10246" max="10246" width="17.42578125" style="31" customWidth="1"/>
    <col min="10247" max="10247" width="24.85546875" style="31" bestFit="1" customWidth="1"/>
    <col min="10248" max="10254" width="16" style="31" customWidth="1"/>
    <col min="10255" max="10497" width="9.140625" style="31"/>
    <col min="10498" max="10498" width="5.42578125" style="31" customWidth="1"/>
    <col min="10499" max="10499" width="10.42578125" style="31" customWidth="1"/>
    <col min="10500" max="10500" width="36.85546875" style="31" customWidth="1"/>
    <col min="10501" max="10501" width="17.28515625" style="31" customWidth="1"/>
    <col min="10502" max="10502" width="17.42578125" style="31" customWidth="1"/>
    <col min="10503" max="10503" width="24.85546875" style="31" bestFit="1" customWidth="1"/>
    <col min="10504" max="10510" width="16" style="31" customWidth="1"/>
    <col min="10511" max="10753" width="9.140625" style="31"/>
    <col min="10754" max="10754" width="5.42578125" style="31" customWidth="1"/>
    <col min="10755" max="10755" width="10.42578125" style="31" customWidth="1"/>
    <col min="10756" max="10756" width="36.85546875" style="31" customWidth="1"/>
    <col min="10757" max="10757" width="17.28515625" style="31" customWidth="1"/>
    <col min="10758" max="10758" width="17.42578125" style="31" customWidth="1"/>
    <col min="10759" max="10759" width="24.85546875" style="31" bestFit="1" customWidth="1"/>
    <col min="10760" max="10766" width="16" style="31" customWidth="1"/>
    <col min="10767" max="11009" width="9.140625" style="31"/>
    <col min="11010" max="11010" width="5.42578125" style="31" customWidth="1"/>
    <col min="11011" max="11011" width="10.42578125" style="31" customWidth="1"/>
    <col min="11012" max="11012" width="36.85546875" style="31" customWidth="1"/>
    <col min="11013" max="11013" width="17.28515625" style="31" customWidth="1"/>
    <col min="11014" max="11014" width="17.42578125" style="31" customWidth="1"/>
    <col min="11015" max="11015" width="24.85546875" style="31" bestFit="1" customWidth="1"/>
    <col min="11016" max="11022" width="16" style="31" customWidth="1"/>
    <col min="11023" max="11265" width="9.140625" style="31"/>
    <col min="11266" max="11266" width="5.42578125" style="31" customWidth="1"/>
    <col min="11267" max="11267" width="10.42578125" style="31" customWidth="1"/>
    <col min="11268" max="11268" width="36.85546875" style="31" customWidth="1"/>
    <col min="11269" max="11269" width="17.28515625" style="31" customWidth="1"/>
    <col min="11270" max="11270" width="17.42578125" style="31" customWidth="1"/>
    <col min="11271" max="11271" width="24.85546875" style="31" bestFit="1" customWidth="1"/>
    <col min="11272" max="11278" width="16" style="31" customWidth="1"/>
    <col min="11279" max="11521" width="9.140625" style="31"/>
    <col min="11522" max="11522" width="5.42578125" style="31" customWidth="1"/>
    <col min="11523" max="11523" width="10.42578125" style="31" customWidth="1"/>
    <col min="11524" max="11524" width="36.85546875" style="31" customWidth="1"/>
    <col min="11525" max="11525" width="17.28515625" style="31" customWidth="1"/>
    <col min="11526" max="11526" width="17.42578125" style="31" customWidth="1"/>
    <col min="11527" max="11527" width="24.85546875" style="31" bestFit="1" customWidth="1"/>
    <col min="11528" max="11534" width="16" style="31" customWidth="1"/>
    <col min="11535" max="11777" width="9.140625" style="31"/>
    <col min="11778" max="11778" width="5.42578125" style="31" customWidth="1"/>
    <col min="11779" max="11779" width="10.42578125" style="31" customWidth="1"/>
    <col min="11780" max="11780" width="36.85546875" style="31" customWidth="1"/>
    <col min="11781" max="11781" width="17.28515625" style="31" customWidth="1"/>
    <col min="11782" max="11782" width="17.42578125" style="31" customWidth="1"/>
    <col min="11783" max="11783" width="24.85546875" style="31" bestFit="1" customWidth="1"/>
    <col min="11784" max="11790" width="16" style="31" customWidth="1"/>
    <col min="11791" max="12033" width="9.140625" style="31"/>
    <col min="12034" max="12034" width="5.42578125" style="31" customWidth="1"/>
    <col min="12035" max="12035" width="10.42578125" style="31" customWidth="1"/>
    <col min="12036" max="12036" width="36.85546875" style="31" customWidth="1"/>
    <col min="12037" max="12037" width="17.28515625" style="31" customWidth="1"/>
    <col min="12038" max="12038" width="17.42578125" style="31" customWidth="1"/>
    <col min="12039" max="12039" width="24.85546875" style="31" bestFit="1" customWidth="1"/>
    <col min="12040" max="12046" width="16" style="31" customWidth="1"/>
    <col min="12047" max="12289" width="9.140625" style="31"/>
    <col min="12290" max="12290" width="5.42578125" style="31" customWidth="1"/>
    <col min="12291" max="12291" width="10.42578125" style="31" customWidth="1"/>
    <col min="12292" max="12292" width="36.85546875" style="31" customWidth="1"/>
    <col min="12293" max="12293" width="17.28515625" style="31" customWidth="1"/>
    <col min="12294" max="12294" width="17.42578125" style="31" customWidth="1"/>
    <col min="12295" max="12295" width="24.85546875" style="31" bestFit="1" customWidth="1"/>
    <col min="12296" max="12302" width="16" style="31" customWidth="1"/>
    <col min="12303" max="12545" width="9.140625" style="31"/>
    <col min="12546" max="12546" width="5.42578125" style="31" customWidth="1"/>
    <col min="12547" max="12547" width="10.42578125" style="31" customWidth="1"/>
    <col min="12548" max="12548" width="36.85546875" style="31" customWidth="1"/>
    <col min="12549" max="12549" width="17.28515625" style="31" customWidth="1"/>
    <col min="12550" max="12550" width="17.42578125" style="31" customWidth="1"/>
    <col min="12551" max="12551" width="24.85546875" style="31" bestFit="1" customWidth="1"/>
    <col min="12552" max="12558" width="16" style="31" customWidth="1"/>
    <col min="12559" max="12801" width="9.140625" style="31"/>
    <col min="12802" max="12802" width="5.42578125" style="31" customWidth="1"/>
    <col min="12803" max="12803" width="10.42578125" style="31" customWidth="1"/>
    <col min="12804" max="12804" width="36.85546875" style="31" customWidth="1"/>
    <col min="12805" max="12805" width="17.28515625" style="31" customWidth="1"/>
    <col min="12806" max="12806" width="17.42578125" style="31" customWidth="1"/>
    <col min="12807" max="12807" width="24.85546875" style="31" bestFit="1" customWidth="1"/>
    <col min="12808" max="12814" width="16" style="31" customWidth="1"/>
    <col min="12815" max="13057" width="9.140625" style="31"/>
    <col min="13058" max="13058" width="5.42578125" style="31" customWidth="1"/>
    <col min="13059" max="13059" width="10.42578125" style="31" customWidth="1"/>
    <col min="13060" max="13060" width="36.85546875" style="31" customWidth="1"/>
    <col min="13061" max="13061" width="17.28515625" style="31" customWidth="1"/>
    <col min="13062" max="13062" width="17.42578125" style="31" customWidth="1"/>
    <col min="13063" max="13063" width="24.85546875" style="31" bestFit="1" customWidth="1"/>
    <col min="13064" max="13070" width="16" style="31" customWidth="1"/>
    <col min="13071" max="13313" width="9.140625" style="31"/>
    <col min="13314" max="13314" width="5.42578125" style="31" customWidth="1"/>
    <col min="13315" max="13315" width="10.42578125" style="31" customWidth="1"/>
    <col min="13316" max="13316" width="36.85546875" style="31" customWidth="1"/>
    <col min="13317" max="13317" width="17.28515625" style="31" customWidth="1"/>
    <col min="13318" max="13318" width="17.42578125" style="31" customWidth="1"/>
    <col min="13319" max="13319" width="24.85546875" style="31" bestFit="1" customWidth="1"/>
    <col min="13320" max="13326" width="16" style="31" customWidth="1"/>
    <col min="13327" max="13569" width="9.140625" style="31"/>
    <col min="13570" max="13570" width="5.42578125" style="31" customWidth="1"/>
    <col min="13571" max="13571" width="10.42578125" style="31" customWidth="1"/>
    <col min="13572" max="13572" width="36.85546875" style="31" customWidth="1"/>
    <col min="13573" max="13573" width="17.28515625" style="31" customWidth="1"/>
    <col min="13574" max="13574" width="17.42578125" style="31" customWidth="1"/>
    <col min="13575" max="13575" width="24.85546875" style="31" bestFit="1" customWidth="1"/>
    <col min="13576" max="13582" width="16" style="31" customWidth="1"/>
    <col min="13583" max="13825" width="9.140625" style="31"/>
    <col min="13826" max="13826" width="5.42578125" style="31" customWidth="1"/>
    <col min="13827" max="13827" width="10.42578125" style="31" customWidth="1"/>
    <col min="13828" max="13828" width="36.85546875" style="31" customWidth="1"/>
    <col min="13829" max="13829" width="17.28515625" style="31" customWidth="1"/>
    <col min="13830" max="13830" width="17.42578125" style="31" customWidth="1"/>
    <col min="13831" max="13831" width="24.85546875" style="31" bestFit="1" customWidth="1"/>
    <col min="13832" max="13838" width="16" style="31" customWidth="1"/>
    <col min="13839" max="14081" width="9.140625" style="31"/>
    <col min="14082" max="14082" width="5.42578125" style="31" customWidth="1"/>
    <col min="14083" max="14083" width="10.42578125" style="31" customWidth="1"/>
    <col min="14084" max="14084" width="36.85546875" style="31" customWidth="1"/>
    <col min="14085" max="14085" width="17.28515625" style="31" customWidth="1"/>
    <col min="14086" max="14086" width="17.42578125" style="31" customWidth="1"/>
    <col min="14087" max="14087" width="24.85546875" style="31" bestFit="1" customWidth="1"/>
    <col min="14088" max="14094" width="16" style="31" customWidth="1"/>
    <col min="14095" max="14337" width="9.140625" style="31"/>
    <col min="14338" max="14338" width="5.42578125" style="31" customWidth="1"/>
    <col min="14339" max="14339" width="10.42578125" style="31" customWidth="1"/>
    <col min="14340" max="14340" width="36.85546875" style="31" customWidth="1"/>
    <col min="14341" max="14341" width="17.28515625" style="31" customWidth="1"/>
    <col min="14342" max="14342" width="17.42578125" style="31" customWidth="1"/>
    <col min="14343" max="14343" width="24.85546875" style="31" bestFit="1" customWidth="1"/>
    <col min="14344" max="14350" width="16" style="31" customWidth="1"/>
    <col min="14351" max="14593" width="9.140625" style="31"/>
    <col min="14594" max="14594" width="5.42578125" style="31" customWidth="1"/>
    <col min="14595" max="14595" width="10.42578125" style="31" customWidth="1"/>
    <col min="14596" max="14596" width="36.85546875" style="31" customWidth="1"/>
    <col min="14597" max="14597" width="17.28515625" style="31" customWidth="1"/>
    <col min="14598" max="14598" width="17.42578125" style="31" customWidth="1"/>
    <col min="14599" max="14599" width="24.85546875" style="31" bestFit="1" customWidth="1"/>
    <col min="14600" max="14606" width="16" style="31" customWidth="1"/>
    <col min="14607" max="14849" width="9.140625" style="31"/>
    <col min="14850" max="14850" width="5.42578125" style="31" customWidth="1"/>
    <col min="14851" max="14851" width="10.42578125" style="31" customWidth="1"/>
    <col min="14852" max="14852" width="36.85546875" style="31" customWidth="1"/>
    <col min="14853" max="14853" width="17.28515625" style="31" customWidth="1"/>
    <col min="14854" max="14854" width="17.42578125" style="31" customWidth="1"/>
    <col min="14855" max="14855" width="24.85546875" style="31" bestFit="1" customWidth="1"/>
    <col min="14856" max="14862" width="16" style="31" customWidth="1"/>
    <col min="14863" max="15105" width="9.140625" style="31"/>
    <col min="15106" max="15106" width="5.42578125" style="31" customWidth="1"/>
    <col min="15107" max="15107" width="10.42578125" style="31" customWidth="1"/>
    <col min="15108" max="15108" width="36.85546875" style="31" customWidth="1"/>
    <col min="15109" max="15109" width="17.28515625" style="31" customWidth="1"/>
    <col min="15110" max="15110" width="17.42578125" style="31" customWidth="1"/>
    <col min="15111" max="15111" width="24.85546875" style="31" bestFit="1" customWidth="1"/>
    <col min="15112" max="15118" width="16" style="31" customWidth="1"/>
    <col min="15119" max="15361" width="9.140625" style="31"/>
    <col min="15362" max="15362" width="5.42578125" style="31" customWidth="1"/>
    <col min="15363" max="15363" width="10.42578125" style="31" customWidth="1"/>
    <col min="15364" max="15364" width="36.85546875" style="31" customWidth="1"/>
    <col min="15365" max="15365" width="17.28515625" style="31" customWidth="1"/>
    <col min="15366" max="15366" width="17.42578125" style="31" customWidth="1"/>
    <col min="15367" max="15367" width="24.85546875" style="31" bestFit="1" customWidth="1"/>
    <col min="15368" max="15374" width="16" style="31" customWidth="1"/>
    <col min="15375" max="15617" width="9.140625" style="31"/>
    <col min="15618" max="15618" width="5.42578125" style="31" customWidth="1"/>
    <col min="15619" max="15619" width="10.42578125" style="31" customWidth="1"/>
    <col min="15620" max="15620" width="36.85546875" style="31" customWidth="1"/>
    <col min="15621" max="15621" width="17.28515625" style="31" customWidth="1"/>
    <col min="15622" max="15622" width="17.42578125" style="31" customWidth="1"/>
    <col min="15623" max="15623" width="24.85546875" style="31" bestFit="1" customWidth="1"/>
    <col min="15624" max="15630" width="16" style="31" customWidth="1"/>
    <col min="15631" max="15873" width="9.140625" style="31"/>
    <col min="15874" max="15874" width="5.42578125" style="31" customWidth="1"/>
    <col min="15875" max="15875" width="10.42578125" style="31" customWidth="1"/>
    <col min="15876" max="15876" width="36.85546875" style="31" customWidth="1"/>
    <col min="15877" max="15877" width="17.28515625" style="31" customWidth="1"/>
    <col min="15878" max="15878" width="17.42578125" style="31" customWidth="1"/>
    <col min="15879" max="15879" width="24.85546875" style="31" bestFit="1" customWidth="1"/>
    <col min="15880" max="15886" width="16" style="31" customWidth="1"/>
    <col min="15887" max="16129" width="9.140625" style="31"/>
    <col min="16130" max="16130" width="5.42578125" style="31" customWidth="1"/>
    <col min="16131" max="16131" width="10.42578125" style="31" customWidth="1"/>
    <col min="16132" max="16132" width="36.85546875" style="31" customWidth="1"/>
    <col min="16133" max="16133" width="17.28515625" style="31" customWidth="1"/>
    <col min="16134" max="16134" width="17.42578125" style="31" customWidth="1"/>
    <col min="16135" max="16135" width="24.85546875" style="31" bestFit="1" customWidth="1"/>
    <col min="16136" max="16142" width="16" style="31" customWidth="1"/>
    <col min="16143" max="16384" width="9.140625" style="31"/>
  </cols>
  <sheetData>
    <row r="2" spans="1:16" x14ac:dyDescent="0.25">
      <c r="A2" s="1"/>
      <c r="B2" s="32"/>
      <c r="C2" s="32"/>
      <c r="D2" s="32"/>
      <c r="E2" s="32"/>
      <c r="F2" s="32"/>
      <c r="G2" s="32"/>
      <c r="H2" s="37"/>
      <c r="I2" s="32"/>
      <c r="J2" s="165">
        <f>'3500 '!O2</f>
        <v>0</v>
      </c>
      <c r="K2" s="165"/>
      <c r="M2" s="32"/>
      <c r="N2" s="32"/>
      <c r="O2" s="32"/>
      <c r="P2" s="32"/>
    </row>
    <row r="3" spans="1:16" s="88" customFormat="1" ht="90.75" thickBot="1" x14ac:dyDescent="0.3">
      <c r="A3" s="3"/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'!AB3</f>
        <v>წლის მოსალოდნელი ხარჯი 2015 წლის დაზუსტებულ გეგმასთან მიმართებაში</v>
      </c>
      <c r="P3" s="58" t="s">
        <v>271</v>
      </c>
    </row>
    <row r="4" spans="1:16" s="6" customFormat="1" ht="64.5" thickTop="1" thickBot="1" x14ac:dyDescent="0.3">
      <c r="A4" s="6" t="str">
        <f>'3500 '!A4</f>
        <v>a</v>
      </c>
      <c r="B4" s="67" t="str">
        <f>'3500 '!B4</f>
        <v>35 00</v>
      </c>
      <c r="C4" s="7" t="str">
        <f>'3500 '!C4</f>
        <v>საქართველოს შრომის, ჯანმრთელობისა და სოციალური დაცვის სამინისტრო</v>
      </c>
      <c r="D4" s="7">
        <f>'3500 '!D4</f>
        <v>2785000</v>
      </c>
      <c r="E4" s="7">
        <f>'3500 '!E4</f>
        <v>2784999.9999999995</v>
      </c>
      <c r="F4" s="40">
        <f>'3500 '!F4</f>
        <v>2127473</v>
      </c>
      <c r="G4" s="40">
        <f>'3500 '!G4</f>
        <v>2119370.0878299996</v>
      </c>
      <c r="H4" s="49">
        <f>'3500 '!L4</f>
        <v>0.99619129729495959</v>
      </c>
      <c r="I4" s="7">
        <f>'3500 '!M4</f>
        <v>3.4790000000000001E-2</v>
      </c>
      <c r="J4" s="7">
        <f>'3500 '!O4</f>
        <v>229326.01967000001</v>
      </c>
      <c r="K4" s="7">
        <f>'3500 '!S4</f>
        <v>252015.36795999948</v>
      </c>
      <c r="L4" s="40">
        <f>'3500 '!T4</f>
        <v>8102.9121700003743</v>
      </c>
      <c r="M4" s="49">
        <f>'3500 '!U4</f>
        <v>0.76099464554039498</v>
      </c>
      <c r="N4" s="59">
        <f>'3500 '!V4</f>
        <v>665629.91216999991</v>
      </c>
      <c r="O4" s="49">
        <f>'3500 '!AB4</f>
        <v>1.0389489478259246</v>
      </c>
      <c r="P4" s="59">
        <f>G4+'3500 '!W4-K4</f>
        <v>2630606.6849349998</v>
      </c>
    </row>
    <row r="5" spans="1:16" s="6" customFormat="1" ht="18.75" thickTop="1" x14ac:dyDescent="0.25">
      <c r="A5" s="6" t="str">
        <f>'3500 '!A5</f>
        <v>a</v>
      </c>
      <c r="B5" s="69" t="str">
        <f>'3500 '!B5</f>
        <v/>
      </c>
      <c r="C5" s="8" t="str">
        <f>'3500 '!C5</f>
        <v>ხარჯები</v>
      </c>
      <c r="D5" s="9">
        <f>'3500 '!D5</f>
        <v>2752735</v>
      </c>
      <c r="E5" s="9">
        <f>'3500 '!E5</f>
        <v>2768720.2890000003</v>
      </c>
      <c r="F5" s="41">
        <f>'3500 '!F5</f>
        <v>2120885.9890000001</v>
      </c>
      <c r="G5" s="41">
        <f>'3500 '!G5</f>
        <v>2116373.3289800002</v>
      </c>
      <c r="H5" s="50">
        <f>'3500 '!L5</f>
        <v>0.99787227600002792</v>
      </c>
      <c r="I5" s="9">
        <f>'3500 '!M5</f>
        <v>3.4790000000000001E-2</v>
      </c>
      <c r="J5" s="9">
        <f>'3500 '!O5</f>
        <v>228990.37277000002</v>
      </c>
      <c r="K5" s="9">
        <f>'3500 '!S5</f>
        <v>250226.67975000013</v>
      </c>
      <c r="L5" s="41">
        <f>'3500 '!T5</f>
        <v>4512.6600199998356</v>
      </c>
      <c r="M5" s="50">
        <f>'3500 '!U5</f>
        <v>0.76438683148610398</v>
      </c>
      <c r="N5" s="60">
        <f>'3500 '!V5</f>
        <v>652346.96002000012</v>
      </c>
      <c r="O5" s="50">
        <f>'3500 '!AB5</f>
        <v>1.0416246459792531</v>
      </c>
      <c r="P5" s="60">
        <f>G5+'3500 '!W5-K5</f>
        <v>2622235.5992950001</v>
      </c>
    </row>
    <row r="6" spans="1:16" s="6" customFormat="1" ht="18" x14ac:dyDescent="0.25">
      <c r="A6" s="6" t="str">
        <f>'3500 '!A6</f>
        <v>a</v>
      </c>
      <c r="B6" s="70" t="str">
        <f>'3500 '!B6</f>
        <v/>
      </c>
      <c r="C6" s="10" t="str">
        <f>'3500 '!C6</f>
        <v>შრომის ანაზღაურება</v>
      </c>
      <c r="D6" s="11">
        <f>'3500 '!D6</f>
        <v>31912</v>
      </c>
      <c r="E6" s="11">
        <f>'3500 '!E6</f>
        <v>31251.360000000001</v>
      </c>
      <c r="F6" s="42">
        <f>'3500 '!F6</f>
        <v>22424.959999999995</v>
      </c>
      <c r="G6" s="42">
        <f>'3500 '!G6</f>
        <v>21867.047390000003</v>
      </c>
      <c r="H6" s="51">
        <f>'3500 '!L6</f>
        <v>0.9751209094687352</v>
      </c>
      <c r="I6" s="11">
        <f>'3500 '!M6</f>
        <v>0</v>
      </c>
      <c r="J6" s="11">
        <f>'3500 '!O6</f>
        <v>2267.5010699999993</v>
      </c>
      <c r="K6" s="11">
        <f>'3500 '!S6</f>
        <v>2297.0616600000067</v>
      </c>
      <c r="L6" s="41">
        <f>'3500 '!T6</f>
        <v>557.91260999999213</v>
      </c>
      <c r="M6" s="51">
        <f>'3500 '!U6</f>
        <v>0.69971506488037649</v>
      </c>
      <c r="N6" s="61">
        <f>'3500 '!V6</f>
        <v>9384.3126099999972</v>
      </c>
      <c r="O6" s="51">
        <f>'3500 '!AB6</f>
        <v>1.0007657580342104</v>
      </c>
      <c r="P6" s="61">
        <f>G6+'3500 '!W6-K6</f>
        <v>27801.325729999997</v>
      </c>
    </row>
    <row r="7" spans="1:16" s="6" customFormat="1" ht="18" x14ac:dyDescent="0.25">
      <c r="A7" s="6" t="str">
        <f>'3500 '!A7</f>
        <v>a</v>
      </c>
      <c r="B7" s="70" t="str">
        <f>'3500 '!B7</f>
        <v/>
      </c>
      <c r="C7" s="10" t="str">
        <f>'3500 '!C7</f>
        <v>საქონელი და მომსახურება</v>
      </c>
      <c r="D7" s="11">
        <f>'3500 '!D7</f>
        <v>65903</v>
      </c>
      <c r="E7" s="11">
        <f>'3500 '!E7</f>
        <v>68404.305999999997</v>
      </c>
      <c r="F7" s="42">
        <f>'3500 '!F7</f>
        <v>46165.695999999996</v>
      </c>
      <c r="G7" s="42">
        <f>'3500 '!G7</f>
        <v>42615.142759999995</v>
      </c>
      <c r="H7" s="51">
        <f>'3500 '!L7</f>
        <v>0.92309109257228572</v>
      </c>
      <c r="I7" s="11">
        <f>'3500 '!M7</f>
        <v>0</v>
      </c>
      <c r="J7" s="11">
        <f>'3500 '!O7</f>
        <v>3612.5860899999998</v>
      </c>
      <c r="K7" s="11">
        <f>'3500 '!S7</f>
        <v>4078.6269999999931</v>
      </c>
      <c r="L7" s="41">
        <f>'3500 '!T7</f>
        <v>3550.5532400000011</v>
      </c>
      <c r="M7" s="51">
        <f>'3500 '!U7</f>
        <v>0.62298918375109302</v>
      </c>
      <c r="N7" s="61">
        <f>'3500 '!V7</f>
        <v>25789.163240000002</v>
      </c>
      <c r="O7" s="51">
        <f>'3500 '!AB7</f>
        <v>0.94563524590396397</v>
      </c>
      <c r="P7" s="61">
        <f>G7+'3500 '!W7-K7</f>
        <v>58226.956380000003</v>
      </c>
    </row>
    <row r="8" spans="1:16" s="6" customFormat="1" ht="18" x14ac:dyDescent="0.25">
      <c r="A8" s="6" t="str">
        <f>'3500 '!A8</f>
        <v>b</v>
      </c>
      <c r="B8" s="70" t="str">
        <f>'3500 '!B8</f>
        <v/>
      </c>
      <c r="C8" s="10" t="str">
        <f>'3500 '!C8</f>
        <v>პროცენტი</v>
      </c>
      <c r="D8" s="12">
        <f>'3500 '!D8</f>
        <v>0</v>
      </c>
      <c r="E8" s="12">
        <f>'3500 '!E8</f>
        <v>0</v>
      </c>
      <c r="F8" s="43">
        <f>'3500 '!F8</f>
        <v>0</v>
      </c>
      <c r="G8" s="43">
        <f>'3500 '!G8</f>
        <v>0</v>
      </c>
      <c r="H8" s="52" t="str">
        <f>'3500 '!L8</f>
        <v/>
      </c>
      <c r="I8" s="12">
        <f>'3500 '!M8</f>
        <v>0</v>
      </c>
      <c r="J8" s="12">
        <f>'3500 '!O8</f>
        <v>0</v>
      </c>
      <c r="K8" s="12">
        <f>'3500 '!S8</f>
        <v>0</v>
      </c>
      <c r="L8" s="41">
        <f>'3500 '!T8</f>
        <v>0</v>
      </c>
      <c r="M8" s="52" t="str">
        <f>'3500 '!U8</f>
        <v/>
      </c>
      <c r="N8" s="62">
        <f>'3500 '!V8</f>
        <v>0</v>
      </c>
      <c r="O8" s="52" t="str">
        <f>'3500 '!AB8</f>
        <v/>
      </c>
      <c r="P8" s="62">
        <f>G8+'3500 '!W8-K8</f>
        <v>0</v>
      </c>
    </row>
    <row r="9" spans="1:16" s="6" customFormat="1" ht="18" x14ac:dyDescent="0.25">
      <c r="A9" s="6" t="str">
        <f>'3500 '!A9</f>
        <v>b</v>
      </c>
      <c r="B9" s="70" t="str">
        <f>'3500 '!B9</f>
        <v/>
      </c>
      <c r="C9" s="10" t="str">
        <f>'3500 '!C9</f>
        <v>სუბსიდიები</v>
      </c>
      <c r="D9" s="12">
        <f>'3500 '!D9</f>
        <v>0</v>
      </c>
      <c r="E9" s="12">
        <f>'3500 '!E9</f>
        <v>0</v>
      </c>
      <c r="F9" s="43">
        <f>'3500 '!F9</f>
        <v>0</v>
      </c>
      <c r="G9" s="43">
        <f>'3500 '!G9</f>
        <v>0</v>
      </c>
      <c r="H9" s="52" t="str">
        <f>'3500 '!L9</f>
        <v/>
      </c>
      <c r="I9" s="12">
        <f>'3500 '!M9</f>
        <v>0</v>
      </c>
      <c r="J9" s="12">
        <f>'3500 '!O9</f>
        <v>0</v>
      </c>
      <c r="K9" s="12">
        <f>'3500 '!S9</f>
        <v>0</v>
      </c>
      <c r="L9" s="41">
        <f>'3500 '!T9</f>
        <v>0</v>
      </c>
      <c r="M9" s="52" t="str">
        <f>'3500 '!U9</f>
        <v/>
      </c>
      <c r="N9" s="62">
        <f>'3500 '!V9</f>
        <v>0</v>
      </c>
      <c r="O9" s="52" t="str">
        <f>'3500 '!AB9</f>
        <v/>
      </c>
      <c r="P9" s="62">
        <f>G9+'3500 '!W9-K9</f>
        <v>0</v>
      </c>
    </row>
    <row r="10" spans="1:16" s="6" customFormat="1" ht="18" x14ac:dyDescent="0.25">
      <c r="A10" s="6" t="str">
        <f>'3500 '!A10</f>
        <v>a</v>
      </c>
      <c r="B10" s="70" t="str">
        <f>'3500 '!B10</f>
        <v/>
      </c>
      <c r="C10" s="10" t="str">
        <f>'3500 '!C10</f>
        <v>გრანტები</v>
      </c>
      <c r="D10" s="11">
        <f>'3500 '!D10</f>
        <v>2000</v>
      </c>
      <c r="E10" s="11">
        <f>'3500 '!E10</f>
        <v>1752.5</v>
      </c>
      <c r="F10" s="42">
        <f>'3500 '!F10</f>
        <v>1752.5</v>
      </c>
      <c r="G10" s="42">
        <f>'3500 '!G10</f>
        <v>1704.76079</v>
      </c>
      <c r="H10" s="51">
        <f>'3500 '!L10</f>
        <v>0.97275936661911555</v>
      </c>
      <c r="I10" s="11">
        <f>'3500 '!M10</f>
        <v>0</v>
      </c>
      <c r="J10" s="11">
        <f>'3500 '!O10</f>
        <v>140</v>
      </c>
      <c r="K10" s="11">
        <f>'3500 '!S10</f>
        <v>0</v>
      </c>
      <c r="L10" s="41">
        <f>'3500 '!T10</f>
        <v>47.739209999999957</v>
      </c>
      <c r="M10" s="51">
        <f>'3500 '!U10</f>
        <v>0.97275936661911555</v>
      </c>
      <c r="N10" s="61">
        <f>'3500 '!V10</f>
        <v>47.739209999999957</v>
      </c>
      <c r="O10" s="51">
        <f>'3500 '!AB10</f>
        <v>1.3018321198288161</v>
      </c>
      <c r="P10" s="61">
        <f>G10+'3500 '!W10-K10</f>
        <v>3263.7607900000003</v>
      </c>
    </row>
    <row r="11" spans="1:16" s="6" customFormat="1" ht="18" x14ac:dyDescent="0.25">
      <c r="A11" s="6" t="str">
        <f>'3500 '!A11</f>
        <v>a</v>
      </c>
      <c r="B11" s="70" t="str">
        <f>'3500 '!B11</f>
        <v/>
      </c>
      <c r="C11" s="10" t="str">
        <f>'3500 '!C11</f>
        <v>სოციალური უზრუნველყოფა</v>
      </c>
      <c r="D11" s="11">
        <f>'3500 '!D11</f>
        <v>2650697</v>
      </c>
      <c r="E11" s="11">
        <f>'3500 '!E11</f>
        <v>2650831.8130000001</v>
      </c>
      <c r="F11" s="42">
        <f>'3500 '!F11</f>
        <v>2035272.4509999999</v>
      </c>
      <c r="G11" s="42">
        <f>'3500 '!G11</f>
        <v>2034993.0049099997</v>
      </c>
      <c r="H11" s="51">
        <f>'3500 '!L11</f>
        <v>0.99986269843633813</v>
      </c>
      <c r="I11" s="11">
        <f>'3500 '!M11</f>
        <v>0</v>
      </c>
      <c r="J11" s="11">
        <f>'3500 '!O11</f>
        <v>222909.16954000003</v>
      </c>
      <c r="K11" s="11">
        <f>'3500 '!S11</f>
        <v>243574.71143999975</v>
      </c>
      <c r="L11" s="41">
        <f>'3500 '!T11</f>
        <v>279.44609000021592</v>
      </c>
      <c r="M11" s="51">
        <f>'3500 '!U11</f>
        <v>0.76768091997770194</v>
      </c>
      <c r="N11" s="61">
        <f>'3500 '!V11</f>
        <v>615838.80809000041</v>
      </c>
      <c r="O11" s="51">
        <f>'3500 '!AB11</f>
        <v>1.0450402858923284</v>
      </c>
      <c r="P11" s="61">
        <f>G11+'3500 '!W11-K11</f>
        <v>2510603.0734899999</v>
      </c>
    </row>
    <row r="12" spans="1:16" s="6" customFormat="1" ht="18" x14ac:dyDescent="0.25">
      <c r="A12" s="6" t="str">
        <f>'3500 '!A12</f>
        <v>a</v>
      </c>
      <c r="B12" s="70" t="str">
        <f>'3500 '!B12</f>
        <v/>
      </c>
      <c r="C12" s="10" t="str">
        <f>'3500 '!C12</f>
        <v>სხვა ხარჯები</v>
      </c>
      <c r="D12" s="11">
        <f>'3500 '!D12</f>
        <v>2223</v>
      </c>
      <c r="E12" s="11">
        <f>'3500 '!E12</f>
        <v>16480.310000000001</v>
      </c>
      <c r="F12" s="42">
        <f>'3500 '!F12</f>
        <v>15270.382</v>
      </c>
      <c r="G12" s="42">
        <f>'3500 '!G12</f>
        <v>15193.37313</v>
      </c>
      <c r="H12" s="51">
        <f>'3500 '!L12</f>
        <v>0.99495697815549078</v>
      </c>
      <c r="I12" s="11">
        <f>'3500 '!M12</f>
        <v>3.4790000000000001E-2</v>
      </c>
      <c r="J12" s="11">
        <f>'3500 '!O12</f>
        <v>57.010800000000003</v>
      </c>
      <c r="K12" s="11">
        <f>'3500 '!S12</f>
        <v>276.2796500000004</v>
      </c>
      <c r="L12" s="41">
        <f>'3500 '!T12</f>
        <v>77.008869999999661</v>
      </c>
      <c r="M12" s="51">
        <f>'3500 '!U12</f>
        <v>0.92191063942365159</v>
      </c>
      <c r="N12" s="61">
        <f>'3500 '!V12</f>
        <v>1286.9368700000014</v>
      </c>
      <c r="O12" s="51">
        <f>'3500 '!AB12</f>
        <v>0.94045443562651421</v>
      </c>
      <c r="P12" s="61">
        <f>G12+'3500 '!W12-K12</f>
        <v>22340.482905000001</v>
      </c>
    </row>
    <row r="13" spans="1:16" s="6" customFormat="1" ht="36" x14ac:dyDescent="0.25">
      <c r="A13" s="6" t="str">
        <f>'3500 '!A13</f>
        <v>a</v>
      </c>
      <c r="B13" s="69" t="str">
        <f>'3500 '!B13</f>
        <v/>
      </c>
      <c r="C13" s="8" t="str">
        <f>'3500 '!C13</f>
        <v>არაფინანსური აქტივების ზრდა</v>
      </c>
      <c r="D13" s="9">
        <f>'3500 '!D13</f>
        <v>32265</v>
      </c>
      <c r="E13" s="9">
        <f>'3500 '!E13</f>
        <v>16115.242</v>
      </c>
      <c r="F13" s="41">
        <f>'3500 '!F13</f>
        <v>6422.5420000000004</v>
      </c>
      <c r="G13" s="41">
        <f>'3500 '!G13</f>
        <v>2832.4673900000003</v>
      </c>
      <c r="H13" s="50">
        <f>'3500 '!L13</f>
        <v>0.4410196756985007</v>
      </c>
      <c r="I13" s="9">
        <f>'3500 '!M13</f>
        <v>0</v>
      </c>
      <c r="J13" s="9">
        <f>'3500 '!O13</f>
        <v>335.64690000000002</v>
      </c>
      <c r="K13" s="9">
        <f>'3500 '!S13</f>
        <v>1788.6882100000003</v>
      </c>
      <c r="L13" s="41">
        <f>'3500 '!T13</f>
        <v>3590.0746100000001</v>
      </c>
      <c r="M13" s="50">
        <f>'3500 '!U13</f>
        <v>0.17576325506002333</v>
      </c>
      <c r="N13" s="60">
        <f>'3500 '!V13</f>
        <v>13282.77461</v>
      </c>
      <c r="O13" s="50">
        <f>'3500 '!AB13</f>
        <v>0.57965231859378841</v>
      </c>
      <c r="P13" s="60">
        <f>G13+'3500 '!W13-K13</f>
        <v>8206.7941800000008</v>
      </c>
    </row>
    <row r="14" spans="1:16" s="6" customFormat="1" ht="15.75" x14ac:dyDescent="0.25">
      <c r="A14" s="6" t="str">
        <f>'3500 '!A14</f>
        <v>b</v>
      </c>
      <c r="B14" s="69" t="str">
        <f>'3500 '!B14</f>
        <v/>
      </c>
      <c r="C14" s="13" t="str">
        <f>'3500 '!C14</f>
        <v>ფინანსური აქტივების ზრდა</v>
      </c>
      <c r="D14" s="14">
        <f>'3500 '!D14</f>
        <v>0</v>
      </c>
      <c r="E14" s="14">
        <f>'3500 '!E14</f>
        <v>0</v>
      </c>
      <c r="F14" s="44">
        <f>'3500 '!F14</f>
        <v>0</v>
      </c>
      <c r="G14" s="44">
        <f>'3500 '!G14</f>
        <v>0</v>
      </c>
      <c r="H14" s="53" t="str">
        <f>'3500 '!L14</f>
        <v/>
      </c>
      <c r="I14" s="14">
        <f>'3500 '!M14</f>
        <v>0</v>
      </c>
      <c r="J14" s="14">
        <f>'3500 '!O14</f>
        <v>0</v>
      </c>
      <c r="K14" s="14">
        <f>'3500 '!S14</f>
        <v>0</v>
      </c>
      <c r="L14" s="41">
        <f>'3500 '!T14</f>
        <v>0</v>
      </c>
      <c r="M14" s="53" t="str">
        <f>'3500 '!U14</f>
        <v/>
      </c>
      <c r="N14" s="63">
        <f>'3500 '!V14</f>
        <v>0</v>
      </c>
      <c r="O14" s="53" t="str">
        <f>'3500 '!AB14</f>
        <v/>
      </c>
      <c r="P14" s="63">
        <f>G14+'3500 '!W14-K14</f>
        <v>0</v>
      </c>
    </row>
    <row r="15" spans="1:16" s="6" customFormat="1" ht="18.75" thickBot="1" x14ac:dyDescent="0.3">
      <c r="A15" s="6" t="str">
        <f>'3500 '!A15</f>
        <v>a</v>
      </c>
      <c r="B15" s="71" t="str">
        <f>'3500 '!B15</f>
        <v/>
      </c>
      <c r="C15" s="15" t="str">
        <f>'3500 '!C15</f>
        <v>ვალდებულებების კლება</v>
      </c>
      <c r="D15" s="16">
        <f>'3500 '!D15</f>
        <v>0</v>
      </c>
      <c r="E15" s="16">
        <f>'3500 '!E15</f>
        <v>164.46899999999999</v>
      </c>
      <c r="F15" s="45">
        <f>'3500 '!F15</f>
        <v>164.46899999999999</v>
      </c>
      <c r="G15" s="45">
        <f>'3500 '!G15</f>
        <v>164.29146</v>
      </c>
      <c r="H15" s="54">
        <f>'3500 '!L15</f>
        <v>0.9989205260565821</v>
      </c>
      <c r="I15" s="16">
        <f>'3500 '!M15</f>
        <v>0</v>
      </c>
      <c r="J15" s="16">
        <f>'3500 '!O15</f>
        <v>0</v>
      </c>
      <c r="K15" s="16">
        <f>'3500 '!S15</f>
        <v>0</v>
      </c>
      <c r="L15" s="41">
        <f>'3500 '!T15</f>
        <v>0.17753999999999337</v>
      </c>
      <c r="M15" s="54">
        <f>'3500 '!U15</f>
        <v>0.9989205260565821</v>
      </c>
      <c r="N15" s="64">
        <f>'3500 '!V15</f>
        <v>0.17753999999999337</v>
      </c>
      <c r="O15" s="54">
        <f>'3500 '!AB15</f>
        <v>0.9989205260565821</v>
      </c>
      <c r="P15" s="64">
        <f>G15+'3500 '!W15-K15</f>
        <v>164.29146</v>
      </c>
    </row>
    <row r="16" spans="1:16" s="6" customFormat="1" ht="48.75" thickTop="1" thickBot="1" x14ac:dyDescent="0.3">
      <c r="A16" s="6" t="str">
        <f>'3500 '!A16</f>
        <v>a</v>
      </c>
      <c r="B16" s="67" t="str">
        <f>'3500 '!B16</f>
        <v>35 01</v>
      </c>
      <c r="C16" s="7" t="str">
        <f>'3500 '!C16</f>
        <v>შრომის, ჯანმრთელობისა და სოციალური დაცვის პროგრამების მართვა</v>
      </c>
      <c r="D16" s="7">
        <f>'3500 '!D16</f>
        <v>52546</v>
      </c>
      <c r="E16" s="7">
        <f>'3500 '!E16</f>
        <v>50479.780999999995</v>
      </c>
      <c r="F16" s="40">
        <f>'3500 '!F16</f>
        <v>35730.795999999995</v>
      </c>
      <c r="G16" s="40">
        <f>'3500 '!G16</f>
        <v>34471.725469999998</v>
      </c>
      <c r="H16" s="49">
        <f>'3500 '!L16</f>
        <v>0.96476231511886845</v>
      </c>
      <c r="I16" s="7">
        <f>'3500 '!M16</f>
        <v>3.4790000000000001E-2</v>
      </c>
      <c r="J16" s="7">
        <f>'3500 '!O16</f>
        <v>3731.552459999999</v>
      </c>
      <c r="K16" s="7">
        <f>'3500 '!S16</f>
        <v>3476.8841299999949</v>
      </c>
      <c r="L16" s="40">
        <f>'3500 '!T16</f>
        <v>1259.0705299999972</v>
      </c>
      <c r="M16" s="49">
        <f>'3500 '!U16</f>
        <v>0.68288183480827702</v>
      </c>
      <c r="N16" s="59">
        <f>'3500 '!V16</f>
        <v>16008.055529999998</v>
      </c>
      <c r="O16" s="49">
        <f>'3500 '!AB16</f>
        <v>1.0121463948110236</v>
      </c>
      <c r="P16" s="59">
        <f>G16+'3500 '!W16-K16</f>
        <v>46238.342340000003</v>
      </c>
    </row>
    <row r="17" spans="1:17" s="6" customFormat="1" ht="18.75" thickTop="1" x14ac:dyDescent="0.25">
      <c r="A17" s="6" t="str">
        <f>'3500 '!A17</f>
        <v>a</v>
      </c>
      <c r="B17" s="69" t="str">
        <f>'3500 '!B17</f>
        <v/>
      </c>
      <c r="C17" s="8" t="str">
        <f>'3500 '!C17</f>
        <v>ხარჯები</v>
      </c>
      <c r="D17" s="9">
        <f>'3500 '!D17</f>
        <v>51036</v>
      </c>
      <c r="E17" s="9">
        <f>'3500 '!E17</f>
        <v>48510.305</v>
      </c>
      <c r="F17" s="41">
        <f>'3500 '!F17</f>
        <v>34940.519999999997</v>
      </c>
      <c r="G17" s="41">
        <f>'3500 '!G17</f>
        <v>33770.050299999995</v>
      </c>
      <c r="H17" s="50">
        <f>'3500 '!L17</f>
        <v>0.96650107954890196</v>
      </c>
      <c r="I17" s="9">
        <f>'3500 '!M17</f>
        <v>3.4790000000000001E-2</v>
      </c>
      <c r="J17" s="9">
        <f>'3500 '!O17</f>
        <v>3592.6263299999991</v>
      </c>
      <c r="K17" s="9">
        <f>'3500 '!S17</f>
        <v>3344.0279999999912</v>
      </c>
      <c r="L17" s="41">
        <f>'3500 '!T17</f>
        <v>1170.4697000000015</v>
      </c>
      <c r="M17" s="50">
        <f>'3500 '!U17</f>
        <v>0.69614178471976207</v>
      </c>
      <c r="N17" s="60">
        <f>'3500 '!V17</f>
        <v>14740.254700000005</v>
      </c>
      <c r="O17" s="50">
        <f>'3500 '!AB17</f>
        <v>1.013053477606459</v>
      </c>
      <c r="P17" s="60">
        <f>G17+'3500 '!W17-K17</f>
        <v>44950.108300000007</v>
      </c>
    </row>
    <row r="18" spans="1:17" s="6" customFormat="1" ht="18" x14ac:dyDescent="0.25">
      <c r="A18" s="6" t="str">
        <f>'3500 '!A18</f>
        <v>a</v>
      </c>
      <c r="B18" s="70" t="str">
        <f>'3500 '!B18</f>
        <v/>
      </c>
      <c r="C18" s="34" t="str">
        <f>'3500 '!C18</f>
        <v>შრომის ანაზღაურება</v>
      </c>
      <c r="D18" s="11">
        <f>'3500 '!D18</f>
        <v>31912</v>
      </c>
      <c r="E18" s="11">
        <f>'3500 '!E18</f>
        <v>31251.360000000001</v>
      </c>
      <c r="F18" s="42">
        <f>'3500 '!F18</f>
        <v>22424.959999999995</v>
      </c>
      <c r="G18" s="42">
        <f>'3500 '!G18</f>
        <v>21867.047390000003</v>
      </c>
      <c r="H18" s="51">
        <f>'3500 '!L18</f>
        <v>0.9751209094687352</v>
      </c>
      <c r="I18" s="11">
        <f>'3500 '!M18</f>
        <v>0</v>
      </c>
      <c r="J18" s="11">
        <f>'3500 '!O18</f>
        <v>2267.5010699999993</v>
      </c>
      <c r="K18" s="11">
        <f>'3500 '!S18</f>
        <v>2297.0616600000067</v>
      </c>
      <c r="L18" s="42">
        <f>'3500 '!T18</f>
        <v>557.91260999999213</v>
      </c>
      <c r="M18" s="51">
        <f>'3500 '!U18</f>
        <v>0.69971506488037649</v>
      </c>
      <c r="N18" s="61">
        <f>'3500 '!V18</f>
        <v>9384.3126099999972</v>
      </c>
      <c r="O18" s="51">
        <f>'3500 '!AB18</f>
        <v>1.0007657580342104</v>
      </c>
      <c r="P18" s="61">
        <f>G18+'3500 '!W18-K18</f>
        <v>27801.325729999997</v>
      </c>
    </row>
    <row r="19" spans="1:17" s="6" customFormat="1" ht="18" x14ac:dyDescent="0.25">
      <c r="A19" s="6" t="str">
        <f>'3500 '!A19</f>
        <v>a</v>
      </c>
      <c r="B19" s="70" t="str">
        <f>'3500 '!B19</f>
        <v/>
      </c>
      <c r="C19" s="34" t="str">
        <f>'3500 '!C19</f>
        <v>საქონელი და მომსახურება</v>
      </c>
      <c r="D19" s="11">
        <f>'3500 '!D19</f>
        <v>16734</v>
      </c>
      <c r="E19" s="11">
        <f>'3500 '!E19</f>
        <v>14833.226000000001</v>
      </c>
      <c r="F19" s="42">
        <f>'3500 '!F19</f>
        <v>10188.880999999999</v>
      </c>
      <c r="G19" s="42">
        <f>'3500 '!G19</f>
        <v>9654.9026299999987</v>
      </c>
      <c r="H19" s="51">
        <f>'3500 '!L19</f>
        <v>0.94759204960780274</v>
      </c>
      <c r="I19" s="11">
        <f>'3500 '!M19</f>
        <v>0</v>
      </c>
      <c r="J19" s="11">
        <f>'3500 '!O19</f>
        <v>1145.8588900000002</v>
      </c>
      <c r="K19" s="11">
        <f>'3500 '!S19</f>
        <v>1010.2846799999988</v>
      </c>
      <c r="L19" s="42">
        <f>'3500 '!T19</f>
        <v>533.97837000000072</v>
      </c>
      <c r="M19" s="51">
        <f>'3500 '!U19</f>
        <v>0.65089702199642874</v>
      </c>
      <c r="N19" s="61">
        <f>'3500 '!V19</f>
        <v>5178.3233700000019</v>
      </c>
      <c r="O19" s="51">
        <f>'3500 '!AB19</f>
        <v>1.0062997442363515</v>
      </c>
      <c r="P19" s="61">
        <f>G19+'3500 '!W19-K19</f>
        <v>13257.11795</v>
      </c>
    </row>
    <row r="20" spans="1:17" s="6" customFormat="1" ht="18" x14ac:dyDescent="0.25">
      <c r="A20" s="6" t="str">
        <f>'3500 '!A20</f>
        <v>b</v>
      </c>
      <c r="B20" s="70" t="str">
        <f>'3500 '!B20</f>
        <v/>
      </c>
      <c r="C20" s="34" t="str">
        <f>'3500 '!C20</f>
        <v>პროცენტი</v>
      </c>
      <c r="D20" s="12">
        <f>'3500 '!D20</f>
        <v>0</v>
      </c>
      <c r="E20" s="12">
        <f>'3500 '!E20</f>
        <v>0</v>
      </c>
      <c r="F20" s="43">
        <f>'3500 '!F20</f>
        <v>0</v>
      </c>
      <c r="G20" s="43">
        <f>'3500 '!G20</f>
        <v>0</v>
      </c>
      <c r="H20" s="52" t="str">
        <f>'3500 '!L20</f>
        <v/>
      </c>
      <c r="I20" s="12">
        <f>'3500 '!M20</f>
        <v>0</v>
      </c>
      <c r="J20" s="12">
        <f>'3500 '!O20</f>
        <v>0</v>
      </c>
      <c r="K20" s="12">
        <f>'3500 '!S20</f>
        <v>0</v>
      </c>
      <c r="L20" s="43">
        <f>'3500 '!T20</f>
        <v>0</v>
      </c>
      <c r="M20" s="52" t="str">
        <f>'3500 '!U20</f>
        <v/>
      </c>
      <c r="N20" s="62">
        <f>'3500 '!V20</f>
        <v>0</v>
      </c>
      <c r="O20" s="52" t="str">
        <f>'3500 '!AB20</f>
        <v/>
      </c>
      <c r="P20" s="62">
        <f>G20+'3500 '!W20-K20</f>
        <v>0</v>
      </c>
    </row>
    <row r="21" spans="1:17" s="6" customFormat="1" ht="18" x14ac:dyDescent="0.25">
      <c r="A21" s="6" t="str">
        <f>'3500 '!A21</f>
        <v>b</v>
      </c>
      <c r="B21" s="70" t="str">
        <f>'3500 '!B21</f>
        <v/>
      </c>
      <c r="C21" s="34" t="str">
        <f>'3500 '!C21</f>
        <v>სუბსიდიები</v>
      </c>
      <c r="D21" s="12">
        <f>'3500 '!D21</f>
        <v>0</v>
      </c>
      <c r="E21" s="12">
        <f>'3500 '!E21</f>
        <v>0</v>
      </c>
      <c r="F21" s="43">
        <f>'3500 '!F21</f>
        <v>0</v>
      </c>
      <c r="G21" s="43">
        <f>'3500 '!G21</f>
        <v>0</v>
      </c>
      <c r="H21" s="52" t="str">
        <f>'3500 '!L21</f>
        <v/>
      </c>
      <c r="I21" s="12">
        <f>'3500 '!M21</f>
        <v>0</v>
      </c>
      <c r="J21" s="12">
        <f>'3500 '!O21</f>
        <v>0</v>
      </c>
      <c r="K21" s="12">
        <f>'3500 '!S21</f>
        <v>0</v>
      </c>
      <c r="L21" s="43">
        <f>'3500 '!T21</f>
        <v>0</v>
      </c>
      <c r="M21" s="52" t="str">
        <f>'3500 '!U21</f>
        <v/>
      </c>
      <c r="N21" s="62">
        <f>'3500 '!V21</f>
        <v>0</v>
      </c>
      <c r="O21" s="52" t="str">
        <f>'3500 '!AB21</f>
        <v/>
      </c>
      <c r="P21" s="62">
        <f>G21+'3500 '!W21-K21</f>
        <v>0</v>
      </c>
    </row>
    <row r="22" spans="1:17" s="6" customFormat="1" ht="18" x14ac:dyDescent="0.25">
      <c r="A22" s="6" t="str">
        <f>'3500 '!A22</f>
        <v>a</v>
      </c>
      <c r="B22" s="70" t="str">
        <f>'3500 '!B22</f>
        <v/>
      </c>
      <c r="C22" s="34" t="str">
        <f>'3500 '!C22</f>
        <v>გრანტები</v>
      </c>
      <c r="D22" s="11">
        <f>'3500 '!D22</f>
        <v>2000</v>
      </c>
      <c r="E22" s="11">
        <f>'3500 '!E22</f>
        <v>1752.5</v>
      </c>
      <c r="F22" s="42">
        <f>'3500 '!F22</f>
        <v>1752.5</v>
      </c>
      <c r="G22" s="42">
        <f>'3500 '!G22</f>
        <v>1704.76079</v>
      </c>
      <c r="H22" s="51">
        <f>'3500 '!L22</f>
        <v>0.97275936661911555</v>
      </c>
      <c r="I22" s="11">
        <f>'3500 '!M22</f>
        <v>0</v>
      </c>
      <c r="J22" s="11">
        <f>'3500 '!O22</f>
        <v>140</v>
      </c>
      <c r="K22" s="11">
        <f>'3500 '!S22</f>
        <v>0</v>
      </c>
      <c r="L22" s="42">
        <f>'3500 '!T22</f>
        <v>47.739209999999957</v>
      </c>
      <c r="M22" s="51">
        <f>'3500 '!U22</f>
        <v>0.97275936661911555</v>
      </c>
      <c r="N22" s="61">
        <f>'3500 '!V22</f>
        <v>47.739209999999957</v>
      </c>
      <c r="O22" s="51">
        <f>'3500 '!AB22</f>
        <v>1.3018321198288161</v>
      </c>
      <c r="P22" s="61">
        <f>G22+'3500 '!W22-K22</f>
        <v>3263.7607900000003</v>
      </c>
    </row>
    <row r="23" spans="1:17" s="6" customFormat="1" ht="18" x14ac:dyDescent="0.25">
      <c r="A23" s="6" t="str">
        <f>'3500 '!A23</f>
        <v>a</v>
      </c>
      <c r="B23" s="70" t="str">
        <f>'3500 '!B23</f>
        <v/>
      </c>
      <c r="C23" s="34" t="str">
        <f>'3500 '!C23</f>
        <v>სოციალური უზრუნველყოფა</v>
      </c>
      <c r="D23" s="11">
        <f>'3500 '!D23</f>
        <v>265</v>
      </c>
      <c r="E23" s="11">
        <f>'3500 '!E23</f>
        <v>537.1</v>
      </c>
      <c r="F23" s="42">
        <f>'3500 '!F23</f>
        <v>479</v>
      </c>
      <c r="G23" s="42">
        <f>'3500 '!G23</f>
        <v>459.82804999999996</v>
      </c>
      <c r="H23" s="50">
        <f>'3500 '!L23</f>
        <v>0.95997505219206669</v>
      </c>
      <c r="I23" s="11">
        <f>'3500 '!M23</f>
        <v>0</v>
      </c>
      <c r="J23" s="11">
        <f>'3500 '!O23</f>
        <v>28.137979999999988</v>
      </c>
      <c r="K23" s="11">
        <f>'3500 '!S23</f>
        <v>25.799499999999966</v>
      </c>
      <c r="L23" s="42">
        <f>'3500 '!T23</f>
        <v>19.171950000000038</v>
      </c>
      <c r="M23" s="50">
        <f>'3500 '!U23</f>
        <v>0.85613116738037598</v>
      </c>
      <c r="N23" s="60">
        <f>'3500 '!V23</f>
        <v>77.271950000000061</v>
      </c>
      <c r="O23" s="50">
        <f>'3500 '!AB23</f>
        <v>0.98763988084155641</v>
      </c>
      <c r="P23" s="60">
        <f>G23+'3500 '!W23-K23</f>
        <v>505.65255000000002</v>
      </c>
    </row>
    <row r="24" spans="1:17" s="6" customFormat="1" ht="18" x14ac:dyDescent="0.25">
      <c r="A24" s="6" t="str">
        <f>'3500 '!A24</f>
        <v>a</v>
      </c>
      <c r="B24" s="70" t="str">
        <f>'3500 '!B24</f>
        <v/>
      </c>
      <c r="C24" s="34" t="str">
        <f>'3500 '!C24</f>
        <v>სხვა ხარჯები</v>
      </c>
      <c r="D24" s="11">
        <f>'3500 '!D24</f>
        <v>125</v>
      </c>
      <c r="E24" s="11">
        <f>'3500 '!E24</f>
        <v>136.119</v>
      </c>
      <c r="F24" s="42">
        <f>'3500 '!F24</f>
        <v>95.179000000000002</v>
      </c>
      <c r="G24" s="42">
        <f>'3500 '!G24</f>
        <v>83.511440000000007</v>
      </c>
      <c r="H24" s="51">
        <f>'3500 '!L24</f>
        <v>0.87741455573183169</v>
      </c>
      <c r="I24" s="11">
        <f>'3500 '!M24</f>
        <v>3.4790000000000001E-2</v>
      </c>
      <c r="J24" s="11">
        <f>'3500 '!O24</f>
        <v>7.0231200000000014</v>
      </c>
      <c r="K24" s="11">
        <f>'3500 '!S24</f>
        <v>10.882159999999999</v>
      </c>
      <c r="L24" s="42">
        <f>'3500 '!T24</f>
        <v>11.667559999999995</v>
      </c>
      <c r="M24" s="51">
        <f>'3500 '!U24</f>
        <v>0.61351787773933109</v>
      </c>
      <c r="N24" s="61">
        <f>'3500 '!V24</f>
        <v>52.607559999999992</v>
      </c>
      <c r="O24" s="51">
        <f>'3500 '!AB24</f>
        <v>0.95246438777834108</v>
      </c>
      <c r="P24" s="61">
        <f>G24+'3500 '!W24-K24</f>
        <v>122.25128000000001</v>
      </c>
    </row>
    <row r="25" spans="1:17" s="6" customFormat="1" ht="36" x14ac:dyDescent="0.25">
      <c r="A25" s="6" t="str">
        <f>'3500 '!A25</f>
        <v>a</v>
      </c>
      <c r="B25" s="69" t="str">
        <f>'3500 '!B25</f>
        <v/>
      </c>
      <c r="C25" s="8" t="str">
        <f>'3500 '!C25</f>
        <v>არაფინანსური აქტივების ზრდა</v>
      </c>
      <c r="D25" s="9">
        <f>'3500 '!D25</f>
        <v>1510</v>
      </c>
      <c r="E25" s="9">
        <f>'3500 '!E25</f>
        <v>1922.1009999999999</v>
      </c>
      <c r="F25" s="41">
        <f>'3500 '!F25</f>
        <v>742.90100000000007</v>
      </c>
      <c r="G25" s="41">
        <f>'3500 '!G25</f>
        <v>654.45889000000011</v>
      </c>
      <c r="H25" s="50">
        <f>'3500 '!L25</f>
        <v>0.88095034197019528</v>
      </c>
      <c r="I25" s="9">
        <f>'3500 '!M25</f>
        <v>0</v>
      </c>
      <c r="J25" s="9">
        <f>'3500 '!O25</f>
        <v>138.92613</v>
      </c>
      <c r="K25" s="9">
        <f>'3500 '!S25</f>
        <v>132.85613000000012</v>
      </c>
      <c r="L25" s="41">
        <f>'3500 '!T25</f>
        <v>88.442109999999957</v>
      </c>
      <c r="M25" s="50">
        <f>'3500 '!U25</f>
        <v>0.34049141538347888</v>
      </c>
      <c r="N25" s="60">
        <f>'3500 '!V25</f>
        <v>1267.6421099999998</v>
      </c>
      <c r="O25" s="50">
        <f>'3500 '!AB25</f>
        <v>0.98963524289306348</v>
      </c>
      <c r="P25" s="60">
        <f>G25+'3500 '!W25-K25</f>
        <v>1241.01776</v>
      </c>
    </row>
    <row r="26" spans="1:17" s="6" customFormat="1" x14ac:dyDescent="0.25">
      <c r="A26" s="6" t="str">
        <f>'3500 '!A26</f>
        <v>b</v>
      </c>
      <c r="B26" s="69" t="str">
        <f>'3500 '!B26</f>
        <v/>
      </c>
      <c r="C26" s="13" t="str">
        <f>'3500 '!C26</f>
        <v>ფინანსური აქტივების ზრდა</v>
      </c>
      <c r="D26" s="14">
        <f>'3500 '!D26</f>
        <v>0</v>
      </c>
      <c r="E26" s="14">
        <f>'3500 '!E26</f>
        <v>0</v>
      </c>
      <c r="F26" s="44">
        <f>'3500 '!F26</f>
        <v>0</v>
      </c>
      <c r="G26" s="44">
        <f>'3500 '!G26</f>
        <v>0</v>
      </c>
      <c r="H26" s="53" t="str">
        <f>'3500 '!L26</f>
        <v/>
      </c>
      <c r="I26" s="14">
        <f>'3500 '!M26</f>
        <v>0</v>
      </c>
      <c r="J26" s="14">
        <f>'3500 '!O26</f>
        <v>0</v>
      </c>
      <c r="K26" s="14">
        <f>'3500 '!S26</f>
        <v>0</v>
      </c>
      <c r="L26" s="44">
        <f>'3500 '!T26</f>
        <v>0</v>
      </c>
      <c r="M26" s="53" t="str">
        <f>'3500 '!U26</f>
        <v/>
      </c>
      <c r="N26" s="63">
        <f>'3500 '!V26</f>
        <v>0</v>
      </c>
      <c r="O26" s="53" t="str">
        <f>'3500 '!AB26</f>
        <v/>
      </c>
      <c r="P26" s="63">
        <f>G26+'3500 '!W26-K26</f>
        <v>0</v>
      </c>
    </row>
    <row r="27" spans="1:17" s="6" customFormat="1" ht="18.75" thickBot="1" x14ac:dyDescent="0.3">
      <c r="A27" s="6" t="str">
        <f>'3500 '!A27</f>
        <v>a</v>
      </c>
      <c r="B27" s="71" t="str">
        <f>'3500 '!B27</f>
        <v/>
      </c>
      <c r="C27" s="15" t="str">
        <f>'3500 '!C27</f>
        <v>ვალდებულებების კლება</v>
      </c>
      <c r="D27" s="16">
        <f>'3500 '!D27</f>
        <v>0</v>
      </c>
      <c r="E27" s="16">
        <f>'3500 '!E27</f>
        <v>47.375</v>
      </c>
      <c r="F27" s="45">
        <f>'3500 '!F27</f>
        <v>47.375</v>
      </c>
      <c r="G27" s="45">
        <f>'3500 '!G27</f>
        <v>47.216279999999998</v>
      </c>
      <c r="H27" s="54">
        <f>'3500 '!L27</f>
        <v>0.99664970976253298</v>
      </c>
      <c r="I27" s="16">
        <f>'3500 '!M27</f>
        <v>0</v>
      </c>
      <c r="J27" s="16">
        <f>'3500 '!O27</f>
        <v>0</v>
      </c>
      <c r="K27" s="16">
        <f>'3500 '!S27</f>
        <v>0</v>
      </c>
      <c r="L27" s="45">
        <f>'3500 '!T27</f>
        <v>0.15872000000000241</v>
      </c>
      <c r="M27" s="54">
        <f>'3500 '!U27</f>
        <v>0.99664970976253298</v>
      </c>
      <c r="N27" s="64">
        <f>'3500 '!V27</f>
        <v>0.15872000000000241</v>
      </c>
      <c r="O27" s="54">
        <f>'3500 '!AB27</f>
        <v>0.99664970976253298</v>
      </c>
      <c r="P27" s="64">
        <f>G27+'3500 '!W27-K27</f>
        <v>47.216279999999998</v>
      </c>
    </row>
    <row r="28" spans="1:17" s="6" customFormat="1" ht="64.5" thickTop="1" thickBot="1" x14ac:dyDescent="0.3">
      <c r="A28" s="6" t="str">
        <f>'3500 '!A28</f>
        <v>a</v>
      </c>
      <c r="B28" s="67" t="str">
        <f>'3500 '!B28</f>
        <v>35 01 01</v>
      </c>
      <c r="C28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28" s="7">
        <f>'3500 '!D28</f>
        <v>8870</v>
      </c>
      <c r="E28" s="7">
        <f>'3500 '!E28</f>
        <v>9342.2610000000004</v>
      </c>
      <c r="F28" s="40">
        <f>'3500 '!F28</f>
        <v>6998.7610000000004</v>
      </c>
      <c r="G28" s="40">
        <f>'3500 '!G28</f>
        <v>6928.1499399999993</v>
      </c>
      <c r="H28" s="49">
        <f>'3500 '!L28</f>
        <v>0.98991091994711622</v>
      </c>
      <c r="I28" s="7">
        <f>'3500 '!M28</f>
        <v>0</v>
      </c>
      <c r="J28" s="7">
        <f>'3500 '!O28</f>
        <v>724.70424999999989</v>
      </c>
      <c r="K28" s="7">
        <f>'3500 '!S28</f>
        <v>611.74965999999949</v>
      </c>
      <c r="L28" s="40">
        <f>'3500 '!T28</f>
        <v>70.611060000001089</v>
      </c>
      <c r="M28" s="49">
        <f>'3500 '!U28</f>
        <v>0.74159241965087452</v>
      </c>
      <c r="N28" s="59">
        <f>'3500 '!V28</f>
        <v>2414.1110600000011</v>
      </c>
      <c r="O28" s="49">
        <f>'3500 '!AB28</f>
        <v>1.0780596838388479</v>
      </c>
      <c r="P28" s="59">
        <f>G28+'3500 '!W28-K28</f>
        <v>9534.0922799999989</v>
      </c>
      <c r="Q28" s="81"/>
    </row>
    <row r="29" spans="1:17" s="6" customFormat="1" ht="18.75" thickTop="1" x14ac:dyDescent="0.25">
      <c r="A29" s="6" t="str">
        <f>'3500 '!A29</f>
        <v>a</v>
      </c>
      <c r="B29" s="69" t="str">
        <f>'3500 '!B29</f>
        <v/>
      </c>
      <c r="C29" s="8" t="str">
        <f>'3500 '!C29</f>
        <v>ხარჯები</v>
      </c>
      <c r="D29" s="9">
        <f>'3500 '!D29</f>
        <v>8850</v>
      </c>
      <c r="E29" s="9">
        <f>'3500 '!E29</f>
        <v>8822.5779999999995</v>
      </c>
      <c r="F29" s="41">
        <f>'3500 '!F29</f>
        <v>6968.2780000000002</v>
      </c>
      <c r="G29" s="41">
        <f>'3500 '!G29</f>
        <v>6902.3937199999991</v>
      </c>
      <c r="H29" s="50">
        <f>'3500 '!L29</f>
        <v>0.99054511315421101</v>
      </c>
      <c r="I29" s="9">
        <f>'3500 '!M29</f>
        <v>0</v>
      </c>
      <c r="J29" s="9">
        <f>'3500 '!O29</f>
        <v>724.70424999999989</v>
      </c>
      <c r="K29" s="9">
        <f>'3500 '!S29</f>
        <v>609.57065999999941</v>
      </c>
      <c r="L29" s="41">
        <f>'3500 '!T29</f>
        <v>65.884280000001127</v>
      </c>
      <c r="M29" s="50">
        <f>'3500 '!U29</f>
        <v>0.78235564706823779</v>
      </c>
      <c r="N29" s="60">
        <f>'3500 '!V29</f>
        <v>1920.1842800000004</v>
      </c>
      <c r="O29" s="50">
        <f>'3500 '!AB29</f>
        <v>1.0828874190741071</v>
      </c>
      <c r="P29" s="60">
        <f>G29+'3500 '!W29-K29</f>
        <v>9500.815059999999</v>
      </c>
      <c r="Q29" s="81"/>
    </row>
    <row r="30" spans="1:17" s="6" customFormat="1" ht="18" x14ac:dyDescent="0.25">
      <c r="A30" s="6" t="str">
        <f>'3500 '!A30</f>
        <v>a</v>
      </c>
      <c r="B30" s="70" t="str">
        <f>'3500 '!B30</f>
        <v/>
      </c>
      <c r="C30" s="29" t="str">
        <f>'3500 '!C30</f>
        <v>შრომის ანაზღაურება</v>
      </c>
      <c r="D30" s="11">
        <f>'3500 '!D30</f>
        <v>4060</v>
      </c>
      <c r="E30" s="11">
        <f>'3500 '!E30</f>
        <v>4036</v>
      </c>
      <c r="F30" s="42">
        <f>'3500 '!F30</f>
        <v>3020.7</v>
      </c>
      <c r="G30" s="42">
        <f>'3500 '!G30</f>
        <v>3006.9969100000003</v>
      </c>
      <c r="H30" s="51">
        <f>'3500 '!L30</f>
        <v>0.99546360446254201</v>
      </c>
      <c r="I30" s="11">
        <f>'3500 '!M30</f>
        <v>0</v>
      </c>
      <c r="J30" s="11">
        <f>'3500 '!O30</f>
        <v>328.98773999999997</v>
      </c>
      <c r="K30" s="11">
        <f>'3500 '!S30</f>
        <v>312.9382800000003</v>
      </c>
      <c r="L30" s="42">
        <f>'3500 '!T30</f>
        <v>13.70308999999952</v>
      </c>
      <c r="M30" s="51">
        <f>'3500 '!U30</f>
        <v>0.74504383300297328</v>
      </c>
      <c r="N30" s="61">
        <f>'3500 '!V30</f>
        <v>1029.0030899999997</v>
      </c>
      <c r="O30" s="51">
        <f>'3500 '!AB30</f>
        <v>1.037313406838454</v>
      </c>
      <c r="P30" s="61">
        <f>G30+'3500 '!W30-K30</f>
        <v>3644.05863</v>
      </c>
      <c r="Q30" s="81"/>
    </row>
    <row r="31" spans="1:17" s="6" customFormat="1" ht="18" x14ac:dyDescent="0.25">
      <c r="A31" s="6" t="str">
        <f>'3500 '!A31</f>
        <v>a</v>
      </c>
      <c r="B31" s="70">
        <f>'3500 '!B31</f>
        <v>0</v>
      </c>
      <c r="C31" s="33" t="str">
        <f>'3500 '!C31</f>
        <v>თანამდებობრივი სარგო</v>
      </c>
      <c r="D31" s="11">
        <f>'3500 '!D31</f>
        <v>0</v>
      </c>
      <c r="E31" s="11">
        <f>'3500 '!E31</f>
        <v>0</v>
      </c>
      <c r="F31" s="42">
        <f>'3500 '!F31</f>
        <v>0</v>
      </c>
      <c r="G31" s="42">
        <f>'3500 '!G31</f>
        <v>2041.92191</v>
      </c>
      <c r="H31" s="51" t="str">
        <f>'3500 '!L31</f>
        <v/>
      </c>
      <c r="I31" s="11">
        <f>'3500 '!M31</f>
        <v>0</v>
      </c>
      <c r="J31" s="11">
        <f>'3500 '!O31</f>
        <v>228.53774000000001</v>
      </c>
      <c r="K31" s="11">
        <f>'3500 '!S31</f>
        <v>2041.92191</v>
      </c>
      <c r="L31" s="42" t="str">
        <f>'3500 '!T31</f>
        <v/>
      </c>
      <c r="M31" s="51" t="str">
        <f>'3500 '!U31</f>
        <v/>
      </c>
      <c r="N31" s="61" t="str">
        <f>'3500 '!V31</f>
        <v/>
      </c>
      <c r="O31" s="51" t="str">
        <f>'3500 '!AB31</f>
        <v/>
      </c>
      <c r="P31" s="61">
        <f>G31+'3500 '!W31-K31</f>
        <v>685</v>
      </c>
      <c r="Q31" s="81"/>
    </row>
    <row r="32" spans="1:17" s="6" customFormat="1" ht="18" x14ac:dyDescent="0.25">
      <c r="A32" s="6" t="str">
        <f>'3500 '!A32</f>
        <v>a</v>
      </c>
      <c r="B32" s="70">
        <f>'3500 '!B32</f>
        <v>0</v>
      </c>
      <c r="C32" s="33" t="str">
        <f>'3500 '!C32</f>
        <v>პრემია</v>
      </c>
      <c r="D32" s="11">
        <f>'3500 '!D32</f>
        <v>0</v>
      </c>
      <c r="E32" s="11">
        <f>'3500 '!E32</f>
        <v>0</v>
      </c>
      <c r="F32" s="42">
        <f>'3500 '!F32</f>
        <v>0</v>
      </c>
      <c r="G32" s="42">
        <f>'3500 '!G32</f>
        <v>188.11</v>
      </c>
      <c r="H32" s="51" t="str">
        <f>'3500 '!L32</f>
        <v/>
      </c>
      <c r="I32" s="11">
        <f>'3500 '!M32</f>
        <v>0</v>
      </c>
      <c r="J32" s="11">
        <f>'3500 '!O32</f>
        <v>9.9000000000000057</v>
      </c>
      <c r="K32" s="11">
        <f>'3500 '!S32</f>
        <v>188.11</v>
      </c>
      <c r="L32" s="42" t="str">
        <f>'3500 '!T32</f>
        <v/>
      </c>
      <c r="M32" s="51" t="str">
        <f>'3500 '!U32</f>
        <v/>
      </c>
      <c r="N32" s="61" t="str">
        <f>'3500 '!V32</f>
        <v/>
      </c>
      <c r="O32" s="51" t="str">
        <f>'3500 '!AB32</f>
        <v/>
      </c>
      <c r="P32" s="61">
        <f>G32+'3500 '!W32-K32</f>
        <v>10</v>
      </c>
      <c r="Q32" s="81"/>
    </row>
    <row r="33" spans="1:17" s="6" customFormat="1" ht="18" x14ac:dyDescent="0.25">
      <c r="A33" s="6" t="str">
        <f>'3500 '!A33</f>
        <v>a</v>
      </c>
      <c r="B33" s="70">
        <f>'3500 '!B33</f>
        <v>0</v>
      </c>
      <c r="C33" s="33" t="str">
        <f>'3500 '!C33</f>
        <v>დანამატი</v>
      </c>
      <c r="D33" s="11">
        <f>'3500 '!D33</f>
        <v>0</v>
      </c>
      <c r="E33" s="11">
        <f>'3500 '!E33</f>
        <v>0</v>
      </c>
      <c r="F33" s="42">
        <f>'3500 '!F33</f>
        <v>0</v>
      </c>
      <c r="G33" s="42">
        <f>'3500 '!G33</f>
        <v>776.96500000000003</v>
      </c>
      <c r="H33" s="51" t="str">
        <f>'3500 '!L33</f>
        <v/>
      </c>
      <c r="I33" s="11">
        <f>'3500 '!M33</f>
        <v>0</v>
      </c>
      <c r="J33" s="11">
        <f>'3500 '!O33</f>
        <v>90.549999999999955</v>
      </c>
      <c r="K33" s="11">
        <f>'3500 '!S33</f>
        <v>776.96500000000003</v>
      </c>
      <c r="L33" s="42" t="str">
        <f>'3500 '!T33</f>
        <v/>
      </c>
      <c r="M33" s="51" t="str">
        <f>'3500 '!U33</f>
        <v/>
      </c>
      <c r="N33" s="61" t="str">
        <f>'3500 '!V33</f>
        <v/>
      </c>
      <c r="O33" s="51" t="str">
        <f>'3500 '!AB33</f>
        <v/>
      </c>
      <c r="P33" s="61">
        <f>G33+'3500 '!W33-K33</f>
        <v>255.00000000000011</v>
      </c>
      <c r="Q33" s="81"/>
    </row>
    <row r="34" spans="1:17" s="6" customFormat="1" ht="18" x14ac:dyDescent="0.25">
      <c r="A34" s="6" t="str">
        <f>'3500 '!A34</f>
        <v>a</v>
      </c>
      <c r="B34" s="70" t="str">
        <f>'3500 '!B34</f>
        <v/>
      </c>
      <c r="C34" s="29" t="str">
        <f>'3500 '!C34</f>
        <v>საქონელი და მომსახურება</v>
      </c>
      <c r="D34" s="11">
        <f>'3500 '!D34</f>
        <v>3000</v>
      </c>
      <c r="E34" s="11">
        <f>'3500 '!E34</f>
        <v>2955.078</v>
      </c>
      <c r="F34" s="42">
        <f>'3500 '!F34</f>
        <v>2134.078</v>
      </c>
      <c r="G34" s="42">
        <f>'3500 '!G34</f>
        <v>2085.4731699999998</v>
      </c>
      <c r="H34" s="51">
        <f>'3500 '!L34</f>
        <v>0.97722443603279718</v>
      </c>
      <c r="I34" s="11">
        <f>'3500 '!M34</f>
        <v>0</v>
      </c>
      <c r="J34" s="11">
        <f>'3500 '!O34</f>
        <v>250.62433999999999</v>
      </c>
      <c r="K34" s="11">
        <f>'3500 '!S34</f>
        <v>286.70565999999985</v>
      </c>
      <c r="L34" s="42">
        <f>'3500 '!T34</f>
        <v>48.60483000000022</v>
      </c>
      <c r="M34" s="51">
        <f>'3500 '!U34</f>
        <v>0.70572525327588642</v>
      </c>
      <c r="N34" s="61">
        <f>'3500 '!V34</f>
        <v>869.60483000000022</v>
      </c>
      <c r="O34" s="51">
        <f>'3500 '!AB34</f>
        <v>1.0011827674261051</v>
      </c>
      <c r="P34" s="61">
        <f>G34+'3500 '!W34-K34</f>
        <v>2476.2675099999997</v>
      </c>
      <c r="Q34" s="81"/>
    </row>
    <row r="35" spans="1:17" s="6" customFormat="1" ht="36" x14ac:dyDescent="0.25">
      <c r="A35" s="6" t="str">
        <f>'3500 '!A35</f>
        <v>a</v>
      </c>
      <c r="B35" s="70">
        <f>'3500 '!B35</f>
        <v>0</v>
      </c>
      <c r="C35" s="33" t="str">
        <f>'3500 '!C35</f>
        <v>მ.შ. შტატგარეშეთა შრომის ანაზღაურება</v>
      </c>
      <c r="D35" s="11">
        <f>'3500 '!D35</f>
        <v>0</v>
      </c>
      <c r="E35" s="11">
        <f>'3500 '!E35</f>
        <v>0</v>
      </c>
      <c r="F35" s="42">
        <f>'3500 '!F35</f>
        <v>0</v>
      </c>
      <c r="G35" s="42">
        <f>'3500 '!G35</f>
        <v>791.22511999999995</v>
      </c>
      <c r="H35" s="51" t="str">
        <f>'3500 '!L35</f>
        <v/>
      </c>
      <c r="I35" s="11">
        <f>'3500 '!M35</f>
        <v>0</v>
      </c>
      <c r="J35" s="11">
        <f>'3500 '!O35</f>
        <v>80.167360000000031</v>
      </c>
      <c r="K35" s="11">
        <f>'3500 '!S35</f>
        <v>791.22511999999995</v>
      </c>
      <c r="L35" s="42" t="str">
        <f>'3500 '!T35</f>
        <v/>
      </c>
      <c r="M35" s="51" t="str">
        <f>'3500 '!U35</f>
        <v/>
      </c>
      <c r="N35" s="61" t="str">
        <f>'3500 '!V35</f>
        <v/>
      </c>
      <c r="O35" s="51" t="str">
        <f>'3500 '!AB35</f>
        <v/>
      </c>
      <c r="P35" s="61">
        <f>G35+'3500 '!W35-K35</f>
        <v>261.00000000000011</v>
      </c>
      <c r="Q35" s="81"/>
    </row>
    <row r="36" spans="1:17" s="6" customFormat="1" ht="18" x14ac:dyDescent="0.25">
      <c r="A36" s="6" t="str">
        <f>'3500 '!A36</f>
        <v>b</v>
      </c>
      <c r="B36" s="70" t="str">
        <f>'3500 '!B36</f>
        <v/>
      </c>
      <c r="C36" s="29" t="str">
        <f>'3500 '!C36</f>
        <v>პროცენტი</v>
      </c>
      <c r="D36" s="12">
        <f>'3500 '!D36</f>
        <v>0</v>
      </c>
      <c r="E36" s="11">
        <f>'3500 '!E36</f>
        <v>0</v>
      </c>
      <c r="F36" s="42">
        <f>'3500 '!F36</f>
        <v>0</v>
      </c>
      <c r="G36" s="43">
        <f>'3500 '!G36</f>
        <v>0</v>
      </c>
      <c r="H36" s="52" t="str">
        <f>'3500 '!L36</f>
        <v/>
      </c>
      <c r="I36" s="12">
        <f>'3500 '!M36</f>
        <v>0</v>
      </c>
      <c r="J36" s="12">
        <f>'3500 '!O36</f>
        <v>0</v>
      </c>
      <c r="K36" s="12">
        <f>'3500 '!S36</f>
        <v>0</v>
      </c>
      <c r="L36" s="43">
        <f>'3500 '!T36</f>
        <v>0</v>
      </c>
      <c r="M36" s="52" t="str">
        <f>'3500 '!U36</f>
        <v/>
      </c>
      <c r="N36" s="62">
        <f>'3500 '!V36</f>
        <v>0</v>
      </c>
      <c r="O36" s="52" t="str">
        <f>'3500 '!AB36</f>
        <v/>
      </c>
      <c r="P36" s="62">
        <f>G36+'3500 '!W36-K36</f>
        <v>0</v>
      </c>
      <c r="Q36" s="81"/>
    </row>
    <row r="37" spans="1:17" s="6" customFormat="1" ht="18" x14ac:dyDescent="0.25">
      <c r="A37" s="6" t="str">
        <f>'3500 '!A37</f>
        <v>b</v>
      </c>
      <c r="B37" s="70" t="str">
        <f>'3500 '!B37</f>
        <v/>
      </c>
      <c r="C37" s="29" t="str">
        <f>'3500 '!C37</f>
        <v>სუბსიდიები</v>
      </c>
      <c r="D37" s="12">
        <f>'3500 '!D37</f>
        <v>0</v>
      </c>
      <c r="E37" s="11">
        <f>'3500 '!E37</f>
        <v>0</v>
      </c>
      <c r="F37" s="42">
        <f>'3500 '!F37</f>
        <v>0</v>
      </c>
      <c r="G37" s="43">
        <f>'3500 '!G37</f>
        <v>0</v>
      </c>
      <c r="H37" s="52" t="str">
        <f>'3500 '!L37</f>
        <v/>
      </c>
      <c r="I37" s="12">
        <f>'3500 '!M37</f>
        <v>0</v>
      </c>
      <c r="J37" s="12">
        <f>'3500 '!O37</f>
        <v>0</v>
      </c>
      <c r="K37" s="12">
        <f>'3500 '!S37</f>
        <v>0</v>
      </c>
      <c r="L37" s="43">
        <f>'3500 '!T37</f>
        <v>0</v>
      </c>
      <c r="M37" s="52" t="str">
        <f>'3500 '!U37</f>
        <v/>
      </c>
      <c r="N37" s="62">
        <f>'3500 '!V37</f>
        <v>0</v>
      </c>
      <c r="O37" s="52" t="str">
        <f>'3500 '!AB37</f>
        <v/>
      </c>
      <c r="P37" s="62">
        <f>G37+'3500 '!W37-K37</f>
        <v>0</v>
      </c>
      <c r="Q37" s="81"/>
    </row>
    <row r="38" spans="1:17" s="6" customFormat="1" ht="18" x14ac:dyDescent="0.25">
      <c r="A38" s="6" t="str">
        <f>'3500 '!A38</f>
        <v>a</v>
      </c>
      <c r="B38" s="70" t="str">
        <f>'3500 '!B38</f>
        <v/>
      </c>
      <c r="C38" s="29" t="str">
        <f>'3500 '!C38</f>
        <v>გრანტები</v>
      </c>
      <c r="D38" s="11">
        <f>'3500 '!D38</f>
        <v>1700</v>
      </c>
      <c r="E38" s="11">
        <f>'3500 '!E38</f>
        <v>1700</v>
      </c>
      <c r="F38" s="42">
        <f>'3500 '!F38</f>
        <v>1700</v>
      </c>
      <c r="G38" s="42">
        <f>'3500 '!G38</f>
        <v>1698.9616799999999</v>
      </c>
      <c r="H38" s="51">
        <f>'3500 '!L38</f>
        <v>0.99938922352941173</v>
      </c>
      <c r="I38" s="11">
        <f>'3500 '!M38</f>
        <v>0</v>
      </c>
      <c r="J38" s="11">
        <f>'3500 '!O38</f>
        <v>140</v>
      </c>
      <c r="K38" s="11">
        <f>'3500 '!S38</f>
        <v>0</v>
      </c>
      <c r="L38" s="42">
        <f>'3500 '!T38</f>
        <v>1.0383200000001125</v>
      </c>
      <c r="M38" s="51">
        <f>'3500 '!U38</f>
        <v>0.99938922352941173</v>
      </c>
      <c r="N38" s="61">
        <f>'3500 '!V38</f>
        <v>1.0383200000001125</v>
      </c>
      <c r="O38" s="51">
        <f>'3500 '!AB38</f>
        <v>1.3386245176470588</v>
      </c>
      <c r="P38" s="61">
        <f>G38+'3500 '!W38-K38</f>
        <v>3257.9616799999999</v>
      </c>
      <c r="Q38" s="81"/>
    </row>
    <row r="39" spans="1:17" s="6" customFormat="1" ht="18" x14ac:dyDescent="0.25">
      <c r="A39" s="6" t="str">
        <f>'3500 '!A39</f>
        <v>a</v>
      </c>
      <c r="B39" s="70" t="str">
        <f>'3500 '!B39</f>
        <v/>
      </c>
      <c r="C39" s="29" t="str">
        <f>'3500 '!C39</f>
        <v>სოციალური უზრუნველყოფა</v>
      </c>
      <c r="D39" s="11">
        <f>'3500 '!D39</f>
        <v>70</v>
      </c>
      <c r="E39" s="11">
        <f>'3500 '!E39</f>
        <v>107</v>
      </c>
      <c r="F39" s="42">
        <f>'3500 '!F39</f>
        <v>94</v>
      </c>
      <c r="G39" s="42">
        <f>'3500 '!G39</f>
        <v>92.650919999999999</v>
      </c>
      <c r="H39" s="51">
        <f>'3500 '!L39</f>
        <v>0.98564808510638302</v>
      </c>
      <c r="I39" s="11">
        <f>'3500 '!M39</f>
        <v>0</v>
      </c>
      <c r="J39" s="11">
        <f>'3500 '!O39</f>
        <v>2.928289999999997</v>
      </c>
      <c r="K39" s="11">
        <f>'3500 '!S39</f>
        <v>7.7628399999999971</v>
      </c>
      <c r="L39" s="42">
        <f>'3500 '!T39</f>
        <v>1.3490800000000007</v>
      </c>
      <c r="M39" s="51">
        <f>'3500 '!U39</f>
        <v>0.86589644859813086</v>
      </c>
      <c r="N39" s="61">
        <f>'3500 '!V39</f>
        <v>14.349080000000001</v>
      </c>
      <c r="O39" s="51">
        <f>'3500 '!AB39</f>
        <v>1.0004758878504674</v>
      </c>
      <c r="P39" s="61">
        <f>G39+'3500 '!W39-K39</f>
        <v>99.888080000000002</v>
      </c>
      <c r="Q39" s="81"/>
    </row>
    <row r="40" spans="1:17" s="6" customFormat="1" ht="18" x14ac:dyDescent="0.25">
      <c r="A40" s="6" t="str">
        <f>'3500 '!A40</f>
        <v>a</v>
      </c>
      <c r="B40" s="70" t="str">
        <f>'3500 '!B40</f>
        <v/>
      </c>
      <c r="C40" s="29" t="str">
        <f>'3500 '!C40</f>
        <v>სხვა ხარჯები</v>
      </c>
      <c r="D40" s="11">
        <f>'3500 '!D40</f>
        <v>20</v>
      </c>
      <c r="E40" s="11">
        <f>'3500 '!E40</f>
        <v>24.5</v>
      </c>
      <c r="F40" s="42">
        <f>'3500 '!F40</f>
        <v>19.5</v>
      </c>
      <c r="G40" s="42">
        <f>'3500 '!G40</f>
        <v>18.311040000000002</v>
      </c>
      <c r="H40" s="51">
        <f>'3500 '!L40</f>
        <v>0.93902769230769245</v>
      </c>
      <c r="I40" s="11">
        <f>'3500 '!M40</f>
        <v>0</v>
      </c>
      <c r="J40" s="11">
        <f>'3500 '!O40</f>
        <v>2.1638800000000007</v>
      </c>
      <c r="K40" s="11">
        <f>'3500 '!S40</f>
        <v>2.1638800000000025</v>
      </c>
      <c r="L40" s="42">
        <f>'3500 '!T40</f>
        <v>1.188959999999998</v>
      </c>
      <c r="M40" s="51">
        <f>'3500 '!U40</f>
        <v>0.74738938775510211</v>
      </c>
      <c r="N40" s="61">
        <f>'3500 '!V40</f>
        <v>6.188959999999998</v>
      </c>
      <c r="O40" s="51">
        <f>'3500 '!AB40</f>
        <v>1.0602465306122451</v>
      </c>
      <c r="P40" s="61">
        <f>G40+'3500 '!W40-K40</f>
        <v>22.63916</v>
      </c>
      <c r="Q40" s="81"/>
    </row>
    <row r="41" spans="1:17" s="6" customFormat="1" ht="36" x14ac:dyDescent="0.25">
      <c r="A41" s="6" t="str">
        <f>'3500 '!A41</f>
        <v>a</v>
      </c>
      <c r="B41" s="69" t="str">
        <f>'3500 '!B41</f>
        <v/>
      </c>
      <c r="C41" s="8" t="str">
        <f>'3500 '!C41</f>
        <v>არაფინანსური აქტივების ზრდა</v>
      </c>
      <c r="D41" s="9">
        <f>'3500 '!D41</f>
        <v>20</v>
      </c>
      <c r="E41" s="9">
        <f>'3500 '!E41</f>
        <v>503.798</v>
      </c>
      <c r="F41" s="41">
        <f>'3500 '!F41</f>
        <v>14.598000000000001</v>
      </c>
      <c r="G41" s="41">
        <f>'3500 '!G41</f>
        <v>9.9169999999999998</v>
      </c>
      <c r="H41" s="50">
        <f>'3500 '!L41</f>
        <v>0.67933963556651589</v>
      </c>
      <c r="I41" s="9">
        <f>'3500 '!M41</f>
        <v>0</v>
      </c>
      <c r="J41" s="9">
        <f>'3500 '!O41</f>
        <v>0</v>
      </c>
      <c r="K41" s="9">
        <f>'3500 '!S41</f>
        <v>2.1789999999999994</v>
      </c>
      <c r="L41" s="41">
        <f>'3500 '!T41</f>
        <v>4.6810000000000009</v>
      </c>
      <c r="M41" s="50">
        <f>'3500 '!U41</f>
        <v>1.9684476714873819E-2</v>
      </c>
      <c r="N41" s="60">
        <f>'3500 '!V41</f>
        <v>493.88100000000003</v>
      </c>
      <c r="O41" s="50">
        <f>'3500 '!AB41</f>
        <v>0.99606786847109352</v>
      </c>
      <c r="P41" s="60">
        <f>G41+'3500 '!W41-K41</f>
        <v>17.437999999999999</v>
      </c>
      <c r="Q41" s="81"/>
    </row>
    <row r="42" spans="1:17" s="6" customFormat="1" x14ac:dyDescent="0.25">
      <c r="A42" s="6" t="str">
        <f>'3500 '!A42</f>
        <v>b</v>
      </c>
      <c r="B42" s="69" t="str">
        <f>'3500 '!B42</f>
        <v/>
      </c>
      <c r="C42" s="13" t="str">
        <f>'3500 '!C42</f>
        <v>ფინანსური აქტივების ზრდა</v>
      </c>
      <c r="D42" s="14">
        <f>'3500 '!D42</f>
        <v>0</v>
      </c>
      <c r="E42" s="14">
        <f>'3500 '!E42</f>
        <v>0</v>
      </c>
      <c r="F42" s="44">
        <f>'3500 '!F42</f>
        <v>0</v>
      </c>
      <c r="G42" s="44">
        <f>'3500 '!G42</f>
        <v>0</v>
      </c>
      <c r="H42" s="53" t="str">
        <f>'3500 '!L42</f>
        <v/>
      </c>
      <c r="I42" s="14">
        <f>'3500 '!M42</f>
        <v>0</v>
      </c>
      <c r="J42" s="14">
        <f>'3500 '!O42</f>
        <v>0</v>
      </c>
      <c r="K42" s="14">
        <f>'3500 '!S42</f>
        <v>0</v>
      </c>
      <c r="L42" s="44">
        <f>'3500 '!T42</f>
        <v>0</v>
      </c>
      <c r="M42" s="53" t="str">
        <f>'3500 '!U42</f>
        <v/>
      </c>
      <c r="N42" s="63">
        <f>'3500 '!V42</f>
        <v>0</v>
      </c>
      <c r="O42" s="53" t="str">
        <f>'3500 '!AB42</f>
        <v/>
      </c>
      <c r="P42" s="63">
        <f>G42+'3500 '!W42-K42</f>
        <v>0</v>
      </c>
      <c r="Q42" s="81"/>
    </row>
    <row r="43" spans="1:17" s="6" customFormat="1" ht="18.75" thickBot="1" x14ac:dyDescent="0.3">
      <c r="A43" s="6" t="str">
        <f>'3500 '!A43</f>
        <v>a</v>
      </c>
      <c r="B43" s="71" t="str">
        <f>'3500 '!B43</f>
        <v/>
      </c>
      <c r="C43" s="15" t="str">
        <f>'3500 '!C43</f>
        <v>ვალდებულებების კლება</v>
      </c>
      <c r="D43" s="16">
        <f>'3500 '!D43</f>
        <v>0</v>
      </c>
      <c r="E43" s="16">
        <f>'3500 '!E43</f>
        <v>15.885</v>
      </c>
      <c r="F43" s="45">
        <f>'3500 '!F43</f>
        <v>15.885</v>
      </c>
      <c r="G43" s="45">
        <f>'3500 '!G43</f>
        <v>15.839219999999999</v>
      </c>
      <c r="H43" s="54">
        <f>'3500 '!L43</f>
        <v>0.99711803588290837</v>
      </c>
      <c r="I43" s="16">
        <f>'3500 '!M43</f>
        <v>0</v>
      </c>
      <c r="J43" s="16">
        <f>'3500 '!O43</f>
        <v>0</v>
      </c>
      <c r="K43" s="16">
        <f>'3500 '!S43</f>
        <v>0</v>
      </c>
      <c r="L43" s="45">
        <f>'3500 '!T43</f>
        <v>4.5780000000000598E-2</v>
      </c>
      <c r="M43" s="54">
        <f>'3500 '!U43</f>
        <v>0.99711803588290837</v>
      </c>
      <c r="N43" s="64">
        <f>'3500 '!V43</f>
        <v>4.5780000000000598E-2</v>
      </c>
      <c r="O43" s="54">
        <f>'3500 '!AB43</f>
        <v>0.99711803588290837</v>
      </c>
      <c r="P43" s="64">
        <f>G43+'3500 '!W43-K43</f>
        <v>15.839219999999999</v>
      </c>
      <c r="Q43" s="81"/>
    </row>
    <row r="44" spans="1:17" s="6" customFormat="1" ht="33" thickTop="1" thickBot="1" x14ac:dyDescent="0.3">
      <c r="A44" s="6" t="str">
        <f>'3500 '!A44</f>
        <v>b</v>
      </c>
      <c r="B44" s="67" t="str">
        <f>'3500 '!B44</f>
        <v>35 01 02</v>
      </c>
      <c r="C44" s="7" t="str">
        <f>'3500 '!C44</f>
        <v>სამედიცინო საქმიანობის რეგულირების პროგრამა</v>
      </c>
      <c r="D44" s="7">
        <f>'3500 '!D44</f>
        <v>3220</v>
      </c>
      <c r="E44" s="7">
        <f>'3500 '!E44</f>
        <v>3247.462</v>
      </c>
      <c r="F44" s="40">
        <f>'3500 '!F44</f>
        <v>2441.5619999999999</v>
      </c>
      <c r="G44" s="40">
        <f>'3500 '!G44</f>
        <v>2235.1788400000005</v>
      </c>
      <c r="H44" s="49">
        <f>'3500 '!L44</f>
        <v>0.91547085021801644</v>
      </c>
      <c r="I44" s="7">
        <f>'3500 '!M44</f>
        <v>0</v>
      </c>
      <c r="J44" s="7">
        <f>'3500 '!O44</f>
        <v>245.15839999999997</v>
      </c>
      <c r="K44" s="7">
        <f>'3500 '!S44</f>
        <v>225.40875000000028</v>
      </c>
      <c r="L44" s="40">
        <f>'3500 '!T44</f>
        <v>206.38315999999941</v>
      </c>
      <c r="M44" s="49">
        <f>'3500 '!U44</f>
        <v>0.68828483289411868</v>
      </c>
      <c r="N44" s="59">
        <f>'3500 '!V44</f>
        <v>1012.2831599999995</v>
      </c>
      <c r="O44" s="49">
        <f>'3500 '!AB44</f>
        <v>1.0284889676923088</v>
      </c>
      <c r="P44" s="59">
        <f>G44+'3500 '!W44-K44</f>
        <v>2813.6090899999999</v>
      </c>
    </row>
    <row r="45" spans="1:17" s="6" customFormat="1" ht="18.75" thickTop="1" x14ac:dyDescent="0.25">
      <c r="A45" s="6" t="str">
        <f>'3500 '!A45</f>
        <v>b</v>
      </c>
      <c r="B45" s="69" t="str">
        <f>'3500 '!B45</f>
        <v/>
      </c>
      <c r="C45" s="8" t="str">
        <f>'3500 '!C45</f>
        <v>ხარჯები</v>
      </c>
      <c r="D45" s="9">
        <f>'3500 '!D45</f>
        <v>3180</v>
      </c>
      <c r="E45" s="9">
        <f>'3500 '!E45</f>
        <v>3203.2620000000002</v>
      </c>
      <c r="F45" s="41">
        <f>'3500 '!F45</f>
        <v>2397.3620000000001</v>
      </c>
      <c r="G45" s="41">
        <f>'3500 '!G45</f>
        <v>2192.2049900000002</v>
      </c>
      <c r="H45" s="50">
        <f>'3500 '!L45</f>
        <v>0.91442385004851168</v>
      </c>
      <c r="I45" s="9">
        <f>'3500 '!M45</f>
        <v>0</v>
      </c>
      <c r="J45" s="9">
        <f>'3500 '!O45</f>
        <v>245.15839999999997</v>
      </c>
      <c r="K45" s="9">
        <f>'3500 '!S45</f>
        <v>225.40875000000005</v>
      </c>
      <c r="L45" s="41">
        <f>'3500 '!T45</f>
        <v>205.1570099999999</v>
      </c>
      <c r="M45" s="50">
        <f>'3500 '!U45</f>
        <v>0.68436643334201197</v>
      </c>
      <c r="N45" s="60">
        <f>'3500 '!V45</f>
        <v>1011.05701</v>
      </c>
      <c r="O45" s="50">
        <f>'3500 '!AB45</f>
        <v>1.0289214525692871</v>
      </c>
      <c r="P45" s="60">
        <f>G45+'3500 '!W45-K45</f>
        <v>2769.5202400000003</v>
      </c>
    </row>
    <row r="46" spans="1:17" s="6" customFormat="1" ht="18" x14ac:dyDescent="0.25">
      <c r="A46" s="6" t="str">
        <f>'3500 '!A46</f>
        <v>b</v>
      </c>
      <c r="B46" s="70" t="str">
        <f>'3500 '!B46</f>
        <v/>
      </c>
      <c r="C46" s="10" t="str">
        <f>'3500 '!C46</f>
        <v>შრომის ანაზღაურება</v>
      </c>
      <c r="D46" s="11">
        <f>'3500 '!D46</f>
        <v>2430</v>
      </c>
      <c r="E46" s="11">
        <f>'3500 '!E46</f>
        <v>2416</v>
      </c>
      <c r="F46" s="43">
        <f>'3500 '!F46</f>
        <v>1759</v>
      </c>
      <c r="G46" s="42">
        <f>'3500 '!G46</f>
        <v>1690.63624</v>
      </c>
      <c r="H46" s="51">
        <f>'3500 '!L46</f>
        <v>0.96113487208641279</v>
      </c>
      <c r="I46" s="11">
        <f>'3500 '!M46</f>
        <v>0</v>
      </c>
      <c r="J46" s="11">
        <f>'3500 '!O46</f>
        <v>180.83682999999999</v>
      </c>
      <c r="K46" s="11">
        <f>'3500 '!S46</f>
        <v>166.08948000000009</v>
      </c>
      <c r="L46" s="42">
        <f>'3500 '!T46</f>
        <v>68.363759999999957</v>
      </c>
      <c r="M46" s="51">
        <f>'3500 '!U46</f>
        <v>0.69976665562913909</v>
      </c>
      <c r="N46" s="61">
        <f>'3500 '!V46</f>
        <v>725.36375999999996</v>
      </c>
      <c r="O46" s="51">
        <f>'3500 '!AB46</f>
        <v>0.99926996688741732</v>
      </c>
      <c r="P46" s="61">
        <f>G46+'3500 '!W46-K46</f>
        <v>2076.1467600000001</v>
      </c>
    </row>
    <row r="47" spans="1:17" s="6" customFormat="1" ht="18" x14ac:dyDescent="0.25">
      <c r="A47" s="6" t="str">
        <f>'3500 '!A47</f>
        <v>b</v>
      </c>
      <c r="B47" s="70" t="str">
        <f>'3500 '!B47</f>
        <v/>
      </c>
      <c r="C47" s="10" t="str">
        <f>'3500 '!C47</f>
        <v>საქონელი და მომსახურება</v>
      </c>
      <c r="D47" s="11">
        <f>'3500 '!D47</f>
        <v>720</v>
      </c>
      <c r="E47" s="11">
        <f>'3500 '!E47</f>
        <v>743.26199999999994</v>
      </c>
      <c r="F47" s="43">
        <f>'3500 '!F47</f>
        <v>598.36200000000008</v>
      </c>
      <c r="G47" s="42">
        <f>'3500 '!G47</f>
        <v>462.18457000000006</v>
      </c>
      <c r="H47" s="51">
        <f>'3500 '!L47</f>
        <v>0.77241631320170734</v>
      </c>
      <c r="I47" s="11">
        <f>'3500 '!M47</f>
        <v>0</v>
      </c>
      <c r="J47" s="11">
        <f>'3500 '!O47</f>
        <v>58.45637</v>
      </c>
      <c r="K47" s="11">
        <f>'3500 '!S47</f>
        <v>53.005790000000104</v>
      </c>
      <c r="L47" s="42">
        <f>'3500 '!T47</f>
        <v>136.17743000000002</v>
      </c>
      <c r="M47" s="51">
        <f>'3500 '!U47</f>
        <v>0.62183263775088748</v>
      </c>
      <c r="N47" s="61">
        <f>'3500 '!V47</f>
        <v>281.07742999999988</v>
      </c>
      <c r="O47" s="51">
        <f>'3500 '!AB47</f>
        <v>1.1290562009089664</v>
      </c>
      <c r="P47" s="61">
        <f>G47+'3500 '!W47-K47</f>
        <v>646.17877999999996</v>
      </c>
    </row>
    <row r="48" spans="1:17" s="6" customFormat="1" ht="18" x14ac:dyDescent="0.25">
      <c r="A48" s="6" t="str">
        <f>'3500 '!A48</f>
        <v>b</v>
      </c>
      <c r="B48" s="70" t="str">
        <f>'3500 '!B48</f>
        <v/>
      </c>
      <c r="C48" s="10" t="str">
        <f>'3500 '!C48</f>
        <v>პროცენტი</v>
      </c>
      <c r="D48" s="12">
        <f>'3500 '!D48</f>
        <v>0</v>
      </c>
      <c r="E48" s="12">
        <f>'3500 '!E48</f>
        <v>0</v>
      </c>
      <c r="F48" s="43">
        <f>'3500 '!F48</f>
        <v>0</v>
      </c>
      <c r="G48" s="43">
        <f>'3500 '!G48</f>
        <v>0</v>
      </c>
      <c r="H48" s="52" t="str">
        <f>'3500 '!L48</f>
        <v/>
      </c>
      <c r="I48" s="12">
        <f>'3500 '!M48</f>
        <v>0</v>
      </c>
      <c r="J48" s="12">
        <f>'3500 '!O48</f>
        <v>0</v>
      </c>
      <c r="K48" s="12">
        <f>'3500 '!S48</f>
        <v>0</v>
      </c>
      <c r="L48" s="43">
        <f>'3500 '!T48</f>
        <v>0</v>
      </c>
      <c r="M48" s="52" t="str">
        <f>'3500 '!U48</f>
        <v/>
      </c>
      <c r="N48" s="62">
        <f>'3500 '!V48</f>
        <v>0</v>
      </c>
      <c r="O48" s="52" t="str">
        <f>'3500 '!AB48</f>
        <v/>
      </c>
      <c r="P48" s="62">
        <f>G48+'3500 '!W48-K48</f>
        <v>0</v>
      </c>
    </row>
    <row r="49" spans="1:19" s="6" customFormat="1" ht="18" x14ac:dyDescent="0.25">
      <c r="A49" s="6" t="str">
        <f>'3500 '!A49</f>
        <v>b</v>
      </c>
      <c r="B49" s="70" t="str">
        <f>'3500 '!B49</f>
        <v/>
      </c>
      <c r="C49" s="10" t="str">
        <f>'3500 '!C49</f>
        <v>სუბსიდიები</v>
      </c>
      <c r="D49" s="12">
        <f>'3500 '!D49</f>
        <v>0</v>
      </c>
      <c r="E49" s="12">
        <f>'3500 '!E49</f>
        <v>0</v>
      </c>
      <c r="F49" s="43">
        <f>'3500 '!F49</f>
        <v>0</v>
      </c>
      <c r="G49" s="43">
        <f>'3500 '!G49</f>
        <v>0</v>
      </c>
      <c r="H49" s="52" t="str">
        <f>'3500 '!L49</f>
        <v/>
      </c>
      <c r="I49" s="12">
        <f>'3500 '!M49</f>
        <v>0</v>
      </c>
      <c r="J49" s="12">
        <f>'3500 '!O49</f>
        <v>0</v>
      </c>
      <c r="K49" s="12">
        <f>'3500 '!S49</f>
        <v>0</v>
      </c>
      <c r="L49" s="43">
        <f>'3500 '!T49</f>
        <v>0</v>
      </c>
      <c r="M49" s="52" t="str">
        <f>'3500 '!U49</f>
        <v/>
      </c>
      <c r="N49" s="62">
        <f>'3500 '!V49</f>
        <v>0</v>
      </c>
      <c r="O49" s="52" t="str">
        <f>'3500 '!AB49</f>
        <v/>
      </c>
      <c r="P49" s="62">
        <f>G49+'3500 '!W49-K49</f>
        <v>0</v>
      </c>
    </row>
    <row r="50" spans="1:19" s="6" customFormat="1" ht="18" x14ac:dyDescent="0.25">
      <c r="A50" s="6" t="str">
        <f>'3500 '!A50</f>
        <v>b</v>
      </c>
      <c r="B50" s="70" t="str">
        <f>'3500 '!B50</f>
        <v/>
      </c>
      <c r="C50" s="10" t="str">
        <f>'3500 '!C50</f>
        <v>გრანტები</v>
      </c>
      <c r="D50" s="12">
        <f>'3500 '!D50</f>
        <v>0</v>
      </c>
      <c r="E50" s="12">
        <f>'3500 '!E50</f>
        <v>0</v>
      </c>
      <c r="F50" s="43">
        <f>'3500 '!F50</f>
        <v>0</v>
      </c>
      <c r="G50" s="43">
        <f>'3500 '!G50</f>
        <v>0</v>
      </c>
      <c r="H50" s="52" t="str">
        <f>'3500 '!L50</f>
        <v/>
      </c>
      <c r="I50" s="12">
        <f>'3500 '!M50</f>
        <v>0</v>
      </c>
      <c r="J50" s="12">
        <f>'3500 '!O50</f>
        <v>0</v>
      </c>
      <c r="K50" s="12">
        <f>'3500 '!S50</f>
        <v>0</v>
      </c>
      <c r="L50" s="43">
        <f>'3500 '!T50</f>
        <v>0</v>
      </c>
      <c r="M50" s="52" t="str">
        <f>'3500 '!U50</f>
        <v/>
      </c>
      <c r="N50" s="62">
        <f>'3500 '!V50</f>
        <v>0</v>
      </c>
      <c r="O50" s="52" t="str">
        <f>'3500 '!AB50</f>
        <v/>
      </c>
      <c r="P50" s="62">
        <f>G50+'3500 '!W50-K50</f>
        <v>0</v>
      </c>
    </row>
    <row r="51" spans="1:19" s="6" customFormat="1" ht="18" x14ac:dyDescent="0.25">
      <c r="A51" s="6" t="str">
        <f>'3500 '!A51</f>
        <v>b</v>
      </c>
      <c r="B51" s="70" t="str">
        <f>'3500 '!B51</f>
        <v/>
      </c>
      <c r="C51" s="10" t="str">
        <f>'3500 '!C51</f>
        <v>სოციალური უზრუნველყოფა</v>
      </c>
      <c r="D51" s="11">
        <f>'3500 '!D51</f>
        <v>15</v>
      </c>
      <c r="E51" s="11">
        <f>'3500 '!E51</f>
        <v>29</v>
      </c>
      <c r="F51" s="42">
        <f>'3500 '!F51</f>
        <v>28</v>
      </c>
      <c r="G51" s="42">
        <f>'3500 '!G51</f>
        <v>27.869289999999999</v>
      </c>
      <c r="H51" s="51">
        <f>'3500 '!L51</f>
        <v>0.99533178571428571</v>
      </c>
      <c r="I51" s="11">
        <f>'3500 '!M51</f>
        <v>0</v>
      </c>
      <c r="J51" s="11">
        <f>'3500 '!O51</f>
        <v>0</v>
      </c>
      <c r="K51" s="11">
        <f>'3500 '!S51</f>
        <v>5.6134799999999991</v>
      </c>
      <c r="L51" s="42">
        <f>'3500 '!T51</f>
        <v>0.13071000000000055</v>
      </c>
      <c r="M51" s="51">
        <f>'3500 '!U51</f>
        <v>0.96101000000000003</v>
      </c>
      <c r="N51" s="61">
        <f>'3500 '!V51</f>
        <v>1.1307100000000005</v>
      </c>
      <c r="O51" s="51">
        <f>'3500 '!AB51</f>
        <v>0.99894103448275862</v>
      </c>
      <c r="P51" s="61">
        <f>G51+'3500 '!W51-K51</f>
        <v>31.879810000000003</v>
      </c>
    </row>
    <row r="52" spans="1:19" s="6" customFormat="1" ht="18" x14ac:dyDescent="0.25">
      <c r="A52" s="6" t="str">
        <f>'3500 '!A52</f>
        <v>b</v>
      </c>
      <c r="B52" s="70" t="str">
        <f>'3500 '!B52</f>
        <v/>
      </c>
      <c r="C52" s="10" t="str">
        <f>'3500 '!C52</f>
        <v>სხვა ხარჯები</v>
      </c>
      <c r="D52" s="11">
        <f>'3500 '!D52</f>
        <v>15</v>
      </c>
      <c r="E52" s="11">
        <f>'3500 '!E52</f>
        <v>15</v>
      </c>
      <c r="F52" s="42">
        <f>'3500 '!F52</f>
        <v>12</v>
      </c>
      <c r="G52" s="42">
        <f>'3500 '!G52</f>
        <v>11.514889999999999</v>
      </c>
      <c r="H52" s="51">
        <f>'3500 '!L52</f>
        <v>0.95957416666666662</v>
      </c>
      <c r="I52" s="11">
        <f>'3500 '!M52</f>
        <v>0</v>
      </c>
      <c r="J52" s="11">
        <f>'3500 '!O52</f>
        <v>1.75993</v>
      </c>
      <c r="K52" s="11">
        <f>'3500 '!S52</f>
        <v>0.69999999999999929</v>
      </c>
      <c r="L52" s="42">
        <f>'3500 '!T52</f>
        <v>0.4851100000000006</v>
      </c>
      <c r="M52" s="51">
        <f>'3500 '!U52</f>
        <v>0.76765933333333325</v>
      </c>
      <c r="N52" s="61">
        <f>'3500 '!V52</f>
        <v>3.4851100000000006</v>
      </c>
      <c r="O52" s="51">
        <f>'3500 '!AB52</f>
        <v>0.90099266666666666</v>
      </c>
      <c r="P52" s="61">
        <f>G52+'3500 '!W52-K52</f>
        <v>15.314890000000002</v>
      </c>
    </row>
    <row r="53" spans="1:19" s="6" customFormat="1" ht="36" x14ac:dyDescent="0.25">
      <c r="A53" s="6" t="str">
        <f>'3500 '!A53</f>
        <v>b</v>
      </c>
      <c r="B53" s="69" t="str">
        <f>'3500 '!B53</f>
        <v/>
      </c>
      <c r="C53" s="8" t="str">
        <f>'3500 '!C53</f>
        <v>არაფინანსური აქტივების ზრდა</v>
      </c>
      <c r="D53" s="9">
        <f>'3500 '!D53</f>
        <v>40</v>
      </c>
      <c r="E53" s="9">
        <f>'3500 '!E53</f>
        <v>40</v>
      </c>
      <c r="F53" s="41">
        <f>'3500 '!F53</f>
        <v>40</v>
      </c>
      <c r="G53" s="41">
        <f>'3500 '!G53</f>
        <v>38.884500000000003</v>
      </c>
      <c r="H53" s="50">
        <f>'3500 '!L53</f>
        <v>0.97211250000000005</v>
      </c>
      <c r="I53" s="9">
        <f>'3500 '!M53</f>
        <v>0</v>
      </c>
      <c r="J53" s="9">
        <f>'3500 '!O53</f>
        <v>0</v>
      </c>
      <c r="K53" s="9">
        <f>'3500 '!S53</f>
        <v>0</v>
      </c>
      <c r="L53" s="41">
        <f>'3500 '!T53</f>
        <v>1.1154999999999973</v>
      </c>
      <c r="M53" s="50">
        <f>'3500 '!U53</f>
        <v>0.97211250000000005</v>
      </c>
      <c r="N53" s="60">
        <f>'3500 '!V53</f>
        <v>1.1154999999999973</v>
      </c>
      <c r="O53" s="50">
        <f>'3500 '!AB53</f>
        <v>0.99961250000000013</v>
      </c>
      <c r="P53" s="60">
        <f>G53+'3500 '!W53-K53</f>
        <v>39.999500000000005</v>
      </c>
    </row>
    <row r="54" spans="1:19" s="6" customFormat="1" x14ac:dyDescent="0.25">
      <c r="A54" s="6" t="str">
        <f>'3500 '!A54</f>
        <v>b</v>
      </c>
      <c r="B54" s="69" t="str">
        <f>'3500 '!B54</f>
        <v/>
      </c>
      <c r="C54" s="13" t="str">
        <f>'3500 '!C54</f>
        <v>ფინანსური აქტივების ზრდა</v>
      </c>
      <c r="D54" s="14">
        <f>'3500 '!D54</f>
        <v>0</v>
      </c>
      <c r="E54" s="14">
        <f>'3500 '!E54</f>
        <v>0</v>
      </c>
      <c r="F54" s="44">
        <f>'3500 '!F54</f>
        <v>0</v>
      </c>
      <c r="G54" s="44">
        <f>'3500 '!G54</f>
        <v>0</v>
      </c>
      <c r="H54" s="53" t="str">
        <f>'3500 '!L54</f>
        <v/>
      </c>
      <c r="I54" s="14">
        <f>'3500 '!M54</f>
        <v>0</v>
      </c>
      <c r="J54" s="14">
        <f>'3500 '!O54</f>
        <v>0</v>
      </c>
      <c r="K54" s="14">
        <f>'3500 '!S54</f>
        <v>0</v>
      </c>
      <c r="L54" s="44">
        <f>'3500 '!T54</f>
        <v>0</v>
      </c>
      <c r="M54" s="53" t="str">
        <f>'3500 '!U54</f>
        <v/>
      </c>
      <c r="N54" s="63">
        <f>'3500 '!V54</f>
        <v>0</v>
      </c>
      <c r="O54" s="53" t="str">
        <f>'3500 '!AB54</f>
        <v/>
      </c>
      <c r="P54" s="63">
        <f>G54+'3500 '!W54-K54</f>
        <v>0</v>
      </c>
    </row>
    <row r="55" spans="1:19" s="6" customFormat="1" ht="18.75" thickBot="1" x14ac:dyDescent="0.3">
      <c r="A55" s="6" t="str">
        <f>'3500 '!A55</f>
        <v>b</v>
      </c>
      <c r="B55" s="71" t="str">
        <f>'3500 '!B55</f>
        <v/>
      </c>
      <c r="C55" s="15" t="str">
        <f>'3500 '!C55</f>
        <v>ვალდებულებების კლება</v>
      </c>
      <c r="D55" s="16">
        <f>'3500 '!D55</f>
        <v>0</v>
      </c>
      <c r="E55" s="16">
        <f>'3500 '!E55</f>
        <v>4.2</v>
      </c>
      <c r="F55" s="45">
        <f>'3500 '!F55</f>
        <v>4.2</v>
      </c>
      <c r="G55" s="45">
        <f>'3500 '!G55</f>
        <v>4.0893499999999996</v>
      </c>
      <c r="H55" s="54">
        <f>'3500 '!L55</f>
        <v>0.97365476190476175</v>
      </c>
      <c r="I55" s="16">
        <f>'3500 '!M55</f>
        <v>0</v>
      </c>
      <c r="J55" s="16">
        <f>'3500 '!O55</f>
        <v>0</v>
      </c>
      <c r="K55" s="16">
        <f>'3500 '!S55</f>
        <v>0</v>
      </c>
      <c r="L55" s="45">
        <f>'3500 '!T55</f>
        <v>0.11065000000000058</v>
      </c>
      <c r="M55" s="54">
        <f>'3500 '!U55</f>
        <v>0.97365476190476175</v>
      </c>
      <c r="N55" s="64">
        <f>'3500 '!V55</f>
        <v>0.11065000000000058</v>
      </c>
      <c r="O55" s="54">
        <f>'3500 '!AB55</f>
        <v>0.97365476190476175</v>
      </c>
      <c r="P55" s="64">
        <f>G55+'3500 '!W55-K55</f>
        <v>4.0893499999999996</v>
      </c>
    </row>
    <row r="56" spans="1:19" s="6" customFormat="1" ht="33" thickTop="1" thickBot="1" x14ac:dyDescent="0.3">
      <c r="A56" s="6" t="str">
        <f>'3500 '!A56</f>
        <v>a</v>
      </c>
      <c r="B56" s="67" t="str">
        <f>'3500 '!B56</f>
        <v>35 01 02 01</v>
      </c>
      <c r="C56" s="7" t="str">
        <f>'3500 '!C56</f>
        <v xml:space="preserve">სამედიცინო საქმიანობის რეგულირების პროგრამა </v>
      </c>
      <c r="D56" s="7">
        <f>'3500 '!D56</f>
        <v>2970</v>
      </c>
      <c r="E56" s="7">
        <f>'3500 '!E56</f>
        <v>2997.712</v>
      </c>
      <c r="F56" s="40">
        <f>'3500 '!F56</f>
        <v>2268.8119999999999</v>
      </c>
      <c r="G56" s="40">
        <f>'3500 '!G56</f>
        <v>2179.9998800000003</v>
      </c>
      <c r="H56" s="49">
        <f>'3500 '!L56</f>
        <v>0.96085523172479714</v>
      </c>
      <c r="I56" s="7">
        <f>'3500 '!M56</f>
        <v>0</v>
      </c>
      <c r="J56" s="7">
        <f>'3500 '!O56</f>
        <v>232.40839999999997</v>
      </c>
      <c r="K56" s="7">
        <f>'3500 '!S56</f>
        <v>219.30075000000011</v>
      </c>
      <c r="L56" s="40">
        <f>'3500 '!T56</f>
        <v>88.812119999999595</v>
      </c>
      <c r="M56" s="49">
        <f>'3500 '!U56</f>
        <v>0.72722125407644245</v>
      </c>
      <c r="N56" s="59">
        <f>'3500 '!V56</f>
        <v>817.71211999999969</v>
      </c>
      <c r="O56" s="49">
        <f>'3500 '!AB56</f>
        <v>1.0310529764033372</v>
      </c>
      <c r="P56" s="59">
        <f>G56+'3500 '!W56-K56</f>
        <v>2685.5381299999999</v>
      </c>
      <c r="R56" s="81"/>
      <c r="S56" s="81"/>
    </row>
    <row r="57" spans="1:19" s="6" customFormat="1" ht="18.75" thickTop="1" x14ac:dyDescent="0.25">
      <c r="A57" s="6" t="str">
        <f>'3500 '!A57</f>
        <v>a</v>
      </c>
      <c r="B57" s="69" t="str">
        <f>'3500 '!B57</f>
        <v/>
      </c>
      <c r="C57" s="8" t="str">
        <f>'3500 '!C57</f>
        <v>ხარჯები</v>
      </c>
      <c r="D57" s="9">
        <f>'3500 '!D57</f>
        <v>2930</v>
      </c>
      <c r="E57" s="9">
        <f>'3500 '!E57</f>
        <v>2953.5120000000002</v>
      </c>
      <c r="F57" s="41">
        <f>'3500 '!F57</f>
        <v>2224.6120000000001</v>
      </c>
      <c r="G57" s="41">
        <f>'3500 '!G57</f>
        <v>2137.02603</v>
      </c>
      <c r="H57" s="50">
        <f>'3500 '!L57</f>
        <v>0.96062865344608406</v>
      </c>
      <c r="I57" s="9">
        <f>'3500 '!M57</f>
        <v>0</v>
      </c>
      <c r="J57" s="9">
        <f>'3500 '!O57</f>
        <v>232.40839999999997</v>
      </c>
      <c r="K57" s="9">
        <f>'3500 '!S57</f>
        <v>219.30074999999988</v>
      </c>
      <c r="L57" s="41">
        <f>'3500 '!T57</f>
        <v>87.585970000000088</v>
      </c>
      <c r="M57" s="50">
        <f>'3500 '!U57</f>
        <v>0.723554205975801</v>
      </c>
      <c r="N57" s="60">
        <f>'3500 '!V57</f>
        <v>816.48597000000018</v>
      </c>
      <c r="O57" s="50">
        <f>'3500 '!AB57</f>
        <v>1.0315604033435448</v>
      </c>
      <c r="P57" s="60">
        <f>G57+'3500 '!W57-K57</f>
        <v>2641.4492800000003</v>
      </c>
      <c r="R57" s="81"/>
      <c r="S57" s="81"/>
    </row>
    <row r="58" spans="1:19" s="6" customFormat="1" ht="18" x14ac:dyDescent="0.25">
      <c r="A58" s="6" t="str">
        <f>'3500 '!A58</f>
        <v>a</v>
      </c>
      <c r="B58" s="70" t="str">
        <f>'3500 '!B58</f>
        <v/>
      </c>
      <c r="C58" s="10" t="str">
        <f>'3500 '!C58</f>
        <v>შრომის ანაზღაურება</v>
      </c>
      <c r="D58" s="11">
        <f>'3500 '!D58</f>
        <v>2430</v>
      </c>
      <c r="E58" s="11">
        <f>'3500 '!E58</f>
        <v>2416</v>
      </c>
      <c r="F58" s="42">
        <f>'3500 '!F58</f>
        <v>1759</v>
      </c>
      <c r="G58" s="42">
        <f>'3500 '!G58</f>
        <v>1690.63624</v>
      </c>
      <c r="H58" s="51">
        <f>'3500 '!L58</f>
        <v>0.96113487208641279</v>
      </c>
      <c r="I58" s="11">
        <f>'3500 '!M58</f>
        <v>0</v>
      </c>
      <c r="J58" s="11">
        <f>'3500 '!O58</f>
        <v>180.83682999999999</v>
      </c>
      <c r="K58" s="11">
        <f>'3500 '!S58</f>
        <v>166.08948000000009</v>
      </c>
      <c r="L58" s="42">
        <f>'3500 '!T58</f>
        <v>68.363759999999957</v>
      </c>
      <c r="M58" s="51">
        <f>'3500 '!U58</f>
        <v>0.69976665562913909</v>
      </c>
      <c r="N58" s="61">
        <f>'3500 '!V58</f>
        <v>725.36375999999996</v>
      </c>
      <c r="O58" s="51">
        <f>'3500 '!AB58</f>
        <v>0.99926996688741732</v>
      </c>
      <c r="P58" s="61">
        <f>G58+'3500 '!W58-K58</f>
        <v>2076.1467600000001</v>
      </c>
      <c r="R58" s="81"/>
      <c r="S58" s="81"/>
    </row>
    <row r="59" spans="1:19" s="6" customFormat="1" ht="18" x14ac:dyDescent="0.25">
      <c r="A59" s="6" t="str">
        <f>'3500 '!A59</f>
        <v>a</v>
      </c>
      <c r="B59" s="70">
        <f>'3500 '!B59</f>
        <v>0</v>
      </c>
      <c r="C59" s="36" t="str">
        <f>'3500 '!C59</f>
        <v>თანამდებობრივი სარგო</v>
      </c>
      <c r="D59" s="11">
        <f>'3500 '!D59</f>
        <v>0</v>
      </c>
      <c r="E59" s="11">
        <f>'3500 '!E59</f>
        <v>0</v>
      </c>
      <c r="F59" s="42">
        <f>'3500 '!F59</f>
        <v>0</v>
      </c>
      <c r="G59" s="42">
        <f>'3500 '!G59</f>
        <v>1458.85124</v>
      </c>
      <c r="H59" s="51" t="str">
        <f>'3500 '!L59</f>
        <v/>
      </c>
      <c r="I59" s="11">
        <f>'3500 '!M59</f>
        <v>0</v>
      </c>
      <c r="J59" s="11">
        <f>'3500 '!O59</f>
        <v>160.43682999999999</v>
      </c>
      <c r="K59" s="11">
        <f>'3500 '!S59</f>
        <v>1458.85124</v>
      </c>
      <c r="L59" s="42" t="str">
        <f>'3500 '!T59</f>
        <v/>
      </c>
      <c r="M59" s="51" t="str">
        <f>'3500 '!U59</f>
        <v/>
      </c>
      <c r="N59" s="61" t="str">
        <f>'3500 '!V59</f>
        <v/>
      </c>
      <c r="O59" s="51" t="str">
        <f>'3500 '!AB59</f>
        <v/>
      </c>
      <c r="P59" s="61">
        <f>G59+'3500 '!W59-K59</f>
        <v>488</v>
      </c>
      <c r="R59" s="81"/>
      <c r="S59" s="81"/>
    </row>
    <row r="60" spans="1:19" s="6" customFormat="1" ht="18" x14ac:dyDescent="0.25">
      <c r="A60" s="6" t="str">
        <f>'3500 '!A60</f>
        <v>a</v>
      </c>
      <c r="B60" s="70">
        <f>'3500 '!B60</f>
        <v>0</v>
      </c>
      <c r="C60" s="36" t="str">
        <f>'3500 '!C60</f>
        <v>პრემია</v>
      </c>
      <c r="D60" s="11">
        <f>'3500 '!D60</f>
        <v>0</v>
      </c>
      <c r="E60" s="11">
        <f>'3500 '!E60</f>
        <v>0</v>
      </c>
      <c r="F60" s="42">
        <f>'3500 '!F60</f>
        <v>0</v>
      </c>
      <c r="G60" s="42">
        <f>'3500 '!G60</f>
        <v>73.7</v>
      </c>
      <c r="H60" s="51" t="str">
        <f>'3500 '!L60</f>
        <v/>
      </c>
      <c r="I60" s="11">
        <f>'3500 '!M60</f>
        <v>0</v>
      </c>
      <c r="J60" s="11">
        <f>'3500 '!O60</f>
        <v>0</v>
      </c>
      <c r="K60" s="11">
        <f>'3500 '!S60</f>
        <v>73.7</v>
      </c>
      <c r="L60" s="42" t="str">
        <f>'3500 '!T60</f>
        <v/>
      </c>
      <c r="M60" s="51" t="str">
        <f>'3500 '!U60</f>
        <v/>
      </c>
      <c r="N60" s="61" t="str">
        <f>'3500 '!V60</f>
        <v/>
      </c>
      <c r="O60" s="51" t="str">
        <f>'3500 '!AB60</f>
        <v/>
      </c>
      <c r="P60" s="61">
        <f>G60+'3500 '!W60-K60</f>
        <v>0</v>
      </c>
      <c r="R60" s="81"/>
      <c r="S60" s="81"/>
    </row>
    <row r="61" spans="1:19" s="6" customFormat="1" ht="18" x14ac:dyDescent="0.25">
      <c r="A61" s="6" t="str">
        <f>'3500 '!A61</f>
        <v>a</v>
      </c>
      <c r="B61" s="70">
        <f>'3500 '!B61</f>
        <v>0</v>
      </c>
      <c r="C61" s="36" t="str">
        <f>'3500 '!C61</f>
        <v>დანამატი</v>
      </c>
      <c r="D61" s="11">
        <f>'3500 '!D61</f>
        <v>0</v>
      </c>
      <c r="E61" s="11">
        <f>'3500 '!E61</f>
        <v>0</v>
      </c>
      <c r="F61" s="42">
        <f>'3500 '!F61</f>
        <v>0</v>
      </c>
      <c r="G61" s="42">
        <f>'3500 '!G61</f>
        <v>158.08500000000001</v>
      </c>
      <c r="H61" s="51" t="str">
        <f>'3500 '!L61</f>
        <v/>
      </c>
      <c r="I61" s="11">
        <f>'3500 '!M61</f>
        <v>0</v>
      </c>
      <c r="J61" s="11">
        <f>'3500 '!O61</f>
        <v>20.399999999999999</v>
      </c>
      <c r="K61" s="11">
        <f>'3500 '!S61</f>
        <v>158.08500000000001</v>
      </c>
      <c r="L61" s="42" t="str">
        <f>'3500 '!T61</f>
        <v/>
      </c>
      <c r="M61" s="51" t="str">
        <f>'3500 '!U61</f>
        <v/>
      </c>
      <c r="N61" s="61" t="str">
        <f>'3500 '!V61</f>
        <v/>
      </c>
      <c r="O61" s="51" t="str">
        <f>'3500 '!AB61</f>
        <v/>
      </c>
      <c r="P61" s="61">
        <f>G61+'3500 '!W61-K61</f>
        <v>63.599999999999994</v>
      </c>
      <c r="R61" s="81"/>
      <c r="S61" s="81"/>
    </row>
    <row r="62" spans="1:19" s="6" customFormat="1" ht="18" x14ac:dyDescent="0.25">
      <c r="A62" s="6" t="str">
        <f>'3500 '!A62</f>
        <v>a</v>
      </c>
      <c r="B62" s="70" t="str">
        <f>'3500 '!B62</f>
        <v/>
      </c>
      <c r="C62" s="10" t="str">
        <f>'3500 '!C62</f>
        <v>საქონელი და მომსახურება</v>
      </c>
      <c r="D62" s="11">
        <f>'3500 '!D62</f>
        <v>480</v>
      </c>
      <c r="E62" s="11">
        <f>'3500 '!E62</f>
        <v>503.512</v>
      </c>
      <c r="F62" s="42">
        <f>'3500 '!F62</f>
        <v>433.61200000000002</v>
      </c>
      <c r="G62" s="42">
        <f>'3500 '!G62</f>
        <v>415.00557000000003</v>
      </c>
      <c r="H62" s="51">
        <f>'3500 '!L62</f>
        <v>0.95708967925241928</v>
      </c>
      <c r="I62" s="11">
        <f>'3500 '!M62</f>
        <v>0</v>
      </c>
      <c r="J62" s="11">
        <f>'3500 '!O62</f>
        <v>46.70637</v>
      </c>
      <c r="K62" s="11">
        <f>'3500 '!S62</f>
        <v>47.597790000000032</v>
      </c>
      <c r="L62" s="42">
        <f>'3500 '!T62</f>
        <v>18.606429999999989</v>
      </c>
      <c r="M62" s="51">
        <f>'3500 '!U62</f>
        <v>0.82422180603441431</v>
      </c>
      <c r="N62" s="61">
        <f>'3500 '!V62</f>
        <v>88.506429999999966</v>
      </c>
      <c r="O62" s="51">
        <f>'3500 '!AB62</f>
        <v>1.1916410532420281</v>
      </c>
      <c r="P62" s="61">
        <f>G62+'3500 '!W62-K62</f>
        <v>527.40778</v>
      </c>
      <c r="R62" s="81"/>
      <c r="S62" s="81"/>
    </row>
    <row r="63" spans="1:19" s="6" customFormat="1" ht="36" x14ac:dyDescent="0.25">
      <c r="A63" s="6" t="str">
        <f>'3500 '!A63</f>
        <v>a</v>
      </c>
      <c r="B63" s="70">
        <f>'3500 '!B63</f>
        <v>0</v>
      </c>
      <c r="C63" s="36" t="str">
        <f>'3500 '!C63</f>
        <v>მ.შ. შტატგარეშეთა შრომის ანაზღაურება</v>
      </c>
      <c r="D63" s="11">
        <f>'3500 '!D63</f>
        <v>0</v>
      </c>
      <c r="E63" s="11">
        <f>'3500 '!E63</f>
        <v>0</v>
      </c>
      <c r="F63" s="42">
        <f>'3500 '!F63</f>
        <v>0</v>
      </c>
      <c r="G63" s="42">
        <f>'3500 '!G63</f>
        <v>179.11207999999999</v>
      </c>
      <c r="H63" s="51" t="str">
        <f>'3500 '!L63</f>
        <v/>
      </c>
      <c r="I63" s="11">
        <f>'3500 '!M63</f>
        <v>0</v>
      </c>
      <c r="J63" s="11">
        <f>'3500 '!O63</f>
        <v>18.921049999999987</v>
      </c>
      <c r="K63" s="11">
        <f>'3500 '!S63</f>
        <v>179.11207999999999</v>
      </c>
      <c r="L63" s="42" t="str">
        <f>'3500 '!T63</f>
        <v/>
      </c>
      <c r="M63" s="51" t="str">
        <f>'3500 '!U63</f>
        <v/>
      </c>
      <c r="N63" s="61" t="str">
        <f>'3500 '!V63</f>
        <v/>
      </c>
      <c r="O63" s="51" t="str">
        <f>'3500 '!AB63</f>
        <v/>
      </c>
      <c r="P63" s="61">
        <f>G63+'3500 '!W63-K63</f>
        <v>65.099999999999994</v>
      </c>
      <c r="R63" s="81"/>
      <c r="S63" s="81"/>
    </row>
    <row r="64" spans="1:19" s="6" customFormat="1" ht="18" x14ac:dyDescent="0.25">
      <c r="A64" s="6" t="str">
        <f>'3500 '!A64</f>
        <v>b</v>
      </c>
      <c r="B64" s="70" t="str">
        <f>'3500 '!B64</f>
        <v/>
      </c>
      <c r="C64" s="10" t="str">
        <f>'3500 '!C64</f>
        <v>პროცენტი</v>
      </c>
      <c r="D64" s="12">
        <f>'3500 '!D64</f>
        <v>0</v>
      </c>
      <c r="E64" s="12">
        <f>'3500 '!E64</f>
        <v>0</v>
      </c>
      <c r="F64" s="43">
        <f>'3500 '!F64</f>
        <v>0</v>
      </c>
      <c r="G64" s="43">
        <f>'3500 '!G64</f>
        <v>0</v>
      </c>
      <c r="H64" s="52" t="str">
        <f>'3500 '!L64</f>
        <v/>
      </c>
      <c r="I64" s="12">
        <f>'3500 '!M64</f>
        <v>0</v>
      </c>
      <c r="J64" s="12">
        <f>'3500 '!O64</f>
        <v>0</v>
      </c>
      <c r="K64" s="12">
        <f>'3500 '!S64</f>
        <v>0</v>
      </c>
      <c r="L64" s="43">
        <f>'3500 '!T64</f>
        <v>0</v>
      </c>
      <c r="M64" s="52" t="str">
        <f>'3500 '!U64</f>
        <v/>
      </c>
      <c r="N64" s="62">
        <f>'3500 '!V64</f>
        <v>0</v>
      </c>
      <c r="O64" s="52" t="str">
        <f>'3500 '!AB64</f>
        <v/>
      </c>
      <c r="P64" s="62">
        <f>G64+'3500 '!W64-K64</f>
        <v>0</v>
      </c>
      <c r="R64" s="81"/>
      <c r="S64" s="81"/>
    </row>
    <row r="65" spans="1:19" s="6" customFormat="1" ht="18" x14ac:dyDescent="0.25">
      <c r="A65" s="6" t="str">
        <f>'3500 '!A65</f>
        <v>b</v>
      </c>
      <c r="B65" s="70" t="str">
        <f>'3500 '!B65</f>
        <v/>
      </c>
      <c r="C65" s="10" t="str">
        <f>'3500 '!C65</f>
        <v>სუბსიდიები</v>
      </c>
      <c r="D65" s="12">
        <f>'3500 '!D65</f>
        <v>0</v>
      </c>
      <c r="E65" s="12">
        <f>'3500 '!E65</f>
        <v>0</v>
      </c>
      <c r="F65" s="43">
        <f>'3500 '!F65</f>
        <v>0</v>
      </c>
      <c r="G65" s="43">
        <f>'3500 '!G65</f>
        <v>0</v>
      </c>
      <c r="H65" s="52" t="str">
        <f>'3500 '!L65</f>
        <v/>
      </c>
      <c r="I65" s="12">
        <f>'3500 '!M65</f>
        <v>0</v>
      </c>
      <c r="J65" s="12">
        <f>'3500 '!O65</f>
        <v>0</v>
      </c>
      <c r="K65" s="12">
        <f>'3500 '!S65</f>
        <v>0</v>
      </c>
      <c r="L65" s="43">
        <f>'3500 '!T65</f>
        <v>0</v>
      </c>
      <c r="M65" s="52" t="str">
        <f>'3500 '!U65</f>
        <v/>
      </c>
      <c r="N65" s="62">
        <f>'3500 '!V65</f>
        <v>0</v>
      </c>
      <c r="O65" s="52" t="str">
        <f>'3500 '!AB65</f>
        <v/>
      </c>
      <c r="P65" s="62">
        <f>G65+'3500 '!W65-K65</f>
        <v>0</v>
      </c>
      <c r="R65" s="81"/>
      <c r="S65" s="81"/>
    </row>
    <row r="66" spans="1:19" s="6" customFormat="1" ht="18" x14ac:dyDescent="0.25">
      <c r="A66" s="6" t="str">
        <f>'3500 '!A66</f>
        <v>b</v>
      </c>
      <c r="B66" s="70" t="str">
        <f>'3500 '!B66</f>
        <v/>
      </c>
      <c r="C66" s="10" t="str">
        <f>'3500 '!C66</f>
        <v>გრანტები</v>
      </c>
      <c r="D66" s="12">
        <f>'3500 '!D66</f>
        <v>0</v>
      </c>
      <c r="E66" s="12">
        <f>'3500 '!E66</f>
        <v>0</v>
      </c>
      <c r="F66" s="43">
        <f>'3500 '!F66</f>
        <v>0</v>
      </c>
      <c r="G66" s="43">
        <f>'3500 '!G66</f>
        <v>0</v>
      </c>
      <c r="H66" s="52" t="str">
        <f>'3500 '!L66</f>
        <v/>
      </c>
      <c r="I66" s="12">
        <f>'3500 '!M66</f>
        <v>0</v>
      </c>
      <c r="J66" s="12">
        <f>'3500 '!O66</f>
        <v>0</v>
      </c>
      <c r="K66" s="12">
        <f>'3500 '!S66</f>
        <v>0</v>
      </c>
      <c r="L66" s="43">
        <f>'3500 '!T66</f>
        <v>0</v>
      </c>
      <c r="M66" s="52" t="str">
        <f>'3500 '!U66</f>
        <v/>
      </c>
      <c r="N66" s="62">
        <f>'3500 '!V66</f>
        <v>0</v>
      </c>
      <c r="O66" s="52" t="str">
        <f>'3500 '!AB66</f>
        <v/>
      </c>
      <c r="P66" s="62">
        <f>G66+'3500 '!W66-K66</f>
        <v>0</v>
      </c>
      <c r="R66" s="81"/>
      <c r="S66" s="81"/>
    </row>
    <row r="67" spans="1:19" s="6" customFormat="1" ht="18" x14ac:dyDescent="0.25">
      <c r="A67" s="6" t="str">
        <f>'3500 '!A67</f>
        <v>a</v>
      </c>
      <c r="B67" s="70" t="str">
        <f>'3500 '!B67</f>
        <v/>
      </c>
      <c r="C67" s="10" t="str">
        <f>'3500 '!C67</f>
        <v>სოციალური უზრუნველყოფა</v>
      </c>
      <c r="D67" s="11">
        <f>'3500 '!D67</f>
        <v>15</v>
      </c>
      <c r="E67" s="11">
        <f>'3500 '!E67</f>
        <v>29</v>
      </c>
      <c r="F67" s="42">
        <f>'3500 '!F67</f>
        <v>28</v>
      </c>
      <c r="G67" s="42">
        <f>'3500 '!G67</f>
        <v>27.869289999999999</v>
      </c>
      <c r="H67" s="51">
        <f>'3500 '!L67</f>
        <v>0.99533178571428571</v>
      </c>
      <c r="I67" s="11">
        <f>'3500 '!M67</f>
        <v>0</v>
      </c>
      <c r="J67" s="11">
        <f>'3500 '!O67</f>
        <v>4.10527</v>
      </c>
      <c r="K67" s="11">
        <f>'3500 '!S67</f>
        <v>5.6134799999999991</v>
      </c>
      <c r="L67" s="42">
        <f>'3500 '!T67</f>
        <v>0.13071000000000055</v>
      </c>
      <c r="M67" s="51">
        <f>'3500 '!U67</f>
        <v>0.96101000000000003</v>
      </c>
      <c r="N67" s="61">
        <f>'3500 '!V67</f>
        <v>1.1307100000000005</v>
      </c>
      <c r="O67" s="51">
        <f>'3500 '!AB67</f>
        <v>0.99894103448275862</v>
      </c>
      <c r="P67" s="61">
        <f>G67+'3500 '!W67-K67</f>
        <v>31.879810000000003</v>
      </c>
      <c r="R67" s="81"/>
      <c r="S67" s="81"/>
    </row>
    <row r="68" spans="1:19" s="6" customFormat="1" ht="18" x14ac:dyDescent="0.25">
      <c r="A68" s="6" t="str">
        <f>'3500 '!A68</f>
        <v>a</v>
      </c>
      <c r="B68" s="70" t="str">
        <f>'3500 '!B68</f>
        <v/>
      </c>
      <c r="C68" s="10" t="str">
        <f>'3500 '!C68</f>
        <v>სხვა ხარჯები</v>
      </c>
      <c r="D68" s="11">
        <f>'3500 '!D68</f>
        <v>5</v>
      </c>
      <c r="E68" s="11">
        <f>'3500 '!E68</f>
        <v>5</v>
      </c>
      <c r="F68" s="42">
        <f>'3500 '!F68</f>
        <v>4</v>
      </c>
      <c r="G68" s="42">
        <f>'3500 '!G68</f>
        <v>3.5149299999999997</v>
      </c>
      <c r="H68" s="51">
        <f>'3500 '!L68</f>
        <v>0.87873249999999992</v>
      </c>
      <c r="I68" s="11">
        <f>'3500 '!M68</f>
        <v>0</v>
      </c>
      <c r="J68" s="11">
        <f>'3500 '!O68</f>
        <v>0.75992999999999999</v>
      </c>
      <c r="K68" s="11">
        <f>'3500 '!S68</f>
        <v>0</v>
      </c>
      <c r="L68" s="42">
        <f>'3500 '!T68</f>
        <v>0.48507000000000033</v>
      </c>
      <c r="M68" s="51">
        <f>'3500 '!U68</f>
        <v>0.70298599999999989</v>
      </c>
      <c r="N68" s="61">
        <f>'3500 '!V68</f>
        <v>1.4850700000000003</v>
      </c>
      <c r="O68" s="51">
        <f>'3500 '!AB68</f>
        <v>0.70298599999999989</v>
      </c>
      <c r="P68" s="61">
        <f>G68+'3500 '!W68-K68</f>
        <v>6.0149299999999997</v>
      </c>
      <c r="R68" s="81"/>
      <c r="S68" s="81"/>
    </row>
    <row r="69" spans="1:19" s="6" customFormat="1" ht="36" x14ac:dyDescent="0.25">
      <c r="A69" s="6" t="str">
        <f>'3500 '!A69</f>
        <v>a</v>
      </c>
      <c r="B69" s="69" t="str">
        <f>'3500 '!B69</f>
        <v/>
      </c>
      <c r="C69" s="8" t="str">
        <f>'3500 '!C69</f>
        <v>არაფინანსური აქტივების ზრდა</v>
      </c>
      <c r="D69" s="9">
        <f>'3500 '!D69</f>
        <v>40</v>
      </c>
      <c r="E69" s="9">
        <f>'3500 '!E69</f>
        <v>40</v>
      </c>
      <c r="F69" s="41">
        <f>'3500 '!F69</f>
        <v>40</v>
      </c>
      <c r="G69" s="41">
        <f>'3500 '!G69</f>
        <v>38.884500000000003</v>
      </c>
      <c r="H69" s="50">
        <f>'3500 '!L69</f>
        <v>0.97211250000000005</v>
      </c>
      <c r="I69" s="9">
        <f>'3500 '!M69</f>
        <v>0</v>
      </c>
      <c r="J69" s="9">
        <f>'3500 '!O69</f>
        <v>0</v>
      </c>
      <c r="K69" s="9">
        <f>'3500 '!S69</f>
        <v>0</v>
      </c>
      <c r="L69" s="41">
        <f>'3500 '!T69</f>
        <v>1.1154999999999973</v>
      </c>
      <c r="M69" s="50">
        <f>'3500 '!U69</f>
        <v>0.97211250000000005</v>
      </c>
      <c r="N69" s="60">
        <f>'3500 '!V69</f>
        <v>1.1154999999999973</v>
      </c>
      <c r="O69" s="50">
        <f>'3500 '!AB69</f>
        <v>0.99961250000000013</v>
      </c>
      <c r="P69" s="60">
        <f>G69+'3500 '!W69-K69</f>
        <v>39.999500000000005</v>
      </c>
      <c r="R69" s="81"/>
      <c r="S69" s="81"/>
    </row>
    <row r="70" spans="1:19" s="6" customFormat="1" x14ac:dyDescent="0.25">
      <c r="A70" s="6" t="str">
        <f>'3500 '!A70</f>
        <v>b</v>
      </c>
      <c r="B70" s="69" t="str">
        <f>'3500 '!B70</f>
        <v/>
      </c>
      <c r="C70" s="13" t="str">
        <f>'3500 '!C70</f>
        <v>ფინანსური აქტივების ზრდა</v>
      </c>
      <c r="D70" s="14">
        <f>'3500 '!D70</f>
        <v>0</v>
      </c>
      <c r="E70" s="14">
        <f>'3500 '!E70</f>
        <v>0</v>
      </c>
      <c r="F70" s="44">
        <f>'3500 '!F70</f>
        <v>0</v>
      </c>
      <c r="G70" s="44">
        <f>'3500 '!G70</f>
        <v>0</v>
      </c>
      <c r="H70" s="53" t="str">
        <f>'3500 '!L70</f>
        <v/>
      </c>
      <c r="I70" s="14">
        <f>'3500 '!M70</f>
        <v>0</v>
      </c>
      <c r="J70" s="14">
        <f>'3500 '!O70</f>
        <v>0</v>
      </c>
      <c r="K70" s="14">
        <f>'3500 '!S70</f>
        <v>0</v>
      </c>
      <c r="L70" s="44">
        <f>'3500 '!T70</f>
        <v>0</v>
      </c>
      <c r="M70" s="53" t="str">
        <f>'3500 '!U70</f>
        <v/>
      </c>
      <c r="N70" s="63">
        <f>'3500 '!V70</f>
        <v>0</v>
      </c>
      <c r="O70" s="53" t="str">
        <f>'3500 '!AB70</f>
        <v/>
      </c>
      <c r="P70" s="63">
        <f>G70+'3500 '!W70-K70</f>
        <v>0</v>
      </c>
      <c r="R70" s="81"/>
      <c r="S70" s="81"/>
    </row>
    <row r="71" spans="1:19" s="6" customFormat="1" ht="18.75" thickBot="1" x14ac:dyDescent="0.3">
      <c r="A71" s="6" t="str">
        <f>'3500 '!A71</f>
        <v>a</v>
      </c>
      <c r="B71" s="71">
        <f>'3500 '!B71</f>
        <v>0</v>
      </c>
      <c r="C71" s="15" t="str">
        <f>'3500 '!C71</f>
        <v>ვალდებულებების კლება</v>
      </c>
      <c r="D71" s="16">
        <f>'3500 '!D71</f>
        <v>0</v>
      </c>
      <c r="E71" s="16">
        <f>'3500 '!E71</f>
        <v>4.2</v>
      </c>
      <c r="F71" s="45">
        <f>'3500 '!F71</f>
        <v>4.2</v>
      </c>
      <c r="G71" s="45">
        <f>'3500 '!G71</f>
        <v>4.0893499999999996</v>
      </c>
      <c r="H71" s="54">
        <f>'3500 '!L71</f>
        <v>0.97365476190476175</v>
      </c>
      <c r="I71" s="16">
        <f>'3500 '!M71</f>
        <v>0</v>
      </c>
      <c r="J71" s="16">
        <f>'3500 '!O71</f>
        <v>0</v>
      </c>
      <c r="K71" s="16">
        <f>'3500 '!S71</f>
        <v>0</v>
      </c>
      <c r="L71" s="45">
        <f>'3500 '!T71</f>
        <v>0.11065000000000058</v>
      </c>
      <c r="M71" s="54">
        <f>'3500 '!U71</f>
        <v>0.97365476190476175</v>
      </c>
      <c r="N71" s="64">
        <f>'3500 '!V71</f>
        <v>0.11065000000000058</v>
      </c>
      <c r="O71" s="54">
        <f>'3500 '!AB71</f>
        <v>0.97365476190476175</v>
      </c>
      <c r="P71" s="64">
        <f>G71+'3500 '!W71-K71</f>
        <v>4.0893499999999996</v>
      </c>
      <c r="R71" s="81"/>
      <c r="S71" s="81"/>
    </row>
    <row r="72" spans="1:19" s="6" customFormat="1" ht="33" thickTop="1" thickBot="1" x14ac:dyDescent="0.3">
      <c r="A72" s="6" t="str">
        <f>'3500 '!A72</f>
        <v>a</v>
      </c>
      <c r="B72" s="67" t="str">
        <f>'3500 '!B72</f>
        <v>35 01 02 02</v>
      </c>
      <c r="C72" s="7" t="str">
        <f>'3500 '!C72</f>
        <v>სამედიცინო-სოციალური ექსპერტიზა და კონტროლი</v>
      </c>
      <c r="D72" s="7">
        <f>'3500 '!D72</f>
        <v>150</v>
      </c>
      <c r="E72" s="7">
        <f>'3500 '!E72</f>
        <v>149.75</v>
      </c>
      <c r="F72" s="40">
        <f>'3500 '!F72</f>
        <v>99.75</v>
      </c>
      <c r="G72" s="40">
        <f>'3500 '!G72</f>
        <v>12.135999999999999</v>
      </c>
      <c r="H72" s="49">
        <f>'3500 '!L72</f>
        <v>0.1216641604010025</v>
      </c>
      <c r="I72" s="7">
        <f>'3500 '!M72</f>
        <v>0</v>
      </c>
      <c r="J72" s="7">
        <f>'3500 '!O72</f>
        <v>0</v>
      </c>
      <c r="K72" s="7">
        <f>'3500 '!S72</f>
        <v>4.6759999999999993</v>
      </c>
      <c r="L72" s="40">
        <f>'3500 '!T72</f>
        <v>87.614000000000004</v>
      </c>
      <c r="M72" s="49">
        <f>'3500 '!U72</f>
        <v>8.1041736227045066E-2</v>
      </c>
      <c r="N72" s="59">
        <f>'3500 '!V72</f>
        <v>137.614</v>
      </c>
      <c r="O72" s="49">
        <f>'3500 '!AB72</f>
        <v>0.99589983305509178</v>
      </c>
      <c r="P72" s="59">
        <f>G72+'3500 '!W72-K72</f>
        <v>54.459999999999994</v>
      </c>
    </row>
    <row r="73" spans="1:19" s="6" customFormat="1" ht="18.75" thickTop="1" x14ac:dyDescent="0.25">
      <c r="A73" s="6" t="str">
        <f>'3500 '!A73</f>
        <v>b</v>
      </c>
      <c r="B73" s="69" t="str">
        <f>'3500 '!B73</f>
        <v/>
      </c>
      <c r="C73" s="8" t="str">
        <f>'3500 '!C73</f>
        <v>ხარჯები</v>
      </c>
      <c r="D73" s="9">
        <f>'3500 '!D73</f>
        <v>150</v>
      </c>
      <c r="E73" s="9">
        <f>'3500 '!E73</f>
        <v>149.75</v>
      </c>
      <c r="F73" s="41">
        <f>'3500 '!F73</f>
        <v>99.75</v>
      </c>
      <c r="G73" s="41">
        <f>'3500 '!G73</f>
        <v>12.135999999999999</v>
      </c>
      <c r="H73" s="50">
        <f>'3500 '!L73</f>
        <v>0.1216641604010025</v>
      </c>
      <c r="I73" s="9">
        <f>'3500 '!M73</f>
        <v>0</v>
      </c>
      <c r="J73" s="9">
        <f>'3500 '!O73</f>
        <v>0</v>
      </c>
      <c r="K73" s="9">
        <f>'3500 '!S73</f>
        <v>4.6759999999999993</v>
      </c>
      <c r="L73" s="41">
        <f>'3500 '!T73</f>
        <v>87.614000000000004</v>
      </c>
      <c r="M73" s="50">
        <f>'3500 '!U73</f>
        <v>8.1041736227045066E-2</v>
      </c>
      <c r="N73" s="60">
        <f>'3500 '!V73</f>
        <v>137.614</v>
      </c>
      <c r="O73" s="50">
        <f>'3500 '!AB73</f>
        <v>0.99589983305509178</v>
      </c>
      <c r="P73" s="60">
        <f>G73+'3500 '!W73-K73</f>
        <v>54.459999999999994</v>
      </c>
    </row>
    <row r="74" spans="1:19" s="6" customFormat="1" ht="18" x14ac:dyDescent="0.25">
      <c r="A74" s="6" t="str">
        <f>'3500 '!A74</f>
        <v>b</v>
      </c>
      <c r="B74" s="70" t="str">
        <f>'3500 '!B74</f>
        <v/>
      </c>
      <c r="C74" s="10" t="str">
        <f>'3500 '!C74</f>
        <v>შრომის ანაზღაურება</v>
      </c>
      <c r="D74" s="12">
        <f>'3500 '!D74</f>
        <v>0</v>
      </c>
      <c r="E74" s="12">
        <f>'3500 '!E74</f>
        <v>0</v>
      </c>
      <c r="F74" s="43">
        <f>'3500 '!F74</f>
        <v>0</v>
      </c>
      <c r="G74" s="43">
        <f>'3500 '!G74</f>
        <v>0</v>
      </c>
      <c r="H74" s="52" t="str">
        <f>'3500 '!L74</f>
        <v/>
      </c>
      <c r="I74" s="12">
        <f>'3500 '!M74</f>
        <v>0</v>
      </c>
      <c r="J74" s="12">
        <f>'3500 '!O74</f>
        <v>0</v>
      </c>
      <c r="K74" s="12">
        <f>'3500 '!S74</f>
        <v>0</v>
      </c>
      <c r="L74" s="43">
        <f>'3500 '!T74</f>
        <v>0</v>
      </c>
      <c r="M74" s="52" t="str">
        <f>'3500 '!U74</f>
        <v/>
      </c>
      <c r="N74" s="62">
        <f>'3500 '!V74</f>
        <v>0</v>
      </c>
      <c r="O74" s="52" t="str">
        <f>'3500 '!AB74</f>
        <v/>
      </c>
      <c r="P74" s="62">
        <f>G74+'3500 '!W74-K74</f>
        <v>0</v>
      </c>
    </row>
    <row r="75" spans="1:19" s="6" customFormat="1" ht="18" x14ac:dyDescent="0.25">
      <c r="A75" s="6" t="str">
        <f>'3500 '!A75</f>
        <v>a</v>
      </c>
      <c r="B75" s="70" t="str">
        <f>'3500 '!B75</f>
        <v/>
      </c>
      <c r="C75" s="10" t="str">
        <f>'3500 '!C75</f>
        <v>საქონელი და მომსახურება</v>
      </c>
      <c r="D75" s="11">
        <f>'3500 '!D75</f>
        <v>150</v>
      </c>
      <c r="E75" s="11">
        <f>'3500 '!E75</f>
        <v>149.75</v>
      </c>
      <c r="F75" s="42">
        <f>'3500 '!F75</f>
        <v>99.75</v>
      </c>
      <c r="G75" s="42">
        <f>'3500 '!G75</f>
        <v>12.135999999999999</v>
      </c>
      <c r="H75" s="51">
        <f>'3500 '!L75</f>
        <v>0.1216641604010025</v>
      </c>
      <c r="I75" s="11">
        <f>'3500 '!M75</f>
        <v>0</v>
      </c>
      <c r="J75" s="11">
        <f>'3500 '!O75</f>
        <v>0</v>
      </c>
      <c r="K75" s="11">
        <f>'3500 '!S75</f>
        <v>4.6759999999999993</v>
      </c>
      <c r="L75" s="42">
        <f>'3500 '!T75</f>
        <v>87.614000000000004</v>
      </c>
      <c r="M75" s="51">
        <f>'3500 '!U75</f>
        <v>8.1041736227045066E-2</v>
      </c>
      <c r="N75" s="61">
        <f>'3500 '!V75</f>
        <v>137.614</v>
      </c>
      <c r="O75" s="51">
        <f>'3500 '!AB75</f>
        <v>0.99589983305509178</v>
      </c>
      <c r="P75" s="61">
        <f>G75+'3500 '!W75-K75</f>
        <v>54.459999999999994</v>
      </c>
    </row>
    <row r="76" spans="1:19" s="6" customFormat="1" ht="18" x14ac:dyDescent="0.25">
      <c r="A76" s="6" t="str">
        <f>'3500 '!A76</f>
        <v>b</v>
      </c>
      <c r="B76" s="70" t="str">
        <f>'3500 '!B76</f>
        <v/>
      </c>
      <c r="C76" s="10" t="str">
        <f>'3500 '!C76</f>
        <v>პროცენტი</v>
      </c>
      <c r="D76" s="12">
        <f>'3500 '!D76</f>
        <v>0</v>
      </c>
      <c r="E76" s="12">
        <f>'3500 '!E76</f>
        <v>0</v>
      </c>
      <c r="F76" s="43">
        <f>'3500 '!F76</f>
        <v>0</v>
      </c>
      <c r="G76" s="43">
        <f>'3500 '!G76</f>
        <v>0</v>
      </c>
      <c r="H76" s="52" t="str">
        <f>'3500 '!L76</f>
        <v/>
      </c>
      <c r="I76" s="12">
        <f>'3500 '!M76</f>
        <v>0</v>
      </c>
      <c r="J76" s="12">
        <f>'3500 '!O76</f>
        <v>0</v>
      </c>
      <c r="K76" s="12">
        <f>'3500 '!S76</f>
        <v>0</v>
      </c>
      <c r="L76" s="43">
        <f>'3500 '!T76</f>
        <v>0</v>
      </c>
      <c r="M76" s="52" t="str">
        <f>'3500 '!U76</f>
        <v/>
      </c>
      <c r="N76" s="62">
        <f>'3500 '!V76</f>
        <v>0</v>
      </c>
      <c r="O76" s="52" t="str">
        <f>'3500 '!AB76</f>
        <v/>
      </c>
      <c r="P76" s="62">
        <f>G76+'3500 '!W76-K76</f>
        <v>0</v>
      </c>
    </row>
    <row r="77" spans="1:19" s="6" customFormat="1" ht="18" x14ac:dyDescent="0.25">
      <c r="A77" s="6" t="str">
        <f>'3500 '!A77</f>
        <v>b</v>
      </c>
      <c r="B77" s="70" t="str">
        <f>'3500 '!B77</f>
        <v/>
      </c>
      <c r="C77" s="10" t="str">
        <f>'3500 '!C77</f>
        <v>სუბსიდიები</v>
      </c>
      <c r="D77" s="12">
        <f>'3500 '!D77</f>
        <v>0</v>
      </c>
      <c r="E77" s="12">
        <f>'3500 '!E77</f>
        <v>0</v>
      </c>
      <c r="F77" s="43">
        <f>'3500 '!F77</f>
        <v>0</v>
      </c>
      <c r="G77" s="43">
        <f>'3500 '!G77</f>
        <v>0</v>
      </c>
      <c r="H77" s="52" t="str">
        <f>'3500 '!L77</f>
        <v/>
      </c>
      <c r="I77" s="12">
        <f>'3500 '!M77</f>
        <v>0</v>
      </c>
      <c r="J77" s="12">
        <f>'3500 '!O77</f>
        <v>0</v>
      </c>
      <c r="K77" s="12">
        <f>'3500 '!S77</f>
        <v>0</v>
      </c>
      <c r="L77" s="43">
        <f>'3500 '!T77</f>
        <v>0</v>
      </c>
      <c r="M77" s="52" t="str">
        <f>'3500 '!U77</f>
        <v/>
      </c>
      <c r="N77" s="62">
        <f>'3500 '!V77</f>
        <v>0</v>
      </c>
      <c r="O77" s="52" t="str">
        <f>'3500 '!AB77</f>
        <v/>
      </c>
      <c r="P77" s="62">
        <f>G77+'3500 '!W77-K77</f>
        <v>0</v>
      </c>
    </row>
    <row r="78" spans="1:19" s="6" customFormat="1" ht="18" x14ac:dyDescent="0.25">
      <c r="A78" s="6" t="str">
        <f>'3500 '!A78</f>
        <v>b</v>
      </c>
      <c r="B78" s="70" t="str">
        <f>'3500 '!B78</f>
        <v/>
      </c>
      <c r="C78" s="10" t="str">
        <f>'3500 '!C78</f>
        <v>გრანტები</v>
      </c>
      <c r="D78" s="12">
        <f>'3500 '!D78</f>
        <v>0</v>
      </c>
      <c r="E78" s="12">
        <f>'3500 '!E78</f>
        <v>0</v>
      </c>
      <c r="F78" s="43">
        <f>'3500 '!F78</f>
        <v>0</v>
      </c>
      <c r="G78" s="43">
        <f>'3500 '!G78</f>
        <v>0</v>
      </c>
      <c r="H78" s="52" t="str">
        <f>'3500 '!L78</f>
        <v/>
      </c>
      <c r="I78" s="12">
        <f>'3500 '!M78</f>
        <v>0</v>
      </c>
      <c r="J78" s="12">
        <f>'3500 '!O78</f>
        <v>0</v>
      </c>
      <c r="K78" s="12">
        <f>'3500 '!S78</f>
        <v>0</v>
      </c>
      <c r="L78" s="43">
        <f>'3500 '!T78</f>
        <v>0</v>
      </c>
      <c r="M78" s="52" t="str">
        <f>'3500 '!U78</f>
        <v/>
      </c>
      <c r="N78" s="62">
        <f>'3500 '!V78</f>
        <v>0</v>
      </c>
      <c r="O78" s="52" t="str">
        <f>'3500 '!AB78</f>
        <v/>
      </c>
      <c r="P78" s="62">
        <f>G78+'3500 '!W78-K78</f>
        <v>0</v>
      </c>
    </row>
    <row r="79" spans="1:19" s="6" customFormat="1" ht="18" x14ac:dyDescent="0.25">
      <c r="A79" s="6" t="str">
        <f>'3500 '!A79</f>
        <v>b</v>
      </c>
      <c r="B79" s="70" t="str">
        <f>'3500 '!B79</f>
        <v/>
      </c>
      <c r="C79" s="10" t="str">
        <f>'3500 '!C79</f>
        <v>სოციალური უზრუნველყოფა</v>
      </c>
      <c r="D79" s="12">
        <f>'3500 '!D79</f>
        <v>0</v>
      </c>
      <c r="E79" s="12">
        <f>'3500 '!E79</f>
        <v>0</v>
      </c>
      <c r="F79" s="43">
        <f>'3500 '!F79</f>
        <v>0</v>
      </c>
      <c r="G79" s="43">
        <f>'3500 '!G79</f>
        <v>0</v>
      </c>
      <c r="H79" s="52" t="str">
        <f>'3500 '!L79</f>
        <v/>
      </c>
      <c r="I79" s="12">
        <f>'3500 '!M79</f>
        <v>0</v>
      </c>
      <c r="J79" s="12">
        <f>'3500 '!O79</f>
        <v>0</v>
      </c>
      <c r="K79" s="12">
        <f>'3500 '!S79</f>
        <v>0</v>
      </c>
      <c r="L79" s="43">
        <f>'3500 '!T79</f>
        <v>0</v>
      </c>
      <c r="M79" s="52" t="str">
        <f>'3500 '!U79</f>
        <v/>
      </c>
      <c r="N79" s="62">
        <f>'3500 '!V79</f>
        <v>0</v>
      </c>
      <c r="O79" s="52" t="str">
        <f>'3500 '!AB79</f>
        <v/>
      </c>
      <c r="P79" s="62">
        <f>G79+'3500 '!W79-K79</f>
        <v>0</v>
      </c>
    </row>
    <row r="80" spans="1:19" s="6" customFormat="1" ht="18" x14ac:dyDescent="0.25">
      <c r="A80" s="6" t="str">
        <f>'3500 '!A80</f>
        <v>b</v>
      </c>
      <c r="B80" s="70" t="str">
        <f>'3500 '!B80</f>
        <v/>
      </c>
      <c r="C80" s="10" t="str">
        <f>'3500 '!C80</f>
        <v>სხვა ხარჯები</v>
      </c>
      <c r="D80" s="12">
        <f>'3500 '!D80</f>
        <v>0</v>
      </c>
      <c r="E80" s="12">
        <f>'3500 '!E80</f>
        <v>0</v>
      </c>
      <c r="F80" s="43">
        <f>'3500 '!F80</f>
        <v>0</v>
      </c>
      <c r="G80" s="43">
        <f>'3500 '!G80</f>
        <v>0</v>
      </c>
      <c r="H80" s="52" t="str">
        <f>'3500 '!L80</f>
        <v/>
      </c>
      <c r="I80" s="12">
        <f>'3500 '!M80</f>
        <v>0</v>
      </c>
      <c r="J80" s="12">
        <f>'3500 '!O80</f>
        <v>0</v>
      </c>
      <c r="K80" s="12">
        <f>'3500 '!S80</f>
        <v>0</v>
      </c>
      <c r="L80" s="43">
        <f>'3500 '!T80</f>
        <v>0</v>
      </c>
      <c r="M80" s="52" t="str">
        <f>'3500 '!U80</f>
        <v/>
      </c>
      <c r="N80" s="62">
        <f>'3500 '!V80</f>
        <v>0</v>
      </c>
      <c r="O80" s="52" t="str">
        <f>'3500 '!AB80</f>
        <v/>
      </c>
      <c r="P80" s="62">
        <f>G80+'3500 '!W80-K80</f>
        <v>0</v>
      </c>
    </row>
    <row r="81" spans="1:17" s="6" customFormat="1" ht="30" x14ac:dyDescent="0.25">
      <c r="A81" s="6" t="str">
        <f>'3500 '!A81</f>
        <v>b</v>
      </c>
      <c r="B81" s="69" t="str">
        <f>'3500 '!B81</f>
        <v/>
      </c>
      <c r="C81" s="13" t="str">
        <f>'3500 '!C81</f>
        <v>არაფინანსური აქტივების ზრდა</v>
      </c>
      <c r="D81" s="14">
        <f>'3500 '!D81</f>
        <v>0</v>
      </c>
      <c r="E81" s="14">
        <f>'3500 '!E81</f>
        <v>0</v>
      </c>
      <c r="F81" s="44">
        <f>'3500 '!F81</f>
        <v>0</v>
      </c>
      <c r="G81" s="44">
        <f>'3500 '!G81</f>
        <v>0</v>
      </c>
      <c r="H81" s="53" t="str">
        <f>'3500 '!L81</f>
        <v/>
      </c>
      <c r="I81" s="14">
        <f>'3500 '!M81</f>
        <v>0</v>
      </c>
      <c r="J81" s="14">
        <f>'3500 '!O81</f>
        <v>0</v>
      </c>
      <c r="K81" s="14">
        <f>'3500 '!S81</f>
        <v>0</v>
      </c>
      <c r="L81" s="44">
        <f>'3500 '!T81</f>
        <v>0</v>
      </c>
      <c r="M81" s="53" t="str">
        <f>'3500 '!U81</f>
        <v/>
      </c>
      <c r="N81" s="63">
        <f>'3500 '!V81</f>
        <v>0</v>
      </c>
      <c r="O81" s="53" t="str">
        <f>'3500 '!AB81</f>
        <v/>
      </c>
      <c r="P81" s="63">
        <f>G81+'3500 '!W81-K81</f>
        <v>0</v>
      </c>
    </row>
    <row r="82" spans="1:17" s="6" customFormat="1" x14ac:dyDescent="0.25">
      <c r="A82" s="6" t="str">
        <f>'3500 '!A82</f>
        <v>b</v>
      </c>
      <c r="B82" s="69" t="str">
        <f>'3500 '!B82</f>
        <v/>
      </c>
      <c r="C82" s="13" t="str">
        <f>'3500 '!C82</f>
        <v>ფინანსური აქტივების ზრდა</v>
      </c>
      <c r="D82" s="14">
        <f>'3500 '!D82</f>
        <v>0</v>
      </c>
      <c r="E82" s="14">
        <f>'3500 '!E82</f>
        <v>0</v>
      </c>
      <c r="F82" s="44">
        <f>'3500 '!F82</f>
        <v>0</v>
      </c>
      <c r="G82" s="44">
        <f>'3500 '!G82</f>
        <v>0</v>
      </c>
      <c r="H82" s="53" t="str">
        <f>'3500 '!L82</f>
        <v/>
      </c>
      <c r="I82" s="14">
        <f>'3500 '!M82</f>
        <v>0</v>
      </c>
      <c r="J82" s="14">
        <f>'3500 '!O82</f>
        <v>0</v>
      </c>
      <c r="K82" s="14">
        <f>'3500 '!S82</f>
        <v>0</v>
      </c>
      <c r="L82" s="44">
        <f>'3500 '!T82</f>
        <v>0</v>
      </c>
      <c r="M82" s="53" t="str">
        <f>'3500 '!U82</f>
        <v/>
      </c>
      <c r="N82" s="63">
        <f>'3500 '!V82</f>
        <v>0</v>
      </c>
      <c r="O82" s="53" t="str">
        <f>'3500 '!AB82</f>
        <v/>
      </c>
      <c r="P82" s="63">
        <f>G82+'3500 '!W82-K82</f>
        <v>0</v>
      </c>
    </row>
    <row r="83" spans="1:17" s="6" customFormat="1" ht="15.75" thickBot="1" x14ac:dyDescent="0.3">
      <c r="A83" s="6" t="str">
        <f>'3500 '!A83</f>
        <v>b</v>
      </c>
      <c r="B83" s="71" t="str">
        <f>'3500 '!B83</f>
        <v/>
      </c>
      <c r="C83" s="17" t="str">
        <f>'3500 '!C83</f>
        <v>ვალდებულებების კლება</v>
      </c>
      <c r="D83" s="18">
        <f>'3500 '!D83</f>
        <v>0</v>
      </c>
      <c r="E83" s="18">
        <f>'3500 '!E83</f>
        <v>0</v>
      </c>
      <c r="F83" s="46">
        <f>'3500 '!F83</f>
        <v>0</v>
      </c>
      <c r="G83" s="46">
        <f>'3500 '!G83</f>
        <v>0</v>
      </c>
      <c r="H83" s="55" t="str">
        <f>'3500 '!L83</f>
        <v/>
      </c>
      <c r="I83" s="18">
        <f>'3500 '!M83</f>
        <v>0</v>
      </c>
      <c r="J83" s="18">
        <f>'3500 '!O83</f>
        <v>0</v>
      </c>
      <c r="K83" s="18">
        <f>'3500 '!S83</f>
        <v>0</v>
      </c>
      <c r="L83" s="46">
        <f>'3500 '!T83</f>
        <v>0</v>
      </c>
      <c r="M83" s="55" t="str">
        <f>'3500 '!U83</f>
        <v/>
      </c>
      <c r="N83" s="65">
        <f>'3500 '!V83</f>
        <v>0</v>
      </c>
      <c r="O83" s="55" t="str">
        <f>'3500 '!AB83</f>
        <v/>
      </c>
      <c r="P83" s="65">
        <f>G83+'3500 '!W83-K83</f>
        <v>0</v>
      </c>
    </row>
    <row r="84" spans="1:17" s="6" customFormat="1" ht="48.75" thickTop="1" thickBot="1" x14ac:dyDescent="0.3">
      <c r="A84" s="6" t="str">
        <f>'3500 '!A84</f>
        <v>a</v>
      </c>
      <c r="B84" s="67" t="str">
        <f>'3500 '!B84</f>
        <v>35 01 02 03</v>
      </c>
      <c r="C84" s="7" t="str">
        <f>'3500 '!C84</f>
        <v>სამკურნალო საშუალებების ხარისხის სახელმწიფო კონტროლი</v>
      </c>
      <c r="D84" s="7">
        <f>'3500 '!D84</f>
        <v>100</v>
      </c>
      <c r="E84" s="7">
        <f>'3500 '!E84</f>
        <v>100</v>
      </c>
      <c r="F84" s="40">
        <f>'3500 '!F84</f>
        <v>73</v>
      </c>
      <c r="G84" s="40">
        <f>'3500 '!G84</f>
        <v>43.042960000000001</v>
      </c>
      <c r="H84" s="49">
        <f>'3500 '!L84</f>
        <v>0.58962958904109586</v>
      </c>
      <c r="I84" s="7">
        <f>'3500 '!M84</f>
        <v>0</v>
      </c>
      <c r="J84" s="7">
        <f>'3500 '!O84</f>
        <v>12.749999999999998</v>
      </c>
      <c r="K84" s="7">
        <f>'3500 '!S84</f>
        <v>1.4320000000000022</v>
      </c>
      <c r="L84" s="40">
        <f>'3500 '!T84</f>
        <v>29.957039999999999</v>
      </c>
      <c r="M84" s="49">
        <f>'3500 '!U84</f>
        <v>0.43042960000000002</v>
      </c>
      <c r="N84" s="59">
        <f>'3500 '!V84</f>
        <v>56.957039999999999</v>
      </c>
      <c r="O84" s="49">
        <f>'3500 '!AB84</f>
        <v>1.0004295999999999</v>
      </c>
      <c r="P84" s="59">
        <f>G84+'3500 '!W84-K84</f>
        <v>73.610959999999992</v>
      </c>
    </row>
    <row r="85" spans="1:17" s="6" customFormat="1" ht="18.75" thickTop="1" x14ac:dyDescent="0.25">
      <c r="A85" s="6" t="str">
        <f>'3500 '!A85</f>
        <v>b</v>
      </c>
      <c r="B85" s="69" t="str">
        <f>'3500 '!B85</f>
        <v/>
      </c>
      <c r="C85" s="8" t="str">
        <f>'3500 '!C85</f>
        <v>ხარჯები</v>
      </c>
      <c r="D85" s="9">
        <f>'3500 '!D85</f>
        <v>100</v>
      </c>
      <c r="E85" s="9">
        <f>'3500 '!E85</f>
        <v>100</v>
      </c>
      <c r="F85" s="41">
        <f>'3500 '!F85</f>
        <v>73</v>
      </c>
      <c r="G85" s="41">
        <f>'3500 '!G85</f>
        <v>43.042960000000001</v>
      </c>
      <c r="H85" s="50">
        <f>'3500 '!L85</f>
        <v>0.58962958904109586</v>
      </c>
      <c r="I85" s="9">
        <f>'3500 '!M85</f>
        <v>0</v>
      </c>
      <c r="J85" s="9">
        <f>'3500 '!O85</f>
        <v>12.749999999999998</v>
      </c>
      <c r="K85" s="9">
        <f>'3500 '!S85</f>
        <v>1.4320000000000022</v>
      </c>
      <c r="L85" s="41">
        <f>'3500 '!T85</f>
        <v>29.957039999999999</v>
      </c>
      <c r="M85" s="50">
        <f>'3500 '!U85</f>
        <v>0.43042960000000002</v>
      </c>
      <c r="N85" s="60">
        <f>'3500 '!V85</f>
        <v>56.957039999999999</v>
      </c>
      <c r="O85" s="50">
        <f>'3500 '!AB85</f>
        <v>1.0004295999999999</v>
      </c>
      <c r="P85" s="60">
        <f>G85+'3500 '!W85-K85</f>
        <v>73.610959999999992</v>
      </c>
    </row>
    <row r="86" spans="1:17" s="6" customFormat="1" ht="18" x14ac:dyDescent="0.25">
      <c r="A86" s="6" t="str">
        <f>'3500 '!A86</f>
        <v>b</v>
      </c>
      <c r="B86" s="70" t="str">
        <f>'3500 '!B86</f>
        <v/>
      </c>
      <c r="C86" s="10" t="str">
        <f>'3500 '!C86</f>
        <v>შრომის ანაზღაურება</v>
      </c>
      <c r="D86" s="12">
        <f>'3500 '!D86</f>
        <v>0</v>
      </c>
      <c r="E86" s="12">
        <f>'3500 '!E86</f>
        <v>0</v>
      </c>
      <c r="F86" s="43">
        <f>'3500 '!F86</f>
        <v>0</v>
      </c>
      <c r="G86" s="43">
        <f>'3500 '!G86</f>
        <v>0</v>
      </c>
      <c r="H86" s="52" t="str">
        <f>'3500 '!L86</f>
        <v/>
      </c>
      <c r="I86" s="12">
        <f>'3500 '!M86</f>
        <v>0</v>
      </c>
      <c r="J86" s="12">
        <f>'3500 '!O86</f>
        <v>0</v>
      </c>
      <c r="K86" s="12">
        <f>'3500 '!S86</f>
        <v>0</v>
      </c>
      <c r="L86" s="43">
        <f>'3500 '!T86</f>
        <v>0</v>
      </c>
      <c r="M86" s="52" t="str">
        <f>'3500 '!U86</f>
        <v/>
      </c>
      <c r="N86" s="62">
        <f>'3500 '!V86</f>
        <v>0</v>
      </c>
      <c r="O86" s="52" t="str">
        <f>'3500 '!AB86</f>
        <v/>
      </c>
      <c r="P86" s="62">
        <f>G86+'3500 '!W86-K86</f>
        <v>0</v>
      </c>
    </row>
    <row r="87" spans="1:17" s="6" customFormat="1" ht="18" x14ac:dyDescent="0.25">
      <c r="A87" s="6" t="str">
        <f>'3500 '!A87</f>
        <v>a</v>
      </c>
      <c r="B87" s="70">
        <f>'3500 '!B87</f>
        <v>0</v>
      </c>
      <c r="C87" s="10" t="str">
        <f>'3500 '!C87</f>
        <v>საქონელი და მომსახურება</v>
      </c>
      <c r="D87" s="11">
        <f>'3500 '!D87</f>
        <v>90</v>
      </c>
      <c r="E87" s="11">
        <f>'3500 '!E87</f>
        <v>90</v>
      </c>
      <c r="F87" s="42">
        <f>'3500 '!F87</f>
        <v>65</v>
      </c>
      <c r="G87" s="42">
        <f>'3500 '!G87</f>
        <v>35.042999999999999</v>
      </c>
      <c r="H87" s="51">
        <f>'3500 '!L87</f>
        <v>0.53912307692307693</v>
      </c>
      <c r="I87" s="11">
        <f>'3500 '!M87</f>
        <v>0</v>
      </c>
      <c r="J87" s="11">
        <f>'3500 '!O87</f>
        <v>11.749999999999998</v>
      </c>
      <c r="K87" s="12">
        <f>'3500 '!S87</f>
        <v>0.73199999999999932</v>
      </c>
      <c r="L87" s="42">
        <f>'3500 '!T87</f>
        <v>29.957000000000001</v>
      </c>
      <c r="M87" s="51">
        <f>'3500 '!U87</f>
        <v>0.38936666666666664</v>
      </c>
      <c r="N87" s="61">
        <f>'3500 '!V87</f>
        <v>54.957000000000001</v>
      </c>
      <c r="O87" s="51">
        <f>'3500 '!AB87</f>
        <v>1.0004777777777778</v>
      </c>
      <c r="P87" s="61">
        <f>G87+'3500 '!W87-K87</f>
        <v>64.311000000000007</v>
      </c>
    </row>
    <row r="88" spans="1:17" s="6" customFormat="1" ht="18" x14ac:dyDescent="0.25">
      <c r="A88" s="6" t="str">
        <f>'3500 '!A88</f>
        <v>b</v>
      </c>
      <c r="B88" s="70" t="str">
        <f>'3500 '!B88</f>
        <v/>
      </c>
      <c r="C88" s="10" t="str">
        <f>'3500 '!C88</f>
        <v>პროცენტი</v>
      </c>
      <c r="D88" s="12">
        <f>'3500 '!D88</f>
        <v>0</v>
      </c>
      <c r="E88" s="12">
        <f>'3500 '!E88</f>
        <v>0</v>
      </c>
      <c r="F88" s="43">
        <f>'3500 '!F88</f>
        <v>0</v>
      </c>
      <c r="G88" s="43">
        <f>'3500 '!G88</f>
        <v>0</v>
      </c>
      <c r="H88" s="52" t="str">
        <f>'3500 '!L88</f>
        <v/>
      </c>
      <c r="I88" s="12">
        <f>'3500 '!M88</f>
        <v>0</v>
      </c>
      <c r="J88" s="12">
        <f>'3500 '!O88</f>
        <v>0</v>
      </c>
      <c r="K88" s="12">
        <f>'3500 '!S88</f>
        <v>0</v>
      </c>
      <c r="L88" s="43">
        <f>'3500 '!T88</f>
        <v>0</v>
      </c>
      <c r="M88" s="52" t="str">
        <f>'3500 '!U88</f>
        <v/>
      </c>
      <c r="N88" s="62">
        <f>'3500 '!V88</f>
        <v>0</v>
      </c>
      <c r="O88" s="52" t="str">
        <f>'3500 '!AB88</f>
        <v/>
      </c>
      <c r="P88" s="62">
        <f>G88+'3500 '!W88-K88</f>
        <v>0</v>
      </c>
    </row>
    <row r="89" spans="1:17" s="6" customFormat="1" ht="18" x14ac:dyDescent="0.25">
      <c r="A89" s="6" t="str">
        <f>'3500 '!A89</f>
        <v>b</v>
      </c>
      <c r="B89" s="70" t="str">
        <f>'3500 '!B89</f>
        <v/>
      </c>
      <c r="C89" s="10" t="str">
        <f>'3500 '!C89</f>
        <v>სუბსიდიები</v>
      </c>
      <c r="D89" s="12">
        <f>'3500 '!D89</f>
        <v>0</v>
      </c>
      <c r="E89" s="12">
        <f>'3500 '!E89</f>
        <v>0</v>
      </c>
      <c r="F89" s="43">
        <f>'3500 '!F89</f>
        <v>0</v>
      </c>
      <c r="G89" s="43">
        <f>'3500 '!G89</f>
        <v>0</v>
      </c>
      <c r="H89" s="52" t="str">
        <f>'3500 '!L89</f>
        <v/>
      </c>
      <c r="I89" s="12">
        <f>'3500 '!M89</f>
        <v>0</v>
      </c>
      <c r="J89" s="12">
        <f>'3500 '!O89</f>
        <v>0</v>
      </c>
      <c r="K89" s="12">
        <f>'3500 '!S89</f>
        <v>0</v>
      </c>
      <c r="L89" s="43">
        <f>'3500 '!T89</f>
        <v>0</v>
      </c>
      <c r="M89" s="52" t="str">
        <f>'3500 '!U89</f>
        <v/>
      </c>
      <c r="N89" s="62">
        <f>'3500 '!V89</f>
        <v>0</v>
      </c>
      <c r="O89" s="52" t="str">
        <f>'3500 '!AB89</f>
        <v/>
      </c>
      <c r="P89" s="62">
        <f>G89+'3500 '!W89-K89</f>
        <v>0</v>
      </c>
    </row>
    <row r="90" spans="1:17" s="6" customFormat="1" ht="18" x14ac:dyDescent="0.25">
      <c r="A90" s="6" t="str">
        <f>'3500 '!A90</f>
        <v>b</v>
      </c>
      <c r="B90" s="70" t="str">
        <f>'3500 '!B90</f>
        <v/>
      </c>
      <c r="C90" s="10" t="str">
        <f>'3500 '!C90</f>
        <v>გრანტები</v>
      </c>
      <c r="D90" s="12">
        <f>'3500 '!D90</f>
        <v>0</v>
      </c>
      <c r="E90" s="12">
        <f>'3500 '!E90</f>
        <v>0</v>
      </c>
      <c r="F90" s="43">
        <f>'3500 '!F90</f>
        <v>0</v>
      </c>
      <c r="G90" s="43">
        <f>'3500 '!G90</f>
        <v>0</v>
      </c>
      <c r="H90" s="52" t="str">
        <f>'3500 '!L90</f>
        <v/>
      </c>
      <c r="I90" s="12">
        <f>'3500 '!M90</f>
        <v>0</v>
      </c>
      <c r="J90" s="12">
        <f>'3500 '!O90</f>
        <v>0</v>
      </c>
      <c r="K90" s="12">
        <f>'3500 '!S90</f>
        <v>0</v>
      </c>
      <c r="L90" s="43">
        <f>'3500 '!T90</f>
        <v>0</v>
      </c>
      <c r="M90" s="52" t="str">
        <f>'3500 '!U90</f>
        <v/>
      </c>
      <c r="N90" s="62">
        <f>'3500 '!V90</f>
        <v>0</v>
      </c>
      <c r="O90" s="52" t="str">
        <f>'3500 '!AB90</f>
        <v/>
      </c>
      <c r="P90" s="62">
        <f>G90+'3500 '!W90-K90</f>
        <v>0</v>
      </c>
    </row>
    <row r="91" spans="1:17" s="6" customFormat="1" ht="18" x14ac:dyDescent="0.25">
      <c r="A91" s="6" t="str">
        <f>'3500 '!A91</f>
        <v>b</v>
      </c>
      <c r="B91" s="70" t="str">
        <f>'3500 '!B91</f>
        <v/>
      </c>
      <c r="C91" s="10" t="str">
        <f>'3500 '!C91</f>
        <v>სოციალური უზრუნველყოფა</v>
      </c>
      <c r="D91" s="12">
        <f>'3500 '!D91</f>
        <v>0</v>
      </c>
      <c r="E91" s="12">
        <f>'3500 '!E91</f>
        <v>0</v>
      </c>
      <c r="F91" s="43">
        <f>'3500 '!F91</f>
        <v>0</v>
      </c>
      <c r="G91" s="43">
        <f>'3500 '!G91</f>
        <v>0</v>
      </c>
      <c r="H91" s="52" t="str">
        <f>'3500 '!L91</f>
        <v/>
      </c>
      <c r="I91" s="12">
        <f>'3500 '!M91</f>
        <v>0</v>
      </c>
      <c r="J91" s="12">
        <f>'3500 '!O91</f>
        <v>0</v>
      </c>
      <c r="K91" s="12">
        <f>'3500 '!S91</f>
        <v>0</v>
      </c>
      <c r="L91" s="43">
        <f>'3500 '!T91</f>
        <v>0</v>
      </c>
      <c r="M91" s="52" t="str">
        <f>'3500 '!U91</f>
        <v/>
      </c>
      <c r="N91" s="62">
        <f>'3500 '!V91</f>
        <v>0</v>
      </c>
      <c r="O91" s="52" t="str">
        <f>'3500 '!AB91</f>
        <v/>
      </c>
      <c r="P91" s="62">
        <f>G91+'3500 '!W91-K91</f>
        <v>0</v>
      </c>
    </row>
    <row r="92" spans="1:17" s="6" customFormat="1" ht="18" x14ac:dyDescent="0.25">
      <c r="A92" s="6" t="str">
        <f>'3500 '!A92</f>
        <v>a</v>
      </c>
      <c r="B92" s="70" t="str">
        <f>'3500 '!B92</f>
        <v/>
      </c>
      <c r="C92" s="10" t="str">
        <f>'3500 '!C92</f>
        <v>სხვა ხარჯები</v>
      </c>
      <c r="D92" s="11">
        <f>'3500 '!D92</f>
        <v>10</v>
      </c>
      <c r="E92" s="11">
        <f>'3500 '!E92</f>
        <v>10</v>
      </c>
      <c r="F92" s="42">
        <f>'3500 '!F92</f>
        <v>8</v>
      </c>
      <c r="G92" s="42">
        <f>'3500 '!G92</f>
        <v>7.9999599999999997</v>
      </c>
      <c r="H92" s="51">
        <f>'3500 '!L92</f>
        <v>0.99999499999999997</v>
      </c>
      <c r="I92" s="11">
        <f>'3500 '!M92</f>
        <v>0</v>
      </c>
      <c r="J92" s="11">
        <f>'3500 '!O92</f>
        <v>1</v>
      </c>
      <c r="K92" s="12">
        <f>'3500 '!S92</f>
        <v>0.69999999999999929</v>
      </c>
      <c r="L92" s="42">
        <f>'3500 '!T92</f>
        <v>4.0000000000262048E-5</v>
      </c>
      <c r="M92" s="51">
        <f>'3500 '!U92</f>
        <v>0.79999599999999993</v>
      </c>
      <c r="N92" s="61">
        <f>'3500 '!V92</f>
        <v>2.0000400000000003</v>
      </c>
      <c r="O92" s="51">
        <f>'3500 '!AB92</f>
        <v>0.999996</v>
      </c>
      <c r="P92" s="61">
        <f>G92+'3500 '!W92-K92</f>
        <v>9.2999600000000004</v>
      </c>
    </row>
    <row r="93" spans="1:17" s="6" customFormat="1" ht="30" x14ac:dyDescent="0.25">
      <c r="A93" s="6" t="str">
        <f>'3500 '!A93</f>
        <v>b</v>
      </c>
      <c r="B93" s="69" t="str">
        <f>'3500 '!B93</f>
        <v/>
      </c>
      <c r="C93" s="13" t="str">
        <f>'3500 '!C93</f>
        <v>არაფინანსური აქტივების ზრდა</v>
      </c>
      <c r="D93" s="14">
        <f>'3500 '!D93</f>
        <v>0</v>
      </c>
      <c r="E93" s="14">
        <f>'3500 '!E93</f>
        <v>0</v>
      </c>
      <c r="F93" s="44">
        <f>'3500 '!F93</f>
        <v>0</v>
      </c>
      <c r="G93" s="44">
        <f>'3500 '!G93</f>
        <v>0</v>
      </c>
      <c r="H93" s="53" t="str">
        <f>'3500 '!L93</f>
        <v/>
      </c>
      <c r="I93" s="14">
        <f>'3500 '!M93</f>
        <v>0</v>
      </c>
      <c r="J93" s="14">
        <f>'3500 '!O93</f>
        <v>0</v>
      </c>
      <c r="K93" s="14">
        <f>'3500 '!S93</f>
        <v>0</v>
      </c>
      <c r="L93" s="44">
        <f>'3500 '!T93</f>
        <v>0</v>
      </c>
      <c r="M93" s="53" t="str">
        <f>'3500 '!U93</f>
        <v/>
      </c>
      <c r="N93" s="63">
        <f>'3500 '!V93</f>
        <v>0</v>
      </c>
      <c r="O93" s="53" t="str">
        <f>'3500 '!AB93</f>
        <v/>
      </c>
      <c r="P93" s="63">
        <f>G93+'3500 '!W93-K93</f>
        <v>0</v>
      </c>
    </row>
    <row r="94" spans="1:17" s="6" customFormat="1" x14ac:dyDescent="0.25">
      <c r="A94" s="6" t="str">
        <f>'3500 '!A94</f>
        <v>b</v>
      </c>
      <c r="B94" s="69" t="str">
        <f>'3500 '!B94</f>
        <v/>
      </c>
      <c r="C94" s="13" t="str">
        <f>'3500 '!C94</f>
        <v>ფინანსური აქტივების ზრდა</v>
      </c>
      <c r="D94" s="14">
        <f>'3500 '!D94</f>
        <v>0</v>
      </c>
      <c r="E94" s="14">
        <f>'3500 '!E94</f>
        <v>0</v>
      </c>
      <c r="F94" s="44">
        <f>'3500 '!F94</f>
        <v>0</v>
      </c>
      <c r="G94" s="44">
        <f>'3500 '!G94</f>
        <v>0</v>
      </c>
      <c r="H94" s="53" t="str">
        <f>'3500 '!L94</f>
        <v/>
      </c>
      <c r="I94" s="14">
        <f>'3500 '!M94</f>
        <v>0</v>
      </c>
      <c r="J94" s="14">
        <f>'3500 '!O94</f>
        <v>0</v>
      </c>
      <c r="K94" s="14">
        <f>'3500 '!S94</f>
        <v>0</v>
      </c>
      <c r="L94" s="44">
        <f>'3500 '!T94</f>
        <v>0</v>
      </c>
      <c r="M94" s="53" t="str">
        <f>'3500 '!U94</f>
        <v/>
      </c>
      <c r="N94" s="63">
        <f>'3500 '!V94</f>
        <v>0</v>
      </c>
      <c r="O94" s="53" t="str">
        <f>'3500 '!AB94</f>
        <v/>
      </c>
      <c r="P94" s="63">
        <f>G94+'3500 '!W94-K94</f>
        <v>0</v>
      </c>
    </row>
    <row r="95" spans="1:17" s="6" customFormat="1" ht="15.75" thickBot="1" x14ac:dyDescent="0.3">
      <c r="A95" s="6" t="str">
        <f>'3500 '!A95</f>
        <v>b</v>
      </c>
      <c r="B95" s="71" t="str">
        <f>'3500 '!B95</f>
        <v/>
      </c>
      <c r="C95" s="17" t="str">
        <f>'3500 '!C95</f>
        <v>ვალდებულებების კლება</v>
      </c>
      <c r="D95" s="18">
        <f>'3500 '!D95</f>
        <v>0</v>
      </c>
      <c r="E95" s="18">
        <f>'3500 '!E95</f>
        <v>0</v>
      </c>
      <c r="F95" s="46">
        <f>'3500 '!F95</f>
        <v>0</v>
      </c>
      <c r="G95" s="46">
        <f>'3500 '!G95</f>
        <v>0</v>
      </c>
      <c r="H95" s="55" t="str">
        <f>'3500 '!L95</f>
        <v/>
      </c>
      <c r="I95" s="18">
        <f>'3500 '!M95</f>
        <v>0</v>
      </c>
      <c r="J95" s="18">
        <f>'3500 '!O95</f>
        <v>0</v>
      </c>
      <c r="K95" s="18">
        <f>'3500 '!S95</f>
        <v>0</v>
      </c>
      <c r="L95" s="46">
        <f>'3500 '!T95</f>
        <v>0</v>
      </c>
      <c r="M95" s="55" t="str">
        <f>'3500 '!U95</f>
        <v/>
      </c>
      <c r="N95" s="65">
        <f>'3500 '!V95</f>
        <v>0</v>
      </c>
      <c r="O95" s="55" t="str">
        <f>'3500 '!AB95</f>
        <v/>
      </c>
      <c r="P95" s="65">
        <f>G95+'3500 '!W95-K95</f>
        <v>0</v>
      </c>
    </row>
    <row r="96" spans="1:17" s="6" customFormat="1" ht="64.5" thickTop="1" thickBot="1" x14ac:dyDescent="0.3">
      <c r="A96" s="6" t="str">
        <f>'3500 '!A96</f>
        <v>a</v>
      </c>
      <c r="B96" s="67" t="str">
        <f>'3500 '!B96</f>
        <v>35 01 03</v>
      </c>
      <c r="C96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96" s="7">
        <f>'3500 '!D96</f>
        <v>8366</v>
      </c>
      <c r="E96" s="7">
        <f>'3500 '!E96</f>
        <v>7448.97</v>
      </c>
      <c r="F96" s="40">
        <f>'3500 '!F96</f>
        <v>5539.47</v>
      </c>
      <c r="G96" s="40">
        <f>'3500 '!G96</f>
        <v>5389.5912400000007</v>
      </c>
      <c r="H96" s="49">
        <f>'3500 '!L96</f>
        <v>0.97294348376288708</v>
      </c>
      <c r="I96" s="7">
        <f>'3500 '!M96</f>
        <v>0</v>
      </c>
      <c r="J96" s="7">
        <f>'3500 '!O96</f>
        <v>569.58089000000007</v>
      </c>
      <c r="K96" s="7">
        <f>'3500 '!S96</f>
        <v>507.31510000000071</v>
      </c>
      <c r="L96" s="40">
        <f>'3500 '!T96</f>
        <v>149.8787599999996</v>
      </c>
      <c r="M96" s="49">
        <f>'3500 '!U96</f>
        <v>0.7235350981410853</v>
      </c>
      <c r="N96" s="59">
        <f>'3500 '!V96</f>
        <v>2059.3787599999996</v>
      </c>
      <c r="O96" s="49">
        <f>'3500 '!AB96</f>
        <v>0.99573380480791307</v>
      </c>
      <c r="P96" s="59">
        <f>G96+'3500 '!W96-K96</f>
        <v>7244.5761400000001</v>
      </c>
      <c r="Q96" s="81"/>
    </row>
    <row r="97" spans="1:17" s="6" customFormat="1" ht="18.75" thickTop="1" x14ac:dyDescent="0.25">
      <c r="A97" s="6" t="str">
        <f>'3500 '!A97</f>
        <v>a</v>
      </c>
      <c r="B97" s="69" t="str">
        <f>'3500 '!B97</f>
        <v/>
      </c>
      <c r="C97" s="8" t="str">
        <f>'3500 '!C97</f>
        <v>ხარჯები</v>
      </c>
      <c r="D97" s="9">
        <f>'3500 '!D97</f>
        <v>8266</v>
      </c>
      <c r="E97" s="9">
        <f>'3500 '!E97</f>
        <v>7237.4059999999999</v>
      </c>
      <c r="F97" s="41">
        <f>'3500 '!F97</f>
        <v>5327.9059999999999</v>
      </c>
      <c r="G97" s="41">
        <f>'3500 '!G97</f>
        <v>5181.0334200000007</v>
      </c>
      <c r="H97" s="50">
        <f>'3500 '!L97</f>
        <v>0.97243333872632154</v>
      </c>
      <c r="I97" s="9">
        <f>'3500 '!M97</f>
        <v>0</v>
      </c>
      <c r="J97" s="9">
        <f>'3500 '!O97</f>
        <v>512.20789000000002</v>
      </c>
      <c r="K97" s="9">
        <f>'3500 '!S97</f>
        <v>500.99358000000029</v>
      </c>
      <c r="L97" s="41">
        <f>'3500 '!T97</f>
        <v>146.87257999999929</v>
      </c>
      <c r="M97" s="50">
        <f>'3500 '!U97</f>
        <v>0.71586883753654285</v>
      </c>
      <c r="N97" s="60">
        <f>'3500 '!V97</f>
        <v>2056.3725799999993</v>
      </c>
      <c r="O97" s="50">
        <f>'3500 '!AB97</f>
        <v>0.99519543604435068</v>
      </c>
      <c r="P97" s="60">
        <f>G97+'3500 '!W97-K97</f>
        <v>7003.8398400000005</v>
      </c>
      <c r="Q97" s="81"/>
    </row>
    <row r="98" spans="1:17" s="6" customFormat="1" ht="18" x14ac:dyDescent="0.25">
      <c r="A98" s="6" t="str">
        <f>'3500 '!A98</f>
        <v>a</v>
      </c>
      <c r="B98" s="70" t="str">
        <f>'3500 '!B98</f>
        <v/>
      </c>
      <c r="C98" s="34" t="str">
        <f>'3500 '!C98</f>
        <v>შრომის ანაზღაურება</v>
      </c>
      <c r="D98" s="11">
        <f>'3500 '!D98</f>
        <v>3080</v>
      </c>
      <c r="E98" s="11">
        <f>'3500 '!E98</f>
        <v>3305.5</v>
      </c>
      <c r="F98" s="42">
        <f>'3500 '!F98</f>
        <v>2477</v>
      </c>
      <c r="G98" s="42">
        <f>'3500 '!G98</f>
        <v>2390.3971800000004</v>
      </c>
      <c r="H98" s="51">
        <f>'3500 '!L98</f>
        <v>0.96503721437222467</v>
      </c>
      <c r="I98" s="11">
        <f>'3500 '!M98</f>
        <v>0</v>
      </c>
      <c r="J98" s="11">
        <f>'3500 '!O98</f>
        <v>271.94943999999992</v>
      </c>
      <c r="K98" s="11">
        <f>'3500 '!S98</f>
        <v>249.80273000000034</v>
      </c>
      <c r="L98" s="42">
        <f>'3500 '!T98</f>
        <v>86.60281999999961</v>
      </c>
      <c r="M98" s="51">
        <f>'3500 '!U98</f>
        <v>0.72315751928603855</v>
      </c>
      <c r="N98" s="61">
        <f>'3500 '!V98</f>
        <v>915.10281999999961</v>
      </c>
      <c r="O98" s="51">
        <f>'3500 '!AB98</f>
        <v>0.98886618665859938</v>
      </c>
      <c r="P98" s="61">
        <f>G98+'3500 '!W98-K98</f>
        <v>3002.8944499999998</v>
      </c>
      <c r="Q98" s="81"/>
    </row>
    <row r="99" spans="1:17" s="6" customFormat="1" ht="18" x14ac:dyDescent="0.25">
      <c r="A99" s="6" t="str">
        <f>'3500 '!A99</f>
        <v>a</v>
      </c>
      <c r="B99" s="70">
        <f>'3500 '!B99</f>
        <v>0</v>
      </c>
      <c r="C99" s="33" t="str">
        <f>'3500 '!C99</f>
        <v>თანამდებობრივი სარგო</v>
      </c>
      <c r="D99" s="11">
        <f>'3500 '!D99</f>
        <v>0</v>
      </c>
      <c r="E99" s="11">
        <f>'3500 '!E99</f>
        <v>0</v>
      </c>
      <c r="F99" s="42">
        <f>'3500 '!F99</f>
        <v>0</v>
      </c>
      <c r="G99" s="42">
        <f>'3500 '!G99</f>
        <v>2189.8491800000002</v>
      </c>
      <c r="H99" s="51" t="str">
        <f>'3500 '!L99</f>
        <v/>
      </c>
      <c r="I99" s="11">
        <f>'3500 '!M99</f>
        <v>0</v>
      </c>
      <c r="J99" s="11">
        <f>'3500 '!O99</f>
        <v>243.48943999999995</v>
      </c>
      <c r="K99" s="11">
        <f>'3500 '!S99</f>
        <v>2189.8491800000002</v>
      </c>
      <c r="L99" s="42" t="str">
        <f>'3500 '!T99</f>
        <v/>
      </c>
      <c r="M99" s="51" t="str">
        <f>'3500 '!U99</f>
        <v/>
      </c>
      <c r="N99" s="61" t="str">
        <f>'3500 '!V99</f>
        <v/>
      </c>
      <c r="O99" s="51" t="str">
        <f>'3500 '!AB99</f>
        <v/>
      </c>
      <c r="P99" s="61">
        <f>G99+'3500 '!W99-K99</f>
        <v>772.30000000000018</v>
      </c>
      <c r="Q99" s="81"/>
    </row>
    <row r="100" spans="1:17" s="6" customFormat="1" ht="18" x14ac:dyDescent="0.25">
      <c r="A100" s="6" t="str">
        <f>'3500 '!A100</f>
        <v>a</v>
      </c>
      <c r="B100" s="70">
        <f>'3500 '!B100</f>
        <v>0</v>
      </c>
      <c r="C100" s="33" t="str">
        <f>'3500 '!C100</f>
        <v>პრემია</v>
      </c>
      <c r="D100" s="11">
        <f>'3500 '!D100</f>
        <v>0</v>
      </c>
      <c r="E100" s="11">
        <f>'3500 '!E100</f>
        <v>0</v>
      </c>
      <c r="F100" s="42">
        <f>'3500 '!F100</f>
        <v>0</v>
      </c>
      <c r="G100" s="42">
        <f>'3500 '!G100</f>
        <v>100.864</v>
      </c>
      <c r="H100" s="51" t="str">
        <f>'3500 '!L100</f>
        <v/>
      </c>
      <c r="I100" s="11">
        <f>'3500 '!M100</f>
        <v>0</v>
      </c>
      <c r="J100" s="11">
        <f>'3500 '!O100</f>
        <v>0</v>
      </c>
      <c r="K100" s="11">
        <f>'3500 '!S100</f>
        <v>100.864</v>
      </c>
      <c r="L100" s="42" t="str">
        <f>'3500 '!T100</f>
        <v/>
      </c>
      <c r="M100" s="51" t="str">
        <f>'3500 '!U100</f>
        <v/>
      </c>
      <c r="N100" s="61" t="str">
        <f>'3500 '!V100</f>
        <v/>
      </c>
      <c r="O100" s="51" t="str">
        <f>'3500 '!AB100</f>
        <v/>
      </c>
      <c r="P100" s="61">
        <f>G100+'3500 '!W100-K100</f>
        <v>0</v>
      </c>
      <c r="Q100" s="81"/>
    </row>
    <row r="101" spans="1:17" s="6" customFormat="1" ht="18" x14ac:dyDescent="0.25">
      <c r="A101" s="6" t="str">
        <f>'3500 '!A101</f>
        <v>a</v>
      </c>
      <c r="B101" s="70">
        <f>'3500 '!B101</f>
        <v>0</v>
      </c>
      <c r="C101" s="33" t="str">
        <f>'3500 '!C101</f>
        <v>დანამატი</v>
      </c>
      <c r="D101" s="11">
        <f>'3500 '!D101</f>
        <v>0</v>
      </c>
      <c r="E101" s="11">
        <f>'3500 '!E101</f>
        <v>0</v>
      </c>
      <c r="F101" s="42">
        <f>'3500 '!F101</f>
        <v>0</v>
      </c>
      <c r="G101" s="42">
        <f>'3500 '!G101</f>
        <v>99.683999999999997</v>
      </c>
      <c r="H101" s="51" t="str">
        <f>'3500 '!L101</f>
        <v/>
      </c>
      <c r="I101" s="11">
        <f>'3500 '!M101</f>
        <v>0</v>
      </c>
      <c r="J101" s="11">
        <f>'3500 '!O101</f>
        <v>28.459999999999994</v>
      </c>
      <c r="K101" s="11">
        <f>'3500 '!S101</f>
        <v>99.683999999999997</v>
      </c>
      <c r="L101" s="42" t="str">
        <f>'3500 '!T101</f>
        <v/>
      </c>
      <c r="M101" s="51" t="str">
        <f>'3500 '!U101</f>
        <v/>
      </c>
      <c r="N101" s="61" t="str">
        <f>'3500 '!V101</f>
        <v/>
      </c>
      <c r="O101" s="51" t="str">
        <f>'3500 '!AB101</f>
        <v/>
      </c>
      <c r="P101" s="61">
        <f>G101+'3500 '!W101-K101</f>
        <v>90</v>
      </c>
      <c r="Q101" s="81"/>
    </row>
    <row r="102" spans="1:17" s="6" customFormat="1" ht="18" x14ac:dyDescent="0.25">
      <c r="A102" s="6" t="str">
        <f>'3500 '!A102</f>
        <v>a</v>
      </c>
      <c r="B102" s="70" t="str">
        <f>'3500 '!B102</f>
        <v/>
      </c>
      <c r="C102" s="34" t="str">
        <f>'3500 '!C102</f>
        <v>საქონელი და მომსახურება</v>
      </c>
      <c r="D102" s="11">
        <f>'3500 '!D102</f>
        <v>4841</v>
      </c>
      <c r="E102" s="11">
        <f>'3500 '!E102</f>
        <v>3831.6030000000001</v>
      </c>
      <c r="F102" s="42">
        <f>'3500 '!F102</f>
        <v>2763.1030000000001</v>
      </c>
      <c r="G102" s="42">
        <f>'3500 '!G102</f>
        <v>2760.5568699999999</v>
      </c>
      <c r="H102" s="51">
        <f>'3500 '!L102</f>
        <v>0.99907852512193707</v>
      </c>
      <c r="I102" s="11">
        <f>'3500 '!M102</f>
        <v>0</v>
      </c>
      <c r="J102" s="11">
        <f>'3500 '!O102</f>
        <v>235.84446000000014</v>
      </c>
      <c r="K102" s="11">
        <f>'3500 '!S102</f>
        <v>247.01666999999952</v>
      </c>
      <c r="L102" s="42">
        <f>'3500 '!T102</f>
        <v>2.5461300000001756</v>
      </c>
      <c r="M102" s="51">
        <f>'3500 '!U102</f>
        <v>0.72047048454654616</v>
      </c>
      <c r="N102" s="61">
        <f>'3500 '!V102</f>
        <v>1071.0461300000002</v>
      </c>
      <c r="O102" s="51">
        <f>'3500 '!AB102</f>
        <v>1.0153862156387288</v>
      </c>
      <c r="P102" s="61">
        <f>G102+'3500 '!W102-K102</f>
        <v>3961.5402000000008</v>
      </c>
      <c r="Q102" s="81"/>
    </row>
    <row r="103" spans="1:17" s="6" customFormat="1" ht="36" x14ac:dyDescent="0.25">
      <c r="A103" s="6" t="str">
        <f>'3500 '!A103</f>
        <v>a</v>
      </c>
      <c r="B103" s="70">
        <f>'3500 '!B103</f>
        <v>0</v>
      </c>
      <c r="C103" s="33" t="str">
        <f>'3500 '!C103</f>
        <v>მ.შ. შტატგარეშეთა შრომის ანაზღაურება</v>
      </c>
      <c r="D103" s="11">
        <f>'3500 '!D103</f>
        <v>0</v>
      </c>
      <c r="E103" s="11">
        <f>'3500 '!E103</f>
        <v>0</v>
      </c>
      <c r="F103" s="42">
        <f>'3500 '!F103</f>
        <v>0</v>
      </c>
      <c r="G103" s="42">
        <f>'3500 '!G103</f>
        <v>327.62448999999998</v>
      </c>
      <c r="H103" s="51" t="str">
        <f>'3500 '!L103</f>
        <v/>
      </c>
      <c r="I103" s="11">
        <f>'3500 '!M103</f>
        <v>0</v>
      </c>
      <c r="J103" s="11">
        <f>'3500 '!O103</f>
        <v>34.56</v>
      </c>
      <c r="K103" s="11">
        <f>'3500 '!S103</f>
        <v>327.62448999999998</v>
      </c>
      <c r="L103" s="42" t="str">
        <f>'3500 '!T103</f>
        <v/>
      </c>
      <c r="M103" s="51" t="str">
        <f>'3500 '!U103</f>
        <v/>
      </c>
      <c r="N103" s="61" t="str">
        <f>'3500 '!V103</f>
        <v/>
      </c>
      <c r="O103" s="51" t="str">
        <f>'3500 '!AB103</f>
        <v/>
      </c>
      <c r="P103" s="61">
        <f>G103+'3500 '!W103-K103</f>
        <v>103.69999999999999</v>
      </c>
      <c r="Q103" s="81"/>
    </row>
    <row r="104" spans="1:17" s="6" customFormat="1" ht="18" x14ac:dyDescent="0.25">
      <c r="A104" s="6" t="str">
        <f>'3500 '!A104</f>
        <v>b</v>
      </c>
      <c r="B104" s="70" t="str">
        <f>'3500 '!B104</f>
        <v/>
      </c>
      <c r="C104" s="34" t="str">
        <f>'3500 '!C104</f>
        <v>პროცენტი</v>
      </c>
      <c r="D104" s="12">
        <f>'3500 '!D104</f>
        <v>0</v>
      </c>
      <c r="E104" s="12">
        <f>'3500 '!E104</f>
        <v>0</v>
      </c>
      <c r="F104" s="43">
        <f>'3500 '!F104</f>
        <v>0</v>
      </c>
      <c r="G104" s="43">
        <f>'3500 '!G104</f>
        <v>0</v>
      </c>
      <c r="H104" s="52" t="str">
        <f>'3500 '!L104</f>
        <v/>
      </c>
      <c r="I104" s="12">
        <f>'3500 '!M104</f>
        <v>0</v>
      </c>
      <c r="J104" s="12">
        <f>'3500 '!O104</f>
        <v>0</v>
      </c>
      <c r="K104" s="12">
        <f>'3500 '!S104</f>
        <v>0</v>
      </c>
      <c r="L104" s="43">
        <f>'3500 '!T104</f>
        <v>0</v>
      </c>
      <c r="M104" s="52" t="str">
        <f>'3500 '!U104</f>
        <v/>
      </c>
      <c r="N104" s="62">
        <f>'3500 '!V104</f>
        <v>0</v>
      </c>
      <c r="O104" s="52" t="str">
        <f>'3500 '!AB104</f>
        <v/>
      </c>
      <c r="P104" s="62">
        <f>G104+'3500 '!W104-K104</f>
        <v>0</v>
      </c>
      <c r="Q104" s="81"/>
    </row>
    <row r="105" spans="1:17" s="6" customFormat="1" ht="18" x14ac:dyDescent="0.25">
      <c r="A105" s="6" t="str">
        <f>'3500 '!A105</f>
        <v>b</v>
      </c>
      <c r="B105" s="70" t="str">
        <f>'3500 '!B105</f>
        <v/>
      </c>
      <c r="C105" s="34" t="str">
        <f>'3500 '!C105</f>
        <v>სუბსიდიები</v>
      </c>
      <c r="D105" s="12">
        <f>'3500 '!D105</f>
        <v>0</v>
      </c>
      <c r="E105" s="12">
        <f>'3500 '!E105</f>
        <v>0</v>
      </c>
      <c r="F105" s="43">
        <f>'3500 '!F105</f>
        <v>0</v>
      </c>
      <c r="G105" s="43">
        <f>'3500 '!G105</f>
        <v>0</v>
      </c>
      <c r="H105" s="52" t="str">
        <f>'3500 '!L105</f>
        <v/>
      </c>
      <c r="I105" s="12">
        <f>'3500 '!M105</f>
        <v>0</v>
      </c>
      <c r="J105" s="12">
        <f>'3500 '!O105</f>
        <v>0</v>
      </c>
      <c r="K105" s="12">
        <f>'3500 '!S105</f>
        <v>0</v>
      </c>
      <c r="L105" s="43">
        <f>'3500 '!T105</f>
        <v>0</v>
      </c>
      <c r="M105" s="52" t="str">
        <f>'3500 '!U105</f>
        <v/>
      </c>
      <c r="N105" s="62">
        <f>'3500 '!V105</f>
        <v>0</v>
      </c>
      <c r="O105" s="52" t="str">
        <f>'3500 '!AB105</f>
        <v/>
      </c>
      <c r="P105" s="62">
        <f>G105+'3500 '!W105-K105</f>
        <v>0</v>
      </c>
      <c r="Q105" s="81"/>
    </row>
    <row r="106" spans="1:17" s="6" customFormat="1" ht="18" x14ac:dyDescent="0.25">
      <c r="A106" s="6" t="str">
        <f>'3500 '!A106</f>
        <v>a</v>
      </c>
      <c r="B106" s="70" t="str">
        <f>'3500 '!B106</f>
        <v/>
      </c>
      <c r="C106" s="34" t="str">
        <f>'3500 '!C106</f>
        <v>გრანტები</v>
      </c>
      <c r="D106" s="11">
        <f>'3500 '!D106</f>
        <v>300</v>
      </c>
      <c r="E106" s="11">
        <f>'3500 '!E106</f>
        <v>50</v>
      </c>
      <c r="F106" s="42">
        <f>'3500 '!F106</f>
        <v>50</v>
      </c>
      <c r="G106" s="42">
        <f>'3500 '!G106</f>
        <v>3.3701999999999996</v>
      </c>
      <c r="H106" s="51">
        <f>'3500 '!L106</f>
        <v>6.7403999999999992E-2</v>
      </c>
      <c r="I106" s="11">
        <f>'3500 '!M106</f>
        <v>0</v>
      </c>
      <c r="J106" s="11">
        <f>'3500 '!O106</f>
        <v>0</v>
      </c>
      <c r="K106" s="11">
        <f>'3500 '!S106</f>
        <v>0</v>
      </c>
      <c r="L106" s="42">
        <f>'3500 '!T106</f>
        <v>46.629800000000003</v>
      </c>
      <c r="M106" s="51">
        <f>'3500 '!U106</f>
        <v>6.7403999999999992E-2</v>
      </c>
      <c r="N106" s="61">
        <f>'3500 '!V106</f>
        <v>46.629800000000003</v>
      </c>
      <c r="O106" s="51">
        <f>'3500 '!AB106</f>
        <v>6.7403999999999992E-2</v>
      </c>
      <c r="P106" s="61">
        <f>G106+'3500 '!W106-K106</f>
        <v>3.3701999999999996</v>
      </c>
      <c r="Q106" s="81"/>
    </row>
    <row r="107" spans="1:17" s="6" customFormat="1" ht="18" x14ac:dyDescent="0.25">
      <c r="A107" s="6" t="str">
        <f>'3500 '!A107</f>
        <v>a</v>
      </c>
      <c r="B107" s="70" t="str">
        <f>'3500 '!B107</f>
        <v/>
      </c>
      <c r="C107" s="34" t="str">
        <f>'3500 '!C107</f>
        <v>სოციალური უზრუნველყოფა</v>
      </c>
      <c r="D107" s="11">
        <f>'3500 '!D107</f>
        <v>30</v>
      </c>
      <c r="E107" s="11">
        <f>'3500 '!E107</f>
        <v>30</v>
      </c>
      <c r="F107" s="42">
        <f>'3500 '!F107</f>
        <v>22.5</v>
      </c>
      <c r="G107" s="42">
        <f>'3500 '!G107</f>
        <v>11.406169999999999</v>
      </c>
      <c r="H107" s="51">
        <f>'3500 '!L107</f>
        <v>0.50694088888888889</v>
      </c>
      <c r="I107" s="11">
        <f>'3500 '!M107</f>
        <v>0</v>
      </c>
      <c r="J107" s="11">
        <f>'3500 '!O107</f>
        <v>3.9862700000000002</v>
      </c>
      <c r="K107" s="11">
        <f>'3500 '!S107</f>
        <v>0.95636999999999972</v>
      </c>
      <c r="L107" s="42">
        <f>'3500 '!T107</f>
        <v>11.093830000000001</v>
      </c>
      <c r="M107" s="51">
        <f>'3500 '!U107</f>
        <v>0.38020566666666666</v>
      </c>
      <c r="N107" s="61">
        <f>'3500 '!V107</f>
        <v>18.593830000000001</v>
      </c>
      <c r="O107" s="51">
        <f>'3500 '!AB107</f>
        <v>0.78020566666666669</v>
      </c>
      <c r="P107" s="61">
        <f>G107+'3500 '!W107-K107</f>
        <v>17.2498</v>
      </c>
      <c r="Q107" s="81"/>
    </row>
    <row r="108" spans="1:17" s="6" customFormat="1" ht="18" x14ac:dyDescent="0.25">
      <c r="A108" s="6" t="str">
        <f>'3500 '!A108</f>
        <v>a</v>
      </c>
      <c r="B108" s="70" t="str">
        <f>'3500 '!B108</f>
        <v/>
      </c>
      <c r="C108" s="34" t="str">
        <f>'3500 '!C108</f>
        <v>სხვა ხარჯები</v>
      </c>
      <c r="D108" s="11">
        <f>'3500 '!D108</f>
        <v>15</v>
      </c>
      <c r="E108" s="11">
        <f>'3500 '!E108</f>
        <v>20.303000000000001</v>
      </c>
      <c r="F108" s="42">
        <f>'3500 '!F108</f>
        <v>15.303000000000001</v>
      </c>
      <c r="G108" s="42">
        <f>'3500 '!G108</f>
        <v>15.303000000000001</v>
      </c>
      <c r="H108" s="51">
        <f>'3500 '!L108</f>
        <v>1</v>
      </c>
      <c r="I108" s="11">
        <f>'3500 '!M108</f>
        <v>0</v>
      </c>
      <c r="J108" s="11">
        <f>'3500 '!O108</f>
        <v>0.42772000000000032</v>
      </c>
      <c r="K108" s="11">
        <f>'3500 '!S108</f>
        <v>3.2178100000000001</v>
      </c>
      <c r="L108" s="42">
        <f>'3500 '!T108</f>
        <v>0</v>
      </c>
      <c r="M108" s="51">
        <f>'3500 '!U108</f>
        <v>0.75373097571787417</v>
      </c>
      <c r="N108" s="61">
        <f>'3500 '!V108</f>
        <v>5</v>
      </c>
      <c r="O108" s="51">
        <f>'3500 '!AB108</f>
        <v>0.81776092203122697</v>
      </c>
      <c r="P108" s="61">
        <f>G108+'3500 '!W108-K108</f>
        <v>18.78519</v>
      </c>
      <c r="Q108" s="81"/>
    </row>
    <row r="109" spans="1:17" s="6" customFormat="1" ht="36" x14ac:dyDescent="0.25">
      <c r="A109" s="6" t="str">
        <f>'3500 '!A109</f>
        <v>a</v>
      </c>
      <c r="B109" s="69" t="str">
        <f>'3500 '!B109</f>
        <v/>
      </c>
      <c r="C109" s="8" t="str">
        <f>'3500 '!C109</f>
        <v>არაფინანსური აქტივების ზრდა</v>
      </c>
      <c r="D109" s="9">
        <f>'3500 '!D109</f>
        <v>100</v>
      </c>
      <c r="E109" s="9">
        <f>'3500 '!E109</f>
        <v>211.56399999999999</v>
      </c>
      <c r="F109" s="41">
        <f>'3500 '!F109</f>
        <v>211.56399999999999</v>
      </c>
      <c r="G109" s="41">
        <f>'3500 '!G109</f>
        <v>208.55782000000002</v>
      </c>
      <c r="H109" s="50">
        <f>'3500 '!L109</f>
        <v>0.98579068272484938</v>
      </c>
      <c r="I109" s="9">
        <f>'3500 '!M109</f>
        <v>0</v>
      </c>
      <c r="J109" s="9">
        <f>'3500 '!O109</f>
        <v>57.372999999999998</v>
      </c>
      <c r="K109" s="9">
        <f>'3500 '!S109</f>
        <v>6.3215200000000209</v>
      </c>
      <c r="L109" s="41">
        <f>'3500 '!T109</f>
        <v>3.0061799999999721</v>
      </c>
      <c r="M109" s="50">
        <f>'3500 '!U109</f>
        <v>0.98579068272484938</v>
      </c>
      <c r="N109" s="60">
        <f>'3500 '!V109</f>
        <v>3.0061799999999721</v>
      </c>
      <c r="O109" s="50">
        <f>'3500 '!AB109</f>
        <v>1.014150895237375</v>
      </c>
      <c r="P109" s="60">
        <f>G109+'3500 '!W109-K109</f>
        <v>240.7363</v>
      </c>
      <c r="Q109" s="81"/>
    </row>
    <row r="110" spans="1:17" s="6" customFormat="1" x14ac:dyDescent="0.25">
      <c r="A110" s="6" t="str">
        <f>'3500 '!A110</f>
        <v>b</v>
      </c>
      <c r="B110" s="69" t="str">
        <f>'3500 '!B110</f>
        <v/>
      </c>
      <c r="C110" s="13" t="str">
        <f>'3500 '!C110</f>
        <v>ფინანსური აქტივების ზრდა</v>
      </c>
      <c r="D110" s="14">
        <f>'3500 '!D110</f>
        <v>0</v>
      </c>
      <c r="E110" s="14">
        <f>'3500 '!E110</f>
        <v>0</v>
      </c>
      <c r="F110" s="44">
        <f>'3500 '!F110</f>
        <v>0</v>
      </c>
      <c r="G110" s="44">
        <f>'3500 '!G110</f>
        <v>0</v>
      </c>
      <c r="H110" s="53" t="str">
        <f>'3500 '!L110</f>
        <v/>
      </c>
      <c r="I110" s="14">
        <f>'3500 '!M110</f>
        <v>0</v>
      </c>
      <c r="J110" s="14">
        <f>'3500 '!O110</f>
        <v>0</v>
      </c>
      <c r="K110" s="14">
        <f>'3500 '!S110</f>
        <v>0</v>
      </c>
      <c r="L110" s="44">
        <f>'3500 '!T110</f>
        <v>0</v>
      </c>
      <c r="M110" s="53" t="str">
        <f>'3500 '!U110</f>
        <v/>
      </c>
      <c r="N110" s="63">
        <f>'3500 '!V110</f>
        <v>0</v>
      </c>
      <c r="O110" s="53" t="str">
        <f>'3500 '!AB110</f>
        <v/>
      </c>
      <c r="P110" s="63">
        <f>G110+'3500 '!W110-K110</f>
        <v>0</v>
      </c>
      <c r="Q110" s="81"/>
    </row>
    <row r="111" spans="1:17" s="6" customFormat="1" ht="15.75" thickBot="1" x14ac:dyDescent="0.3">
      <c r="A111" s="6" t="str">
        <f>'3500 '!A111</f>
        <v>b</v>
      </c>
      <c r="B111" s="71" t="str">
        <f>'3500 '!B111</f>
        <v/>
      </c>
      <c r="C111" s="20" t="str">
        <f>'3500 '!C111</f>
        <v>ვალდებულებების კლება</v>
      </c>
      <c r="D111" s="18">
        <f>'3500 '!D111</f>
        <v>0</v>
      </c>
      <c r="E111" s="18">
        <f>'3500 '!E111</f>
        <v>0</v>
      </c>
      <c r="F111" s="46">
        <f>'3500 '!F111</f>
        <v>0</v>
      </c>
      <c r="G111" s="46">
        <f>'3500 '!G111</f>
        <v>0</v>
      </c>
      <c r="H111" s="55" t="str">
        <f>'3500 '!L111</f>
        <v/>
      </c>
      <c r="I111" s="18">
        <f>'3500 '!M111</f>
        <v>0</v>
      </c>
      <c r="J111" s="18">
        <f>'3500 '!O111</f>
        <v>0</v>
      </c>
      <c r="K111" s="18">
        <f>'3500 '!S111</f>
        <v>0</v>
      </c>
      <c r="L111" s="46">
        <f>'3500 '!T111</f>
        <v>0</v>
      </c>
      <c r="M111" s="55" t="str">
        <f>'3500 '!U111</f>
        <v/>
      </c>
      <c r="N111" s="65">
        <f>'3500 '!V111</f>
        <v>0</v>
      </c>
      <c r="O111" s="55" t="str">
        <f>'3500 '!AB111</f>
        <v/>
      </c>
      <c r="P111" s="65">
        <f>G111+'3500 '!W111-K111</f>
        <v>0</v>
      </c>
      <c r="Q111" s="81"/>
    </row>
    <row r="112" spans="1:17" s="6" customFormat="1" ht="48.75" thickTop="1" thickBot="1" x14ac:dyDescent="0.3">
      <c r="A112" s="6" t="str">
        <f>'3500 '!A112</f>
        <v>a</v>
      </c>
      <c r="B112" s="67" t="str">
        <f>'3500 '!B112</f>
        <v>35 01 04</v>
      </c>
      <c r="C112" s="19" t="str">
        <f>'3500 '!C112</f>
        <v>სოციალური და ჯანმრთელობის დაცვის პროგრამების მართვა</v>
      </c>
      <c r="D112" s="7">
        <f>'3500 '!D112</f>
        <v>23010</v>
      </c>
      <c r="E112" s="7">
        <f>'3500 '!E112</f>
        <v>22723.106000000003</v>
      </c>
      <c r="F112" s="40">
        <f>'3500 '!F112</f>
        <v>14923.041000000001</v>
      </c>
      <c r="G112" s="40">
        <f>'3500 '!G112</f>
        <v>14673.032769999998</v>
      </c>
      <c r="H112" s="49">
        <f>'3500 '!L112</f>
        <v>0.98324683085706166</v>
      </c>
      <c r="I112" s="7">
        <f>'3500 '!M112</f>
        <v>1.7189999999999997E-2</v>
      </c>
      <c r="J112" s="7">
        <f>'3500 '!O112</f>
        <v>1646.8380299999994</v>
      </c>
      <c r="K112" s="7">
        <f>'3500 '!S112</f>
        <v>1602.2323499999984</v>
      </c>
      <c r="L112" s="40">
        <f>'3500 '!T112</f>
        <v>250.0082300000031</v>
      </c>
      <c r="M112" s="49">
        <f>'3500 '!U112</f>
        <v>0.64573182777037597</v>
      </c>
      <c r="N112" s="59">
        <f>'3500 '!V112</f>
        <v>8050.0732300000054</v>
      </c>
      <c r="O112" s="49">
        <f>'3500 '!AB112</f>
        <v>0.99876455137779119</v>
      </c>
      <c r="P112" s="59">
        <f>G112+'3500 '!W112-K112</f>
        <v>20144.200420000001</v>
      </c>
      <c r="Q112" s="81"/>
    </row>
    <row r="113" spans="1:17" s="6" customFormat="1" ht="18.75" thickTop="1" x14ac:dyDescent="0.25">
      <c r="A113" s="6" t="str">
        <f>'3500 '!A113</f>
        <v>a</v>
      </c>
      <c r="B113" s="69" t="str">
        <f>'3500 '!B113</f>
        <v/>
      </c>
      <c r="C113" s="8" t="str">
        <f>'3500 '!C113</f>
        <v>ხარჯები</v>
      </c>
      <c r="D113" s="9">
        <f>'3500 '!D113</f>
        <v>22010</v>
      </c>
      <c r="E113" s="9">
        <f>'3500 '!E113</f>
        <v>21790.398000000005</v>
      </c>
      <c r="F113" s="41">
        <f>'3500 '!F113</f>
        <v>14670.333000000001</v>
      </c>
      <c r="G113" s="41">
        <f>'3500 '!G113</f>
        <v>14429.235949999998</v>
      </c>
      <c r="H113" s="50">
        <f>'3500 '!L113</f>
        <v>0.98356567298097441</v>
      </c>
      <c r="I113" s="9">
        <f>'3500 '!M113</f>
        <v>1.7189999999999997E-2</v>
      </c>
      <c r="J113" s="9">
        <f>'3500 '!O113</f>
        <v>1582.6923499999994</v>
      </c>
      <c r="K113" s="9">
        <f>'3500 '!S113</f>
        <v>1514.1465499999995</v>
      </c>
      <c r="L113" s="41">
        <f>'3500 '!T113</f>
        <v>241.09705000000213</v>
      </c>
      <c r="M113" s="50">
        <f>'3500 '!U113</f>
        <v>0.66218322171077348</v>
      </c>
      <c r="N113" s="60">
        <f>'3500 '!V113</f>
        <v>7361.1620500000063</v>
      </c>
      <c r="O113" s="50">
        <f>'3500 '!AB113</f>
        <v>0.9996713208267235</v>
      </c>
      <c r="P113" s="60">
        <f>G113+'3500 '!W113-K113</f>
        <v>19382.8894</v>
      </c>
      <c r="Q113" s="81"/>
    </row>
    <row r="114" spans="1:17" s="6" customFormat="1" ht="18" x14ac:dyDescent="0.25">
      <c r="A114" s="6" t="str">
        <f>'3500 '!A114</f>
        <v>a</v>
      </c>
      <c r="B114" s="70" t="str">
        <f>'3500 '!B114</f>
        <v/>
      </c>
      <c r="C114" s="10" t="str">
        <f>'3500 '!C114</f>
        <v>შრომის ანაზღაურება</v>
      </c>
      <c r="D114" s="11">
        <f>'3500 '!D114</f>
        <v>17000</v>
      </c>
      <c r="E114" s="11">
        <f>'3500 '!E114</f>
        <v>16793.440000000002</v>
      </c>
      <c r="F114" s="42">
        <f>'3500 '!F114</f>
        <v>11566.44</v>
      </c>
      <c r="G114" s="42">
        <f>'3500 '!G114</f>
        <v>11520.981489999998</v>
      </c>
      <c r="H114" s="51">
        <f>'3500 '!L114</f>
        <v>0.99606979243397253</v>
      </c>
      <c r="I114" s="11">
        <f>'3500 '!M114</f>
        <v>0</v>
      </c>
      <c r="J114" s="11">
        <f>'3500 '!O114</f>
        <v>1151.8494599999995</v>
      </c>
      <c r="K114" s="83">
        <f>'3500 '!S114</f>
        <v>1230.5063499999997</v>
      </c>
      <c r="L114" s="42">
        <f>'3500 '!T114</f>
        <v>45.458510000002207</v>
      </c>
      <c r="M114" s="51">
        <f>'3500 '!U114</f>
        <v>0.68604059025428954</v>
      </c>
      <c r="N114" s="61">
        <f>'3500 '!V114</f>
        <v>5272.458510000004</v>
      </c>
      <c r="O114" s="51">
        <f>'3500 '!AB114</f>
        <v>0.99985360295448678</v>
      </c>
      <c r="P114" s="61">
        <f>G114+'3500 '!W114-K114</f>
        <v>15062.475139999999</v>
      </c>
      <c r="Q114" s="81"/>
    </row>
    <row r="115" spans="1:17" s="6" customFormat="1" ht="18" x14ac:dyDescent="0.25">
      <c r="A115" s="6" t="str">
        <f>'3500 '!A115</f>
        <v>a</v>
      </c>
      <c r="B115" s="70">
        <f>'3500 '!B115</f>
        <v>0</v>
      </c>
      <c r="C115" s="33" t="str">
        <f>'3500 '!C115</f>
        <v>თანამდებობრივი სარგო</v>
      </c>
      <c r="D115" s="11">
        <f>'3500 '!D115</f>
        <v>0</v>
      </c>
      <c r="E115" s="11">
        <f>'3500 '!E115</f>
        <v>0</v>
      </c>
      <c r="F115" s="42">
        <f>'3500 '!F115</f>
        <v>0</v>
      </c>
      <c r="G115" s="42">
        <f>'3500 '!G115</f>
        <v>9940.9664899999989</v>
      </c>
      <c r="H115" s="51" t="str">
        <f>'3500 '!L115</f>
        <v/>
      </c>
      <c r="I115" s="11">
        <f>'3500 '!M115</f>
        <v>0</v>
      </c>
      <c r="J115" s="11">
        <f>'3500 '!O115</f>
        <v>1041.8594599999997</v>
      </c>
      <c r="K115" s="11">
        <f>'3500 '!S115</f>
        <v>9259.4851999999992</v>
      </c>
      <c r="L115" s="42" t="str">
        <f>'3500 '!T115</f>
        <v/>
      </c>
      <c r="M115" s="51" t="str">
        <f>'3500 '!U115</f>
        <v/>
      </c>
      <c r="N115" s="61" t="str">
        <f>'3500 '!V115</f>
        <v/>
      </c>
      <c r="O115" s="51" t="str">
        <f>'3500 '!AB115</f>
        <v/>
      </c>
      <c r="P115" s="61">
        <f>G115+'3500 '!W115-K115</f>
        <v>681.48128999999972</v>
      </c>
      <c r="Q115" s="81"/>
    </row>
    <row r="116" spans="1:17" s="6" customFormat="1" ht="18" x14ac:dyDescent="0.25">
      <c r="A116" s="6" t="str">
        <f>'3500 '!A116</f>
        <v>a</v>
      </c>
      <c r="B116" s="70">
        <f>'3500 '!B116</f>
        <v>0</v>
      </c>
      <c r="C116" s="33" t="str">
        <f>'3500 '!C116</f>
        <v>პრემია</v>
      </c>
      <c r="D116" s="11">
        <f>'3500 '!D116</f>
        <v>0</v>
      </c>
      <c r="E116" s="11">
        <f>'3500 '!E116</f>
        <v>0</v>
      </c>
      <c r="F116" s="42">
        <f>'3500 '!F116</f>
        <v>0</v>
      </c>
      <c r="G116" s="42">
        <f>'3500 '!G116</f>
        <v>0</v>
      </c>
      <c r="H116" s="51" t="str">
        <f>'3500 '!L116</f>
        <v/>
      </c>
      <c r="I116" s="11">
        <f>'3500 '!M116</f>
        <v>0</v>
      </c>
      <c r="J116" s="11">
        <f>'3500 '!O116</f>
        <v>0</v>
      </c>
      <c r="K116" s="11">
        <f>'3500 '!S116</f>
        <v>0</v>
      </c>
      <c r="L116" s="42" t="str">
        <f>'3500 '!T116</f>
        <v/>
      </c>
      <c r="M116" s="51" t="str">
        <f>'3500 '!U116</f>
        <v/>
      </c>
      <c r="N116" s="61" t="str">
        <f>'3500 '!V116</f>
        <v/>
      </c>
      <c r="O116" s="51" t="str">
        <f>'3500 '!AB116</f>
        <v/>
      </c>
      <c r="P116" s="61">
        <f>G116+'3500 '!W116-K116</f>
        <v>0</v>
      </c>
      <c r="Q116" s="81"/>
    </row>
    <row r="117" spans="1:17" s="6" customFormat="1" ht="18" x14ac:dyDescent="0.25">
      <c r="A117" s="6" t="str">
        <f>'3500 '!A117</f>
        <v>a</v>
      </c>
      <c r="B117" s="70">
        <f>'3500 '!B117</f>
        <v>0</v>
      </c>
      <c r="C117" s="33" t="str">
        <f>'3500 '!C117</f>
        <v>დანამატი</v>
      </c>
      <c r="D117" s="11">
        <f>'3500 '!D117</f>
        <v>0</v>
      </c>
      <c r="E117" s="11">
        <f>'3500 '!E117</f>
        <v>0</v>
      </c>
      <c r="F117" s="42">
        <f>'3500 '!F117</f>
        <v>0</v>
      </c>
      <c r="G117" s="42">
        <f>'3500 '!G117</f>
        <v>1580.0150000000001</v>
      </c>
      <c r="H117" s="51" t="str">
        <f>'3500 '!L117</f>
        <v/>
      </c>
      <c r="I117" s="11">
        <f>'3500 '!M117</f>
        <v>0</v>
      </c>
      <c r="J117" s="11">
        <f>'3500 '!O117</f>
        <v>109.9899999999999</v>
      </c>
      <c r="K117" s="11">
        <f>'3500 '!S117</f>
        <v>1580.0150000000001</v>
      </c>
      <c r="L117" s="42" t="str">
        <f>'3500 '!T117</f>
        <v/>
      </c>
      <c r="M117" s="51" t="str">
        <f>'3500 '!U117</f>
        <v/>
      </c>
      <c r="N117" s="61" t="str">
        <f>'3500 '!V117</f>
        <v/>
      </c>
      <c r="O117" s="51" t="str">
        <f>'3500 '!AB117</f>
        <v/>
      </c>
      <c r="P117" s="61">
        <f>G117+'3500 '!W117-K117</f>
        <v>0</v>
      </c>
      <c r="Q117" s="81"/>
    </row>
    <row r="118" spans="1:17" s="6" customFormat="1" ht="18" x14ac:dyDescent="0.25">
      <c r="A118" s="6" t="str">
        <f>'3500 '!A118</f>
        <v>a</v>
      </c>
      <c r="B118" s="70">
        <f>'3500 '!B118</f>
        <v>0</v>
      </c>
      <c r="C118" s="10" t="str">
        <f>'3500 '!C118</f>
        <v>საქონელი და მომსახურება</v>
      </c>
      <c r="D118" s="11">
        <f>'3500 '!D118</f>
        <v>4860</v>
      </c>
      <c r="E118" s="11">
        <f>'3500 '!E118</f>
        <v>4700.3790000000008</v>
      </c>
      <c r="F118" s="42">
        <f>'3500 '!F118</f>
        <v>2845.4140000000002</v>
      </c>
      <c r="G118" s="42">
        <f>'3500 '!G118</f>
        <v>2658.5596399999995</v>
      </c>
      <c r="H118" s="51">
        <f>'3500 '!L118</f>
        <v>0.93433139782119556</v>
      </c>
      <c r="I118" s="11">
        <f>'3500 '!M118</f>
        <v>0</v>
      </c>
      <c r="J118" s="11">
        <f>'3500 '!O118</f>
        <v>417.54008999999985</v>
      </c>
      <c r="K118" s="11">
        <f>'3500 '!S118</f>
        <v>272.89237999999932</v>
      </c>
      <c r="L118" s="42">
        <f>'3500 '!T118</f>
        <v>186.85436000000072</v>
      </c>
      <c r="M118" s="51">
        <f>'3500 '!U118</f>
        <v>0.5656053777791108</v>
      </c>
      <c r="N118" s="61">
        <f>'3500 '!V118</f>
        <v>2041.8193600000013</v>
      </c>
      <c r="O118" s="51">
        <f>'3500 '!AB118</f>
        <v>0.99961293334005596</v>
      </c>
      <c r="P118" s="61">
        <f>G118+'3500 '!W118-K118</f>
        <v>4041.7672600000005</v>
      </c>
      <c r="Q118" s="81"/>
    </row>
    <row r="119" spans="1:17" s="6" customFormat="1" ht="36" x14ac:dyDescent="0.25">
      <c r="A119" s="6" t="str">
        <f>'3500 '!A119</f>
        <v>a</v>
      </c>
      <c r="B119" s="70">
        <f>'3500 '!B119</f>
        <v>0</v>
      </c>
      <c r="C119" s="33" t="str">
        <f>'3500 '!C119</f>
        <v>მ.შ. შტატგარეშეთა შრომის ანაზღაურება</v>
      </c>
      <c r="D119" s="11">
        <f>'3500 '!D119</f>
        <v>0</v>
      </c>
      <c r="E119" s="11">
        <f>'3500 '!E119</f>
        <v>0</v>
      </c>
      <c r="F119" s="42">
        <f>'3500 '!F119</f>
        <v>0</v>
      </c>
      <c r="G119" s="42">
        <f>'3500 '!G119</f>
        <v>629.79859999999996</v>
      </c>
      <c r="H119" s="51" t="str">
        <f>'3500 '!L119</f>
        <v/>
      </c>
      <c r="I119" s="11">
        <f>'3500 '!M119</f>
        <v>0</v>
      </c>
      <c r="J119" s="11">
        <f>'3500 '!O119</f>
        <v>68.492979999999989</v>
      </c>
      <c r="K119" s="11">
        <f>'3500 '!S119</f>
        <v>629.79859999999996</v>
      </c>
      <c r="L119" s="42" t="str">
        <f>'3500 '!T119</f>
        <v/>
      </c>
      <c r="M119" s="51" t="str">
        <f>'3500 '!U119</f>
        <v/>
      </c>
      <c r="N119" s="61" t="str">
        <f>'3500 '!V119</f>
        <v/>
      </c>
      <c r="O119" s="51" t="str">
        <f>'3500 '!AB119</f>
        <v/>
      </c>
      <c r="P119" s="61">
        <f>G119+'3500 '!W119-K119</f>
        <v>0</v>
      </c>
      <c r="Q119" s="81"/>
    </row>
    <row r="120" spans="1:17" s="6" customFormat="1" ht="18" x14ac:dyDescent="0.25">
      <c r="A120" s="6" t="str">
        <f>'3500 '!A120</f>
        <v>b</v>
      </c>
      <c r="B120" s="70" t="str">
        <f>'3500 '!B120</f>
        <v/>
      </c>
      <c r="C120" s="10" t="str">
        <f>'3500 '!C120</f>
        <v>პროცენტი</v>
      </c>
      <c r="D120" s="12">
        <f>'3500 '!D120</f>
        <v>0</v>
      </c>
      <c r="E120" s="12">
        <f>'3500 '!E120</f>
        <v>0</v>
      </c>
      <c r="F120" s="43">
        <f>'3500 '!F120</f>
        <v>0</v>
      </c>
      <c r="G120" s="43">
        <f>'3500 '!G120</f>
        <v>0</v>
      </c>
      <c r="H120" s="52" t="str">
        <f>'3500 '!L120</f>
        <v/>
      </c>
      <c r="I120" s="12">
        <f>'3500 '!M120</f>
        <v>0</v>
      </c>
      <c r="J120" s="12">
        <f>'3500 '!O120</f>
        <v>0</v>
      </c>
      <c r="K120" s="12">
        <f>'3500 '!S120</f>
        <v>0</v>
      </c>
      <c r="L120" s="43">
        <f>'3500 '!T120</f>
        <v>0</v>
      </c>
      <c r="M120" s="52" t="str">
        <f>'3500 '!U120</f>
        <v/>
      </c>
      <c r="N120" s="62">
        <f>'3500 '!V120</f>
        <v>0</v>
      </c>
      <c r="O120" s="52" t="str">
        <f>'3500 '!AB120</f>
        <v/>
      </c>
      <c r="P120" s="62">
        <f>G120+'3500 '!W120-K120</f>
        <v>0</v>
      </c>
      <c r="Q120" s="81"/>
    </row>
    <row r="121" spans="1:17" s="6" customFormat="1" ht="18" x14ac:dyDescent="0.25">
      <c r="A121" s="6" t="str">
        <f>'3500 '!A121</f>
        <v>b</v>
      </c>
      <c r="B121" s="70" t="str">
        <f>'3500 '!B121</f>
        <v/>
      </c>
      <c r="C121" s="10" t="str">
        <f>'3500 '!C121</f>
        <v>სუბსიდიები</v>
      </c>
      <c r="D121" s="12">
        <f>'3500 '!D121</f>
        <v>0</v>
      </c>
      <c r="E121" s="12">
        <f>'3500 '!E121</f>
        <v>0</v>
      </c>
      <c r="F121" s="43">
        <f>'3500 '!F121</f>
        <v>0</v>
      </c>
      <c r="G121" s="43">
        <f>'3500 '!G121</f>
        <v>0</v>
      </c>
      <c r="H121" s="52" t="str">
        <f>'3500 '!L121</f>
        <v/>
      </c>
      <c r="I121" s="12">
        <f>'3500 '!M121</f>
        <v>0</v>
      </c>
      <c r="J121" s="12">
        <f>'3500 '!O121</f>
        <v>0</v>
      </c>
      <c r="K121" s="12">
        <f>'3500 '!S121</f>
        <v>0</v>
      </c>
      <c r="L121" s="43">
        <f>'3500 '!T121</f>
        <v>0</v>
      </c>
      <c r="M121" s="52" t="str">
        <f>'3500 '!U121</f>
        <v/>
      </c>
      <c r="N121" s="62">
        <f>'3500 '!V121</f>
        <v>0</v>
      </c>
      <c r="O121" s="52" t="str">
        <f>'3500 '!AB121</f>
        <v/>
      </c>
      <c r="P121" s="62">
        <f>G121+'3500 '!W121-K121</f>
        <v>0</v>
      </c>
      <c r="Q121" s="81"/>
    </row>
    <row r="122" spans="1:17" s="6" customFormat="1" ht="18" x14ac:dyDescent="0.25">
      <c r="A122" s="6" t="str">
        <f>'3500 '!A122</f>
        <v>a</v>
      </c>
      <c r="B122" s="70" t="str">
        <f>'3500 '!B122</f>
        <v/>
      </c>
      <c r="C122" s="10" t="str">
        <f>'3500 '!C122</f>
        <v>გრანტები</v>
      </c>
      <c r="D122" s="12">
        <f>'3500 '!D122</f>
        <v>0</v>
      </c>
      <c r="E122" s="12">
        <f>'3500 '!E122</f>
        <v>2.5</v>
      </c>
      <c r="F122" s="43">
        <f>'3500 '!F122</f>
        <v>2.5</v>
      </c>
      <c r="G122" s="43">
        <f>'3500 '!G122</f>
        <v>2.4289099999999997</v>
      </c>
      <c r="H122" s="52">
        <f>'3500 '!L122</f>
        <v>0.97156399999999987</v>
      </c>
      <c r="I122" s="12">
        <f>'3500 '!M122</f>
        <v>0</v>
      </c>
      <c r="J122" s="12">
        <f>'3500 '!O122</f>
        <v>0</v>
      </c>
      <c r="K122" s="12">
        <f>'3500 '!S122</f>
        <v>0</v>
      </c>
      <c r="L122" s="43">
        <f>'3500 '!T122</f>
        <v>7.109000000000032E-2</v>
      </c>
      <c r="M122" s="52">
        <f>'3500 '!U122</f>
        <v>0.97156399999999987</v>
      </c>
      <c r="N122" s="62">
        <f>'3500 '!V122</f>
        <v>7.109000000000032E-2</v>
      </c>
      <c r="O122" s="52">
        <f>'3500 '!AB122</f>
        <v>0.97156399999999987</v>
      </c>
      <c r="P122" s="62">
        <f>G122+'3500 '!W122-K122</f>
        <v>2.4289099999999997</v>
      </c>
      <c r="Q122" s="81"/>
    </row>
    <row r="123" spans="1:17" s="6" customFormat="1" ht="18" x14ac:dyDescent="0.25">
      <c r="A123" s="6" t="str">
        <f>'3500 '!A123</f>
        <v>a</v>
      </c>
      <c r="B123" s="70" t="str">
        <f>'3500 '!B123</f>
        <v/>
      </c>
      <c r="C123" s="10" t="str">
        <f>'3500 '!C123</f>
        <v>სოციალური უზრუნველყოფა</v>
      </c>
      <c r="D123" s="11">
        <f>'3500 '!D123</f>
        <v>100</v>
      </c>
      <c r="E123" s="11">
        <f>'3500 '!E123</f>
        <v>249</v>
      </c>
      <c r="F123" s="42">
        <f>'3500 '!F123</f>
        <v>231.4</v>
      </c>
      <c r="G123" s="42">
        <f>'3500 '!G123</f>
        <v>224.94570999999999</v>
      </c>
      <c r="H123" s="51">
        <f>'3500 '!L123</f>
        <v>0.97210764909248049</v>
      </c>
      <c r="I123" s="11">
        <f>'3500 '!M123</f>
        <v>0</v>
      </c>
      <c r="J123" s="11">
        <f>'3500 '!O123</f>
        <v>11.111849999999977</v>
      </c>
      <c r="K123" s="11">
        <f>'3500 '!S123</f>
        <v>6.4979700000000093</v>
      </c>
      <c r="L123" s="42">
        <f>'3500 '!T123</f>
        <v>6.4542900000000145</v>
      </c>
      <c r="M123" s="51">
        <f>'3500 '!U123</f>
        <v>0.9033964257028112</v>
      </c>
      <c r="N123" s="61">
        <f>'3500 '!V123</f>
        <v>24.054290000000009</v>
      </c>
      <c r="O123" s="51">
        <f>'3500 '!AB123</f>
        <v>0.99978196787148588</v>
      </c>
      <c r="P123" s="61">
        <f>G123+'3500 '!W123-K123</f>
        <v>240.64773999999997</v>
      </c>
      <c r="Q123" s="81"/>
    </row>
    <row r="124" spans="1:17" s="6" customFormat="1" ht="18" x14ac:dyDescent="0.25">
      <c r="A124" s="6" t="str">
        <f>'3500 '!A124</f>
        <v>a</v>
      </c>
      <c r="B124" s="70" t="str">
        <f>'3500 '!B124</f>
        <v/>
      </c>
      <c r="C124" s="10" t="str">
        <f>'3500 '!C124</f>
        <v>სხვა ხარჯები</v>
      </c>
      <c r="D124" s="11">
        <f>'3500 '!D124</f>
        <v>50</v>
      </c>
      <c r="E124" s="11">
        <f>'3500 '!E124</f>
        <v>45.079000000000008</v>
      </c>
      <c r="F124" s="42">
        <f>'3500 '!F124</f>
        <v>24.579000000000001</v>
      </c>
      <c r="G124" s="42">
        <f>'3500 '!G124</f>
        <v>22.320200000000007</v>
      </c>
      <c r="H124" s="51">
        <f>'3500 '!L124</f>
        <v>0.90810041091989124</v>
      </c>
      <c r="I124" s="11">
        <f>'3500 '!M124</f>
        <v>1.7189999999999997E-2</v>
      </c>
      <c r="J124" s="11">
        <f>'3500 '!O124</f>
        <v>2.1909500000000004</v>
      </c>
      <c r="K124" s="11">
        <f>'3500 '!S124</f>
        <v>4.2498500000000057</v>
      </c>
      <c r="L124" s="42">
        <f>'3500 '!T124</f>
        <v>2.2587999999999937</v>
      </c>
      <c r="M124" s="51">
        <f>'3500 '!U124</f>
        <v>0.49513520708090247</v>
      </c>
      <c r="N124" s="61">
        <f>'3500 '!V124</f>
        <v>22.758800000000001</v>
      </c>
      <c r="O124" s="51">
        <f>'3500 '!AB124</f>
        <v>0.93880077197808287</v>
      </c>
      <c r="P124" s="61">
        <f>G124+'3500 '!W124-K124</f>
        <v>35.570350000000005</v>
      </c>
      <c r="Q124" s="81"/>
    </row>
    <row r="125" spans="1:17" s="6" customFormat="1" ht="36" x14ac:dyDescent="0.25">
      <c r="A125" s="6" t="str">
        <f>'3500 '!A125</f>
        <v>a</v>
      </c>
      <c r="B125" s="69" t="str">
        <f>'3500 '!B125</f>
        <v/>
      </c>
      <c r="C125" s="8" t="str">
        <f>'3500 '!C125</f>
        <v>არაფინანსური აქტივების ზრდა</v>
      </c>
      <c r="D125" s="9">
        <f>'3500 '!D125</f>
        <v>1000</v>
      </c>
      <c r="E125" s="9">
        <f>'3500 '!E125</f>
        <v>932.70799999999997</v>
      </c>
      <c r="F125" s="41">
        <f>'3500 '!F125</f>
        <v>252.708</v>
      </c>
      <c r="G125" s="41">
        <f>'3500 '!G125</f>
        <v>243.79682</v>
      </c>
      <c r="H125" s="50">
        <f>'3500 '!L125</f>
        <v>0.96473724614970635</v>
      </c>
      <c r="I125" s="9">
        <f>'3500 '!M125</f>
        <v>0</v>
      </c>
      <c r="J125" s="9">
        <f>'3500 '!O125</f>
        <v>64.145679999999984</v>
      </c>
      <c r="K125" s="9">
        <f>'3500 '!S125</f>
        <v>88.085800000000006</v>
      </c>
      <c r="L125" s="41">
        <f>'3500 '!T125</f>
        <v>8.9111800000000017</v>
      </c>
      <c r="M125" s="50">
        <f>'3500 '!U125</f>
        <v>0.26138600719625005</v>
      </c>
      <c r="N125" s="60">
        <f>'3500 '!V125</f>
        <v>688.91117999999994</v>
      </c>
      <c r="O125" s="50">
        <f>'3500 '!AB125</f>
        <v>0.97758014298151197</v>
      </c>
      <c r="P125" s="60">
        <f>G125+'3500 '!W125-K125</f>
        <v>761.3110200000001</v>
      </c>
      <c r="Q125" s="81"/>
    </row>
    <row r="126" spans="1:17" s="6" customFormat="1" x14ac:dyDescent="0.25">
      <c r="A126" s="6" t="str">
        <f>'3500 '!A126</f>
        <v>b</v>
      </c>
      <c r="B126" s="69" t="str">
        <f>'3500 '!B126</f>
        <v/>
      </c>
      <c r="C126" s="13" t="str">
        <f>'3500 '!C126</f>
        <v>ფინანსური აქტივების ზრდა</v>
      </c>
      <c r="D126" s="14">
        <f>'3500 '!D126</f>
        <v>0</v>
      </c>
      <c r="E126" s="14">
        <f>'3500 '!E126</f>
        <v>0</v>
      </c>
      <c r="F126" s="44">
        <f>'3500 '!F126</f>
        <v>0</v>
      </c>
      <c r="G126" s="44">
        <f>'3500 '!G126</f>
        <v>0</v>
      </c>
      <c r="H126" s="53" t="str">
        <f>'3500 '!L126</f>
        <v/>
      </c>
      <c r="I126" s="14">
        <f>'3500 '!M126</f>
        <v>0</v>
      </c>
      <c r="J126" s="14">
        <f>'3500 '!O126</f>
        <v>0</v>
      </c>
      <c r="K126" s="14">
        <f>'3500 '!S126</f>
        <v>0</v>
      </c>
      <c r="L126" s="44">
        <f>'3500 '!T126</f>
        <v>0</v>
      </c>
      <c r="M126" s="53" t="str">
        <f>'3500 '!U126</f>
        <v/>
      </c>
      <c r="N126" s="63">
        <f>'3500 '!V126</f>
        <v>0</v>
      </c>
      <c r="O126" s="53" t="str">
        <f>'3500 '!AB126</f>
        <v/>
      </c>
      <c r="P126" s="63">
        <f>G126+'3500 '!W126-K126</f>
        <v>0</v>
      </c>
      <c r="Q126" s="81"/>
    </row>
    <row r="127" spans="1:17" s="6" customFormat="1" ht="15.75" thickBot="1" x14ac:dyDescent="0.3">
      <c r="A127" s="6" t="str">
        <f>'3500 '!A127</f>
        <v>b</v>
      </c>
      <c r="B127" s="71" t="str">
        <f>'3500 '!B127</f>
        <v/>
      </c>
      <c r="C127" s="17" t="str">
        <f>'3500 '!C127</f>
        <v>ვალდებულებების კლება</v>
      </c>
      <c r="D127" s="18">
        <f>'3500 '!D127</f>
        <v>0</v>
      </c>
      <c r="E127" s="18">
        <f>'3500 '!E127</f>
        <v>0</v>
      </c>
      <c r="F127" s="46">
        <f>'3500 '!F127</f>
        <v>0</v>
      </c>
      <c r="G127" s="46">
        <f>'3500 '!G127</f>
        <v>0</v>
      </c>
      <c r="H127" s="55" t="str">
        <f>'3500 '!L127</f>
        <v/>
      </c>
      <c r="I127" s="18">
        <f>'3500 '!M127</f>
        <v>0</v>
      </c>
      <c r="J127" s="18">
        <f>'3500 '!O127</f>
        <v>0</v>
      </c>
      <c r="K127" s="18">
        <f>'3500 '!S127</f>
        <v>0</v>
      </c>
      <c r="L127" s="46">
        <f>'3500 '!T127</f>
        <v>0</v>
      </c>
      <c r="M127" s="55" t="str">
        <f>'3500 '!U127</f>
        <v/>
      </c>
      <c r="N127" s="65">
        <f>'3500 '!V127</f>
        <v>0</v>
      </c>
      <c r="O127" s="55" t="str">
        <f>'3500 '!AB127</f>
        <v/>
      </c>
      <c r="P127" s="65">
        <f>G127+'3500 '!W127-K127</f>
        <v>0</v>
      </c>
      <c r="Q127" s="81"/>
    </row>
    <row r="128" spans="1:17" s="6" customFormat="1" ht="46.5" thickTop="1" thickBot="1" x14ac:dyDescent="0.3">
      <c r="A128" s="6" t="str">
        <f>'3500 '!A128</f>
        <v>b</v>
      </c>
      <c r="B128" s="67" t="str">
        <f>'3500 '!B128</f>
        <v>35 01 04 01</v>
      </c>
      <c r="C128" s="21" t="str">
        <f>'3500 '!C128</f>
        <v>სსიპ - სოციალური მომსახურების სააგენტო (აპარატი)</v>
      </c>
      <c r="D128" s="22">
        <f>'3500 '!D128</f>
        <v>13730</v>
      </c>
      <c r="E128" s="23">
        <f>'3500 '!E128</f>
        <v>21541.608999999997</v>
      </c>
      <c r="F128" s="47">
        <f>'3500 '!F128</f>
        <v>13820.296</v>
      </c>
      <c r="G128" s="47">
        <f>'3500 '!G128</f>
        <v>13649.753279999999</v>
      </c>
      <c r="H128" s="56">
        <f>'3500 '!L128</f>
        <v>0.98765998065453875</v>
      </c>
      <c r="I128" s="22">
        <f>'3500 '!M128</f>
        <v>0</v>
      </c>
      <c r="J128" s="22">
        <f>'3500 '!O128</f>
        <v>1610.8384299999993</v>
      </c>
      <c r="K128" s="22">
        <f>'3500 '!S128</f>
        <v>1570.8084399999971</v>
      </c>
      <c r="L128" s="47">
        <f>'3500 '!T128</f>
        <v>170.54272000000128</v>
      </c>
      <c r="M128" s="56">
        <f>'3500 '!U128</f>
        <v>0.63364594910250205</v>
      </c>
      <c r="N128" s="66">
        <f>'3500 '!V128</f>
        <v>7891.8557199999977</v>
      </c>
      <c r="O128" s="56">
        <f>'3500 '!AB128</f>
        <v>0</v>
      </c>
      <c r="P128" s="66">
        <f>G128+'3500 '!W128-K128</f>
        <v>19017.744840000003</v>
      </c>
      <c r="Q128" s="81"/>
    </row>
    <row r="129" spans="1:17" s="6" customFormat="1" ht="15.75" thickTop="1" x14ac:dyDescent="0.25">
      <c r="A129" s="6" t="str">
        <f>'3500 '!A129</f>
        <v>b</v>
      </c>
      <c r="B129" s="69" t="str">
        <f>'3500 '!B129</f>
        <v/>
      </c>
      <c r="C129" s="13" t="str">
        <f>'3500 '!C129</f>
        <v>ხარჯები</v>
      </c>
      <c r="D129" s="14">
        <f>'3500 '!D129</f>
        <v>12730</v>
      </c>
      <c r="E129" s="14">
        <f>'3500 '!E129</f>
        <v>20608.900999999998</v>
      </c>
      <c r="F129" s="44">
        <f>'3500 '!F129</f>
        <v>13567.588</v>
      </c>
      <c r="G129" s="44">
        <f>'3500 '!G129</f>
        <v>13405.956459999999</v>
      </c>
      <c r="H129" s="53">
        <f>'3500 '!L129</f>
        <v>0.98808693630732303</v>
      </c>
      <c r="I129" s="14">
        <f>'3500 '!M129</f>
        <v>0</v>
      </c>
      <c r="J129" s="14">
        <f>'3500 '!O129</f>
        <v>1546.6927499999993</v>
      </c>
      <c r="K129" s="14">
        <f>'3500 '!S129</f>
        <v>1482.7226399999981</v>
      </c>
      <c r="L129" s="44">
        <f>'3500 '!T129</f>
        <v>161.63154000000031</v>
      </c>
      <c r="M129" s="53">
        <f>'3500 '!U129</f>
        <v>0.65049351539900169</v>
      </c>
      <c r="N129" s="63">
        <f>'3500 '!V129</f>
        <v>7202.9445399999986</v>
      </c>
      <c r="O129" s="53">
        <f>'3500 '!AB129</f>
        <v>0</v>
      </c>
      <c r="P129" s="63">
        <f>G129+'3500 '!W129-K129</f>
        <v>18256.433819999998</v>
      </c>
      <c r="Q129" s="81"/>
    </row>
    <row r="130" spans="1:17" s="6" customFormat="1" ht="18" x14ac:dyDescent="0.25">
      <c r="A130" s="6" t="str">
        <f>'3500 '!A130</f>
        <v>b</v>
      </c>
      <c r="B130" s="70" t="str">
        <f>'3500 '!B130</f>
        <v/>
      </c>
      <c r="C130" s="10" t="str">
        <f>'3500 '!C130</f>
        <v>შრომის ანაზღაურება</v>
      </c>
      <c r="D130" s="12">
        <f>'3500 '!D130</f>
        <v>8229</v>
      </c>
      <c r="E130" s="12">
        <f>'3500 '!E130</f>
        <v>16111.955</v>
      </c>
      <c r="F130" s="43">
        <f>'3500 '!F130</f>
        <v>10884.955</v>
      </c>
      <c r="G130" s="43">
        <f>'3500 '!G130</f>
        <v>10839.500199999999</v>
      </c>
      <c r="H130" s="52">
        <f>'3500 '!L130</f>
        <v>0.99582407093093162</v>
      </c>
      <c r="I130" s="12">
        <f>'3500 '!M130</f>
        <v>0</v>
      </c>
      <c r="J130" s="12">
        <f>'3500 '!O130</f>
        <v>1151.8494599999995</v>
      </c>
      <c r="K130" s="12">
        <f>'3500 '!S130</f>
        <v>1230.5063499999997</v>
      </c>
      <c r="L130" s="43">
        <f>'3500 '!T130</f>
        <v>45.454800000001342</v>
      </c>
      <c r="M130" s="52">
        <f>'3500 '!U130</f>
        <v>0.67276132536368172</v>
      </c>
      <c r="N130" s="62">
        <f>'3500 '!V130</f>
        <v>5272.4548000000013</v>
      </c>
      <c r="O130" s="52">
        <f>'3500 '!AB130</f>
        <v>0</v>
      </c>
      <c r="P130" s="62">
        <f>G130+'3500 '!W130-K130</f>
        <v>14380.993849999999</v>
      </c>
      <c r="Q130" s="81"/>
    </row>
    <row r="131" spans="1:17" s="6" customFormat="1" ht="18" x14ac:dyDescent="0.25">
      <c r="A131" s="6" t="str">
        <f>'3500 '!A131</f>
        <v>b</v>
      </c>
      <c r="B131" s="70">
        <f>'3500 '!B131</f>
        <v>0</v>
      </c>
      <c r="C131" s="33" t="str">
        <f>'3500 '!C131</f>
        <v>თანამდებობრივი სარგო</v>
      </c>
      <c r="D131" s="12">
        <f>'3500 '!D131</f>
        <v>0</v>
      </c>
      <c r="E131" s="12">
        <f>'3500 '!E131</f>
        <v>0</v>
      </c>
      <c r="F131" s="43">
        <f>'3500 '!F131</f>
        <v>0</v>
      </c>
      <c r="G131" s="43">
        <f>'3500 '!G131</f>
        <v>9259.4851999999992</v>
      </c>
      <c r="H131" s="52" t="str">
        <f>'3500 '!L131</f>
        <v/>
      </c>
      <c r="I131" s="12">
        <f>'3500 '!M131</f>
        <v>0</v>
      </c>
      <c r="J131" s="12">
        <f>'3500 '!O131</f>
        <v>1041.8594599999997</v>
      </c>
      <c r="K131" s="12">
        <f>'3500 '!S131</f>
        <v>9259.4851999999992</v>
      </c>
      <c r="L131" s="43" t="str">
        <f>'3500 '!T131</f>
        <v/>
      </c>
      <c r="M131" s="52" t="str">
        <f>'3500 '!U131</f>
        <v/>
      </c>
      <c r="N131" s="62" t="str">
        <f>'3500 '!V131</f>
        <v/>
      </c>
      <c r="O131" s="52">
        <f>'3500 '!AB131</f>
        <v>0</v>
      </c>
      <c r="P131" s="62">
        <f>G131+'3500 '!W131-K131</f>
        <v>0</v>
      </c>
      <c r="Q131" s="81"/>
    </row>
    <row r="132" spans="1:17" s="6" customFormat="1" ht="18" x14ac:dyDescent="0.25">
      <c r="A132" s="6" t="str">
        <f>'3500 '!A132</f>
        <v>b</v>
      </c>
      <c r="B132" s="70">
        <f>'3500 '!B132</f>
        <v>0</v>
      </c>
      <c r="C132" s="33" t="str">
        <f>'3500 '!C132</f>
        <v>პრემია</v>
      </c>
      <c r="D132" s="12">
        <f>'3500 '!D132</f>
        <v>0</v>
      </c>
      <c r="E132" s="12">
        <f>'3500 '!E132</f>
        <v>0</v>
      </c>
      <c r="F132" s="43">
        <f>'3500 '!F132</f>
        <v>0</v>
      </c>
      <c r="G132" s="43">
        <f>'3500 '!G132</f>
        <v>0</v>
      </c>
      <c r="H132" s="52" t="str">
        <f>'3500 '!L132</f>
        <v/>
      </c>
      <c r="I132" s="12">
        <f>'3500 '!M132</f>
        <v>0</v>
      </c>
      <c r="J132" s="12">
        <f>'3500 '!O132</f>
        <v>0</v>
      </c>
      <c r="K132" s="12">
        <f>'3500 '!S132</f>
        <v>0</v>
      </c>
      <c r="L132" s="43" t="str">
        <f>'3500 '!T132</f>
        <v/>
      </c>
      <c r="M132" s="52" t="str">
        <f>'3500 '!U132</f>
        <v/>
      </c>
      <c r="N132" s="62" t="str">
        <f>'3500 '!V132</f>
        <v/>
      </c>
      <c r="O132" s="52">
        <f>'3500 '!AB132</f>
        <v>0</v>
      </c>
      <c r="P132" s="62">
        <f>G132+'3500 '!W132-K132</f>
        <v>0</v>
      </c>
      <c r="Q132" s="81"/>
    </row>
    <row r="133" spans="1:17" s="6" customFormat="1" ht="18" x14ac:dyDescent="0.25">
      <c r="A133" s="6" t="str">
        <f>'3500 '!A133</f>
        <v>b</v>
      </c>
      <c r="B133" s="70">
        <f>'3500 '!B133</f>
        <v>0</v>
      </c>
      <c r="C133" s="33" t="str">
        <f>'3500 '!C133</f>
        <v>დანამატი</v>
      </c>
      <c r="D133" s="12">
        <f>'3500 '!D133</f>
        <v>0</v>
      </c>
      <c r="E133" s="12">
        <f>'3500 '!E133</f>
        <v>0</v>
      </c>
      <c r="F133" s="43">
        <f>'3500 '!F133</f>
        <v>0</v>
      </c>
      <c r="G133" s="43">
        <f>'3500 '!G133</f>
        <v>1580.0150000000001</v>
      </c>
      <c r="H133" s="52" t="str">
        <f>'3500 '!L133</f>
        <v/>
      </c>
      <c r="I133" s="12">
        <f>'3500 '!M133</f>
        <v>0</v>
      </c>
      <c r="J133" s="12">
        <f>'3500 '!O133</f>
        <v>109.9899999999999</v>
      </c>
      <c r="K133" s="12">
        <f>'3500 '!S133</f>
        <v>1580.0150000000001</v>
      </c>
      <c r="L133" s="43" t="str">
        <f>'3500 '!T133</f>
        <v/>
      </c>
      <c r="M133" s="52" t="str">
        <f>'3500 '!U133</f>
        <v/>
      </c>
      <c r="N133" s="62" t="str">
        <f>'3500 '!V133</f>
        <v/>
      </c>
      <c r="O133" s="52">
        <f>'3500 '!AB133</f>
        <v>0</v>
      </c>
      <c r="P133" s="62">
        <f>G133+'3500 '!W133-K133</f>
        <v>0</v>
      </c>
      <c r="Q133" s="81"/>
    </row>
    <row r="134" spans="1:17" s="6" customFormat="1" ht="18" x14ac:dyDescent="0.25">
      <c r="A134" s="6" t="str">
        <f>'3500 '!A134</f>
        <v>b</v>
      </c>
      <c r="B134" s="70" t="str">
        <f>'3500 '!B134</f>
        <v/>
      </c>
      <c r="C134" s="10" t="str">
        <f>'3500 '!C134</f>
        <v>საქონელი და მომსახურება</v>
      </c>
      <c r="D134" s="12">
        <f>'3500 '!D134</f>
        <v>4397</v>
      </c>
      <c r="E134" s="12">
        <f>'3500 '!E134</f>
        <v>4259.4989999999998</v>
      </c>
      <c r="F134" s="43">
        <f>'3500 '!F134</f>
        <v>2477.7739999999999</v>
      </c>
      <c r="G134" s="43">
        <f>'3500 '!G134</f>
        <v>2363.0105099999996</v>
      </c>
      <c r="H134" s="52">
        <f>'3500 '!L134</f>
        <v>0.95368282579444286</v>
      </c>
      <c r="I134" s="12">
        <f>'3500 '!M134</f>
        <v>0</v>
      </c>
      <c r="J134" s="12">
        <f>'3500 '!O134</f>
        <v>384.24448999999981</v>
      </c>
      <c r="K134" s="12">
        <f>'3500 '!S134</f>
        <v>245.39200999999957</v>
      </c>
      <c r="L134" s="43">
        <f>'3500 '!T134</f>
        <v>114.76349000000027</v>
      </c>
      <c r="M134" s="52">
        <f>'3500 '!U134</f>
        <v>0.55476254601773578</v>
      </c>
      <c r="N134" s="62">
        <f>'3500 '!V134</f>
        <v>1896.4884900000002</v>
      </c>
      <c r="O134" s="52">
        <f>'3500 '!AB134</f>
        <v>0</v>
      </c>
      <c r="P134" s="62">
        <f>G134+'3500 '!W134-K134</f>
        <v>3650.3185000000003</v>
      </c>
      <c r="Q134" s="81"/>
    </row>
    <row r="135" spans="1:17" s="6" customFormat="1" ht="36" x14ac:dyDescent="0.25">
      <c r="A135" s="6" t="str">
        <f>'3500 '!A135</f>
        <v>b</v>
      </c>
      <c r="B135" s="70">
        <f>'3500 '!B135</f>
        <v>0</v>
      </c>
      <c r="C135" s="33" t="str">
        <f>'3500 '!C135</f>
        <v>მ.შ. შტატგარეშეთა შრომის ანაზღაურება</v>
      </c>
      <c r="D135" s="12">
        <f>'3500 '!D135</f>
        <v>0</v>
      </c>
      <c r="E135" s="12">
        <f>'3500 '!E135</f>
        <v>0</v>
      </c>
      <c r="F135" s="43">
        <f>'3500 '!F135</f>
        <v>0</v>
      </c>
      <c r="G135" s="43">
        <f>'3500 '!G135</f>
        <v>626.32859999999994</v>
      </c>
      <c r="H135" s="52" t="str">
        <f>'3500 '!L135</f>
        <v/>
      </c>
      <c r="I135" s="12">
        <f>'3500 '!M135</f>
        <v>0</v>
      </c>
      <c r="J135" s="12">
        <f>'3500 '!O135</f>
        <v>68.492979999999989</v>
      </c>
      <c r="K135" s="12">
        <f>'3500 '!S135</f>
        <v>626.32859999999994</v>
      </c>
      <c r="L135" s="43" t="str">
        <f>'3500 '!T135</f>
        <v/>
      </c>
      <c r="M135" s="52" t="str">
        <f>'3500 '!U135</f>
        <v/>
      </c>
      <c r="N135" s="62" t="str">
        <f>'3500 '!V135</f>
        <v/>
      </c>
      <c r="O135" s="52">
        <f>'3500 '!AB135</f>
        <v>0</v>
      </c>
      <c r="P135" s="62">
        <f>G135+'3500 '!W135-K135</f>
        <v>0</v>
      </c>
      <c r="Q135" s="81"/>
    </row>
    <row r="136" spans="1:17" s="6" customFormat="1" ht="18" x14ac:dyDescent="0.25">
      <c r="A136" s="6" t="str">
        <f>'3500 '!A136</f>
        <v>b</v>
      </c>
      <c r="B136" s="70" t="str">
        <f>'3500 '!B136</f>
        <v/>
      </c>
      <c r="C136" s="10" t="str">
        <f>'3500 '!C136</f>
        <v>პროცენტი</v>
      </c>
      <c r="D136" s="12">
        <f>'3500 '!D136</f>
        <v>0</v>
      </c>
      <c r="E136" s="12">
        <f>'3500 '!E136</f>
        <v>0</v>
      </c>
      <c r="F136" s="43">
        <f>'3500 '!F136</f>
        <v>0</v>
      </c>
      <c r="G136" s="43">
        <f>'3500 '!G136</f>
        <v>0</v>
      </c>
      <c r="H136" s="52" t="str">
        <f>'3500 '!L136</f>
        <v/>
      </c>
      <c r="I136" s="12">
        <f>'3500 '!M136</f>
        <v>0</v>
      </c>
      <c r="J136" s="12">
        <f>'3500 '!O136</f>
        <v>0</v>
      </c>
      <c r="K136" s="12">
        <f>'3500 '!S136</f>
        <v>0</v>
      </c>
      <c r="L136" s="43">
        <f>'3500 '!T136</f>
        <v>0</v>
      </c>
      <c r="M136" s="52" t="str">
        <f>'3500 '!U136</f>
        <v/>
      </c>
      <c r="N136" s="62">
        <f>'3500 '!V136</f>
        <v>0</v>
      </c>
      <c r="O136" s="52">
        <f>'3500 '!AB136</f>
        <v>0</v>
      </c>
      <c r="P136" s="62">
        <f>G136+'3500 '!W136-K136</f>
        <v>0</v>
      </c>
      <c r="Q136" s="81"/>
    </row>
    <row r="137" spans="1:17" s="6" customFormat="1" ht="18" x14ac:dyDescent="0.25">
      <c r="A137" s="6" t="str">
        <f>'3500 '!A137</f>
        <v>b</v>
      </c>
      <c r="B137" s="70" t="str">
        <f>'3500 '!B137</f>
        <v/>
      </c>
      <c r="C137" s="10" t="str">
        <f>'3500 '!C137</f>
        <v>სუბსიდიები</v>
      </c>
      <c r="D137" s="12">
        <f>'3500 '!D137</f>
        <v>0</v>
      </c>
      <c r="E137" s="12">
        <f>'3500 '!E137</f>
        <v>0</v>
      </c>
      <c r="F137" s="43">
        <f>'3500 '!F137</f>
        <v>0</v>
      </c>
      <c r="G137" s="43">
        <f>'3500 '!G137</f>
        <v>0</v>
      </c>
      <c r="H137" s="52" t="str">
        <f>'3500 '!L137</f>
        <v/>
      </c>
      <c r="I137" s="12">
        <f>'3500 '!M137</f>
        <v>0</v>
      </c>
      <c r="J137" s="12">
        <f>'3500 '!O137</f>
        <v>0</v>
      </c>
      <c r="K137" s="12">
        <f>'3500 '!S137</f>
        <v>0</v>
      </c>
      <c r="L137" s="43">
        <f>'3500 '!T137</f>
        <v>0</v>
      </c>
      <c r="M137" s="52" t="str">
        <f>'3500 '!U137</f>
        <v/>
      </c>
      <c r="N137" s="62">
        <f>'3500 '!V137</f>
        <v>0</v>
      </c>
      <c r="O137" s="52">
        <f>'3500 '!AB137</f>
        <v>0</v>
      </c>
      <c r="P137" s="62">
        <f>G137+'3500 '!W137-K137</f>
        <v>0</v>
      </c>
      <c r="Q137" s="81"/>
    </row>
    <row r="138" spans="1:17" s="6" customFormat="1" ht="18" x14ac:dyDescent="0.25">
      <c r="A138" s="6" t="str">
        <f>'3500 '!A138</f>
        <v>b</v>
      </c>
      <c r="B138" s="70" t="str">
        <f>'3500 '!B138</f>
        <v/>
      </c>
      <c r="C138" s="10" t="str">
        <f>'3500 '!C138</f>
        <v>გრანტები</v>
      </c>
      <c r="D138" s="12">
        <f>'3500 '!D138</f>
        <v>0</v>
      </c>
      <c r="E138" s="12">
        <f>'3500 '!E138</f>
        <v>2.5</v>
      </c>
      <c r="F138" s="43">
        <f>'3500 '!F138</f>
        <v>2.5</v>
      </c>
      <c r="G138" s="43">
        <f>'3500 '!G138</f>
        <v>2.4289099999999997</v>
      </c>
      <c r="H138" s="52">
        <f>'3500 '!L138</f>
        <v>0.97156399999999987</v>
      </c>
      <c r="I138" s="12">
        <f>'3500 '!M138</f>
        <v>0</v>
      </c>
      <c r="J138" s="12">
        <f>'3500 '!O138</f>
        <v>0</v>
      </c>
      <c r="K138" s="12">
        <f>'3500 '!S138</f>
        <v>0</v>
      </c>
      <c r="L138" s="43">
        <f>'3500 '!T138</f>
        <v>7.109000000000032E-2</v>
      </c>
      <c r="M138" s="52">
        <f>'3500 '!U138</f>
        <v>0.97156399999999987</v>
      </c>
      <c r="N138" s="62">
        <f>'3500 '!V138</f>
        <v>7.109000000000032E-2</v>
      </c>
      <c r="O138" s="52">
        <f>'3500 '!AB138</f>
        <v>0</v>
      </c>
      <c r="P138" s="62">
        <f>G138+'3500 '!W138-K138</f>
        <v>2.4289099999999997</v>
      </c>
      <c r="Q138" s="81"/>
    </row>
    <row r="139" spans="1:17" s="6" customFormat="1" ht="18" x14ac:dyDescent="0.25">
      <c r="A139" s="6" t="str">
        <f>'3500 '!A139</f>
        <v>b</v>
      </c>
      <c r="B139" s="70" t="str">
        <f>'3500 '!B139</f>
        <v/>
      </c>
      <c r="C139" s="10" t="str">
        <f>'3500 '!C139</f>
        <v>სოციალური უზრუნველყოფა</v>
      </c>
      <c r="D139" s="12">
        <f>'3500 '!D139</f>
        <v>59</v>
      </c>
      <c r="E139" s="12">
        <f>'3500 '!E139</f>
        <v>200</v>
      </c>
      <c r="F139" s="43">
        <f>'3500 '!F139</f>
        <v>186</v>
      </c>
      <c r="G139" s="43">
        <f>'3500 '!G139</f>
        <v>185.13235999999998</v>
      </c>
      <c r="H139" s="52">
        <f>'3500 '!L139</f>
        <v>0.99533526881720413</v>
      </c>
      <c r="I139" s="12">
        <f>'3500 '!M139</f>
        <v>0</v>
      </c>
      <c r="J139" s="12">
        <f>'3500 '!O139</f>
        <v>8.7500099999999748</v>
      </c>
      <c r="K139" s="12">
        <f>'3500 '!S139</f>
        <v>3.3004499999999837</v>
      </c>
      <c r="L139" s="43">
        <f>'3500 '!T139</f>
        <v>0.86764000000002284</v>
      </c>
      <c r="M139" s="52">
        <f>'3500 '!U139</f>
        <v>0.92566179999999987</v>
      </c>
      <c r="N139" s="62">
        <f>'3500 '!V139</f>
        <v>14.867640000000023</v>
      </c>
      <c r="O139" s="52">
        <f>'3500 '!AB139</f>
        <v>0</v>
      </c>
      <c r="P139" s="62">
        <f>G139+'3500 '!W139-K139</f>
        <v>196.33190999999999</v>
      </c>
      <c r="Q139" s="81"/>
    </row>
    <row r="140" spans="1:17" s="6" customFormat="1" ht="18" x14ac:dyDescent="0.25">
      <c r="A140" s="6" t="str">
        <f>'3500 '!A140</f>
        <v>b</v>
      </c>
      <c r="B140" s="70" t="str">
        <f>'3500 '!B140</f>
        <v/>
      </c>
      <c r="C140" s="10" t="str">
        <f>'3500 '!C140</f>
        <v>სხვა ხარჯები</v>
      </c>
      <c r="D140" s="12">
        <f>'3500 '!D140</f>
        <v>45</v>
      </c>
      <c r="E140" s="12">
        <f>'3500 '!E140</f>
        <v>34.947000000000003</v>
      </c>
      <c r="F140" s="43">
        <f>'3500 '!F140</f>
        <v>16.359000000000002</v>
      </c>
      <c r="G140" s="43">
        <f>'3500 '!G140</f>
        <v>15.88448</v>
      </c>
      <c r="H140" s="52">
        <f>'3500 '!L140</f>
        <v>0.97099333700103907</v>
      </c>
      <c r="I140" s="12">
        <f>'3500 '!M140</f>
        <v>0</v>
      </c>
      <c r="J140" s="12">
        <f>'3500 '!O140</f>
        <v>1.8487900000000002</v>
      </c>
      <c r="K140" s="12">
        <f>'3500 '!S140</f>
        <v>3.5238300000000002</v>
      </c>
      <c r="L140" s="43">
        <f>'3500 '!T140</f>
        <v>0.47452000000000183</v>
      </c>
      <c r="M140" s="52">
        <f>'3500 '!U140</f>
        <v>0.45453057487051818</v>
      </c>
      <c r="N140" s="62">
        <f>'3500 '!V140</f>
        <v>19.062520000000003</v>
      </c>
      <c r="O140" s="52">
        <f>'3500 '!AB140</f>
        <v>0</v>
      </c>
      <c r="P140" s="62">
        <f>G140+'3500 '!W140-K140</f>
        <v>26.36065</v>
      </c>
      <c r="Q140" s="81"/>
    </row>
    <row r="141" spans="1:17" s="6" customFormat="1" ht="30" x14ac:dyDescent="0.25">
      <c r="A141" s="6" t="str">
        <f>'3500 '!A141</f>
        <v>b</v>
      </c>
      <c r="B141" s="69" t="str">
        <f>'3500 '!B141</f>
        <v/>
      </c>
      <c r="C141" s="13" t="str">
        <f>'3500 '!C141</f>
        <v>არაფინანსური აქტივების ზრდა</v>
      </c>
      <c r="D141" s="14">
        <f>'3500 '!D141</f>
        <v>1000</v>
      </c>
      <c r="E141" s="14">
        <f>'3500 '!E141</f>
        <v>932.70799999999997</v>
      </c>
      <c r="F141" s="44">
        <f>'3500 '!F141</f>
        <v>252.708</v>
      </c>
      <c r="G141" s="44">
        <f>'3500 '!G141</f>
        <v>243.79682</v>
      </c>
      <c r="H141" s="53">
        <f>'3500 '!L141</f>
        <v>0.96473724614970635</v>
      </c>
      <c r="I141" s="14">
        <f>'3500 '!M141</f>
        <v>0</v>
      </c>
      <c r="J141" s="14">
        <f>'3500 '!O141</f>
        <v>64.145679999999984</v>
      </c>
      <c r="K141" s="14">
        <f>'3500 '!S141</f>
        <v>88.085800000000006</v>
      </c>
      <c r="L141" s="44">
        <f>'3500 '!T141</f>
        <v>8.9111800000000017</v>
      </c>
      <c r="M141" s="53">
        <f>'3500 '!U141</f>
        <v>0.26138600719625005</v>
      </c>
      <c r="N141" s="63">
        <f>'3500 '!V141</f>
        <v>688.91117999999994</v>
      </c>
      <c r="O141" s="53">
        <f>'3500 '!AB141</f>
        <v>0</v>
      </c>
      <c r="P141" s="63">
        <f>G141+'3500 '!W141-K141</f>
        <v>761.3110200000001</v>
      </c>
      <c r="Q141" s="81"/>
    </row>
    <row r="142" spans="1:17" s="6" customFormat="1" x14ac:dyDescent="0.25">
      <c r="A142" s="6" t="str">
        <f>'3500 '!A142</f>
        <v>b</v>
      </c>
      <c r="B142" s="69" t="str">
        <f>'3500 '!B142</f>
        <v/>
      </c>
      <c r="C142" s="13" t="str">
        <f>'3500 '!C142</f>
        <v>ფინანსური აქტივების ზრდა</v>
      </c>
      <c r="D142" s="14">
        <f>'3500 '!D142</f>
        <v>0</v>
      </c>
      <c r="E142" s="14">
        <f>'3500 '!E142</f>
        <v>0</v>
      </c>
      <c r="F142" s="44">
        <f>'3500 '!F142</f>
        <v>0</v>
      </c>
      <c r="G142" s="44">
        <f>'3500 '!G142</f>
        <v>0</v>
      </c>
      <c r="H142" s="53" t="str">
        <f>'3500 '!L142</f>
        <v/>
      </c>
      <c r="I142" s="14">
        <f>'3500 '!M142</f>
        <v>0</v>
      </c>
      <c r="J142" s="14">
        <f>'3500 '!O142</f>
        <v>0</v>
      </c>
      <c r="K142" s="14">
        <f>'3500 '!S142</f>
        <v>0</v>
      </c>
      <c r="L142" s="44">
        <f>'3500 '!T142</f>
        <v>0</v>
      </c>
      <c r="M142" s="53" t="str">
        <f>'3500 '!U142</f>
        <v/>
      </c>
      <c r="N142" s="63">
        <f>'3500 '!V142</f>
        <v>0</v>
      </c>
      <c r="O142" s="53">
        <f>'3500 '!AB142</f>
        <v>0</v>
      </c>
      <c r="P142" s="63">
        <f>G142+'3500 '!W142-K142</f>
        <v>0</v>
      </c>
      <c r="Q142" s="81"/>
    </row>
    <row r="143" spans="1:17" s="6" customFormat="1" ht="15.75" thickBot="1" x14ac:dyDescent="0.3">
      <c r="A143" s="6" t="str">
        <f>'3500 '!A143</f>
        <v>b</v>
      </c>
      <c r="B143" s="71" t="str">
        <f>'3500 '!B143</f>
        <v/>
      </c>
      <c r="C143" s="17" t="str">
        <f>'3500 '!C143</f>
        <v>ვალდებულებების კლება</v>
      </c>
      <c r="D143" s="18">
        <f>'3500 '!D143</f>
        <v>0</v>
      </c>
      <c r="E143" s="18">
        <f>'3500 '!E143</f>
        <v>0</v>
      </c>
      <c r="F143" s="46">
        <f>'3500 '!F143</f>
        <v>0</v>
      </c>
      <c r="G143" s="46">
        <f>'3500 '!G143</f>
        <v>0</v>
      </c>
      <c r="H143" s="55" t="str">
        <f>'3500 '!L143</f>
        <v/>
      </c>
      <c r="I143" s="18">
        <f>'3500 '!M143</f>
        <v>0</v>
      </c>
      <c r="J143" s="18">
        <f>'3500 '!O143</f>
        <v>0</v>
      </c>
      <c r="K143" s="18">
        <f>'3500 '!S143</f>
        <v>0</v>
      </c>
      <c r="L143" s="46">
        <f>'3500 '!T143</f>
        <v>0</v>
      </c>
      <c r="M143" s="55" t="str">
        <f>'3500 '!U143</f>
        <v/>
      </c>
      <c r="N143" s="65">
        <f>'3500 '!V143</f>
        <v>0</v>
      </c>
      <c r="O143" s="55">
        <f>'3500 '!AB143</f>
        <v>0</v>
      </c>
      <c r="P143" s="65">
        <f>G143+'3500 '!W143-K143</f>
        <v>0</v>
      </c>
      <c r="Q143" s="81"/>
    </row>
    <row r="144" spans="1:17" s="6" customFormat="1" ht="46.5" thickTop="1" thickBot="1" x14ac:dyDescent="0.3">
      <c r="A144" s="6" t="str">
        <f>'3500 '!A144</f>
        <v>b</v>
      </c>
      <c r="B144" s="67" t="str">
        <f>'3500 '!B144</f>
        <v>35 01 04 02</v>
      </c>
      <c r="C144" s="21" t="str">
        <f>'3500 '!C144</f>
        <v>სსიპ - სოციალური მომსახურების სააგენტოს იმერეთის სამხარეო ცენტრი</v>
      </c>
      <c r="D144" s="22">
        <f>'3500 '!D144</f>
        <v>1687</v>
      </c>
      <c r="E144" s="22">
        <f>'3500 '!E144</f>
        <v>215.184</v>
      </c>
      <c r="F144" s="47">
        <f>'3500 '!F144</f>
        <v>201.59399999999999</v>
      </c>
      <c r="G144" s="47">
        <f>'3500 '!G144</f>
        <v>196.12406999999999</v>
      </c>
      <c r="H144" s="56">
        <f>'3500 '!L144</f>
        <v>0.97286660317271345</v>
      </c>
      <c r="I144" s="22">
        <f>'3500 '!M144</f>
        <v>0</v>
      </c>
      <c r="J144" s="22">
        <f>'3500 '!O144</f>
        <v>6.9054399999999987</v>
      </c>
      <c r="K144" s="22">
        <f>'3500 '!S144</f>
        <v>7.5194000000000187</v>
      </c>
      <c r="L144" s="47">
        <f>'3500 '!T144</f>
        <v>5.4699300000000051</v>
      </c>
      <c r="M144" s="56">
        <f>'3500 '!U144</f>
        <v>0.91142496654026317</v>
      </c>
      <c r="N144" s="66">
        <f>'3500 '!V144</f>
        <v>19.059930000000008</v>
      </c>
      <c r="O144" s="56">
        <f>'3500 '!AB144</f>
        <v>0</v>
      </c>
      <c r="P144" s="66">
        <f>G144+'3500 '!W144-K144</f>
        <v>209.30466999999996</v>
      </c>
      <c r="Q144" s="81"/>
    </row>
    <row r="145" spans="1:17" s="6" customFormat="1" ht="15.75" thickTop="1" x14ac:dyDescent="0.25">
      <c r="A145" s="6" t="str">
        <f>'3500 '!A145</f>
        <v>b</v>
      </c>
      <c r="B145" s="69" t="str">
        <f>'3500 '!B145</f>
        <v/>
      </c>
      <c r="C145" s="13" t="str">
        <f>'3500 '!C145</f>
        <v>ხარჯები</v>
      </c>
      <c r="D145" s="14">
        <f>'3500 '!D145</f>
        <v>1687</v>
      </c>
      <c r="E145" s="14">
        <f>'3500 '!E145</f>
        <v>215.184</v>
      </c>
      <c r="F145" s="44">
        <f>'3500 '!F145</f>
        <v>201.59399999999999</v>
      </c>
      <c r="G145" s="44">
        <f>'3500 '!G145</f>
        <v>196.12406999999999</v>
      </c>
      <c r="H145" s="53">
        <f>'3500 '!L145</f>
        <v>0.97286660317271345</v>
      </c>
      <c r="I145" s="14">
        <f>'3500 '!M145</f>
        <v>0</v>
      </c>
      <c r="J145" s="14">
        <f>'3500 '!O145</f>
        <v>6.9054399999999987</v>
      </c>
      <c r="K145" s="14">
        <f>'3500 '!S145</f>
        <v>7.5194000000000187</v>
      </c>
      <c r="L145" s="44">
        <f>'3500 '!T145</f>
        <v>5.4699300000000051</v>
      </c>
      <c r="M145" s="53">
        <f>'3500 '!U145</f>
        <v>0.91142496654026317</v>
      </c>
      <c r="N145" s="63">
        <f>'3500 '!V145</f>
        <v>19.059930000000008</v>
      </c>
      <c r="O145" s="53">
        <f>'3500 '!AB145</f>
        <v>0</v>
      </c>
      <c r="P145" s="63">
        <f>G145+'3500 '!W145-K145</f>
        <v>209.30466999999996</v>
      </c>
      <c r="Q145" s="81"/>
    </row>
    <row r="146" spans="1:17" s="6" customFormat="1" ht="18" x14ac:dyDescent="0.25">
      <c r="A146" s="6" t="str">
        <f>'3500 '!A146</f>
        <v>b</v>
      </c>
      <c r="B146" s="70" t="str">
        <f>'3500 '!B146</f>
        <v/>
      </c>
      <c r="C146" s="10" t="str">
        <f>'3500 '!C146</f>
        <v>შრომის ანაზღაურება</v>
      </c>
      <c r="D146" s="12">
        <f>'3500 '!D146</f>
        <v>1596</v>
      </c>
      <c r="E146" s="12">
        <f>'3500 '!E146</f>
        <v>125.17400000000001</v>
      </c>
      <c r="F146" s="43">
        <f>'3500 '!F146</f>
        <v>125.17400000000001</v>
      </c>
      <c r="G146" s="43">
        <f>'3500 '!G146</f>
        <v>125.17314999999999</v>
      </c>
      <c r="H146" s="52">
        <f>'3500 '!L146</f>
        <v>0.99999320945244208</v>
      </c>
      <c r="I146" s="12">
        <f>'3500 '!M146</f>
        <v>0</v>
      </c>
      <c r="J146" s="12">
        <f>'3500 '!O146</f>
        <v>0</v>
      </c>
      <c r="K146" s="12">
        <f>'3500 '!S146</f>
        <v>0</v>
      </c>
      <c r="L146" s="43">
        <f>'3500 '!T146</f>
        <v>8.5000000001400622E-4</v>
      </c>
      <c r="M146" s="52">
        <f>'3500 '!U146</f>
        <v>0.99999320945244208</v>
      </c>
      <c r="N146" s="62">
        <f>'3500 '!V146</f>
        <v>8.5000000001400622E-4</v>
      </c>
      <c r="O146" s="52">
        <f>'3500 '!AB146</f>
        <v>0</v>
      </c>
      <c r="P146" s="62">
        <f>G146+'3500 '!W146-K146</f>
        <v>125.17314999999999</v>
      </c>
      <c r="Q146" s="81"/>
    </row>
    <row r="147" spans="1:17" s="6" customFormat="1" ht="18" x14ac:dyDescent="0.25">
      <c r="A147" s="6" t="str">
        <f>'3500 '!A147</f>
        <v>b</v>
      </c>
      <c r="B147" s="70">
        <f>'3500 '!B147</f>
        <v>0</v>
      </c>
      <c r="C147" s="33" t="str">
        <f>'3500 '!C147</f>
        <v>თანამდებობრივი სარგო</v>
      </c>
      <c r="D147" s="12">
        <f>'3500 '!D147</f>
        <v>0</v>
      </c>
      <c r="E147" s="12">
        <f>'3500 '!E147</f>
        <v>0</v>
      </c>
      <c r="F147" s="43">
        <f>'3500 '!F147</f>
        <v>0</v>
      </c>
      <c r="G147" s="43">
        <f>'3500 '!G147</f>
        <v>125.17314999999999</v>
      </c>
      <c r="H147" s="52" t="str">
        <f>'3500 '!L147</f>
        <v/>
      </c>
      <c r="I147" s="12">
        <f>'3500 '!M147</f>
        <v>0</v>
      </c>
      <c r="J147" s="12">
        <f>'3500 '!O147</f>
        <v>0</v>
      </c>
      <c r="K147" s="12">
        <f>'3500 '!S147</f>
        <v>0</v>
      </c>
      <c r="L147" s="43" t="str">
        <f>'3500 '!T147</f>
        <v/>
      </c>
      <c r="M147" s="52" t="str">
        <f>'3500 '!U147</f>
        <v/>
      </c>
      <c r="N147" s="62" t="str">
        <f>'3500 '!V147</f>
        <v/>
      </c>
      <c r="O147" s="52">
        <f>'3500 '!AB147</f>
        <v>0</v>
      </c>
      <c r="P147" s="62">
        <f>G147+'3500 '!W147-K147</f>
        <v>125.17314999999999</v>
      </c>
      <c r="Q147" s="81"/>
    </row>
    <row r="148" spans="1:17" s="6" customFormat="1" ht="18" x14ac:dyDescent="0.25">
      <c r="A148" s="6" t="str">
        <f>'3500 '!A148</f>
        <v>b</v>
      </c>
      <c r="B148" s="70">
        <f>'3500 '!B148</f>
        <v>0</v>
      </c>
      <c r="C148" s="33" t="str">
        <f>'3500 '!C148</f>
        <v>პრემია</v>
      </c>
      <c r="D148" s="12">
        <f>'3500 '!D148</f>
        <v>0</v>
      </c>
      <c r="E148" s="12">
        <f>'3500 '!E148</f>
        <v>0</v>
      </c>
      <c r="F148" s="43">
        <f>'3500 '!F148</f>
        <v>0</v>
      </c>
      <c r="G148" s="43">
        <f>'3500 '!G148</f>
        <v>0</v>
      </c>
      <c r="H148" s="52" t="str">
        <f>'3500 '!L148</f>
        <v/>
      </c>
      <c r="I148" s="12">
        <f>'3500 '!M148</f>
        <v>0</v>
      </c>
      <c r="J148" s="12">
        <f>'3500 '!O148</f>
        <v>0</v>
      </c>
      <c r="K148" s="12">
        <f>'3500 '!S148</f>
        <v>0</v>
      </c>
      <c r="L148" s="43" t="str">
        <f>'3500 '!T148</f>
        <v/>
      </c>
      <c r="M148" s="52" t="str">
        <f>'3500 '!U148</f>
        <v/>
      </c>
      <c r="N148" s="62" t="str">
        <f>'3500 '!V148</f>
        <v/>
      </c>
      <c r="O148" s="52">
        <f>'3500 '!AB148</f>
        <v>0</v>
      </c>
      <c r="P148" s="62">
        <f>G148+'3500 '!W148-K148</f>
        <v>0</v>
      </c>
      <c r="Q148" s="81"/>
    </row>
    <row r="149" spans="1:17" s="6" customFormat="1" ht="18" x14ac:dyDescent="0.25">
      <c r="A149" s="6" t="str">
        <f>'3500 '!A149</f>
        <v>b</v>
      </c>
      <c r="B149" s="70">
        <f>'3500 '!B149</f>
        <v>0</v>
      </c>
      <c r="C149" s="33" t="str">
        <f>'3500 '!C149</f>
        <v>დანამატი</v>
      </c>
      <c r="D149" s="12">
        <f>'3500 '!D149</f>
        <v>0</v>
      </c>
      <c r="E149" s="12">
        <f>'3500 '!E149</f>
        <v>0</v>
      </c>
      <c r="F149" s="43">
        <f>'3500 '!F149</f>
        <v>0</v>
      </c>
      <c r="G149" s="43">
        <f>'3500 '!G149</f>
        <v>0</v>
      </c>
      <c r="H149" s="52" t="str">
        <f>'3500 '!L149</f>
        <v/>
      </c>
      <c r="I149" s="12">
        <f>'3500 '!M149</f>
        <v>0</v>
      </c>
      <c r="J149" s="12">
        <f>'3500 '!O149</f>
        <v>0</v>
      </c>
      <c r="K149" s="12">
        <f>'3500 '!S149</f>
        <v>0</v>
      </c>
      <c r="L149" s="43" t="str">
        <f>'3500 '!T149</f>
        <v/>
      </c>
      <c r="M149" s="52" t="str">
        <f>'3500 '!U149</f>
        <v/>
      </c>
      <c r="N149" s="62" t="str">
        <f>'3500 '!V149</f>
        <v/>
      </c>
      <c r="O149" s="52">
        <f>'3500 '!AB149</f>
        <v>0</v>
      </c>
      <c r="P149" s="62">
        <f>G149+'3500 '!W149-K149</f>
        <v>0</v>
      </c>
      <c r="Q149" s="81"/>
    </row>
    <row r="150" spans="1:17" s="6" customFormat="1" ht="18" x14ac:dyDescent="0.25">
      <c r="A150" s="6" t="str">
        <f>'3500 '!A150</f>
        <v>b</v>
      </c>
      <c r="B150" s="70">
        <f>'3500 '!B150</f>
        <v>0</v>
      </c>
      <c r="C150" s="10" t="str">
        <f>'3500 '!C150</f>
        <v>საქონელი და მომსახურება</v>
      </c>
      <c r="D150" s="12">
        <f>'3500 '!D150</f>
        <v>86</v>
      </c>
      <c r="E150" s="12">
        <f>'3500 '!E150</f>
        <v>83.75</v>
      </c>
      <c r="F150" s="43">
        <f>'3500 '!F150</f>
        <v>71</v>
      </c>
      <c r="G150" s="43">
        <f>'3500 '!G150</f>
        <v>65.883089999999996</v>
      </c>
      <c r="H150" s="52">
        <f>'3500 '!L150</f>
        <v>0.92793084507042245</v>
      </c>
      <c r="I150" s="12">
        <f>'3500 '!M150</f>
        <v>0</v>
      </c>
      <c r="J150" s="12">
        <f>'3500 '!O150</f>
        <v>6.5636599999999987</v>
      </c>
      <c r="K150" s="12">
        <f>'3500 '!S150</f>
        <v>7.165379999999999</v>
      </c>
      <c r="L150" s="43">
        <f>'3500 '!T150</f>
        <v>5.1169100000000043</v>
      </c>
      <c r="M150" s="52">
        <f>'3500 '!U150</f>
        <v>0.78666376119402981</v>
      </c>
      <c r="N150" s="62">
        <f>'3500 '!V150</f>
        <v>17.866910000000004</v>
      </c>
      <c r="O150" s="52">
        <f>'3500 '!AB150</f>
        <v>0</v>
      </c>
      <c r="P150" s="62">
        <f>G150+'3500 '!W150-K150</f>
        <v>78.117709999999988</v>
      </c>
      <c r="Q150" s="81"/>
    </row>
    <row r="151" spans="1:17" s="6" customFormat="1" ht="36" x14ac:dyDescent="0.25">
      <c r="A151" s="6" t="str">
        <f>'3500 '!A151</f>
        <v>b</v>
      </c>
      <c r="B151" s="70">
        <f>'3500 '!B151</f>
        <v>0</v>
      </c>
      <c r="C151" s="33" t="str">
        <f>'3500 '!C151</f>
        <v>მ.შ. შტატგარეშეთა შრომის ანაზღაურება</v>
      </c>
      <c r="D151" s="12">
        <f>'3500 '!D151</f>
        <v>0</v>
      </c>
      <c r="E151" s="12">
        <f>'3500 '!E151</f>
        <v>0</v>
      </c>
      <c r="F151" s="43">
        <f>'3500 '!F151</f>
        <v>0</v>
      </c>
      <c r="G151" s="43">
        <f>'3500 '!G151</f>
        <v>0.75</v>
      </c>
      <c r="H151" s="52" t="str">
        <f>'3500 '!L151</f>
        <v/>
      </c>
      <c r="I151" s="12">
        <f>'3500 '!M151</f>
        <v>0</v>
      </c>
      <c r="J151" s="12">
        <f>'3500 '!O151</f>
        <v>0</v>
      </c>
      <c r="K151" s="12">
        <f>'3500 '!S151</f>
        <v>0.75</v>
      </c>
      <c r="L151" s="43" t="str">
        <f>'3500 '!T151</f>
        <v/>
      </c>
      <c r="M151" s="52" t="str">
        <f>'3500 '!U151</f>
        <v/>
      </c>
      <c r="N151" s="62" t="str">
        <f>'3500 '!V151</f>
        <v/>
      </c>
      <c r="O151" s="52">
        <f>'3500 '!AB151</f>
        <v>0</v>
      </c>
      <c r="P151" s="62">
        <f>G151+'3500 '!W151-K151</f>
        <v>0</v>
      </c>
      <c r="Q151" s="81"/>
    </row>
    <row r="152" spans="1:17" s="6" customFormat="1" ht="18" x14ac:dyDescent="0.25">
      <c r="A152" s="6" t="str">
        <f>'3500 '!A152</f>
        <v>b</v>
      </c>
      <c r="B152" s="70" t="str">
        <f>'3500 '!B152</f>
        <v/>
      </c>
      <c r="C152" s="10" t="str">
        <f>'3500 '!C152</f>
        <v>პროცენტი</v>
      </c>
      <c r="D152" s="12">
        <f>'3500 '!D152</f>
        <v>0</v>
      </c>
      <c r="E152" s="12">
        <f>'3500 '!E152</f>
        <v>0</v>
      </c>
      <c r="F152" s="43">
        <f>'3500 '!F152</f>
        <v>0</v>
      </c>
      <c r="G152" s="43">
        <f>'3500 '!G152</f>
        <v>0</v>
      </c>
      <c r="H152" s="52" t="str">
        <f>'3500 '!L152</f>
        <v/>
      </c>
      <c r="I152" s="12">
        <f>'3500 '!M152</f>
        <v>0</v>
      </c>
      <c r="J152" s="12">
        <f>'3500 '!O152</f>
        <v>0</v>
      </c>
      <c r="K152" s="12">
        <f>'3500 '!S152</f>
        <v>0</v>
      </c>
      <c r="L152" s="43">
        <f>'3500 '!T152</f>
        <v>0</v>
      </c>
      <c r="M152" s="52" t="str">
        <f>'3500 '!U152</f>
        <v/>
      </c>
      <c r="N152" s="62">
        <f>'3500 '!V152</f>
        <v>0</v>
      </c>
      <c r="O152" s="52">
        <f>'3500 '!AB152</f>
        <v>0</v>
      </c>
      <c r="P152" s="62">
        <f>G152+'3500 '!W152-K152</f>
        <v>0</v>
      </c>
      <c r="Q152" s="81"/>
    </row>
    <row r="153" spans="1:17" s="6" customFormat="1" ht="18" x14ac:dyDescent="0.25">
      <c r="A153" s="6" t="str">
        <f>'3500 '!A153</f>
        <v>b</v>
      </c>
      <c r="B153" s="70" t="str">
        <f>'3500 '!B153</f>
        <v/>
      </c>
      <c r="C153" s="10" t="str">
        <f>'3500 '!C153</f>
        <v>სუბსიდიები</v>
      </c>
      <c r="D153" s="12">
        <f>'3500 '!D153</f>
        <v>0</v>
      </c>
      <c r="E153" s="12">
        <f>'3500 '!E153</f>
        <v>0</v>
      </c>
      <c r="F153" s="43">
        <f>'3500 '!F153</f>
        <v>0</v>
      </c>
      <c r="G153" s="43">
        <f>'3500 '!G153</f>
        <v>0</v>
      </c>
      <c r="H153" s="52" t="str">
        <f>'3500 '!L153</f>
        <v/>
      </c>
      <c r="I153" s="12">
        <f>'3500 '!M153</f>
        <v>0</v>
      </c>
      <c r="J153" s="12">
        <f>'3500 '!O153</f>
        <v>0</v>
      </c>
      <c r="K153" s="12">
        <f>'3500 '!S153</f>
        <v>0</v>
      </c>
      <c r="L153" s="43">
        <f>'3500 '!T153</f>
        <v>0</v>
      </c>
      <c r="M153" s="52" t="str">
        <f>'3500 '!U153</f>
        <v/>
      </c>
      <c r="N153" s="62">
        <f>'3500 '!V153</f>
        <v>0</v>
      </c>
      <c r="O153" s="52">
        <f>'3500 '!AB153</f>
        <v>0</v>
      </c>
      <c r="P153" s="62">
        <f>G153+'3500 '!W153-K153</f>
        <v>0</v>
      </c>
      <c r="Q153" s="81"/>
    </row>
    <row r="154" spans="1:17" s="6" customFormat="1" ht="18" x14ac:dyDescent="0.25">
      <c r="A154" s="6" t="str">
        <f>'3500 '!A154</f>
        <v>b</v>
      </c>
      <c r="B154" s="70" t="str">
        <f>'3500 '!B154</f>
        <v/>
      </c>
      <c r="C154" s="10" t="str">
        <f>'3500 '!C154</f>
        <v>გრანტები</v>
      </c>
      <c r="D154" s="12">
        <f>'3500 '!D154</f>
        <v>0</v>
      </c>
      <c r="E154" s="12">
        <f>'3500 '!E154</f>
        <v>0</v>
      </c>
      <c r="F154" s="43">
        <f>'3500 '!F154</f>
        <v>0</v>
      </c>
      <c r="G154" s="43">
        <f>'3500 '!G154</f>
        <v>0</v>
      </c>
      <c r="H154" s="52" t="str">
        <f>'3500 '!L154</f>
        <v/>
      </c>
      <c r="I154" s="12">
        <f>'3500 '!M154</f>
        <v>0</v>
      </c>
      <c r="J154" s="12">
        <f>'3500 '!O154</f>
        <v>0</v>
      </c>
      <c r="K154" s="12">
        <f>'3500 '!S154</f>
        <v>0</v>
      </c>
      <c r="L154" s="43">
        <f>'3500 '!T154</f>
        <v>0</v>
      </c>
      <c r="M154" s="52" t="str">
        <f>'3500 '!U154</f>
        <v/>
      </c>
      <c r="N154" s="62">
        <f>'3500 '!V154</f>
        <v>0</v>
      </c>
      <c r="O154" s="52">
        <f>'3500 '!AB154</f>
        <v>0</v>
      </c>
      <c r="P154" s="62">
        <f>G154+'3500 '!W154-K154</f>
        <v>0</v>
      </c>
      <c r="Q154" s="81"/>
    </row>
    <row r="155" spans="1:17" s="6" customFormat="1" ht="18" x14ac:dyDescent="0.25">
      <c r="A155" s="6" t="str">
        <f>'3500 '!A155</f>
        <v>b</v>
      </c>
      <c r="B155" s="70" t="str">
        <f>'3500 '!B155</f>
        <v/>
      </c>
      <c r="C155" s="10" t="str">
        <f>'3500 '!C155</f>
        <v>სოციალური უზრუნველყოფა</v>
      </c>
      <c r="D155" s="12">
        <f>'3500 '!D155</f>
        <v>5</v>
      </c>
      <c r="E155" s="12">
        <f>'3500 '!E155</f>
        <v>5</v>
      </c>
      <c r="F155" s="43">
        <f>'3500 '!F155</f>
        <v>4.5</v>
      </c>
      <c r="G155" s="43">
        <f>'3500 '!G155</f>
        <v>4.1478299999999999</v>
      </c>
      <c r="H155" s="52">
        <f>'3500 '!L155</f>
        <v>0.92174</v>
      </c>
      <c r="I155" s="12">
        <f>'3500 '!M155</f>
        <v>0</v>
      </c>
      <c r="J155" s="12">
        <f>'3500 '!O155</f>
        <v>0.23946999999999985</v>
      </c>
      <c r="K155" s="12">
        <f>'3500 '!S155</f>
        <v>0.24772999999999978</v>
      </c>
      <c r="L155" s="43">
        <f>'3500 '!T155</f>
        <v>0.35217000000000009</v>
      </c>
      <c r="M155" s="52">
        <f>'3500 '!U155</f>
        <v>0.82956600000000003</v>
      </c>
      <c r="N155" s="62">
        <f>'3500 '!V155</f>
        <v>0.85217000000000009</v>
      </c>
      <c r="O155" s="52">
        <f>'3500 '!AB155</f>
        <v>0</v>
      </c>
      <c r="P155" s="62">
        <f>G155+'3500 '!W155-K155</f>
        <v>4.9001000000000001</v>
      </c>
      <c r="Q155" s="81"/>
    </row>
    <row r="156" spans="1:17" s="6" customFormat="1" ht="18" x14ac:dyDescent="0.25">
      <c r="A156" s="6" t="str">
        <f>'3500 '!A156</f>
        <v>b</v>
      </c>
      <c r="B156" s="70" t="str">
        <f>'3500 '!B156</f>
        <v/>
      </c>
      <c r="C156" s="10" t="str">
        <f>'3500 '!C156</f>
        <v>სხვა ხარჯები</v>
      </c>
      <c r="D156" s="12">
        <f>'3500 '!D156</f>
        <v>0</v>
      </c>
      <c r="E156" s="12">
        <f>'3500 '!E156</f>
        <v>1.26</v>
      </c>
      <c r="F156" s="43">
        <f>'3500 '!F156</f>
        <v>0.92</v>
      </c>
      <c r="G156" s="43">
        <f>'3500 '!G156</f>
        <v>0.92</v>
      </c>
      <c r="H156" s="52">
        <f>'3500 '!L156</f>
        <v>1</v>
      </c>
      <c r="I156" s="12">
        <f>'3500 '!M156</f>
        <v>0</v>
      </c>
      <c r="J156" s="12">
        <f>'3500 '!O156</f>
        <v>0.10231000000000001</v>
      </c>
      <c r="K156" s="12">
        <f>'3500 '!S156</f>
        <v>0.10629</v>
      </c>
      <c r="L156" s="43">
        <f>'3500 '!T156</f>
        <v>0</v>
      </c>
      <c r="M156" s="52">
        <f>'3500 '!U156</f>
        <v>0.73015873015873023</v>
      </c>
      <c r="N156" s="62">
        <f>'3500 '!V156</f>
        <v>0.33999999999999997</v>
      </c>
      <c r="O156" s="52">
        <f>'3500 '!AB156</f>
        <v>0</v>
      </c>
      <c r="P156" s="62">
        <f>G156+'3500 '!W156-K156</f>
        <v>1.11371</v>
      </c>
      <c r="Q156" s="81"/>
    </row>
    <row r="157" spans="1:17" s="6" customFormat="1" ht="30" x14ac:dyDescent="0.25">
      <c r="A157" s="6" t="str">
        <f>'3500 '!A157</f>
        <v>b</v>
      </c>
      <c r="B157" s="69" t="str">
        <f>'3500 '!B157</f>
        <v/>
      </c>
      <c r="C157" s="13" t="str">
        <f>'3500 '!C157</f>
        <v>არაფინანსური აქტივების ზრდა</v>
      </c>
      <c r="D157" s="14">
        <f>'3500 '!D157</f>
        <v>0</v>
      </c>
      <c r="E157" s="14">
        <f>'3500 '!E157</f>
        <v>0</v>
      </c>
      <c r="F157" s="44">
        <f>'3500 '!F157</f>
        <v>0</v>
      </c>
      <c r="G157" s="44">
        <f>'3500 '!G157</f>
        <v>0</v>
      </c>
      <c r="H157" s="53" t="str">
        <f>'3500 '!L157</f>
        <v/>
      </c>
      <c r="I157" s="14">
        <f>'3500 '!M157</f>
        <v>0</v>
      </c>
      <c r="J157" s="14">
        <f>'3500 '!O157</f>
        <v>0</v>
      </c>
      <c r="K157" s="14">
        <f>'3500 '!S157</f>
        <v>0</v>
      </c>
      <c r="L157" s="44">
        <f>'3500 '!T157</f>
        <v>0</v>
      </c>
      <c r="M157" s="53" t="str">
        <f>'3500 '!U157</f>
        <v/>
      </c>
      <c r="N157" s="63">
        <f>'3500 '!V157</f>
        <v>0</v>
      </c>
      <c r="O157" s="53">
        <f>'3500 '!AB157</f>
        <v>0</v>
      </c>
      <c r="P157" s="63">
        <f>G157+'3500 '!W157-K157</f>
        <v>0</v>
      </c>
      <c r="Q157" s="81"/>
    </row>
    <row r="158" spans="1:17" s="6" customFormat="1" x14ac:dyDescent="0.25">
      <c r="A158" s="6" t="str">
        <f>'3500 '!A158</f>
        <v>b</v>
      </c>
      <c r="B158" s="69" t="str">
        <f>'3500 '!B158</f>
        <v/>
      </c>
      <c r="C158" s="13" t="str">
        <f>'3500 '!C158</f>
        <v>ფინანსური აქტივების ზრდა</v>
      </c>
      <c r="D158" s="14">
        <f>'3500 '!D158</f>
        <v>0</v>
      </c>
      <c r="E158" s="14">
        <f>'3500 '!E158</f>
        <v>0</v>
      </c>
      <c r="F158" s="44">
        <f>'3500 '!F158</f>
        <v>0</v>
      </c>
      <c r="G158" s="44">
        <f>'3500 '!G158</f>
        <v>0</v>
      </c>
      <c r="H158" s="53" t="str">
        <f>'3500 '!L158</f>
        <v/>
      </c>
      <c r="I158" s="14">
        <f>'3500 '!M158</f>
        <v>0</v>
      </c>
      <c r="J158" s="14">
        <f>'3500 '!O158</f>
        <v>0</v>
      </c>
      <c r="K158" s="14">
        <f>'3500 '!S158</f>
        <v>0</v>
      </c>
      <c r="L158" s="44">
        <f>'3500 '!T158</f>
        <v>0</v>
      </c>
      <c r="M158" s="53" t="str">
        <f>'3500 '!U158</f>
        <v/>
      </c>
      <c r="N158" s="63">
        <f>'3500 '!V158</f>
        <v>0</v>
      </c>
      <c r="O158" s="53">
        <f>'3500 '!AB158</f>
        <v>0</v>
      </c>
      <c r="P158" s="63">
        <f>G158+'3500 '!W158-K158</f>
        <v>0</v>
      </c>
      <c r="Q158" s="81"/>
    </row>
    <row r="159" spans="1:17" s="6" customFormat="1" ht="15.75" thickBot="1" x14ac:dyDescent="0.3">
      <c r="A159" s="6" t="str">
        <f>'3500 '!A159</f>
        <v>b</v>
      </c>
      <c r="B159" s="71" t="str">
        <f>'3500 '!B159</f>
        <v/>
      </c>
      <c r="C159" s="17" t="str">
        <f>'3500 '!C159</f>
        <v>ვალდებულებების კლება</v>
      </c>
      <c r="D159" s="18">
        <f>'3500 '!D159</f>
        <v>0</v>
      </c>
      <c r="E159" s="18">
        <f>'3500 '!E159</f>
        <v>0</v>
      </c>
      <c r="F159" s="46">
        <f>'3500 '!F159</f>
        <v>0</v>
      </c>
      <c r="G159" s="46">
        <f>'3500 '!G159</f>
        <v>0</v>
      </c>
      <c r="H159" s="55" t="str">
        <f>'3500 '!L159</f>
        <v/>
      </c>
      <c r="I159" s="18">
        <f>'3500 '!M159</f>
        <v>0</v>
      </c>
      <c r="J159" s="18">
        <f>'3500 '!O159</f>
        <v>0</v>
      </c>
      <c r="K159" s="18">
        <f>'3500 '!S159</f>
        <v>0</v>
      </c>
      <c r="L159" s="46">
        <f>'3500 '!T159</f>
        <v>0</v>
      </c>
      <c r="M159" s="55" t="str">
        <f>'3500 '!U159</f>
        <v/>
      </c>
      <c r="N159" s="65">
        <f>'3500 '!V159</f>
        <v>0</v>
      </c>
      <c r="O159" s="55">
        <f>'3500 '!AB159</f>
        <v>0</v>
      </c>
      <c r="P159" s="65">
        <f>G159+'3500 '!W159-K159</f>
        <v>0</v>
      </c>
      <c r="Q159" s="81"/>
    </row>
    <row r="160" spans="1:17" s="6" customFormat="1" ht="46.5" thickTop="1" thickBot="1" x14ac:dyDescent="0.3">
      <c r="A160" s="6" t="str">
        <f>'3500 '!A160</f>
        <v>b</v>
      </c>
      <c r="B160" s="67" t="str">
        <f>'3500 '!B160</f>
        <v>35 01 04 03</v>
      </c>
      <c r="C160" s="21" t="str">
        <f>'3500 '!C160</f>
        <v>სსიპ - სოციალური მომსახურების სააგენტოს კახეთის სამხარეო ცენტრი</v>
      </c>
      <c r="D160" s="22">
        <f>'3500 '!D160</f>
        <v>1176</v>
      </c>
      <c r="E160" s="22">
        <f>'3500 '!E160</f>
        <v>155.994</v>
      </c>
      <c r="F160" s="47">
        <f>'3500 '!F160</f>
        <v>144.89400000000001</v>
      </c>
      <c r="G160" s="47">
        <f>'3500 '!G160</f>
        <v>140.34732</v>
      </c>
      <c r="H160" s="56">
        <f>'3500 '!L160</f>
        <v>0.96862064681767357</v>
      </c>
      <c r="I160" s="22">
        <f>'3500 '!M160</f>
        <v>0</v>
      </c>
      <c r="J160" s="22">
        <f>'3500 '!O160</f>
        <v>6.350499999999994</v>
      </c>
      <c r="K160" s="22">
        <f>'3500 '!S160</f>
        <v>3.9809000000000196</v>
      </c>
      <c r="L160" s="47">
        <f>'3500 '!T160</f>
        <v>4.5466800000000092</v>
      </c>
      <c r="M160" s="56">
        <f>'3500 '!U160</f>
        <v>0.89969691141967001</v>
      </c>
      <c r="N160" s="66">
        <f>'3500 '!V160</f>
        <v>15.646680000000003</v>
      </c>
      <c r="O160" s="56">
        <f>'3500 '!AB160</f>
        <v>0</v>
      </c>
      <c r="P160" s="66">
        <f>G160+'3500 '!W160-K160</f>
        <v>148.46641999999997</v>
      </c>
      <c r="Q160" s="81"/>
    </row>
    <row r="161" spans="1:17" s="6" customFormat="1" ht="15.75" thickTop="1" x14ac:dyDescent="0.25">
      <c r="A161" s="6" t="str">
        <f>'3500 '!A161</f>
        <v>b</v>
      </c>
      <c r="B161" s="69" t="str">
        <f>'3500 '!B161</f>
        <v/>
      </c>
      <c r="C161" s="13" t="str">
        <f>'3500 '!C161</f>
        <v>ხარჯები</v>
      </c>
      <c r="D161" s="14">
        <f>'3500 '!D161</f>
        <v>1176</v>
      </c>
      <c r="E161" s="14">
        <f>'3500 '!E161</f>
        <v>155.994</v>
      </c>
      <c r="F161" s="44">
        <f>'3500 '!F161</f>
        <v>144.89400000000001</v>
      </c>
      <c r="G161" s="44">
        <f>'3500 '!G161</f>
        <v>140.34732</v>
      </c>
      <c r="H161" s="53">
        <f>'3500 '!L161</f>
        <v>0.96862064681767357</v>
      </c>
      <c r="I161" s="14">
        <f>'3500 '!M161</f>
        <v>0</v>
      </c>
      <c r="J161" s="14">
        <f>'3500 '!O161</f>
        <v>6.350499999999994</v>
      </c>
      <c r="K161" s="14">
        <f>'3500 '!S161</f>
        <v>3.9809000000000196</v>
      </c>
      <c r="L161" s="44">
        <f>'3500 '!T161</f>
        <v>4.5466800000000092</v>
      </c>
      <c r="M161" s="53">
        <f>'3500 '!U161</f>
        <v>0.89969691141967001</v>
      </c>
      <c r="N161" s="63">
        <f>'3500 '!V161</f>
        <v>15.646680000000003</v>
      </c>
      <c r="O161" s="53">
        <f>'3500 '!AB161</f>
        <v>0</v>
      </c>
      <c r="P161" s="63">
        <f>G161+'3500 '!W161-K161</f>
        <v>148.46641999999997</v>
      </c>
      <c r="Q161" s="81"/>
    </row>
    <row r="162" spans="1:17" s="6" customFormat="1" ht="18" x14ac:dyDescent="0.25">
      <c r="A162" s="6" t="str">
        <f>'3500 '!A162</f>
        <v>b</v>
      </c>
      <c r="B162" s="70" t="str">
        <f>'3500 '!B162</f>
        <v/>
      </c>
      <c r="C162" s="10" t="str">
        <f>'3500 '!C162</f>
        <v>შრომის ანაზღაურება</v>
      </c>
      <c r="D162" s="12">
        <f>'3500 '!D162</f>
        <v>1094</v>
      </c>
      <c r="E162" s="12">
        <f>'3500 '!E162</f>
        <v>84.593999999999994</v>
      </c>
      <c r="F162" s="43">
        <f>'3500 '!F162</f>
        <v>84.593999999999994</v>
      </c>
      <c r="G162" s="43">
        <f>'3500 '!G162</f>
        <v>84.593229999999991</v>
      </c>
      <c r="H162" s="52">
        <f>'3500 '!L162</f>
        <v>0.99999089769960037</v>
      </c>
      <c r="I162" s="12">
        <f>'3500 '!M162</f>
        <v>0</v>
      </c>
      <c r="J162" s="12">
        <f>'3500 '!O162</f>
        <v>0</v>
      </c>
      <c r="K162" s="12">
        <f>'3500 '!S162</f>
        <v>0</v>
      </c>
      <c r="L162" s="43">
        <f>'3500 '!T162</f>
        <v>7.7000000000282398E-4</v>
      </c>
      <c r="M162" s="52">
        <f>'3500 '!U162</f>
        <v>0.99999089769960037</v>
      </c>
      <c r="N162" s="62">
        <f>'3500 '!V162</f>
        <v>7.7000000000282398E-4</v>
      </c>
      <c r="O162" s="52">
        <f>'3500 '!AB162</f>
        <v>0</v>
      </c>
      <c r="P162" s="62">
        <f>G162+'3500 '!W162-K162</f>
        <v>84.593229999999991</v>
      </c>
      <c r="Q162" s="81"/>
    </row>
    <row r="163" spans="1:17" s="6" customFormat="1" ht="18" x14ac:dyDescent="0.25">
      <c r="A163" s="6" t="str">
        <f>'3500 '!A163</f>
        <v>b</v>
      </c>
      <c r="B163" s="70">
        <f>'3500 '!B163</f>
        <v>0</v>
      </c>
      <c r="C163" s="33" t="str">
        <f>'3500 '!C163</f>
        <v>თანამდებობრივი სარგო</v>
      </c>
      <c r="D163" s="12">
        <f>'3500 '!D163</f>
        <v>0</v>
      </c>
      <c r="E163" s="12">
        <f>'3500 '!E163</f>
        <v>0</v>
      </c>
      <c r="F163" s="43">
        <f>'3500 '!F163</f>
        <v>0</v>
      </c>
      <c r="G163" s="43">
        <f>'3500 '!G163</f>
        <v>84.593229999999991</v>
      </c>
      <c r="H163" s="52" t="str">
        <f>'3500 '!L163</f>
        <v/>
      </c>
      <c r="I163" s="12">
        <f>'3500 '!M163</f>
        <v>0</v>
      </c>
      <c r="J163" s="12">
        <f>'3500 '!O163</f>
        <v>0</v>
      </c>
      <c r="K163" s="12">
        <f>'3500 '!S163</f>
        <v>0</v>
      </c>
      <c r="L163" s="43" t="str">
        <f>'3500 '!T163</f>
        <v/>
      </c>
      <c r="M163" s="52" t="str">
        <f>'3500 '!U163</f>
        <v/>
      </c>
      <c r="N163" s="62" t="str">
        <f>'3500 '!V163</f>
        <v/>
      </c>
      <c r="O163" s="52">
        <f>'3500 '!AB163</f>
        <v>0</v>
      </c>
      <c r="P163" s="62">
        <f>G163+'3500 '!W163-K163</f>
        <v>84.593229999999991</v>
      </c>
      <c r="Q163" s="81"/>
    </row>
    <row r="164" spans="1:17" s="6" customFormat="1" ht="18" x14ac:dyDescent="0.25">
      <c r="A164" s="6" t="str">
        <f>'3500 '!A164</f>
        <v>b</v>
      </c>
      <c r="B164" s="70">
        <f>'3500 '!B164</f>
        <v>0</v>
      </c>
      <c r="C164" s="33" t="str">
        <f>'3500 '!C164</f>
        <v>პრემია</v>
      </c>
      <c r="D164" s="12">
        <f>'3500 '!D164</f>
        <v>0</v>
      </c>
      <c r="E164" s="12">
        <f>'3500 '!E164</f>
        <v>0</v>
      </c>
      <c r="F164" s="43">
        <f>'3500 '!F164</f>
        <v>0</v>
      </c>
      <c r="G164" s="43">
        <f>'3500 '!G164</f>
        <v>0</v>
      </c>
      <c r="H164" s="52" t="str">
        <f>'3500 '!L164</f>
        <v/>
      </c>
      <c r="I164" s="12">
        <f>'3500 '!M164</f>
        <v>0</v>
      </c>
      <c r="J164" s="12">
        <f>'3500 '!O164</f>
        <v>0</v>
      </c>
      <c r="K164" s="12">
        <f>'3500 '!S164</f>
        <v>0</v>
      </c>
      <c r="L164" s="43" t="str">
        <f>'3500 '!T164</f>
        <v/>
      </c>
      <c r="M164" s="52" t="str">
        <f>'3500 '!U164</f>
        <v/>
      </c>
      <c r="N164" s="62" t="str">
        <f>'3500 '!V164</f>
        <v/>
      </c>
      <c r="O164" s="52">
        <f>'3500 '!AB164</f>
        <v>0</v>
      </c>
      <c r="P164" s="62">
        <f>G164+'3500 '!W164-K164</f>
        <v>0</v>
      </c>
      <c r="Q164" s="81"/>
    </row>
    <row r="165" spans="1:17" s="6" customFormat="1" ht="18" x14ac:dyDescent="0.25">
      <c r="A165" s="6" t="str">
        <f>'3500 '!A165</f>
        <v>b</v>
      </c>
      <c r="B165" s="70">
        <f>'3500 '!B165</f>
        <v>0</v>
      </c>
      <c r="C165" s="33" t="str">
        <f>'3500 '!C165</f>
        <v>დანამატი</v>
      </c>
      <c r="D165" s="12">
        <f>'3500 '!D165</f>
        <v>0</v>
      </c>
      <c r="E165" s="12">
        <f>'3500 '!E165</f>
        <v>0</v>
      </c>
      <c r="F165" s="43">
        <f>'3500 '!F165</f>
        <v>0</v>
      </c>
      <c r="G165" s="43">
        <f>'3500 '!G165</f>
        <v>0</v>
      </c>
      <c r="H165" s="52" t="str">
        <f>'3500 '!L165</f>
        <v/>
      </c>
      <c r="I165" s="12">
        <f>'3500 '!M165</f>
        <v>0</v>
      </c>
      <c r="J165" s="12">
        <f>'3500 '!O165</f>
        <v>0</v>
      </c>
      <c r="K165" s="12">
        <f>'3500 '!S165</f>
        <v>0</v>
      </c>
      <c r="L165" s="43" t="str">
        <f>'3500 '!T165</f>
        <v/>
      </c>
      <c r="M165" s="52" t="str">
        <f>'3500 '!U165</f>
        <v/>
      </c>
      <c r="N165" s="62" t="str">
        <f>'3500 '!V165</f>
        <v/>
      </c>
      <c r="O165" s="52">
        <f>'3500 '!AB165</f>
        <v>0</v>
      </c>
      <c r="P165" s="62">
        <f>G165+'3500 '!W165-K165</f>
        <v>0</v>
      </c>
      <c r="Q165" s="81"/>
    </row>
    <row r="166" spans="1:17" s="6" customFormat="1" ht="18" x14ac:dyDescent="0.25">
      <c r="A166" s="6" t="str">
        <f>'3500 '!A166</f>
        <v>b</v>
      </c>
      <c r="B166" s="70">
        <f>'3500 '!B166</f>
        <v>0</v>
      </c>
      <c r="C166" s="10" t="str">
        <f>'3500 '!C166</f>
        <v>საქონელი და მომსახურება</v>
      </c>
      <c r="D166" s="12">
        <f>'3500 '!D166</f>
        <v>76</v>
      </c>
      <c r="E166" s="12">
        <f>'3500 '!E166</f>
        <v>63.5</v>
      </c>
      <c r="F166" s="43">
        <f>'3500 '!F166</f>
        <v>53</v>
      </c>
      <c r="G166" s="43">
        <f>'3500 '!G166</f>
        <v>49.685499999999998</v>
      </c>
      <c r="H166" s="52">
        <f>'3500 '!L166</f>
        <v>0.93746226415094336</v>
      </c>
      <c r="I166" s="12">
        <f>'3500 '!M166</f>
        <v>0</v>
      </c>
      <c r="J166" s="12">
        <f>'3500 '!O166</f>
        <v>5.6610199999999935</v>
      </c>
      <c r="K166" s="12">
        <f>'3500 '!S166</f>
        <v>3.9196999999999917</v>
      </c>
      <c r="L166" s="43">
        <f>'3500 '!T166</f>
        <v>3.3145000000000024</v>
      </c>
      <c r="M166" s="52">
        <f>'3500 '!U166</f>
        <v>0.78244881889763773</v>
      </c>
      <c r="N166" s="62">
        <f>'3500 '!V166</f>
        <v>13.814500000000002</v>
      </c>
      <c r="O166" s="52">
        <f>'3500 '!AB166</f>
        <v>0</v>
      </c>
      <c r="P166" s="62">
        <f>G166+'3500 '!W166-K166</f>
        <v>56.865800000000007</v>
      </c>
      <c r="Q166" s="81"/>
    </row>
    <row r="167" spans="1:17" s="6" customFormat="1" ht="36" x14ac:dyDescent="0.25">
      <c r="A167" s="6" t="str">
        <f>'3500 '!A167</f>
        <v>b</v>
      </c>
      <c r="B167" s="70">
        <f>'3500 '!B167</f>
        <v>0</v>
      </c>
      <c r="C167" s="33" t="str">
        <f>'3500 '!C167</f>
        <v>მ.შ. შტატგარეშეთა შრომის ანაზღაურება</v>
      </c>
      <c r="D167" s="12">
        <f>'3500 '!D167</f>
        <v>0</v>
      </c>
      <c r="E167" s="12">
        <f>'3500 '!E167</f>
        <v>0</v>
      </c>
      <c r="F167" s="43">
        <f>'3500 '!F167</f>
        <v>0</v>
      </c>
      <c r="G167" s="43">
        <f>'3500 '!G167</f>
        <v>1.5</v>
      </c>
      <c r="H167" s="52" t="str">
        <f>'3500 '!L167</f>
        <v/>
      </c>
      <c r="I167" s="12">
        <f>'3500 '!M167</f>
        <v>0</v>
      </c>
      <c r="J167" s="12">
        <f>'3500 '!O167</f>
        <v>0</v>
      </c>
      <c r="K167" s="12">
        <f>'3500 '!S167</f>
        <v>1.5</v>
      </c>
      <c r="L167" s="43" t="str">
        <f>'3500 '!T167</f>
        <v/>
      </c>
      <c r="M167" s="52" t="str">
        <f>'3500 '!U167</f>
        <v/>
      </c>
      <c r="N167" s="62" t="str">
        <f>'3500 '!V167</f>
        <v/>
      </c>
      <c r="O167" s="52">
        <f>'3500 '!AB167</f>
        <v>0</v>
      </c>
      <c r="P167" s="62">
        <f>G167+'3500 '!W167-K167</f>
        <v>0</v>
      </c>
      <c r="Q167" s="81"/>
    </row>
    <row r="168" spans="1:17" s="6" customFormat="1" ht="18" x14ac:dyDescent="0.25">
      <c r="A168" s="6" t="str">
        <f>'3500 '!A168</f>
        <v>b</v>
      </c>
      <c r="B168" s="70" t="str">
        <f>'3500 '!B168</f>
        <v/>
      </c>
      <c r="C168" s="10" t="str">
        <f>'3500 '!C168</f>
        <v>პროცენტი</v>
      </c>
      <c r="D168" s="12">
        <f>'3500 '!D168</f>
        <v>0</v>
      </c>
      <c r="E168" s="12">
        <f>'3500 '!E168</f>
        <v>0</v>
      </c>
      <c r="F168" s="43">
        <f>'3500 '!F168</f>
        <v>0</v>
      </c>
      <c r="G168" s="43">
        <f>'3500 '!G168</f>
        <v>0</v>
      </c>
      <c r="H168" s="52" t="str">
        <f>'3500 '!L168</f>
        <v/>
      </c>
      <c r="I168" s="12">
        <f>'3500 '!M168</f>
        <v>0</v>
      </c>
      <c r="J168" s="12">
        <f>'3500 '!O168</f>
        <v>0</v>
      </c>
      <c r="K168" s="12">
        <f>'3500 '!S168</f>
        <v>0</v>
      </c>
      <c r="L168" s="43">
        <f>'3500 '!T168</f>
        <v>0</v>
      </c>
      <c r="M168" s="52" t="str">
        <f>'3500 '!U168</f>
        <v/>
      </c>
      <c r="N168" s="62">
        <f>'3500 '!V168</f>
        <v>0</v>
      </c>
      <c r="O168" s="52">
        <f>'3500 '!AB168</f>
        <v>0</v>
      </c>
      <c r="P168" s="62">
        <f>G168+'3500 '!W168-K168</f>
        <v>0</v>
      </c>
      <c r="Q168" s="81"/>
    </row>
    <row r="169" spans="1:17" s="6" customFormat="1" ht="18" x14ac:dyDescent="0.25">
      <c r="A169" s="6" t="str">
        <f>'3500 '!A169</f>
        <v>b</v>
      </c>
      <c r="B169" s="70" t="str">
        <f>'3500 '!B169</f>
        <v/>
      </c>
      <c r="C169" s="10" t="str">
        <f>'3500 '!C169</f>
        <v>სუბსიდიები</v>
      </c>
      <c r="D169" s="12">
        <f>'3500 '!D169</f>
        <v>0</v>
      </c>
      <c r="E169" s="12">
        <f>'3500 '!E169</f>
        <v>0</v>
      </c>
      <c r="F169" s="43">
        <f>'3500 '!F169</f>
        <v>0</v>
      </c>
      <c r="G169" s="43">
        <f>'3500 '!G169</f>
        <v>0</v>
      </c>
      <c r="H169" s="52" t="str">
        <f>'3500 '!L169</f>
        <v/>
      </c>
      <c r="I169" s="12">
        <f>'3500 '!M169</f>
        <v>0</v>
      </c>
      <c r="J169" s="12">
        <f>'3500 '!O169</f>
        <v>0</v>
      </c>
      <c r="K169" s="12">
        <f>'3500 '!S169</f>
        <v>0</v>
      </c>
      <c r="L169" s="43">
        <f>'3500 '!T169</f>
        <v>0</v>
      </c>
      <c r="M169" s="52" t="str">
        <f>'3500 '!U169</f>
        <v/>
      </c>
      <c r="N169" s="62">
        <f>'3500 '!V169</f>
        <v>0</v>
      </c>
      <c r="O169" s="52">
        <f>'3500 '!AB169</f>
        <v>0</v>
      </c>
      <c r="P169" s="62">
        <f>G169+'3500 '!W169-K169</f>
        <v>0</v>
      </c>
      <c r="Q169" s="81"/>
    </row>
    <row r="170" spans="1:17" s="6" customFormat="1" ht="18" x14ac:dyDescent="0.25">
      <c r="A170" s="6" t="str">
        <f>'3500 '!A170</f>
        <v>b</v>
      </c>
      <c r="B170" s="70" t="str">
        <f>'3500 '!B170</f>
        <v/>
      </c>
      <c r="C170" s="10" t="str">
        <f>'3500 '!C170</f>
        <v>გრანტები</v>
      </c>
      <c r="D170" s="12">
        <f>'3500 '!D170</f>
        <v>0</v>
      </c>
      <c r="E170" s="12">
        <f>'3500 '!E170</f>
        <v>0</v>
      </c>
      <c r="F170" s="43">
        <f>'3500 '!F170</f>
        <v>0</v>
      </c>
      <c r="G170" s="43">
        <f>'3500 '!G170</f>
        <v>0</v>
      </c>
      <c r="H170" s="52" t="str">
        <f>'3500 '!L170</f>
        <v/>
      </c>
      <c r="I170" s="12">
        <f>'3500 '!M170</f>
        <v>0</v>
      </c>
      <c r="J170" s="12">
        <f>'3500 '!O170</f>
        <v>0</v>
      </c>
      <c r="K170" s="12">
        <f>'3500 '!S170</f>
        <v>0</v>
      </c>
      <c r="L170" s="43">
        <f>'3500 '!T170</f>
        <v>0</v>
      </c>
      <c r="M170" s="52" t="str">
        <f>'3500 '!U170</f>
        <v/>
      </c>
      <c r="N170" s="62">
        <f>'3500 '!V170</f>
        <v>0</v>
      </c>
      <c r="O170" s="52">
        <f>'3500 '!AB170</f>
        <v>0</v>
      </c>
      <c r="P170" s="62">
        <f>G170+'3500 '!W170-K170</f>
        <v>0</v>
      </c>
      <c r="Q170" s="81"/>
    </row>
    <row r="171" spans="1:17" s="6" customFormat="1" ht="18" x14ac:dyDescent="0.25">
      <c r="A171" s="6" t="str">
        <f>'3500 '!A171</f>
        <v>b</v>
      </c>
      <c r="B171" s="70" t="str">
        <f>'3500 '!B171</f>
        <v/>
      </c>
      <c r="C171" s="10" t="str">
        <f>'3500 '!C171</f>
        <v>სოციალური უზრუნველყოფა</v>
      </c>
      <c r="D171" s="12">
        <f>'3500 '!D171</f>
        <v>6</v>
      </c>
      <c r="E171" s="84">
        <f>'3500 '!E171</f>
        <v>7.5</v>
      </c>
      <c r="F171" s="43">
        <f>'3500 '!F171</f>
        <v>7</v>
      </c>
      <c r="G171" s="43">
        <f>'3500 '!G171</f>
        <v>6.00739</v>
      </c>
      <c r="H171" s="52">
        <f>'3500 '!L171</f>
        <v>0.85819857142857148</v>
      </c>
      <c r="I171" s="12">
        <f>'3500 '!M171</f>
        <v>0</v>
      </c>
      <c r="J171" s="12">
        <f>'3500 '!O171</f>
        <v>0.68948000000000054</v>
      </c>
      <c r="K171" s="12">
        <f>'3500 '!S171</f>
        <v>0</v>
      </c>
      <c r="L171" s="43">
        <f>'3500 '!T171</f>
        <v>0.99260999999999999</v>
      </c>
      <c r="M171" s="52">
        <f>'3500 '!U171</f>
        <v>0.80098533333333333</v>
      </c>
      <c r="N171" s="62">
        <f>'3500 '!V171</f>
        <v>1.49261</v>
      </c>
      <c r="O171" s="52">
        <f>'3500 '!AB171</f>
        <v>0</v>
      </c>
      <c r="P171" s="62">
        <f>G171+'3500 '!W171-K171</f>
        <v>7.00739</v>
      </c>
      <c r="Q171" s="81"/>
    </row>
    <row r="172" spans="1:17" s="6" customFormat="1" ht="18" x14ac:dyDescent="0.25">
      <c r="A172" s="6" t="str">
        <f>'3500 '!A172</f>
        <v>b</v>
      </c>
      <c r="B172" s="70" t="str">
        <f>'3500 '!B172</f>
        <v/>
      </c>
      <c r="C172" s="10" t="str">
        <f>'3500 '!C172</f>
        <v>სხვა ხარჯები</v>
      </c>
      <c r="D172" s="12">
        <f>'3500 '!D172</f>
        <v>0</v>
      </c>
      <c r="E172" s="12">
        <f>'3500 '!E172</f>
        <v>0.4</v>
      </c>
      <c r="F172" s="43">
        <f>'3500 '!F172</f>
        <v>0.3</v>
      </c>
      <c r="G172" s="43">
        <f>'3500 '!G172</f>
        <v>6.1200000000000004E-2</v>
      </c>
      <c r="H172" s="52">
        <f>'3500 '!L172</f>
        <v>0.20400000000000001</v>
      </c>
      <c r="I172" s="12">
        <f>'3500 '!M172</f>
        <v>0</v>
      </c>
      <c r="J172" s="12">
        <f>'3500 '!O172</f>
        <v>0</v>
      </c>
      <c r="K172" s="12">
        <f>'3500 '!S172</f>
        <v>6.1200000000000004E-2</v>
      </c>
      <c r="L172" s="43">
        <f>'3500 '!T172</f>
        <v>0.23879999999999998</v>
      </c>
      <c r="M172" s="52">
        <f>'3500 '!U172</f>
        <v>0.153</v>
      </c>
      <c r="N172" s="62">
        <f>'3500 '!V172</f>
        <v>0.33879999999999999</v>
      </c>
      <c r="O172" s="52">
        <f>'3500 '!AB172</f>
        <v>0</v>
      </c>
      <c r="P172" s="62">
        <f>G172+'3500 '!W172-K172</f>
        <v>0</v>
      </c>
      <c r="Q172" s="81"/>
    </row>
    <row r="173" spans="1:17" s="6" customFormat="1" ht="30" x14ac:dyDescent="0.25">
      <c r="A173" s="6" t="str">
        <f>'3500 '!A173</f>
        <v>b</v>
      </c>
      <c r="B173" s="69" t="str">
        <f>'3500 '!B173</f>
        <v/>
      </c>
      <c r="C173" s="13" t="str">
        <f>'3500 '!C173</f>
        <v>არაფინანსური აქტივების ზრდა</v>
      </c>
      <c r="D173" s="14">
        <f>'3500 '!D173</f>
        <v>0</v>
      </c>
      <c r="E173" s="14">
        <f>'3500 '!E173</f>
        <v>0</v>
      </c>
      <c r="F173" s="44">
        <f>'3500 '!F173</f>
        <v>0</v>
      </c>
      <c r="G173" s="44">
        <f>'3500 '!G173</f>
        <v>0</v>
      </c>
      <c r="H173" s="53" t="str">
        <f>'3500 '!L173</f>
        <v/>
      </c>
      <c r="I173" s="14">
        <f>'3500 '!M173</f>
        <v>0</v>
      </c>
      <c r="J173" s="14">
        <f>'3500 '!O173</f>
        <v>0</v>
      </c>
      <c r="K173" s="14">
        <f>'3500 '!S173</f>
        <v>0</v>
      </c>
      <c r="L173" s="44">
        <f>'3500 '!T173</f>
        <v>0</v>
      </c>
      <c r="M173" s="53" t="str">
        <f>'3500 '!U173</f>
        <v/>
      </c>
      <c r="N173" s="63">
        <f>'3500 '!V173</f>
        <v>0</v>
      </c>
      <c r="O173" s="53">
        <f>'3500 '!AB173</f>
        <v>0</v>
      </c>
      <c r="P173" s="63">
        <f>G173+'3500 '!W173-K173</f>
        <v>0</v>
      </c>
      <c r="Q173" s="81"/>
    </row>
    <row r="174" spans="1:17" s="6" customFormat="1" x14ac:dyDescent="0.25">
      <c r="A174" s="6" t="str">
        <f>'3500 '!A174</f>
        <v>b</v>
      </c>
      <c r="B174" s="69" t="str">
        <f>'3500 '!B174</f>
        <v/>
      </c>
      <c r="C174" s="13" t="str">
        <f>'3500 '!C174</f>
        <v>ფინანსური აქტივების ზრდა</v>
      </c>
      <c r="D174" s="14">
        <f>'3500 '!D174</f>
        <v>0</v>
      </c>
      <c r="E174" s="14">
        <f>'3500 '!E174</f>
        <v>0</v>
      </c>
      <c r="F174" s="44">
        <f>'3500 '!F174</f>
        <v>0</v>
      </c>
      <c r="G174" s="44">
        <f>'3500 '!G174</f>
        <v>0</v>
      </c>
      <c r="H174" s="53" t="str">
        <f>'3500 '!L174</f>
        <v/>
      </c>
      <c r="I174" s="14">
        <f>'3500 '!M174</f>
        <v>0</v>
      </c>
      <c r="J174" s="14">
        <f>'3500 '!O174</f>
        <v>0</v>
      </c>
      <c r="K174" s="14">
        <f>'3500 '!S174</f>
        <v>0</v>
      </c>
      <c r="L174" s="44">
        <f>'3500 '!T174</f>
        <v>0</v>
      </c>
      <c r="M174" s="53" t="str">
        <f>'3500 '!U174</f>
        <v/>
      </c>
      <c r="N174" s="63">
        <f>'3500 '!V174</f>
        <v>0</v>
      </c>
      <c r="O174" s="53">
        <f>'3500 '!AB174</f>
        <v>0</v>
      </c>
      <c r="P174" s="63">
        <f>G174+'3500 '!W174-K174</f>
        <v>0</v>
      </c>
      <c r="Q174" s="81"/>
    </row>
    <row r="175" spans="1:17" s="6" customFormat="1" ht="15.75" thickBot="1" x14ac:dyDescent="0.3">
      <c r="A175" s="6" t="str">
        <f>'3500 '!A175</f>
        <v>b</v>
      </c>
      <c r="B175" s="71" t="str">
        <f>'3500 '!B175</f>
        <v/>
      </c>
      <c r="C175" s="17" t="str">
        <f>'3500 '!C175</f>
        <v>ვალდებულებების კლება</v>
      </c>
      <c r="D175" s="18">
        <f>'3500 '!D175</f>
        <v>0</v>
      </c>
      <c r="E175" s="18">
        <f>'3500 '!E175</f>
        <v>0</v>
      </c>
      <c r="F175" s="46">
        <f>'3500 '!F175</f>
        <v>0</v>
      </c>
      <c r="G175" s="46">
        <f>'3500 '!G175</f>
        <v>0</v>
      </c>
      <c r="H175" s="55" t="str">
        <f>'3500 '!L175</f>
        <v/>
      </c>
      <c r="I175" s="18">
        <f>'3500 '!M175</f>
        <v>0</v>
      </c>
      <c r="J175" s="18">
        <f>'3500 '!O175</f>
        <v>0</v>
      </c>
      <c r="K175" s="18">
        <f>'3500 '!S175</f>
        <v>0</v>
      </c>
      <c r="L175" s="46">
        <f>'3500 '!T175</f>
        <v>0</v>
      </c>
      <c r="M175" s="55" t="str">
        <f>'3500 '!U175</f>
        <v/>
      </c>
      <c r="N175" s="65">
        <f>'3500 '!V175</f>
        <v>0</v>
      </c>
      <c r="O175" s="55">
        <f>'3500 '!AB175</f>
        <v>0</v>
      </c>
      <c r="P175" s="65">
        <f>G175+'3500 '!W175-K175</f>
        <v>0</v>
      </c>
      <c r="Q175" s="81"/>
    </row>
    <row r="176" spans="1:17" s="6" customFormat="1" ht="61.5" thickTop="1" thickBot="1" x14ac:dyDescent="0.3">
      <c r="A176" s="6" t="str">
        <f>'3500 '!A176</f>
        <v>b</v>
      </c>
      <c r="B176" s="67" t="str">
        <f>'3500 '!B176</f>
        <v>35 01 04 04</v>
      </c>
      <c r="C176" s="21" t="str">
        <f>'3500 '!C176</f>
        <v>სსიპ - სოციალური მომსახურების სააგენტოს ქვემო  ქართლის სამხარეო ცენტრი</v>
      </c>
      <c r="D176" s="22">
        <f>'3500 '!D176</f>
        <v>1091</v>
      </c>
      <c r="E176" s="22">
        <f>'3500 '!E176</f>
        <v>157.179</v>
      </c>
      <c r="F176" s="47">
        <f>'3500 '!F176</f>
        <v>143.029</v>
      </c>
      <c r="G176" s="47">
        <f>'3500 '!G176</f>
        <v>126.96897</v>
      </c>
      <c r="H176" s="56">
        <f>'3500 '!L176</f>
        <v>0.8877148690125779</v>
      </c>
      <c r="I176" s="22">
        <f>'3500 '!M176</f>
        <v>0</v>
      </c>
      <c r="J176" s="22">
        <f>'3500 '!O176</f>
        <v>4.8696299999999999</v>
      </c>
      <c r="K176" s="22">
        <f>'3500 '!S176</f>
        <v>2.9114799999999974</v>
      </c>
      <c r="L176" s="47">
        <f>'3500 '!T176</f>
        <v>16.060029999999998</v>
      </c>
      <c r="M176" s="56">
        <f>'3500 '!U176</f>
        <v>0.80779856087645296</v>
      </c>
      <c r="N176" s="66">
        <f>'3500 '!V176</f>
        <v>30.210030000000003</v>
      </c>
      <c r="O176" s="56">
        <f>'3500 '!AB176</f>
        <v>0</v>
      </c>
      <c r="P176" s="66">
        <f>G176+'3500 '!W176-K176</f>
        <v>142.45749000000001</v>
      </c>
      <c r="Q176" s="81"/>
    </row>
    <row r="177" spans="1:17" s="6" customFormat="1" ht="15.75" thickTop="1" x14ac:dyDescent="0.25">
      <c r="A177" s="6" t="str">
        <f>'3500 '!A177</f>
        <v>b</v>
      </c>
      <c r="B177" s="69" t="str">
        <f>'3500 '!B177</f>
        <v/>
      </c>
      <c r="C177" s="13" t="str">
        <f>'3500 '!C177</f>
        <v>ხარჯები</v>
      </c>
      <c r="D177" s="14">
        <f>'3500 '!D177</f>
        <v>1091</v>
      </c>
      <c r="E177" s="14">
        <f>'3500 '!E177</f>
        <v>157.179</v>
      </c>
      <c r="F177" s="44">
        <f>'3500 '!F177</f>
        <v>143.029</v>
      </c>
      <c r="G177" s="44">
        <f>'3500 '!G177</f>
        <v>126.96897</v>
      </c>
      <c r="H177" s="53">
        <f>'3500 '!L177</f>
        <v>0.8877148690125779</v>
      </c>
      <c r="I177" s="14">
        <f>'3500 '!M177</f>
        <v>0</v>
      </c>
      <c r="J177" s="14">
        <f>'3500 '!O177</f>
        <v>4.8696299999999999</v>
      </c>
      <c r="K177" s="14">
        <f>'3500 '!S177</f>
        <v>2.9114799999999974</v>
      </c>
      <c r="L177" s="44">
        <f>'3500 '!T177</f>
        <v>16.060029999999998</v>
      </c>
      <c r="M177" s="53">
        <f>'3500 '!U177</f>
        <v>0.80779856087645296</v>
      </c>
      <c r="N177" s="63">
        <f>'3500 '!V177</f>
        <v>30.210030000000003</v>
      </c>
      <c r="O177" s="53">
        <f>'3500 '!AB177</f>
        <v>0</v>
      </c>
      <c r="P177" s="63">
        <f>G177+'3500 '!W177-K177</f>
        <v>142.45749000000001</v>
      </c>
      <c r="Q177" s="81"/>
    </row>
    <row r="178" spans="1:17" s="6" customFormat="1" ht="18" x14ac:dyDescent="0.25">
      <c r="A178" s="6" t="str">
        <f>'3500 '!A178</f>
        <v>b</v>
      </c>
      <c r="B178" s="70" t="str">
        <f>'3500 '!B178</f>
        <v/>
      </c>
      <c r="C178" s="10" t="str">
        <f>'3500 '!C178</f>
        <v>შრომის ანაზღაურება</v>
      </c>
      <c r="D178" s="12">
        <f>'3500 '!D178</f>
        <v>1015</v>
      </c>
      <c r="E178" s="12">
        <f>'3500 '!E178</f>
        <v>78.129000000000005</v>
      </c>
      <c r="F178" s="43">
        <f>'3500 '!F178</f>
        <v>78.129000000000005</v>
      </c>
      <c r="G178" s="43">
        <f>'3500 '!G178</f>
        <v>78.128889999999998</v>
      </c>
      <c r="H178" s="52">
        <f>'3500 '!L178</f>
        <v>0.99999859207208586</v>
      </c>
      <c r="I178" s="12">
        <f>'3500 '!M178</f>
        <v>0</v>
      </c>
      <c r="J178" s="12">
        <f>'3500 '!O178</f>
        <v>0</v>
      </c>
      <c r="K178" s="12">
        <f>'3500 '!S178</f>
        <v>0</v>
      </c>
      <c r="L178" s="43">
        <f>'3500 '!T178</f>
        <v>1.1000000000649379E-4</v>
      </c>
      <c r="M178" s="52">
        <f>'3500 '!U178</f>
        <v>0.99999859207208586</v>
      </c>
      <c r="N178" s="62">
        <f>'3500 '!V178</f>
        <v>1.1000000000649379E-4</v>
      </c>
      <c r="O178" s="52">
        <f>'3500 '!AB178</f>
        <v>0</v>
      </c>
      <c r="P178" s="62">
        <f>G178+'3500 '!W178-K178</f>
        <v>78.128889999999998</v>
      </c>
      <c r="Q178" s="81"/>
    </row>
    <row r="179" spans="1:17" s="6" customFormat="1" ht="18" x14ac:dyDescent="0.25">
      <c r="A179" s="6" t="str">
        <f>'3500 '!A179</f>
        <v>b</v>
      </c>
      <c r="B179" s="70">
        <f>'3500 '!B179</f>
        <v>0</v>
      </c>
      <c r="C179" s="33" t="str">
        <f>'3500 '!C179</f>
        <v>თანამდებობრივი სარგო</v>
      </c>
      <c r="D179" s="12">
        <f>'3500 '!D179</f>
        <v>0</v>
      </c>
      <c r="E179" s="12">
        <f>'3500 '!E179</f>
        <v>0</v>
      </c>
      <c r="F179" s="43">
        <f>'3500 '!F179</f>
        <v>0</v>
      </c>
      <c r="G179" s="43">
        <f>'3500 '!G179</f>
        <v>78.128889999999998</v>
      </c>
      <c r="H179" s="52" t="str">
        <f>'3500 '!L179</f>
        <v/>
      </c>
      <c r="I179" s="12">
        <f>'3500 '!M179</f>
        <v>0</v>
      </c>
      <c r="J179" s="12">
        <f>'3500 '!O179</f>
        <v>0</v>
      </c>
      <c r="K179" s="12">
        <f>'3500 '!S179</f>
        <v>0</v>
      </c>
      <c r="L179" s="43" t="str">
        <f>'3500 '!T179</f>
        <v/>
      </c>
      <c r="M179" s="52" t="str">
        <f>'3500 '!U179</f>
        <v/>
      </c>
      <c r="N179" s="62" t="str">
        <f>'3500 '!V179</f>
        <v/>
      </c>
      <c r="O179" s="52">
        <f>'3500 '!AB179</f>
        <v>0</v>
      </c>
      <c r="P179" s="62">
        <f>G179+'3500 '!W179-K179</f>
        <v>78.128889999999998</v>
      </c>
      <c r="Q179" s="81"/>
    </row>
    <row r="180" spans="1:17" s="6" customFormat="1" ht="18" x14ac:dyDescent="0.25">
      <c r="A180" s="6" t="str">
        <f>'3500 '!A180</f>
        <v>b</v>
      </c>
      <c r="B180" s="70">
        <f>'3500 '!B180</f>
        <v>0</v>
      </c>
      <c r="C180" s="33" t="str">
        <f>'3500 '!C180</f>
        <v>პრემია</v>
      </c>
      <c r="D180" s="12">
        <f>'3500 '!D180</f>
        <v>0</v>
      </c>
      <c r="E180" s="12">
        <f>'3500 '!E180</f>
        <v>0</v>
      </c>
      <c r="F180" s="43">
        <f>'3500 '!F180</f>
        <v>0</v>
      </c>
      <c r="G180" s="43">
        <f>'3500 '!G180</f>
        <v>0</v>
      </c>
      <c r="H180" s="52" t="str">
        <f>'3500 '!L180</f>
        <v/>
      </c>
      <c r="I180" s="12">
        <f>'3500 '!M180</f>
        <v>0</v>
      </c>
      <c r="J180" s="12">
        <f>'3500 '!O180</f>
        <v>0</v>
      </c>
      <c r="K180" s="12">
        <f>'3500 '!S180</f>
        <v>0</v>
      </c>
      <c r="L180" s="43" t="str">
        <f>'3500 '!T180</f>
        <v/>
      </c>
      <c r="M180" s="52" t="str">
        <f>'3500 '!U180</f>
        <v/>
      </c>
      <c r="N180" s="62" t="str">
        <f>'3500 '!V180</f>
        <v/>
      </c>
      <c r="O180" s="52">
        <f>'3500 '!AB180</f>
        <v>0</v>
      </c>
      <c r="P180" s="62">
        <f>G180+'3500 '!W180-K180</f>
        <v>0</v>
      </c>
      <c r="Q180" s="81"/>
    </row>
    <row r="181" spans="1:17" s="6" customFormat="1" ht="18" x14ac:dyDescent="0.25">
      <c r="A181" s="6" t="str">
        <f>'3500 '!A181</f>
        <v>b</v>
      </c>
      <c r="B181" s="70">
        <f>'3500 '!B181</f>
        <v>0</v>
      </c>
      <c r="C181" s="33" t="str">
        <f>'3500 '!C181</f>
        <v>დანამატი</v>
      </c>
      <c r="D181" s="12">
        <f>'3500 '!D181</f>
        <v>0</v>
      </c>
      <c r="E181" s="12">
        <f>'3500 '!E181</f>
        <v>0</v>
      </c>
      <c r="F181" s="43">
        <f>'3500 '!F181</f>
        <v>0</v>
      </c>
      <c r="G181" s="43">
        <f>'3500 '!G181</f>
        <v>0</v>
      </c>
      <c r="H181" s="52" t="str">
        <f>'3500 '!L181</f>
        <v/>
      </c>
      <c r="I181" s="12">
        <f>'3500 '!M181</f>
        <v>0</v>
      </c>
      <c r="J181" s="12">
        <f>'3500 '!O181</f>
        <v>0</v>
      </c>
      <c r="K181" s="12">
        <f>'3500 '!S181</f>
        <v>0</v>
      </c>
      <c r="L181" s="43" t="str">
        <f>'3500 '!T181</f>
        <v/>
      </c>
      <c r="M181" s="52" t="str">
        <f>'3500 '!U181</f>
        <v/>
      </c>
      <c r="N181" s="62" t="str">
        <f>'3500 '!V181</f>
        <v/>
      </c>
      <c r="O181" s="52">
        <f>'3500 '!AB181</f>
        <v>0</v>
      </c>
      <c r="P181" s="62">
        <f>G181+'3500 '!W181-K181</f>
        <v>0</v>
      </c>
      <c r="Q181" s="81"/>
    </row>
    <row r="182" spans="1:17" s="6" customFormat="1" ht="18" x14ac:dyDescent="0.25">
      <c r="A182" s="6" t="str">
        <f>'3500 '!A182</f>
        <v>b</v>
      </c>
      <c r="B182" s="70">
        <f>'3500 '!B182</f>
        <v>0</v>
      </c>
      <c r="C182" s="10" t="str">
        <f>'3500 '!C182</f>
        <v>საქონელი და მომსახურება</v>
      </c>
      <c r="D182" s="12">
        <f>'3500 '!D182</f>
        <v>70</v>
      </c>
      <c r="E182" s="12">
        <f>'3500 '!E182</f>
        <v>72.05</v>
      </c>
      <c r="F182" s="43">
        <f>'3500 '!F182</f>
        <v>58.4</v>
      </c>
      <c r="G182" s="43">
        <f>'3500 '!G182</f>
        <v>42.609949999999998</v>
      </c>
      <c r="H182" s="52">
        <f>'3500 '!L182</f>
        <v>0.72962243150684924</v>
      </c>
      <c r="I182" s="12">
        <f>'3500 '!M182</f>
        <v>0</v>
      </c>
      <c r="J182" s="12">
        <f>'3500 '!O182</f>
        <v>4.0867399999999989</v>
      </c>
      <c r="K182" s="12">
        <f>'3500 '!S182</f>
        <v>2.9114799999999974</v>
      </c>
      <c r="L182" s="43">
        <f>'3500 '!T182</f>
        <v>15.790050000000001</v>
      </c>
      <c r="M182" s="52">
        <f>'3500 '!U182</f>
        <v>0.5913941707147814</v>
      </c>
      <c r="N182" s="62">
        <f>'3500 '!V182</f>
        <v>29.440049999999999</v>
      </c>
      <c r="O182" s="52">
        <f>'3500 '!AB182</f>
        <v>0</v>
      </c>
      <c r="P182" s="62">
        <f>G182+'3500 '!W182-K182</f>
        <v>57.798470000000002</v>
      </c>
      <c r="Q182" s="81"/>
    </row>
    <row r="183" spans="1:17" s="6" customFormat="1" ht="36" x14ac:dyDescent="0.25">
      <c r="A183" s="6" t="str">
        <f>'3500 '!A183</f>
        <v>b</v>
      </c>
      <c r="B183" s="70">
        <f>'3500 '!B183</f>
        <v>0</v>
      </c>
      <c r="C183" s="33" t="str">
        <f>'3500 '!C183</f>
        <v>მ.შ. შტატგარეშეთა შრომის ანაზღაურება</v>
      </c>
      <c r="D183" s="12">
        <f>'3500 '!D183</f>
        <v>0</v>
      </c>
      <c r="E183" s="12">
        <f>'3500 '!E183</f>
        <v>0</v>
      </c>
      <c r="F183" s="43">
        <f>'3500 '!F183</f>
        <v>0</v>
      </c>
      <c r="G183" s="43">
        <f>'3500 '!G183</f>
        <v>0.45</v>
      </c>
      <c r="H183" s="52" t="str">
        <f>'3500 '!L183</f>
        <v/>
      </c>
      <c r="I183" s="12">
        <f>'3500 '!M183</f>
        <v>0</v>
      </c>
      <c r="J183" s="12">
        <f>'3500 '!O183</f>
        <v>0</v>
      </c>
      <c r="K183" s="12">
        <f>'3500 '!S183</f>
        <v>0.45</v>
      </c>
      <c r="L183" s="43" t="str">
        <f>'3500 '!T183</f>
        <v/>
      </c>
      <c r="M183" s="52" t="str">
        <f>'3500 '!U183</f>
        <v/>
      </c>
      <c r="N183" s="62" t="str">
        <f>'3500 '!V183</f>
        <v/>
      </c>
      <c r="O183" s="52">
        <f>'3500 '!AB183</f>
        <v>0</v>
      </c>
      <c r="P183" s="62">
        <f>G183+'3500 '!W183-K183</f>
        <v>0</v>
      </c>
      <c r="Q183" s="81"/>
    </row>
    <row r="184" spans="1:17" s="6" customFormat="1" ht="18" x14ac:dyDescent="0.25">
      <c r="A184" s="6" t="str">
        <f>'3500 '!A184</f>
        <v>b</v>
      </c>
      <c r="B184" s="70" t="str">
        <f>'3500 '!B184</f>
        <v/>
      </c>
      <c r="C184" s="10" t="str">
        <f>'3500 '!C184</f>
        <v>პროცენტი</v>
      </c>
      <c r="D184" s="12">
        <f>'3500 '!D184</f>
        <v>0</v>
      </c>
      <c r="E184" s="12">
        <f>'3500 '!E184</f>
        <v>0</v>
      </c>
      <c r="F184" s="43">
        <f>'3500 '!F184</f>
        <v>0</v>
      </c>
      <c r="G184" s="43">
        <f>'3500 '!G184</f>
        <v>0</v>
      </c>
      <c r="H184" s="52" t="str">
        <f>'3500 '!L184</f>
        <v/>
      </c>
      <c r="I184" s="12">
        <f>'3500 '!M184</f>
        <v>0</v>
      </c>
      <c r="J184" s="12">
        <f>'3500 '!O184</f>
        <v>0</v>
      </c>
      <c r="K184" s="12">
        <f>'3500 '!S184</f>
        <v>0</v>
      </c>
      <c r="L184" s="43">
        <f>'3500 '!T184</f>
        <v>0</v>
      </c>
      <c r="M184" s="52" t="str">
        <f>'3500 '!U184</f>
        <v/>
      </c>
      <c r="N184" s="62">
        <f>'3500 '!V184</f>
        <v>0</v>
      </c>
      <c r="O184" s="52">
        <f>'3500 '!AB184</f>
        <v>0</v>
      </c>
      <c r="P184" s="62">
        <f>G184+'3500 '!W184-K184</f>
        <v>0</v>
      </c>
      <c r="Q184" s="81"/>
    </row>
    <row r="185" spans="1:17" s="6" customFormat="1" ht="18" x14ac:dyDescent="0.25">
      <c r="A185" s="6" t="str">
        <f>'3500 '!A185</f>
        <v>b</v>
      </c>
      <c r="B185" s="70" t="str">
        <f>'3500 '!B185</f>
        <v/>
      </c>
      <c r="C185" s="10" t="str">
        <f>'3500 '!C185</f>
        <v>სუბსიდიები</v>
      </c>
      <c r="D185" s="12">
        <f>'3500 '!D185</f>
        <v>0</v>
      </c>
      <c r="E185" s="12">
        <f>'3500 '!E185</f>
        <v>0</v>
      </c>
      <c r="F185" s="43">
        <f>'3500 '!F185</f>
        <v>0</v>
      </c>
      <c r="G185" s="43">
        <f>'3500 '!G185</f>
        <v>0</v>
      </c>
      <c r="H185" s="52" t="str">
        <f>'3500 '!L185</f>
        <v/>
      </c>
      <c r="I185" s="12">
        <f>'3500 '!M185</f>
        <v>0</v>
      </c>
      <c r="J185" s="12">
        <f>'3500 '!O185</f>
        <v>0</v>
      </c>
      <c r="K185" s="12">
        <f>'3500 '!S185</f>
        <v>0</v>
      </c>
      <c r="L185" s="43">
        <f>'3500 '!T185</f>
        <v>0</v>
      </c>
      <c r="M185" s="52" t="str">
        <f>'3500 '!U185</f>
        <v/>
      </c>
      <c r="N185" s="62">
        <f>'3500 '!V185</f>
        <v>0</v>
      </c>
      <c r="O185" s="52">
        <f>'3500 '!AB185</f>
        <v>0</v>
      </c>
      <c r="P185" s="62">
        <f>G185+'3500 '!W185-K185</f>
        <v>0</v>
      </c>
      <c r="Q185" s="81"/>
    </row>
    <row r="186" spans="1:17" s="6" customFormat="1" ht="18" x14ac:dyDescent="0.25">
      <c r="A186" s="6" t="str">
        <f>'3500 '!A186</f>
        <v>b</v>
      </c>
      <c r="B186" s="70" t="str">
        <f>'3500 '!B186</f>
        <v/>
      </c>
      <c r="C186" s="10" t="str">
        <f>'3500 '!C186</f>
        <v>გრანტები</v>
      </c>
      <c r="D186" s="12">
        <f>'3500 '!D186</f>
        <v>0</v>
      </c>
      <c r="E186" s="12">
        <f>'3500 '!E186</f>
        <v>0</v>
      </c>
      <c r="F186" s="43">
        <f>'3500 '!F186</f>
        <v>0</v>
      </c>
      <c r="G186" s="43">
        <f>'3500 '!G186</f>
        <v>0</v>
      </c>
      <c r="H186" s="52" t="str">
        <f>'3500 '!L186</f>
        <v/>
      </c>
      <c r="I186" s="12">
        <f>'3500 '!M186</f>
        <v>0</v>
      </c>
      <c r="J186" s="12">
        <f>'3500 '!O186</f>
        <v>0</v>
      </c>
      <c r="K186" s="12">
        <f>'3500 '!S186</f>
        <v>0</v>
      </c>
      <c r="L186" s="43">
        <f>'3500 '!T186</f>
        <v>0</v>
      </c>
      <c r="M186" s="52" t="str">
        <f>'3500 '!U186</f>
        <v/>
      </c>
      <c r="N186" s="62">
        <f>'3500 '!V186</f>
        <v>0</v>
      </c>
      <c r="O186" s="52">
        <f>'3500 '!AB186</f>
        <v>0</v>
      </c>
      <c r="P186" s="62">
        <f>G186+'3500 '!W186-K186</f>
        <v>0</v>
      </c>
      <c r="Q186" s="81"/>
    </row>
    <row r="187" spans="1:17" s="6" customFormat="1" ht="18" x14ac:dyDescent="0.25">
      <c r="A187" s="6" t="str">
        <f>'3500 '!A187</f>
        <v>b</v>
      </c>
      <c r="B187" s="70" t="str">
        <f>'3500 '!B187</f>
        <v/>
      </c>
      <c r="C187" s="10" t="str">
        <f>'3500 '!C187</f>
        <v>სოციალური უზრუნველყოფა</v>
      </c>
      <c r="D187" s="12">
        <f>'3500 '!D187</f>
        <v>6</v>
      </c>
      <c r="E187" s="84">
        <f>'3500 '!E187</f>
        <v>7</v>
      </c>
      <c r="F187" s="43">
        <f>'3500 '!F187</f>
        <v>6.5</v>
      </c>
      <c r="G187" s="43">
        <f>'3500 '!G187</f>
        <v>6.2301299999999999</v>
      </c>
      <c r="H187" s="52">
        <f>'3500 '!L187</f>
        <v>0.9584815384615385</v>
      </c>
      <c r="I187" s="12">
        <f>'3500 '!M187</f>
        <v>0</v>
      </c>
      <c r="J187" s="12">
        <f>'3500 '!O187</f>
        <v>0.78289000000000097</v>
      </c>
      <c r="K187" s="12">
        <f>'3500 '!S187</f>
        <v>0</v>
      </c>
      <c r="L187" s="43">
        <f>'3500 '!T187</f>
        <v>0.26987000000000005</v>
      </c>
      <c r="M187" s="52">
        <f>'3500 '!U187</f>
        <v>0.89001857142857144</v>
      </c>
      <c r="N187" s="62">
        <f>'3500 '!V187</f>
        <v>0.76987000000000005</v>
      </c>
      <c r="O187" s="52">
        <f>'3500 '!AB187</f>
        <v>0</v>
      </c>
      <c r="P187" s="62">
        <f>G187+'3500 '!W187-K187</f>
        <v>6.5301299999999998</v>
      </c>
      <c r="Q187" s="81"/>
    </row>
    <row r="188" spans="1:17" s="6" customFormat="1" ht="18" x14ac:dyDescent="0.25">
      <c r="A188" s="6" t="str">
        <f>'3500 '!A188</f>
        <v>b</v>
      </c>
      <c r="B188" s="70" t="str">
        <f>'3500 '!B188</f>
        <v/>
      </c>
      <c r="C188" s="10" t="str">
        <f>'3500 '!C188</f>
        <v>სხვა ხარჯები</v>
      </c>
      <c r="D188" s="12">
        <f>'3500 '!D188</f>
        <v>0</v>
      </c>
      <c r="E188" s="12">
        <f>'3500 '!E188</f>
        <v>0</v>
      </c>
      <c r="F188" s="43">
        <f>'3500 '!F188</f>
        <v>0</v>
      </c>
      <c r="G188" s="43">
        <f>'3500 '!G188</f>
        <v>0</v>
      </c>
      <c r="H188" s="52" t="str">
        <f>'3500 '!L188</f>
        <v/>
      </c>
      <c r="I188" s="12">
        <f>'3500 '!M188</f>
        <v>0</v>
      </c>
      <c r="J188" s="12">
        <f>'3500 '!O188</f>
        <v>0</v>
      </c>
      <c r="K188" s="12">
        <f>'3500 '!S188</f>
        <v>0</v>
      </c>
      <c r="L188" s="43">
        <f>'3500 '!T188</f>
        <v>0</v>
      </c>
      <c r="M188" s="52" t="str">
        <f>'3500 '!U188</f>
        <v/>
      </c>
      <c r="N188" s="62">
        <f>'3500 '!V188</f>
        <v>0</v>
      </c>
      <c r="O188" s="52">
        <f>'3500 '!AB188</f>
        <v>0</v>
      </c>
      <c r="P188" s="62">
        <f>G188+'3500 '!W188-K188</f>
        <v>0</v>
      </c>
      <c r="Q188" s="81"/>
    </row>
    <row r="189" spans="1:17" s="6" customFormat="1" ht="30" x14ac:dyDescent="0.25">
      <c r="A189" s="6" t="str">
        <f>'3500 '!A189</f>
        <v>b</v>
      </c>
      <c r="B189" s="69" t="str">
        <f>'3500 '!B189</f>
        <v/>
      </c>
      <c r="C189" s="13" t="str">
        <f>'3500 '!C189</f>
        <v>არაფინანსური აქტივების ზრდა</v>
      </c>
      <c r="D189" s="14">
        <f>'3500 '!D189</f>
        <v>0</v>
      </c>
      <c r="E189" s="14">
        <f>'3500 '!E189</f>
        <v>0</v>
      </c>
      <c r="F189" s="44">
        <f>'3500 '!F189</f>
        <v>0</v>
      </c>
      <c r="G189" s="44">
        <f>'3500 '!G189</f>
        <v>0</v>
      </c>
      <c r="H189" s="53" t="str">
        <f>'3500 '!L189</f>
        <v/>
      </c>
      <c r="I189" s="14">
        <f>'3500 '!M189</f>
        <v>0</v>
      </c>
      <c r="J189" s="14">
        <f>'3500 '!O189</f>
        <v>0</v>
      </c>
      <c r="K189" s="14">
        <f>'3500 '!S189</f>
        <v>0</v>
      </c>
      <c r="L189" s="44">
        <f>'3500 '!T189</f>
        <v>0</v>
      </c>
      <c r="M189" s="53" t="str">
        <f>'3500 '!U189</f>
        <v/>
      </c>
      <c r="N189" s="63">
        <f>'3500 '!V189</f>
        <v>0</v>
      </c>
      <c r="O189" s="53">
        <f>'3500 '!AB189</f>
        <v>0</v>
      </c>
      <c r="P189" s="63">
        <f>G189+'3500 '!W189-K189</f>
        <v>0</v>
      </c>
      <c r="Q189" s="81"/>
    </row>
    <row r="190" spans="1:17" s="6" customFormat="1" x14ac:dyDescent="0.25">
      <c r="A190" s="6" t="str">
        <f>'3500 '!A190</f>
        <v>b</v>
      </c>
      <c r="B190" s="69" t="str">
        <f>'3500 '!B190</f>
        <v/>
      </c>
      <c r="C190" s="13" t="str">
        <f>'3500 '!C190</f>
        <v>ფინანსური აქტივების ზრდა</v>
      </c>
      <c r="D190" s="14">
        <f>'3500 '!D190</f>
        <v>0</v>
      </c>
      <c r="E190" s="14">
        <f>'3500 '!E190</f>
        <v>0</v>
      </c>
      <c r="F190" s="44">
        <f>'3500 '!F190</f>
        <v>0</v>
      </c>
      <c r="G190" s="44">
        <f>'3500 '!G190</f>
        <v>0</v>
      </c>
      <c r="H190" s="53" t="str">
        <f>'3500 '!L190</f>
        <v/>
      </c>
      <c r="I190" s="14">
        <f>'3500 '!M190</f>
        <v>0</v>
      </c>
      <c r="J190" s="14">
        <f>'3500 '!O190</f>
        <v>0</v>
      </c>
      <c r="K190" s="14">
        <f>'3500 '!S190</f>
        <v>0</v>
      </c>
      <c r="L190" s="44">
        <f>'3500 '!T190</f>
        <v>0</v>
      </c>
      <c r="M190" s="53" t="str">
        <f>'3500 '!U190</f>
        <v/>
      </c>
      <c r="N190" s="63">
        <f>'3500 '!V190</f>
        <v>0</v>
      </c>
      <c r="O190" s="53">
        <f>'3500 '!AB190</f>
        <v>0</v>
      </c>
      <c r="P190" s="63">
        <f>G190+'3500 '!W190-K190</f>
        <v>0</v>
      </c>
      <c r="Q190" s="81"/>
    </row>
    <row r="191" spans="1:17" s="6" customFormat="1" ht="15.75" thickBot="1" x14ac:dyDescent="0.3">
      <c r="A191" s="6" t="str">
        <f>'3500 '!A191</f>
        <v>b</v>
      </c>
      <c r="B191" s="71" t="str">
        <f>'3500 '!B191</f>
        <v/>
      </c>
      <c r="C191" s="17" t="str">
        <f>'3500 '!C191</f>
        <v>ვალდებულებების კლება</v>
      </c>
      <c r="D191" s="18">
        <f>'3500 '!D191</f>
        <v>0</v>
      </c>
      <c r="E191" s="18">
        <f>'3500 '!E191</f>
        <v>0</v>
      </c>
      <c r="F191" s="46">
        <f>'3500 '!F191</f>
        <v>0</v>
      </c>
      <c r="G191" s="46">
        <f>'3500 '!G191</f>
        <v>0</v>
      </c>
      <c r="H191" s="55" t="str">
        <f>'3500 '!L191</f>
        <v/>
      </c>
      <c r="I191" s="18">
        <f>'3500 '!M191</f>
        <v>0</v>
      </c>
      <c r="J191" s="18">
        <f>'3500 '!O191</f>
        <v>0</v>
      </c>
      <c r="K191" s="18">
        <f>'3500 '!S191</f>
        <v>0</v>
      </c>
      <c r="L191" s="46">
        <f>'3500 '!T191</f>
        <v>0</v>
      </c>
      <c r="M191" s="55" t="str">
        <f>'3500 '!U191</f>
        <v/>
      </c>
      <c r="N191" s="65">
        <f>'3500 '!V191</f>
        <v>0</v>
      </c>
      <c r="O191" s="55">
        <f>'3500 '!AB191</f>
        <v>0</v>
      </c>
      <c r="P191" s="65">
        <f>G191+'3500 '!W191-K191</f>
        <v>0</v>
      </c>
      <c r="Q191" s="81"/>
    </row>
    <row r="192" spans="1:17" s="6" customFormat="1" ht="61.5" thickTop="1" thickBot="1" x14ac:dyDescent="0.3">
      <c r="A192" s="6" t="str">
        <f>'3500 '!A192</f>
        <v>b</v>
      </c>
      <c r="B192" s="67" t="str">
        <f>'3500 '!B192</f>
        <v>35 01 04 05</v>
      </c>
      <c r="C192" s="21" t="str">
        <f>'3500 '!C192</f>
        <v>სსიპ - სოციალური მომსახურების სააგენტოს შიდა ქართლის სამხარეო ცენტრი</v>
      </c>
      <c r="D192" s="22">
        <f>'3500 '!D192</f>
        <v>876</v>
      </c>
      <c r="E192" s="22">
        <f>'3500 '!E192</f>
        <v>107.91799999999999</v>
      </c>
      <c r="F192" s="47">
        <f>'3500 '!F192</f>
        <v>98.468000000000004</v>
      </c>
      <c r="G192" s="47">
        <f>'3500 '!G192</f>
        <v>89.267629999999997</v>
      </c>
      <c r="H192" s="56">
        <f>'3500 '!L192</f>
        <v>0.90656487386765239</v>
      </c>
      <c r="I192" s="22">
        <f>'3500 '!M192</f>
        <v>0</v>
      </c>
      <c r="J192" s="22">
        <f>'3500 '!O192</f>
        <v>2.1099500000000018</v>
      </c>
      <c r="K192" s="22">
        <f>'3500 '!S192</f>
        <v>2.1202399999999955</v>
      </c>
      <c r="L192" s="47">
        <f>'3500 '!T192</f>
        <v>9.2003700000000066</v>
      </c>
      <c r="M192" s="56">
        <f>'3500 '!U192</f>
        <v>0.82718017383569009</v>
      </c>
      <c r="N192" s="66">
        <f>'3500 '!V192</f>
        <v>18.650369999999995</v>
      </c>
      <c r="O192" s="56">
        <f>'3500 '!AB192</f>
        <v>0</v>
      </c>
      <c r="P192" s="66">
        <f>G192+'3500 '!W192-K192</f>
        <v>101.24739</v>
      </c>
      <c r="Q192" s="81"/>
    </row>
    <row r="193" spans="1:17" s="6" customFormat="1" ht="15.75" thickTop="1" x14ac:dyDescent="0.25">
      <c r="A193" s="6" t="str">
        <f>'3500 '!A193</f>
        <v>b</v>
      </c>
      <c r="B193" s="69" t="str">
        <f>'3500 '!B193</f>
        <v/>
      </c>
      <c r="C193" s="13" t="str">
        <f>'3500 '!C193</f>
        <v>ხარჯები</v>
      </c>
      <c r="D193" s="14">
        <f>'3500 '!D193</f>
        <v>876</v>
      </c>
      <c r="E193" s="14">
        <f>'3500 '!E193</f>
        <v>107.91799999999999</v>
      </c>
      <c r="F193" s="44">
        <f>'3500 '!F193</f>
        <v>98.468000000000004</v>
      </c>
      <c r="G193" s="44">
        <f>'3500 '!G193</f>
        <v>89.267629999999997</v>
      </c>
      <c r="H193" s="53">
        <f>'3500 '!L193</f>
        <v>0.90656487386765239</v>
      </c>
      <c r="I193" s="14">
        <f>'3500 '!M193</f>
        <v>0</v>
      </c>
      <c r="J193" s="14">
        <f>'3500 '!O193</f>
        <v>2.1099500000000018</v>
      </c>
      <c r="K193" s="14">
        <f>'3500 '!S193</f>
        <v>2.1202399999999955</v>
      </c>
      <c r="L193" s="44">
        <f>'3500 '!T193</f>
        <v>9.2003700000000066</v>
      </c>
      <c r="M193" s="53">
        <f>'3500 '!U193</f>
        <v>0.82718017383569009</v>
      </c>
      <c r="N193" s="63">
        <f>'3500 '!V193</f>
        <v>18.650369999999995</v>
      </c>
      <c r="O193" s="53">
        <f>'3500 '!AB193</f>
        <v>0</v>
      </c>
      <c r="P193" s="63">
        <f>G193+'3500 '!W193-K193</f>
        <v>101.24739</v>
      </c>
      <c r="Q193" s="81"/>
    </row>
    <row r="194" spans="1:17" s="6" customFormat="1" ht="18" x14ac:dyDescent="0.25">
      <c r="A194" s="6" t="str">
        <f>'3500 '!A194</f>
        <v>b</v>
      </c>
      <c r="B194" s="70">
        <f>'3500 '!B194</f>
        <v>0</v>
      </c>
      <c r="C194" s="10" t="str">
        <f>'3500 '!C194</f>
        <v>შრომის ანაზღაურება</v>
      </c>
      <c r="D194" s="12">
        <f>'3500 '!D194</f>
        <v>825</v>
      </c>
      <c r="E194" s="12">
        <f>'3500 '!E194</f>
        <v>60.667999999999999</v>
      </c>
      <c r="F194" s="43">
        <f>'3500 '!F194</f>
        <v>60.667999999999999</v>
      </c>
      <c r="G194" s="43">
        <f>'3500 '!G194</f>
        <v>60.667459999999998</v>
      </c>
      <c r="H194" s="52">
        <f>'3500 '!L194</f>
        <v>0.99999109909672312</v>
      </c>
      <c r="I194" s="12">
        <f>'3500 '!M194</f>
        <v>0</v>
      </c>
      <c r="J194" s="12">
        <f>'3500 '!O194</f>
        <v>0</v>
      </c>
      <c r="K194" s="12">
        <f>'3500 '!S194</f>
        <v>0</v>
      </c>
      <c r="L194" s="43">
        <f>'3500 '!T194</f>
        <v>5.4000000000087311E-4</v>
      </c>
      <c r="M194" s="52">
        <f>'3500 '!U194</f>
        <v>0.99999109909672312</v>
      </c>
      <c r="N194" s="62">
        <f>'3500 '!V194</f>
        <v>5.4000000000087311E-4</v>
      </c>
      <c r="O194" s="52">
        <f>'3500 '!AB194</f>
        <v>0</v>
      </c>
      <c r="P194" s="62">
        <f>G194+'3500 '!W194-K194</f>
        <v>60.667459999999998</v>
      </c>
      <c r="Q194" s="81"/>
    </row>
    <row r="195" spans="1:17" s="6" customFormat="1" ht="18" x14ac:dyDescent="0.25">
      <c r="A195" s="6" t="str">
        <f>'3500 '!A195</f>
        <v>b</v>
      </c>
      <c r="B195" s="70">
        <f>'3500 '!B195</f>
        <v>0</v>
      </c>
      <c r="C195" s="33" t="str">
        <f>'3500 '!C195</f>
        <v>თანამდებობრივი სარგო</v>
      </c>
      <c r="D195" s="12">
        <f>'3500 '!D195</f>
        <v>0</v>
      </c>
      <c r="E195" s="12">
        <f>'3500 '!E195</f>
        <v>0</v>
      </c>
      <c r="F195" s="43">
        <f>'3500 '!F195</f>
        <v>0</v>
      </c>
      <c r="G195" s="43">
        <f>'3500 '!G195</f>
        <v>60.667459999999998</v>
      </c>
      <c r="H195" s="52" t="str">
        <f>'3500 '!L195</f>
        <v/>
      </c>
      <c r="I195" s="12">
        <f>'3500 '!M195</f>
        <v>0</v>
      </c>
      <c r="J195" s="12">
        <f>'3500 '!O195</f>
        <v>0</v>
      </c>
      <c r="K195" s="12">
        <f>'3500 '!S195</f>
        <v>0</v>
      </c>
      <c r="L195" s="43" t="str">
        <f>'3500 '!T195</f>
        <v/>
      </c>
      <c r="M195" s="52" t="str">
        <f>'3500 '!U195</f>
        <v/>
      </c>
      <c r="N195" s="62" t="str">
        <f>'3500 '!V195</f>
        <v/>
      </c>
      <c r="O195" s="52">
        <f>'3500 '!AB195</f>
        <v>0</v>
      </c>
      <c r="P195" s="62">
        <f>G195+'3500 '!W195-K195</f>
        <v>60.667459999999998</v>
      </c>
      <c r="Q195" s="81"/>
    </row>
    <row r="196" spans="1:17" s="6" customFormat="1" ht="18" x14ac:dyDescent="0.25">
      <c r="A196" s="6" t="str">
        <f>'3500 '!A196</f>
        <v>b</v>
      </c>
      <c r="B196" s="70">
        <f>'3500 '!B196</f>
        <v>0</v>
      </c>
      <c r="C196" s="33" t="str">
        <f>'3500 '!C196</f>
        <v>პრემია</v>
      </c>
      <c r="D196" s="12">
        <f>'3500 '!D196</f>
        <v>0</v>
      </c>
      <c r="E196" s="12">
        <f>'3500 '!E196</f>
        <v>0</v>
      </c>
      <c r="F196" s="43">
        <f>'3500 '!F196</f>
        <v>0</v>
      </c>
      <c r="G196" s="43">
        <f>'3500 '!G196</f>
        <v>0</v>
      </c>
      <c r="H196" s="52" t="str">
        <f>'3500 '!L196</f>
        <v/>
      </c>
      <c r="I196" s="12">
        <f>'3500 '!M196</f>
        <v>0</v>
      </c>
      <c r="J196" s="12">
        <f>'3500 '!O196</f>
        <v>0</v>
      </c>
      <c r="K196" s="12">
        <f>'3500 '!S196</f>
        <v>0</v>
      </c>
      <c r="L196" s="43" t="str">
        <f>'3500 '!T196</f>
        <v/>
      </c>
      <c r="M196" s="52" t="str">
        <f>'3500 '!U196</f>
        <v/>
      </c>
      <c r="N196" s="62" t="str">
        <f>'3500 '!V196</f>
        <v/>
      </c>
      <c r="O196" s="52">
        <f>'3500 '!AB196</f>
        <v>0</v>
      </c>
      <c r="P196" s="62">
        <f>G196+'3500 '!W196-K196</f>
        <v>0</v>
      </c>
      <c r="Q196" s="81"/>
    </row>
    <row r="197" spans="1:17" s="6" customFormat="1" ht="18" x14ac:dyDescent="0.25">
      <c r="A197" s="6" t="str">
        <f>'3500 '!A197</f>
        <v>b</v>
      </c>
      <c r="B197" s="70">
        <f>'3500 '!B197</f>
        <v>0</v>
      </c>
      <c r="C197" s="33" t="str">
        <f>'3500 '!C197</f>
        <v>დანამატი</v>
      </c>
      <c r="D197" s="12">
        <f>'3500 '!D197</f>
        <v>0</v>
      </c>
      <c r="E197" s="12">
        <f>'3500 '!E197</f>
        <v>0</v>
      </c>
      <c r="F197" s="43">
        <f>'3500 '!F197</f>
        <v>0</v>
      </c>
      <c r="G197" s="43">
        <f>'3500 '!G197</f>
        <v>0</v>
      </c>
      <c r="H197" s="52" t="str">
        <f>'3500 '!L197</f>
        <v/>
      </c>
      <c r="I197" s="12">
        <f>'3500 '!M197</f>
        <v>0</v>
      </c>
      <c r="J197" s="12">
        <f>'3500 '!O197</f>
        <v>0</v>
      </c>
      <c r="K197" s="12">
        <f>'3500 '!S197</f>
        <v>0</v>
      </c>
      <c r="L197" s="43" t="str">
        <f>'3500 '!T197</f>
        <v/>
      </c>
      <c r="M197" s="52" t="str">
        <f>'3500 '!U197</f>
        <v/>
      </c>
      <c r="N197" s="62" t="str">
        <f>'3500 '!V197</f>
        <v/>
      </c>
      <c r="O197" s="52">
        <f>'3500 '!AB197</f>
        <v>0</v>
      </c>
      <c r="P197" s="62">
        <f>G197+'3500 '!W197-K197</f>
        <v>0</v>
      </c>
      <c r="Q197" s="81"/>
    </row>
    <row r="198" spans="1:17" s="6" customFormat="1" ht="18" x14ac:dyDescent="0.25">
      <c r="A198" s="6" t="str">
        <f>'3500 '!A198</f>
        <v>b</v>
      </c>
      <c r="B198" s="70" t="str">
        <f>'3500 '!B198</f>
        <v/>
      </c>
      <c r="C198" s="10" t="str">
        <f>'3500 '!C198</f>
        <v>საქონელი და მომსახურება</v>
      </c>
      <c r="D198" s="12">
        <f>'3500 '!D198</f>
        <v>46</v>
      </c>
      <c r="E198" s="12">
        <f>'3500 '!E198</f>
        <v>41.05</v>
      </c>
      <c r="F198" s="43">
        <f>'3500 '!F198</f>
        <v>32.4</v>
      </c>
      <c r="G198" s="43">
        <f>'3500 '!G198</f>
        <v>25.03266</v>
      </c>
      <c r="H198" s="52">
        <f>'3500 '!L198</f>
        <v>0.772612962962963</v>
      </c>
      <c r="I198" s="12">
        <f>'3500 '!M198</f>
        <v>0</v>
      </c>
      <c r="J198" s="12">
        <f>'3500 '!O198</f>
        <v>2.0179700000000018</v>
      </c>
      <c r="K198" s="12">
        <f>'3500 '!S198</f>
        <v>2.0329100000000011</v>
      </c>
      <c r="L198" s="43">
        <f>'3500 '!T198</f>
        <v>7.3673399999999987</v>
      </c>
      <c r="M198" s="52">
        <f>'3500 '!U198</f>
        <v>0.60980901339829485</v>
      </c>
      <c r="N198" s="62">
        <f>'3500 '!V198</f>
        <v>16.017339999999997</v>
      </c>
      <c r="O198" s="52">
        <f>'3500 '!AB198</f>
        <v>0</v>
      </c>
      <c r="P198" s="62">
        <f>G198+'3500 '!W198-K198</f>
        <v>35.09975</v>
      </c>
      <c r="Q198" s="81"/>
    </row>
    <row r="199" spans="1:17" s="6" customFormat="1" ht="36" x14ac:dyDescent="0.25">
      <c r="A199" s="6" t="str">
        <f>'3500 '!A199</f>
        <v>b</v>
      </c>
      <c r="B199" s="70">
        <f>'3500 '!B199</f>
        <v>0</v>
      </c>
      <c r="C199" s="33" t="str">
        <f>'3500 '!C199</f>
        <v>მ.შ. შტატგარეშეთა შრომის ანაზღაურება</v>
      </c>
      <c r="D199" s="12">
        <f>'3500 '!D199</f>
        <v>0</v>
      </c>
      <c r="E199" s="12">
        <f>'3500 '!E199</f>
        <v>0</v>
      </c>
      <c r="F199" s="43">
        <f>'3500 '!F199</f>
        <v>0</v>
      </c>
      <c r="G199" s="43">
        <f>'3500 '!G199</f>
        <v>0</v>
      </c>
      <c r="H199" s="52" t="str">
        <f>'3500 '!L199</f>
        <v/>
      </c>
      <c r="I199" s="12">
        <f>'3500 '!M199</f>
        <v>0</v>
      </c>
      <c r="J199" s="12">
        <f>'3500 '!O199</f>
        <v>0</v>
      </c>
      <c r="K199" s="12">
        <f>'3500 '!S199</f>
        <v>0</v>
      </c>
      <c r="L199" s="43" t="str">
        <f>'3500 '!T199</f>
        <v/>
      </c>
      <c r="M199" s="52" t="str">
        <f>'3500 '!U199</f>
        <v/>
      </c>
      <c r="N199" s="62" t="str">
        <f>'3500 '!V199</f>
        <v/>
      </c>
      <c r="O199" s="52">
        <f>'3500 '!AB199</f>
        <v>0</v>
      </c>
      <c r="P199" s="62">
        <f>G199+'3500 '!W199-K199</f>
        <v>0</v>
      </c>
      <c r="Q199" s="81"/>
    </row>
    <row r="200" spans="1:17" s="6" customFormat="1" ht="18" x14ac:dyDescent="0.25">
      <c r="A200" s="6" t="str">
        <f>'3500 '!A200</f>
        <v>b</v>
      </c>
      <c r="B200" s="70" t="str">
        <f>'3500 '!B200</f>
        <v/>
      </c>
      <c r="C200" s="10" t="str">
        <f>'3500 '!C200</f>
        <v>პროცენტი</v>
      </c>
      <c r="D200" s="12">
        <f>'3500 '!D200</f>
        <v>0</v>
      </c>
      <c r="E200" s="12">
        <f>'3500 '!E200</f>
        <v>0</v>
      </c>
      <c r="F200" s="43">
        <f>'3500 '!F200</f>
        <v>0</v>
      </c>
      <c r="G200" s="43">
        <f>'3500 '!G200</f>
        <v>0</v>
      </c>
      <c r="H200" s="52" t="str">
        <f>'3500 '!L200</f>
        <v/>
      </c>
      <c r="I200" s="12">
        <f>'3500 '!M200</f>
        <v>0</v>
      </c>
      <c r="J200" s="12">
        <f>'3500 '!O200</f>
        <v>0</v>
      </c>
      <c r="K200" s="12">
        <f>'3500 '!S200</f>
        <v>0</v>
      </c>
      <c r="L200" s="43">
        <f>'3500 '!T200</f>
        <v>0</v>
      </c>
      <c r="M200" s="52" t="str">
        <f>'3500 '!U200</f>
        <v/>
      </c>
      <c r="N200" s="62">
        <f>'3500 '!V200</f>
        <v>0</v>
      </c>
      <c r="O200" s="52">
        <f>'3500 '!AB200</f>
        <v>0</v>
      </c>
      <c r="P200" s="62">
        <f>G200+'3500 '!W200-K200</f>
        <v>0</v>
      </c>
      <c r="Q200" s="81"/>
    </row>
    <row r="201" spans="1:17" s="6" customFormat="1" ht="18" x14ac:dyDescent="0.25">
      <c r="A201" s="6" t="str">
        <f>'3500 '!A201</f>
        <v>b</v>
      </c>
      <c r="B201" s="70" t="str">
        <f>'3500 '!B201</f>
        <v/>
      </c>
      <c r="C201" s="10" t="str">
        <f>'3500 '!C201</f>
        <v>სუბსიდიები</v>
      </c>
      <c r="D201" s="12">
        <f>'3500 '!D201</f>
        <v>0</v>
      </c>
      <c r="E201" s="12">
        <f>'3500 '!E201</f>
        <v>0</v>
      </c>
      <c r="F201" s="43">
        <f>'3500 '!F201</f>
        <v>0</v>
      </c>
      <c r="G201" s="43">
        <f>'3500 '!G201</f>
        <v>0</v>
      </c>
      <c r="H201" s="52" t="str">
        <f>'3500 '!L201</f>
        <v/>
      </c>
      <c r="I201" s="12">
        <f>'3500 '!M201</f>
        <v>0</v>
      </c>
      <c r="J201" s="12">
        <f>'3500 '!O201</f>
        <v>0</v>
      </c>
      <c r="K201" s="12">
        <f>'3500 '!S201</f>
        <v>0</v>
      </c>
      <c r="L201" s="43">
        <f>'3500 '!T201</f>
        <v>0</v>
      </c>
      <c r="M201" s="52" t="str">
        <f>'3500 '!U201</f>
        <v/>
      </c>
      <c r="N201" s="62">
        <f>'3500 '!V201</f>
        <v>0</v>
      </c>
      <c r="O201" s="52">
        <f>'3500 '!AB201</f>
        <v>0</v>
      </c>
      <c r="P201" s="62">
        <f>G201+'3500 '!W201-K201</f>
        <v>0</v>
      </c>
      <c r="Q201" s="81"/>
    </row>
    <row r="202" spans="1:17" s="6" customFormat="1" ht="18" x14ac:dyDescent="0.25">
      <c r="A202" s="6" t="str">
        <f>'3500 '!A202</f>
        <v>b</v>
      </c>
      <c r="B202" s="70" t="str">
        <f>'3500 '!B202</f>
        <v/>
      </c>
      <c r="C202" s="10" t="str">
        <f>'3500 '!C202</f>
        <v>გრანტები</v>
      </c>
      <c r="D202" s="12">
        <f>'3500 '!D202</f>
        <v>0</v>
      </c>
      <c r="E202" s="12">
        <f>'3500 '!E202</f>
        <v>0</v>
      </c>
      <c r="F202" s="43">
        <f>'3500 '!F202</f>
        <v>0</v>
      </c>
      <c r="G202" s="43">
        <f>'3500 '!G202</f>
        <v>0</v>
      </c>
      <c r="H202" s="52" t="str">
        <f>'3500 '!L202</f>
        <v/>
      </c>
      <c r="I202" s="12">
        <f>'3500 '!M202</f>
        <v>0</v>
      </c>
      <c r="J202" s="12">
        <f>'3500 '!O202</f>
        <v>0</v>
      </c>
      <c r="K202" s="12">
        <f>'3500 '!S202</f>
        <v>0</v>
      </c>
      <c r="L202" s="43">
        <f>'3500 '!T202</f>
        <v>0</v>
      </c>
      <c r="M202" s="52" t="str">
        <f>'3500 '!U202</f>
        <v/>
      </c>
      <c r="N202" s="62">
        <f>'3500 '!V202</f>
        <v>0</v>
      </c>
      <c r="O202" s="52">
        <f>'3500 '!AB202</f>
        <v>0</v>
      </c>
      <c r="P202" s="62">
        <f>G202+'3500 '!W202-K202</f>
        <v>0</v>
      </c>
      <c r="Q202" s="81"/>
    </row>
    <row r="203" spans="1:17" s="6" customFormat="1" ht="18" x14ac:dyDescent="0.25">
      <c r="A203" s="6" t="str">
        <f>'3500 '!A203</f>
        <v>b</v>
      </c>
      <c r="B203" s="70" t="str">
        <f>'3500 '!B203</f>
        <v/>
      </c>
      <c r="C203" s="10" t="str">
        <f>'3500 '!C203</f>
        <v>სოციალური უზრუნველყოფა</v>
      </c>
      <c r="D203" s="12">
        <f>'3500 '!D203</f>
        <v>5</v>
      </c>
      <c r="E203" s="12">
        <f>'3500 '!E203</f>
        <v>5</v>
      </c>
      <c r="F203" s="43">
        <f>'3500 '!F203</f>
        <v>4.5</v>
      </c>
      <c r="G203" s="43">
        <f>'3500 '!G203</f>
        <v>2.8509600000000002</v>
      </c>
      <c r="H203" s="52">
        <f>'3500 '!L203</f>
        <v>0.6335466666666667</v>
      </c>
      <c r="I203" s="12">
        <f>'3500 '!M203</f>
        <v>0</v>
      </c>
      <c r="J203" s="12">
        <f>'3500 '!O203</f>
        <v>0</v>
      </c>
      <c r="K203" s="12">
        <f>'3500 '!S203</f>
        <v>0</v>
      </c>
      <c r="L203" s="43">
        <f>'3500 '!T203</f>
        <v>1.6490399999999998</v>
      </c>
      <c r="M203" s="52">
        <f>'3500 '!U203</f>
        <v>0.57019200000000003</v>
      </c>
      <c r="N203" s="62">
        <f>'3500 '!V203</f>
        <v>2.1490399999999998</v>
      </c>
      <c r="O203" s="52">
        <f>'3500 '!AB203</f>
        <v>0</v>
      </c>
      <c r="P203" s="62">
        <f>G203+'3500 '!W203-K203</f>
        <v>4.5509599999999999</v>
      </c>
      <c r="Q203" s="81"/>
    </row>
    <row r="204" spans="1:17" s="6" customFormat="1" ht="18" x14ac:dyDescent="0.25">
      <c r="A204" s="6" t="str">
        <f>'3500 '!A204</f>
        <v>b</v>
      </c>
      <c r="B204" s="70" t="str">
        <f>'3500 '!B204</f>
        <v/>
      </c>
      <c r="C204" s="10" t="str">
        <f>'3500 '!C204</f>
        <v>სხვა ხარჯები</v>
      </c>
      <c r="D204" s="12">
        <f>'3500 '!D204</f>
        <v>0</v>
      </c>
      <c r="E204" s="12">
        <f>'3500 '!E204</f>
        <v>1.2</v>
      </c>
      <c r="F204" s="43">
        <f>'3500 '!F204</f>
        <v>0.9</v>
      </c>
      <c r="G204" s="43">
        <f>'3500 '!G204</f>
        <v>0.71654999999999991</v>
      </c>
      <c r="H204" s="52">
        <f>'3500 '!L204</f>
        <v>0.79616666666666658</v>
      </c>
      <c r="I204" s="12">
        <f>'3500 '!M204</f>
        <v>0</v>
      </c>
      <c r="J204" s="12">
        <f>'3500 '!O204</f>
        <v>9.1980000000000006E-2</v>
      </c>
      <c r="K204" s="12">
        <f>'3500 '!S204</f>
        <v>8.7329999999999908E-2</v>
      </c>
      <c r="L204" s="43">
        <f>'3500 '!T204</f>
        <v>0.18345000000000011</v>
      </c>
      <c r="M204" s="52">
        <f>'3500 '!U204</f>
        <v>0.59712499999999991</v>
      </c>
      <c r="N204" s="62">
        <f>'3500 '!V204</f>
        <v>0.48345000000000005</v>
      </c>
      <c r="O204" s="52">
        <f>'3500 '!AB204</f>
        <v>0</v>
      </c>
      <c r="P204" s="62">
        <f>G204+'3500 '!W204-K204</f>
        <v>0.92921999999999993</v>
      </c>
      <c r="Q204" s="81"/>
    </row>
    <row r="205" spans="1:17" s="6" customFormat="1" ht="30" x14ac:dyDescent="0.25">
      <c r="A205" s="6" t="str">
        <f>'3500 '!A205</f>
        <v>b</v>
      </c>
      <c r="B205" s="69" t="str">
        <f>'3500 '!B205</f>
        <v/>
      </c>
      <c r="C205" s="13" t="str">
        <f>'3500 '!C205</f>
        <v>არაფინანსური აქტივების ზრდა</v>
      </c>
      <c r="D205" s="14">
        <f>'3500 '!D205</f>
        <v>0</v>
      </c>
      <c r="E205" s="14">
        <f>'3500 '!E205</f>
        <v>0</v>
      </c>
      <c r="F205" s="44">
        <f>'3500 '!F205</f>
        <v>0</v>
      </c>
      <c r="G205" s="44">
        <f>'3500 '!G205</f>
        <v>0</v>
      </c>
      <c r="H205" s="53" t="str">
        <f>'3500 '!L205</f>
        <v/>
      </c>
      <c r="I205" s="14">
        <f>'3500 '!M205</f>
        <v>0</v>
      </c>
      <c r="J205" s="14">
        <f>'3500 '!O205</f>
        <v>0</v>
      </c>
      <c r="K205" s="14">
        <f>'3500 '!S205</f>
        <v>0</v>
      </c>
      <c r="L205" s="44">
        <f>'3500 '!T205</f>
        <v>0</v>
      </c>
      <c r="M205" s="53" t="str">
        <f>'3500 '!U205</f>
        <v/>
      </c>
      <c r="N205" s="63">
        <f>'3500 '!V205</f>
        <v>0</v>
      </c>
      <c r="O205" s="53">
        <f>'3500 '!AB205</f>
        <v>0</v>
      </c>
      <c r="P205" s="63">
        <f>G205+'3500 '!W205-K205</f>
        <v>0</v>
      </c>
      <c r="Q205" s="81"/>
    </row>
    <row r="206" spans="1:17" s="6" customFormat="1" x14ac:dyDescent="0.25">
      <c r="A206" s="6" t="str">
        <f>'3500 '!A206</f>
        <v>b</v>
      </c>
      <c r="B206" s="69" t="str">
        <f>'3500 '!B206</f>
        <v/>
      </c>
      <c r="C206" s="13" t="str">
        <f>'3500 '!C206</f>
        <v>ფინანსური აქტივების ზრდა</v>
      </c>
      <c r="D206" s="14">
        <f>'3500 '!D206</f>
        <v>0</v>
      </c>
      <c r="E206" s="14">
        <f>'3500 '!E206</f>
        <v>0</v>
      </c>
      <c r="F206" s="44">
        <f>'3500 '!F206</f>
        <v>0</v>
      </c>
      <c r="G206" s="44">
        <f>'3500 '!G206</f>
        <v>0</v>
      </c>
      <c r="H206" s="53" t="str">
        <f>'3500 '!L206</f>
        <v/>
      </c>
      <c r="I206" s="14">
        <f>'3500 '!M206</f>
        <v>0</v>
      </c>
      <c r="J206" s="14">
        <f>'3500 '!O206</f>
        <v>0</v>
      </c>
      <c r="K206" s="14">
        <f>'3500 '!S206</f>
        <v>0</v>
      </c>
      <c r="L206" s="44">
        <f>'3500 '!T206</f>
        <v>0</v>
      </c>
      <c r="M206" s="53" t="str">
        <f>'3500 '!U206</f>
        <v/>
      </c>
      <c r="N206" s="63">
        <f>'3500 '!V206</f>
        <v>0</v>
      </c>
      <c r="O206" s="53">
        <f>'3500 '!AB206</f>
        <v>0</v>
      </c>
      <c r="P206" s="63">
        <f>G206+'3500 '!W206-K206</f>
        <v>0</v>
      </c>
      <c r="Q206" s="81"/>
    </row>
    <row r="207" spans="1:17" s="6" customFormat="1" ht="15.75" thickBot="1" x14ac:dyDescent="0.3">
      <c r="A207" s="6" t="str">
        <f>'3500 '!A207</f>
        <v>b</v>
      </c>
      <c r="B207" s="71" t="str">
        <f>'3500 '!B207</f>
        <v/>
      </c>
      <c r="C207" s="17" t="str">
        <f>'3500 '!C207</f>
        <v>ვალდებულებების კლება</v>
      </c>
      <c r="D207" s="18">
        <f>'3500 '!D207</f>
        <v>0</v>
      </c>
      <c r="E207" s="18">
        <f>'3500 '!E207</f>
        <v>0</v>
      </c>
      <c r="F207" s="46">
        <f>'3500 '!F207</f>
        <v>0</v>
      </c>
      <c r="G207" s="46">
        <f>'3500 '!G207</f>
        <v>0</v>
      </c>
      <c r="H207" s="55" t="str">
        <f>'3500 '!L207</f>
        <v/>
      </c>
      <c r="I207" s="18">
        <f>'3500 '!M207</f>
        <v>0</v>
      </c>
      <c r="J207" s="18">
        <f>'3500 '!O207</f>
        <v>0</v>
      </c>
      <c r="K207" s="18">
        <f>'3500 '!S207</f>
        <v>0</v>
      </c>
      <c r="L207" s="46">
        <f>'3500 '!T207</f>
        <v>0</v>
      </c>
      <c r="M207" s="55" t="str">
        <f>'3500 '!U207</f>
        <v/>
      </c>
      <c r="N207" s="65">
        <f>'3500 '!V207</f>
        <v>0</v>
      </c>
      <c r="O207" s="55">
        <f>'3500 '!AB207</f>
        <v>0</v>
      </c>
      <c r="P207" s="65">
        <f>G207+'3500 '!W207-K207</f>
        <v>0</v>
      </c>
      <c r="Q207" s="81"/>
    </row>
    <row r="208" spans="1:17" s="6" customFormat="1" ht="61.5" thickTop="1" thickBot="1" x14ac:dyDescent="0.3">
      <c r="A208" s="6" t="str">
        <f>'3500 '!A208</f>
        <v>b</v>
      </c>
      <c r="B208" s="67" t="str">
        <f>'3500 '!B208</f>
        <v>35 01 04 06</v>
      </c>
      <c r="C208" s="21" t="str">
        <f>'3500 '!C208</f>
        <v>სსიპ - სოციალური მომსახურების სააგენტოს სამეგრელო-ზემო სვანეთის სამხარეო ცენტრი</v>
      </c>
      <c r="D208" s="22">
        <f>'3500 '!D208</f>
        <v>1149</v>
      </c>
      <c r="E208" s="22">
        <f>'3500 '!E208</f>
        <v>143.54000000000002</v>
      </c>
      <c r="F208" s="47">
        <f>'3500 '!F208</f>
        <v>135.79000000000002</v>
      </c>
      <c r="G208" s="47">
        <f>'3500 '!G208</f>
        <v>123.05432</v>
      </c>
      <c r="H208" s="56">
        <f>'3500 '!L208</f>
        <v>0.90621047205243377</v>
      </c>
      <c r="I208" s="22">
        <f>'3500 '!M208</f>
        <v>0</v>
      </c>
      <c r="J208" s="22">
        <f>'3500 '!O208</f>
        <v>3.4464700000000015</v>
      </c>
      <c r="K208" s="22">
        <f>'3500 '!S208</f>
        <v>4.990470000000002</v>
      </c>
      <c r="L208" s="47">
        <f>'3500 '!T208</f>
        <v>12.735680000000016</v>
      </c>
      <c r="M208" s="56">
        <f>'3500 '!U208</f>
        <v>0.85728242998467319</v>
      </c>
      <c r="N208" s="66">
        <f>'3500 '!V208</f>
        <v>20.485680000000016</v>
      </c>
      <c r="O208" s="56">
        <f>'3500 '!AB208</f>
        <v>0</v>
      </c>
      <c r="P208" s="66">
        <f>G208+'3500 '!W208-K208</f>
        <v>137.66385000000002</v>
      </c>
      <c r="Q208" s="81"/>
    </row>
    <row r="209" spans="1:17" s="6" customFormat="1" ht="15.75" thickTop="1" x14ac:dyDescent="0.25">
      <c r="A209" s="6" t="str">
        <f>'3500 '!A209</f>
        <v>b</v>
      </c>
      <c r="B209" s="69" t="str">
        <f>'3500 '!B209</f>
        <v/>
      </c>
      <c r="C209" s="13" t="str">
        <f>'3500 '!C209</f>
        <v>ხარჯები</v>
      </c>
      <c r="D209" s="14">
        <f>'3500 '!D209</f>
        <v>1149</v>
      </c>
      <c r="E209" s="14">
        <f>'3500 '!E209</f>
        <v>143.54000000000002</v>
      </c>
      <c r="F209" s="44">
        <f>'3500 '!F209</f>
        <v>135.79000000000002</v>
      </c>
      <c r="G209" s="44">
        <f>'3500 '!G209</f>
        <v>123.05432</v>
      </c>
      <c r="H209" s="53">
        <f>'3500 '!L209</f>
        <v>0.90621047205243377</v>
      </c>
      <c r="I209" s="14">
        <f>'3500 '!M209</f>
        <v>0</v>
      </c>
      <c r="J209" s="14">
        <f>'3500 '!O209</f>
        <v>3.4464700000000015</v>
      </c>
      <c r="K209" s="14">
        <f>'3500 '!S209</f>
        <v>4.990470000000002</v>
      </c>
      <c r="L209" s="44">
        <f>'3500 '!T209</f>
        <v>12.735680000000016</v>
      </c>
      <c r="M209" s="53">
        <f>'3500 '!U209</f>
        <v>0.85728242998467319</v>
      </c>
      <c r="N209" s="63">
        <f>'3500 '!V209</f>
        <v>20.485680000000016</v>
      </c>
      <c r="O209" s="53">
        <f>'3500 '!AB209</f>
        <v>0</v>
      </c>
      <c r="P209" s="63">
        <f>G209+'3500 '!W209-K209</f>
        <v>137.66385000000002</v>
      </c>
      <c r="Q209" s="81"/>
    </row>
    <row r="210" spans="1:17" s="6" customFormat="1" ht="18" x14ac:dyDescent="0.25">
      <c r="A210" s="6" t="str">
        <f>'3500 '!A210</f>
        <v>b</v>
      </c>
      <c r="B210" s="70" t="str">
        <f>'3500 '!B210</f>
        <v/>
      </c>
      <c r="C210" s="10" t="str">
        <f>'3500 '!C210</f>
        <v>შრომის ანაზღაურება</v>
      </c>
      <c r="D210" s="12">
        <f>'3500 '!D210</f>
        <v>1095</v>
      </c>
      <c r="E210" s="12">
        <f>'3500 '!E210</f>
        <v>86.04</v>
      </c>
      <c r="F210" s="43">
        <f>'3500 '!F210</f>
        <v>86.04</v>
      </c>
      <c r="G210" s="43">
        <f>'3500 '!G210</f>
        <v>86.039760000000001</v>
      </c>
      <c r="H210" s="52">
        <f>'3500 '!L210</f>
        <v>0.99999721059972102</v>
      </c>
      <c r="I210" s="12">
        <f>'3500 '!M210</f>
        <v>0</v>
      </c>
      <c r="J210" s="12">
        <f>'3500 '!O210</f>
        <v>0</v>
      </c>
      <c r="K210" s="12">
        <f>'3500 '!S210</f>
        <v>0</v>
      </c>
      <c r="L210" s="43">
        <f>'3500 '!T210</f>
        <v>2.40000000005125E-4</v>
      </c>
      <c r="M210" s="52">
        <f>'3500 '!U210</f>
        <v>0.99999721059972102</v>
      </c>
      <c r="N210" s="62">
        <f>'3500 '!V210</f>
        <v>2.40000000005125E-4</v>
      </c>
      <c r="O210" s="52">
        <f>'3500 '!AB210</f>
        <v>0</v>
      </c>
      <c r="P210" s="62">
        <f>G210+'3500 '!W210-K210</f>
        <v>86.039760000000001</v>
      </c>
      <c r="Q210" s="81"/>
    </row>
    <row r="211" spans="1:17" s="6" customFormat="1" ht="18" x14ac:dyDescent="0.25">
      <c r="A211" s="6" t="str">
        <f>'3500 '!A211</f>
        <v>b</v>
      </c>
      <c r="B211" s="70">
        <f>'3500 '!B211</f>
        <v>0</v>
      </c>
      <c r="C211" s="33" t="str">
        <f>'3500 '!C211</f>
        <v>თანამდებობრივი სარგო</v>
      </c>
      <c r="D211" s="12">
        <f>'3500 '!D211</f>
        <v>0</v>
      </c>
      <c r="E211" s="12">
        <f>'3500 '!E211</f>
        <v>0</v>
      </c>
      <c r="F211" s="43">
        <f>'3500 '!F211</f>
        <v>0</v>
      </c>
      <c r="G211" s="43">
        <f>'3500 '!G211</f>
        <v>86.039760000000001</v>
      </c>
      <c r="H211" s="52" t="str">
        <f>'3500 '!L211</f>
        <v/>
      </c>
      <c r="I211" s="12">
        <f>'3500 '!M211</f>
        <v>0</v>
      </c>
      <c r="J211" s="12">
        <f>'3500 '!O211</f>
        <v>0</v>
      </c>
      <c r="K211" s="12">
        <f>'3500 '!S211</f>
        <v>0</v>
      </c>
      <c r="L211" s="43" t="str">
        <f>'3500 '!T211</f>
        <v/>
      </c>
      <c r="M211" s="52" t="str">
        <f>'3500 '!U211</f>
        <v/>
      </c>
      <c r="N211" s="62" t="str">
        <f>'3500 '!V211</f>
        <v/>
      </c>
      <c r="O211" s="52">
        <f>'3500 '!AB211</f>
        <v>0</v>
      </c>
      <c r="P211" s="62">
        <f>G211+'3500 '!W211-K211</f>
        <v>86.039760000000001</v>
      </c>
      <c r="Q211" s="81"/>
    </row>
    <row r="212" spans="1:17" s="6" customFormat="1" ht="18" x14ac:dyDescent="0.25">
      <c r="A212" s="6" t="str">
        <f>'3500 '!A212</f>
        <v>b</v>
      </c>
      <c r="B212" s="70">
        <f>'3500 '!B212</f>
        <v>0</v>
      </c>
      <c r="C212" s="33" t="str">
        <f>'3500 '!C212</f>
        <v>პრემია</v>
      </c>
      <c r="D212" s="12">
        <f>'3500 '!D212</f>
        <v>0</v>
      </c>
      <c r="E212" s="12">
        <f>'3500 '!E212</f>
        <v>0</v>
      </c>
      <c r="F212" s="43">
        <f>'3500 '!F212</f>
        <v>0</v>
      </c>
      <c r="G212" s="43">
        <f>'3500 '!G212</f>
        <v>0</v>
      </c>
      <c r="H212" s="52" t="str">
        <f>'3500 '!L212</f>
        <v/>
      </c>
      <c r="I212" s="12">
        <f>'3500 '!M212</f>
        <v>0</v>
      </c>
      <c r="J212" s="12">
        <f>'3500 '!O212</f>
        <v>0</v>
      </c>
      <c r="K212" s="12">
        <f>'3500 '!S212</f>
        <v>0</v>
      </c>
      <c r="L212" s="43" t="str">
        <f>'3500 '!T212</f>
        <v/>
      </c>
      <c r="M212" s="52" t="str">
        <f>'3500 '!U212</f>
        <v/>
      </c>
      <c r="N212" s="62" t="str">
        <f>'3500 '!V212</f>
        <v/>
      </c>
      <c r="O212" s="52">
        <f>'3500 '!AB212</f>
        <v>0</v>
      </c>
      <c r="P212" s="62">
        <f>G212+'3500 '!W212-K212</f>
        <v>0</v>
      </c>
      <c r="Q212" s="81"/>
    </row>
    <row r="213" spans="1:17" s="6" customFormat="1" ht="18" x14ac:dyDescent="0.25">
      <c r="A213" s="6" t="str">
        <f>'3500 '!A213</f>
        <v>b</v>
      </c>
      <c r="B213" s="70">
        <f>'3500 '!B213</f>
        <v>0</v>
      </c>
      <c r="C213" s="33" t="str">
        <f>'3500 '!C213</f>
        <v>დანამატი</v>
      </c>
      <c r="D213" s="12">
        <f>'3500 '!D213</f>
        <v>0</v>
      </c>
      <c r="E213" s="12">
        <f>'3500 '!E213</f>
        <v>0</v>
      </c>
      <c r="F213" s="43">
        <f>'3500 '!F213</f>
        <v>0</v>
      </c>
      <c r="G213" s="43">
        <f>'3500 '!G213</f>
        <v>0</v>
      </c>
      <c r="H213" s="52" t="str">
        <f>'3500 '!L213</f>
        <v/>
      </c>
      <c r="I213" s="12">
        <f>'3500 '!M213</f>
        <v>0</v>
      </c>
      <c r="J213" s="12">
        <f>'3500 '!O213</f>
        <v>0</v>
      </c>
      <c r="K213" s="12">
        <f>'3500 '!S213</f>
        <v>0</v>
      </c>
      <c r="L213" s="43" t="str">
        <f>'3500 '!T213</f>
        <v/>
      </c>
      <c r="M213" s="52" t="str">
        <f>'3500 '!U213</f>
        <v/>
      </c>
      <c r="N213" s="62" t="str">
        <f>'3500 '!V213</f>
        <v/>
      </c>
      <c r="O213" s="52">
        <f>'3500 '!AB213</f>
        <v>0</v>
      </c>
      <c r="P213" s="62">
        <f>G213+'3500 '!W213-K213</f>
        <v>0</v>
      </c>
      <c r="Q213" s="81"/>
    </row>
    <row r="214" spans="1:17" s="6" customFormat="1" ht="18" x14ac:dyDescent="0.25">
      <c r="A214" s="6" t="str">
        <f>'3500 '!A214</f>
        <v>b</v>
      </c>
      <c r="B214" s="70" t="str">
        <f>'3500 '!B214</f>
        <v/>
      </c>
      <c r="C214" s="10" t="str">
        <f>'3500 '!C214</f>
        <v>საქონელი და მომსახურება</v>
      </c>
      <c r="D214" s="12">
        <f>'3500 '!D214</f>
        <v>45</v>
      </c>
      <c r="E214" s="12">
        <f>'3500 '!E214</f>
        <v>45</v>
      </c>
      <c r="F214" s="43">
        <f>'3500 '!F214</f>
        <v>38</v>
      </c>
      <c r="G214" s="43">
        <f>'3500 '!G214</f>
        <v>26.361360000000001</v>
      </c>
      <c r="H214" s="52">
        <f>'3500 '!L214</f>
        <v>0.69372</v>
      </c>
      <c r="I214" s="12">
        <f>'3500 '!M214</f>
        <v>0</v>
      </c>
      <c r="J214" s="12">
        <f>'3500 '!O214</f>
        <v>2.7964700000000011</v>
      </c>
      <c r="K214" s="12">
        <f>'3500 '!S214</f>
        <v>2.7972000000000001</v>
      </c>
      <c r="L214" s="43">
        <f>'3500 '!T214</f>
        <v>11.638639999999999</v>
      </c>
      <c r="M214" s="52">
        <f>'3500 '!U214</f>
        <v>0.585808</v>
      </c>
      <c r="N214" s="62">
        <f>'3500 '!V214</f>
        <v>18.638639999999999</v>
      </c>
      <c r="O214" s="52">
        <f>'3500 '!AB214</f>
        <v>0</v>
      </c>
      <c r="P214" s="62">
        <f>G214+'3500 '!W214-K214</f>
        <v>40.864159999999998</v>
      </c>
      <c r="Q214" s="81"/>
    </row>
    <row r="215" spans="1:17" s="6" customFormat="1" ht="36" x14ac:dyDescent="0.25">
      <c r="A215" s="6" t="str">
        <f>'3500 '!A215</f>
        <v>b</v>
      </c>
      <c r="B215" s="70">
        <f>'3500 '!B215</f>
        <v>0</v>
      </c>
      <c r="C215" s="33" t="str">
        <f>'3500 '!C215</f>
        <v>მ.შ. შტატგარეშეთა შრომის ანაზღაურება</v>
      </c>
      <c r="D215" s="12">
        <f>'3500 '!D215</f>
        <v>0</v>
      </c>
      <c r="E215" s="12">
        <f>'3500 '!E215</f>
        <v>0</v>
      </c>
      <c r="F215" s="43">
        <f>'3500 '!F215</f>
        <v>0</v>
      </c>
      <c r="G215" s="43">
        <f>'3500 '!G215</f>
        <v>0</v>
      </c>
      <c r="H215" s="52" t="str">
        <f>'3500 '!L215</f>
        <v/>
      </c>
      <c r="I215" s="12">
        <f>'3500 '!M215</f>
        <v>0</v>
      </c>
      <c r="J215" s="12">
        <f>'3500 '!O215</f>
        <v>0</v>
      </c>
      <c r="K215" s="12">
        <f>'3500 '!S215</f>
        <v>0</v>
      </c>
      <c r="L215" s="43" t="str">
        <f>'3500 '!T215</f>
        <v/>
      </c>
      <c r="M215" s="52" t="str">
        <f>'3500 '!U215</f>
        <v/>
      </c>
      <c r="N215" s="62" t="str">
        <f>'3500 '!V215</f>
        <v/>
      </c>
      <c r="O215" s="52">
        <f>'3500 '!AB215</f>
        <v>0</v>
      </c>
      <c r="P215" s="62">
        <f>G215+'3500 '!W215-K215</f>
        <v>0</v>
      </c>
      <c r="Q215" s="81"/>
    </row>
    <row r="216" spans="1:17" s="6" customFormat="1" ht="18" x14ac:dyDescent="0.25">
      <c r="A216" s="6" t="str">
        <f>'3500 '!A216</f>
        <v>b</v>
      </c>
      <c r="B216" s="70" t="str">
        <f>'3500 '!B216</f>
        <v/>
      </c>
      <c r="C216" s="10" t="str">
        <f>'3500 '!C216</f>
        <v>პროცენტი</v>
      </c>
      <c r="D216" s="12">
        <f>'3500 '!D216</f>
        <v>0</v>
      </c>
      <c r="E216" s="12">
        <f>'3500 '!E216</f>
        <v>0</v>
      </c>
      <c r="F216" s="43">
        <f>'3500 '!F216</f>
        <v>0</v>
      </c>
      <c r="G216" s="43">
        <f>'3500 '!G216</f>
        <v>0</v>
      </c>
      <c r="H216" s="52" t="str">
        <f>'3500 '!L216</f>
        <v/>
      </c>
      <c r="I216" s="12">
        <f>'3500 '!M216</f>
        <v>0</v>
      </c>
      <c r="J216" s="12">
        <f>'3500 '!O216</f>
        <v>0</v>
      </c>
      <c r="K216" s="12">
        <f>'3500 '!S216</f>
        <v>0</v>
      </c>
      <c r="L216" s="43">
        <f>'3500 '!T216</f>
        <v>0</v>
      </c>
      <c r="M216" s="52" t="str">
        <f>'3500 '!U216</f>
        <v/>
      </c>
      <c r="N216" s="62">
        <f>'3500 '!V216</f>
        <v>0</v>
      </c>
      <c r="O216" s="52">
        <f>'3500 '!AB216</f>
        <v>0</v>
      </c>
      <c r="P216" s="62">
        <f>G216+'3500 '!W216-K216</f>
        <v>0</v>
      </c>
      <c r="Q216" s="81"/>
    </row>
    <row r="217" spans="1:17" s="6" customFormat="1" ht="18" x14ac:dyDescent="0.25">
      <c r="A217" s="6" t="str">
        <f>'3500 '!A217</f>
        <v>b</v>
      </c>
      <c r="B217" s="70" t="str">
        <f>'3500 '!B217</f>
        <v/>
      </c>
      <c r="C217" s="10" t="str">
        <f>'3500 '!C217</f>
        <v>სუბსიდიები</v>
      </c>
      <c r="D217" s="12">
        <f>'3500 '!D217</f>
        <v>0</v>
      </c>
      <c r="E217" s="12">
        <f>'3500 '!E217</f>
        <v>0</v>
      </c>
      <c r="F217" s="43">
        <f>'3500 '!F217</f>
        <v>0</v>
      </c>
      <c r="G217" s="43">
        <f>'3500 '!G217</f>
        <v>0</v>
      </c>
      <c r="H217" s="52" t="str">
        <f>'3500 '!L217</f>
        <v/>
      </c>
      <c r="I217" s="12">
        <f>'3500 '!M217</f>
        <v>0</v>
      </c>
      <c r="J217" s="12">
        <f>'3500 '!O217</f>
        <v>0</v>
      </c>
      <c r="K217" s="12">
        <f>'3500 '!S217</f>
        <v>0</v>
      </c>
      <c r="L217" s="43">
        <f>'3500 '!T217</f>
        <v>0</v>
      </c>
      <c r="M217" s="52" t="str">
        <f>'3500 '!U217</f>
        <v/>
      </c>
      <c r="N217" s="62">
        <f>'3500 '!V217</f>
        <v>0</v>
      </c>
      <c r="O217" s="52">
        <f>'3500 '!AB217</f>
        <v>0</v>
      </c>
      <c r="P217" s="62">
        <f>G217+'3500 '!W217-K217</f>
        <v>0</v>
      </c>
      <c r="Q217" s="81"/>
    </row>
    <row r="218" spans="1:17" s="6" customFormat="1" ht="18" x14ac:dyDescent="0.25">
      <c r="A218" s="6" t="str">
        <f>'3500 '!A218</f>
        <v>b</v>
      </c>
      <c r="B218" s="70" t="str">
        <f>'3500 '!B218</f>
        <v/>
      </c>
      <c r="C218" s="10" t="str">
        <f>'3500 '!C218</f>
        <v>გრანტები</v>
      </c>
      <c r="D218" s="12">
        <f>'3500 '!D218</f>
        <v>0</v>
      </c>
      <c r="E218" s="12">
        <f>'3500 '!E218</f>
        <v>0</v>
      </c>
      <c r="F218" s="43">
        <f>'3500 '!F218</f>
        <v>0</v>
      </c>
      <c r="G218" s="43">
        <f>'3500 '!G218</f>
        <v>0</v>
      </c>
      <c r="H218" s="52" t="str">
        <f>'3500 '!L218</f>
        <v/>
      </c>
      <c r="I218" s="12">
        <f>'3500 '!M218</f>
        <v>0</v>
      </c>
      <c r="J218" s="12">
        <f>'3500 '!O218</f>
        <v>0</v>
      </c>
      <c r="K218" s="12">
        <f>'3500 '!S218</f>
        <v>0</v>
      </c>
      <c r="L218" s="43">
        <f>'3500 '!T218</f>
        <v>0</v>
      </c>
      <c r="M218" s="52" t="str">
        <f>'3500 '!U218</f>
        <v/>
      </c>
      <c r="N218" s="62">
        <f>'3500 '!V218</f>
        <v>0</v>
      </c>
      <c r="O218" s="52">
        <f>'3500 '!AB218</f>
        <v>0</v>
      </c>
      <c r="P218" s="62">
        <f>G218+'3500 '!W218-K218</f>
        <v>0</v>
      </c>
      <c r="Q218" s="81"/>
    </row>
    <row r="219" spans="1:17" s="6" customFormat="1" ht="18" x14ac:dyDescent="0.25">
      <c r="A219" s="6" t="str">
        <f>'3500 '!A219</f>
        <v>b</v>
      </c>
      <c r="B219" s="70" t="str">
        <f>'3500 '!B219</f>
        <v/>
      </c>
      <c r="C219" s="10" t="str">
        <f>'3500 '!C219</f>
        <v>სოციალური უზრუნველყოფა</v>
      </c>
      <c r="D219" s="12">
        <f>'3500 '!D219</f>
        <v>4</v>
      </c>
      <c r="E219" s="12">
        <f>'3500 '!E219</f>
        <v>7.5</v>
      </c>
      <c r="F219" s="43">
        <f>'3500 '!F219</f>
        <v>7.25</v>
      </c>
      <c r="G219" s="43">
        <f>'3500 '!G219</f>
        <v>7.0079200000000004</v>
      </c>
      <c r="H219" s="52">
        <f>'3500 '!L219</f>
        <v>0.96660965517241382</v>
      </c>
      <c r="I219" s="12">
        <f>'3500 '!M219</f>
        <v>0</v>
      </c>
      <c r="J219" s="12">
        <f>'3500 '!O219</f>
        <v>0.65000000000000036</v>
      </c>
      <c r="K219" s="12">
        <f>'3500 '!S219</f>
        <v>1.9212700000000007</v>
      </c>
      <c r="L219" s="43">
        <f>'3500 '!T219</f>
        <v>0.24207999999999963</v>
      </c>
      <c r="M219" s="52">
        <f>'3500 '!U219</f>
        <v>0.93438933333333341</v>
      </c>
      <c r="N219" s="62">
        <f>'3500 '!V219</f>
        <v>0.49207999999999963</v>
      </c>
      <c r="O219" s="52">
        <f>'3500 '!AB219</f>
        <v>0</v>
      </c>
      <c r="P219" s="62">
        <f>G219+'3500 '!W219-K219</f>
        <v>5.3866499999999995</v>
      </c>
      <c r="Q219" s="81"/>
    </row>
    <row r="220" spans="1:17" s="6" customFormat="1" ht="18" x14ac:dyDescent="0.25">
      <c r="A220" s="6" t="str">
        <f>'3500 '!A220</f>
        <v>b</v>
      </c>
      <c r="B220" s="70" t="str">
        <f>'3500 '!B220</f>
        <v/>
      </c>
      <c r="C220" s="10" t="str">
        <f>'3500 '!C220</f>
        <v>სხვა ხარჯები</v>
      </c>
      <c r="D220" s="12">
        <f>'3500 '!D220</f>
        <v>5</v>
      </c>
      <c r="E220" s="12">
        <f>'3500 '!E220</f>
        <v>5</v>
      </c>
      <c r="F220" s="43">
        <f>'3500 '!F220</f>
        <v>4.5</v>
      </c>
      <c r="G220" s="43">
        <f>'3500 '!G220</f>
        <v>3.6452800000000001</v>
      </c>
      <c r="H220" s="52">
        <f>'3500 '!L220</f>
        <v>0.81006222222222224</v>
      </c>
      <c r="I220" s="12">
        <f>'3500 '!M220</f>
        <v>0</v>
      </c>
      <c r="J220" s="12">
        <f>'3500 '!O220</f>
        <v>0</v>
      </c>
      <c r="K220" s="12">
        <f>'3500 '!S220</f>
        <v>0.2719999999999998</v>
      </c>
      <c r="L220" s="43">
        <f>'3500 '!T220</f>
        <v>0.85471999999999992</v>
      </c>
      <c r="M220" s="52">
        <f>'3500 '!U220</f>
        <v>0.72905600000000004</v>
      </c>
      <c r="N220" s="62">
        <f>'3500 '!V220</f>
        <v>1.3547199999999999</v>
      </c>
      <c r="O220" s="52">
        <f>'3500 '!AB220</f>
        <v>0</v>
      </c>
      <c r="P220" s="62">
        <f>G220+'3500 '!W220-K220</f>
        <v>5.3732799999999994</v>
      </c>
      <c r="Q220" s="81"/>
    </row>
    <row r="221" spans="1:17" s="6" customFormat="1" ht="30" x14ac:dyDescent="0.25">
      <c r="A221" s="6" t="str">
        <f>'3500 '!A221</f>
        <v>b</v>
      </c>
      <c r="B221" s="69" t="str">
        <f>'3500 '!B221</f>
        <v/>
      </c>
      <c r="C221" s="13" t="str">
        <f>'3500 '!C221</f>
        <v>არაფინანსური აქტივების ზრდა</v>
      </c>
      <c r="D221" s="14">
        <f>'3500 '!D221</f>
        <v>0</v>
      </c>
      <c r="E221" s="14">
        <f>'3500 '!E221</f>
        <v>0</v>
      </c>
      <c r="F221" s="44">
        <f>'3500 '!F221</f>
        <v>0</v>
      </c>
      <c r="G221" s="44">
        <f>'3500 '!G221</f>
        <v>0</v>
      </c>
      <c r="H221" s="53" t="str">
        <f>'3500 '!L221</f>
        <v/>
      </c>
      <c r="I221" s="14">
        <f>'3500 '!M221</f>
        <v>0</v>
      </c>
      <c r="J221" s="14">
        <f>'3500 '!O221</f>
        <v>0</v>
      </c>
      <c r="K221" s="14">
        <f>'3500 '!S221</f>
        <v>0</v>
      </c>
      <c r="L221" s="44">
        <f>'3500 '!T221</f>
        <v>0</v>
      </c>
      <c r="M221" s="53" t="str">
        <f>'3500 '!U221</f>
        <v/>
      </c>
      <c r="N221" s="63">
        <f>'3500 '!V221</f>
        <v>0</v>
      </c>
      <c r="O221" s="53">
        <f>'3500 '!AB221</f>
        <v>0</v>
      </c>
      <c r="P221" s="63">
        <f>G221+'3500 '!W221-K221</f>
        <v>0</v>
      </c>
      <c r="Q221" s="81"/>
    </row>
    <row r="222" spans="1:17" s="6" customFormat="1" x14ac:dyDescent="0.25">
      <c r="A222" s="6" t="str">
        <f>'3500 '!A222</f>
        <v>b</v>
      </c>
      <c r="B222" s="69" t="str">
        <f>'3500 '!B222</f>
        <v/>
      </c>
      <c r="C222" s="13" t="str">
        <f>'3500 '!C222</f>
        <v>ფინანსური აქტივების ზრდა</v>
      </c>
      <c r="D222" s="14">
        <f>'3500 '!D222</f>
        <v>0</v>
      </c>
      <c r="E222" s="14">
        <f>'3500 '!E222</f>
        <v>0</v>
      </c>
      <c r="F222" s="44">
        <f>'3500 '!F222</f>
        <v>0</v>
      </c>
      <c r="G222" s="44">
        <f>'3500 '!G222</f>
        <v>0</v>
      </c>
      <c r="H222" s="53" t="str">
        <f>'3500 '!L222</f>
        <v/>
      </c>
      <c r="I222" s="14">
        <f>'3500 '!M222</f>
        <v>0</v>
      </c>
      <c r="J222" s="14">
        <f>'3500 '!O222</f>
        <v>0</v>
      </c>
      <c r="K222" s="14">
        <f>'3500 '!S222</f>
        <v>0</v>
      </c>
      <c r="L222" s="44">
        <f>'3500 '!T222</f>
        <v>0</v>
      </c>
      <c r="M222" s="53" t="str">
        <f>'3500 '!U222</f>
        <v/>
      </c>
      <c r="N222" s="63">
        <f>'3500 '!V222</f>
        <v>0</v>
      </c>
      <c r="O222" s="53">
        <f>'3500 '!AB222</f>
        <v>0</v>
      </c>
      <c r="P222" s="63">
        <f>G222+'3500 '!W222-K222</f>
        <v>0</v>
      </c>
      <c r="Q222" s="81"/>
    </row>
    <row r="223" spans="1:17" s="6" customFormat="1" ht="15.75" thickBot="1" x14ac:dyDescent="0.3">
      <c r="A223" s="6" t="str">
        <f>'3500 '!A223</f>
        <v>b</v>
      </c>
      <c r="B223" s="71" t="str">
        <f>'3500 '!B223</f>
        <v/>
      </c>
      <c r="C223" s="17" t="str">
        <f>'3500 '!C223</f>
        <v>ვალდებულებების კლება</v>
      </c>
      <c r="D223" s="18">
        <f>'3500 '!D223</f>
        <v>0</v>
      </c>
      <c r="E223" s="18">
        <f>'3500 '!E223</f>
        <v>0</v>
      </c>
      <c r="F223" s="46">
        <f>'3500 '!F223</f>
        <v>0</v>
      </c>
      <c r="G223" s="46">
        <f>'3500 '!G223</f>
        <v>0</v>
      </c>
      <c r="H223" s="55" t="str">
        <f>'3500 '!L223</f>
        <v/>
      </c>
      <c r="I223" s="18">
        <f>'3500 '!M223</f>
        <v>0</v>
      </c>
      <c r="J223" s="18">
        <f>'3500 '!O223</f>
        <v>0</v>
      </c>
      <c r="K223" s="18">
        <f>'3500 '!S223</f>
        <v>0</v>
      </c>
      <c r="L223" s="46">
        <f>'3500 '!T223</f>
        <v>0</v>
      </c>
      <c r="M223" s="55" t="str">
        <f>'3500 '!U223</f>
        <v/>
      </c>
      <c r="N223" s="65">
        <f>'3500 '!V223</f>
        <v>0</v>
      </c>
      <c r="O223" s="55">
        <f>'3500 '!AB223</f>
        <v>0</v>
      </c>
      <c r="P223" s="65">
        <f>G223+'3500 '!W223-K223</f>
        <v>0</v>
      </c>
      <c r="Q223" s="81"/>
    </row>
    <row r="224" spans="1:17" s="6" customFormat="1" ht="61.5" thickTop="1" thickBot="1" x14ac:dyDescent="0.3">
      <c r="A224" s="6" t="str">
        <f>'3500 '!A224</f>
        <v>b</v>
      </c>
      <c r="B224" s="67" t="str">
        <f>'3500 '!B224</f>
        <v>35 01 04 07</v>
      </c>
      <c r="C224" s="21" t="str">
        <f>'3500 '!C224</f>
        <v>სსიპ - სოციალური მომსახურების სააგენტოს სამცხე-ჯავახეთის სამხარეო ცენტრი</v>
      </c>
      <c r="D224" s="22">
        <f>'3500 '!D224</f>
        <v>707</v>
      </c>
      <c r="E224" s="22">
        <f>'3500 '!E224</f>
        <v>87.525000000000006</v>
      </c>
      <c r="F224" s="47">
        <f>'3500 '!F224</f>
        <v>80.163000000000011</v>
      </c>
      <c r="G224" s="47">
        <f>'3500 '!G224</f>
        <v>72.98742</v>
      </c>
      <c r="H224" s="56">
        <f>'3500 '!L224</f>
        <v>0.9104876314509186</v>
      </c>
      <c r="I224" s="22">
        <f>'3500 '!M224</f>
        <v>0</v>
      </c>
      <c r="J224" s="22">
        <f>'3500 '!O224</f>
        <v>2.6801300000000006</v>
      </c>
      <c r="K224" s="22">
        <f>'3500 '!S224</f>
        <v>1.9641400000000147</v>
      </c>
      <c r="L224" s="47">
        <f>'3500 '!T224</f>
        <v>7.1755800000000107</v>
      </c>
      <c r="M224" s="56">
        <f>'3500 '!U224</f>
        <v>0.8339036846615252</v>
      </c>
      <c r="N224" s="66">
        <f>'3500 '!V224</f>
        <v>14.537580000000005</v>
      </c>
      <c r="O224" s="56">
        <f>'3500 '!AB224</f>
        <v>0</v>
      </c>
      <c r="P224" s="66">
        <f>G224+'3500 '!W224-K224</f>
        <v>82.423279999999991</v>
      </c>
      <c r="Q224" s="81"/>
    </row>
    <row r="225" spans="1:17" s="6" customFormat="1" ht="15.75" thickTop="1" x14ac:dyDescent="0.25">
      <c r="A225" s="6" t="str">
        <f>'3500 '!A225</f>
        <v>b</v>
      </c>
      <c r="B225" s="69" t="str">
        <f>'3500 '!B225</f>
        <v/>
      </c>
      <c r="C225" s="13" t="str">
        <f>'3500 '!C225</f>
        <v>ხარჯები</v>
      </c>
      <c r="D225" s="14">
        <f>'3500 '!D225</f>
        <v>707</v>
      </c>
      <c r="E225" s="14">
        <f>'3500 '!E225</f>
        <v>87.525000000000006</v>
      </c>
      <c r="F225" s="44">
        <f>'3500 '!F225</f>
        <v>80.163000000000011</v>
      </c>
      <c r="G225" s="44">
        <f>'3500 '!G225</f>
        <v>72.98742</v>
      </c>
      <c r="H225" s="53">
        <f>'3500 '!L225</f>
        <v>0.9104876314509186</v>
      </c>
      <c r="I225" s="14">
        <f>'3500 '!M225</f>
        <v>0</v>
      </c>
      <c r="J225" s="14">
        <f>'3500 '!O225</f>
        <v>2.6801300000000006</v>
      </c>
      <c r="K225" s="14">
        <f>'3500 '!S225</f>
        <v>1.9641400000000147</v>
      </c>
      <c r="L225" s="44">
        <f>'3500 '!T225</f>
        <v>7.1755800000000107</v>
      </c>
      <c r="M225" s="53">
        <f>'3500 '!U225</f>
        <v>0.8339036846615252</v>
      </c>
      <c r="N225" s="63">
        <f>'3500 '!V225</f>
        <v>14.537580000000005</v>
      </c>
      <c r="O225" s="53">
        <f>'3500 '!AB225</f>
        <v>0</v>
      </c>
      <c r="P225" s="63">
        <f>G225+'3500 '!W225-K225</f>
        <v>82.423279999999991</v>
      </c>
      <c r="Q225" s="81"/>
    </row>
    <row r="226" spans="1:17" s="6" customFormat="1" ht="18" x14ac:dyDescent="0.25">
      <c r="A226" s="6" t="str">
        <f>'3500 '!A226</f>
        <v>b</v>
      </c>
      <c r="B226" s="70">
        <f>'3500 '!B226</f>
        <v>0</v>
      </c>
      <c r="C226" s="10" t="str">
        <f>'3500 '!C226</f>
        <v>შრომის ანაზღაურება</v>
      </c>
      <c r="D226" s="12">
        <f>'3500 '!D226</f>
        <v>672</v>
      </c>
      <c r="E226" s="12">
        <f>'3500 '!E226</f>
        <v>51.813000000000002</v>
      </c>
      <c r="F226" s="43">
        <f>'3500 '!F226</f>
        <v>51.813000000000002</v>
      </c>
      <c r="G226" s="43">
        <f>'3500 '!G226</f>
        <v>51.812589999999993</v>
      </c>
      <c r="H226" s="52">
        <f>'3500 '!L226</f>
        <v>0.99999208692799091</v>
      </c>
      <c r="I226" s="12">
        <f>'3500 '!M226</f>
        <v>0</v>
      </c>
      <c r="J226" s="12">
        <f>'3500 '!O226</f>
        <v>0</v>
      </c>
      <c r="K226" s="12">
        <f>'3500 '!S226</f>
        <v>0</v>
      </c>
      <c r="L226" s="43">
        <f>'3500 '!T226</f>
        <v>4.1000000000934733E-4</v>
      </c>
      <c r="M226" s="52">
        <f>'3500 '!U226</f>
        <v>0.99999208692799091</v>
      </c>
      <c r="N226" s="62">
        <f>'3500 '!V226</f>
        <v>4.1000000000934733E-4</v>
      </c>
      <c r="O226" s="52">
        <f>'3500 '!AB226</f>
        <v>0</v>
      </c>
      <c r="P226" s="62">
        <f>G226+'3500 '!W226-K226</f>
        <v>51.812589999999993</v>
      </c>
      <c r="Q226" s="81"/>
    </row>
    <row r="227" spans="1:17" s="6" customFormat="1" ht="18" x14ac:dyDescent="0.25">
      <c r="A227" s="6" t="str">
        <f>'3500 '!A227</f>
        <v>b</v>
      </c>
      <c r="B227" s="70">
        <f>'3500 '!B227</f>
        <v>0</v>
      </c>
      <c r="C227" s="33" t="str">
        <f>'3500 '!C227</f>
        <v>თანამდებობრივი სარგო</v>
      </c>
      <c r="D227" s="12">
        <f>'3500 '!D227</f>
        <v>0</v>
      </c>
      <c r="E227" s="12">
        <f>'3500 '!E227</f>
        <v>0</v>
      </c>
      <c r="F227" s="43">
        <f>'3500 '!F227</f>
        <v>0</v>
      </c>
      <c r="G227" s="43">
        <f>'3500 '!G227</f>
        <v>51.812589999999993</v>
      </c>
      <c r="H227" s="52" t="str">
        <f>'3500 '!L227</f>
        <v/>
      </c>
      <c r="I227" s="12">
        <f>'3500 '!M227</f>
        <v>0</v>
      </c>
      <c r="J227" s="12">
        <f>'3500 '!O227</f>
        <v>0</v>
      </c>
      <c r="K227" s="12">
        <f>'3500 '!S227</f>
        <v>0</v>
      </c>
      <c r="L227" s="43" t="str">
        <f>'3500 '!T227</f>
        <v/>
      </c>
      <c r="M227" s="52" t="str">
        <f>'3500 '!U227</f>
        <v/>
      </c>
      <c r="N227" s="62" t="str">
        <f>'3500 '!V227</f>
        <v/>
      </c>
      <c r="O227" s="52">
        <f>'3500 '!AB227</f>
        <v>0</v>
      </c>
      <c r="P227" s="62">
        <f>G227+'3500 '!W227-K227</f>
        <v>51.812589999999993</v>
      </c>
      <c r="Q227" s="81"/>
    </row>
    <row r="228" spans="1:17" s="6" customFormat="1" ht="18" x14ac:dyDescent="0.25">
      <c r="A228" s="6" t="str">
        <f>'3500 '!A228</f>
        <v>b</v>
      </c>
      <c r="B228" s="70">
        <f>'3500 '!B228</f>
        <v>0</v>
      </c>
      <c r="C228" s="33" t="str">
        <f>'3500 '!C228</f>
        <v>პრემია</v>
      </c>
      <c r="D228" s="12">
        <f>'3500 '!D228</f>
        <v>0</v>
      </c>
      <c r="E228" s="12">
        <f>'3500 '!E228</f>
        <v>0</v>
      </c>
      <c r="F228" s="43">
        <f>'3500 '!F228</f>
        <v>0</v>
      </c>
      <c r="G228" s="43">
        <f>'3500 '!G228</f>
        <v>0</v>
      </c>
      <c r="H228" s="52" t="str">
        <f>'3500 '!L228</f>
        <v/>
      </c>
      <c r="I228" s="12">
        <f>'3500 '!M228</f>
        <v>0</v>
      </c>
      <c r="J228" s="12">
        <f>'3500 '!O228</f>
        <v>0</v>
      </c>
      <c r="K228" s="12">
        <f>'3500 '!S228</f>
        <v>0</v>
      </c>
      <c r="L228" s="43" t="str">
        <f>'3500 '!T228</f>
        <v/>
      </c>
      <c r="M228" s="52" t="str">
        <f>'3500 '!U228</f>
        <v/>
      </c>
      <c r="N228" s="62" t="str">
        <f>'3500 '!V228</f>
        <v/>
      </c>
      <c r="O228" s="52">
        <f>'3500 '!AB228</f>
        <v>0</v>
      </c>
      <c r="P228" s="62">
        <f>G228+'3500 '!W228-K228</f>
        <v>0</v>
      </c>
      <c r="Q228" s="81"/>
    </row>
    <row r="229" spans="1:17" s="6" customFormat="1" ht="18" x14ac:dyDescent="0.25">
      <c r="A229" s="6" t="str">
        <f>'3500 '!A229</f>
        <v>b</v>
      </c>
      <c r="B229" s="70">
        <f>'3500 '!B229</f>
        <v>0</v>
      </c>
      <c r="C229" s="33" t="str">
        <f>'3500 '!C229</f>
        <v>დანამატი</v>
      </c>
      <c r="D229" s="12">
        <f>'3500 '!D229</f>
        <v>0</v>
      </c>
      <c r="E229" s="12">
        <f>'3500 '!E229</f>
        <v>0</v>
      </c>
      <c r="F229" s="43">
        <f>'3500 '!F229</f>
        <v>0</v>
      </c>
      <c r="G229" s="43">
        <f>'3500 '!G229</f>
        <v>0</v>
      </c>
      <c r="H229" s="52" t="str">
        <f>'3500 '!L229</f>
        <v/>
      </c>
      <c r="I229" s="12">
        <f>'3500 '!M229</f>
        <v>0</v>
      </c>
      <c r="J229" s="12">
        <f>'3500 '!O229</f>
        <v>0</v>
      </c>
      <c r="K229" s="12">
        <f>'3500 '!S229</f>
        <v>0</v>
      </c>
      <c r="L229" s="43" t="str">
        <f>'3500 '!T229</f>
        <v/>
      </c>
      <c r="M229" s="52" t="str">
        <f>'3500 '!U229</f>
        <v/>
      </c>
      <c r="N229" s="62" t="str">
        <f>'3500 '!V229</f>
        <v/>
      </c>
      <c r="O229" s="52">
        <f>'3500 '!AB229</f>
        <v>0</v>
      </c>
      <c r="P229" s="62">
        <f>G229+'3500 '!W229-K229</f>
        <v>0</v>
      </c>
      <c r="Q229" s="81"/>
    </row>
    <row r="230" spans="1:17" s="6" customFormat="1" ht="18" x14ac:dyDescent="0.25">
      <c r="A230" s="6" t="str">
        <f>'3500 '!A230</f>
        <v>b</v>
      </c>
      <c r="B230" s="70" t="str">
        <f>'3500 '!B230</f>
        <v/>
      </c>
      <c r="C230" s="29" t="str">
        <f>'3500 '!C230</f>
        <v>საქონელი და მომსახურება</v>
      </c>
      <c r="D230" s="12">
        <f>'3500 '!D230</f>
        <v>34</v>
      </c>
      <c r="E230" s="12">
        <f>'3500 '!E230</f>
        <v>34</v>
      </c>
      <c r="F230" s="43">
        <f>'3500 '!F230</f>
        <v>27</v>
      </c>
      <c r="G230" s="43">
        <f>'3500 '!G230</f>
        <v>20.512270000000001</v>
      </c>
      <c r="H230" s="52">
        <f>'3500 '!L230</f>
        <v>0.75971370370370372</v>
      </c>
      <c r="I230" s="12">
        <f>'3500 '!M230</f>
        <v>0</v>
      </c>
      <c r="J230" s="12">
        <f>'3500 '!O230</f>
        <v>2.6214700000000004</v>
      </c>
      <c r="K230" s="12">
        <f>'3500 '!S230</f>
        <v>1.8764800000000008</v>
      </c>
      <c r="L230" s="43">
        <f>'3500 '!T230</f>
        <v>6.4877299999999991</v>
      </c>
      <c r="M230" s="52">
        <f>'3500 '!U230</f>
        <v>0.60330205882352939</v>
      </c>
      <c r="N230" s="62">
        <f>'3500 '!V230</f>
        <v>13.487729999999999</v>
      </c>
      <c r="O230" s="52">
        <f>'3500 '!AB230</f>
        <v>0</v>
      </c>
      <c r="P230" s="62">
        <f>G230+'3500 '!W230-K230</f>
        <v>29.035789999999999</v>
      </c>
      <c r="Q230" s="81"/>
    </row>
    <row r="231" spans="1:17" s="6" customFormat="1" ht="36" x14ac:dyDescent="0.25">
      <c r="A231" s="6" t="str">
        <f>'3500 '!A231</f>
        <v>b</v>
      </c>
      <c r="B231" s="70">
        <f>'3500 '!B231</f>
        <v>0</v>
      </c>
      <c r="C231" s="33" t="str">
        <f>'3500 '!C231</f>
        <v>მ.შ. შტატგარეშეთა შრომის ანაზღაურება</v>
      </c>
      <c r="D231" s="12">
        <f>'3500 '!D231</f>
        <v>0</v>
      </c>
      <c r="E231" s="12">
        <f>'3500 '!E231</f>
        <v>0</v>
      </c>
      <c r="F231" s="43">
        <f>'3500 '!F231</f>
        <v>0</v>
      </c>
      <c r="G231" s="43">
        <f>'3500 '!G231</f>
        <v>0</v>
      </c>
      <c r="H231" s="52" t="str">
        <f>'3500 '!L231</f>
        <v/>
      </c>
      <c r="I231" s="12">
        <f>'3500 '!M231</f>
        <v>0</v>
      </c>
      <c r="J231" s="12">
        <f>'3500 '!O231</f>
        <v>0</v>
      </c>
      <c r="K231" s="12">
        <f>'3500 '!S231</f>
        <v>0</v>
      </c>
      <c r="L231" s="43" t="str">
        <f>'3500 '!T231</f>
        <v/>
      </c>
      <c r="M231" s="52" t="str">
        <f>'3500 '!U231</f>
        <v/>
      </c>
      <c r="N231" s="62" t="str">
        <f>'3500 '!V231</f>
        <v/>
      </c>
      <c r="O231" s="52">
        <f>'3500 '!AB231</f>
        <v>0</v>
      </c>
      <c r="P231" s="62">
        <f>G231+'3500 '!W231-K231</f>
        <v>0</v>
      </c>
      <c r="Q231" s="81"/>
    </row>
    <row r="232" spans="1:17" s="6" customFormat="1" ht="18" x14ac:dyDescent="0.25">
      <c r="A232" s="6" t="str">
        <f>'3500 '!A232</f>
        <v>b</v>
      </c>
      <c r="B232" s="70" t="str">
        <f>'3500 '!B232</f>
        <v/>
      </c>
      <c r="C232" s="10" t="str">
        <f>'3500 '!C232</f>
        <v>პროცენტი</v>
      </c>
      <c r="D232" s="12">
        <f>'3500 '!D232</f>
        <v>0</v>
      </c>
      <c r="E232" s="12">
        <f>'3500 '!E232</f>
        <v>0</v>
      </c>
      <c r="F232" s="43">
        <f>'3500 '!F232</f>
        <v>0</v>
      </c>
      <c r="G232" s="43">
        <f>'3500 '!G232</f>
        <v>0</v>
      </c>
      <c r="H232" s="52" t="str">
        <f>'3500 '!L232</f>
        <v/>
      </c>
      <c r="I232" s="12">
        <f>'3500 '!M232</f>
        <v>0</v>
      </c>
      <c r="J232" s="12">
        <f>'3500 '!O232</f>
        <v>0</v>
      </c>
      <c r="K232" s="12">
        <f>'3500 '!S232</f>
        <v>0</v>
      </c>
      <c r="L232" s="43">
        <f>'3500 '!T232</f>
        <v>0</v>
      </c>
      <c r="M232" s="52" t="str">
        <f>'3500 '!U232</f>
        <v/>
      </c>
      <c r="N232" s="62">
        <f>'3500 '!V232</f>
        <v>0</v>
      </c>
      <c r="O232" s="52">
        <f>'3500 '!AB232</f>
        <v>0</v>
      </c>
      <c r="P232" s="62">
        <f>G232+'3500 '!W232-K232</f>
        <v>0</v>
      </c>
      <c r="Q232" s="81"/>
    </row>
    <row r="233" spans="1:17" s="6" customFormat="1" ht="18" x14ac:dyDescent="0.25">
      <c r="A233" s="6" t="str">
        <f>'3500 '!A233</f>
        <v>b</v>
      </c>
      <c r="B233" s="70" t="str">
        <f>'3500 '!B233</f>
        <v/>
      </c>
      <c r="C233" s="10" t="str">
        <f>'3500 '!C233</f>
        <v>სუბსიდიები</v>
      </c>
      <c r="D233" s="12">
        <f>'3500 '!D233</f>
        <v>0</v>
      </c>
      <c r="E233" s="12">
        <f>'3500 '!E233</f>
        <v>0</v>
      </c>
      <c r="F233" s="43">
        <f>'3500 '!F233</f>
        <v>0</v>
      </c>
      <c r="G233" s="43">
        <f>'3500 '!G233</f>
        <v>0</v>
      </c>
      <c r="H233" s="52" t="str">
        <f>'3500 '!L233</f>
        <v/>
      </c>
      <c r="I233" s="12">
        <f>'3500 '!M233</f>
        <v>0</v>
      </c>
      <c r="J233" s="12">
        <f>'3500 '!O233</f>
        <v>0</v>
      </c>
      <c r="K233" s="12">
        <f>'3500 '!S233</f>
        <v>0</v>
      </c>
      <c r="L233" s="43">
        <f>'3500 '!T233</f>
        <v>0</v>
      </c>
      <c r="M233" s="52" t="str">
        <f>'3500 '!U233</f>
        <v/>
      </c>
      <c r="N233" s="62">
        <f>'3500 '!V233</f>
        <v>0</v>
      </c>
      <c r="O233" s="52">
        <f>'3500 '!AB233</f>
        <v>0</v>
      </c>
      <c r="P233" s="62">
        <f>G233+'3500 '!W233-K233</f>
        <v>0</v>
      </c>
      <c r="Q233" s="81"/>
    </row>
    <row r="234" spans="1:17" s="6" customFormat="1" ht="18" x14ac:dyDescent="0.25">
      <c r="A234" s="6" t="str">
        <f>'3500 '!A234</f>
        <v>b</v>
      </c>
      <c r="B234" s="70" t="str">
        <f>'3500 '!B234</f>
        <v/>
      </c>
      <c r="C234" s="10" t="str">
        <f>'3500 '!C234</f>
        <v>გრანტები</v>
      </c>
      <c r="D234" s="12">
        <f>'3500 '!D234</f>
        <v>0</v>
      </c>
      <c r="E234" s="12">
        <f>'3500 '!E234</f>
        <v>0</v>
      </c>
      <c r="F234" s="43">
        <f>'3500 '!F234</f>
        <v>0</v>
      </c>
      <c r="G234" s="43">
        <f>'3500 '!G234</f>
        <v>0</v>
      </c>
      <c r="H234" s="52" t="str">
        <f>'3500 '!L234</f>
        <v/>
      </c>
      <c r="I234" s="12">
        <f>'3500 '!M234</f>
        <v>0</v>
      </c>
      <c r="J234" s="12">
        <f>'3500 '!O234</f>
        <v>0</v>
      </c>
      <c r="K234" s="12">
        <f>'3500 '!S234</f>
        <v>0</v>
      </c>
      <c r="L234" s="43">
        <f>'3500 '!T234</f>
        <v>0</v>
      </c>
      <c r="M234" s="52" t="str">
        <f>'3500 '!U234</f>
        <v/>
      </c>
      <c r="N234" s="62">
        <f>'3500 '!V234</f>
        <v>0</v>
      </c>
      <c r="O234" s="52">
        <f>'3500 '!AB234</f>
        <v>0</v>
      </c>
      <c r="P234" s="62">
        <f>G234+'3500 '!W234-K234</f>
        <v>0</v>
      </c>
      <c r="Q234" s="81"/>
    </row>
    <row r="235" spans="1:17" s="6" customFormat="1" ht="18" x14ac:dyDescent="0.25">
      <c r="A235" s="6" t="str">
        <f>'3500 '!A235</f>
        <v>b</v>
      </c>
      <c r="B235" s="70" t="str">
        <f>'3500 '!B235</f>
        <v/>
      </c>
      <c r="C235" s="10" t="str">
        <f>'3500 '!C235</f>
        <v>სოციალური უზრუნველყოფა</v>
      </c>
      <c r="D235" s="12">
        <f>'3500 '!D235</f>
        <v>1</v>
      </c>
      <c r="E235" s="84">
        <f>'3500 '!E235</f>
        <v>1</v>
      </c>
      <c r="F235" s="43">
        <f>'3500 '!F235</f>
        <v>0.9</v>
      </c>
      <c r="G235" s="43">
        <f>'3500 '!G235</f>
        <v>0.25325999999999999</v>
      </c>
      <c r="H235" s="52">
        <f>'3500 '!L235</f>
        <v>0.28139999999999998</v>
      </c>
      <c r="I235" s="12">
        <f>'3500 '!M235</f>
        <v>0</v>
      </c>
      <c r="J235" s="12">
        <f>'3500 '!O235</f>
        <v>0</v>
      </c>
      <c r="K235" s="12">
        <f>'3500 '!S235</f>
        <v>0</v>
      </c>
      <c r="L235" s="43">
        <f>'3500 '!T235</f>
        <v>0.64674000000000009</v>
      </c>
      <c r="M235" s="52">
        <f>'3500 '!U235</f>
        <v>0.25325999999999999</v>
      </c>
      <c r="N235" s="62">
        <f>'3500 '!V235</f>
        <v>0.74673999999999996</v>
      </c>
      <c r="O235" s="52">
        <f>'3500 '!AB235</f>
        <v>0</v>
      </c>
      <c r="P235" s="62">
        <f>G235+'3500 '!W235-K235</f>
        <v>0.95326</v>
      </c>
      <c r="Q235" s="81"/>
    </row>
    <row r="236" spans="1:17" s="6" customFormat="1" ht="18" x14ac:dyDescent="0.25">
      <c r="A236" s="6" t="str">
        <f>'3500 '!A236</f>
        <v>b</v>
      </c>
      <c r="B236" s="70" t="str">
        <f>'3500 '!B236</f>
        <v/>
      </c>
      <c r="C236" s="10" t="str">
        <f>'3500 '!C236</f>
        <v>სხვა ხარჯები</v>
      </c>
      <c r="D236" s="12">
        <f>'3500 '!D236</f>
        <v>0</v>
      </c>
      <c r="E236" s="84">
        <f>'3500 '!E236</f>
        <v>0.71199999999999997</v>
      </c>
      <c r="F236" s="43">
        <f>'3500 '!F236</f>
        <v>0.45</v>
      </c>
      <c r="G236" s="43">
        <f>'3500 '!G236</f>
        <v>0.4093</v>
      </c>
      <c r="H236" s="52">
        <f>'3500 '!L236</f>
        <v>0.90955555555555556</v>
      </c>
      <c r="I236" s="12">
        <f>'3500 '!M236</f>
        <v>0</v>
      </c>
      <c r="J236" s="12">
        <f>'3500 '!O236</f>
        <v>5.8659999999999997E-2</v>
      </c>
      <c r="K236" s="12">
        <f>'3500 '!S236</f>
        <v>8.7660000000000016E-2</v>
      </c>
      <c r="L236" s="43">
        <f>'3500 '!T236</f>
        <v>4.0700000000000014E-2</v>
      </c>
      <c r="M236" s="52">
        <f>'3500 '!U236</f>
        <v>0.57485955056179783</v>
      </c>
      <c r="N236" s="62">
        <f>'3500 '!V236</f>
        <v>0.30269999999999997</v>
      </c>
      <c r="O236" s="52">
        <f>'3500 '!AB236</f>
        <v>0</v>
      </c>
      <c r="P236" s="62">
        <f>G236+'3500 '!W236-K236</f>
        <v>0.62163999999999997</v>
      </c>
      <c r="Q236" s="81"/>
    </row>
    <row r="237" spans="1:17" s="6" customFormat="1" ht="30" x14ac:dyDescent="0.25">
      <c r="A237" s="6" t="str">
        <f>'3500 '!A237</f>
        <v>b</v>
      </c>
      <c r="B237" s="69" t="str">
        <f>'3500 '!B237</f>
        <v/>
      </c>
      <c r="C237" s="13" t="str">
        <f>'3500 '!C237</f>
        <v>არაფინანსური აქტივების ზრდა</v>
      </c>
      <c r="D237" s="14">
        <f>'3500 '!D237</f>
        <v>0</v>
      </c>
      <c r="E237" s="14">
        <f>'3500 '!E237</f>
        <v>0</v>
      </c>
      <c r="F237" s="44">
        <f>'3500 '!F237</f>
        <v>0</v>
      </c>
      <c r="G237" s="44">
        <f>'3500 '!G237</f>
        <v>0</v>
      </c>
      <c r="H237" s="53" t="str">
        <f>'3500 '!L237</f>
        <v/>
      </c>
      <c r="I237" s="14">
        <f>'3500 '!M237</f>
        <v>0</v>
      </c>
      <c r="J237" s="14">
        <f>'3500 '!O237</f>
        <v>0</v>
      </c>
      <c r="K237" s="14">
        <f>'3500 '!S237</f>
        <v>0</v>
      </c>
      <c r="L237" s="44">
        <f>'3500 '!T237</f>
        <v>0</v>
      </c>
      <c r="M237" s="53" t="str">
        <f>'3500 '!U237</f>
        <v/>
      </c>
      <c r="N237" s="63">
        <f>'3500 '!V237</f>
        <v>0</v>
      </c>
      <c r="O237" s="53">
        <f>'3500 '!AB237</f>
        <v>0</v>
      </c>
      <c r="P237" s="63">
        <f>G237+'3500 '!W237-K237</f>
        <v>0</v>
      </c>
      <c r="Q237" s="81"/>
    </row>
    <row r="238" spans="1:17" s="6" customFormat="1" x14ac:dyDescent="0.25">
      <c r="A238" s="6" t="str">
        <f>'3500 '!A238</f>
        <v>b</v>
      </c>
      <c r="B238" s="69" t="str">
        <f>'3500 '!B238</f>
        <v/>
      </c>
      <c r="C238" s="13" t="str">
        <f>'3500 '!C238</f>
        <v>ფინანსური აქტივების ზრდა</v>
      </c>
      <c r="D238" s="14">
        <f>'3500 '!D238</f>
        <v>0</v>
      </c>
      <c r="E238" s="14">
        <f>'3500 '!E238</f>
        <v>0</v>
      </c>
      <c r="F238" s="44">
        <f>'3500 '!F238</f>
        <v>0</v>
      </c>
      <c r="G238" s="44">
        <f>'3500 '!G238</f>
        <v>0</v>
      </c>
      <c r="H238" s="53" t="str">
        <f>'3500 '!L238</f>
        <v/>
      </c>
      <c r="I238" s="14">
        <f>'3500 '!M238</f>
        <v>0</v>
      </c>
      <c r="J238" s="14">
        <f>'3500 '!O238</f>
        <v>0</v>
      </c>
      <c r="K238" s="14">
        <f>'3500 '!S238</f>
        <v>0</v>
      </c>
      <c r="L238" s="44">
        <f>'3500 '!T238</f>
        <v>0</v>
      </c>
      <c r="M238" s="53" t="str">
        <f>'3500 '!U238</f>
        <v/>
      </c>
      <c r="N238" s="63">
        <f>'3500 '!V238</f>
        <v>0</v>
      </c>
      <c r="O238" s="53">
        <f>'3500 '!AB238</f>
        <v>0</v>
      </c>
      <c r="P238" s="63">
        <f>G238+'3500 '!W238-K238</f>
        <v>0</v>
      </c>
      <c r="Q238" s="81"/>
    </row>
    <row r="239" spans="1:17" s="6" customFormat="1" ht="15.75" thickBot="1" x14ac:dyDescent="0.3">
      <c r="A239" s="6" t="str">
        <f>'3500 '!A239</f>
        <v>b</v>
      </c>
      <c r="B239" s="71" t="str">
        <f>'3500 '!B239</f>
        <v/>
      </c>
      <c r="C239" s="17" t="str">
        <f>'3500 '!C239</f>
        <v>ვალდებულებების კლება</v>
      </c>
      <c r="D239" s="18">
        <f>'3500 '!D239</f>
        <v>0</v>
      </c>
      <c r="E239" s="18">
        <f>'3500 '!E239</f>
        <v>0</v>
      </c>
      <c r="F239" s="46">
        <f>'3500 '!F239</f>
        <v>0</v>
      </c>
      <c r="G239" s="46">
        <f>'3500 '!G239</f>
        <v>0</v>
      </c>
      <c r="H239" s="55" t="str">
        <f>'3500 '!L239</f>
        <v/>
      </c>
      <c r="I239" s="18">
        <f>'3500 '!M239</f>
        <v>0</v>
      </c>
      <c r="J239" s="18">
        <f>'3500 '!O239</f>
        <v>0</v>
      </c>
      <c r="K239" s="18">
        <f>'3500 '!S239</f>
        <v>0</v>
      </c>
      <c r="L239" s="46">
        <f>'3500 '!T239</f>
        <v>0</v>
      </c>
      <c r="M239" s="55" t="str">
        <f>'3500 '!U239</f>
        <v/>
      </c>
      <c r="N239" s="65">
        <f>'3500 '!V239</f>
        <v>0</v>
      </c>
      <c r="O239" s="55">
        <f>'3500 '!AB239</f>
        <v>0</v>
      </c>
      <c r="P239" s="65">
        <f>G239+'3500 '!W239-K239</f>
        <v>0</v>
      </c>
      <c r="Q239" s="81"/>
    </row>
    <row r="240" spans="1:17" s="6" customFormat="1" ht="61.5" thickTop="1" thickBot="1" x14ac:dyDescent="0.3">
      <c r="A240" s="6" t="str">
        <f>'3500 '!A240</f>
        <v>b</v>
      </c>
      <c r="B240" s="67" t="str">
        <f>'3500 '!B240</f>
        <v>35 01 04 08</v>
      </c>
      <c r="C240" s="21" t="str">
        <f>'3500 '!C240</f>
        <v>სსიპ - სოციალური მომსახურების სააგენტოს მცხეთა-მთიანეთის სამხარეო ცენტრი</v>
      </c>
      <c r="D240" s="22">
        <f>'3500 '!D240</f>
        <v>651</v>
      </c>
      <c r="E240" s="22">
        <f>'3500 '!E240</f>
        <v>95.501000000000005</v>
      </c>
      <c r="F240" s="47">
        <f>'3500 '!F240</f>
        <v>87.876000000000005</v>
      </c>
      <c r="G240" s="47">
        <f>'3500 '!G240</f>
        <v>75.632229999999993</v>
      </c>
      <c r="H240" s="56">
        <f>'3500 '!L240</f>
        <v>0.86066992125267405</v>
      </c>
      <c r="I240" s="22">
        <f>'3500 '!M240</f>
        <v>1.7189999999999997E-2</v>
      </c>
      <c r="J240" s="22">
        <f>'3500 '!O240</f>
        <v>2.8626799999999988</v>
      </c>
      <c r="K240" s="22">
        <f>'3500 '!S240</f>
        <v>2.4615000000000009</v>
      </c>
      <c r="L240" s="47">
        <f>'3500 '!T240</f>
        <v>12.243770000000012</v>
      </c>
      <c r="M240" s="56">
        <f>'3500 '!U240</f>
        <v>0.79195223086669242</v>
      </c>
      <c r="N240" s="66">
        <f>'3500 '!V240</f>
        <v>19.868770000000012</v>
      </c>
      <c r="O240" s="56">
        <f>'3500 '!AB240</f>
        <v>0</v>
      </c>
      <c r="P240" s="66">
        <f>G240+'3500 '!W240-K240</f>
        <v>89.170729999999992</v>
      </c>
      <c r="Q240" s="81"/>
    </row>
    <row r="241" spans="1:17" s="6" customFormat="1" ht="15.75" thickTop="1" x14ac:dyDescent="0.25">
      <c r="A241" s="6" t="str">
        <f>'3500 '!A241</f>
        <v>b</v>
      </c>
      <c r="B241" s="69" t="str">
        <f>'3500 '!B241</f>
        <v/>
      </c>
      <c r="C241" s="13" t="str">
        <f>'3500 '!C241</f>
        <v>ხარჯები</v>
      </c>
      <c r="D241" s="14">
        <f>'3500 '!D241</f>
        <v>651</v>
      </c>
      <c r="E241" s="14">
        <f>'3500 '!E241</f>
        <v>95.501000000000005</v>
      </c>
      <c r="F241" s="44">
        <f>'3500 '!F241</f>
        <v>87.876000000000005</v>
      </c>
      <c r="G241" s="44">
        <f>'3500 '!G241</f>
        <v>75.632229999999993</v>
      </c>
      <c r="H241" s="53">
        <f>'3500 '!L241</f>
        <v>0.86066992125267405</v>
      </c>
      <c r="I241" s="14">
        <f>'3500 '!M241</f>
        <v>1.7189999999999997E-2</v>
      </c>
      <c r="J241" s="14">
        <f>'3500 '!O241</f>
        <v>2.8626799999999988</v>
      </c>
      <c r="K241" s="14">
        <f>'3500 '!S241</f>
        <v>2.4615000000000009</v>
      </c>
      <c r="L241" s="44">
        <f>'3500 '!T241</f>
        <v>12.243770000000012</v>
      </c>
      <c r="M241" s="53">
        <f>'3500 '!U241</f>
        <v>0.79195223086669242</v>
      </c>
      <c r="N241" s="63">
        <f>'3500 '!V241</f>
        <v>19.868770000000012</v>
      </c>
      <c r="O241" s="53">
        <f>'3500 '!AB241</f>
        <v>0</v>
      </c>
      <c r="P241" s="63">
        <f>G241+'3500 '!W241-K241</f>
        <v>89.170729999999992</v>
      </c>
      <c r="Q241" s="81"/>
    </row>
    <row r="242" spans="1:17" s="6" customFormat="1" ht="18" x14ac:dyDescent="0.25">
      <c r="A242" s="6" t="str">
        <f>'3500 '!A242</f>
        <v>b</v>
      </c>
      <c r="B242" s="70" t="str">
        <f>'3500 '!B242</f>
        <v/>
      </c>
      <c r="C242" s="10" t="str">
        <f>'3500 '!C242</f>
        <v>შრომის ანაზღაურება</v>
      </c>
      <c r="D242" s="12">
        <f>'3500 '!D242</f>
        <v>608</v>
      </c>
      <c r="E242" s="12">
        <f>'3500 '!E242</f>
        <v>48.500999999999998</v>
      </c>
      <c r="F242" s="43">
        <f>'3500 '!F242</f>
        <v>48.500999999999998</v>
      </c>
      <c r="G242" s="43">
        <f>'3500 '!G242</f>
        <v>48.500769999999996</v>
      </c>
      <c r="H242" s="52">
        <f>'3500 '!L242</f>
        <v>0.99999525782973542</v>
      </c>
      <c r="I242" s="12">
        <f>'3500 '!M242</f>
        <v>0</v>
      </c>
      <c r="J242" s="12">
        <f>'3500 '!O242</f>
        <v>0</v>
      </c>
      <c r="K242" s="12">
        <f>'3500 '!S242</f>
        <v>0</v>
      </c>
      <c r="L242" s="43">
        <f>'3500 '!T242</f>
        <v>2.3000000000195087E-4</v>
      </c>
      <c r="M242" s="52">
        <f>'3500 '!U242</f>
        <v>0.99999525782973542</v>
      </c>
      <c r="N242" s="62">
        <f>'3500 '!V242</f>
        <v>2.3000000000195087E-4</v>
      </c>
      <c r="O242" s="52">
        <f>'3500 '!AB242</f>
        <v>0</v>
      </c>
      <c r="P242" s="62">
        <f>G242+'3500 '!W242-K242</f>
        <v>48.500769999999996</v>
      </c>
      <c r="Q242" s="81"/>
    </row>
    <row r="243" spans="1:17" s="6" customFormat="1" ht="18" x14ac:dyDescent="0.25">
      <c r="A243" s="6" t="str">
        <f>'3500 '!A243</f>
        <v>b</v>
      </c>
      <c r="B243" s="70">
        <f>'3500 '!B243</f>
        <v>0</v>
      </c>
      <c r="C243" s="33" t="str">
        <f>'3500 '!C243</f>
        <v>თანამდებობრივი სარგო</v>
      </c>
      <c r="D243" s="12">
        <f>'3500 '!D243</f>
        <v>0</v>
      </c>
      <c r="E243" s="12">
        <f>'3500 '!E243</f>
        <v>0</v>
      </c>
      <c r="F243" s="43">
        <f>'3500 '!F243</f>
        <v>0</v>
      </c>
      <c r="G243" s="43">
        <f>'3500 '!G243</f>
        <v>48.500769999999996</v>
      </c>
      <c r="H243" s="52" t="str">
        <f>'3500 '!L243</f>
        <v/>
      </c>
      <c r="I243" s="12">
        <f>'3500 '!M243</f>
        <v>0</v>
      </c>
      <c r="J243" s="12">
        <f>'3500 '!O243</f>
        <v>0</v>
      </c>
      <c r="K243" s="12">
        <f>'3500 '!S243</f>
        <v>0</v>
      </c>
      <c r="L243" s="43" t="str">
        <f>'3500 '!T243</f>
        <v/>
      </c>
      <c r="M243" s="52" t="str">
        <f>'3500 '!U243</f>
        <v/>
      </c>
      <c r="N243" s="62" t="str">
        <f>'3500 '!V243</f>
        <v/>
      </c>
      <c r="O243" s="52">
        <f>'3500 '!AB243</f>
        <v>0</v>
      </c>
      <c r="P243" s="62">
        <f>G243+'3500 '!W243-K243</f>
        <v>48.500769999999996</v>
      </c>
      <c r="Q243" s="81"/>
    </row>
    <row r="244" spans="1:17" s="6" customFormat="1" ht="18" x14ac:dyDescent="0.25">
      <c r="A244" s="6" t="str">
        <f>'3500 '!A244</f>
        <v>b</v>
      </c>
      <c r="B244" s="70">
        <f>'3500 '!B244</f>
        <v>0</v>
      </c>
      <c r="C244" s="33" t="str">
        <f>'3500 '!C244</f>
        <v>პრემია</v>
      </c>
      <c r="D244" s="12">
        <f>'3500 '!D244</f>
        <v>0</v>
      </c>
      <c r="E244" s="12">
        <f>'3500 '!E244</f>
        <v>0</v>
      </c>
      <c r="F244" s="43">
        <f>'3500 '!F244</f>
        <v>0</v>
      </c>
      <c r="G244" s="43">
        <f>'3500 '!G244</f>
        <v>0</v>
      </c>
      <c r="H244" s="52" t="str">
        <f>'3500 '!L244</f>
        <v/>
      </c>
      <c r="I244" s="12">
        <f>'3500 '!M244</f>
        <v>0</v>
      </c>
      <c r="J244" s="12">
        <f>'3500 '!O244</f>
        <v>0</v>
      </c>
      <c r="K244" s="12">
        <f>'3500 '!S244</f>
        <v>0</v>
      </c>
      <c r="L244" s="43" t="str">
        <f>'3500 '!T244</f>
        <v/>
      </c>
      <c r="M244" s="52" t="str">
        <f>'3500 '!U244</f>
        <v/>
      </c>
      <c r="N244" s="62" t="str">
        <f>'3500 '!V244</f>
        <v/>
      </c>
      <c r="O244" s="52">
        <f>'3500 '!AB244</f>
        <v>0</v>
      </c>
      <c r="P244" s="62">
        <f>G244+'3500 '!W244-K244</f>
        <v>0</v>
      </c>
      <c r="Q244" s="81"/>
    </row>
    <row r="245" spans="1:17" s="6" customFormat="1" ht="18" x14ac:dyDescent="0.25">
      <c r="A245" s="6" t="str">
        <f>'3500 '!A245</f>
        <v>b</v>
      </c>
      <c r="B245" s="70">
        <f>'3500 '!B245</f>
        <v>0</v>
      </c>
      <c r="C245" s="33" t="str">
        <f>'3500 '!C245</f>
        <v>დანამატი</v>
      </c>
      <c r="D245" s="12">
        <f>'3500 '!D245</f>
        <v>0</v>
      </c>
      <c r="E245" s="12">
        <f>'3500 '!E245</f>
        <v>0</v>
      </c>
      <c r="F245" s="43">
        <f>'3500 '!F245</f>
        <v>0</v>
      </c>
      <c r="G245" s="43">
        <f>'3500 '!G245</f>
        <v>0</v>
      </c>
      <c r="H245" s="52" t="str">
        <f>'3500 '!L245</f>
        <v/>
      </c>
      <c r="I245" s="12">
        <f>'3500 '!M245</f>
        <v>0</v>
      </c>
      <c r="J245" s="12">
        <f>'3500 '!O245</f>
        <v>0</v>
      </c>
      <c r="K245" s="12">
        <f>'3500 '!S245</f>
        <v>0</v>
      </c>
      <c r="L245" s="43" t="str">
        <f>'3500 '!T245</f>
        <v/>
      </c>
      <c r="M245" s="52" t="str">
        <f>'3500 '!U245</f>
        <v/>
      </c>
      <c r="N245" s="62" t="str">
        <f>'3500 '!V245</f>
        <v/>
      </c>
      <c r="O245" s="52">
        <f>'3500 '!AB245</f>
        <v>0</v>
      </c>
      <c r="P245" s="62">
        <f>G245+'3500 '!W245-K245</f>
        <v>0</v>
      </c>
      <c r="Q245" s="81"/>
    </row>
    <row r="246" spans="1:17" s="6" customFormat="1" ht="18" x14ac:dyDescent="0.25">
      <c r="A246" s="6" t="str">
        <f>'3500 '!A246</f>
        <v>b</v>
      </c>
      <c r="B246" s="70">
        <f>'3500 '!B246</f>
        <v>0</v>
      </c>
      <c r="C246" s="29" t="str">
        <f>'3500 '!C246</f>
        <v>საქონელი და მომსახურება</v>
      </c>
      <c r="D246" s="12">
        <f>'3500 '!D246</f>
        <v>37</v>
      </c>
      <c r="E246" s="12">
        <f>'3500 '!E246</f>
        <v>39.5</v>
      </c>
      <c r="F246" s="43">
        <f>'3500 '!F246</f>
        <v>32.5</v>
      </c>
      <c r="G246" s="43">
        <f>'3500 '!G246</f>
        <v>20.684740000000001</v>
      </c>
      <c r="H246" s="52">
        <f>'3500 '!L246</f>
        <v>0.63645353846153851</v>
      </c>
      <c r="I246" s="12">
        <f>'3500 '!M246</f>
        <v>0</v>
      </c>
      <c r="J246" s="12">
        <f>'3500 '!O246</f>
        <v>2.8454699999999988</v>
      </c>
      <c r="K246" s="12">
        <f>'3500 '!S246</f>
        <v>1.4329800000000041</v>
      </c>
      <c r="L246" s="43">
        <f>'3500 '!T246</f>
        <v>11.815259999999999</v>
      </c>
      <c r="M246" s="52">
        <f>'3500 '!U246</f>
        <v>0.52366430379746842</v>
      </c>
      <c r="N246" s="62">
        <f>'3500 '!V246</f>
        <v>18.815259999999999</v>
      </c>
      <c r="O246" s="52">
        <f>'3500 '!AB246</f>
        <v>0</v>
      </c>
      <c r="P246" s="62">
        <f>G246+'3500 '!W246-K246</f>
        <v>34.251760000000004</v>
      </c>
      <c r="Q246" s="81"/>
    </row>
    <row r="247" spans="1:17" s="6" customFormat="1" ht="36" x14ac:dyDescent="0.25">
      <c r="A247" s="6" t="str">
        <f>'3500 '!A247</f>
        <v>b</v>
      </c>
      <c r="B247" s="70">
        <f>'3500 '!B247</f>
        <v>0</v>
      </c>
      <c r="C247" s="33" t="str">
        <f>'3500 '!C247</f>
        <v>მ.შ. შტატგარეშეთა შრომის ანაზღაურება</v>
      </c>
      <c r="D247" s="12">
        <f>'3500 '!D247</f>
        <v>0</v>
      </c>
      <c r="E247" s="12">
        <f>'3500 '!E247</f>
        <v>0</v>
      </c>
      <c r="F247" s="43">
        <f>'3500 '!F247</f>
        <v>0</v>
      </c>
      <c r="G247" s="43">
        <f>'3500 '!G247</f>
        <v>0</v>
      </c>
      <c r="H247" s="52" t="str">
        <f>'3500 '!L247</f>
        <v/>
      </c>
      <c r="I247" s="12">
        <f>'3500 '!M247</f>
        <v>0</v>
      </c>
      <c r="J247" s="12">
        <f>'3500 '!O247</f>
        <v>0</v>
      </c>
      <c r="K247" s="12">
        <f>'3500 '!S247</f>
        <v>0</v>
      </c>
      <c r="L247" s="43" t="str">
        <f>'3500 '!T247</f>
        <v/>
      </c>
      <c r="M247" s="52" t="str">
        <f>'3500 '!U247</f>
        <v/>
      </c>
      <c r="N247" s="62" t="str">
        <f>'3500 '!V247</f>
        <v/>
      </c>
      <c r="O247" s="52">
        <f>'3500 '!AB247</f>
        <v>0</v>
      </c>
      <c r="P247" s="62">
        <f>G247+'3500 '!W247-K247</f>
        <v>0</v>
      </c>
      <c r="Q247" s="81"/>
    </row>
    <row r="248" spans="1:17" s="6" customFormat="1" ht="18" x14ac:dyDescent="0.25">
      <c r="A248" s="6" t="str">
        <f>'3500 '!A248</f>
        <v>b</v>
      </c>
      <c r="B248" s="70" t="str">
        <f>'3500 '!B248</f>
        <v/>
      </c>
      <c r="C248" s="10" t="str">
        <f>'3500 '!C248</f>
        <v>პროცენტი</v>
      </c>
      <c r="D248" s="12">
        <f>'3500 '!D248</f>
        <v>0</v>
      </c>
      <c r="E248" s="12">
        <f>'3500 '!E248</f>
        <v>0</v>
      </c>
      <c r="F248" s="43">
        <f>'3500 '!F248</f>
        <v>0</v>
      </c>
      <c r="G248" s="43">
        <f>'3500 '!G248</f>
        <v>0</v>
      </c>
      <c r="H248" s="52" t="str">
        <f>'3500 '!L248</f>
        <v/>
      </c>
      <c r="I248" s="12">
        <f>'3500 '!M248</f>
        <v>0</v>
      </c>
      <c r="J248" s="12">
        <f>'3500 '!O248</f>
        <v>0</v>
      </c>
      <c r="K248" s="12">
        <f>'3500 '!S248</f>
        <v>0</v>
      </c>
      <c r="L248" s="43">
        <f>'3500 '!T248</f>
        <v>0</v>
      </c>
      <c r="M248" s="52" t="str">
        <f>'3500 '!U248</f>
        <v/>
      </c>
      <c r="N248" s="62">
        <f>'3500 '!V248</f>
        <v>0</v>
      </c>
      <c r="O248" s="52">
        <f>'3500 '!AB248</f>
        <v>0</v>
      </c>
      <c r="P248" s="62">
        <f>G248+'3500 '!W248-K248</f>
        <v>0</v>
      </c>
      <c r="Q248" s="81"/>
    </row>
    <row r="249" spans="1:17" s="6" customFormat="1" ht="18" x14ac:dyDescent="0.25">
      <c r="A249" s="6" t="str">
        <f>'3500 '!A249</f>
        <v>b</v>
      </c>
      <c r="B249" s="70" t="str">
        <f>'3500 '!B249</f>
        <v/>
      </c>
      <c r="C249" s="10" t="str">
        <f>'3500 '!C249</f>
        <v>სუბსიდიები</v>
      </c>
      <c r="D249" s="12">
        <f>'3500 '!D249</f>
        <v>0</v>
      </c>
      <c r="E249" s="12">
        <f>'3500 '!E249</f>
        <v>0</v>
      </c>
      <c r="F249" s="43">
        <f>'3500 '!F249</f>
        <v>0</v>
      </c>
      <c r="G249" s="43">
        <f>'3500 '!G249</f>
        <v>0</v>
      </c>
      <c r="H249" s="52" t="str">
        <f>'3500 '!L249</f>
        <v/>
      </c>
      <c r="I249" s="12">
        <f>'3500 '!M249</f>
        <v>0</v>
      </c>
      <c r="J249" s="12">
        <f>'3500 '!O249</f>
        <v>0</v>
      </c>
      <c r="K249" s="12">
        <f>'3500 '!S249</f>
        <v>0</v>
      </c>
      <c r="L249" s="43">
        <f>'3500 '!T249</f>
        <v>0</v>
      </c>
      <c r="M249" s="52" t="str">
        <f>'3500 '!U249</f>
        <v/>
      </c>
      <c r="N249" s="62">
        <f>'3500 '!V249</f>
        <v>0</v>
      </c>
      <c r="O249" s="52">
        <f>'3500 '!AB249</f>
        <v>0</v>
      </c>
      <c r="P249" s="62">
        <f>G249+'3500 '!W249-K249</f>
        <v>0</v>
      </c>
      <c r="Q249" s="81"/>
    </row>
    <row r="250" spans="1:17" s="6" customFormat="1" ht="18" x14ac:dyDescent="0.25">
      <c r="A250" s="6" t="str">
        <f>'3500 '!A250</f>
        <v>b</v>
      </c>
      <c r="B250" s="70" t="str">
        <f>'3500 '!B250</f>
        <v/>
      </c>
      <c r="C250" s="10" t="str">
        <f>'3500 '!C250</f>
        <v>გრანტები</v>
      </c>
      <c r="D250" s="12">
        <f>'3500 '!D250</f>
        <v>0</v>
      </c>
      <c r="E250" s="12">
        <f>'3500 '!E250</f>
        <v>0</v>
      </c>
      <c r="F250" s="43">
        <f>'3500 '!F250</f>
        <v>0</v>
      </c>
      <c r="G250" s="43">
        <f>'3500 '!G250</f>
        <v>0</v>
      </c>
      <c r="H250" s="52" t="str">
        <f>'3500 '!L250</f>
        <v/>
      </c>
      <c r="I250" s="12">
        <f>'3500 '!M250</f>
        <v>0</v>
      </c>
      <c r="J250" s="12">
        <f>'3500 '!O250</f>
        <v>0</v>
      </c>
      <c r="K250" s="12">
        <f>'3500 '!S250</f>
        <v>0</v>
      </c>
      <c r="L250" s="43">
        <f>'3500 '!T250</f>
        <v>0</v>
      </c>
      <c r="M250" s="52" t="str">
        <f>'3500 '!U250</f>
        <v/>
      </c>
      <c r="N250" s="62">
        <f>'3500 '!V250</f>
        <v>0</v>
      </c>
      <c r="O250" s="52">
        <f>'3500 '!AB250</f>
        <v>0</v>
      </c>
      <c r="P250" s="62">
        <f>G250+'3500 '!W250-K250</f>
        <v>0</v>
      </c>
      <c r="Q250" s="81"/>
    </row>
    <row r="251" spans="1:17" s="6" customFormat="1" ht="18" x14ac:dyDescent="0.25">
      <c r="A251" s="6" t="str">
        <f>'3500 '!A251</f>
        <v>b</v>
      </c>
      <c r="B251" s="70" t="str">
        <f>'3500 '!B251</f>
        <v/>
      </c>
      <c r="C251" s="10" t="str">
        <f>'3500 '!C251</f>
        <v>სოციალური უზრუნველყოფა</v>
      </c>
      <c r="D251" s="12">
        <f>'3500 '!D251</f>
        <v>6</v>
      </c>
      <c r="E251" s="12">
        <f>'3500 '!E251</f>
        <v>7</v>
      </c>
      <c r="F251" s="43">
        <f>'3500 '!F251</f>
        <v>6.5</v>
      </c>
      <c r="G251" s="43">
        <f>'3500 '!G251</f>
        <v>6.3139500000000002</v>
      </c>
      <c r="H251" s="52">
        <f>'3500 '!L251</f>
        <v>0.97137692307692314</v>
      </c>
      <c r="I251" s="12">
        <f>'3500 '!M251</f>
        <v>0</v>
      </c>
      <c r="J251" s="12">
        <f>'3500 '!O251</f>
        <v>0</v>
      </c>
      <c r="K251" s="12">
        <f>'3500 '!S251</f>
        <v>1.0285200000000003</v>
      </c>
      <c r="L251" s="43">
        <f>'3500 '!T251</f>
        <v>0.18604999999999983</v>
      </c>
      <c r="M251" s="52">
        <f>'3500 '!U251</f>
        <v>0.90199285714285715</v>
      </c>
      <c r="N251" s="62">
        <f>'3500 '!V251</f>
        <v>0.68604999999999983</v>
      </c>
      <c r="O251" s="52">
        <f>'3500 '!AB251</f>
        <v>0</v>
      </c>
      <c r="P251" s="62">
        <f>G251+'3500 '!W251-K251</f>
        <v>6.0854299999999997</v>
      </c>
      <c r="Q251" s="81"/>
    </row>
    <row r="252" spans="1:17" s="6" customFormat="1" ht="18" x14ac:dyDescent="0.25">
      <c r="A252" s="6" t="str">
        <f>'3500 '!A252</f>
        <v>b</v>
      </c>
      <c r="B252" s="70" t="str">
        <f>'3500 '!B252</f>
        <v/>
      </c>
      <c r="C252" s="10" t="str">
        <f>'3500 '!C252</f>
        <v>სხვა ხარჯები</v>
      </c>
      <c r="D252" s="12">
        <f>'3500 '!D252</f>
        <v>0</v>
      </c>
      <c r="E252" s="12">
        <f>'3500 '!E252</f>
        <v>0.5</v>
      </c>
      <c r="F252" s="43">
        <f>'3500 '!F252</f>
        <v>0.375</v>
      </c>
      <c r="G252" s="43">
        <f>'3500 '!G252</f>
        <v>0.13277</v>
      </c>
      <c r="H252" s="52">
        <f>'3500 '!L252</f>
        <v>0.35405333333333333</v>
      </c>
      <c r="I252" s="12">
        <f>'3500 '!M252</f>
        <v>1.7189999999999997E-2</v>
      </c>
      <c r="J252" s="12">
        <f>'3500 '!O252</f>
        <v>1.7210000000000003E-2</v>
      </c>
      <c r="K252" s="12">
        <f>'3500 '!S252</f>
        <v>0</v>
      </c>
      <c r="L252" s="43">
        <f>'3500 '!T252</f>
        <v>0.24223</v>
      </c>
      <c r="M252" s="52">
        <f>'3500 '!U252</f>
        <v>0.26554</v>
      </c>
      <c r="N252" s="62">
        <f>'3500 '!V252</f>
        <v>0.36723</v>
      </c>
      <c r="O252" s="52">
        <f>'3500 '!AB252</f>
        <v>0</v>
      </c>
      <c r="P252" s="62">
        <f>G252+'3500 '!W252-K252</f>
        <v>0.33277000000000001</v>
      </c>
      <c r="Q252" s="81"/>
    </row>
    <row r="253" spans="1:17" s="6" customFormat="1" ht="30" x14ac:dyDescent="0.25">
      <c r="A253" s="6" t="str">
        <f>'3500 '!A253</f>
        <v>b</v>
      </c>
      <c r="B253" s="69" t="str">
        <f>'3500 '!B253</f>
        <v/>
      </c>
      <c r="C253" s="13" t="str">
        <f>'3500 '!C253</f>
        <v>არაფინანსური აქტივების ზრდა</v>
      </c>
      <c r="D253" s="14">
        <f>'3500 '!D253</f>
        <v>0</v>
      </c>
      <c r="E253" s="14">
        <f>'3500 '!E253</f>
        <v>0</v>
      </c>
      <c r="F253" s="44">
        <f>'3500 '!F253</f>
        <v>0</v>
      </c>
      <c r="G253" s="44">
        <f>'3500 '!G253</f>
        <v>0</v>
      </c>
      <c r="H253" s="53" t="str">
        <f>'3500 '!L253</f>
        <v/>
      </c>
      <c r="I253" s="14">
        <f>'3500 '!M253</f>
        <v>0</v>
      </c>
      <c r="J253" s="14">
        <f>'3500 '!O253</f>
        <v>0</v>
      </c>
      <c r="K253" s="14">
        <f>'3500 '!S253</f>
        <v>0</v>
      </c>
      <c r="L253" s="44">
        <f>'3500 '!T253</f>
        <v>0</v>
      </c>
      <c r="M253" s="53" t="str">
        <f>'3500 '!U253</f>
        <v/>
      </c>
      <c r="N253" s="63">
        <f>'3500 '!V253</f>
        <v>0</v>
      </c>
      <c r="O253" s="53">
        <f>'3500 '!AB253</f>
        <v>0</v>
      </c>
      <c r="P253" s="63">
        <f>G253+'3500 '!W253-K253</f>
        <v>0</v>
      </c>
      <c r="Q253" s="81"/>
    </row>
    <row r="254" spans="1:17" s="6" customFormat="1" x14ac:dyDescent="0.25">
      <c r="A254" s="6" t="str">
        <f>'3500 '!A254</f>
        <v>b</v>
      </c>
      <c r="B254" s="69" t="str">
        <f>'3500 '!B254</f>
        <v/>
      </c>
      <c r="C254" s="13" t="str">
        <f>'3500 '!C254</f>
        <v>ფინანსური აქტივების ზრდა</v>
      </c>
      <c r="D254" s="14">
        <f>'3500 '!D254</f>
        <v>0</v>
      </c>
      <c r="E254" s="14">
        <f>'3500 '!E254</f>
        <v>0</v>
      </c>
      <c r="F254" s="44">
        <f>'3500 '!F254</f>
        <v>0</v>
      </c>
      <c r="G254" s="44">
        <f>'3500 '!G254</f>
        <v>0</v>
      </c>
      <c r="H254" s="53" t="str">
        <f>'3500 '!L254</f>
        <v/>
      </c>
      <c r="I254" s="14">
        <f>'3500 '!M254</f>
        <v>0</v>
      </c>
      <c r="J254" s="14">
        <f>'3500 '!O254</f>
        <v>0</v>
      </c>
      <c r="K254" s="14">
        <f>'3500 '!S254</f>
        <v>0</v>
      </c>
      <c r="L254" s="44">
        <f>'3500 '!T254</f>
        <v>0</v>
      </c>
      <c r="M254" s="53" t="str">
        <f>'3500 '!U254</f>
        <v/>
      </c>
      <c r="N254" s="63">
        <f>'3500 '!V254</f>
        <v>0</v>
      </c>
      <c r="O254" s="53">
        <f>'3500 '!AB254</f>
        <v>0</v>
      </c>
      <c r="P254" s="63">
        <f>G254+'3500 '!W254-K254</f>
        <v>0</v>
      </c>
      <c r="Q254" s="81"/>
    </row>
    <row r="255" spans="1:17" s="6" customFormat="1" ht="15.75" thickBot="1" x14ac:dyDescent="0.3">
      <c r="A255" s="6" t="str">
        <f>'3500 '!A255</f>
        <v>b</v>
      </c>
      <c r="B255" s="71" t="str">
        <f>'3500 '!B255</f>
        <v/>
      </c>
      <c r="C255" s="17" t="str">
        <f>'3500 '!C255</f>
        <v>ვალდებულებების კლება</v>
      </c>
      <c r="D255" s="18">
        <f>'3500 '!D255</f>
        <v>0</v>
      </c>
      <c r="E255" s="18">
        <f>'3500 '!E255</f>
        <v>0</v>
      </c>
      <c r="F255" s="46">
        <f>'3500 '!F255</f>
        <v>0</v>
      </c>
      <c r="G255" s="46">
        <f>'3500 '!G255</f>
        <v>0</v>
      </c>
      <c r="H255" s="55" t="str">
        <f>'3500 '!L255</f>
        <v/>
      </c>
      <c r="I255" s="18">
        <f>'3500 '!M255</f>
        <v>0</v>
      </c>
      <c r="J255" s="18">
        <f>'3500 '!O255</f>
        <v>0</v>
      </c>
      <c r="K255" s="18">
        <f>'3500 '!S255</f>
        <v>0</v>
      </c>
      <c r="L255" s="46">
        <f>'3500 '!T255</f>
        <v>0</v>
      </c>
      <c r="M255" s="55" t="str">
        <f>'3500 '!U255</f>
        <v/>
      </c>
      <c r="N255" s="65">
        <f>'3500 '!V255</f>
        <v>0</v>
      </c>
      <c r="O255" s="55">
        <f>'3500 '!AB255</f>
        <v>0</v>
      </c>
      <c r="P255" s="65">
        <f>G255+'3500 '!W255-K255</f>
        <v>0</v>
      </c>
      <c r="Q255" s="81"/>
    </row>
    <row r="256" spans="1:17" s="6" customFormat="1" ht="46.5" thickTop="1" thickBot="1" x14ac:dyDescent="0.3">
      <c r="A256" s="6" t="str">
        <f>'3500 '!A256</f>
        <v>b</v>
      </c>
      <c r="B256" s="67" t="str">
        <f>'3500 '!B256</f>
        <v>35 01 04 09</v>
      </c>
      <c r="C256" s="21" t="str">
        <f>'3500 '!C256</f>
        <v>სსიპ - სოციალური მომსახურების სააგენტოს გურიის სამხარეო ცენტრი</v>
      </c>
      <c r="D256" s="22">
        <f>'3500 '!D256</f>
        <v>539</v>
      </c>
      <c r="E256" s="22">
        <f>'3500 '!E256</f>
        <v>62.55</v>
      </c>
      <c r="F256" s="47">
        <f>'3500 '!F256</f>
        <v>59.58</v>
      </c>
      <c r="G256" s="47">
        <f>'3500 '!G256</f>
        <v>55.635770000000001</v>
      </c>
      <c r="H256" s="56">
        <f>'3500 '!L256</f>
        <v>0.9337994293387043</v>
      </c>
      <c r="I256" s="22">
        <f>'3500 '!M256</f>
        <v>0</v>
      </c>
      <c r="J256" s="22">
        <f>'3500 '!O256</f>
        <v>3.4143599999999985</v>
      </c>
      <c r="K256" s="22">
        <f>'3500 '!S256</f>
        <v>1.2496400000000065</v>
      </c>
      <c r="L256" s="47">
        <f>'3500 '!T256</f>
        <v>3.9442299999999975</v>
      </c>
      <c r="M256" s="56">
        <f>'3500 '!U256</f>
        <v>0.88946075139888092</v>
      </c>
      <c r="N256" s="66">
        <f>'3500 '!V256</f>
        <v>6.9142299999999963</v>
      </c>
      <c r="O256" s="56">
        <f>'3500 '!AB256</f>
        <v>0</v>
      </c>
      <c r="P256" s="66">
        <f>G256+'3500 '!W256-K256</f>
        <v>62.486129999999996</v>
      </c>
      <c r="Q256" s="81"/>
    </row>
    <row r="257" spans="1:17" s="6" customFormat="1" ht="15.75" thickTop="1" x14ac:dyDescent="0.25">
      <c r="A257" s="6" t="str">
        <f>'3500 '!A257</f>
        <v>b</v>
      </c>
      <c r="B257" s="69" t="str">
        <f>'3500 '!B257</f>
        <v/>
      </c>
      <c r="C257" s="13" t="str">
        <f>'3500 '!C257</f>
        <v>ხარჯები</v>
      </c>
      <c r="D257" s="14">
        <f>'3500 '!D257</f>
        <v>539</v>
      </c>
      <c r="E257" s="14">
        <f>'3500 '!E257</f>
        <v>62.55</v>
      </c>
      <c r="F257" s="44">
        <f>'3500 '!F257</f>
        <v>59.58</v>
      </c>
      <c r="G257" s="44">
        <f>'3500 '!G257</f>
        <v>55.635770000000001</v>
      </c>
      <c r="H257" s="53">
        <f>'3500 '!L257</f>
        <v>0.9337994293387043</v>
      </c>
      <c r="I257" s="14">
        <f>'3500 '!M257</f>
        <v>0</v>
      </c>
      <c r="J257" s="14">
        <f>'3500 '!O257</f>
        <v>3.4143599999999985</v>
      </c>
      <c r="K257" s="14">
        <f>'3500 '!S257</f>
        <v>1.2496400000000065</v>
      </c>
      <c r="L257" s="44">
        <f>'3500 '!T257</f>
        <v>3.9442299999999975</v>
      </c>
      <c r="M257" s="53">
        <f>'3500 '!U257</f>
        <v>0.88946075139888092</v>
      </c>
      <c r="N257" s="63">
        <f>'3500 '!V257</f>
        <v>6.9142299999999963</v>
      </c>
      <c r="O257" s="53">
        <f>'3500 '!AB257</f>
        <v>0</v>
      </c>
      <c r="P257" s="63">
        <f>G257+'3500 '!W257-K257</f>
        <v>62.486129999999996</v>
      </c>
      <c r="Q257" s="81"/>
    </row>
    <row r="258" spans="1:17" s="6" customFormat="1" ht="18" x14ac:dyDescent="0.25">
      <c r="A258" s="6" t="str">
        <f>'3500 '!A258</f>
        <v>b</v>
      </c>
      <c r="B258" s="70" t="str">
        <f>'3500 '!B258</f>
        <v/>
      </c>
      <c r="C258" s="10" t="str">
        <f>'3500 '!C258</f>
        <v>შრომის ანაზღაურება</v>
      </c>
      <c r="D258" s="12">
        <f>'3500 '!D258</f>
        <v>515</v>
      </c>
      <c r="E258" s="12">
        <f>'3500 '!E258</f>
        <v>39.549999999999997</v>
      </c>
      <c r="F258" s="43">
        <f>'3500 '!F258</f>
        <v>39.549999999999997</v>
      </c>
      <c r="G258" s="43">
        <f>'3500 '!G258</f>
        <v>39.549999999999997</v>
      </c>
      <c r="H258" s="52">
        <f>'3500 '!L258</f>
        <v>1</v>
      </c>
      <c r="I258" s="12">
        <f>'3500 '!M258</f>
        <v>0</v>
      </c>
      <c r="J258" s="12">
        <f>'3500 '!O258</f>
        <v>0</v>
      </c>
      <c r="K258" s="12">
        <f>'3500 '!S258</f>
        <v>0</v>
      </c>
      <c r="L258" s="43">
        <f>'3500 '!T258</f>
        <v>0</v>
      </c>
      <c r="M258" s="52">
        <f>'3500 '!U258</f>
        <v>1</v>
      </c>
      <c r="N258" s="62">
        <f>'3500 '!V258</f>
        <v>0</v>
      </c>
      <c r="O258" s="52">
        <f>'3500 '!AB258</f>
        <v>0</v>
      </c>
      <c r="P258" s="62">
        <f>G258+'3500 '!W258-K258</f>
        <v>39.549999999999997</v>
      </c>
      <c r="Q258" s="81"/>
    </row>
    <row r="259" spans="1:17" s="6" customFormat="1" ht="18" x14ac:dyDescent="0.25">
      <c r="A259" s="6" t="str">
        <f>'3500 '!A259</f>
        <v>b</v>
      </c>
      <c r="B259" s="70">
        <f>'3500 '!B259</f>
        <v>0</v>
      </c>
      <c r="C259" s="33" t="str">
        <f>'3500 '!C259</f>
        <v>თანამდებობრივი სარგო</v>
      </c>
      <c r="D259" s="12">
        <f>'3500 '!D259</f>
        <v>0</v>
      </c>
      <c r="E259" s="12">
        <f>'3500 '!E259</f>
        <v>0</v>
      </c>
      <c r="F259" s="43">
        <f>'3500 '!F259</f>
        <v>0</v>
      </c>
      <c r="G259" s="43">
        <f>'3500 '!G259</f>
        <v>39.549999999999997</v>
      </c>
      <c r="H259" s="52" t="str">
        <f>'3500 '!L259</f>
        <v/>
      </c>
      <c r="I259" s="12">
        <f>'3500 '!M259</f>
        <v>0</v>
      </c>
      <c r="J259" s="12">
        <f>'3500 '!O259</f>
        <v>0</v>
      </c>
      <c r="K259" s="12">
        <f>'3500 '!S259</f>
        <v>0</v>
      </c>
      <c r="L259" s="43" t="str">
        <f>'3500 '!T259</f>
        <v/>
      </c>
      <c r="M259" s="52" t="str">
        <f>'3500 '!U259</f>
        <v/>
      </c>
      <c r="N259" s="62" t="str">
        <f>'3500 '!V259</f>
        <v/>
      </c>
      <c r="O259" s="52">
        <f>'3500 '!AB259</f>
        <v>0</v>
      </c>
      <c r="P259" s="62">
        <f>G259+'3500 '!W259-K259</f>
        <v>39.549999999999997</v>
      </c>
      <c r="Q259" s="81"/>
    </row>
    <row r="260" spans="1:17" s="6" customFormat="1" ht="18" x14ac:dyDescent="0.25">
      <c r="A260" s="6" t="str">
        <f>'3500 '!A260</f>
        <v>b</v>
      </c>
      <c r="B260" s="70">
        <f>'3500 '!B260</f>
        <v>0</v>
      </c>
      <c r="C260" s="33" t="str">
        <f>'3500 '!C260</f>
        <v>პრემია</v>
      </c>
      <c r="D260" s="12">
        <f>'3500 '!D260</f>
        <v>0</v>
      </c>
      <c r="E260" s="12">
        <f>'3500 '!E260</f>
        <v>0</v>
      </c>
      <c r="F260" s="43">
        <f>'3500 '!F260</f>
        <v>0</v>
      </c>
      <c r="G260" s="43">
        <f>'3500 '!G260</f>
        <v>0</v>
      </c>
      <c r="H260" s="52" t="str">
        <f>'3500 '!L260</f>
        <v/>
      </c>
      <c r="I260" s="12">
        <f>'3500 '!M260</f>
        <v>0</v>
      </c>
      <c r="J260" s="12">
        <f>'3500 '!O260</f>
        <v>0</v>
      </c>
      <c r="K260" s="12">
        <f>'3500 '!S260</f>
        <v>0</v>
      </c>
      <c r="L260" s="43" t="str">
        <f>'3500 '!T260</f>
        <v/>
      </c>
      <c r="M260" s="52" t="str">
        <f>'3500 '!U260</f>
        <v/>
      </c>
      <c r="N260" s="62" t="str">
        <f>'3500 '!V260</f>
        <v/>
      </c>
      <c r="O260" s="52">
        <f>'3500 '!AB260</f>
        <v>0</v>
      </c>
      <c r="P260" s="62">
        <f>G260+'3500 '!W260-K260</f>
        <v>0</v>
      </c>
      <c r="Q260" s="81"/>
    </row>
    <row r="261" spans="1:17" s="6" customFormat="1" ht="18" x14ac:dyDescent="0.25">
      <c r="A261" s="6" t="str">
        <f>'3500 '!A261</f>
        <v>b</v>
      </c>
      <c r="B261" s="70">
        <f>'3500 '!B261</f>
        <v>0</v>
      </c>
      <c r="C261" s="33" t="str">
        <f>'3500 '!C261</f>
        <v>დანამატი</v>
      </c>
      <c r="D261" s="12">
        <f>'3500 '!D261</f>
        <v>0</v>
      </c>
      <c r="E261" s="12">
        <f>'3500 '!E261</f>
        <v>0</v>
      </c>
      <c r="F261" s="43">
        <f>'3500 '!F261</f>
        <v>0</v>
      </c>
      <c r="G261" s="43">
        <f>'3500 '!G261</f>
        <v>0</v>
      </c>
      <c r="H261" s="52" t="str">
        <f>'3500 '!L261</f>
        <v/>
      </c>
      <c r="I261" s="12">
        <f>'3500 '!M261</f>
        <v>0</v>
      </c>
      <c r="J261" s="12">
        <f>'3500 '!O261</f>
        <v>0</v>
      </c>
      <c r="K261" s="12">
        <f>'3500 '!S261</f>
        <v>0</v>
      </c>
      <c r="L261" s="43" t="str">
        <f>'3500 '!T261</f>
        <v/>
      </c>
      <c r="M261" s="52" t="str">
        <f>'3500 '!U261</f>
        <v/>
      </c>
      <c r="N261" s="62" t="str">
        <f>'3500 '!V261</f>
        <v/>
      </c>
      <c r="O261" s="52">
        <f>'3500 '!AB261</f>
        <v>0</v>
      </c>
      <c r="P261" s="62">
        <f>G261+'3500 '!W261-K261</f>
        <v>0</v>
      </c>
      <c r="Q261" s="81"/>
    </row>
    <row r="262" spans="1:17" s="6" customFormat="1" ht="18" x14ac:dyDescent="0.25">
      <c r="A262" s="6" t="str">
        <f>'3500 '!A262</f>
        <v>b</v>
      </c>
      <c r="B262" s="70" t="str">
        <f>'3500 '!B262</f>
        <v/>
      </c>
      <c r="C262" s="29" t="str">
        <f>'3500 '!C262</f>
        <v>საქონელი და მომსახურება</v>
      </c>
      <c r="D262" s="12">
        <f>'3500 '!D262</f>
        <v>21</v>
      </c>
      <c r="E262" s="12">
        <f>'3500 '!E262</f>
        <v>19.68</v>
      </c>
      <c r="F262" s="43">
        <f>'3500 '!F262</f>
        <v>17.04</v>
      </c>
      <c r="G262" s="43">
        <f>'3500 '!G262</f>
        <v>13.35712</v>
      </c>
      <c r="H262" s="52">
        <f>'3500 '!L262</f>
        <v>0.78386854460093902</v>
      </c>
      <c r="I262" s="12">
        <f>'3500 '!M262</f>
        <v>0</v>
      </c>
      <c r="J262" s="12">
        <f>'3500 '!O262</f>
        <v>3.3423599999999984</v>
      </c>
      <c r="K262" s="12">
        <f>'3500 '!S262</f>
        <v>1.2496400000000012</v>
      </c>
      <c r="L262" s="43">
        <f>'3500 '!T262</f>
        <v>3.682879999999999</v>
      </c>
      <c r="M262" s="52">
        <f>'3500 '!U262</f>
        <v>0.67871544715447152</v>
      </c>
      <c r="N262" s="62">
        <f>'3500 '!V262</f>
        <v>6.3228799999999996</v>
      </c>
      <c r="O262" s="52">
        <f>'3500 '!AB262</f>
        <v>0</v>
      </c>
      <c r="P262" s="62">
        <f>G262+'3500 '!W262-K262</f>
        <v>19.40748</v>
      </c>
      <c r="Q262" s="81"/>
    </row>
    <row r="263" spans="1:17" s="6" customFormat="1" ht="36" x14ac:dyDescent="0.25">
      <c r="A263" s="6" t="str">
        <f>'3500 '!A263</f>
        <v>b</v>
      </c>
      <c r="B263" s="70">
        <f>'3500 '!B263</f>
        <v>0</v>
      </c>
      <c r="C263" s="33" t="str">
        <f>'3500 '!C263</f>
        <v>მ.შ. შტატგარეშეთა შრომის ანაზღაურება</v>
      </c>
      <c r="D263" s="12">
        <f>'3500 '!D263</f>
        <v>0</v>
      </c>
      <c r="E263" s="12">
        <f>'3500 '!E263</f>
        <v>0</v>
      </c>
      <c r="F263" s="43">
        <f>'3500 '!F263</f>
        <v>0</v>
      </c>
      <c r="G263" s="43">
        <f>'3500 '!G263</f>
        <v>0.12</v>
      </c>
      <c r="H263" s="52" t="str">
        <f>'3500 '!L263</f>
        <v/>
      </c>
      <c r="I263" s="12">
        <f>'3500 '!M263</f>
        <v>0</v>
      </c>
      <c r="J263" s="12">
        <f>'3500 '!O263</f>
        <v>0</v>
      </c>
      <c r="K263" s="12">
        <f>'3500 '!S263</f>
        <v>0.12</v>
      </c>
      <c r="L263" s="43" t="str">
        <f>'3500 '!T263</f>
        <v/>
      </c>
      <c r="M263" s="52" t="str">
        <f>'3500 '!U263</f>
        <v/>
      </c>
      <c r="N263" s="62" t="str">
        <f>'3500 '!V263</f>
        <v/>
      </c>
      <c r="O263" s="52">
        <f>'3500 '!AB263</f>
        <v>0</v>
      </c>
      <c r="P263" s="62">
        <f>G263+'3500 '!W263-K263</f>
        <v>0</v>
      </c>
      <c r="Q263" s="81"/>
    </row>
    <row r="264" spans="1:17" s="6" customFormat="1" ht="18" x14ac:dyDescent="0.25">
      <c r="A264" s="6" t="str">
        <f>'3500 '!A264</f>
        <v>b</v>
      </c>
      <c r="B264" s="70" t="str">
        <f>'3500 '!B264</f>
        <v/>
      </c>
      <c r="C264" s="10" t="str">
        <f>'3500 '!C264</f>
        <v>პროცენტი</v>
      </c>
      <c r="D264" s="12">
        <f>'3500 '!D264</f>
        <v>0</v>
      </c>
      <c r="E264" s="12">
        <f>'3500 '!E264</f>
        <v>0</v>
      </c>
      <c r="F264" s="43">
        <f>'3500 '!F264</f>
        <v>0</v>
      </c>
      <c r="G264" s="43">
        <f>'3500 '!G264</f>
        <v>0</v>
      </c>
      <c r="H264" s="52" t="str">
        <f>'3500 '!L264</f>
        <v/>
      </c>
      <c r="I264" s="12">
        <f>'3500 '!M264</f>
        <v>0</v>
      </c>
      <c r="J264" s="12">
        <f>'3500 '!O264</f>
        <v>0</v>
      </c>
      <c r="K264" s="12">
        <f>'3500 '!S264</f>
        <v>0</v>
      </c>
      <c r="L264" s="43">
        <f>'3500 '!T264</f>
        <v>0</v>
      </c>
      <c r="M264" s="52" t="str">
        <f>'3500 '!U264</f>
        <v/>
      </c>
      <c r="N264" s="62">
        <f>'3500 '!V264</f>
        <v>0</v>
      </c>
      <c r="O264" s="52">
        <f>'3500 '!AB264</f>
        <v>0</v>
      </c>
      <c r="P264" s="62">
        <f>G264+'3500 '!W264-K264</f>
        <v>0</v>
      </c>
      <c r="Q264" s="81"/>
    </row>
    <row r="265" spans="1:17" s="6" customFormat="1" ht="18" x14ac:dyDescent="0.25">
      <c r="A265" s="6" t="str">
        <f>'3500 '!A265</f>
        <v>b</v>
      </c>
      <c r="B265" s="70" t="str">
        <f>'3500 '!B265</f>
        <v/>
      </c>
      <c r="C265" s="10" t="str">
        <f>'3500 '!C265</f>
        <v>სუბსიდიები</v>
      </c>
      <c r="D265" s="12">
        <f>'3500 '!D265</f>
        <v>0</v>
      </c>
      <c r="E265" s="12">
        <f>'3500 '!E265</f>
        <v>0</v>
      </c>
      <c r="F265" s="43">
        <f>'3500 '!F265</f>
        <v>0</v>
      </c>
      <c r="G265" s="43">
        <f>'3500 '!G265</f>
        <v>0</v>
      </c>
      <c r="H265" s="52" t="str">
        <f>'3500 '!L265</f>
        <v/>
      </c>
      <c r="I265" s="12">
        <f>'3500 '!M265</f>
        <v>0</v>
      </c>
      <c r="J265" s="12">
        <f>'3500 '!O265</f>
        <v>0</v>
      </c>
      <c r="K265" s="12">
        <f>'3500 '!S265</f>
        <v>0</v>
      </c>
      <c r="L265" s="43">
        <f>'3500 '!T265</f>
        <v>0</v>
      </c>
      <c r="M265" s="52" t="str">
        <f>'3500 '!U265</f>
        <v/>
      </c>
      <c r="N265" s="62">
        <f>'3500 '!V265</f>
        <v>0</v>
      </c>
      <c r="O265" s="52">
        <f>'3500 '!AB265</f>
        <v>0</v>
      </c>
      <c r="P265" s="62">
        <f>G265+'3500 '!W265-K265</f>
        <v>0</v>
      </c>
      <c r="Q265" s="81"/>
    </row>
    <row r="266" spans="1:17" s="6" customFormat="1" ht="18" x14ac:dyDescent="0.25">
      <c r="A266" s="6" t="str">
        <f>'3500 '!A266</f>
        <v>b</v>
      </c>
      <c r="B266" s="70" t="str">
        <f>'3500 '!B266</f>
        <v/>
      </c>
      <c r="C266" s="10" t="str">
        <f>'3500 '!C266</f>
        <v>გრანტები</v>
      </c>
      <c r="D266" s="12">
        <f>'3500 '!D266</f>
        <v>0</v>
      </c>
      <c r="E266" s="12">
        <f>'3500 '!E266</f>
        <v>0</v>
      </c>
      <c r="F266" s="43">
        <f>'3500 '!F266</f>
        <v>0</v>
      </c>
      <c r="G266" s="43">
        <f>'3500 '!G266</f>
        <v>0</v>
      </c>
      <c r="H266" s="52" t="str">
        <f>'3500 '!L266</f>
        <v/>
      </c>
      <c r="I266" s="12">
        <f>'3500 '!M266</f>
        <v>0</v>
      </c>
      <c r="J266" s="12">
        <f>'3500 '!O266</f>
        <v>0</v>
      </c>
      <c r="K266" s="12">
        <f>'3500 '!S266</f>
        <v>0</v>
      </c>
      <c r="L266" s="43">
        <f>'3500 '!T266</f>
        <v>0</v>
      </c>
      <c r="M266" s="52" t="str">
        <f>'3500 '!U266</f>
        <v/>
      </c>
      <c r="N266" s="62">
        <f>'3500 '!V266</f>
        <v>0</v>
      </c>
      <c r="O266" s="52">
        <f>'3500 '!AB266</f>
        <v>0</v>
      </c>
      <c r="P266" s="62">
        <f>G266+'3500 '!W266-K266</f>
        <v>0</v>
      </c>
      <c r="Q266" s="81"/>
    </row>
    <row r="267" spans="1:17" s="6" customFormat="1" ht="18" x14ac:dyDescent="0.25">
      <c r="A267" s="6" t="str">
        <f>'3500 '!A267</f>
        <v>b</v>
      </c>
      <c r="B267" s="70" t="str">
        <f>'3500 '!B267</f>
        <v/>
      </c>
      <c r="C267" s="10" t="str">
        <f>'3500 '!C267</f>
        <v>სოციალური უზრუნველყოფა</v>
      </c>
      <c r="D267" s="12">
        <f>'3500 '!D267</f>
        <v>3</v>
      </c>
      <c r="E267" s="12">
        <f>'3500 '!E267</f>
        <v>3</v>
      </c>
      <c r="F267" s="43">
        <f>'3500 '!F267</f>
        <v>2.75</v>
      </c>
      <c r="G267" s="43">
        <f>'3500 '!G267</f>
        <v>2.5126500000000003</v>
      </c>
      <c r="H267" s="52">
        <f>'3500 '!L267</f>
        <v>0.91369090909090922</v>
      </c>
      <c r="I267" s="12">
        <f>'3500 '!M267</f>
        <v>0</v>
      </c>
      <c r="J267" s="12">
        <f>'3500 '!O267</f>
        <v>0</v>
      </c>
      <c r="K267" s="12">
        <f>'3500 '!S267</f>
        <v>0</v>
      </c>
      <c r="L267" s="43">
        <f>'3500 '!T267</f>
        <v>0.23734999999999973</v>
      </c>
      <c r="M267" s="52">
        <f>'3500 '!U267</f>
        <v>0.83755000000000013</v>
      </c>
      <c r="N267" s="62">
        <f>'3500 '!V267</f>
        <v>0.48734999999999973</v>
      </c>
      <c r="O267" s="52">
        <f>'3500 '!AB267</f>
        <v>0</v>
      </c>
      <c r="P267" s="62">
        <f>G267+'3500 '!W267-K267</f>
        <v>3.21265</v>
      </c>
      <c r="Q267" s="81"/>
    </row>
    <row r="268" spans="1:17" s="6" customFormat="1" ht="18" x14ac:dyDescent="0.25">
      <c r="A268" s="6" t="str">
        <f>'3500 '!A268</f>
        <v>b</v>
      </c>
      <c r="B268" s="70" t="str">
        <f>'3500 '!B268</f>
        <v/>
      </c>
      <c r="C268" s="10" t="str">
        <f>'3500 '!C268</f>
        <v>სხვა ხარჯები</v>
      </c>
      <c r="D268" s="12">
        <f>'3500 '!D268</f>
        <v>0</v>
      </c>
      <c r="E268" s="12">
        <f>'3500 '!E268</f>
        <v>0.32</v>
      </c>
      <c r="F268" s="43">
        <f>'3500 '!F268</f>
        <v>0.24</v>
      </c>
      <c r="G268" s="43">
        <f>'3500 '!G268</f>
        <v>0.216</v>
      </c>
      <c r="H268" s="52">
        <f>'3500 '!L268</f>
        <v>0.9</v>
      </c>
      <c r="I268" s="12">
        <f>'3500 '!M268</f>
        <v>0</v>
      </c>
      <c r="J268" s="12">
        <f>'3500 '!O268</f>
        <v>7.1999999999999995E-2</v>
      </c>
      <c r="K268" s="12">
        <f>'3500 '!S268</f>
        <v>0</v>
      </c>
      <c r="L268" s="43">
        <f>'3500 '!T268</f>
        <v>2.3999999999999994E-2</v>
      </c>
      <c r="M268" s="52">
        <f>'3500 '!U268</f>
        <v>0.67499999999999993</v>
      </c>
      <c r="N268" s="62">
        <f>'3500 '!V268</f>
        <v>0.10400000000000001</v>
      </c>
      <c r="O268" s="52">
        <f>'3500 '!AB268</f>
        <v>0</v>
      </c>
      <c r="P268" s="62">
        <f>G268+'3500 '!W268-K268</f>
        <v>0.316</v>
      </c>
      <c r="Q268" s="81"/>
    </row>
    <row r="269" spans="1:17" s="6" customFormat="1" ht="30" x14ac:dyDescent="0.25">
      <c r="A269" s="6" t="str">
        <f>'3500 '!A269</f>
        <v>b</v>
      </c>
      <c r="B269" s="69" t="str">
        <f>'3500 '!B269</f>
        <v/>
      </c>
      <c r="C269" s="13" t="str">
        <f>'3500 '!C269</f>
        <v>არაფინანსური აქტივების ზრდა</v>
      </c>
      <c r="D269" s="14">
        <f>'3500 '!D269</f>
        <v>0</v>
      </c>
      <c r="E269" s="14">
        <f>'3500 '!E269</f>
        <v>0</v>
      </c>
      <c r="F269" s="44">
        <f>'3500 '!F269</f>
        <v>0</v>
      </c>
      <c r="G269" s="44">
        <f>'3500 '!G269</f>
        <v>0</v>
      </c>
      <c r="H269" s="53" t="str">
        <f>'3500 '!L269</f>
        <v/>
      </c>
      <c r="I269" s="14">
        <f>'3500 '!M269</f>
        <v>0</v>
      </c>
      <c r="J269" s="14">
        <f>'3500 '!O269</f>
        <v>0</v>
      </c>
      <c r="K269" s="14">
        <f>'3500 '!S269</f>
        <v>0</v>
      </c>
      <c r="L269" s="44">
        <f>'3500 '!T269</f>
        <v>0</v>
      </c>
      <c r="M269" s="53" t="str">
        <f>'3500 '!U269</f>
        <v/>
      </c>
      <c r="N269" s="63">
        <f>'3500 '!V269</f>
        <v>0</v>
      </c>
      <c r="O269" s="53">
        <f>'3500 '!AB269</f>
        <v>0</v>
      </c>
      <c r="P269" s="63">
        <f>G269+'3500 '!W269-K269</f>
        <v>0</v>
      </c>
      <c r="Q269" s="81"/>
    </row>
    <row r="270" spans="1:17" s="6" customFormat="1" x14ac:dyDescent="0.25">
      <c r="A270" s="6" t="str">
        <f>'3500 '!A270</f>
        <v>b</v>
      </c>
      <c r="B270" s="69" t="str">
        <f>'3500 '!B270</f>
        <v/>
      </c>
      <c r="C270" s="13" t="str">
        <f>'3500 '!C270</f>
        <v>ფინანსური აქტივების ზრდა</v>
      </c>
      <c r="D270" s="14">
        <f>'3500 '!D270</f>
        <v>0</v>
      </c>
      <c r="E270" s="14">
        <f>'3500 '!E270</f>
        <v>0</v>
      </c>
      <c r="F270" s="44">
        <f>'3500 '!F270</f>
        <v>0</v>
      </c>
      <c r="G270" s="44">
        <f>'3500 '!G270</f>
        <v>0</v>
      </c>
      <c r="H270" s="53" t="str">
        <f>'3500 '!L270</f>
        <v/>
      </c>
      <c r="I270" s="14">
        <f>'3500 '!M270</f>
        <v>0</v>
      </c>
      <c r="J270" s="14">
        <f>'3500 '!O270</f>
        <v>0</v>
      </c>
      <c r="K270" s="14">
        <f>'3500 '!S270</f>
        <v>0</v>
      </c>
      <c r="L270" s="44">
        <f>'3500 '!T270</f>
        <v>0</v>
      </c>
      <c r="M270" s="53" t="str">
        <f>'3500 '!U270</f>
        <v/>
      </c>
      <c r="N270" s="63">
        <f>'3500 '!V270</f>
        <v>0</v>
      </c>
      <c r="O270" s="53">
        <f>'3500 '!AB270</f>
        <v>0</v>
      </c>
      <c r="P270" s="63">
        <f>G270+'3500 '!W270-K270</f>
        <v>0</v>
      </c>
      <c r="Q270" s="81"/>
    </row>
    <row r="271" spans="1:17" s="6" customFormat="1" ht="15.75" thickBot="1" x14ac:dyDescent="0.3">
      <c r="A271" s="6" t="str">
        <f>'3500 '!A271</f>
        <v>b</v>
      </c>
      <c r="B271" s="71" t="str">
        <f>'3500 '!B271</f>
        <v/>
      </c>
      <c r="C271" s="17" t="str">
        <f>'3500 '!C271</f>
        <v>ვალდებულებების კლება</v>
      </c>
      <c r="D271" s="18">
        <f>'3500 '!D271</f>
        <v>0</v>
      </c>
      <c r="E271" s="18">
        <f>'3500 '!E271</f>
        <v>0</v>
      </c>
      <c r="F271" s="46">
        <f>'3500 '!F271</f>
        <v>0</v>
      </c>
      <c r="G271" s="46">
        <f>'3500 '!G271</f>
        <v>0</v>
      </c>
      <c r="H271" s="55" t="str">
        <f>'3500 '!L271</f>
        <v/>
      </c>
      <c r="I271" s="18">
        <f>'3500 '!M271</f>
        <v>0</v>
      </c>
      <c r="J271" s="18">
        <f>'3500 '!O271</f>
        <v>0</v>
      </c>
      <c r="K271" s="18">
        <f>'3500 '!S271</f>
        <v>0</v>
      </c>
      <c r="L271" s="46">
        <f>'3500 '!T271</f>
        <v>0</v>
      </c>
      <c r="M271" s="55" t="str">
        <f>'3500 '!U271</f>
        <v/>
      </c>
      <c r="N271" s="65">
        <f>'3500 '!V271</f>
        <v>0</v>
      </c>
      <c r="O271" s="55">
        <f>'3500 '!AB271</f>
        <v>0</v>
      </c>
      <c r="P271" s="65">
        <f>G271+'3500 '!W271-K271</f>
        <v>0</v>
      </c>
      <c r="Q271" s="81"/>
    </row>
    <row r="272" spans="1:17" s="6" customFormat="1" ht="61.5" thickTop="1" thickBot="1" x14ac:dyDescent="0.3">
      <c r="A272" s="6" t="str">
        <f>'3500 '!A272</f>
        <v>b</v>
      </c>
      <c r="B272" s="67" t="str">
        <f>'3500 '!B272</f>
        <v>35 01 04 10</v>
      </c>
      <c r="C272" s="21" t="str">
        <f>'3500 '!C272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272" s="22">
        <f>'3500 '!D272</f>
        <v>433</v>
      </c>
      <c r="E272" s="22">
        <f>'3500 '!E272</f>
        <v>47.105000000000004</v>
      </c>
      <c r="F272" s="47">
        <f>'3500 '!F272</f>
        <v>45.774999999999999</v>
      </c>
      <c r="G272" s="47">
        <f>'3500 '!G272</f>
        <v>42.923940000000002</v>
      </c>
      <c r="H272" s="56">
        <f>'3500 '!L272</f>
        <v>0.93771578372474063</v>
      </c>
      <c r="I272" s="22">
        <f>'3500 '!M272</f>
        <v>0</v>
      </c>
      <c r="J272" s="22">
        <f>'3500 '!O272</f>
        <v>1.0455399999999999</v>
      </c>
      <c r="K272" s="22">
        <f>'3500 '!S272</f>
        <v>0.76929000000000514</v>
      </c>
      <c r="L272" s="47">
        <f>'3500 '!T272</f>
        <v>2.8510599999999968</v>
      </c>
      <c r="M272" s="56">
        <f>'3500 '!U272</f>
        <v>0.91123957117078858</v>
      </c>
      <c r="N272" s="66">
        <f>'3500 '!V272</f>
        <v>4.1810600000000022</v>
      </c>
      <c r="O272" s="56">
        <f>'3500 '!AB272</f>
        <v>0</v>
      </c>
      <c r="P272" s="66">
        <f>G272+'3500 '!W272-K272</f>
        <v>45.854649999999999</v>
      </c>
      <c r="Q272" s="81"/>
    </row>
    <row r="273" spans="1:17" s="6" customFormat="1" ht="15.75" thickTop="1" x14ac:dyDescent="0.25">
      <c r="A273" s="6" t="str">
        <f>'3500 '!A273</f>
        <v>b</v>
      </c>
      <c r="B273" s="69" t="str">
        <f>'3500 '!B273</f>
        <v/>
      </c>
      <c r="C273" s="13" t="str">
        <f>'3500 '!C273</f>
        <v>ხარჯები</v>
      </c>
      <c r="D273" s="14">
        <f>'3500 '!D273</f>
        <v>433</v>
      </c>
      <c r="E273" s="14">
        <f>'3500 '!E273</f>
        <v>47.105000000000004</v>
      </c>
      <c r="F273" s="44">
        <f>'3500 '!F273</f>
        <v>45.774999999999999</v>
      </c>
      <c r="G273" s="44">
        <f>'3500 '!G273</f>
        <v>42.923940000000002</v>
      </c>
      <c r="H273" s="53">
        <f>'3500 '!L273</f>
        <v>0.93771578372474063</v>
      </c>
      <c r="I273" s="14">
        <f>'3500 '!M273</f>
        <v>0</v>
      </c>
      <c r="J273" s="14">
        <f>'3500 '!O273</f>
        <v>1.0455399999999999</v>
      </c>
      <c r="K273" s="14">
        <f>'3500 '!S273</f>
        <v>0.76929000000000514</v>
      </c>
      <c r="L273" s="44">
        <f>'3500 '!T273</f>
        <v>2.8510599999999968</v>
      </c>
      <c r="M273" s="53">
        <f>'3500 '!U273</f>
        <v>0.91123957117078858</v>
      </c>
      <c r="N273" s="63">
        <f>'3500 '!V273</f>
        <v>4.1810600000000022</v>
      </c>
      <c r="O273" s="53">
        <f>'3500 '!AB273</f>
        <v>0</v>
      </c>
      <c r="P273" s="63">
        <f>G273+'3500 '!W273-K273</f>
        <v>45.854649999999999</v>
      </c>
      <c r="Q273" s="81"/>
    </row>
    <row r="274" spans="1:17" s="6" customFormat="1" ht="18" x14ac:dyDescent="0.25">
      <c r="A274" s="6" t="str">
        <f>'3500 '!A274</f>
        <v>b</v>
      </c>
      <c r="B274" s="70" t="str">
        <f>'3500 '!B274</f>
        <v/>
      </c>
      <c r="C274" s="10" t="str">
        <f>'3500 '!C274</f>
        <v>შრომის ანაზღაურება</v>
      </c>
      <c r="D274" s="12">
        <f>'3500 '!D274</f>
        <v>418</v>
      </c>
      <c r="E274" s="12">
        <f>'3500 '!E274</f>
        <v>33.365000000000002</v>
      </c>
      <c r="F274" s="43">
        <f>'3500 '!F274</f>
        <v>33.365000000000002</v>
      </c>
      <c r="G274" s="43">
        <f>'3500 '!G274</f>
        <v>33.364440000000002</v>
      </c>
      <c r="H274" s="52">
        <f>'3500 '!L274</f>
        <v>0.9999832159448524</v>
      </c>
      <c r="I274" s="12">
        <f>'3500 '!M274</f>
        <v>0</v>
      </c>
      <c r="J274" s="12">
        <f>'3500 '!O274</f>
        <v>0</v>
      </c>
      <c r="K274" s="12">
        <f>'3500 '!S274</f>
        <v>0</v>
      </c>
      <c r="L274" s="43">
        <f>'3500 '!T274</f>
        <v>5.6000000000011596E-4</v>
      </c>
      <c r="M274" s="52">
        <f>'3500 '!U274</f>
        <v>0.9999832159448524</v>
      </c>
      <c r="N274" s="62">
        <f>'3500 '!V274</f>
        <v>5.6000000000011596E-4</v>
      </c>
      <c r="O274" s="52">
        <f>'3500 '!AB274</f>
        <v>0</v>
      </c>
      <c r="P274" s="62">
        <f>G274+'3500 '!W274-K274</f>
        <v>33.364440000000002</v>
      </c>
      <c r="Q274" s="81"/>
    </row>
    <row r="275" spans="1:17" s="6" customFormat="1" ht="18" x14ac:dyDescent="0.25">
      <c r="A275" s="6" t="str">
        <f>'3500 '!A275</f>
        <v>b</v>
      </c>
      <c r="B275" s="70">
        <f>'3500 '!B275</f>
        <v>0</v>
      </c>
      <c r="C275" s="33" t="str">
        <f>'3500 '!C275</f>
        <v>თანამდებობრივი სარგო</v>
      </c>
      <c r="D275" s="12">
        <f>'3500 '!D275</f>
        <v>0</v>
      </c>
      <c r="E275" s="12">
        <f>'3500 '!E275</f>
        <v>0</v>
      </c>
      <c r="F275" s="43">
        <f>'3500 '!F275</f>
        <v>0</v>
      </c>
      <c r="G275" s="43">
        <f>'3500 '!G275</f>
        <v>33.364440000000002</v>
      </c>
      <c r="H275" s="52" t="str">
        <f>'3500 '!L275</f>
        <v/>
      </c>
      <c r="I275" s="12">
        <f>'3500 '!M275</f>
        <v>0</v>
      </c>
      <c r="J275" s="12">
        <f>'3500 '!O275</f>
        <v>0</v>
      </c>
      <c r="K275" s="12">
        <f>'3500 '!S275</f>
        <v>0</v>
      </c>
      <c r="L275" s="43" t="str">
        <f>'3500 '!T275</f>
        <v/>
      </c>
      <c r="M275" s="52" t="str">
        <f>'3500 '!U275</f>
        <v/>
      </c>
      <c r="N275" s="62" t="str">
        <f>'3500 '!V275</f>
        <v/>
      </c>
      <c r="O275" s="52">
        <f>'3500 '!AB275</f>
        <v>0</v>
      </c>
      <c r="P275" s="62">
        <f>G275+'3500 '!W275-K275</f>
        <v>33.364440000000002</v>
      </c>
      <c r="Q275" s="81"/>
    </row>
    <row r="276" spans="1:17" s="6" customFormat="1" ht="18" x14ac:dyDescent="0.25">
      <c r="A276" s="6" t="str">
        <f>'3500 '!A276</f>
        <v>b</v>
      </c>
      <c r="B276" s="70">
        <f>'3500 '!B276</f>
        <v>0</v>
      </c>
      <c r="C276" s="33" t="str">
        <f>'3500 '!C276</f>
        <v>პრემია</v>
      </c>
      <c r="D276" s="12">
        <f>'3500 '!D276</f>
        <v>0</v>
      </c>
      <c r="E276" s="12">
        <f>'3500 '!E276</f>
        <v>0</v>
      </c>
      <c r="F276" s="43">
        <f>'3500 '!F276</f>
        <v>0</v>
      </c>
      <c r="G276" s="43">
        <f>'3500 '!G276</f>
        <v>0</v>
      </c>
      <c r="H276" s="52" t="str">
        <f>'3500 '!L276</f>
        <v/>
      </c>
      <c r="I276" s="12">
        <f>'3500 '!M276</f>
        <v>0</v>
      </c>
      <c r="J276" s="12">
        <f>'3500 '!O276</f>
        <v>0</v>
      </c>
      <c r="K276" s="12">
        <f>'3500 '!S276</f>
        <v>0</v>
      </c>
      <c r="L276" s="43" t="str">
        <f>'3500 '!T276</f>
        <v/>
      </c>
      <c r="M276" s="52" t="str">
        <f>'3500 '!U276</f>
        <v/>
      </c>
      <c r="N276" s="62" t="str">
        <f>'3500 '!V276</f>
        <v/>
      </c>
      <c r="O276" s="52">
        <f>'3500 '!AB276</f>
        <v>0</v>
      </c>
      <c r="P276" s="62">
        <f>G276+'3500 '!W276-K276</f>
        <v>0</v>
      </c>
      <c r="Q276" s="81"/>
    </row>
    <row r="277" spans="1:17" s="6" customFormat="1" ht="18" x14ac:dyDescent="0.25">
      <c r="A277" s="6" t="str">
        <f>'3500 '!A277</f>
        <v>b</v>
      </c>
      <c r="B277" s="70">
        <f>'3500 '!B277</f>
        <v>0</v>
      </c>
      <c r="C277" s="33" t="str">
        <f>'3500 '!C277</f>
        <v>დანამატი</v>
      </c>
      <c r="D277" s="12">
        <f>'3500 '!D277</f>
        <v>0</v>
      </c>
      <c r="E277" s="12">
        <f>'3500 '!E277</f>
        <v>0</v>
      </c>
      <c r="F277" s="43">
        <f>'3500 '!F277</f>
        <v>0</v>
      </c>
      <c r="G277" s="43">
        <f>'3500 '!G277</f>
        <v>0</v>
      </c>
      <c r="H277" s="52" t="str">
        <f>'3500 '!L277</f>
        <v/>
      </c>
      <c r="I277" s="12">
        <f>'3500 '!M277</f>
        <v>0</v>
      </c>
      <c r="J277" s="12">
        <f>'3500 '!O277</f>
        <v>0</v>
      </c>
      <c r="K277" s="12">
        <f>'3500 '!S277</f>
        <v>0</v>
      </c>
      <c r="L277" s="43" t="str">
        <f>'3500 '!T277</f>
        <v/>
      </c>
      <c r="M277" s="52" t="str">
        <f>'3500 '!U277</f>
        <v/>
      </c>
      <c r="N277" s="62" t="str">
        <f>'3500 '!V277</f>
        <v/>
      </c>
      <c r="O277" s="52">
        <f>'3500 '!AB277</f>
        <v>0</v>
      </c>
      <c r="P277" s="62">
        <f>G277+'3500 '!W277-K277</f>
        <v>0</v>
      </c>
      <c r="Q277" s="81"/>
    </row>
    <row r="278" spans="1:17" s="6" customFormat="1" ht="18" x14ac:dyDescent="0.25">
      <c r="A278" s="6" t="str">
        <f>'3500 '!A278</f>
        <v>b</v>
      </c>
      <c r="B278" s="70">
        <f>'3500 '!B278</f>
        <v>0</v>
      </c>
      <c r="C278" s="29" t="str">
        <f>'3500 '!C278</f>
        <v>საქონელი და მომსახურება</v>
      </c>
      <c r="D278" s="12">
        <f>'3500 '!D278</f>
        <v>13</v>
      </c>
      <c r="E278" s="12">
        <f>'3500 '!E278</f>
        <v>13</v>
      </c>
      <c r="F278" s="43">
        <f>'3500 '!F278</f>
        <v>12</v>
      </c>
      <c r="G278" s="43">
        <f>'3500 '!G278</f>
        <v>9.3322500000000002</v>
      </c>
      <c r="H278" s="52">
        <f>'3500 '!L278</f>
        <v>0.77768749999999998</v>
      </c>
      <c r="I278" s="12">
        <f>'3500 '!M278</f>
        <v>0</v>
      </c>
      <c r="J278" s="12">
        <f>'3500 '!O278</f>
        <v>1.0455399999999999</v>
      </c>
      <c r="K278" s="12">
        <f>'3500 '!S278</f>
        <v>0.76929000000000158</v>
      </c>
      <c r="L278" s="43">
        <f>'3500 '!T278</f>
        <v>2.6677499999999998</v>
      </c>
      <c r="M278" s="52">
        <f>'3500 '!U278</f>
        <v>0.71786538461538463</v>
      </c>
      <c r="N278" s="62">
        <f>'3500 '!V278</f>
        <v>3.6677499999999998</v>
      </c>
      <c r="O278" s="52">
        <f>'3500 '!AB278</f>
        <v>0</v>
      </c>
      <c r="P278" s="62">
        <f>G278+'3500 '!W278-K278</f>
        <v>11.362959999999998</v>
      </c>
      <c r="Q278" s="81"/>
    </row>
    <row r="279" spans="1:17" s="6" customFormat="1" ht="36" x14ac:dyDescent="0.25">
      <c r="A279" s="6" t="str">
        <f>'3500 '!A279</f>
        <v>b</v>
      </c>
      <c r="B279" s="70">
        <f>'3500 '!B279</f>
        <v>0</v>
      </c>
      <c r="C279" s="33" t="str">
        <f>'3500 '!C279</f>
        <v>მ.შ. შტატგარეშეთა შრომის ანაზღაურება</v>
      </c>
      <c r="D279" s="12">
        <f>'3500 '!D279</f>
        <v>0</v>
      </c>
      <c r="E279" s="12">
        <f>'3500 '!E279</f>
        <v>0</v>
      </c>
      <c r="F279" s="43">
        <f>'3500 '!F279</f>
        <v>0</v>
      </c>
      <c r="G279" s="43">
        <f>'3500 '!G279</f>
        <v>0</v>
      </c>
      <c r="H279" s="52" t="str">
        <f>'3500 '!L279</f>
        <v/>
      </c>
      <c r="I279" s="12">
        <f>'3500 '!M279</f>
        <v>0</v>
      </c>
      <c r="J279" s="12">
        <f>'3500 '!O279</f>
        <v>0</v>
      </c>
      <c r="K279" s="12">
        <f>'3500 '!S279</f>
        <v>0</v>
      </c>
      <c r="L279" s="43" t="str">
        <f>'3500 '!T279</f>
        <v/>
      </c>
      <c r="M279" s="52" t="str">
        <f>'3500 '!U279</f>
        <v/>
      </c>
      <c r="N279" s="62" t="str">
        <f>'3500 '!V279</f>
        <v/>
      </c>
      <c r="O279" s="52">
        <f>'3500 '!AB279</f>
        <v>0</v>
      </c>
      <c r="P279" s="62">
        <f>G279+'3500 '!W279-K279</f>
        <v>0</v>
      </c>
      <c r="Q279" s="81"/>
    </row>
    <row r="280" spans="1:17" s="6" customFormat="1" ht="18" x14ac:dyDescent="0.25">
      <c r="A280" s="6" t="str">
        <f>'3500 '!A280</f>
        <v>b</v>
      </c>
      <c r="B280" s="70" t="str">
        <f>'3500 '!B280</f>
        <v/>
      </c>
      <c r="C280" s="10" t="str">
        <f>'3500 '!C280</f>
        <v>პროცენტი</v>
      </c>
      <c r="D280" s="12">
        <f>'3500 '!D280</f>
        <v>0</v>
      </c>
      <c r="E280" s="12">
        <f>'3500 '!E280</f>
        <v>0</v>
      </c>
      <c r="F280" s="43">
        <f>'3500 '!F280</f>
        <v>0</v>
      </c>
      <c r="G280" s="43">
        <f>'3500 '!G280</f>
        <v>0</v>
      </c>
      <c r="H280" s="52" t="str">
        <f>'3500 '!L280</f>
        <v/>
      </c>
      <c r="I280" s="12">
        <f>'3500 '!M280</f>
        <v>0</v>
      </c>
      <c r="J280" s="12">
        <f>'3500 '!O280</f>
        <v>0</v>
      </c>
      <c r="K280" s="12">
        <f>'3500 '!S280</f>
        <v>0</v>
      </c>
      <c r="L280" s="43">
        <f>'3500 '!T280</f>
        <v>0</v>
      </c>
      <c r="M280" s="52" t="str">
        <f>'3500 '!U280</f>
        <v/>
      </c>
      <c r="N280" s="62">
        <f>'3500 '!V280</f>
        <v>0</v>
      </c>
      <c r="O280" s="52">
        <f>'3500 '!AB280</f>
        <v>0</v>
      </c>
      <c r="P280" s="62">
        <f>G280+'3500 '!W280-K280</f>
        <v>0</v>
      </c>
      <c r="Q280" s="81"/>
    </row>
    <row r="281" spans="1:17" s="6" customFormat="1" ht="18" x14ac:dyDescent="0.25">
      <c r="A281" s="6" t="str">
        <f>'3500 '!A281</f>
        <v>b</v>
      </c>
      <c r="B281" s="70" t="str">
        <f>'3500 '!B281</f>
        <v/>
      </c>
      <c r="C281" s="10" t="str">
        <f>'3500 '!C281</f>
        <v>სუბსიდიები</v>
      </c>
      <c r="D281" s="12">
        <f>'3500 '!D281</f>
        <v>0</v>
      </c>
      <c r="E281" s="12">
        <f>'3500 '!E281</f>
        <v>0</v>
      </c>
      <c r="F281" s="43">
        <f>'3500 '!F281</f>
        <v>0</v>
      </c>
      <c r="G281" s="43">
        <f>'3500 '!G281</f>
        <v>0</v>
      </c>
      <c r="H281" s="52" t="str">
        <f>'3500 '!L281</f>
        <v/>
      </c>
      <c r="I281" s="12">
        <f>'3500 '!M281</f>
        <v>0</v>
      </c>
      <c r="J281" s="12">
        <f>'3500 '!O281</f>
        <v>0</v>
      </c>
      <c r="K281" s="12">
        <f>'3500 '!S281</f>
        <v>0</v>
      </c>
      <c r="L281" s="43">
        <f>'3500 '!T281</f>
        <v>0</v>
      </c>
      <c r="M281" s="52" t="str">
        <f>'3500 '!U281</f>
        <v/>
      </c>
      <c r="N281" s="62">
        <f>'3500 '!V281</f>
        <v>0</v>
      </c>
      <c r="O281" s="52">
        <f>'3500 '!AB281</f>
        <v>0</v>
      </c>
      <c r="P281" s="62">
        <f>G281+'3500 '!W281-K281</f>
        <v>0</v>
      </c>
      <c r="Q281" s="81"/>
    </row>
    <row r="282" spans="1:17" s="6" customFormat="1" ht="18" x14ac:dyDescent="0.25">
      <c r="A282" s="6" t="str">
        <f>'3500 '!A282</f>
        <v>b</v>
      </c>
      <c r="B282" s="70" t="str">
        <f>'3500 '!B282</f>
        <v/>
      </c>
      <c r="C282" s="10" t="str">
        <f>'3500 '!C282</f>
        <v>გრანტები</v>
      </c>
      <c r="D282" s="12">
        <f>'3500 '!D282</f>
        <v>0</v>
      </c>
      <c r="E282" s="12">
        <f>'3500 '!E282</f>
        <v>0</v>
      </c>
      <c r="F282" s="43">
        <f>'3500 '!F282</f>
        <v>0</v>
      </c>
      <c r="G282" s="43">
        <f>'3500 '!G282</f>
        <v>0</v>
      </c>
      <c r="H282" s="52" t="str">
        <f>'3500 '!L282</f>
        <v/>
      </c>
      <c r="I282" s="12">
        <f>'3500 '!M282</f>
        <v>0</v>
      </c>
      <c r="J282" s="12">
        <f>'3500 '!O282</f>
        <v>0</v>
      </c>
      <c r="K282" s="12">
        <f>'3500 '!S282</f>
        <v>0</v>
      </c>
      <c r="L282" s="43">
        <f>'3500 '!T282</f>
        <v>0</v>
      </c>
      <c r="M282" s="52" t="str">
        <f>'3500 '!U282</f>
        <v/>
      </c>
      <c r="N282" s="62">
        <f>'3500 '!V282</f>
        <v>0</v>
      </c>
      <c r="O282" s="52">
        <f>'3500 '!AB282</f>
        <v>0</v>
      </c>
      <c r="P282" s="62">
        <f>G282+'3500 '!W282-K282</f>
        <v>0</v>
      </c>
      <c r="Q282" s="81"/>
    </row>
    <row r="283" spans="1:17" s="6" customFormat="1" ht="18" x14ac:dyDescent="0.25">
      <c r="A283" s="6" t="str">
        <f>'3500 '!A283</f>
        <v>b</v>
      </c>
      <c r="B283" s="70" t="str">
        <f>'3500 '!B283</f>
        <v/>
      </c>
      <c r="C283" s="10" t="str">
        <f>'3500 '!C283</f>
        <v>სოციალური უზრუნველყოფა</v>
      </c>
      <c r="D283" s="12">
        <f>'3500 '!D283</f>
        <v>2</v>
      </c>
      <c r="E283" s="12">
        <f>'3500 '!E283</f>
        <v>0.5</v>
      </c>
      <c r="F283" s="43">
        <f>'3500 '!F283</f>
        <v>0.25</v>
      </c>
      <c r="G283" s="43">
        <f>'3500 '!G283</f>
        <v>0.22725000000000001</v>
      </c>
      <c r="H283" s="52">
        <f>'3500 '!L283</f>
        <v>0.90900000000000003</v>
      </c>
      <c r="I283" s="12">
        <f>'3500 '!M283</f>
        <v>0</v>
      </c>
      <c r="J283" s="12">
        <f>'3500 '!O283</f>
        <v>0</v>
      </c>
      <c r="K283" s="12">
        <f>'3500 '!S283</f>
        <v>0</v>
      </c>
      <c r="L283" s="43">
        <f>'3500 '!T283</f>
        <v>2.2749999999999992E-2</v>
      </c>
      <c r="M283" s="52">
        <f>'3500 '!U283</f>
        <v>0.45450000000000002</v>
      </c>
      <c r="N283" s="62">
        <f>'3500 '!V283</f>
        <v>0.27274999999999999</v>
      </c>
      <c r="O283" s="52">
        <f>'3500 '!AB283</f>
        <v>0</v>
      </c>
      <c r="P283" s="62">
        <f>G283+'3500 '!W283-K283</f>
        <v>1.02725</v>
      </c>
      <c r="Q283" s="81"/>
    </row>
    <row r="284" spans="1:17" s="6" customFormat="1" ht="18" x14ac:dyDescent="0.25">
      <c r="A284" s="6" t="str">
        <f>'3500 '!A284</f>
        <v>b</v>
      </c>
      <c r="B284" s="70" t="str">
        <f>'3500 '!B284</f>
        <v/>
      </c>
      <c r="C284" s="10" t="str">
        <f>'3500 '!C284</f>
        <v>სხვა ხარჯები</v>
      </c>
      <c r="D284" s="12">
        <f>'3500 '!D284</f>
        <v>0</v>
      </c>
      <c r="E284" s="12">
        <f>'3500 '!E284</f>
        <v>0.24</v>
      </c>
      <c r="F284" s="43">
        <f>'3500 '!F284</f>
        <v>0.16</v>
      </c>
      <c r="G284" s="43">
        <f>'3500 '!G284</f>
        <v>0</v>
      </c>
      <c r="H284" s="52">
        <f>'3500 '!L284</f>
        <v>0</v>
      </c>
      <c r="I284" s="12">
        <f>'3500 '!M284</f>
        <v>0</v>
      </c>
      <c r="J284" s="12">
        <f>'3500 '!O284</f>
        <v>0</v>
      </c>
      <c r="K284" s="12">
        <f>'3500 '!S284</f>
        <v>0</v>
      </c>
      <c r="L284" s="43">
        <f>'3500 '!T284</f>
        <v>0.16</v>
      </c>
      <c r="M284" s="52">
        <f>'3500 '!U284</f>
        <v>0</v>
      </c>
      <c r="N284" s="62">
        <f>'3500 '!V284</f>
        <v>0.24</v>
      </c>
      <c r="O284" s="52">
        <f>'3500 '!AB284</f>
        <v>0</v>
      </c>
      <c r="P284" s="62">
        <f>G284+'3500 '!W284-K284</f>
        <v>0.1</v>
      </c>
      <c r="Q284" s="81"/>
    </row>
    <row r="285" spans="1:17" s="6" customFormat="1" ht="30" x14ac:dyDescent="0.25">
      <c r="A285" s="6" t="str">
        <f>'3500 '!A285</f>
        <v>b</v>
      </c>
      <c r="B285" s="69" t="str">
        <f>'3500 '!B285</f>
        <v/>
      </c>
      <c r="C285" s="13" t="str">
        <f>'3500 '!C285</f>
        <v>არაფინანსური აქტივების ზრდა</v>
      </c>
      <c r="D285" s="14">
        <f>'3500 '!D285</f>
        <v>0</v>
      </c>
      <c r="E285" s="14">
        <f>'3500 '!E285</f>
        <v>0</v>
      </c>
      <c r="F285" s="44">
        <f>'3500 '!F285</f>
        <v>0</v>
      </c>
      <c r="G285" s="44">
        <f>'3500 '!G285</f>
        <v>0</v>
      </c>
      <c r="H285" s="53" t="str">
        <f>'3500 '!L285</f>
        <v/>
      </c>
      <c r="I285" s="14">
        <f>'3500 '!M285</f>
        <v>0</v>
      </c>
      <c r="J285" s="14">
        <f>'3500 '!O285</f>
        <v>0</v>
      </c>
      <c r="K285" s="14">
        <f>'3500 '!S285</f>
        <v>0</v>
      </c>
      <c r="L285" s="44">
        <f>'3500 '!T285</f>
        <v>0</v>
      </c>
      <c r="M285" s="53" t="str">
        <f>'3500 '!U285</f>
        <v/>
      </c>
      <c r="N285" s="63">
        <f>'3500 '!V285</f>
        <v>0</v>
      </c>
      <c r="O285" s="53">
        <f>'3500 '!AB285</f>
        <v>0</v>
      </c>
      <c r="P285" s="63">
        <f>G285+'3500 '!W285-K285</f>
        <v>0</v>
      </c>
      <c r="Q285" s="81"/>
    </row>
    <row r="286" spans="1:17" s="6" customFormat="1" x14ac:dyDescent="0.25">
      <c r="A286" s="6" t="str">
        <f>'3500 '!A286</f>
        <v>b</v>
      </c>
      <c r="B286" s="69" t="str">
        <f>'3500 '!B286</f>
        <v/>
      </c>
      <c r="C286" s="13" t="str">
        <f>'3500 '!C286</f>
        <v>ფინანსური აქტივების ზრდა</v>
      </c>
      <c r="D286" s="14">
        <f>'3500 '!D286</f>
        <v>0</v>
      </c>
      <c r="E286" s="14">
        <f>'3500 '!E286</f>
        <v>0</v>
      </c>
      <c r="F286" s="44">
        <f>'3500 '!F286</f>
        <v>0</v>
      </c>
      <c r="G286" s="44">
        <f>'3500 '!G286</f>
        <v>0</v>
      </c>
      <c r="H286" s="53" t="str">
        <f>'3500 '!L286</f>
        <v/>
      </c>
      <c r="I286" s="14">
        <f>'3500 '!M286</f>
        <v>0</v>
      </c>
      <c r="J286" s="14">
        <f>'3500 '!O286</f>
        <v>0</v>
      </c>
      <c r="K286" s="14">
        <f>'3500 '!S286</f>
        <v>0</v>
      </c>
      <c r="L286" s="44">
        <f>'3500 '!T286</f>
        <v>0</v>
      </c>
      <c r="M286" s="53" t="str">
        <f>'3500 '!U286</f>
        <v/>
      </c>
      <c r="N286" s="63">
        <f>'3500 '!V286</f>
        <v>0</v>
      </c>
      <c r="O286" s="53">
        <f>'3500 '!AB286</f>
        <v>0</v>
      </c>
      <c r="P286" s="63">
        <f>G286+'3500 '!W286-K286</f>
        <v>0</v>
      </c>
      <c r="Q286" s="81"/>
    </row>
    <row r="287" spans="1:17" s="6" customFormat="1" ht="15.75" thickBot="1" x14ac:dyDescent="0.3">
      <c r="A287" s="6" t="str">
        <f>'3500 '!A287</f>
        <v>b</v>
      </c>
      <c r="B287" s="71" t="str">
        <f>'3500 '!B287</f>
        <v/>
      </c>
      <c r="C287" s="17" t="str">
        <f>'3500 '!C287</f>
        <v>ვალდებულებების კლება</v>
      </c>
      <c r="D287" s="18">
        <f>'3500 '!D287</f>
        <v>0</v>
      </c>
      <c r="E287" s="18">
        <f>'3500 '!E287</f>
        <v>0</v>
      </c>
      <c r="F287" s="46">
        <f>'3500 '!F287</f>
        <v>0</v>
      </c>
      <c r="G287" s="46">
        <f>'3500 '!G287</f>
        <v>0</v>
      </c>
      <c r="H287" s="55" t="str">
        <f>'3500 '!L287</f>
        <v/>
      </c>
      <c r="I287" s="18">
        <f>'3500 '!M287</f>
        <v>0</v>
      </c>
      <c r="J287" s="18">
        <f>'3500 '!O287</f>
        <v>0</v>
      </c>
      <c r="K287" s="18">
        <f>'3500 '!S287</f>
        <v>0</v>
      </c>
      <c r="L287" s="46">
        <f>'3500 '!T287</f>
        <v>0</v>
      </c>
      <c r="M287" s="55" t="str">
        <f>'3500 '!U287</f>
        <v/>
      </c>
      <c r="N287" s="65">
        <f>'3500 '!V287</f>
        <v>0</v>
      </c>
      <c r="O287" s="55">
        <f>'3500 '!AB287</f>
        <v>0</v>
      </c>
      <c r="P287" s="65">
        <f>G287+'3500 '!W287-K287</f>
        <v>0</v>
      </c>
      <c r="Q287" s="81"/>
    </row>
    <row r="288" spans="1:17" s="6" customFormat="1" ht="46.5" thickTop="1" thickBot="1" x14ac:dyDescent="0.3">
      <c r="A288" s="6" t="str">
        <f>'3500 '!A288</f>
        <v>b</v>
      </c>
      <c r="B288" s="67" t="str">
        <f>'3500 '!B288</f>
        <v>35 01 04 11</v>
      </c>
      <c r="C288" s="21" t="str">
        <f>'3500 '!C288</f>
        <v>სსიპ - სოციალური მომსახურების სააგენტოს აჭარის ა.რ. ფილიალი</v>
      </c>
      <c r="D288" s="22">
        <f>'3500 '!D288</f>
        <v>971</v>
      </c>
      <c r="E288" s="22">
        <f>'3500 '!E288</f>
        <v>109.001</v>
      </c>
      <c r="F288" s="47">
        <f>'3500 '!F288</f>
        <v>105.57599999999999</v>
      </c>
      <c r="G288" s="47">
        <f>'3500 '!G288</f>
        <v>100.33781999999999</v>
      </c>
      <c r="H288" s="56">
        <f>'3500 '!L288</f>
        <v>0.95038474653330307</v>
      </c>
      <c r="I288" s="22">
        <f>'3500 '!M288</f>
        <v>0</v>
      </c>
      <c r="J288" s="22">
        <f>'3500 '!O288</f>
        <v>2.3148999999999997</v>
      </c>
      <c r="K288" s="22">
        <f>'3500 '!S288</f>
        <v>3.4568499999999887</v>
      </c>
      <c r="L288" s="47">
        <f>'3500 '!T288</f>
        <v>5.2381799999999998</v>
      </c>
      <c r="M288" s="56">
        <f>'3500 '!U288</f>
        <v>0.92052201355950858</v>
      </c>
      <c r="N288" s="66">
        <f>'3500 '!V288</f>
        <v>8.6631800000000112</v>
      </c>
      <c r="O288" s="56">
        <f>'3500 '!AB288</f>
        <v>0</v>
      </c>
      <c r="P288" s="66">
        <f>G288+'3500 '!W288-K288</f>
        <v>107.38097</v>
      </c>
      <c r="Q288" s="81"/>
    </row>
    <row r="289" spans="1:17" s="6" customFormat="1" ht="15.75" thickTop="1" x14ac:dyDescent="0.25">
      <c r="A289" s="6" t="str">
        <f>'3500 '!A289</f>
        <v>b</v>
      </c>
      <c r="B289" s="69" t="str">
        <f>'3500 '!B289</f>
        <v/>
      </c>
      <c r="C289" s="13" t="str">
        <f>'3500 '!C289</f>
        <v>ხარჯები</v>
      </c>
      <c r="D289" s="14">
        <f>'3500 '!D289</f>
        <v>971</v>
      </c>
      <c r="E289" s="14">
        <f>'3500 '!E289</f>
        <v>109.001</v>
      </c>
      <c r="F289" s="44">
        <f>'3500 '!F289</f>
        <v>105.57599999999999</v>
      </c>
      <c r="G289" s="44">
        <f>'3500 '!G289</f>
        <v>100.33781999999999</v>
      </c>
      <c r="H289" s="53">
        <f>'3500 '!L289</f>
        <v>0.95038474653330307</v>
      </c>
      <c r="I289" s="14">
        <f>'3500 '!M289</f>
        <v>0</v>
      </c>
      <c r="J289" s="14">
        <f>'3500 '!O289</f>
        <v>2.3148999999999997</v>
      </c>
      <c r="K289" s="14">
        <f>'3500 '!S289</f>
        <v>3.4568499999999887</v>
      </c>
      <c r="L289" s="44">
        <f>'3500 '!T289</f>
        <v>5.2381799999999998</v>
      </c>
      <c r="M289" s="53">
        <f>'3500 '!U289</f>
        <v>0.92052201355950858</v>
      </c>
      <c r="N289" s="63">
        <f>'3500 '!V289</f>
        <v>8.6631800000000112</v>
      </c>
      <c r="O289" s="53">
        <f>'3500 '!AB289</f>
        <v>0</v>
      </c>
      <c r="P289" s="63">
        <f>G289+'3500 '!W289-K289</f>
        <v>107.38097</v>
      </c>
      <c r="Q289" s="81"/>
    </row>
    <row r="290" spans="1:17" s="6" customFormat="1" ht="18" x14ac:dyDescent="0.25">
      <c r="A290" s="6" t="str">
        <f>'3500 '!A290</f>
        <v>b</v>
      </c>
      <c r="B290" s="70" t="str">
        <f>'3500 '!B290</f>
        <v/>
      </c>
      <c r="C290" s="10" t="str">
        <f>'3500 '!C290</f>
        <v>შრომის ანაზღაურება</v>
      </c>
      <c r="D290" s="12">
        <f>'3500 '!D290</f>
        <v>933</v>
      </c>
      <c r="E290" s="12">
        <f>'3500 '!E290</f>
        <v>73.650999999999996</v>
      </c>
      <c r="F290" s="43">
        <f>'3500 '!F290</f>
        <v>73.650999999999996</v>
      </c>
      <c r="G290" s="43">
        <f>'3500 '!G290</f>
        <v>73.650999999999996</v>
      </c>
      <c r="H290" s="52">
        <f>'3500 '!L290</f>
        <v>1</v>
      </c>
      <c r="I290" s="12">
        <f>'3500 '!M290</f>
        <v>0</v>
      </c>
      <c r="J290" s="12">
        <f>'3500 '!O290</f>
        <v>0</v>
      </c>
      <c r="K290" s="12">
        <f>'3500 '!S290</f>
        <v>0</v>
      </c>
      <c r="L290" s="43">
        <f>'3500 '!T290</f>
        <v>0</v>
      </c>
      <c r="M290" s="52">
        <f>'3500 '!U290</f>
        <v>1</v>
      </c>
      <c r="N290" s="62">
        <f>'3500 '!V290</f>
        <v>0</v>
      </c>
      <c r="O290" s="52">
        <f>'3500 '!AB290</f>
        <v>0</v>
      </c>
      <c r="P290" s="62">
        <f>G290+'3500 '!W290-K290</f>
        <v>73.650999999999996</v>
      </c>
      <c r="Q290" s="81"/>
    </row>
    <row r="291" spans="1:17" s="6" customFormat="1" ht="18" x14ac:dyDescent="0.25">
      <c r="A291" s="6" t="str">
        <f>'3500 '!A291</f>
        <v>b</v>
      </c>
      <c r="B291" s="70">
        <f>'3500 '!B291</f>
        <v>0</v>
      </c>
      <c r="C291" s="33" t="str">
        <f>'3500 '!C291</f>
        <v>თანამდებობრივი სარგო</v>
      </c>
      <c r="D291" s="12">
        <f>'3500 '!D291</f>
        <v>0</v>
      </c>
      <c r="E291" s="12">
        <f>'3500 '!E291</f>
        <v>0</v>
      </c>
      <c r="F291" s="43">
        <f>'3500 '!F291</f>
        <v>0</v>
      </c>
      <c r="G291" s="43">
        <f>'3500 '!G291</f>
        <v>73.650999999999996</v>
      </c>
      <c r="H291" s="52" t="str">
        <f>'3500 '!L291</f>
        <v/>
      </c>
      <c r="I291" s="12">
        <f>'3500 '!M291</f>
        <v>0</v>
      </c>
      <c r="J291" s="12">
        <f>'3500 '!O291</f>
        <v>0</v>
      </c>
      <c r="K291" s="12">
        <f>'3500 '!S291</f>
        <v>0</v>
      </c>
      <c r="L291" s="43" t="str">
        <f>'3500 '!T291</f>
        <v/>
      </c>
      <c r="M291" s="52" t="str">
        <f>'3500 '!U291</f>
        <v/>
      </c>
      <c r="N291" s="62" t="str">
        <f>'3500 '!V291</f>
        <v/>
      </c>
      <c r="O291" s="52">
        <f>'3500 '!AB291</f>
        <v>0</v>
      </c>
      <c r="P291" s="62">
        <f>G291+'3500 '!W291-K291</f>
        <v>73.650999999999996</v>
      </c>
      <c r="Q291" s="81"/>
    </row>
    <row r="292" spans="1:17" s="6" customFormat="1" ht="18" x14ac:dyDescent="0.25">
      <c r="A292" s="6" t="str">
        <f>'3500 '!A292</f>
        <v>b</v>
      </c>
      <c r="B292" s="70">
        <f>'3500 '!B292</f>
        <v>0</v>
      </c>
      <c r="C292" s="33" t="str">
        <f>'3500 '!C292</f>
        <v>პრემია</v>
      </c>
      <c r="D292" s="12">
        <f>'3500 '!D292</f>
        <v>0</v>
      </c>
      <c r="E292" s="12">
        <f>'3500 '!E292</f>
        <v>0</v>
      </c>
      <c r="F292" s="43">
        <f>'3500 '!F292</f>
        <v>0</v>
      </c>
      <c r="G292" s="43">
        <f>'3500 '!G292</f>
        <v>0</v>
      </c>
      <c r="H292" s="52" t="str">
        <f>'3500 '!L292</f>
        <v/>
      </c>
      <c r="I292" s="12">
        <f>'3500 '!M292</f>
        <v>0</v>
      </c>
      <c r="J292" s="12">
        <f>'3500 '!O292</f>
        <v>0</v>
      </c>
      <c r="K292" s="12">
        <f>'3500 '!S292</f>
        <v>0</v>
      </c>
      <c r="L292" s="43" t="str">
        <f>'3500 '!T292</f>
        <v/>
      </c>
      <c r="M292" s="52" t="str">
        <f>'3500 '!U292</f>
        <v/>
      </c>
      <c r="N292" s="62" t="str">
        <f>'3500 '!V292</f>
        <v/>
      </c>
      <c r="O292" s="52">
        <f>'3500 '!AB292</f>
        <v>0</v>
      </c>
      <c r="P292" s="62">
        <f>G292+'3500 '!W292-K292</f>
        <v>0</v>
      </c>
      <c r="Q292" s="81"/>
    </row>
    <row r="293" spans="1:17" s="6" customFormat="1" ht="18" x14ac:dyDescent="0.25">
      <c r="A293" s="6" t="str">
        <f>'3500 '!A293</f>
        <v>b</v>
      </c>
      <c r="B293" s="70">
        <f>'3500 '!B293</f>
        <v>0</v>
      </c>
      <c r="C293" s="33" t="str">
        <f>'3500 '!C293</f>
        <v>დანამატი</v>
      </c>
      <c r="D293" s="12">
        <f>'3500 '!D293</f>
        <v>0</v>
      </c>
      <c r="E293" s="12">
        <f>'3500 '!E293</f>
        <v>0</v>
      </c>
      <c r="F293" s="43">
        <f>'3500 '!F293</f>
        <v>0</v>
      </c>
      <c r="G293" s="43">
        <f>'3500 '!G293</f>
        <v>0</v>
      </c>
      <c r="H293" s="52" t="str">
        <f>'3500 '!L293</f>
        <v/>
      </c>
      <c r="I293" s="12">
        <f>'3500 '!M293</f>
        <v>0</v>
      </c>
      <c r="J293" s="12">
        <f>'3500 '!O293</f>
        <v>0</v>
      </c>
      <c r="K293" s="12">
        <f>'3500 '!S293</f>
        <v>0</v>
      </c>
      <c r="L293" s="43" t="str">
        <f>'3500 '!T293</f>
        <v/>
      </c>
      <c r="M293" s="52" t="str">
        <f>'3500 '!U293</f>
        <v/>
      </c>
      <c r="N293" s="62" t="str">
        <f>'3500 '!V293</f>
        <v/>
      </c>
      <c r="O293" s="52">
        <f>'3500 '!AB293</f>
        <v>0</v>
      </c>
      <c r="P293" s="62">
        <f>G293+'3500 '!W293-K293</f>
        <v>0</v>
      </c>
      <c r="Q293" s="81"/>
    </row>
    <row r="294" spans="1:17" s="6" customFormat="1" ht="18" x14ac:dyDescent="0.25">
      <c r="A294" s="6" t="str">
        <f>'3500 '!A294</f>
        <v>b</v>
      </c>
      <c r="B294" s="70" t="str">
        <f>'3500 '!B294</f>
        <v/>
      </c>
      <c r="C294" s="29" t="str">
        <f>'3500 '!C294</f>
        <v>საქონელი და მომსახურება</v>
      </c>
      <c r="D294" s="12">
        <f>'3500 '!D294</f>
        <v>35</v>
      </c>
      <c r="E294" s="12">
        <f>'3500 '!E294</f>
        <v>29.35</v>
      </c>
      <c r="F294" s="43">
        <f>'3500 '!F294</f>
        <v>26.3</v>
      </c>
      <c r="G294" s="43">
        <f>'3500 '!G294</f>
        <v>22.09019</v>
      </c>
      <c r="H294" s="52">
        <f>'3500 '!L294</f>
        <v>0.83993117870722434</v>
      </c>
      <c r="I294" s="12">
        <f>'3500 '!M294</f>
        <v>0</v>
      </c>
      <c r="J294" s="12">
        <f>'3500 '!O294</f>
        <v>2.3148999999999997</v>
      </c>
      <c r="K294" s="12">
        <f>'3500 '!S294</f>
        <v>3.3453099999999978</v>
      </c>
      <c r="L294" s="43">
        <f>'3500 '!T294</f>
        <v>4.2098100000000009</v>
      </c>
      <c r="M294" s="52">
        <f>'3500 '!U294</f>
        <v>0.75264701873935258</v>
      </c>
      <c r="N294" s="62">
        <f>'3500 '!V294</f>
        <v>7.2598100000000017</v>
      </c>
      <c r="O294" s="52">
        <f>'3500 '!AB294</f>
        <v>0</v>
      </c>
      <c r="P294" s="62">
        <f>G294+'3500 '!W294-K294</f>
        <v>28.644880000000001</v>
      </c>
      <c r="Q294" s="81"/>
    </row>
    <row r="295" spans="1:17" s="6" customFormat="1" ht="36" x14ac:dyDescent="0.25">
      <c r="A295" s="6" t="str">
        <f>'3500 '!A295</f>
        <v>b</v>
      </c>
      <c r="B295" s="70">
        <f>'3500 '!B295</f>
        <v>0</v>
      </c>
      <c r="C295" s="33" t="str">
        <f>'3500 '!C295</f>
        <v>მ.შ. შტატგარეშეთა შრომის ანაზღაურება</v>
      </c>
      <c r="D295" s="12">
        <f>'3500 '!D295</f>
        <v>0</v>
      </c>
      <c r="E295" s="12">
        <f>'3500 '!E295</f>
        <v>0</v>
      </c>
      <c r="F295" s="43">
        <f>'3500 '!F295</f>
        <v>0</v>
      </c>
      <c r="G295" s="43">
        <f>'3500 '!G295</f>
        <v>0.65</v>
      </c>
      <c r="H295" s="52" t="str">
        <f>'3500 '!L295</f>
        <v/>
      </c>
      <c r="I295" s="12">
        <f>'3500 '!M295</f>
        <v>0</v>
      </c>
      <c r="J295" s="12">
        <f>'3500 '!O295</f>
        <v>0</v>
      </c>
      <c r="K295" s="12">
        <f>'3500 '!S295</f>
        <v>0.65</v>
      </c>
      <c r="L295" s="43" t="str">
        <f>'3500 '!T295</f>
        <v/>
      </c>
      <c r="M295" s="52" t="str">
        <f>'3500 '!U295</f>
        <v/>
      </c>
      <c r="N295" s="62" t="str">
        <f>'3500 '!V295</f>
        <v/>
      </c>
      <c r="O295" s="52">
        <f>'3500 '!AB295</f>
        <v>0</v>
      </c>
      <c r="P295" s="62">
        <f>G295+'3500 '!W295-K295</f>
        <v>0</v>
      </c>
      <c r="Q295" s="81"/>
    </row>
    <row r="296" spans="1:17" s="6" customFormat="1" ht="18" x14ac:dyDescent="0.25">
      <c r="A296" s="6" t="str">
        <f>'3500 '!A296</f>
        <v>b</v>
      </c>
      <c r="B296" s="70" t="str">
        <f>'3500 '!B296</f>
        <v/>
      </c>
      <c r="C296" s="10" t="str">
        <f>'3500 '!C296</f>
        <v>პროცენტი</v>
      </c>
      <c r="D296" s="12">
        <f>'3500 '!D296</f>
        <v>0</v>
      </c>
      <c r="E296" s="12">
        <f>'3500 '!E296</f>
        <v>0</v>
      </c>
      <c r="F296" s="43">
        <f>'3500 '!F296</f>
        <v>0</v>
      </c>
      <c r="G296" s="43">
        <f>'3500 '!G296</f>
        <v>0</v>
      </c>
      <c r="H296" s="52" t="str">
        <f>'3500 '!L296</f>
        <v/>
      </c>
      <c r="I296" s="12">
        <f>'3500 '!M296</f>
        <v>0</v>
      </c>
      <c r="J296" s="12">
        <f>'3500 '!O296</f>
        <v>0</v>
      </c>
      <c r="K296" s="12">
        <f>'3500 '!S296</f>
        <v>0</v>
      </c>
      <c r="L296" s="43">
        <f>'3500 '!T296</f>
        <v>0</v>
      </c>
      <c r="M296" s="52" t="str">
        <f>'3500 '!U296</f>
        <v/>
      </c>
      <c r="N296" s="62">
        <f>'3500 '!V296</f>
        <v>0</v>
      </c>
      <c r="O296" s="52">
        <f>'3500 '!AB296</f>
        <v>0</v>
      </c>
      <c r="P296" s="62">
        <f>G296+'3500 '!W296-K296</f>
        <v>0</v>
      </c>
      <c r="Q296" s="81"/>
    </row>
    <row r="297" spans="1:17" s="6" customFormat="1" ht="18" x14ac:dyDescent="0.25">
      <c r="A297" s="6" t="str">
        <f>'3500 '!A297</f>
        <v>b</v>
      </c>
      <c r="B297" s="70" t="str">
        <f>'3500 '!B297</f>
        <v/>
      </c>
      <c r="C297" s="10" t="str">
        <f>'3500 '!C297</f>
        <v>სუბსიდიები</v>
      </c>
      <c r="D297" s="12">
        <f>'3500 '!D297</f>
        <v>0</v>
      </c>
      <c r="E297" s="12">
        <f>'3500 '!E297</f>
        <v>0</v>
      </c>
      <c r="F297" s="43">
        <f>'3500 '!F297</f>
        <v>0</v>
      </c>
      <c r="G297" s="43">
        <f>'3500 '!G297</f>
        <v>0</v>
      </c>
      <c r="H297" s="52" t="str">
        <f>'3500 '!L297</f>
        <v/>
      </c>
      <c r="I297" s="12">
        <f>'3500 '!M297</f>
        <v>0</v>
      </c>
      <c r="J297" s="12">
        <f>'3500 '!O297</f>
        <v>0</v>
      </c>
      <c r="K297" s="12">
        <f>'3500 '!S297</f>
        <v>0</v>
      </c>
      <c r="L297" s="43">
        <f>'3500 '!T297</f>
        <v>0</v>
      </c>
      <c r="M297" s="52" t="str">
        <f>'3500 '!U297</f>
        <v/>
      </c>
      <c r="N297" s="62">
        <f>'3500 '!V297</f>
        <v>0</v>
      </c>
      <c r="O297" s="52">
        <f>'3500 '!AB297</f>
        <v>0</v>
      </c>
      <c r="P297" s="62">
        <f>G297+'3500 '!W297-K297</f>
        <v>0</v>
      </c>
      <c r="Q297" s="81"/>
    </row>
    <row r="298" spans="1:17" s="6" customFormat="1" ht="18" x14ac:dyDescent="0.25">
      <c r="A298" s="6" t="str">
        <f>'3500 '!A298</f>
        <v>b</v>
      </c>
      <c r="B298" s="70" t="str">
        <f>'3500 '!B298</f>
        <v/>
      </c>
      <c r="C298" s="10" t="str">
        <f>'3500 '!C298</f>
        <v>გრანტები</v>
      </c>
      <c r="D298" s="12">
        <f>'3500 '!D298</f>
        <v>0</v>
      </c>
      <c r="E298" s="12">
        <f>'3500 '!E298</f>
        <v>0</v>
      </c>
      <c r="F298" s="43">
        <f>'3500 '!F298</f>
        <v>0</v>
      </c>
      <c r="G298" s="43">
        <f>'3500 '!G298</f>
        <v>0</v>
      </c>
      <c r="H298" s="52" t="str">
        <f>'3500 '!L298</f>
        <v/>
      </c>
      <c r="I298" s="12">
        <f>'3500 '!M298</f>
        <v>0</v>
      </c>
      <c r="J298" s="12">
        <f>'3500 '!O298</f>
        <v>0</v>
      </c>
      <c r="K298" s="12">
        <f>'3500 '!S298</f>
        <v>0</v>
      </c>
      <c r="L298" s="43">
        <f>'3500 '!T298</f>
        <v>0</v>
      </c>
      <c r="M298" s="52" t="str">
        <f>'3500 '!U298</f>
        <v/>
      </c>
      <c r="N298" s="62">
        <f>'3500 '!V298</f>
        <v>0</v>
      </c>
      <c r="O298" s="52">
        <f>'3500 '!AB298</f>
        <v>0</v>
      </c>
      <c r="P298" s="62">
        <f>G298+'3500 '!W298-K298</f>
        <v>0</v>
      </c>
      <c r="Q298" s="81"/>
    </row>
    <row r="299" spans="1:17" s="6" customFormat="1" ht="18" x14ac:dyDescent="0.25">
      <c r="A299" s="6" t="str">
        <f>'3500 '!A299</f>
        <v>b</v>
      </c>
      <c r="B299" s="70" t="str">
        <f>'3500 '!B299</f>
        <v/>
      </c>
      <c r="C299" s="10" t="str">
        <f>'3500 '!C299</f>
        <v>სოციალური უზრუნველყოფა</v>
      </c>
      <c r="D299" s="12">
        <f>'3500 '!D299</f>
        <v>3</v>
      </c>
      <c r="E299" s="12">
        <f>'3500 '!E299</f>
        <v>5.5</v>
      </c>
      <c r="F299" s="43">
        <f>'3500 '!F299</f>
        <v>5.25</v>
      </c>
      <c r="G299" s="43">
        <f>'3500 '!G299</f>
        <v>4.2620100000000001</v>
      </c>
      <c r="H299" s="52">
        <f>'3500 '!L299</f>
        <v>0.81181142857142863</v>
      </c>
      <c r="I299" s="12">
        <f>'3500 '!M299</f>
        <v>0</v>
      </c>
      <c r="J299" s="12">
        <f>'3500 '!O299</f>
        <v>0</v>
      </c>
      <c r="K299" s="12">
        <f>'3500 '!S299</f>
        <v>0</v>
      </c>
      <c r="L299" s="43">
        <f>'3500 '!T299</f>
        <v>0.98798999999999992</v>
      </c>
      <c r="M299" s="52">
        <f>'3500 '!U299</f>
        <v>0.77491090909090909</v>
      </c>
      <c r="N299" s="62">
        <f>'3500 '!V299</f>
        <v>1.2379899999999999</v>
      </c>
      <c r="O299" s="52">
        <f>'3500 '!AB299</f>
        <v>0</v>
      </c>
      <c r="P299" s="62">
        <f>G299+'3500 '!W299-K299</f>
        <v>4.6620100000000004</v>
      </c>
      <c r="Q299" s="81"/>
    </row>
    <row r="300" spans="1:17" s="6" customFormat="1" ht="18" x14ac:dyDescent="0.25">
      <c r="A300" s="6" t="str">
        <f>'3500 '!A300</f>
        <v>b</v>
      </c>
      <c r="B300" s="70" t="str">
        <f>'3500 '!B300</f>
        <v/>
      </c>
      <c r="C300" s="10" t="str">
        <f>'3500 '!C300</f>
        <v>სხვა ხარჯები</v>
      </c>
      <c r="D300" s="12">
        <f>'3500 '!D300</f>
        <v>0</v>
      </c>
      <c r="E300" s="12">
        <f>'3500 '!E300</f>
        <v>0.5</v>
      </c>
      <c r="F300" s="43">
        <f>'3500 '!F300</f>
        <v>0.375</v>
      </c>
      <c r="G300" s="43">
        <f>'3500 '!G300</f>
        <v>0.33462000000000003</v>
      </c>
      <c r="H300" s="52">
        <f>'3500 '!L300</f>
        <v>0.89232000000000011</v>
      </c>
      <c r="I300" s="12">
        <f>'3500 '!M300</f>
        <v>0</v>
      </c>
      <c r="J300" s="12">
        <f>'3500 '!O300</f>
        <v>0</v>
      </c>
      <c r="K300" s="12">
        <f>'3500 '!S300</f>
        <v>0.11154000000000003</v>
      </c>
      <c r="L300" s="43">
        <f>'3500 '!T300</f>
        <v>4.0379999999999971E-2</v>
      </c>
      <c r="M300" s="52">
        <f>'3500 '!U300</f>
        <v>0.66924000000000006</v>
      </c>
      <c r="N300" s="62">
        <f>'3500 '!V300</f>
        <v>0.16537999999999997</v>
      </c>
      <c r="O300" s="52">
        <f>'3500 '!AB300</f>
        <v>0</v>
      </c>
      <c r="P300" s="62">
        <f>G300+'3500 '!W300-K300</f>
        <v>0.42308000000000007</v>
      </c>
      <c r="Q300" s="81"/>
    </row>
    <row r="301" spans="1:17" s="6" customFormat="1" ht="30" x14ac:dyDescent="0.25">
      <c r="A301" s="6" t="str">
        <f>'3500 '!A301</f>
        <v>b</v>
      </c>
      <c r="B301" s="69" t="str">
        <f>'3500 '!B301</f>
        <v/>
      </c>
      <c r="C301" s="13" t="str">
        <f>'3500 '!C301</f>
        <v>არაფინანსური აქტივების ზრდა</v>
      </c>
      <c r="D301" s="14">
        <f>'3500 '!D301</f>
        <v>0</v>
      </c>
      <c r="E301" s="14">
        <f>'3500 '!E301</f>
        <v>0</v>
      </c>
      <c r="F301" s="44">
        <f>'3500 '!F301</f>
        <v>0</v>
      </c>
      <c r="G301" s="44">
        <f>'3500 '!G301</f>
        <v>0</v>
      </c>
      <c r="H301" s="53" t="str">
        <f>'3500 '!L301</f>
        <v/>
      </c>
      <c r="I301" s="14">
        <f>'3500 '!M301</f>
        <v>0</v>
      </c>
      <c r="J301" s="14">
        <f>'3500 '!O301</f>
        <v>0</v>
      </c>
      <c r="K301" s="14">
        <f>'3500 '!S301</f>
        <v>0</v>
      </c>
      <c r="L301" s="44">
        <f>'3500 '!T301</f>
        <v>0</v>
      </c>
      <c r="M301" s="53" t="str">
        <f>'3500 '!U301</f>
        <v/>
      </c>
      <c r="N301" s="63">
        <f>'3500 '!V301</f>
        <v>0</v>
      </c>
      <c r="O301" s="53">
        <f>'3500 '!AB301</f>
        <v>0</v>
      </c>
      <c r="P301" s="63">
        <f>G301+'3500 '!W301-K301</f>
        <v>0</v>
      </c>
      <c r="Q301" s="81"/>
    </row>
    <row r="302" spans="1:17" s="6" customFormat="1" x14ac:dyDescent="0.25">
      <c r="A302" s="6" t="str">
        <f>'3500 '!A302</f>
        <v>b</v>
      </c>
      <c r="B302" s="69" t="str">
        <f>'3500 '!B302</f>
        <v/>
      </c>
      <c r="C302" s="13" t="str">
        <f>'3500 '!C302</f>
        <v>ფინანსური აქტივების ზრდა</v>
      </c>
      <c r="D302" s="14">
        <f>'3500 '!D302</f>
        <v>0</v>
      </c>
      <c r="E302" s="14">
        <f>'3500 '!E302</f>
        <v>0</v>
      </c>
      <c r="F302" s="44">
        <f>'3500 '!F302</f>
        <v>0</v>
      </c>
      <c r="G302" s="44">
        <f>'3500 '!G302</f>
        <v>0</v>
      </c>
      <c r="H302" s="53" t="str">
        <f>'3500 '!L302</f>
        <v/>
      </c>
      <c r="I302" s="14">
        <f>'3500 '!M302</f>
        <v>0</v>
      </c>
      <c r="J302" s="14">
        <f>'3500 '!O302</f>
        <v>0</v>
      </c>
      <c r="K302" s="14">
        <f>'3500 '!S302</f>
        <v>0</v>
      </c>
      <c r="L302" s="44">
        <f>'3500 '!T302</f>
        <v>0</v>
      </c>
      <c r="M302" s="53" t="str">
        <f>'3500 '!U302</f>
        <v/>
      </c>
      <c r="N302" s="63">
        <f>'3500 '!V302</f>
        <v>0</v>
      </c>
      <c r="O302" s="53">
        <f>'3500 '!AB302</f>
        <v>0</v>
      </c>
      <c r="P302" s="63">
        <f>G302+'3500 '!W302-K302</f>
        <v>0</v>
      </c>
      <c r="Q302" s="81"/>
    </row>
    <row r="303" spans="1:17" s="6" customFormat="1" ht="15.75" thickBot="1" x14ac:dyDescent="0.3">
      <c r="A303" s="6" t="str">
        <f>'3500 '!A303</f>
        <v>b</v>
      </c>
      <c r="B303" s="71" t="str">
        <f>'3500 '!B303</f>
        <v/>
      </c>
      <c r="C303" s="17" t="str">
        <f>'3500 '!C303</f>
        <v>ვალდებულებების კლება</v>
      </c>
      <c r="D303" s="18">
        <f>'3500 '!D303</f>
        <v>0</v>
      </c>
      <c r="E303" s="18">
        <f>'3500 '!E303</f>
        <v>0</v>
      </c>
      <c r="F303" s="46">
        <f>'3500 '!F303</f>
        <v>0</v>
      </c>
      <c r="G303" s="46">
        <f>'3500 '!G303</f>
        <v>0</v>
      </c>
      <c r="H303" s="55" t="str">
        <f>'3500 '!L303</f>
        <v/>
      </c>
      <c r="I303" s="18">
        <f>'3500 '!M303</f>
        <v>0</v>
      </c>
      <c r="J303" s="18">
        <f>'3500 '!O303</f>
        <v>0</v>
      </c>
      <c r="K303" s="18">
        <f>'3500 '!S303</f>
        <v>0</v>
      </c>
      <c r="L303" s="46">
        <f>'3500 '!T303</f>
        <v>0</v>
      </c>
      <c r="M303" s="55" t="str">
        <f>'3500 '!U303</f>
        <v/>
      </c>
      <c r="N303" s="65">
        <f>'3500 '!V303</f>
        <v>0</v>
      </c>
      <c r="O303" s="55">
        <f>'3500 '!AB303</f>
        <v>0</v>
      </c>
      <c r="P303" s="65">
        <f>G303+'3500 '!W303-K303</f>
        <v>0</v>
      </c>
      <c r="Q303" s="81"/>
    </row>
    <row r="304" spans="1:17" s="6" customFormat="1" ht="80.25" thickTop="1" thickBot="1" x14ac:dyDescent="0.3">
      <c r="A304" s="6" t="str">
        <f>'3500 '!A304</f>
        <v>a</v>
      </c>
      <c r="B304" s="67" t="str">
        <f>'3500 '!B304</f>
        <v>35 01 05</v>
      </c>
      <c r="C304" s="19" t="str">
        <f>'3500 '!C304</f>
        <v>სახელმწიფო ზრუნვის, ადამიანით ვაჭრობის (ტრეფიკინგის) მსხვერპლთა დაცვა და დახმარების პროგრამა</v>
      </c>
      <c r="D304" s="7">
        <f>'3500 '!D304</f>
        <v>6600</v>
      </c>
      <c r="E304" s="7">
        <f>'3500 '!E304</f>
        <v>6261.7120000000004</v>
      </c>
      <c r="F304" s="40">
        <f>'3500 '!F304</f>
        <v>4755.9120000000003</v>
      </c>
      <c r="G304" s="40">
        <f>'3500 '!G304</f>
        <v>4300.3717399999996</v>
      </c>
      <c r="H304" s="49">
        <f>'3500 '!L304</f>
        <v>0.9042160031556512</v>
      </c>
      <c r="I304" s="7">
        <f>'3500 '!M304</f>
        <v>0</v>
      </c>
      <c r="J304" s="7">
        <f>'3500 '!O304</f>
        <v>465.90888999999987</v>
      </c>
      <c r="K304" s="7">
        <f>'3500 '!S304</f>
        <v>449.41915999999947</v>
      </c>
      <c r="L304" s="40">
        <f>'3500 '!T304</f>
        <v>455.54026000000067</v>
      </c>
      <c r="M304" s="49">
        <f>'3500 '!U304</f>
        <v>0.68677252163625524</v>
      </c>
      <c r="N304" s="59">
        <f>'3500 '!V304</f>
        <v>1961.3402600000009</v>
      </c>
      <c r="O304" s="49">
        <f>'3500 '!AB304</f>
        <v>0.9910327622860966</v>
      </c>
      <c r="P304" s="59">
        <f>G304+'3500 '!W304-K304</f>
        <v>5330.2525800000003</v>
      </c>
      <c r="Q304" s="81"/>
    </row>
    <row r="305" spans="1:17" s="6" customFormat="1" ht="18.75" thickTop="1" x14ac:dyDescent="0.25">
      <c r="A305" s="6" t="str">
        <f>'3500 '!A305</f>
        <v>a</v>
      </c>
      <c r="B305" s="69" t="str">
        <f>'3500 '!B305</f>
        <v/>
      </c>
      <c r="C305" s="8" t="str">
        <f>'3500 '!C305</f>
        <v>ხარჯები</v>
      </c>
      <c r="D305" s="9">
        <f>'3500 '!D305</f>
        <v>6250</v>
      </c>
      <c r="E305" s="9">
        <f>'3500 '!E305</f>
        <v>6010.9890000000005</v>
      </c>
      <c r="F305" s="41">
        <f>'3500 '!F305</f>
        <v>4505.1890000000003</v>
      </c>
      <c r="G305" s="41">
        <f>'3500 '!G305</f>
        <v>4120.3792800000001</v>
      </c>
      <c r="H305" s="50">
        <f>'3500 '!L305</f>
        <v>0.91458522161889322</v>
      </c>
      <c r="I305" s="9">
        <f>'3500 '!M305</f>
        <v>0</v>
      </c>
      <c r="J305" s="9">
        <f>'3500 '!O305</f>
        <v>448.50143999999989</v>
      </c>
      <c r="K305" s="9">
        <f>'3500 '!S305</f>
        <v>413.14935000000014</v>
      </c>
      <c r="L305" s="41">
        <f>'3500 '!T305</f>
        <v>384.8097200000002</v>
      </c>
      <c r="M305" s="50">
        <f>'3500 '!U305</f>
        <v>0.68547443357490756</v>
      </c>
      <c r="N305" s="60">
        <f>'3500 '!V305</f>
        <v>1890.6097200000004</v>
      </c>
      <c r="O305" s="50">
        <f>'3500 '!AB305</f>
        <v>0.99066048532113438</v>
      </c>
      <c r="P305" s="60">
        <f>G305+'3500 '!W305-K305</f>
        <v>5122.0299300000006</v>
      </c>
      <c r="Q305" s="81"/>
    </row>
    <row r="306" spans="1:17" s="6" customFormat="1" ht="18" x14ac:dyDescent="0.25">
      <c r="A306" s="6" t="str">
        <f>'3500 '!A306</f>
        <v>a</v>
      </c>
      <c r="B306" s="70" t="str">
        <f>'3500 '!B306</f>
        <v/>
      </c>
      <c r="C306" s="10" t="str">
        <f>'3500 '!C306</f>
        <v>შრომის ანაზღაურება</v>
      </c>
      <c r="D306" s="11">
        <f>'3500 '!D306</f>
        <v>3580</v>
      </c>
      <c r="E306" s="11">
        <f>'3500 '!E306</f>
        <v>3514.4</v>
      </c>
      <c r="F306" s="42">
        <f>'3500 '!F306</f>
        <v>2686.6</v>
      </c>
      <c r="G306" s="42">
        <f>'3500 '!G306</f>
        <v>2420.9776400000001</v>
      </c>
      <c r="H306" s="51">
        <f>'3500 '!L306</f>
        <v>0.90113066329189317</v>
      </c>
      <c r="I306" s="11">
        <f>'3500 '!M306</f>
        <v>0</v>
      </c>
      <c r="J306" s="11">
        <f>'3500 '!O306</f>
        <v>258.06919999999991</v>
      </c>
      <c r="K306" s="11">
        <f>'3500 '!S306</f>
        <v>269.69937000000027</v>
      </c>
      <c r="L306" s="42">
        <f>'3500 '!T306</f>
        <v>265.62235999999984</v>
      </c>
      <c r="M306" s="51">
        <f>'3500 '!U306</f>
        <v>0.68887367402686095</v>
      </c>
      <c r="N306" s="61">
        <f>'3500 '!V306</f>
        <v>1093.42236</v>
      </c>
      <c r="O306" s="51">
        <f>'3500 '!AB306</f>
        <v>0.99996518324607331</v>
      </c>
      <c r="P306" s="61">
        <f>G306+'3500 '!W306-K306</f>
        <v>2981.6782699999999</v>
      </c>
      <c r="Q306" s="81"/>
    </row>
    <row r="307" spans="1:17" s="6" customFormat="1" ht="18" x14ac:dyDescent="0.25">
      <c r="A307" s="6" t="str">
        <f>'3500 '!A307</f>
        <v>a</v>
      </c>
      <c r="B307" s="70">
        <f>'3500 '!B307</f>
        <v>0</v>
      </c>
      <c r="C307" s="33" t="str">
        <f>'3500 '!C307</f>
        <v>თანამდებობრივი სარგო</v>
      </c>
      <c r="D307" s="11">
        <f>'3500 '!D307</f>
        <v>0</v>
      </c>
      <c r="E307" s="11">
        <f>'3500 '!E307</f>
        <v>0</v>
      </c>
      <c r="F307" s="42">
        <f>'3500 '!F307</f>
        <v>0</v>
      </c>
      <c r="G307" s="42">
        <f>'3500 '!G307</f>
        <v>2178.7326400000002</v>
      </c>
      <c r="H307" s="51" t="str">
        <f>'3500 '!L307</f>
        <v/>
      </c>
      <c r="I307" s="11">
        <f>'3500 '!M307</f>
        <v>0</v>
      </c>
      <c r="J307" s="11">
        <f>'3500 '!O307</f>
        <v>238.06919999999991</v>
      </c>
      <c r="K307" s="11">
        <f>'3500 '!S307</f>
        <v>2178.7326400000002</v>
      </c>
      <c r="L307" s="42" t="str">
        <f>'3500 '!T307</f>
        <v/>
      </c>
      <c r="M307" s="51" t="str">
        <f>'3500 '!U307</f>
        <v/>
      </c>
      <c r="N307" s="61" t="str">
        <f>'3500 '!V307</f>
        <v/>
      </c>
      <c r="O307" s="51" t="str">
        <f>'3500 '!AB307</f>
        <v/>
      </c>
      <c r="P307" s="61">
        <f>G307+'3500 '!W307-K307</f>
        <v>770.40000000000009</v>
      </c>
      <c r="Q307" s="81"/>
    </row>
    <row r="308" spans="1:17" s="6" customFormat="1" ht="18" x14ac:dyDescent="0.25">
      <c r="A308" s="6" t="str">
        <f>'3500 '!A308</f>
        <v>a</v>
      </c>
      <c r="B308" s="70">
        <f>'3500 '!B308</f>
        <v>0</v>
      </c>
      <c r="C308" s="33" t="str">
        <f>'3500 '!C308</f>
        <v>პრემია</v>
      </c>
      <c r="D308" s="11">
        <f>'3500 '!D308</f>
        <v>0</v>
      </c>
      <c r="E308" s="11">
        <f>'3500 '!E308</f>
        <v>0</v>
      </c>
      <c r="F308" s="42">
        <f>'3500 '!F308</f>
        <v>0</v>
      </c>
      <c r="G308" s="42">
        <f>'3500 '!G308</f>
        <v>113.485</v>
      </c>
      <c r="H308" s="51" t="str">
        <f>'3500 '!L308</f>
        <v/>
      </c>
      <c r="I308" s="11">
        <f>'3500 '!M308</f>
        <v>0</v>
      </c>
      <c r="J308" s="11">
        <f>'3500 '!O308</f>
        <v>0</v>
      </c>
      <c r="K308" s="11">
        <f>'3500 '!S308</f>
        <v>113.485</v>
      </c>
      <c r="L308" s="42" t="str">
        <f>'3500 '!T308</f>
        <v/>
      </c>
      <c r="M308" s="51" t="str">
        <f>'3500 '!U308</f>
        <v/>
      </c>
      <c r="N308" s="61" t="str">
        <f>'3500 '!V308</f>
        <v/>
      </c>
      <c r="O308" s="51" t="str">
        <f>'3500 '!AB308</f>
        <v/>
      </c>
      <c r="P308" s="61">
        <f>G308+'3500 '!W308-K308</f>
        <v>0</v>
      </c>
      <c r="Q308" s="81"/>
    </row>
    <row r="309" spans="1:17" s="6" customFormat="1" ht="18" x14ac:dyDescent="0.25">
      <c r="A309" s="6" t="str">
        <f>'3500 '!A309</f>
        <v>a</v>
      </c>
      <c r="B309" s="70">
        <f>'3500 '!B309</f>
        <v>0</v>
      </c>
      <c r="C309" s="33" t="str">
        <f>'3500 '!C309</f>
        <v>დანამატი</v>
      </c>
      <c r="D309" s="11">
        <f>'3500 '!D309</f>
        <v>0</v>
      </c>
      <c r="E309" s="11">
        <f>'3500 '!E309</f>
        <v>0</v>
      </c>
      <c r="F309" s="42">
        <f>'3500 '!F309</f>
        <v>0</v>
      </c>
      <c r="G309" s="42">
        <f>'3500 '!G309</f>
        <v>128.76</v>
      </c>
      <c r="H309" s="51" t="str">
        <f>'3500 '!L309</f>
        <v/>
      </c>
      <c r="I309" s="11">
        <f>'3500 '!M309</f>
        <v>0</v>
      </c>
      <c r="J309" s="11">
        <f>'3500 '!O309</f>
        <v>20.000000000000004</v>
      </c>
      <c r="K309" s="11">
        <f>'3500 '!S309</f>
        <v>128.76</v>
      </c>
      <c r="L309" s="42" t="str">
        <f>'3500 '!T309</f>
        <v/>
      </c>
      <c r="M309" s="51" t="str">
        <f>'3500 '!U309</f>
        <v/>
      </c>
      <c r="N309" s="61" t="str">
        <f>'3500 '!V309</f>
        <v/>
      </c>
      <c r="O309" s="51" t="str">
        <f>'3500 '!AB309</f>
        <v/>
      </c>
      <c r="P309" s="61">
        <f>G309+'3500 '!W309-K309</f>
        <v>60</v>
      </c>
      <c r="Q309" s="81"/>
    </row>
    <row r="310" spans="1:17" s="6" customFormat="1" ht="18" x14ac:dyDescent="0.25">
      <c r="A310" s="6" t="str">
        <f>'3500 '!A310</f>
        <v>a</v>
      </c>
      <c r="B310" s="70">
        <f>'3500 '!B310</f>
        <v>0</v>
      </c>
      <c r="C310" s="10" t="str">
        <f>'3500 '!C310</f>
        <v>საქონელი და მომსახურება</v>
      </c>
      <c r="D310" s="11">
        <f>'3500 '!D310</f>
        <v>2600</v>
      </c>
      <c r="E310" s="11">
        <f>'3500 '!E310</f>
        <v>2358.7919999999999</v>
      </c>
      <c r="F310" s="42">
        <f>'3500 '!F310</f>
        <v>1694.7919999999999</v>
      </c>
      <c r="G310" s="42">
        <f>'3500 '!G310</f>
        <v>1582.7879599999999</v>
      </c>
      <c r="H310" s="51">
        <f>'3500 '!L310</f>
        <v>0.93391281053958242</v>
      </c>
      <c r="I310" s="11">
        <f>'3500 '!M310</f>
        <v>0</v>
      </c>
      <c r="J310" s="83">
        <f>'3500 '!O310</f>
        <v>180.21362999999999</v>
      </c>
      <c r="K310" s="11">
        <f>'3500 '!S310</f>
        <v>138.31583999999975</v>
      </c>
      <c r="L310" s="42">
        <f>'3500 '!T310</f>
        <v>112.00404000000003</v>
      </c>
      <c r="M310" s="51">
        <f>'3500 '!U310</f>
        <v>0.67101633378441161</v>
      </c>
      <c r="N310" s="61">
        <f>'3500 '!V310</f>
        <v>776.00404000000003</v>
      </c>
      <c r="O310" s="51">
        <f>'3500 '!AB310</f>
        <v>0.97625732154424794</v>
      </c>
      <c r="P310" s="61">
        <f>G310+'3500 '!W310-K310</f>
        <v>2001.5721200000003</v>
      </c>
      <c r="Q310" s="81"/>
    </row>
    <row r="311" spans="1:17" s="6" customFormat="1" ht="36" x14ac:dyDescent="0.25">
      <c r="A311" s="6" t="str">
        <f>'3500 '!A311</f>
        <v>a</v>
      </c>
      <c r="B311" s="70">
        <f>'3500 '!B311</f>
        <v>0</v>
      </c>
      <c r="C311" s="33" t="str">
        <f>'3500 '!C311</f>
        <v>მ.შ. შტატგარეშეთა შრომის ანაზღაურება</v>
      </c>
      <c r="D311" s="11">
        <f>'3500 '!D311</f>
        <v>0</v>
      </c>
      <c r="E311" s="11">
        <f>'3500 '!E311</f>
        <v>0</v>
      </c>
      <c r="F311" s="42">
        <f>'3500 '!F311</f>
        <v>0</v>
      </c>
      <c r="G311" s="42">
        <f>'3500 '!G311</f>
        <v>43.27</v>
      </c>
      <c r="H311" s="51" t="str">
        <f>'3500 '!L311</f>
        <v/>
      </c>
      <c r="I311" s="11">
        <f>'3500 '!M311</f>
        <v>0</v>
      </c>
      <c r="J311" s="11">
        <f>'3500 '!O311</f>
        <v>6.6099999999999994</v>
      </c>
      <c r="K311" s="11">
        <f>'3500 '!S311</f>
        <v>43.27</v>
      </c>
      <c r="L311" s="42" t="str">
        <f>'3500 '!T311</f>
        <v/>
      </c>
      <c r="M311" s="51" t="str">
        <f>'3500 '!U311</f>
        <v/>
      </c>
      <c r="N311" s="61" t="str">
        <f>'3500 '!V311</f>
        <v/>
      </c>
      <c r="O311" s="51" t="str">
        <f>'3500 '!AB311</f>
        <v/>
      </c>
      <c r="P311" s="61">
        <f>G311+'3500 '!W311-K311</f>
        <v>19.800000000000004</v>
      </c>
      <c r="Q311" s="81"/>
    </row>
    <row r="312" spans="1:17" s="6" customFormat="1" ht="18" x14ac:dyDescent="0.25">
      <c r="A312" s="6" t="str">
        <f>'3500 '!A312</f>
        <v>b</v>
      </c>
      <c r="B312" s="70" t="str">
        <f>'3500 '!B312</f>
        <v/>
      </c>
      <c r="C312" s="10" t="str">
        <f>'3500 '!C312</f>
        <v>პროცენტი</v>
      </c>
      <c r="D312" s="12">
        <f>'3500 '!D312</f>
        <v>0</v>
      </c>
      <c r="E312" s="12">
        <f>'3500 '!E312</f>
        <v>0</v>
      </c>
      <c r="F312" s="43">
        <f>'3500 '!F312</f>
        <v>0</v>
      </c>
      <c r="G312" s="43">
        <f>'3500 '!G312</f>
        <v>0</v>
      </c>
      <c r="H312" s="52" t="str">
        <f>'3500 '!L312</f>
        <v/>
      </c>
      <c r="I312" s="12">
        <f>'3500 '!M312</f>
        <v>0</v>
      </c>
      <c r="J312" s="12">
        <f>'3500 '!O312</f>
        <v>0</v>
      </c>
      <c r="K312" s="12">
        <f>'3500 '!S312</f>
        <v>0</v>
      </c>
      <c r="L312" s="43">
        <f>'3500 '!T312</f>
        <v>0</v>
      </c>
      <c r="M312" s="52" t="str">
        <f>'3500 '!U312</f>
        <v/>
      </c>
      <c r="N312" s="62">
        <f>'3500 '!V312</f>
        <v>0</v>
      </c>
      <c r="O312" s="52" t="str">
        <f>'3500 '!AB312</f>
        <v/>
      </c>
      <c r="P312" s="62">
        <f>G312+'3500 '!W312-K312</f>
        <v>0</v>
      </c>
      <c r="Q312" s="81"/>
    </row>
    <row r="313" spans="1:17" s="6" customFormat="1" ht="18" x14ac:dyDescent="0.25">
      <c r="A313" s="6" t="str">
        <f>'3500 '!A313</f>
        <v>b</v>
      </c>
      <c r="B313" s="70" t="str">
        <f>'3500 '!B313</f>
        <v/>
      </c>
      <c r="C313" s="10" t="str">
        <f>'3500 '!C313</f>
        <v>სუბსიდიები</v>
      </c>
      <c r="D313" s="12">
        <f>'3500 '!D313</f>
        <v>0</v>
      </c>
      <c r="E313" s="12">
        <f>'3500 '!E313</f>
        <v>0</v>
      </c>
      <c r="F313" s="43">
        <f>'3500 '!F313</f>
        <v>0</v>
      </c>
      <c r="G313" s="43">
        <f>'3500 '!G313</f>
        <v>0</v>
      </c>
      <c r="H313" s="52" t="str">
        <f>'3500 '!L313</f>
        <v/>
      </c>
      <c r="I313" s="12">
        <f>'3500 '!M313</f>
        <v>0</v>
      </c>
      <c r="J313" s="12">
        <f>'3500 '!O313</f>
        <v>0</v>
      </c>
      <c r="K313" s="12">
        <f>'3500 '!S313</f>
        <v>0</v>
      </c>
      <c r="L313" s="43">
        <f>'3500 '!T313</f>
        <v>0</v>
      </c>
      <c r="M313" s="52" t="str">
        <f>'3500 '!U313</f>
        <v/>
      </c>
      <c r="N313" s="62">
        <f>'3500 '!V313</f>
        <v>0</v>
      </c>
      <c r="O313" s="52" t="str">
        <f>'3500 '!AB313</f>
        <v/>
      </c>
      <c r="P313" s="62">
        <f>G313+'3500 '!W313-K313</f>
        <v>0</v>
      </c>
      <c r="Q313" s="81"/>
    </row>
    <row r="314" spans="1:17" s="6" customFormat="1" ht="18" x14ac:dyDescent="0.25">
      <c r="A314" s="6" t="str">
        <f>'3500 '!A314</f>
        <v>b</v>
      </c>
      <c r="B314" s="70" t="str">
        <f>'3500 '!B314</f>
        <v/>
      </c>
      <c r="C314" s="10" t="str">
        <f>'3500 '!C314</f>
        <v>გრანტები</v>
      </c>
      <c r="D314" s="12">
        <f>'3500 '!D314</f>
        <v>0</v>
      </c>
      <c r="E314" s="12">
        <f>'3500 '!E314</f>
        <v>0</v>
      </c>
      <c r="F314" s="43">
        <f>'3500 '!F314</f>
        <v>0</v>
      </c>
      <c r="G314" s="43">
        <f>'3500 '!G314</f>
        <v>0</v>
      </c>
      <c r="H314" s="52" t="str">
        <f>'3500 '!L314</f>
        <v/>
      </c>
      <c r="I314" s="12">
        <f>'3500 '!M314</f>
        <v>0</v>
      </c>
      <c r="J314" s="12">
        <f>'3500 '!O314</f>
        <v>0</v>
      </c>
      <c r="K314" s="12">
        <f>'3500 '!S314</f>
        <v>0</v>
      </c>
      <c r="L314" s="43">
        <f>'3500 '!T314</f>
        <v>0</v>
      </c>
      <c r="M314" s="52" t="str">
        <f>'3500 '!U314</f>
        <v/>
      </c>
      <c r="N314" s="62">
        <f>'3500 '!V314</f>
        <v>0</v>
      </c>
      <c r="O314" s="52" t="str">
        <f>'3500 '!AB314</f>
        <v/>
      </c>
      <c r="P314" s="62">
        <f>G314+'3500 '!W314-K314</f>
        <v>0</v>
      </c>
      <c r="Q314" s="81"/>
    </row>
    <row r="315" spans="1:17" s="6" customFormat="1" ht="18" x14ac:dyDescent="0.25">
      <c r="A315" s="6" t="str">
        <f>'3500 '!A315</f>
        <v>a</v>
      </c>
      <c r="B315" s="70" t="str">
        <f>'3500 '!B315</f>
        <v/>
      </c>
      <c r="C315" s="10" t="str">
        <f>'3500 '!C315</f>
        <v>სოციალური უზრუნველყოფა</v>
      </c>
      <c r="D315" s="11">
        <f>'3500 '!D315</f>
        <v>50</v>
      </c>
      <c r="E315" s="11">
        <f>'3500 '!E315</f>
        <v>115.6</v>
      </c>
      <c r="F315" s="42">
        <f>'3500 '!F315</f>
        <v>102.6</v>
      </c>
      <c r="G315" s="42">
        <f>'3500 '!G315</f>
        <v>102.48929</v>
      </c>
      <c r="H315" s="51">
        <f>'3500 '!L315</f>
        <v>0.99892095516569201</v>
      </c>
      <c r="I315" s="11">
        <f>'3500 '!M315</f>
        <v>0</v>
      </c>
      <c r="J315" s="11">
        <f>'3500 '!O315</f>
        <v>10.111570000000015</v>
      </c>
      <c r="K315" s="11">
        <f>'3500 '!S315</f>
        <v>4.9688400000000001</v>
      </c>
      <c r="L315" s="42">
        <f>'3500 '!T315</f>
        <v>0.11070999999999742</v>
      </c>
      <c r="M315" s="51">
        <f>'3500 '!U315</f>
        <v>0.886585553633218</v>
      </c>
      <c r="N315" s="61">
        <f>'3500 '!V315</f>
        <v>13.110709999999997</v>
      </c>
      <c r="O315" s="51">
        <f>'3500 '!AB315</f>
        <v>0.9999073529411765</v>
      </c>
      <c r="P315" s="61">
        <f>G315+'3500 '!W315-K315</f>
        <v>111.52045</v>
      </c>
      <c r="Q315" s="81"/>
    </row>
    <row r="316" spans="1:17" s="6" customFormat="1" ht="18" x14ac:dyDescent="0.25">
      <c r="A316" s="6" t="str">
        <f>'3500 '!A316</f>
        <v>a</v>
      </c>
      <c r="B316" s="70" t="str">
        <f>'3500 '!B316</f>
        <v/>
      </c>
      <c r="C316" s="10" t="str">
        <f>'3500 '!C316</f>
        <v>სხვა ხარჯები</v>
      </c>
      <c r="D316" s="11">
        <f>'3500 '!D316</f>
        <v>20</v>
      </c>
      <c r="E316" s="11">
        <f>'3500 '!E316</f>
        <v>22.196999999999999</v>
      </c>
      <c r="F316" s="42">
        <f>'3500 '!F316</f>
        <v>21.196999999999999</v>
      </c>
      <c r="G316" s="42">
        <f>'3500 '!G316</f>
        <v>14.12439</v>
      </c>
      <c r="H316" s="51">
        <f>'3500 '!L316</f>
        <v>0.66633910459027224</v>
      </c>
      <c r="I316" s="11">
        <f>'3500 '!M316</f>
        <v>0</v>
      </c>
      <c r="J316" s="11">
        <f>'3500 '!O316</f>
        <v>0.10704000000000047</v>
      </c>
      <c r="K316" s="11">
        <f>'3500 '!S316</f>
        <v>0.16530000000000022</v>
      </c>
      <c r="L316" s="42">
        <f>'3500 '!T316</f>
        <v>7.0726099999999992</v>
      </c>
      <c r="M316" s="51">
        <f>'3500 '!U316</f>
        <v>0.63631977294228947</v>
      </c>
      <c r="N316" s="61">
        <f>'3500 '!V316</f>
        <v>8.0726099999999992</v>
      </c>
      <c r="O316" s="51">
        <f>'3500 '!AB316</f>
        <v>0.99988241654277599</v>
      </c>
      <c r="P316" s="61">
        <f>G316+'3500 '!W316-K316</f>
        <v>27.25909</v>
      </c>
      <c r="Q316" s="81"/>
    </row>
    <row r="317" spans="1:17" s="6" customFormat="1" ht="36" x14ac:dyDescent="0.25">
      <c r="A317" s="6" t="str">
        <f>'3500 '!A317</f>
        <v>a</v>
      </c>
      <c r="B317" s="69" t="str">
        <f>'3500 '!B317</f>
        <v/>
      </c>
      <c r="C317" s="8" t="str">
        <f>'3500 '!C317</f>
        <v>არაფინანსური აქტივების ზრდა</v>
      </c>
      <c r="D317" s="9">
        <f>'3500 '!D317</f>
        <v>350</v>
      </c>
      <c r="E317" s="9">
        <f>'3500 '!E317</f>
        <v>224.03100000000001</v>
      </c>
      <c r="F317" s="41">
        <f>'3500 '!F317</f>
        <v>224.03100000000001</v>
      </c>
      <c r="G317" s="41">
        <f>'3500 '!G317</f>
        <v>153.30275</v>
      </c>
      <c r="H317" s="50">
        <f>'3500 '!L317</f>
        <v>0.68429257558105794</v>
      </c>
      <c r="I317" s="9">
        <f>'3500 '!M317</f>
        <v>0</v>
      </c>
      <c r="J317" s="9">
        <f>'3500 '!O317</f>
        <v>17.407449999999997</v>
      </c>
      <c r="K317" s="9">
        <f>'3500 '!S317</f>
        <v>36.269810000000007</v>
      </c>
      <c r="L317" s="41">
        <f>'3500 '!T317</f>
        <v>70.728250000000003</v>
      </c>
      <c r="M317" s="50">
        <f>'3500 '!U317</f>
        <v>0.68429257558105794</v>
      </c>
      <c r="N317" s="60">
        <f>'3500 '!V317</f>
        <v>70.728250000000003</v>
      </c>
      <c r="O317" s="50">
        <f>'3500 '!AB317</f>
        <v>0.99996317473921015</v>
      </c>
      <c r="P317" s="60">
        <f>G317+'3500 '!W317-K317</f>
        <v>181.53294</v>
      </c>
      <c r="Q317" s="81"/>
    </row>
    <row r="318" spans="1:17" s="6" customFormat="1" x14ac:dyDescent="0.25">
      <c r="A318" s="6" t="str">
        <f>'3500 '!A318</f>
        <v>b</v>
      </c>
      <c r="B318" s="69" t="str">
        <f>'3500 '!B318</f>
        <v/>
      </c>
      <c r="C318" s="13" t="str">
        <f>'3500 '!C318</f>
        <v>ფინანსური აქტივების ზრდა</v>
      </c>
      <c r="D318" s="14">
        <f>'3500 '!D318</f>
        <v>0</v>
      </c>
      <c r="E318" s="14">
        <f>'3500 '!E318</f>
        <v>0</v>
      </c>
      <c r="F318" s="44">
        <f>'3500 '!F318</f>
        <v>0</v>
      </c>
      <c r="G318" s="44">
        <f>'3500 '!G318</f>
        <v>0</v>
      </c>
      <c r="H318" s="53" t="str">
        <f>'3500 '!L318</f>
        <v/>
      </c>
      <c r="I318" s="14">
        <f>'3500 '!M318</f>
        <v>0</v>
      </c>
      <c r="J318" s="14">
        <f>'3500 '!O318</f>
        <v>0</v>
      </c>
      <c r="K318" s="14">
        <f>'3500 '!S318</f>
        <v>0</v>
      </c>
      <c r="L318" s="44">
        <f>'3500 '!T318</f>
        <v>0</v>
      </c>
      <c r="M318" s="53" t="str">
        <f>'3500 '!U318</f>
        <v/>
      </c>
      <c r="N318" s="63">
        <f>'3500 '!V318</f>
        <v>0</v>
      </c>
      <c r="O318" s="53" t="str">
        <f>'3500 '!AB318</f>
        <v/>
      </c>
      <c r="P318" s="63">
        <f>G318+'3500 '!W318-K318</f>
        <v>0</v>
      </c>
      <c r="Q318" s="81"/>
    </row>
    <row r="319" spans="1:17" s="6" customFormat="1" ht="18.75" thickBot="1" x14ac:dyDescent="0.3">
      <c r="A319" s="6" t="str">
        <f>'3500 '!A319</f>
        <v>a</v>
      </c>
      <c r="B319" s="71" t="str">
        <f>'3500 '!B319</f>
        <v/>
      </c>
      <c r="C319" s="15" t="str">
        <f>'3500 '!C319</f>
        <v>ვალდებულებების კლება</v>
      </c>
      <c r="D319" s="16">
        <f>'3500 '!D319</f>
        <v>0</v>
      </c>
      <c r="E319" s="16">
        <f>'3500 '!E319</f>
        <v>26.692</v>
      </c>
      <c r="F319" s="45">
        <f>'3500 '!F319</f>
        <v>26.692</v>
      </c>
      <c r="G319" s="45">
        <f>'3500 '!G319</f>
        <v>26.689709999999998</v>
      </c>
      <c r="H319" s="54">
        <f>'3500 '!L319</f>
        <v>0.99991420650382135</v>
      </c>
      <c r="I319" s="16">
        <f>'3500 '!M319</f>
        <v>0</v>
      </c>
      <c r="J319" s="16">
        <f>'3500 '!O319</f>
        <v>0</v>
      </c>
      <c r="K319" s="16">
        <f>'3500 '!S319</f>
        <v>0</v>
      </c>
      <c r="L319" s="45">
        <f>'3500 '!T319</f>
        <v>2.2900000000021237E-3</v>
      </c>
      <c r="M319" s="54">
        <f>'3500 '!U319</f>
        <v>0.99991420650382135</v>
      </c>
      <c r="N319" s="64">
        <f>'3500 '!V319</f>
        <v>2.2900000000021237E-3</v>
      </c>
      <c r="O319" s="54">
        <f>'3500 '!AB319</f>
        <v>0.99991420650382135</v>
      </c>
      <c r="P319" s="64">
        <f>G319+'3500 '!W319-K319</f>
        <v>26.689709999999998</v>
      </c>
      <c r="Q319" s="81"/>
    </row>
    <row r="320" spans="1:17" s="6" customFormat="1" ht="33" thickTop="1" thickBot="1" x14ac:dyDescent="0.3">
      <c r="A320" s="6" t="str">
        <f>'3500 '!A320</f>
        <v>a</v>
      </c>
      <c r="B320" s="67" t="str">
        <f>'3500 '!B320</f>
        <v>35 01 06</v>
      </c>
      <c r="C320" s="19" t="str">
        <f>'3500 '!C320</f>
        <v>სამედიცინო მედიაციის პროგრამა</v>
      </c>
      <c r="D320" s="7">
        <f>'3500 '!D320</f>
        <v>430</v>
      </c>
      <c r="E320" s="7">
        <f>'3500 '!E320</f>
        <v>215.4</v>
      </c>
      <c r="F320" s="40">
        <f>'3500 '!F320</f>
        <v>215.4</v>
      </c>
      <c r="G320" s="40">
        <f>'3500 '!G320</f>
        <v>175.8629</v>
      </c>
      <c r="H320" s="49">
        <f>'3500 '!L320</f>
        <v>0.81644800371402038</v>
      </c>
      <c r="I320" s="7">
        <f>'3500 '!M320</f>
        <v>0</v>
      </c>
      <c r="J320" s="7">
        <f>'3500 '!O320</f>
        <v>0</v>
      </c>
      <c r="K320" s="7">
        <f>'3500 '!S320</f>
        <v>0</v>
      </c>
      <c r="L320" s="40">
        <f>'3500 '!T320</f>
        <v>39.537100000000009</v>
      </c>
      <c r="M320" s="49">
        <f>'3500 '!U320</f>
        <v>0.81644800371402038</v>
      </c>
      <c r="N320" s="59">
        <f>'3500 '!V320</f>
        <v>39.537100000000009</v>
      </c>
      <c r="O320" s="49">
        <f>'3500 '!AB320</f>
        <v>0.81644800371402038</v>
      </c>
      <c r="P320" s="59">
        <f>G320+'3500 '!W320-K320</f>
        <v>175.8629</v>
      </c>
    </row>
    <row r="321" spans="1:16" s="6" customFormat="1" ht="18.75" thickTop="1" x14ac:dyDescent="0.25">
      <c r="A321" s="6" t="str">
        <f>'3500 '!A321</f>
        <v>a</v>
      </c>
      <c r="B321" s="69" t="str">
        <f>'3500 '!B321</f>
        <v/>
      </c>
      <c r="C321" s="8" t="str">
        <f>'3500 '!C321</f>
        <v>ხარჯები</v>
      </c>
      <c r="D321" s="9">
        <f>'3500 '!D321</f>
        <v>430</v>
      </c>
      <c r="E321" s="9">
        <f>'3500 '!E321</f>
        <v>215.4</v>
      </c>
      <c r="F321" s="41">
        <f>'3500 '!F321</f>
        <v>215.4</v>
      </c>
      <c r="G321" s="41">
        <f>'3500 '!G321</f>
        <v>175.8629</v>
      </c>
      <c r="H321" s="50">
        <f>'3500 '!L321</f>
        <v>0.81644800371402038</v>
      </c>
      <c r="I321" s="9">
        <f>'3500 '!M321</f>
        <v>0</v>
      </c>
      <c r="J321" s="9">
        <f>'3500 '!O321</f>
        <v>0</v>
      </c>
      <c r="K321" s="9">
        <f>'3500 '!S321</f>
        <v>0</v>
      </c>
      <c r="L321" s="41">
        <f>'3500 '!T321</f>
        <v>39.537100000000009</v>
      </c>
      <c r="M321" s="50">
        <f>'3500 '!U321</f>
        <v>0.81644800371402038</v>
      </c>
      <c r="N321" s="60">
        <f>'3500 '!V321</f>
        <v>39.537100000000009</v>
      </c>
      <c r="O321" s="50">
        <f>'3500 '!AB321</f>
        <v>0.81644800371402038</v>
      </c>
      <c r="P321" s="60">
        <f>G321+'3500 '!W321-K321</f>
        <v>175.8629</v>
      </c>
    </row>
    <row r="322" spans="1:16" s="6" customFormat="1" ht="18" x14ac:dyDescent="0.25">
      <c r="A322" s="6" t="str">
        <f>'3500 '!A322</f>
        <v>a</v>
      </c>
      <c r="B322" s="70" t="str">
        <f>'3500 '!B322</f>
        <v/>
      </c>
      <c r="C322" s="10" t="str">
        <f>'3500 '!C322</f>
        <v>შრომის ანაზღაურება</v>
      </c>
      <c r="D322" s="11">
        <f>'3500 '!D322</f>
        <v>329</v>
      </c>
      <c r="E322" s="11">
        <f>'3500 '!E322</f>
        <v>164.5</v>
      </c>
      <c r="F322" s="42">
        <f>'3500 '!F322</f>
        <v>164.5</v>
      </c>
      <c r="G322" s="42">
        <f>'3500 '!G322</f>
        <v>131.99045999999998</v>
      </c>
      <c r="H322" s="51">
        <f>'3500 '!L322</f>
        <v>0.80237361702127652</v>
      </c>
      <c r="I322" s="11">
        <f>'3500 '!M322</f>
        <v>0</v>
      </c>
      <c r="J322" s="11">
        <f>'3500 '!O322</f>
        <v>0</v>
      </c>
      <c r="K322" s="11">
        <f>'3500 '!S322</f>
        <v>0</v>
      </c>
      <c r="L322" s="42">
        <f>'3500 '!T322</f>
        <v>32.509540000000015</v>
      </c>
      <c r="M322" s="51">
        <f>'3500 '!U322</f>
        <v>0.80237361702127652</v>
      </c>
      <c r="N322" s="61">
        <f>'3500 '!V322</f>
        <v>32.509540000000015</v>
      </c>
      <c r="O322" s="51">
        <f>'3500 '!AB322</f>
        <v>0.80237361702127652</v>
      </c>
      <c r="P322" s="61">
        <f>G322+'3500 '!W322-K322</f>
        <v>131.99045999999998</v>
      </c>
    </row>
    <row r="323" spans="1:16" s="6" customFormat="1" ht="18" x14ac:dyDescent="0.25">
      <c r="A323" s="6" t="str">
        <f>'3500 '!A323</f>
        <v>a</v>
      </c>
      <c r="B323" s="70" t="str">
        <f>'3500 '!B323</f>
        <v/>
      </c>
      <c r="C323" s="10" t="str">
        <f>'3500 '!C323</f>
        <v>საქონელი და მომსახურება</v>
      </c>
      <c r="D323" s="11">
        <f>'3500 '!D323</f>
        <v>101</v>
      </c>
      <c r="E323" s="11">
        <f>'3500 '!E323</f>
        <v>50.9</v>
      </c>
      <c r="F323" s="42">
        <f>'3500 '!F323</f>
        <v>50.9</v>
      </c>
      <c r="G323" s="42">
        <f>'3500 '!G323</f>
        <v>43.872440000000005</v>
      </c>
      <c r="H323" s="51">
        <f>'3500 '!L323</f>
        <v>0.86193398821218081</v>
      </c>
      <c r="I323" s="11">
        <f>'3500 '!M323</f>
        <v>0</v>
      </c>
      <c r="J323" s="11">
        <f>'3500 '!O323</f>
        <v>0</v>
      </c>
      <c r="K323" s="11">
        <f>'3500 '!S323</f>
        <v>0</v>
      </c>
      <c r="L323" s="42">
        <f>'3500 '!T323</f>
        <v>7.027559999999994</v>
      </c>
      <c r="M323" s="51">
        <f>'3500 '!U323</f>
        <v>0.86193398821218081</v>
      </c>
      <c r="N323" s="61">
        <f>'3500 '!V323</f>
        <v>7.027559999999994</v>
      </c>
      <c r="O323" s="51">
        <f>'3500 '!AB323</f>
        <v>0.86193398821218081</v>
      </c>
      <c r="P323" s="61">
        <f>G323+'3500 '!W323-K323</f>
        <v>43.872440000000005</v>
      </c>
    </row>
    <row r="324" spans="1:16" s="6" customFormat="1" ht="18" x14ac:dyDescent="0.25">
      <c r="A324" s="6" t="str">
        <f>'3500 '!A324</f>
        <v>b</v>
      </c>
      <c r="B324" s="70" t="str">
        <f>'3500 '!B324</f>
        <v/>
      </c>
      <c r="C324" s="10" t="str">
        <f>'3500 '!C324</f>
        <v>პროცენტი</v>
      </c>
      <c r="D324" s="12">
        <f>'3500 '!D324</f>
        <v>0</v>
      </c>
      <c r="E324" s="12">
        <f>'3500 '!E324</f>
        <v>0</v>
      </c>
      <c r="F324" s="43">
        <f>'3500 '!F324</f>
        <v>0</v>
      </c>
      <c r="G324" s="43">
        <f>'3500 '!G324</f>
        <v>0</v>
      </c>
      <c r="H324" s="52" t="str">
        <f>'3500 '!L324</f>
        <v/>
      </c>
      <c r="I324" s="12">
        <f>'3500 '!M324</f>
        <v>0</v>
      </c>
      <c r="J324" s="12">
        <f>'3500 '!O324</f>
        <v>0</v>
      </c>
      <c r="K324" s="12">
        <f>'3500 '!S324</f>
        <v>0</v>
      </c>
      <c r="L324" s="43">
        <f>'3500 '!T324</f>
        <v>0</v>
      </c>
      <c r="M324" s="52" t="str">
        <f>'3500 '!U324</f>
        <v/>
      </c>
      <c r="N324" s="62">
        <f>'3500 '!V324</f>
        <v>0</v>
      </c>
      <c r="O324" s="52" t="str">
        <f>'3500 '!AB324</f>
        <v/>
      </c>
      <c r="P324" s="62">
        <f>G324+'3500 '!W324-K324</f>
        <v>0</v>
      </c>
    </row>
    <row r="325" spans="1:16" s="6" customFormat="1" ht="18" x14ac:dyDescent="0.25">
      <c r="A325" s="6" t="str">
        <f>'3500 '!A325</f>
        <v>b</v>
      </c>
      <c r="B325" s="70" t="str">
        <f>'3500 '!B325</f>
        <v/>
      </c>
      <c r="C325" s="10" t="str">
        <f>'3500 '!C325</f>
        <v>სუბსიდიები</v>
      </c>
      <c r="D325" s="12">
        <f>'3500 '!D325</f>
        <v>0</v>
      </c>
      <c r="E325" s="12">
        <f>'3500 '!E325</f>
        <v>0</v>
      </c>
      <c r="F325" s="43">
        <f>'3500 '!F325</f>
        <v>0</v>
      </c>
      <c r="G325" s="43">
        <f>'3500 '!G325</f>
        <v>0</v>
      </c>
      <c r="H325" s="52" t="str">
        <f>'3500 '!L325</f>
        <v/>
      </c>
      <c r="I325" s="12">
        <f>'3500 '!M325</f>
        <v>0</v>
      </c>
      <c r="J325" s="12">
        <f>'3500 '!O325</f>
        <v>0</v>
      </c>
      <c r="K325" s="12">
        <f>'3500 '!S325</f>
        <v>0</v>
      </c>
      <c r="L325" s="43">
        <f>'3500 '!T325</f>
        <v>0</v>
      </c>
      <c r="M325" s="52" t="str">
        <f>'3500 '!U325</f>
        <v/>
      </c>
      <c r="N325" s="62">
        <f>'3500 '!V325</f>
        <v>0</v>
      </c>
      <c r="O325" s="52" t="str">
        <f>'3500 '!AB325</f>
        <v/>
      </c>
      <c r="P325" s="62">
        <f>G325+'3500 '!W325-K325</f>
        <v>0</v>
      </c>
    </row>
    <row r="326" spans="1:16" s="6" customFormat="1" ht="18" x14ac:dyDescent="0.25">
      <c r="A326" s="6" t="str">
        <f>'3500 '!A326</f>
        <v>b</v>
      </c>
      <c r="B326" s="70" t="str">
        <f>'3500 '!B326</f>
        <v/>
      </c>
      <c r="C326" s="10" t="str">
        <f>'3500 '!C326</f>
        <v>გრანტები</v>
      </c>
      <c r="D326" s="12">
        <f>'3500 '!D326</f>
        <v>0</v>
      </c>
      <c r="E326" s="12">
        <f>'3500 '!E326</f>
        <v>0</v>
      </c>
      <c r="F326" s="43">
        <f>'3500 '!F326</f>
        <v>0</v>
      </c>
      <c r="G326" s="43">
        <f>'3500 '!G326</f>
        <v>0</v>
      </c>
      <c r="H326" s="52" t="str">
        <f>'3500 '!L326</f>
        <v/>
      </c>
      <c r="I326" s="12">
        <f>'3500 '!M326</f>
        <v>0</v>
      </c>
      <c r="J326" s="12">
        <f>'3500 '!O326</f>
        <v>0</v>
      </c>
      <c r="K326" s="12">
        <f>'3500 '!S326</f>
        <v>0</v>
      </c>
      <c r="L326" s="43">
        <f>'3500 '!T326</f>
        <v>0</v>
      </c>
      <c r="M326" s="52" t="str">
        <f>'3500 '!U326</f>
        <v/>
      </c>
      <c r="N326" s="62">
        <f>'3500 '!V326</f>
        <v>0</v>
      </c>
      <c r="O326" s="52" t="str">
        <f>'3500 '!AB326</f>
        <v/>
      </c>
      <c r="P326" s="62">
        <f>G326+'3500 '!W326-K326</f>
        <v>0</v>
      </c>
    </row>
    <row r="327" spans="1:16" s="6" customFormat="1" ht="18" x14ac:dyDescent="0.25">
      <c r="A327" s="6" t="str">
        <f>'3500 '!A327</f>
        <v>b</v>
      </c>
      <c r="B327" s="70" t="str">
        <f>'3500 '!B327</f>
        <v/>
      </c>
      <c r="C327" s="10" t="str">
        <f>'3500 '!C327</f>
        <v>სოციალური უზრუნველყოფა</v>
      </c>
      <c r="D327" s="12">
        <f>'3500 '!D327</f>
        <v>0</v>
      </c>
      <c r="E327" s="12">
        <f>'3500 '!E327</f>
        <v>0</v>
      </c>
      <c r="F327" s="43">
        <f>'3500 '!F327</f>
        <v>0</v>
      </c>
      <c r="G327" s="43">
        <f>'3500 '!G327</f>
        <v>0</v>
      </c>
      <c r="H327" s="52" t="str">
        <f>'3500 '!L327</f>
        <v/>
      </c>
      <c r="I327" s="12">
        <f>'3500 '!M327</f>
        <v>0</v>
      </c>
      <c r="J327" s="12">
        <f>'3500 '!O327</f>
        <v>0</v>
      </c>
      <c r="K327" s="12">
        <f>'3500 '!S327</f>
        <v>0</v>
      </c>
      <c r="L327" s="43">
        <f>'3500 '!T327</f>
        <v>0</v>
      </c>
      <c r="M327" s="52" t="str">
        <f>'3500 '!U327</f>
        <v/>
      </c>
      <c r="N327" s="62">
        <f>'3500 '!V327</f>
        <v>0</v>
      </c>
      <c r="O327" s="52" t="str">
        <f>'3500 '!AB327</f>
        <v/>
      </c>
      <c r="P327" s="62">
        <f>G327+'3500 '!W327-K327</f>
        <v>0</v>
      </c>
    </row>
    <row r="328" spans="1:16" s="6" customFormat="1" ht="18" x14ac:dyDescent="0.25">
      <c r="A328" s="6" t="str">
        <f>'3500 '!A328</f>
        <v>b</v>
      </c>
      <c r="B328" s="70" t="str">
        <f>'3500 '!B328</f>
        <v/>
      </c>
      <c r="C328" s="10" t="str">
        <f>'3500 '!C328</f>
        <v>სხვა ხარჯები</v>
      </c>
      <c r="D328" s="12">
        <f>'3500 '!D328</f>
        <v>0</v>
      </c>
      <c r="E328" s="12">
        <f>'3500 '!E328</f>
        <v>0</v>
      </c>
      <c r="F328" s="43">
        <f>'3500 '!F328</f>
        <v>0</v>
      </c>
      <c r="G328" s="43">
        <f>'3500 '!G328</f>
        <v>0</v>
      </c>
      <c r="H328" s="52" t="str">
        <f>'3500 '!L328</f>
        <v/>
      </c>
      <c r="I328" s="12">
        <f>'3500 '!M328</f>
        <v>0</v>
      </c>
      <c r="J328" s="12">
        <f>'3500 '!O328</f>
        <v>0</v>
      </c>
      <c r="K328" s="12">
        <f>'3500 '!S328</f>
        <v>0</v>
      </c>
      <c r="L328" s="43">
        <f>'3500 '!T328</f>
        <v>0</v>
      </c>
      <c r="M328" s="52" t="str">
        <f>'3500 '!U328</f>
        <v/>
      </c>
      <c r="N328" s="62">
        <f>'3500 '!V328</f>
        <v>0</v>
      </c>
      <c r="O328" s="52" t="str">
        <f>'3500 '!AB328</f>
        <v/>
      </c>
      <c r="P328" s="62">
        <f>G328+'3500 '!W328-K328</f>
        <v>0</v>
      </c>
    </row>
    <row r="329" spans="1:16" s="6" customFormat="1" ht="30" x14ac:dyDescent="0.25">
      <c r="A329" s="6" t="str">
        <f>'3500 '!A329</f>
        <v>b</v>
      </c>
      <c r="B329" s="69" t="str">
        <f>'3500 '!B329</f>
        <v/>
      </c>
      <c r="C329" s="13" t="str">
        <f>'3500 '!C329</f>
        <v>არაფინანსური აქტივების ზრდა</v>
      </c>
      <c r="D329" s="14">
        <f>'3500 '!D329</f>
        <v>0</v>
      </c>
      <c r="E329" s="14">
        <f>'3500 '!E329</f>
        <v>0</v>
      </c>
      <c r="F329" s="44">
        <f>'3500 '!F329</f>
        <v>0</v>
      </c>
      <c r="G329" s="44">
        <f>'3500 '!G329</f>
        <v>0</v>
      </c>
      <c r="H329" s="53" t="str">
        <f>'3500 '!L329</f>
        <v/>
      </c>
      <c r="I329" s="14">
        <f>'3500 '!M329</f>
        <v>0</v>
      </c>
      <c r="J329" s="14">
        <f>'3500 '!O329</f>
        <v>0</v>
      </c>
      <c r="K329" s="14">
        <f>'3500 '!S329</f>
        <v>0</v>
      </c>
      <c r="L329" s="44">
        <f>'3500 '!T329</f>
        <v>0</v>
      </c>
      <c r="M329" s="53" t="str">
        <f>'3500 '!U329</f>
        <v/>
      </c>
      <c r="N329" s="63">
        <f>'3500 '!V329</f>
        <v>0</v>
      </c>
      <c r="O329" s="53" t="str">
        <f>'3500 '!AB329</f>
        <v/>
      </c>
      <c r="P329" s="63">
        <f>G329+'3500 '!W329-K329</f>
        <v>0</v>
      </c>
    </row>
    <row r="330" spans="1:16" s="6" customFormat="1" x14ac:dyDescent="0.25">
      <c r="A330" s="6" t="str">
        <f>'3500 '!A330</f>
        <v>b</v>
      </c>
      <c r="B330" s="69" t="str">
        <f>'3500 '!B330</f>
        <v/>
      </c>
      <c r="C330" s="13" t="str">
        <f>'3500 '!C330</f>
        <v>ფინანსური აქტივების ზრდა</v>
      </c>
      <c r="D330" s="14">
        <f>'3500 '!D330</f>
        <v>0</v>
      </c>
      <c r="E330" s="14">
        <f>'3500 '!E330</f>
        <v>0</v>
      </c>
      <c r="F330" s="44">
        <f>'3500 '!F330</f>
        <v>0</v>
      </c>
      <c r="G330" s="44">
        <f>'3500 '!G330</f>
        <v>0</v>
      </c>
      <c r="H330" s="53" t="str">
        <f>'3500 '!L330</f>
        <v/>
      </c>
      <c r="I330" s="14">
        <f>'3500 '!M330</f>
        <v>0</v>
      </c>
      <c r="J330" s="14">
        <f>'3500 '!O330</f>
        <v>0</v>
      </c>
      <c r="K330" s="14">
        <f>'3500 '!S330</f>
        <v>0</v>
      </c>
      <c r="L330" s="44">
        <f>'3500 '!T330</f>
        <v>0</v>
      </c>
      <c r="M330" s="53" t="str">
        <f>'3500 '!U330</f>
        <v/>
      </c>
      <c r="N330" s="63">
        <f>'3500 '!V330</f>
        <v>0</v>
      </c>
      <c r="O330" s="53" t="str">
        <f>'3500 '!AB330</f>
        <v/>
      </c>
      <c r="P330" s="63">
        <f>G330+'3500 '!W330-K330</f>
        <v>0</v>
      </c>
    </row>
    <row r="331" spans="1:16" s="6" customFormat="1" ht="15.75" thickBot="1" x14ac:dyDescent="0.3">
      <c r="A331" s="6" t="str">
        <f>'3500 '!A331</f>
        <v>b</v>
      </c>
      <c r="B331" s="71" t="str">
        <f>'3500 '!B331</f>
        <v/>
      </c>
      <c r="C331" s="17" t="str">
        <f>'3500 '!C331</f>
        <v>ვალდებულებების კლება</v>
      </c>
      <c r="D331" s="18">
        <f>'3500 '!D331</f>
        <v>0</v>
      </c>
      <c r="E331" s="18">
        <f>'3500 '!E331</f>
        <v>0</v>
      </c>
      <c r="F331" s="46">
        <f>'3500 '!F331</f>
        <v>0</v>
      </c>
      <c r="G331" s="46">
        <f>'3500 '!G331</f>
        <v>0</v>
      </c>
      <c r="H331" s="55" t="str">
        <f>'3500 '!L331</f>
        <v/>
      </c>
      <c r="I331" s="18">
        <f>'3500 '!M331</f>
        <v>0</v>
      </c>
      <c r="J331" s="18">
        <f>'3500 '!O331</f>
        <v>0</v>
      </c>
      <c r="K331" s="18">
        <f>'3500 '!S331</f>
        <v>0</v>
      </c>
      <c r="L331" s="46">
        <f>'3500 '!T331</f>
        <v>0</v>
      </c>
      <c r="M331" s="55" t="str">
        <f>'3500 '!U331</f>
        <v/>
      </c>
      <c r="N331" s="65">
        <f>'3500 '!V331</f>
        <v>0</v>
      </c>
      <c r="O331" s="55" t="str">
        <f>'3500 '!AB331</f>
        <v/>
      </c>
      <c r="P331" s="65">
        <f>G331+'3500 '!W331-K331</f>
        <v>0</v>
      </c>
    </row>
    <row r="332" spans="1:16" s="6" customFormat="1" ht="64.5" thickTop="1" thickBot="1" x14ac:dyDescent="0.3">
      <c r="A332" s="6" t="str">
        <f>'3500 '!A332</f>
        <v>a</v>
      </c>
      <c r="B332" s="67" t="str">
        <f>'3500 '!B332</f>
        <v>35 01 07</v>
      </c>
      <c r="C332" s="19" t="str">
        <f>'3500 '!C332</f>
        <v>ნარკომანიისა და ფსიქიკური ჯანმრთელობის პოლიტიკისა და პროგრამების მართვის პროგრამა</v>
      </c>
      <c r="D332" s="7">
        <f>'3500 '!D332</f>
        <v>300</v>
      </c>
      <c r="E332" s="7">
        <f>'3500 '!E332</f>
        <v>31.200000000000003</v>
      </c>
      <c r="F332" s="40">
        <f>'3500 '!F332</f>
        <v>31.200000000000003</v>
      </c>
      <c r="G332" s="40">
        <f>'3500 '!G332</f>
        <v>31.116010000000003</v>
      </c>
      <c r="H332" s="49">
        <f>'3500 '!L332</f>
        <v>0.99730801282051285</v>
      </c>
      <c r="I332" s="7">
        <f>'3500 '!M332</f>
        <v>0</v>
      </c>
      <c r="J332" s="7">
        <f>'3500 '!O332</f>
        <v>0</v>
      </c>
      <c r="K332" s="7">
        <f>'3500 '!S332</f>
        <v>0</v>
      </c>
      <c r="L332" s="40">
        <f>'3500 '!T332</f>
        <v>8.3990000000000009E-2</v>
      </c>
      <c r="M332" s="49">
        <f>'3500 '!U332</f>
        <v>0.99730801282051285</v>
      </c>
      <c r="N332" s="59">
        <f>'3500 '!V332</f>
        <v>8.3990000000000009E-2</v>
      </c>
      <c r="O332" s="49">
        <f>'3500 '!AB332</f>
        <v>0.99730801282051285</v>
      </c>
      <c r="P332" s="59">
        <f>G332+'3500 '!W332-K332</f>
        <v>31.116010000000003</v>
      </c>
    </row>
    <row r="333" spans="1:16" s="6" customFormat="1" ht="18.75" thickTop="1" x14ac:dyDescent="0.25">
      <c r="A333" s="6" t="str">
        <f>'3500 '!A333</f>
        <v>a</v>
      </c>
      <c r="B333" s="69" t="str">
        <f>'3500 '!B333</f>
        <v/>
      </c>
      <c r="C333" s="8" t="str">
        <f>'3500 '!C333</f>
        <v>ხარჯები</v>
      </c>
      <c r="D333" s="9">
        <f>'3500 '!D333</f>
        <v>300</v>
      </c>
      <c r="E333" s="9">
        <f>'3500 '!E333</f>
        <v>31.200000000000003</v>
      </c>
      <c r="F333" s="41">
        <f>'3500 '!F333</f>
        <v>31.200000000000003</v>
      </c>
      <c r="G333" s="41">
        <f>'3500 '!G333</f>
        <v>31.116010000000003</v>
      </c>
      <c r="H333" s="50">
        <f>'3500 '!L333</f>
        <v>0.99730801282051285</v>
      </c>
      <c r="I333" s="9">
        <f>'3500 '!M333</f>
        <v>0</v>
      </c>
      <c r="J333" s="9">
        <f>'3500 '!O333</f>
        <v>0</v>
      </c>
      <c r="K333" s="9">
        <f>'3500 '!S333</f>
        <v>0</v>
      </c>
      <c r="L333" s="41">
        <f>'3500 '!T333</f>
        <v>8.3990000000000009E-2</v>
      </c>
      <c r="M333" s="50">
        <f>'3500 '!U333</f>
        <v>0.99730801282051285</v>
      </c>
      <c r="N333" s="60">
        <f>'3500 '!V333</f>
        <v>8.3990000000000009E-2</v>
      </c>
      <c r="O333" s="50">
        <f>'3500 '!AB333</f>
        <v>0.99730801282051285</v>
      </c>
      <c r="P333" s="60">
        <f>G333+'3500 '!W333-K333</f>
        <v>31.116010000000003</v>
      </c>
    </row>
    <row r="334" spans="1:16" s="6" customFormat="1" ht="18" x14ac:dyDescent="0.25">
      <c r="A334" s="6" t="str">
        <f>'3500 '!A334</f>
        <v>a</v>
      </c>
      <c r="B334" s="70" t="str">
        <f>'3500 '!B334</f>
        <v/>
      </c>
      <c r="C334" s="10" t="str">
        <f>'3500 '!C334</f>
        <v>შრომის ანაზღაურება</v>
      </c>
      <c r="D334" s="11">
        <f>'3500 '!D334</f>
        <v>185</v>
      </c>
      <c r="E334" s="11">
        <f>'3500 '!E334</f>
        <v>19.920000000000002</v>
      </c>
      <c r="F334" s="42">
        <f>'3500 '!F334</f>
        <v>19.920000000000002</v>
      </c>
      <c r="G334" s="42">
        <f>'3500 '!G334</f>
        <v>19.911110000000001</v>
      </c>
      <c r="H334" s="51">
        <f>'3500 '!L334</f>
        <v>0.99955371485943767</v>
      </c>
      <c r="I334" s="11">
        <f>'3500 '!M334</f>
        <v>0</v>
      </c>
      <c r="J334" s="11">
        <f>'3500 '!O334</f>
        <v>0</v>
      </c>
      <c r="K334" s="11">
        <f>'3500 '!S334</f>
        <v>0</v>
      </c>
      <c r="L334" s="42">
        <f>'3500 '!T334</f>
        <v>8.8900000000009527E-3</v>
      </c>
      <c r="M334" s="51">
        <f>'3500 '!U334</f>
        <v>0.99955371485943767</v>
      </c>
      <c r="N334" s="61">
        <f>'3500 '!V334</f>
        <v>8.8900000000009527E-3</v>
      </c>
      <c r="O334" s="51">
        <f>'3500 '!AB334</f>
        <v>0.99955371485943767</v>
      </c>
      <c r="P334" s="61">
        <f>G334+'3500 '!W334-K334</f>
        <v>19.911110000000001</v>
      </c>
    </row>
    <row r="335" spans="1:16" s="6" customFormat="1" ht="18" x14ac:dyDescent="0.25">
      <c r="A335" s="6" t="str">
        <f>'3500 '!A335</f>
        <v>a</v>
      </c>
      <c r="B335" s="70" t="str">
        <f>'3500 '!B335</f>
        <v/>
      </c>
      <c r="C335" s="10" t="str">
        <f>'3500 '!C335</f>
        <v>საქონელი და მომსახურება</v>
      </c>
      <c r="D335" s="11">
        <f>'3500 '!D335</f>
        <v>115</v>
      </c>
      <c r="E335" s="11">
        <f>'3500 '!E335</f>
        <v>11.28</v>
      </c>
      <c r="F335" s="42">
        <f>'3500 '!F335</f>
        <v>11.28</v>
      </c>
      <c r="G335" s="42">
        <f>'3500 '!G335</f>
        <v>11.2049</v>
      </c>
      <c r="H335" s="51">
        <f>'3500 '!L335</f>
        <v>0.99334219858156036</v>
      </c>
      <c r="I335" s="11">
        <f>'3500 '!M335</f>
        <v>0</v>
      </c>
      <c r="J335" s="11">
        <f>'3500 '!O335</f>
        <v>0</v>
      </c>
      <c r="K335" s="11">
        <f>'3500 '!S335</f>
        <v>0</v>
      </c>
      <c r="L335" s="42">
        <f>'3500 '!T335</f>
        <v>7.5099999999999056E-2</v>
      </c>
      <c r="M335" s="51">
        <f>'3500 '!U335</f>
        <v>0.99334219858156036</v>
      </c>
      <c r="N335" s="61">
        <f>'3500 '!V335</f>
        <v>7.5099999999999056E-2</v>
      </c>
      <c r="O335" s="51">
        <f>'3500 '!AB335</f>
        <v>0.99334219858156036</v>
      </c>
      <c r="P335" s="61">
        <f>G335+'3500 '!W335-K335</f>
        <v>11.2049</v>
      </c>
    </row>
    <row r="336" spans="1:16" s="6" customFormat="1" ht="18" x14ac:dyDescent="0.25">
      <c r="A336" s="6" t="str">
        <f>'3500 '!A336</f>
        <v>b</v>
      </c>
      <c r="B336" s="70" t="str">
        <f>'3500 '!B336</f>
        <v/>
      </c>
      <c r="C336" s="10" t="str">
        <f>'3500 '!C336</f>
        <v>პროცენტი</v>
      </c>
      <c r="D336" s="12">
        <f>'3500 '!D336</f>
        <v>0</v>
      </c>
      <c r="E336" s="12">
        <f>'3500 '!E336</f>
        <v>0</v>
      </c>
      <c r="F336" s="43">
        <f>'3500 '!F336</f>
        <v>0</v>
      </c>
      <c r="G336" s="43">
        <f>'3500 '!G336</f>
        <v>0</v>
      </c>
      <c r="H336" s="52" t="str">
        <f>'3500 '!L336</f>
        <v/>
      </c>
      <c r="I336" s="12">
        <f>'3500 '!M336</f>
        <v>0</v>
      </c>
      <c r="J336" s="12">
        <f>'3500 '!O336</f>
        <v>0</v>
      </c>
      <c r="K336" s="12">
        <f>'3500 '!S336</f>
        <v>0</v>
      </c>
      <c r="L336" s="43">
        <f>'3500 '!T336</f>
        <v>0</v>
      </c>
      <c r="M336" s="52" t="str">
        <f>'3500 '!U336</f>
        <v/>
      </c>
      <c r="N336" s="62">
        <f>'3500 '!V336</f>
        <v>0</v>
      </c>
      <c r="O336" s="52" t="str">
        <f>'3500 '!AB336</f>
        <v/>
      </c>
      <c r="P336" s="62">
        <f>G336+'3500 '!W336-K336</f>
        <v>0</v>
      </c>
    </row>
    <row r="337" spans="1:17" s="6" customFormat="1" ht="18" x14ac:dyDescent="0.25">
      <c r="A337" s="6" t="str">
        <f>'3500 '!A337</f>
        <v>b</v>
      </c>
      <c r="B337" s="70" t="str">
        <f>'3500 '!B337</f>
        <v/>
      </c>
      <c r="C337" s="10" t="str">
        <f>'3500 '!C337</f>
        <v>სუბსიდიები</v>
      </c>
      <c r="D337" s="12">
        <f>'3500 '!D337</f>
        <v>0</v>
      </c>
      <c r="E337" s="12">
        <f>'3500 '!E337</f>
        <v>0</v>
      </c>
      <c r="F337" s="43">
        <f>'3500 '!F337</f>
        <v>0</v>
      </c>
      <c r="G337" s="43">
        <f>'3500 '!G337</f>
        <v>0</v>
      </c>
      <c r="H337" s="52" t="str">
        <f>'3500 '!L337</f>
        <v/>
      </c>
      <c r="I337" s="12">
        <f>'3500 '!M337</f>
        <v>0</v>
      </c>
      <c r="J337" s="12">
        <f>'3500 '!O337</f>
        <v>0</v>
      </c>
      <c r="K337" s="12">
        <f>'3500 '!S337</f>
        <v>0</v>
      </c>
      <c r="L337" s="43">
        <f>'3500 '!T337</f>
        <v>0</v>
      </c>
      <c r="M337" s="52" t="str">
        <f>'3500 '!U337</f>
        <v/>
      </c>
      <c r="N337" s="62">
        <f>'3500 '!V337</f>
        <v>0</v>
      </c>
      <c r="O337" s="52" t="str">
        <f>'3500 '!AB337</f>
        <v/>
      </c>
      <c r="P337" s="62">
        <f>G337+'3500 '!W337-K337</f>
        <v>0</v>
      </c>
    </row>
    <row r="338" spans="1:17" s="6" customFormat="1" ht="18" x14ac:dyDescent="0.25">
      <c r="A338" s="6" t="str">
        <f>'3500 '!A338</f>
        <v>b</v>
      </c>
      <c r="B338" s="70" t="str">
        <f>'3500 '!B338</f>
        <v/>
      </c>
      <c r="C338" s="10" t="str">
        <f>'3500 '!C338</f>
        <v>გრანტები</v>
      </c>
      <c r="D338" s="12">
        <f>'3500 '!D338</f>
        <v>0</v>
      </c>
      <c r="E338" s="12">
        <f>'3500 '!E338</f>
        <v>0</v>
      </c>
      <c r="F338" s="43">
        <f>'3500 '!F338</f>
        <v>0</v>
      </c>
      <c r="G338" s="43">
        <f>'3500 '!G338</f>
        <v>0</v>
      </c>
      <c r="H338" s="52" t="str">
        <f>'3500 '!L338</f>
        <v/>
      </c>
      <c r="I338" s="12">
        <f>'3500 '!M338</f>
        <v>0</v>
      </c>
      <c r="J338" s="12">
        <f>'3500 '!O338</f>
        <v>0</v>
      </c>
      <c r="K338" s="12">
        <f>'3500 '!S338</f>
        <v>0</v>
      </c>
      <c r="L338" s="43">
        <f>'3500 '!T338</f>
        <v>0</v>
      </c>
      <c r="M338" s="52" t="str">
        <f>'3500 '!U338</f>
        <v/>
      </c>
      <c r="N338" s="62">
        <f>'3500 '!V338</f>
        <v>0</v>
      </c>
      <c r="O338" s="52" t="str">
        <f>'3500 '!AB338</f>
        <v/>
      </c>
      <c r="P338" s="62">
        <f>G338+'3500 '!W338-K338</f>
        <v>0</v>
      </c>
    </row>
    <row r="339" spans="1:17" s="6" customFormat="1" ht="18" x14ac:dyDescent="0.25">
      <c r="A339" s="6" t="str">
        <f>'3500 '!A339</f>
        <v>b</v>
      </c>
      <c r="B339" s="70" t="str">
        <f>'3500 '!B339</f>
        <v/>
      </c>
      <c r="C339" s="10" t="str">
        <f>'3500 '!C339</f>
        <v>სოციალური უზრუნველყოფა</v>
      </c>
      <c r="D339" s="12">
        <f>'3500 '!D339</f>
        <v>0</v>
      </c>
      <c r="E339" s="12">
        <f>'3500 '!E339</f>
        <v>0</v>
      </c>
      <c r="F339" s="43">
        <f>'3500 '!F339</f>
        <v>0</v>
      </c>
      <c r="G339" s="43">
        <f>'3500 '!G339</f>
        <v>0</v>
      </c>
      <c r="H339" s="52" t="str">
        <f>'3500 '!L339</f>
        <v/>
      </c>
      <c r="I339" s="12">
        <f>'3500 '!M339</f>
        <v>0</v>
      </c>
      <c r="J339" s="12">
        <f>'3500 '!O339</f>
        <v>0</v>
      </c>
      <c r="K339" s="12">
        <f>'3500 '!S339</f>
        <v>0</v>
      </c>
      <c r="L339" s="43">
        <f>'3500 '!T339</f>
        <v>0</v>
      </c>
      <c r="M339" s="52" t="str">
        <f>'3500 '!U339</f>
        <v/>
      </c>
      <c r="N339" s="62">
        <f>'3500 '!V339</f>
        <v>0</v>
      </c>
      <c r="O339" s="52" t="str">
        <f>'3500 '!AB339</f>
        <v/>
      </c>
      <c r="P339" s="62">
        <f>G339+'3500 '!W339-K339</f>
        <v>0</v>
      </c>
    </row>
    <row r="340" spans="1:17" s="6" customFormat="1" ht="18" x14ac:dyDescent="0.25">
      <c r="A340" s="6" t="str">
        <f>'3500 '!A340</f>
        <v>b</v>
      </c>
      <c r="B340" s="70" t="str">
        <f>'3500 '!B340</f>
        <v/>
      </c>
      <c r="C340" s="10" t="str">
        <f>'3500 '!C340</f>
        <v>სხვა ხარჯები</v>
      </c>
      <c r="D340" s="12">
        <f>'3500 '!D340</f>
        <v>0</v>
      </c>
      <c r="E340" s="12">
        <f>'3500 '!E340</f>
        <v>0</v>
      </c>
      <c r="F340" s="43">
        <f>'3500 '!F340</f>
        <v>0</v>
      </c>
      <c r="G340" s="43">
        <f>'3500 '!G340</f>
        <v>0</v>
      </c>
      <c r="H340" s="52" t="str">
        <f>'3500 '!L340</f>
        <v/>
      </c>
      <c r="I340" s="12">
        <f>'3500 '!M340</f>
        <v>0</v>
      </c>
      <c r="J340" s="12">
        <f>'3500 '!O340</f>
        <v>0</v>
      </c>
      <c r="K340" s="12">
        <f>'3500 '!S340</f>
        <v>0</v>
      </c>
      <c r="L340" s="43">
        <f>'3500 '!T340</f>
        <v>0</v>
      </c>
      <c r="M340" s="52" t="str">
        <f>'3500 '!U340</f>
        <v/>
      </c>
      <c r="N340" s="62">
        <f>'3500 '!V340</f>
        <v>0</v>
      </c>
      <c r="O340" s="52" t="str">
        <f>'3500 '!AB340</f>
        <v/>
      </c>
      <c r="P340" s="62">
        <f>G340+'3500 '!W340-K340</f>
        <v>0</v>
      </c>
    </row>
    <row r="341" spans="1:17" s="6" customFormat="1" ht="30" x14ac:dyDescent="0.25">
      <c r="A341" s="6" t="str">
        <f>'3500 '!A341</f>
        <v>b</v>
      </c>
      <c r="B341" s="69" t="str">
        <f>'3500 '!B341</f>
        <v/>
      </c>
      <c r="C341" s="13" t="str">
        <f>'3500 '!C341</f>
        <v>არაფინანსური აქტივების ზრდა</v>
      </c>
      <c r="D341" s="14">
        <f>'3500 '!D341</f>
        <v>0</v>
      </c>
      <c r="E341" s="14">
        <f>'3500 '!E341</f>
        <v>0</v>
      </c>
      <c r="F341" s="44">
        <f>'3500 '!F341</f>
        <v>0</v>
      </c>
      <c r="G341" s="44">
        <f>'3500 '!G341</f>
        <v>0</v>
      </c>
      <c r="H341" s="53" t="str">
        <f>'3500 '!L341</f>
        <v/>
      </c>
      <c r="I341" s="14">
        <f>'3500 '!M341</f>
        <v>0</v>
      </c>
      <c r="J341" s="14">
        <f>'3500 '!O341</f>
        <v>0</v>
      </c>
      <c r="K341" s="14">
        <f>'3500 '!S341</f>
        <v>0</v>
      </c>
      <c r="L341" s="44">
        <f>'3500 '!T341</f>
        <v>0</v>
      </c>
      <c r="M341" s="53" t="str">
        <f>'3500 '!U341</f>
        <v/>
      </c>
      <c r="N341" s="63">
        <f>'3500 '!V341</f>
        <v>0</v>
      </c>
      <c r="O341" s="53" t="str">
        <f>'3500 '!AB341</f>
        <v/>
      </c>
      <c r="P341" s="63">
        <f>G341+'3500 '!W341-K341</f>
        <v>0</v>
      </c>
    </row>
    <row r="342" spans="1:17" s="6" customFormat="1" x14ac:dyDescent="0.25">
      <c r="A342" s="6" t="str">
        <f>'3500 '!A342</f>
        <v>b</v>
      </c>
      <c r="B342" s="69" t="str">
        <f>'3500 '!B342</f>
        <v/>
      </c>
      <c r="C342" s="13" t="str">
        <f>'3500 '!C342</f>
        <v>ფინანსური აქტივების ზრდა</v>
      </c>
      <c r="D342" s="14">
        <f>'3500 '!D342</f>
        <v>0</v>
      </c>
      <c r="E342" s="14">
        <f>'3500 '!E342</f>
        <v>0</v>
      </c>
      <c r="F342" s="44">
        <f>'3500 '!F342</f>
        <v>0</v>
      </c>
      <c r="G342" s="44">
        <f>'3500 '!G342</f>
        <v>0</v>
      </c>
      <c r="H342" s="53" t="str">
        <f>'3500 '!L342</f>
        <v/>
      </c>
      <c r="I342" s="14">
        <f>'3500 '!M342</f>
        <v>0</v>
      </c>
      <c r="J342" s="14">
        <f>'3500 '!O342</f>
        <v>0</v>
      </c>
      <c r="K342" s="14">
        <f>'3500 '!S342</f>
        <v>0</v>
      </c>
      <c r="L342" s="44">
        <f>'3500 '!T342</f>
        <v>0</v>
      </c>
      <c r="M342" s="53" t="str">
        <f>'3500 '!U342</f>
        <v/>
      </c>
      <c r="N342" s="63">
        <f>'3500 '!V342</f>
        <v>0</v>
      </c>
      <c r="O342" s="53" t="str">
        <f>'3500 '!AB342</f>
        <v/>
      </c>
      <c r="P342" s="63">
        <f>G342+'3500 '!W342-K342</f>
        <v>0</v>
      </c>
    </row>
    <row r="343" spans="1:17" s="6" customFormat="1" ht="15.75" thickBot="1" x14ac:dyDescent="0.3">
      <c r="A343" s="6" t="str">
        <f>'3500 '!A343</f>
        <v>b</v>
      </c>
      <c r="B343" s="71" t="str">
        <f>'3500 '!B343</f>
        <v/>
      </c>
      <c r="C343" s="17" t="str">
        <f>'3500 '!C343</f>
        <v>ვალდებულებების კლება</v>
      </c>
      <c r="D343" s="18">
        <f>'3500 '!D343</f>
        <v>0</v>
      </c>
      <c r="E343" s="18">
        <f>'3500 '!E343</f>
        <v>0</v>
      </c>
      <c r="F343" s="46">
        <f>'3500 '!F343</f>
        <v>0</v>
      </c>
      <c r="G343" s="46">
        <f>'3500 '!G343</f>
        <v>0</v>
      </c>
      <c r="H343" s="55" t="str">
        <f>'3500 '!L343</f>
        <v/>
      </c>
      <c r="I343" s="18">
        <f>'3500 '!M343</f>
        <v>0</v>
      </c>
      <c r="J343" s="18">
        <f>'3500 '!O343</f>
        <v>0</v>
      </c>
      <c r="K343" s="18">
        <f>'3500 '!S343</f>
        <v>0</v>
      </c>
      <c r="L343" s="46">
        <f>'3500 '!T343</f>
        <v>0</v>
      </c>
      <c r="M343" s="55" t="str">
        <f>'3500 '!U343</f>
        <v/>
      </c>
      <c r="N343" s="65">
        <f>'3500 '!V343</f>
        <v>0</v>
      </c>
      <c r="O343" s="55" t="str">
        <f>'3500 '!AB343</f>
        <v/>
      </c>
      <c r="P343" s="65">
        <f>G343+'3500 '!W343-K343</f>
        <v>0</v>
      </c>
    </row>
    <row r="344" spans="1:17" s="6" customFormat="1" ht="48.75" thickTop="1" thickBot="1" x14ac:dyDescent="0.3">
      <c r="A344" s="6" t="str">
        <f>'3500 '!A344</f>
        <v>a</v>
      </c>
      <c r="B344" s="67" t="str">
        <f>'3500 '!B344</f>
        <v>35 01 08</v>
      </c>
      <c r="C344" s="19" t="str">
        <f>'3500 '!C344</f>
        <v>სასწრაფო სამედიცინო დახმარების მართვის პროგრამა</v>
      </c>
      <c r="D344" s="7">
        <f>'3500 '!D344</f>
        <v>1750</v>
      </c>
      <c r="E344" s="7">
        <f>'3500 '!E344</f>
        <v>1209.6699999999998</v>
      </c>
      <c r="F344" s="40">
        <f>'3500 '!F344</f>
        <v>825.44999999999993</v>
      </c>
      <c r="G344" s="40">
        <f>'3500 '!G344</f>
        <v>738.42202999999984</v>
      </c>
      <c r="H344" s="49">
        <f>'3500 '!L344</f>
        <v>0.89456905930098718</v>
      </c>
      <c r="I344" s="7">
        <f>'3500 '!M344</f>
        <v>1.7600000000000001E-2</v>
      </c>
      <c r="J344" s="7">
        <f>'3500 '!O344</f>
        <v>79.362000000000009</v>
      </c>
      <c r="K344" s="7">
        <f>'3500 '!S344</f>
        <v>80.759109999999851</v>
      </c>
      <c r="L344" s="40">
        <f>'3500 '!T344</f>
        <v>87.027970000000096</v>
      </c>
      <c r="M344" s="49">
        <f>'3500 '!U344</f>
        <v>0.61043262212008231</v>
      </c>
      <c r="N344" s="59">
        <f>'3500 '!V344</f>
        <v>471.24797000000001</v>
      </c>
      <c r="O344" s="49">
        <f>'3500 '!AB344</f>
        <v>0.95618632354278443</v>
      </c>
      <c r="P344" s="59">
        <f>G344+'3500 '!W344-K344</f>
        <v>964.6329199999999</v>
      </c>
      <c r="Q344" s="81"/>
    </row>
    <row r="345" spans="1:17" s="6" customFormat="1" ht="18.75" thickTop="1" x14ac:dyDescent="0.25">
      <c r="A345" s="6" t="str">
        <f>'3500 '!A345</f>
        <v>a</v>
      </c>
      <c r="B345" s="69" t="str">
        <f>'3500 '!B345</f>
        <v/>
      </c>
      <c r="C345" s="8" t="str">
        <f>'3500 '!C345</f>
        <v>ხარჯები</v>
      </c>
      <c r="D345" s="9">
        <f>'3500 '!D345</f>
        <v>1750</v>
      </c>
      <c r="E345" s="9">
        <f>'3500 '!E345</f>
        <v>1199.0719999999999</v>
      </c>
      <c r="F345" s="41">
        <f>'3500 '!F345</f>
        <v>824.85199999999998</v>
      </c>
      <c r="G345" s="41">
        <f>'3500 '!G345</f>
        <v>737.82402999999988</v>
      </c>
      <c r="H345" s="50">
        <f>'3500 '!L345</f>
        <v>0.89449262413135922</v>
      </c>
      <c r="I345" s="9">
        <f>'3500 '!M345</f>
        <v>1.7600000000000001E-2</v>
      </c>
      <c r="J345" s="9">
        <f>'3500 '!O345</f>
        <v>79.362000000000009</v>
      </c>
      <c r="K345" s="9">
        <f>'3500 '!S345</f>
        <v>80.759109999999851</v>
      </c>
      <c r="L345" s="41">
        <f>'3500 '!T345</f>
        <v>87.027970000000096</v>
      </c>
      <c r="M345" s="50">
        <f>'3500 '!U345</f>
        <v>0.61532921292466169</v>
      </c>
      <c r="N345" s="60">
        <f>'3500 '!V345</f>
        <v>461.24797000000001</v>
      </c>
      <c r="O345" s="50">
        <f>'3500 '!AB345</f>
        <v>0.95579907628566085</v>
      </c>
      <c r="P345" s="60">
        <f>G345+'3500 '!W345-K345</f>
        <v>964.03491999999994</v>
      </c>
      <c r="Q345" s="81"/>
    </row>
    <row r="346" spans="1:17" s="6" customFormat="1" ht="18" x14ac:dyDescent="0.25">
      <c r="A346" s="6" t="str">
        <f>'3500 '!A346</f>
        <v>a</v>
      </c>
      <c r="B346" s="70" t="str">
        <f>'3500 '!B346</f>
        <v/>
      </c>
      <c r="C346" s="10" t="str">
        <f>'3500 '!C346</f>
        <v>შრომის ანაზღაურება</v>
      </c>
      <c r="D346" s="11">
        <f>'3500 '!D346</f>
        <v>1248</v>
      </c>
      <c r="E346" s="11">
        <f>'3500 '!E346</f>
        <v>1001.6</v>
      </c>
      <c r="F346" s="42">
        <f>'3500 '!F346</f>
        <v>730.8</v>
      </c>
      <c r="G346" s="42">
        <f>'3500 '!G346</f>
        <v>685.15635999999995</v>
      </c>
      <c r="H346" s="51">
        <f>'3500 '!L346</f>
        <v>0.93754291187739458</v>
      </c>
      <c r="I346" s="11">
        <f>'3500 '!M346</f>
        <v>0</v>
      </c>
      <c r="J346" s="11">
        <f>'3500 '!O346</f>
        <v>75.808400000000006</v>
      </c>
      <c r="K346" s="11">
        <f>'3500 '!S346</f>
        <v>68.025449999999864</v>
      </c>
      <c r="L346" s="42">
        <f>'3500 '!T346</f>
        <v>45.643640000000005</v>
      </c>
      <c r="M346" s="51">
        <f>'3500 '!U346</f>
        <v>0.6840618610223641</v>
      </c>
      <c r="N346" s="61">
        <f>'3500 '!V346</f>
        <v>316.44364000000007</v>
      </c>
      <c r="O346" s="51">
        <f>'3500 '!AB346</f>
        <v>0.94708461461661331</v>
      </c>
      <c r="P346" s="61">
        <f>G346+'3500 '!W346-K346</f>
        <v>882.17091000000005</v>
      </c>
      <c r="Q346" s="81"/>
    </row>
    <row r="347" spans="1:17" s="6" customFormat="1" ht="18" x14ac:dyDescent="0.25">
      <c r="A347" s="6" t="str">
        <f>'3500 '!A347</f>
        <v>a</v>
      </c>
      <c r="B347" s="70">
        <f>'3500 '!B347</f>
        <v>0</v>
      </c>
      <c r="C347" s="33" t="str">
        <f>'3500 '!C347</f>
        <v>თანამდებობრივი სარგო</v>
      </c>
      <c r="D347" s="11">
        <f>'3500 '!D347</f>
        <v>0</v>
      </c>
      <c r="E347" s="11">
        <f>'3500 '!E347</f>
        <v>0</v>
      </c>
      <c r="F347" s="42">
        <f>'3500 '!F347</f>
        <v>0</v>
      </c>
      <c r="G347" s="42">
        <f>'3500 '!G347</f>
        <v>645.90635999999995</v>
      </c>
      <c r="H347" s="51" t="str">
        <f>'3500 '!L347</f>
        <v/>
      </c>
      <c r="I347" s="11">
        <f>'3500 '!M347</f>
        <v>0</v>
      </c>
      <c r="J347" s="83">
        <f>'3500 '!O347</f>
        <v>75.808400000000006</v>
      </c>
      <c r="K347" s="11">
        <f>'3500 '!S347</f>
        <v>645.90635999999995</v>
      </c>
      <c r="L347" s="42" t="str">
        <f>'3500 '!T347</f>
        <v/>
      </c>
      <c r="M347" s="51" t="str">
        <f>'3500 '!U347</f>
        <v/>
      </c>
      <c r="N347" s="61" t="str">
        <f>'3500 '!V347</f>
        <v/>
      </c>
      <c r="O347" s="51" t="str">
        <f>'3500 '!AB347</f>
        <v/>
      </c>
      <c r="P347" s="61">
        <f>G347+'3500 '!W347-K347</f>
        <v>237.64</v>
      </c>
      <c r="Q347" s="81"/>
    </row>
    <row r="348" spans="1:17" s="6" customFormat="1" ht="18" x14ac:dyDescent="0.25">
      <c r="A348" s="6" t="str">
        <f>'3500 '!A348</f>
        <v>a</v>
      </c>
      <c r="B348" s="70">
        <f>'3500 '!B348</f>
        <v>0</v>
      </c>
      <c r="C348" s="33" t="str">
        <f>'3500 '!C348</f>
        <v>პრემია</v>
      </c>
      <c r="D348" s="11">
        <f>'3500 '!D348</f>
        <v>0</v>
      </c>
      <c r="E348" s="11">
        <f>'3500 '!E348</f>
        <v>0</v>
      </c>
      <c r="F348" s="42">
        <f>'3500 '!F348</f>
        <v>0</v>
      </c>
      <c r="G348" s="42">
        <f>'3500 '!G348</f>
        <v>39.25</v>
      </c>
      <c r="H348" s="51" t="str">
        <f>'3500 '!L348</f>
        <v/>
      </c>
      <c r="I348" s="11">
        <f>'3500 '!M348</f>
        <v>0</v>
      </c>
      <c r="J348" s="83">
        <f>'3500 '!O348</f>
        <v>0</v>
      </c>
      <c r="K348" s="11">
        <f>'3500 '!S348</f>
        <v>39.25</v>
      </c>
      <c r="L348" s="42" t="str">
        <f>'3500 '!T348</f>
        <v/>
      </c>
      <c r="M348" s="51" t="str">
        <f>'3500 '!U348</f>
        <v/>
      </c>
      <c r="N348" s="61" t="str">
        <f>'3500 '!V348</f>
        <v/>
      </c>
      <c r="O348" s="51" t="str">
        <f>'3500 '!AB348</f>
        <v/>
      </c>
      <c r="P348" s="61">
        <f>G348+'3500 '!W348-K348</f>
        <v>27.400000000000006</v>
      </c>
      <c r="Q348" s="81"/>
    </row>
    <row r="349" spans="1:17" s="6" customFormat="1" ht="18" x14ac:dyDescent="0.25">
      <c r="A349" s="6" t="str">
        <f>'3500 '!A349</f>
        <v>b</v>
      </c>
      <c r="B349" s="70">
        <f>'3500 '!B349</f>
        <v>0</v>
      </c>
      <c r="C349" s="33" t="str">
        <f>'3500 '!C349</f>
        <v>დანამატი</v>
      </c>
      <c r="D349" s="11">
        <f>'3500 '!D349</f>
        <v>0</v>
      </c>
      <c r="E349" s="11">
        <f>'3500 '!E349</f>
        <v>0</v>
      </c>
      <c r="F349" s="42">
        <f>'3500 '!F349</f>
        <v>0</v>
      </c>
      <c r="G349" s="42">
        <f>'3500 '!G349</f>
        <v>0</v>
      </c>
      <c r="H349" s="51" t="str">
        <f>'3500 '!L349</f>
        <v/>
      </c>
      <c r="I349" s="11">
        <f>'3500 '!M349</f>
        <v>0</v>
      </c>
      <c r="J349" s="83">
        <f>'3500 '!O349</f>
        <v>0</v>
      </c>
      <c r="K349" s="11">
        <f>'3500 '!S349</f>
        <v>0</v>
      </c>
      <c r="L349" s="42" t="str">
        <f>'3500 '!T349</f>
        <v/>
      </c>
      <c r="M349" s="51" t="str">
        <f>'3500 '!U349</f>
        <v/>
      </c>
      <c r="N349" s="61" t="str">
        <f>'3500 '!V349</f>
        <v/>
      </c>
      <c r="O349" s="51" t="str">
        <f>'3500 '!AB349</f>
        <v/>
      </c>
      <c r="P349" s="61">
        <f>G349+'3500 '!W349-K349</f>
        <v>0</v>
      </c>
      <c r="Q349" s="81"/>
    </row>
    <row r="350" spans="1:17" s="6" customFormat="1" ht="18" x14ac:dyDescent="0.25">
      <c r="A350" s="6" t="str">
        <f>'3500 '!A350</f>
        <v>a</v>
      </c>
      <c r="B350" s="70">
        <f>'3500 '!B350</f>
        <v>0</v>
      </c>
      <c r="C350" s="10" t="str">
        <f>'3500 '!C350</f>
        <v>საქონელი და მომსახურება</v>
      </c>
      <c r="D350" s="11">
        <f>'3500 '!D350</f>
        <v>497</v>
      </c>
      <c r="E350" s="11">
        <f>'3500 '!E350</f>
        <v>181.93199999999999</v>
      </c>
      <c r="F350" s="42">
        <f>'3500 '!F350</f>
        <v>90.951999999999998</v>
      </c>
      <c r="G350" s="42">
        <f>'3500 '!G350</f>
        <v>50.263080000000002</v>
      </c>
      <c r="H350" s="51">
        <f>'3500 '!L350</f>
        <v>0.55263303720643864</v>
      </c>
      <c r="I350" s="11">
        <f>'3500 '!M350</f>
        <v>0</v>
      </c>
      <c r="J350" s="83">
        <f>'3500 '!O350</f>
        <v>3.18</v>
      </c>
      <c r="K350" s="11">
        <f>'3500 '!S350</f>
        <v>12.348340000000007</v>
      </c>
      <c r="L350" s="42">
        <f>'3500 '!T350</f>
        <v>40.688919999999996</v>
      </c>
      <c r="M350" s="51">
        <f>'3500 '!U350</f>
        <v>0.27627399248070711</v>
      </c>
      <c r="N350" s="61">
        <f>'3500 '!V350</f>
        <v>131.66891999999999</v>
      </c>
      <c r="O350" s="51">
        <f>'3500 '!AB350</f>
        <v>0.99999989006881707</v>
      </c>
      <c r="P350" s="61">
        <f>G350+'3500 '!W350-K350</f>
        <v>74.714739999999992</v>
      </c>
      <c r="Q350" s="81"/>
    </row>
    <row r="351" spans="1:17" s="6" customFormat="1" ht="36" x14ac:dyDescent="0.25">
      <c r="A351" s="6" t="str">
        <f>'3500 '!A351</f>
        <v>b</v>
      </c>
      <c r="B351" s="70">
        <f>'3500 '!B351</f>
        <v>0</v>
      </c>
      <c r="C351" s="33" t="str">
        <f>'3500 '!C351</f>
        <v>მ.შ. შტატგარეშეთა შრომის ანაზღაურება</v>
      </c>
      <c r="D351" s="11">
        <f>'3500 '!D351</f>
        <v>0</v>
      </c>
      <c r="E351" s="11">
        <f>'3500 '!E351</f>
        <v>0</v>
      </c>
      <c r="F351" s="42">
        <f>'3500 '!F351</f>
        <v>0</v>
      </c>
      <c r="G351" s="42">
        <f>'3500 '!G351</f>
        <v>0</v>
      </c>
      <c r="H351" s="51" t="str">
        <f>'3500 '!L351</f>
        <v/>
      </c>
      <c r="I351" s="11">
        <f>'3500 '!M351</f>
        <v>0</v>
      </c>
      <c r="J351" s="11">
        <f>'3500 '!O351</f>
        <v>0</v>
      </c>
      <c r="K351" s="11">
        <f>'3500 '!S351</f>
        <v>0</v>
      </c>
      <c r="L351" s="42" t="str">
        <f>'3500 '!T351</f>
        <v/>
      </c>
      <c r="M351" s="51" t="str">
        <f>'3500 '!U351</f>
        <v/>
      </c>
      <c r="N351" s="61" t="str">
        <f>'3500 '!V351</f>
        <v/>
      </c>
      <c r="O351" s="51" t="str">
        <f>'3500 '!AB351</f>
        <v/>
      </c>
      <c r="P351" s="61">
        <f>G351+'3500 '!W351-K351</f>
        <v>0</v>
      </c>
      <c r="Q351" s="81"/>
    </row>
    <row r="352" spans="1:17" s="6" customFormat="1" ht="18" x14ac:dyDescent="0.25">
      <c r="A352" s="6" t="str">
        <f>'3500 '!A352</f>
        <v>b</v>
      </c>
      <c r="B352" s="70" t="str">
        <f>'3500 '!B352</f>
        <v/>
      </c>
      <c r="C352" s="10" t="str">
        <f>'3500 '!C352</f>
        <v>პროცენტი</v>
      </c>
      <c r="D352" s="12">
        <f>'3500 '!D352</f>
        <v>0</v>
      </c>
      <c r="E352" s="12">
        <f>'3500 '!E352</f>
        <v>0</v>
      </c>
      <c r="F352" s="43">
        <f>'3500 '!F352</f>
        <v>0</v>
      </c>
      <c r="G352" s="43">
        <f>'3500 '!G352</f>
        <v>0</v>
      </c>
      <c r="H352" s="52" t="str">
        <f>'3500 '!L352</f>
        <v/>
      </c>
      <c r="I352" s="12">
        <f>'3500 '!M352</f>
        <v>0</v>
      </c>
      <c r="J352" s="12">
        <f>'3500 '!O352</f>
        <v>0</v>
      </c>
      <c r="K352" s="12">
        <f>'3500 '!S352</f>
        <v>0</v>
      </c>
      <c r="L352" s="43">
        <f>'3500 '!T352</f>
        <v>0</v>
      </c>
      <c r="M352" s="52" t="str">
        <f>'3500 '!U352</f>
        <v/>
      </c>
      <c r="N352" s="62">
        <f>'3500 '!V352</f>
        <v>0</v>
      </c>
      <c r="O352" s="52" t="str">
        <f>'3500 '!AB352</f>
        <v/>
      </c>
      <c r="P352" s="62">
        <f>G352+'3500 '!W352-K352</f>
        <v>0</v>
      </c>
      <c r="Q352" s="81"/>
    </row>
    <row r="353" spans="1:17" s="6" customFormat="1" ht="18" x14ac:dyDescent="0.25">
      <c r="A353" s="6" t="str">
        <f>'3500 '!A353</f>
        <v>b</v>
      </c>
      <c r="B353" s="70" t="str">
        <f>'3500 '!B353</f>
        <v/>
      </c>
      <c r="C353" s="10" t="str">
        <f>'3500 '!C353</f>
        <v>სუბსიდიები</v>
      </c>
      <c r="D353" s="12">
        <f>'3500 '!D353</f>
        <v>0</v>
      </c>
      <c r="E353" s="12">
        <f>'3500 '!E353</f>
        <v>0</v>
      </c>
      <c r="F353" s="43">
        <f>'3500 '!F353</f>
        <v>0</v>
      </c>
      <c r="G353" s="43">
        <f>'3500 '!G353</f>
        <v>0</v>
      </c>
      <c r="H353" s="52" t="str">
        <f>'3500 '!L353</f>
        <v/>
      </c>
      <c r="I353" s="12">
        <f>'3500 '!M353</f>
        <v>0</v>
      </c>
      <c r="J353" s="12">
        <f>'3500 '!O353</f>
        <v>0</v>
      </c>
      <c r="K353" s="12">
        <f>'3500 '!S353</f>
        <v>0</v>
      </c>
      <c r="L353" s="43">
        <f>'3500 '!T353</f>
        <v>0</v>
      </c>
      <c r="M353" s="52" t="str">
        <f>'3500 '!U353</f>
        <v/>
      </c>
      <c r="N353" s="62">
        <f>'3500 '!V353</f>
        <v>0</v>
      </c>
      <c r="O353" s="52" t="str">
        <f>'3500 '!AB353</f>
        <v/>
      </c>
      <c r="P353" s="62">
        <f>G353+'3500 '!W353-K353</f>
        <v>0</v>
      </c>
      <c r="Q353" s="81"/>
    </row>
    <row r="354" spans="1:17" s="6" customFormat="1" ht="18" x14ac:dyDescent="0.25">
      <c r="A354" s="6" t="str">
        <f>'3500 '!A354</f>
        <v>b</v>
      </c>
      <c r="B354" s="70" t="str">
        <f>'3500 '!B354</f>
        <v/>
      </c>
      <c r="C354" s="10" t="str">
        <f>'3500 '!C354</f>
        <v>გრანტები</v>
      </c>
      <c r="D354" s="12">
        <f>'3500 '!D354</f>
        <v>0</v>
      </c>
      <c r="E354" s="12">
        <f>'3500 '!E354</f>
        <v>0</v>
      </c>
      <c r="F354" s="43">
        <f>'3500 '!F354</f>
        <v>0</v>
      </c>
      <c r="G354" s="43">
        <f>'3500 '!G354</f>
        <v>0</v>
      </c>
      <c r="H354" s="52" t="str">
        <f>'3500 '!L354</f>
        <v/>
      </c>
      <c r="I354" s="12">
        <f>'3500 '!M354</f>
        <v>0</v>
      </c>
      <c r="J354" s="12">
        <f>'3500 '!O354</f>
        <v>0</v>
      </c>
      <c r="K354" s="12">
        <f>'3500 '!S354</f>
        <v>0</v>
      </c>
      <c r="L354" s="43">
        <f>'3500 '!T354</f>
        <v>0</v>
      </c>
      <c r="M354" s="52" t="str">
        <f>'3500 '!U354</f>
        <v/>
      </c>
      <c r="N354" s="62">
        <f>'3500 '!V354</f>
        <v>0</v>
      </c>
      <c r="O354" s="52" t="str">
        <f>'3500 '!AB354</f>
        <v/>
      </c>
      <c r="P354" s="62">
        <f>G354+'3500 '!W354-K354</f>
        <v>0</v>
      </c>
      <c r="Q354" s="81"/>
    </row>
    <row r="355" spans="1:17" s="6" customFormat="1" ht="18" x14ac:dyDescent="0.25">
      <c r="A355" s="6" t="str">
        <f>'3500 '!A355</f>
        <v>a</v>
      </c>
      <c r="B355" s="70" t="str">
        <f>'3500 '!B355</f>
        <v/>
      </c>
      <c r="C355" s="10" t="str">
        <f>'3500 '!C355</f>
        <v>სოციალური უზრუნველყოფა</v>
      </c>
      <c r="D355" s="11">
        <f>'3500 '!D355</f>
        <v>0</v>
      </c>
      <c r="E355" s="11">
        <f>'3500 '!E355</f>
        <v>6.5</v>
      </c>
      <c r="F355" s="42">
        <f>'3500 '!F355</f>
        <v>0.5</v>
      </c>
      <c r="G355" s="42">
        <f>'3500 '!G355</f>
        <v>0.46667000000000003</v>
      </c>
      <c r="H355" s="51">
        <f>'3500 '!L355</f>
        <v>0.93334000000000006</v>
      </c>
      <c r="I355" s="11">
        <f>'3500 '!M355</f>
        <v>0</v>
      </c>
      <c r="J355" s="11">
        <f>'3500 '!O355</f>
        <v>0</v>
      </c>
      <c r="K355" s="11">
        <f>'3500 '!S355</f>
        <v>0</v>
      </c>
      <c r="L355" s="42">
        <f>'3500 '!T355</f>
        <v>3.3329999999999971E-2</v>
      </c>
      <c r="M355" s="51">
        <f>'3500 '!U355</f>
        <v>7.1795384615384622E-2</v>
      </c>
      <c r="N355" s="61">
        <f>'3500 '!V355</f>
        <v>6.0333300000000003</v>
      </c>
      <c r="O355" s="51">
        <f>'3500 '!AB355</f>
        <v>1</v>
      </c>
      <c r="P355" s="61">
        <f>G355+'3500 '!W355-K355</f>
        <v>4.4666699999999997</v>
      </c>
      <c r="Q355" s="81"/>
    </row>
    <row r="356" spans="1:17" s="6" customFormat="1" ht="18" x14ac:dyDescent="0.25">
      <c r="A356" s="6" t="str">
        <f>'3500 '!A356</f>
        <v>a</v>
      </c>
      <c r="B356" s="70" t="str">
        <f>'3500 '!B356</f>
        <v/>
      </c>
      <c r="C356" s="10" t="str">
        <f>'3500 '!C356</f>
        <v>სხვა ხარჯები</v>
      </c>
      <c r="D356" s="11">
        <f>'3500 '!D356</f>
        <v>5</v>
      </c>
      <c r="E356" s="11">
        <f>'3500 '!E356</f>
        <v>9.0399999999999991</v>
      </c>
      <c r="F356" s="42">
        <f>'3500 '!F356</f>
        <v>2.6</v>
      </c>
      <c r="G356" s="42">
        <f>'3500 '!G356</f>
        <v>1.9379200000000001</v>
      </c>
      <c r="H356" s="51">
        <f>'3500 '!L356</f>
        <v>0.74535384615384614</v>
      </c>
      <c r="I356" s="11">
        <f>'3500 '!M356</f>
        <v>1.7600000000000001E-2</v>
      </c>
      <c r="J356" s="11">
        <f>'3500 '!O356</f>
        <v>0.37359999999999999</v>
      </c>
      <c r="K356" s="11">
        <f>'3500 '!S356</f>
        <v>0.38532000000000011</v>
      </c>
      <c r="L356" s="42">
        <f>'3500 '!T356</f>
        <v>0.66208</v>
      </c>
      <c r="M356" s="51">
        <f>'3500 '!U356</f>
        <v>0.21437168141592924</v>
      </c>
      <c r="N356" s="61">
        <f>'3500 '!V356</f>
        <v>7.1020799999999991</v>
      </c>
      <c r="O356" s="51">
        <f>'3500 '!AB356</f>
        <v>0.99999778761061953</v>
      </c>
      <c r="P356" s="61">
        <f>G356+'3500 '!W356-K356</f>
        <v>2.6825999999999999</v>
      </c>
      <c r="Q356" s="81"/>
    </row>
    <row r="357" spans="1:17" s="6" customFormat="1" ht="30" x14ac:dyDescent="0.25">
      <c r="A357" s="6" t="str">
        <f>'3500 '!A357</f>
        <v>b</v>
      </c>
      <c r="B357" s="69" t="str">
        <f>'3500 '!B357</f>
        <v/>
      </c>
      <c r="C357" s="13" t="str">
        <f>'3500 '!C357</f>
        <v>არაფინანსური აქტივების ზრდა</v>
      </c>
      <c r="D357" s="14">
        <f>'3500 '!D357</f>
        <v>0</v>
      </c>
      <c r="E357" s="14">
        <f>'3500 '!E357</f>
        <v>10</v>
      </c>
      <c r="F357" s="44">
        <f>'3500 '!F357</f>
        <v>0</v>
      </c>
      <c r="G357" s="44">
        <f>'3500 '!G357</f>
        <v>0</v>
      </c>
      <c r="H357" s="53" t="str">
        <f>'3500 '!L357</f>
        <v/>
      </c>
      <c r="I357" s="14">
        <f>'3500 '!M357</f>
        <v>0</v>
      </c>
      <c r="J357" s="14">
        <f>'3500 '!O357</f>
        <v>0</v>
      </c>
      <c r="K357" s="14">
        <f>'3500 '!S357</f>
        <v>0</v>
      </c>
      <c r="L357" s="44">
        <f>'3500 '!T357</f>
        <v>0</v>
      </c>
      <c r="M357" s="53">
        <f>'3500 '!U357</f>
        <v>0</v>
      </c>
      <c r="N357" s="63">
        <f>'3500 '!V357</f>
        <v>10</v>
      </c>
      <c r="O357" s="53">
        <f>'3500 '!AB357</f>
        <v>1</v>
      </c>
      <c r="P357" s="63">
        <f>G357+'3500 '!W357-K357</f>
        <v>0</v>
      </c>
      <c r="Q357" s="81"/>
    </row>
    <row r="358" spans="1:17" s="6" customFormat="1" x14ac:dyDescent="0.25">
      <c r="A358" s="6" t="str">
        <f>'3500 '!A358</f>
        <v>b</v>
      </c>
      <c r="B358" s="69" t="str">
        <f>'3500 '!B358</f>
        <v/>
      </c>
      <c r="C358" s="13" t="str">
        <f>'3500 '!C358</f>
        <v>ფინანსური აქტივების ზრდა</v>
      </c>
      <c r="D358" s="14">
        <f>'3500 '!D358</f>
        <v>0</v>
      </c>
      <c r="E358" s="14">
        <f>'3500 '!E358</f>
        <v>0</v>
      </c>
      <c r="F358" s="44">
        <f>'3500 '!F358</f>
        <v>0</v>
      </c>
      <c r="G358" s="44">
        <f>'3500 '!G358</f>
        <v>0</v>
      </c>
      <c r="H358" s="53" t="str">
        <f>'3500 '!L358</f>
        <v/>
      </c>
      <c r="I358" s="14">
        <f>'3500 '!M358</f>
        <v>0</v>
      </c>
      <c r="J358" s="14">
        <f>'3500 '!O358</f>
        <v>0</v>
      </c>
      <c r="K358" s="14">
        <f>'3500 '!S358</f>
        <v>0</v>
      </c>
      <c r="L358" s="44">
        <f>'3500 '!T358</f>
        <v>0</v>
      </c>
      <c r="M358" s="53" t="str">
        <f>'3500 '!U358</f>
        <v/>
      </c>
      <c r="N358" s="63">
        <f>'3500 '!V358</f>
        <v>0</v>
      </c>
      <c r="O358" s="53" t="str">
        <f>'3500 '!AB358</f>
        <v/>
      </c>
      <c r="P358" s="63">
        <f>G358+'3500 '!W358-K358</f>
        <v>0</v>
      </c>
      <c r="Q358" s="81"/>
    </row>
    <row r="359" spans="1:17" s="6" customFormat="1" ht="18.75" thickBot="1" x14ac:dyDescent="0.3">
      <c r="A359" s="6" t="str">
        <f>'3500 '!A359</f>
        <v>a</v>
      </c>
      <c r="B359" s="71" t="str">
        <f>'3500 '!B359</f>
        <v/>
      </c>
      <c r="C359" s="15" t="str">
        <f>'3500 '!C359</f>
        <v>ვალდებულებების კლება</v>
      </c>
      <c r="D359" s="16">
        <f>'3500 '!D359</f>
        <v>0</v>
      </c>
      <c r="E359" s="16">
        <f>'3500 '!E359</f>
        <v>0.59799999999999998</v>
      </c>
      <c r="F359" s="45">
        <f>'3500 '!F359</f>
        <v>0.59799999999999998</v>
      </c>
      <c r="G359" s="45">
        <f>'3500 '!G359</f>
        <v>0.59799999999999998</v>
      </c>
      <c r="H359" s="54">
        <f>'3500 '!L359</f>
        <v>1</v>
      </c>
      <c r="I359" s="16">
        <f>'3500 '!M359</f>
        <v>0</v>
      </c>
      <c r="J359" s="16">
        <f>'3500 '!O359</f>
        <v>0</v>
      </c>
      <c r="K359" s="16">
        <f>'3500 '!S359</f>
        <v>0</v>
      </c>
      <c r="L359" s="45">
        <f>'3500 '!T359</f>
        <v>0</v>
      </c>
      <c r="M359" s="54">
        <f>'3500 '!U359</f>
        <v>1</v>
      </c>
      <c r="N359" s="64">
        <f>'3500 '!V359</f>
        <v>0</v>
      </c>
      <c r="O359" s="54">
        <f>'3500 '!AB359</f>
        <v>1</v>
      </c>
      <c r="P359" s="64">
        <f>G359+'3500 '!W359-K359</f>
        <v>0.59799999999999998</v>
      </c>
      <c r="Q359" s="81"/>
    </row>
    <row r="360" spans="1:17" s="6" customFormat="1" ht="33" thickTop="1" thickBot="1" x14ac:dyDescent="0.3">
      <c r="A360" s="6" t="str">
        <f>'3500 '!A360</f>
        <v>b</v>
      </c>
      <c r="B360" s="67" t="str">
        <f>'3500 '!B360</f>
        <v>35 02</v>
      </c>
      <c r="C360" s="19" t="str">
        <f>'3500 '!C360</f>
        <v>სოციალური დაცვა და საპენსიო უზრუნველყოფა</v>
      </c>
      <c r="D360" s="7">
        <f>'3500 '!D360</f>
        <v>2041000</v>
      </c>
      <c r="E360" s="7">
        <f>'3500 '!E360</f>
        <v>2041000</v>
      </c>
      <c r="F360" s="40">
        <f>'3500 '!F360</f>
        <v>1501372.1</v>
      </c>
      <c r="G360" s="40">
        <f>'3500 '!G360</f>
        <v>1501343.7095100002</v>
      </c>
      <c r="H360" s="49">
        <f>'3500 '!L360</f>
        <v>0.99998109030399596</v>
      </c>
      <c r="I360" s="7">
        <f>'3500 '!M360</f>
        <v>0</v>
      </c>
      <c r="J360" s="7">
        <f>'3500 '!O360</f>
        <v>167535.28852</v>
      </c>
      <c r="K360" s="7">
        <f>'3500 '!S360</f>
        <v>175707.54153000005</v>
      </c>
      <c r="L360" s="40">
        <f>'3500 '!T360</f>
        <v>28.390489999903366</v>
      </c>
      <c r="M360" s="49">
        <f>'3500 '!U360</f>
        <v>0.73559221436060762</v>
      </c>
      <c r="N360" s="59">
        <f>'3500 '!V360</f>
        <v>539656.29048999981</v>
      </c>
      <c r="O360" s="49">
        <f>'3500 '!AB360</f>
        <v>0.99845752548260658</v>
      </c>
      <c r="P360" s="59">
        <f>G360+'3500 '!W360-K360</f>
        <v>1856031.8679800001</v>
      </c>
    </row>
    <row r="361" spans="1:17" s="6" customFormat="1" ht="18.75" thickTop="1" x14ac:dyDescent="0.25">
      <c r="A361" s="6" t="str">
        <f>'3500 '!A361</f>
        <v>b</v>
      </c>
      <c r="B361" s="69" t="str">
        <f>'3500 '!B361</f>
        <v/>
      </c>
      <c r="C361" s="8" t="str">
        <f>'3500 '!C361</f>
        <v>ხარჯები</v>
      </c>
      <c r="D361" s="9">
        <f>'3500 '!D361</f>
        <v>2041000</v>
      </c>
      <c r="E361" s="9">
        <f>'3500 '!E361</f>
        <v>2040994.308</v>
      </c>
      <c r="F361" s="41">
        <f>'3500 '!F361</f>
        <v>1501366.4080000001</v>
      </c>
      <c r="G361" s="41">
        <f>'3500 '!G361</f>
        <v>1501338.01829</v>
      </c>
      <c r="H361" s="50">
        <f>'3500 '!L361</f>
        <v>0.99998109075183195</v>
      </c>
      <c r="I361" s="9">
        <f>'3500 '!M361</f>
        <v>0</v>
      </c>
      <c r="J361" s="9">
        <f>'3500 '!O361</f>
        <v>167535.28852</v>
      </c>
      <c r="K361" s="9">
        <f>'3500 '!S361</f>
        <v>175707.54153000005</v>
      </c>
      <c r="L361" s="41">
        <f>'3500 '!T361</f>
        <v>28.389710000017658</v>
      </c>
      <c r="M361" s="50">
        <f>'3500 '!U361</f>
        <v>0.73559147735261599</v>
      </c>
      <c r="N361" s="60">
        <f>'3500 '!V361</f>
        <v>539656.28970999992</v>
      </c>
      <c r="O361" s="50">
        <f>'3500 '!AB361</f>
        <v>0.99845752156306367</v>
      </c>
      <c r="P361" s="60">
        <f>G361+'3500 '!W361-K361</f>
        <v>1856026.1767599999</v>
      </c>
    </row>
    <row r="362" spans="1:17" s="6" customFormat="1" ht="18" x14ac:dyDescent="0.25">
      <c r="A362" s="6" t="str">
        <f>'3500 '!A362</f>
        <v>b</v>
      </c>
      <c r="B362" s="70" t="str">
        <f>'3500 '!B362</f>
        <v/>
      </c>
      <c r="C362" s="10" t="str">
        <f>'3500 '!C362</f>
        <v>შრომის ანაზღაურება</v>
      </c>
      <c r="D362" s="12">
        <f>'3500 '!D362</f>
        <v>0</v>
      </c>
      <c r="E362" s="12">
        <f>'3500 '!E362</f>
        <v>0</v>
      </c>
      <c r="F362" s="43">
        <f>'3500 '!F362</f>
        <v>0</v>
      </c>
      <c r="G362" s="43">
        <f>'3500 '!G362</f>
        <v>0</v>
      </c>
      <c r="H362" s="52" t="str">
        <f>'3500 '!L362</f>
        <v/>
      </c>
      <c r="I362" s="12">
        <f>'3500 '!M362</f>
        <v>0</v>
      </c>
      <c r="J362" s="12">
        <f>'3500 '!O362</f>
        <v>0</v>
      </c>
      <c r="K362" s="12">
        <f>'3500 '!S362</f>
        <v>0</v>
      </c>
      <c r="L362" s="43">
        <f>'3500 '!T362</f>
        <v>0</v>
      </c>
      <c r="M362" s="52" t="str">
        <f>'3500 '!U362</f>
        <v/>
      </c>
      <c r="N362" s="62">
        <f>'3500 '!V362</f>
        <v>0</v>
      </c>
      <c r="O362" s="52" t="str">
        <f>'3500 '!AB362</f>
        <v/>
      </c>
      <c r="P362" s="62">
        <f>G362+'3500 '!W362-K362</f>
        <v>0</v>
      </c>
    </row>
    <row r="363" spans="1:17" s="6" customFormat="1" ht="18" x14ac:dyDescent="0.25">
      <c r="A363" s="6" t="str">
        <f>'3500 '!A363</f>
        <v>b</v>
      </c>
      <c r="B363" s="70" t="str">
        <f>'3500 '!B363</f>
        <v/>
      </c>
      <c r="C363" s="10" t="str">
        <f>'3500 '!C363</f>
        <v>საქონელი და მომსახურება</v>
      </c>
      <c r="D363" s="11">
        <f>'3500 '!D363</f>
        <v>6200</v>
      </c>
      <c r="E363" s="11">
        <f>'3500 '!E363</f>
        <v>5153.1000000000004</v>
      </c>
      <c r="F363" s="42">
        <f>'3500 '!F363</f>
        <v>2426.6</v>
      </c>
      <c r="G363" s="42">
        <f>'3500 '!G363</f>
        <v>2409.2438000000002</v>
      </c>
      <c r="H363" s="51">
        <f>'3500 '!L363</f>
        <v>0.99284752328360681</v>
      </c>
      <c r="I363" s="11">
        <f>'3500 '!M363</f>
        <v>0</v>
      </c>
      <c r="J363" s="11">
        <f>'3500 '!O363</f>
        <v>167.92229999999998</v>
      </c>
      <c r="K363" s="11">
        <f>'3500 '!S363</f>
        <v>371.91895000000022</v>
      </c>
      <c r="L363" s="42">
        <f>'3500 '!T363</f>
        <v>17.356199999999717</v>
      </c>
      <c r="M363" s="51">
        <f>'3500 '!U363</f>
        <v>0.46753290252469387</v>
      </c>
      <c r="N363" s="61">
        <f>'3500 '!V363</f>
        <v>2743.8562000000002</v>
      </c>
      <c r="O363" s="51">
        <f>'3500 '!AB363</f>
        <v>0.72951112922318606</v>
      </c>
      <c r="P363" s="61">
        <f>G363+'3500 '!W363-K363</f>
        <v>3554.9248499999999</v>
      </c>
    </row>
    <row r="364" spans="1:17" s="6" customFormat="1" ht="18" x14ac:dyDescent="0.25">
      <c r="A364" s="6" t="str">
        <f>'3500 '!A364</f>
        <v>b</v>
      </c>
      <c r="B364" s="70" t="str">
        <f>'3500 '!B364</f>
        <v/>
      </c>
      <c r="C364" s="10" t="str">
        <f>'3500 '!C364</f>
        <v>პროცენტი</v>
      </c>
      <c r="D364" s="12">
        <f>'3500 '!D364</f>
        <v>0</v>
      </c>
      <c r="E364" s="12">
        <f>'3500 '!E364</f>
        <v>0</v>
      </c>
      <c r="F364" s="43">
        <f>'3500 '!F364</f>
        <v>0</v>
      </c>
      <c r="G364" s="43">
        <f>'3500 '!G364</f>
        <v>0</v>
      </c>
      <c r="H364" s="52" t="str">
        <f>'3500 '!L364</f>
        <v/>
      </c>
      <c r="I364" s="12">
        <f>'3500 '!M364</f>
        <v>0</v>
      </c>
      <c r="J364" s="12">
        <f>'3500 '!O364</f>
        <v>0</v>
      </c>
      <c r="K364" s="12">
        <f>'3500 '!S364</f>
        <v>0</v>
      </c>
      <c r="L364" s="43">
        <f>'3500 '!T364</f>
        <v>0</v>
      </c>
      <c r="M364" s="52" t="str">
        <f>'3500 '!U364</f>
        <v/>
      </c>
      <c r="N364" s="62">
        <f>'3500 '!V364</f>
        <v>0</v>
      </c>
      <c r="O364" s="52" t="str">
        <f>'3500 '!AB364</f>
        <v/>
      </c>
      <c r="P364" s="62">
        <f>G364+'3500 '!W364-K364</f>
        <v>0</v>
      </c>
    </row>
    <row r="365" spans="1:17" s="6" customFormat="1" ht="18" x14ac:dyDescent="0.25">
      <c r="A365" s="6" t="str">
        <f>'3500 '!A365</f>
        <v>b</v>
      </c>
      <c r="B365" s="70" t="str">
        <f>'3500 '!B365</f>
        <v/>
      </c>
      <c r="C365" s="10" t="str">
        <f>'3500 '!C365</f>
        <v>სუბსიდიები</v>
      </c>
      <c r="D365" s="12">
        <f>'3500 '!D365</f>
        <v>0</v>
      </c>
      <c r="E365" s="12">
        <f>'3500 '!E365</f>
        <v>0</v>
      </c>
      <c r="F365" s="43">
        <f>'3500 '!F365</f>
        <v>0</v>
      </c>
      <c r="G365" s="43">
        <f>'3500 '!G365</f>
        <v>0</v>
      </c>
      <c r="H365" s="52" t="str">
        <f>'3500 '!L365</f>
        <v/>
      </c>
      <c r="I365" s="12">
        <f>'3500 '!M365</f>
        <v>0</v>
      </c>
      <c r="J365" s="12">
        <f>'3500 '!O365</f>
        <v>0</v>
      </c>
      <c r="K365" s="12">
        <f>'3500 '!S365</f>
        <v>0</v>
      </c>
      <c r="L365" s="43">
        <f>'3500 '!T365</f>
        <v>0</v>
      </c>
      <c r="M365" s="52" t="str">
        <f>'3500 '!U365</f>
        <v/>
      </c>
      <c r="N365" s="62">
        <f>'3500 '!V365</f>
        <v>0</v>
      </c>
      <c r="O365" s="52" t="str">
        <f>'3500 '!AB365</f>
        <v/>
      </c>
      <c r="P365" s="62">
        <f>G365+'3500 '!W365-K365</f>
        <v>0</v>
      </c>
    </row>
    <row r="366" spans="1:17" s="6" customFormat="1" ht="18" x14ac:dyDescent="0.25">
      <c r="A366" s="6" t="str">
        <f>'3500 '!A366</f>
        <v>b</v>
      </c>
      <c r="B366" s="70" t="str">
        <f>'3500 '!B366</f>
        <v/>
      </c>
      <c r="C366" s="10" t="str">
        <f>'3500 '!C366</f>
        <v>გრანტები</v>
      </c>
      <c r="D366" s="12">
        <f>'3500 '!D366</f>
        <v>0</v>
      </c>
      <c r="E366" s="12">
        <f>'3500 '!E366</f>
        <v>0</v>
      </c>
      <c r="F366" s="43">
        <f>'3500 '!F366</f>
        <v>0</v>
      </c>
      <c r="G366" s="43">
        <f>'3500 '!G366</f>
        <v>0</v>
      </c>
      <c r="H366" s="52" t="str">
        <f>'3500 '!L366</f>
        <v/>
      </c>
      <c r="I366" s="12">
        <f>'3500 '!M366</f>
        <v>0</v>
      </c>
      <c r="J366" s="12">
        <f>'3500 '!O366</f>
        <v>0</v>
      </c>
      <c r="K366" s="12">
        <f>'3500 '!S366</f>
        <v>0</v>
      </c>
      <c r="L366" s="43">
        <f>'3500 '!T366</f>
        <v>0</v>
      </c>
      <c r="M366" s="52" t="str">
        <f>'3500 '!U366</f>
        <v/>
      </c>
      <c r="N366" s="62">
        <f>'3500 '!V366</f>
        <v>0</v>
      </c>
      <c r="O366" s="52" t="str">
        <f>'3500 '!AB366</f>
        <v/>
      </c>
      <c r="P366" s="62">
        <f>G366+'3500 '!W366-K366</f>
        <v>0</v>
      </c>
    </row>
    <row r="367" spans="1:17" s="6" customFormat="1" ht="18" x14ac:dyDescent="0.25">
      <c r="A367" s="6" t="str">
        <f>'3500 '!A367</f>
        <v>b</v>
      </c>
      <c r="B367" s="70" t="str">
        <f>'3500 '!B367</f>
        <v/>
      </c>
      <c r="C367" s="10" t="str">
        <f>'3500 '!C367</f>
        <v>სოციალური უზრუნველყოფა</v>
      </c>
      <c r="D367" s="11">
        <f>'3500 '!D367</f>
        <v>2033800</v>
      </c>
      <c r="E367" s="83">
        <f>'3500 '!E367</f>
        <v>2034536.7549999999</v>
      </c>
      <c r="F367" s="42">
        <f>'3500 '!F367</f>
        <v>1498584.355</v>
      </c>
      <c r="G367" s="42">
        <f>'3500 '!G367</f>
        <v>1498574.26929</v>
      </c>
      <c r="H367" s="51">
        <f>'3500 '!L367</f>
        <v>0.99999326984165671</v>
      </c>
      <c r="I367" s="11">
        <f>'3500 '!M367</f>
        <v>0</v>
      </c>
      <c r="J367" s="11">
        <f>'3500 '!O367</f>
        <v>167346.20147</v>
      </c>
      <c r="K367" s="11">
        <f>'3500 '!S367</f>
        <v>175136.76368999993</v>
      </c>
      <c r="L367" s="42">
        <f>'3500 '!T367</f>
        <v>10.085710000013933</v>
      </c>
      <c r="M367" s="51">
        <f>'3500 '!U367</f>
        <v>0.73656780375540576</v>
      </c>
      <c r="N367" s="61">
        <f>'3500 '!V367</f>
        <v>535962.48570999992</v>
      </c>
      <c r="O367" s="51">
        <f>'3500 '!AB367</f>
        <v>0.99960463446628667</v>
      </c>
      <c r="P367" s="61">
        <f>G367+'3500 '!W367-K367</f>
        <v>1852249.8056000001</v>
      </c>
    </row>
    <row r="368" spans="1:17" s="6" customFormat="1" ht="18" x14ac:dyDescent="0.25">
      <c r="A368" s="6" t="str">
        <f>'3500 '!A368</f>
        <v>b</v>
      </c>
      <c r="B368" s="70" t="str">
        <f>'3500 '!B368</f>
        <v/>
      </c>
      <c r="C368" s="10" t="str">
        <f>'3500 '!C368</f>
        <v>სხვა ხარჯები</v>
      </c>
      <c r="D368" s="11">
        <f>'3500 '!D368</f>
        <v>1000</v>
      </c>
      <c r="E368" s="83">
        <f>'3500 '!E368</f>
        <v>1304.453</v>
      </c>
      <c r="F368" s="42">
        <f>'3500 '!F368</f>
        <v>355.45299999999997</v>
      </c>
      <c r="G368" s="42">
        <f>'3500 '!G368</f>
        <v>354.5052</v>
      </c>
      <c r="H368" s="51">
        <f>'3500 '!L368</f>
        <v>0.99733354339392277</v>
      </c>
      <c r="I368" s="11">
        <f>'3500 '!M368</f>
        <v>0</v>
      </c>
      <c r="J368" s="11">
        <f>'3500 '!O368</f>
        <v>21.164749999999998</v>
      </c>
      <c r="K368" s="11">
        <f>'3500 '!S368</f>
        <v>198.85889</v>
      </c>
      <c r="L368" s="42">
        <f>'3500 '!T368</f>
        <v>0.94779999999997244</v>
      </c>
      <c r="M368" s="51">
        <f>'3500 '!U368</f>
        <v>0.27176540664937721</v>
      </c>
      <c r="N368" s="61">
        <f>'3500 '!V368</f>
        <v>949.94779999999992</v>
      </c>
      <c r="O368" s="51">
        <f>'3500 '!AB368</f>
        <v>0.27176540664937721</v>
      </c>
      <c r="P368" s="61">
        <f>G368+'3500 '!W368-K368</f>
        <v>221.44631000000001</v>
      </c>
    </row>
    <row r="369" spans="1:17" s="6" customFormat="1" ht="30" x14ac:dyDescent="0.25">
      <c r="A369" s="6" t="str">
        <f>'3500 '!A369</f>
        <v>b</v>
      </c>
      <c r="B369" s="69" t="str">
        <f>'3500 '!B369</f>
        <v/>
      </c>
      <c r="C369" s="13" t="str">
        <f>'3500 '!C369</f>
        <v>არაფინანსური აქტივების ზრდა</v>
      </c>
      <c r="D369" s="14">
        <f>'3500 '!D369</f>
        <v>0</v>
      </c>
      <c r="E369" s="14">
        <f>'3500 '!E369</f>
        <v>0</v>
      </c>
      <c r="F369" s="44">
        <f>'3500 '!F369</f>
        <v>0</v>
      </c>
      <c r="G369" s="44">
        <f>'3500 '!G369</f>
        <v>0</v>
      </c>
      <c r="H369" s="53" t="str">
        <f>'3500 '!L369</f>
        <v/>
      </c>
      <c r="I369" s="14">
        <f>'3500 '!M369</f>
        <v>0</v>
      </c>
      <c r="J369" s="14">
        <f>'3500 '!O369</f>
        <v>0</v>
      </c>
      <c r="K369" s="14">
        <f>'3500 '!S369</f>
        <v>0</v>
      </c>
      <c r="L369" s="44">
        <f>'3500 '!T369</f>
        <v>0</v>
      </c>
      <c r="M369" s="53" t="str">
        <f>'3500 '!U369</f>
        <v/>
      </c>
      <c r="N369" s="63">
        <f>'3500 '!V369</f>
        <v>0</v>
      </c>
      <c r="O369" s="53" t="str">
        <f>'3500 '!AB369</f>
        <v/>
      </c>
      <c r="P369" s="63">
        <f>G369+'3500 '!W369-K369</f>
        <v>0</v>
      </c>
    </row>
    <row r="370" spans="1:17" s="6" customFormat="1" x14ac:dyDescent="0.25">
      <c r="A370" s="6" t="str">
        <f>'3500 '!A370</f>
        <v>b</v>
      </c>
      <c r="B370" s="69" t="str">
        <f>'3500 '!B370</f>
        <v/>
      </c>
      <c r="C370" s="13" t="str">
        <f>'3500 '!C370</f>
        <v>ფინანსური აქტივების ზრდა</v>
      </c>
      <c r="D370" s="14">
        <f>'3500 '!D370</f>
        <v>0</v>
      </c>
      <c r="E370" s="14">
        <f>'3500 '!E370</f>
        <v>0</v>
      </c>
      <c r="F370" s="44">
        <f>'3500 '!F370</f>
        <v>0</v>
      </c>
      <c r="G370" s="44">
        <f>'3500 '!G370</f>
        <v>0</v>
      </c>
      <c r="H370" s="53" t="str">
        <f>'3500 '!L370</f>
        <v/>
      </c>
      <c r="I370" s="14">
        <f>'3500 '!M370</f>
        <v>0</v>
      </c>
      <c r="J370" s="14">
        <f>'3500 '!O370</f>
        <v>0</v>
      </c>
      <c r="K370" s="14">
        <f>'3500 '!S370</f>
        <v>0</v>
      </c>
      <c r="L370" s="44">
        <f>'3500 '!T370</f>
        <v>0</v>
      </c>
      <c r="M370" s="53" t="str">
        <f>'3500 '!U370</f>
        <v/>
      </c>
      <c r="N370" s="63">
        <f>'3500 '!V370</f>
        <v>0</v>
      </c>
      <c r="O370" s="53" t="str">
        <f>'3500 '!AB370</f>
        <v/>
      </c>
      <c r="P370" s="63">
        <f>G370+'3500 '!W370-K370</f>
        <v>0</v>
      </c>
    </row>
    <row r="371" spans="1:17" s="6" customFormat="1" ht="18.75" thickBot="1" x14ac:dyDescent="0.3">
      <c r="A371" s="6" t="str">
        <f>'3500 '!A371</f>
        <v>b</v>
      </c>
      <c r="B371" s="71" t="str">
        <f>'3500 '!B371</f>
        <v/>
      </c>
      <c r="C371" s="15" t="str">
        <f>'3500 '!C371</f>
        <v>ვალდებულებების კლება</v>
      </c>
      <c r="D371" s="16">
        <f>'3500 '!D371</f>
        <v>0</v>
      </c>
      <c r="E371" s="16">
        <f>'3500 '!E371</f>
        <v>5.6920000000000002</v>
      </c>
      <c r="F371" s="45">
        <f>'3500 '!F371</f>
        <v>5.6920000000000002</v>
      </c>
      <c r="G371" s="45">
        <f>'3500 '!G371</f>
        <v>5.6912200000000004</v>
      </c>
      <c r="H371" s="54">
        <f>'3500 '!L371</f>
        <v>0.99986296556570631</v>
      </c>
      <c r="I371" s="16">
        <f>'3500 '!M371</f>
        <v>0</v>
      </c>
      <c r="J371" s="16">
        <f>'3500 '!O371</f>
        <v>0</v>
      </c>
      <c r="K371" s="16">
        <f>'3500 '!S371</f>
        <v>0</v>
      </c>
      <c r="L371" s="45">
        <f>'3500 '!T371</f>
        <v>7.7999999999978087E-4</v>
      </c>
      <c r="M371" s="54">
        <f>'3500 '!U371</f>
        <v>0.99986296556570631</v>
      </c>
      <c r="N371" s="64">
        <f>'3500 '!V371</f>
        <v>7.7999999999978087E-4</v>
      </c>
      <c r="O371" s="54">
        <f>'3500 '!AB371</f>
        <v>0.99986296556570631</v>
      </c>
      <c r="P371" s="64">
        <f>G371+'3500 '!W371-K371</f>
        <v>5.6912200000000004</v>
      </c>
    </row>
    <row r="372" spans="1:17" s="6" customFormat="1" ht="17.25" thickTop="1" thickBot="1" x14ac:dyDescent="0.3">
      <c r="A372" s="6" t="str">
        <f>'3500 '!A372</f>
        <v>a</v>
      </c>
      <c r="B372" s="67" t="str">
        <f>'3500 '!B372</f>
        <v>35 02 01</v>
      </c>
      <c r="C372" s="19" t="str">
        <f>'3500 '!C372</f>
        <v>საპენსიო უზრუნველყოფა</v>
      </c>
      <c r="D372" s="7">
        <f>'3500 '!D372</f>
        <v>1390000</v>
      </c>
      <c r="E372" s="7">
        <f>'3500 '!E372</f>
        <v>1390000</v>
      </c>
      <c r="F372" s="40">
        <f>'3500 '!F372</f>
        <v>1032023.1000000001</v>
      </c>
      <c r="G372" s="40">
        <f>'3500 '!G372</f>
        <v>1032018.39931</v>
      </c>
      <c r="H372" s="49">
        <f>'3500 '!L372</f>
        <v>0.99999544516978345</v>
      </c>
      <c r="I372" s="7">
        <f>'3500 '!M372</f>
        <v>0</v>
      </c>
      <c r="J372" s="7">
        <f>'3500 '!O372</f>
        <v>113730.48749000003</v>
      </c>
      <c r="K372" s="7">
        <f>'3500 '!S372</f>
        <v>121840.31613000005</v>
      </c>
      <c r="L372" s="40">
        <f>'3500 '!T372</f>
        <v>4.7006900000851601</v>
      </c>
      <c r="M372" s="49">
        <f>'3500 '!U372</f>
        <v>0.74245928007913664</v>
      </c>
      <c r="N372" s="59">
        <f>'3500 '!V372</f>
        <v>357981.60068999999</v>
      </c>
      <c r="O372" s="49">
        <f>'3500 '!AB372</f>
        <v>1.006933093028777</v>
      </c>
      <c r="P372" s="59">
        <f>G372+'3500 '!W372-K372</f>
        <v>1261710.6831799997</v>
      </c>
      <c r="Q372" s="81"/>
    </row>
    <row r="373" spans="1:17" s="6" customFormat="1" ht="18.75" thickTop="1" x14ac:dyDescent="0.25">
      <c r="A373" s="6" t="str">
        <f>'3500 '!A373</f>
        <v>b</v>
      </c>
      <c r="B373" s="69" t="str">
        <f>'3500 '!B373</f>
        <v/>
      </c>
      <c r="C373" s="8" t="str">
        <f>'3500 '!C373</f>
        <v>ხარჯები</v>
      </c>
      <c r="D373" s="9">
        <f>'3500 '!D373</f>
        <v>1390000</v>
      </c>
      <c r="E373" s="9">
        <f>'3500 '!E373</f>
        <v>1389994.943</v>
      </c>
      <c r="F373" s="41">
        <f>'3500 '!F373</f>
        <v>1032018.0430000001</v>
      </c>
      <c r="G373" s="41">
        <f>'3500 '!G373</f>
        <v>1032013.34309</v>
      </c>
      <c r="H373" s="50">
        <f>'3500 '!L373</f>
        <v>0.99999544590326506</v>
      </c>
      <c r="I373" s="9">
        <f>'3500 '!M373</f>
        <v>0</v>
      </c>
      <c r="J373" s="9">
        <f>'3500 '!O373</f>
        <v>113730.48749000003</v>
      </c>
      <c r="K373" s="9">
        <f>'3500 '!S373</f>
        <v>121840.31613000005</v>
      </c>
      <c r="L373" s="41">
        <f>'3500 '!T373</f>
        <v>4.6999100000830367</v>
      </c>
      <c r="M373" s="50">
        <f>'3500 '!U373</f>
        <v>0.74245834367039132</v>
      </c>
      <c r="N373" s="60">
        <f>'3500 '!V373</f>
        <v>357981.59990999999</v>
      </c>
      <c r="O373" s="50">
        <f>'3500 '!AB373</f>
        <v>1.006933118813512</v>
      </c>
      <c r="P373" s="60">
        <f>G373+'3500 '!W373-K373</f>
        <v>1261705.62696</v>
      </c>
      <c r="Q373" s="81"/>
    </row>
    <row r="374" spans="1:17" s="6" customFormat="1" ht="18" x14ac:dyDescent="0.25">
      <c r="A374" s="6" t="str">
        <f>'3500 '!A374</f>
        <v>b</v>
      </c>
      <c r="B374" s="70" t="str">
        <f>'3500 '!B374</f>
        <v/>
      </c>
      <c r="C374" s="10" t="str">
        <f>'3500 '!C374</f>
        <v>შრომის ანაზღაურება</v>
      </c>
      <c r="D374" s="12">
        <f>'3500 '!D374</f>
        <v>0</v>
      </c>
      <c r="E374" s="12">
        <f>'3500 '!E374</f>
        <v>0</v>
      </c>
      <c r="F374" s="43">
        <f>'3500 '!F374</f>
        <v>0</v>
      </c>
      <c r="G374" s="43">
        <f>'3500 '!G374</f>
        <v>0</v>
      </c>
      <c r="H374" s="52" t="str">
        <f>'3500 '!L374</f>
        <v/>
      </c>
      <c r="I374" s="12">
        <f>'3500 '!M374</f>
        <v>0</v>
      </c>
      <c r="J374" s="12">
        <f>'3500 '!O374</f>
        <v>0</v>
      </c>
      <c r="K374" s="12">
        <f>'3500 '!S374</f>
        <v>0</v>
      </c>
      <c r="L374" s="43">
        <f>'3500 '!T374</f>
        <v>0</v>
      </c>
      <c r="M374" s="52" t="str">
        <f>'3500 '!U374</f>
        <v/>
      </c>
      <c r="N374" s="62">
        <f>'3500 '!V374</f>
        <v>0</v>
      </c>
      <c r="O374" s="52" t="str">
        <f>'3500 '!AB374</f>
        <v/>
      </c>
      <c r="P374" s="62">
        <f>G374+'3500 '!W374-K374</f>
        <v>0</v>
      </c>
      <c r="Q374" s="81"/>
    </row>
    <row r="375" spans="1:17" s="6" customFormat="1" ht="18" x14ac:dyDescent="0.25">
      <c r="A375" s="6" t="str">
        <f>'3500 '!A375</f>
        <v>b</v>
      </c>
      <c r="B375" s="70" t="str">
        <f>'3500 '!B375</f>
        <v/>
      </c>
      <c r="C375" s="10" t="str">
        <f>'3500 '!C375</f>
        <v>საქონელი და მომსახურება</v>
      </c>
      <c r="D375" s="12">
        <f>'3500 '!D375</f>
        <v>0</v>
      </c>
      <c r="E375" s="12">
        <f>'3500 '!E375</f>
        <v>0</v>
      </c>
      <c r="F375" s="43">
        <f>'3500 '!F375</f>
        <v>0</v>
      </c>
      <c r="G375" s="43">
        <f>'3500 '!G375</f>
        <v>0</v>
      </c>
      <c r="H375" s="52" t="str">
        <f>'3500 '!L375</f>
        <v/>
      </c>
      <c r="I375" s="12">
        <f>'3500 '!M375</f>
        <v>0</v>
      </c>
      <c r="J375" s="12">
        <f>'3500 '!O375</f>
        <v>0</v>
      </c>
      <c r="K375" s="12">
        <f>'3500 '!S375</f>
        <v>0</v>
      </c>
      <c r="L375" s="43">
        <f>'3500 '!T375</f>
        <v>0</v>
      </c>
      <c r="M375" s="52" t="str">
        <f>'3500 '!U375</f>
        <v/>
      </c>
      <c r="N375" s="62">
        <f>'3500 '!V375</f>
        <v>0</v>
      </c>
      <c r="O375" s="52" t="str">
        <f>'3500 '!AB375</f>
        <v/>
      </c>
      <c r="P375" s="62">
        <f>G375+'3500 '!W375-K375</f>
        <v>0</v>
      </c>
      <c r="Q375" s="81"/>
    </row>
    <row r="376" spans="1:17" s="6" customFormat="1" ht="18" x14ac:dyDescent="0.25">
      <c r="A376" s="6" t="str">
        <f>'3500 '!A376</f>
        <v>b</v>
      </c>
      <c r="B376" s="70" t="str">
        <f>'3500 '!B376</f>
        <v/>
      </c>
      <c r="C376" s="10" t="str">
        <f>'3500 '!C376</f>
        <v>პროცენტი</v>
      </c>
      <c r="D376" s="12">
        <f>'3500 '!D376</f>
        <v>0</v>
      </c>
      <c r="E376" s="12">
        <f>'3500 '!E376</f>
        <v>0</v>
      </c>
      <c r="F376" s="43">
        <f>'3500 '!F376</f>
        <v>0</v>
      </c>
      <c r="G376" s="43">
        <f>'3500 '!G376</f>
        <v>0</v>
      </c>
      <c r="H376" s="52" t="str">
        <f>'3500 '!L376</f>
        <v/>
      </c>
      <c r="I376" s="12">
        <f>'3500 '!M376</f>
        <v>0</v>
      </c>
      <c r="J376" s="12">
        <f>'3500 '!O376</f>
        <v>0</v>
      </c>
      <c r="K376" s="12">
        <f>'3500 '!S376</f>
        <v>0</v>
      </c>
      <c r="L376" s="43">
        <f>'3500 '!T376</f>
        <v>0</v>
      </c>
      <c r="M376" s="52" t="str">
        <f>'3500 '!U376</f>
        <v/>
      </c>
      <c r="N376" s="62">
        <f>'3500 '!V376</f>
        <v>0</v>
      </c>
      <c r="O376" s="52" t="str">
        <f>'3500 '!AB376</f>
        <v/>
      </c>
      <c r="P376" s="62">
        <f>G376+'3500 '!W376-K376</f>
        <v>0</v>
      </c>
      <c r="Q376" s="81"/>
    </row>
    <row r="377" spans="1:17" s="6" customFormat="1" ht="18" x14ac:dyDescent="0.25">
      <c r="A377" s="6" t="str">
        <f>'3500 '!A377</f>
        <v>b</v>
      </c>
      <c r="B377" s="70" t="str">
        <f>'3500 '!B377</f>
        <v/>
      </c>
      <c r="C377" s="10" t="str">
        <f>'3500 '!C377</f>
        <v>სუბსიდიები</v>
      </c>
      <c r="D377" s="12">
        <f>'3500 '!D377</f>
        <v>0</v>
      </c>
      <c r="E377" s="12">
        <f>'3500 '!E377</f>
        <v>0</v>
      </c>
      <c r="F377" s="43">
        <f>'3500 '!F377</f>
        <v>0</v>
      </c>
      <c r="G377" s="43">
        <f>'3500 '!G377</f>
        <v>0</v>
      </c>
      <c r="H377" s="52" t="str">
        <f>'3500 '!L377</f>
        <v/>
      </c>
      <c r="I377" s="12">
        <f>'3500 '!M377</f>
        <v>0</v>
      </c>
      <c r="J377" s="12">
        <f>'3500 '!O377</f>
        <v>0</v>
      </c>
      <c r="K377" s="12">
        <f>'3500 '!S377</f>
        <v>0</v>
      </c>
      <c r="L377" s="43">
        <f>'3500 '!T377</f>
        <v>0</v>
      </c>
      <c r="M377" s="52" t="str">
        <f>'3500 '!U377</f>
        <v/>
      </c>
      <c r="N377" s="62">
        <f>'3500 '!V377</f>
        <v>0</v>
      </c>
      <c r="O377" s="52" t="str">
        <f>'3500 '!AB377</f>
        <v/>
      </c>
      <c r="P377" s="62">
        <f>G377+'3500 '!W377-K377</f>
        <v>0</v>
      </c>
      <c r="Q377" s="81"/>
    </row>
    <row r="378" spans="1:17" s="6" customFormat="1" ht="18" x14ac:dyDescent="0.25">
      <c r="A378" s="6" t="str">
        <f>'3500 '!A378</f>
        <v>b</v>
      </c>
      <c r="B378" s="70" t="str">
        <f>'3500 '!B378</f>
        <v/>
      </c>
      <c r="C378" s="10" t="str">
        <f>'3500 '!C378</f>
        <v>გრანტები</v>
      </c>
      <c r="D378" s="12">
        <f>'3500 '!D378</f>
        <v>0</v>
      </c>
      <c r="E378" s="12">
        <f>'3500 '!E378</f>
        <v>0</v>
      </c>
      <c r="F378" s="43">
        <f>'3500 '!F378</f>
        <v>0</v>
      </c>
      <c r="G378" s="43">
        <f>'3500 '!G378</f>
        <v>0</v>
      </c>
      <c r="H378" s="52" t="str">
        <f>'3500 '!L378</f>
        <v/>
      </c>
      <c r="I378" s="12">
        <f>'3500 '!M378</f>
        <v>0</v>
      </c>
      <c r="J378" s="12">
        <f>'3500 '!O378</f>
        <v>0</v>
      </c>
      <c r="K378" s="12">
        <f>'3500 '!S378</f>
        <v>0</v>
      </c>
      <c r="L378" s="43">
        <f>'3500 '!T378</f>
        <v>0</v>
      </c>
      <c r="M378" s="52" t="str">
        <f>'3500 '!U378</f>
        <v/>
      </c>
      <c r="N378" s="62">
        <f>'3500 '!V378</f>
        <v>0</v>
      </c>
      <c r="O378" s="52" t="str">
        <f>'3500 '!AB378</f>
        <v/>
      </c>
      <c r="P378" s="62">
        <f>G378+'3500 '!W378-K378</f>
        <v>0</v>
      </c>
      <c r="Q378" s="81"/>
    </row>
    <row r="379" spans="1:17" s="6" customFormat="1" ht="18" x14ac:dyDescent="0.25">
      <c r="A379" s="6" t="str">
        <f>'3500 '!A379</f>
        <v>b</v>
      </c>
      <c r="B379" s="70" t="str">
        <f>'3500 '!B379</f>
        <v/>
      </c>
      <c r="C379" s="10" t="str">
        <f>'3500 '!C379</f>
        <v>სოციალური უზრუნველყოფა</v>
      </c>
      <c r="D379" s="11">
        <f>'3500 '!D379</f>
        <v>1390000</v>
      </c>
      <c r="E379" s="83">
        <f>'3500 '!E379</f>
        <v>1389969.08</v>
      </c>
      <c r="F379" s="42">
        <f>'3500 '!F379</f>
        <v>1031992.18</v>
      </c>
      <c r="G379" s="42">
        <f>'3500 '!G379</f>
        <v>1031987.48089</v>
      </c>
      <c r="H379" s="51">
        <f>'3500 '!L379</f>
        <v>0.99999544656433337</v>
      </c>
      <c r="I379" s="11">
        <f>'3500 '!M379</f>
        <v>0</v>
      </c>
      <c r="J379" s="11">
        <f>'3500 '!O379</f>
        <v>113725.08354000002</v>
      </c>
      <c r="K379" s="11">
        <f>'3500 '!S379</f>
        <v>121838.79304000002</v>
      </c>
      <c r="L379" s="42">
        <f>'3500 '!T379</f>
        <v>4.6991100000450388</v>
      </c>
      <c r="M379" s="51">
        <f>'3500 '!U379</f>
        <v>0.74245355219700282</v>
      </c>
      <c r="N379" s="61">
        <f>'3500 '!V379</f>
        <v>357981.59911000007</v>
      </c>
      <c r="O379" s="51">
        <f>'3500 '!AB379</f>
        <v>1.0069332483928346</v>
      </c>
      <c r="P379" s="61">
        <f>G379+'3500 '!W379-K379</f>
        <v>1261681.28785</v>
      </c>
      <c r="Q379" s="81"/>
    </row>
    <row r="380" spans="1:17" s="6" customFormat="1" ht="18" x14ac:dyDescent="0.25">
      <c r="A380" s="6" t="str">
        <f>'3500 '!A380</f>
        <v>b</v>
      </c>
      <c r="B380" s="70" t="str">
        <f>'3500 '!B380</f>
        <v/>
      </c>
      <c r="C380" s="10" t="str">
        <f>'3500 '!C380</f>
        <v>სხვა ხარჯები</v>
      </c>
      <c r="D380" s="11">
        <f>'3500 '!D380</f>
        <v>0</v>
      </c>
      <c r="E380" s="83">
        <f>'3500 '!E380</f>
        <v>25.863</v>
      </c>
      <c r="F380" s="42">
        <f>'3500 '!F380</f>
        <v>25.863</v>
      </c>
      <c r="G380" s="42">
        <f>'3500 '!G380</f>
        <v>25.862200000000001</v>
      </c>
      <c r="H380" s="51">
        <f>'3500 '!L380</f>
        <v>0.99996906778022665</v>
      </c>
      <c r="I380" s="11">
        <f>'3500 '!M380</f>
        <v>0</v>
      </c>
      <c r="J380" s="11">
        <f>'3500 '!O380</f>
        <v>5.40395</v>
      </c>
      <c r="K380" s="11">
        <f>'3500 '!S380</f>
        <v>1.5230899999999998</v>
      </c>
      <c r="L380" s="42">
        <f>'3500 '!T380</f>
        <v>7.9999999999813554E-4</v>
      </c>
      <c r="M380" s="51">
        <f>'3500 '!U380</f>
        <v>0.99996906778022665</v>
      </c>
      <c r="N380" s="61">
        <f>'3500 '!V380</f>
        <v>7.9999999999813554E-4</v>
      </c>
      <c r="O380" s="51">
        <f>'3500 '!AB380</f>
        <v>0.99996906778022665</v>
      </c>
      <c r="P380" s="61">
        <f>G380+'3500 '!W380-K380</f>
        <v>24.339110000000002</v>
      </c>
      <c r="Q380" s="81"/>
    </row>
    <row r="381" spans="1:17" s="6" customFormat="1" ht="30" x14ac:dyDescent="0.25">
      <c r="A381" s="6" t="str">
        <f>'3500 '!A381</f>
        <v>b</v>
      </c>
      <c r="B381" s="69" t="str">
        <f>'3500 '!B381</f>
        <v/>
      </c>
      <c r="C381" s="13" t="str">
        <f>'3500 '!C381</f>
        <v>არაფინანსური აქტივების ზრდა</v>
      </c>
      <c r="D381" s="14">
        <f>'3500 '!D381</f>
        <v>0</v>
      </c>
      <c r="E381" s="14">
        <f>'3500 '!E381</f>
        <v>0</v>
      </c>
      <c r="F381" s="44">
        <f>'3500 '!F381</f>
        <v>0</v>
      </c>
      <c r="G381" s="44">
        <f>'3500 '!G381</f>
        <v>0</v>
      </c>
      <c r="H381" s="53" t="str">
        <f>'3500 '!L381</f>
        <v/>
      </c>
      <c r="I381" s="14">
        <f>'3500 '!M381</f>
        <v>0</v>
      </c>
      <c r="J381" s="14">
        <f>'3500 '!O381</f>
        <v>0</v>
      </c>
      <c r="K381" s="14">
        <f>'3500 '!S381</f>
        <v>0</v>
      </c>
      <c r="L381" s="44">
        <f>'3500 '!T381</f>
        <v>0</v>
      </c>
      <c r="M381" s="53" t="str">
        <f>'3500 '!U381</f>
        <v/>
      </c>
      <c r="N381" s="63">
        <f>'3500 '!V381</f>
        <v>0</v>
      </c>
      <c r="O381" s="53" t="str">
        <f>'3500 '!AB381</f>
        <v/>
      </c>
      <c r="P381" s="63">
        <f>G381+'3500 '!W381-K381</f>
        <v>0</v>
      </c>
      <c r="Q381" s="81"/>
    </row>
    <row r="382" spans="1:17" s="6" customFormat="1" x14ac:dyDescent="0.25">
      <c r="A382" s="6" t="str">
        <f>'3500 '!A382</f>
        <v>b</v>
      </c>
      <c r="B382" s="69" t="str">
        <f>'3500 '!B382</f>
        <v/>
      </c>
      <c r="C382" s="13" t="str">
        <f>'3500 '!C382</f>
        <v>ფინანსური აქტივების ზრდა</v>
      </c>
      <c r="D382" s="14">
        <f>'3500 '!D382</f>
        <v>0</v>
      </c>
      <c r="E382" s="14">
        <f>'3500 '!E382</f>
        <v>0</v>
      </c>
      <c r="F382" s="44">
        <f>'3500 '!F382</f>
        <v>0</v>
      </c>
      <c r="G382" s="44">
        <f>'3500 '!G382</f>
        <v>0</v>
      </c>
      <c r="H382" s="53" t="str">
        <f>'3500 '!L382</f>
        <v/>
      </c>
      <c r="I382" s="14">
        <f>'3500 '!M382</f>
        <v>0</v>
      </c>
      <c r="J382" s="14">
        <f>'3500 '!O382</f>
        <v>0</v>
      </c>
      <c r="K382" s="14">
        <f>'3500 '!S382</f>
        <v>0</v>
      </c>
      <c r="L382" s="44">
        <f>'3500 '!T382</f>
        <v>0</v>
      </c>
      <c r="M382" s="53" t="str">
        <f>'3500 '!U382</f>
        <v/>
      </c>
      <c r="N382" s="63">
        <f>'3500 '!V382</f>
        <v>0</v>
      </c>
      <c r="O382" s="53" t="str">
        <f>'3500 '!AB382</f>
        <v/>
      </c>
      <c r="P382" s="63">
        <f>G382+'3500 '!W382-K382</f>
        <v>0</v>
      </c>
      <c r="Q382" s="81"/>
    </row>
    <row r="383" spans="1:17" s="6" customFormat="1" ht="18.75" thickBot="1" x14ac:dyDescent="0.3">
      <c r="A383" s="6" t="str">
        <f>'3500 '!A383</f>
        <v>b</v>
      </c>
      <c r="B383" s="71" t="str">
        <f>'3500 '!B383</f>
        <v/>
      </c>
      <c r="C383" s="15" t="str">
        <f>'3500 '!C383</f>
        <v>ვალდებულებების კლება</v>
      </c>
      <c r="D383" s="16">
        <f>'3500 '!D383</f>
        <v>0</v>
      </c>
      <c r="E383" s="16">
        <f>'3500 '!E383</f>
        <v>5.0570000000000004</v>
      </c>
      <c r="F383" s="45">
        <f>'3500 '!F383</f>
        <v>5.0570000000000004</v>
      </c>
      <c r="G383" s="45">
        <f>'3500 '!G383</f>
        <v>5.0562200000000006</v>
      </c>
      <c r="H383" s="54">
        <f>'3500 '!L383</f>
        <v>0.99984575835475586</v>
      </c>
      <c r="I383" s="16">
        <f>'3500 '!M383</f>
        <v>0</v>
      </c>
      <c r="J383" s="16">
        <f>'3500 '!O383</f>
        <v>0</v>
      </c>
      <c r="K383" s="16">
        <f>'3500 '!S383</f>
        <v>0</v>
      </c>
      <c r="L383" s="45">
        <f>'3500 '!T383</f>
        <v>7.7999999999978087E-4</v>
      </c>
      <c r="M383" s="54">
        <f>'3500 '!U383</f>
        <v>0.99984575835475586</v>
      </c>
      <c r="N383" s="64">
        <f>'3500 '!V383</f>
        <v>7.7999999999978087E-4</v>
      </c>
      <c r="O383" s="54">
        <f>'3500 '!AB383</f>
        <v>0.99984575835475586</v>
      </c>
      <c r="P383" s="64">
        <f>G383+'3500 '!W383-K383</f>
        <v>5.0562200000000006</v>
      </c>
      <c r="Q383" s="81"/>
    </row>
    <row r="384" spans="1:17" s="6" customFormat="1" ht="17.25" thickTop="1" thickBot="1" x14ac:dyDescent="0.3">
      <c r="A384" s="6" t="str">
        <f>'3500 '!A384</f>
        <v>a</v>
      </c>
      <c r="B384" s="67" t="str">
        <f>'3500 '!B384</f>
        <v>35 02 02</v>
      </c>
      <c r="C384" s="19" t="str">
        <f>'3500 '!C384</f>
        <v>სოციალური დახმარებები</v>
      </c>
      <c r="D384" s="7">
        <f>'3500 '!D384</f>
        <v>631000</v>
      </c>
      <c r="E384" s="7">
        <f>'3500 '!E384</f>
        <v>631000</v>
      </c>
      <c r="F384" s="40">
        <f>'3500 '!F384</f>
        <v>455545.00000000006</v>
      </c>
      <c r="G384" s="40">
        <f>'3500 '!G384</f>
        <v>455528.21552000003</v>
      </c>
      <c r="H384" s="49">
        <f>'3500 '!L384</f>
        <v>0.99996315516579037</v>
      </c>
      <c r="I384" s="7">
        <f>'3500 '!M384</f>
        <v>0</v>
      </c>
      <c r="J384" s="7">
        <f>'3500 '!O384</f>
        <v>52296.19812999999</v>
      </c>
      <c r="K384" s="7">
        <f>'3500 '!S384</f>
        <v>52224.448119999957</v>
      </c>
      <c r="L384" s="40">
        <f>'3500 '!T384</f>
        <v>16.784480000031181</v>
      </c>
      <c r="M384" s="49">
        <f>'3500 '!U384</f>
        <v>0.72191476310618075</v>
      </c>
      <c r="N384" s="59">
        <f>'3500 '!V384</f>
        <v>175471.78447999997</v>
      </c>
      <c r="O384" s="49">
        <f>'3500 '!AB384</f>
        <v>0.97976040494453254</v>
      </c>
      <c r="P384" s="59">
        <f>G384+'3500 '!W384-K384</f>
        <v>577054.16740000003</v>
      </c>
      <c r="Q384" s="81"/>
    </row>
    <row r="385" spans="1:17" s="6" customFormat="1" ht="18.75" thickTop="1" x14ac:dyDescent="0.25">
      <c r="A385" s="6" t="str">
        <f>'3500 '!A385</f>
        <v>b</v>
      </c>
      <c r="B385" s="69" t="str">
        <f>'3500 '!B385</f>
        <v/>
      </c>
      <c r="C385" s="8" t="str">
        <f>'3500 '!C385</f>
        <v>ხარჯები</v>
      </c>
      <c r="D385" s="9">
        <f>'3500 '!D385</f>
        <v>631000</v>
      </c>
      <c r="E385" s="9">
        <f>'3500 '!E385</f>
        <v>630999.36499999999</v>
      </c>
      <c r="F385" s="41">
        <f>'3500 '!F385</f>
        <v>455544.36500000005</v>
      </c>
      <c r="G385" s="41">
        <f>'3500 '!G385</f>
        <v>455527.58052000002</v>
      </c>
      <c r="H385" s="50">
        <f>'3500 '!L385</f>
        <v>0.99996315511443101</v>
      </c>
      <c r="I385" s="9">
        <f>'3500 '!M385</f>
        <v>0</v>
      </c>
      <c r="J385" s="9">
        <f>'3500 '!O385</f>
        <v>52296.19812999999</v>
      </c>
      <c r="K385" s="9">
        <f>'3500 '!S385</f>
        <v>52224.448119999957</v>
      </c>
      <c r="L385" s="41">
        <f>'3500 '!T385</f>
        <v>16.784480000031181</v>
      </c>
      <c r="M385" s="50">
        <f>'3500 '!U385</f>
        <v>0.7219144832578398</v>
      </c>
      <c r="N385" s="60">
        <f>'3500 '!V385</f>
        <v>175471.78447999997</v>
      </c>
      <c r="O385" s="50">
        <f>'3500 '!AB385</f>
        <v>0.9797603845766153</v>
      </c>
      <c r="P385" s="60">
        <f>G385+'3500 '!W385-K385</f>
        <v>577053.53240000003</v>
      </c>
      <c r="Q385" s="81"/>
    </row>
    <row r="386" spans="1:17" s="6" customFormat="1" ht="18" x14ac:dyDescent="0.25">
      <c r="A386" s="6" t="str">
        <f>'3500 '!A386</f>
        <v>b</v>
      </c>
      <c r="B386" s="70" t="str">
        <f>'3500 '!B386</f>
        <v/>
      </c>
      <c r="C386" s="10" t="str">
        <f>'3500 '!C386</f>
        <v>შრომის ანაზღაურება</v>
      </c>
      <c r="D386" s="12">
        <f>'3500 '!D386</f>
        <v>0</v>
      </c>
      <c r="E386" s="12">
        <f>'3500 '!E386</f>
        <v>0</v>
      </c>
      <c r="F386" s="43">
        <f>'3500 '!F386</f>
        <v>0</v>
      </c>
      <c r="G386" s="43">
        <f>'3500 '!G386</f>
        <v>0</v>
      </c>
      <c r="H386" s="52" t="str">
        <f>'3500 '!L386</f>
        <v/>
      </c>
      <c r="I386" s="12">
        <f>'3500 '!M386</f>
        <v>0</v>
      </c>
      <c r="J386" s="12">
        <f>'3500 '!O386</f>
        <v>0</v>
      </c>
      <c r="K386" s="12">
        <f>'3500 '!S386</f>
        <v>0</v>
      </c>
      <c r="L386" s="43">
        <f>'3500 '!T386</f>
        <v>0</v>
      </c>
      <c r="M386" s="52" t="str">
        <f>'3500 '!U386</f>
        <v/>
      </c>
      <c r="N386" s="62">
        <f>'3500 '!V386</f>
        <v>0</v>
      </c>
      <c r="O386" s="52" t="str">
        <f>'3500 '!AB386</f>
        <v/>
      </c>
      <c r="P386" s="62">
        <f>G386+'3500 '!W386-K386</f>
        <v>0</v>
      </c>
      <c r="Q386" s="81"/>
    </row>
    <row r="387" spans="1:17" s="6" customFormat="1" ht="18" x14ac:dyDescent="0.25">
      <c r="A387" s="6" t="str">
        <f>'3500 '!A387</f>
        <v>b</v>
      </c>
      <c r="B387" s="70" t="str">
        <f>'3500 '!B387</f>
        <v/>
      </c>
      <c r="C387" s="10" t="str">
        <f>'3500 '!C387</f>
        <v>საქონელი და მომსახურება</v>
      </c>
      <c r="D387" s="11">
        <f>'3500 '!D387</f>
        <v>5400</v>
      </c>
      <c r="E387" s="11">
        <f>'3500 '!E387</f>
        <v>4633</v>
      </c>
      <c r="F387" s="42">
        <f>'3500 '!F387</f>
        <v>2043</v>
      </c>
      <c r="G387" s="42">
        <f>'3500 '!G387</f>
        <v>2026.2178000000001</v>
      </c>
      <c r="H387" s="51">
        <f>'3500 '!L387</f>
        <v>0.99178551150269223</v>
      </c>
      <c r="I387" s="11">
        <f>'3500 '!M387</f>
        <v>0</v>
      </c>
      <c r="J387" s="11">
        <f>'3500 '!O387</f>
        <v>125.64229999999998</v>
      </c>
      <c r="K387" s="11">
        <f>'3500 '!S387</f>
        <v>322.54195000000004</v>
      </c>
      <c r="L387" s="42">
        <f>'3500 '!T387</f>
        <v>16.782199999999875</v>
      </c>
      <c r="M387" s="51">
        <f>'3500 '!U387</f>
        <v>0.4373446578890568</v>
      </c>
      <c r="N387" s="61">
        <f>'3500 '!V387</f>
        <v>2606.7821999999996</v>
      </c>
      <c r="O387" s="51">
        <f>'3500 '!AB387</f>
        <v>0.69635609756097572</v>
      </c>
      <c r="P387" s="61">
        <f>G387+'3500 '!W387-K387</f>
        <v>3071.27585</v>
      </c>
      <c r="Q387" s="81"/>
    </row>
    <row r="388" spans="1:17" s="6" customFormat="1" ht="18" x14ac:dyDescent="0.25">
      <c r="A388" s="6" t="str">
        <f>'3500 '!A388</f>
        <v>b</v>
      </c>
      <c r="B388" s="70" t="str">
        <f>'3500 '!B388</f>
        <v/>
      </c>
      <c r="C388" s="10" t="str">
        <f>'3500 '!C388</f>
        <v>პროცენტი</v>
      </c>
      <c r="D388" s="12">
        <f>'3500 '!D388</f>
        <v>0</v>
      </c>
      <c r="E388" s="12">
        <f>'3500 '!E388</f>
        <v>0</v>
      </c>
      <c r="F388" s="43">
        <f>'3500 '!F388</f>
        <v>0</v>
      </c>
      <c r="G388" s="43">
        <f>'3500 '!G388</f>
        <v>0</v>
      </c>
      <c r="H388" s="52" t="str">
        <f>'3500 '!L388</f>
        <v/>
      </c>
      <c r="I388" s="12">
        <f>'3500 '!M388</f>
        <v>0</v>
      </c>
      <c r="J388" s="12">
        <f>'3500 '!O388</f>
        <v>0</v>
      </c>
      <c r="K388" s="12">
        <f>'3500 '!S388</f>
        <v>0</v>
      </c>
      <c r="L388" s="43">
        <f>'3500 '!T388</f>
        <v>0</v>
      </c>
      <c r="M388" s="52" t="str">
        <f>'3500 '!U388</f>
        <v/>
      </c>
      <c r="N388" s="62">
        <f>'3500 '!V388</f>
        <v>0</v>
      </c>
      <c r="O388" s="52" t="str">
        <f>'3500 '!AB388</f>
        <v/>
      </c>
      <c r="P388" s="62">
        <f>G388+'3500 '!W388-K388</f>
        <v>0</v>
      </c>
      <c r="Q388" s="81"/>
    </row>
    <row r="389" spans="1:17" s="6" customFormat="1" ht="18" x14ac:dyDescent="0.25">
      <c r="A389" s="6" t="str">
        <f>'3500 '!A389</f>
        <v>b</v>
      </c>
      <c r="B389" s="70" t="str">
        <f>'3500 '!B389</f>
        <v/>
      </c>
      <c r="C389" s="10" t="str">
        <f>'3500 '!C389</f>
        <v>სუბსიდიები</v>
      </c>
      <c r="D389" s="12">
        <f>'3500 '!D389</f>
        <v>0</v>
      </c>
      <c r="E389" s="12">
        <f>'3500 '!E389</f>
        <v>0</v>
      </c>
      <c r="F389" s="43">
        <f>'3500 '!F389</f>
        <v>0</v>
      </c>
      <c r="G389" s="43">
        <f>'3500 '!G389</f>
        <v>0</v>
      </c>
      <c r="H389" s="52" t="str">
        <f>'3500 '!L389</f>
        <v/>
      </c>
      <c r="I389" s="12">
        <f>'3500 '!M389</f>
        <v>0</v>
      </c>
      <c r="J389" s="12">
        <f>'3500 '!O389</f>
        <v>0</v>
      </c>
      <c r="K389" s="12">
        <f>'3500 '!S389</f>
        <v>0</v>
      </c>
      <c r="L389" s="43">
        <f>'3500 '!T389</f>
        <v>0</v>
      </c>
      <c r="M389" s="52" t="str">
        <f>'3500 '!U389</f>
        <v/>
      </c>
      <c r="N389" s="62">
        <f>'3500 '!V389</f>
        <v>0</v>
      </c>
      <c r="O389" s="52" t="str">
        <f>'3500 '!AB389</f>
        <v/>
      </c>
      <c r="P389" s="62">
        <f>G389+'3500 '!W389-K389</f>
        <v>0</v>
      </c>
      <c r="Q389" s="81"/>
    </row>
    <row r="390" spans="1:17" s="6" customFormat="1" ht="18" x14ac:dyDescent="0.25">
      <c r="A390" s="6" t="str">
        <f>'3500 '!A390</f>
        <v>b</v>
      </c>
      <c r="B390" s="70" t="str">
        <f>'3500 '!B390</f>
        <v/>
      </c>
      <c r="C390" s="10" t="str">
        <f>'3500 '!C390</f>
        <v>გრანტები</v>
      </c>
      <c r="D390" s="12">
        <f>'3500 '!D390</f>
        <v>0</v>
      </c>
      <c r="E390" s="12">
        <f>'3500 '!E390</f>
        <v>0</v>
      </c>
      <c r="F390" s="43">
        <f>'3500 '!F390</f>
        <v>0</v>
      </c>
      <c r="G390" s="43">
        <f>'3500 '!G390</f>
        <v>0</v>
      </c>
      <c r="H390" s="52" t="str">
        <f>'3500 '!L390</f>
        <v/>
      </c>
      <c r="I390" s="12">
        <f>'3500 '!M390</f>
        <v>0</v>
      </c>
      <c r="J390" s="12">
        <f>'3500 '!O390</f>
        <v>0</v>
      </c>
      <c r="K390" s="12">
        <f>'3500 '!S390</f>
        <v>0</v>
      </c>
      <c r="L390" s="43">
        <f>'3500 '!T390</f>
        <v>0</v>
      </c>
      <c r="M390" s="52" t="str">
        <f>'3500 '!U390</f>
        <v/>
      </c>
      <c r="N390" s="62">
        <f>'3500 '!V390</f>
        <v>0</v>
      </c>
      <c r="O390" s="52" t="str">
        <f>'3500 '!AB390</f>
        <v/>
      </c>
      <c r="P390" s="62">
        <f>G390+'3500 '!W390-K390</f>
        <v>0</v>
      </c>
      <c r="Q390" s="81"/>
    </row>
    <row r="391" spans="1:17" s="6" customFormat="1" ht="18" x14ac:dyDescent="0.25">
      <c r="A391" s="6" t="str">
        <f>'3500 '!A391</f>
        <v>b</v>
      </c>
      <c r="B391" s="70" t="str">
        <f>'3500 '!B391</f>
        <v/>
      </c>
      <c r="C391" s="10" t="str">
        <f>'3500 '!C391</f>
        <v>სოციალური უზრუნველყოფა</v>
      </c>
      <c r="D391" s="11">
        <f>'3500 '!D391</f>
        <v>625600</v>
      </c>
      <c r="E391" s="11">
        <f>'3500 '!E391</f>
        <v>626365.77500000002</v>
      </c>
      <c r="F391" s="42">
        <f>'3500 '!F391</f>
        <v>453500.77500000002</v>
      </c>
      <c r="G391" s="42">
        <f>'3500 '!G391</f>
        <v>453500.77272000001</v>
      </c>
      <c r="H391" s="51">
        <f>'3500 '!L391</f>
        <v>0.99999999497244518</v>
      </c>
      <c r="I391" s="11">
        <f>'3500 '!M391</f>
        <v>0</v>
      </c>
      <c r="J391" s="11">
        <f>'3500 '!O391</f>
        <v>52170.455829999992</v>
      </c>
      <c r="K391" s="11">
        <f>'3500 '!S391</f>
        <v>51901.906169999973</v>
      </c>
      <c r="L391" s="42">
        <f>'3500 '!T391</f>
        <v>2.2800000151619315E-3</v>
      </c>
      <c r="M391" s="51">
        <f>'3500 '!U391</f>
        <v>0.72401908089566358</v>
      </c>
      <c r="N391" s="61">
        <f>'3500 '!V391</f>
        <v>172865.00228000002</v>
      </c>
      <c r="O391" s="51">
        <f>'3500 '!AB391</f>
        <v>0.98185660402661679</v>
      </c>
      <c r="P391" s="61">
        <f>G391+'3500 '!W391-K391</f>
        <v>573981.66655000008</v>
      </c>
      <c r="Q391" s="81"/>
    </row>
    <row r="392" spans="1:17" s="6" customFormat="1" ht="18" x14ac:dyDescent="0.25">
      <c r="A392" s="6" t="str">
        <f>'3500 '!A392</f>
        <v>b</v>
      </c>
      <c r="B392" s="70" t="str">
        <f>'3500 '!B392</f>
        <v/>
      </c>
      <c r="C392" s="10" t="str">
        <f>'3500 '!C392</f>
        <v>სხვა ხარჯები</v>
      </c>
      <c r="D392" s="12">
        <f>'3500 '!D392</f>
        <v>0</v>
      </c>
      <c r="E392" s="12">
        <f>'3500 '!E392</f>
        <v>0.59</v>
      </c>
      <c r="F392" s="43">
        <f>'3500 '!F392</f>
        <v>0.59</v>
      </c>
      <c r="G392" s="43">
        <f>'3500 '!G392</f>
        <v>0.59</v>
      </c>
      <c r="H392" s="52">
        <f>'3500 '!L392</f>
        <v>1</v>
      </c>
      <c r="I392" s="12">
        <f>'3500 '!M392</f>
        <v>0</v>
      </c>
      <c r="J392" s="12">
        <f>'3500 '!O392</f>
        <v>9.9999999999999978E-2</v>
      </c>
      <c r="K392" s="12">
        <f>'3500 '!S392</f>
        <v>0</v>
      </c>
      <c r="L392" s="43">
        <f>'3500 '!T392</f>
        <v>0</v>
      </c>
      <c r="M392" s="52">
        <f>'3500 '!U392</f>
        <v>1</v>
      </c>
      <c r="N392" s="62">
        <f>'3500 '!V392</f>
        <v>0</v>
      </c>
      <c r="O392" s="52">
        <f>'3500 '!AB392</f>
        <v>1</v>
      </c>
      <c r="P392" s="62">
        <f>G392+'3500 '!W392-K392</f>
        <v>0.59</v>
      </c>
      <c r="Q392" s="81"/>
    </row>
    <row r="393" spans="1:17" s="6" customFormat="1" ht="30" x14ac:dyDescent="0.25">
      <c r="A393" s="6" t="str">
        <f>'3500 '!A393</f>
        <v>b</v>
      </c>
      <c r="B393" s="69" t="str">
        <f>'3500 '!B393</f>
        <v/>
      </c>
      <c r="C393" s="13" t="str">
        <f>'3500 '!C393</f>
        <v>არაფინანსური აქტივების ზრდა</v>
      </c>
      <c r="D393" s="14">
        <f>'3500 '!D393</f>
        <v>0</v>
      </c>
      <c r="E393" s="14">
        <f>'3500 '!E393</f>
        <v>0</v>
      </c>
      <c r="F393" s="44">
        <f>'3500 '!F393</f>
        <v>0</v>
      </c>
      <c r="G393" s="44">
        <f>'3500 '!G393</f>
        <v>0</v>
      </c>
      <c r="H393" s="53" t="str">
        <f>'3500 '!L393</f>
        <v/>
      </c>
      <c r="I393" s="14">
        <f>'3500 '!M393</f>
        <v>0</v>
      </c>
      <c r="J393" s="14">
        <f>'3500 '!O393</f>
        <v>0</v>
      </c>
      <c r="K393" s="14">
        <f>'3500 '!S393</f>
        <v>0</v>
      </c>
      <c r="L393" s="44">
        <f>'3500 '!T393</f>
        <v>0</v>
      </c>
      <c r="M393" s="53" t="str">
        <f>'3500 '!U393</f>
        <v/>
      </c>
      <c r="N393" s="63">
        <f>'3500 '!V393</f>
        <v>0</v>
      </c>
      <c r="O393" s="53" t="str">
        <f>'3500 '!AB393</f>
        <v/>
      </c>
      <c r="P393" s="63">
        <f>G393+'3500 '!W393-K393</f>
        <v>0</v>
      </c>
      <c r="Q393" s="81"/>
    </row>
    <row r="394" spans="1:17" s="6" customFormat="1" x14ac:dyDescent="0.25">
      <c r="A394" s="6" t="str">
        <f>'3500 '!A394</f>
        <v>b</v>
      </c>
      <c r="B394" s="69" t="str">
        <f>'3500 '!B394</f>
        <v/>
      </c>
      <c r="C394" s="13" t="str">
        <f>'3500 '!C394</f>
        <v>ფინანსური აქტივების ზრდა</v>
      </c>
      <c r="D394" s="14">
        <f>'3500 '!D394</f>
        <v>0</v>
      </c>
      <c r="E394" s="14">
        <f>'3500 '!E394</f>
        <v>0</v>
      </c>
      <c r="F394" s="44">
        <f>'3500 '!F394</f>
        <v>0</v>
      </c>
      <c r="G394" s="44">
        <f>'3500 '!G394</f>
        <v>0</v>
      </c>
      <c r="H394" s="53" t="str">
        <f>'3500 '!L394</f>
        <v/>
      </c>
      <c r="I394" s="14">
        <f>'3500 '!M394</f>
        <v>0</v>
      </c>
      <c r="J394" s="14">
        <f>'3500 '!O394</f>
        <v>0</v>
      </c>
      <c r="K394" s="14">
        <f>'3500 '!S394</f>
        <v>0</v>
      </c>
      <c r="L394" s="44">
        <f>'3500 '!T394</f>
        <v>0</v>
      </c>
      <c r="M394" s="53" t="str">
        <f>'3500 '!U394</f>
        <v/>
      </c>
      <c r="N394" s="63">
        <f>'3500 '!V394</f>
        <v>0</v>
      </c>
      <c r="O394" s="53" t="str">
        <f>'3500 '!AB394</f>
        <v/>
      </c>
      <c r="P394" s="63">
        <f>G394+'3500 '!W394-K394</f>
        <v>0</v>
      </c>
      <c r="Q394" s="81"/>
    </row>
    <row r="395" spans="1:17" s="6" customFormat="1" ht="18.75" thickBot="1" x14ac:dyDescent="0.3">
      <c r="A395" s="6" t="str">
        <f>'3500 '!A395</f>
        <v>b</v>
      </c>
      <c r="B395" s="71" t="str">
        <f>'3500 '!B395</f>
        <v/>
      </c>
      <c r="C395" s="15" t="str">
        <f>'3500 '!C395</f>
        <v>ვალდებულებების კლება</v>
      </c>
      <c r="D395" s="16">
        <f>'3500 '!D395</f>
        <v>0</v>
      </c>
      <c r="E395" s="16">
        <f>'3500 '!E395</f>
        <v>0.63500000000000001</v>
      </c>
      <c r="F395" s="45">
        <f>'3500 '!F395</f>
        <v>0.63500000000000001</v>
      </c>
      <c r="G395" s="45">
        <f>'3500 '!G395</f>
        <v>0.63500000000000001</v>
      </c>
      <c r="H395" s="54">
        <f>'3500 '!L395</f>
        <v>1</v>
      </c>
      <c r="I395" s="16">
        <f>'3500 '!M395</f>
        <v>0</v>
      </c>
      <c r="J395" s="16">
        <f>'3500 '!O395</f>
        <v>0</v>
      </c>
      <c r="K395" s="16">
        <f>'3500 '!S395</f>
        <v>0</v>
      </c>
      <c r="L395" s="45">
        <f>'3500 '!T395</f>
        <v>0</v>
      </c>
      <c r="M395" s="54">
        <f>'3500 '!U395</f>
        <v>1</v>
      </c>
      <c r="N395" s="64">
        <f>'3500 '!V395</f>
        <v>0</v>
      </c>
      <c r="O395" s="54">
        <f>'3500 '!AB395</f>
        <v>1</v>
      </c>
      <c r="P395" s="64">
        <f>G395+'3500 '!W395-K395</f>
        <v>0.63500000000000001</v>
      </c>
      <c r="Q395" s="81"/>
    </row>
    <row r="396" spans="1:17" s="6" customFormat="1" ht="61.5" thickTop="1" thickBot="1" x14ac:dyDescent="0.3">
      <c r="A396" s="6" t="str">
        <f>'3500 '!A396</f>
        <v>b</v>
      </c>
      <c r="B396" s="67" t="str">
        <f>'3500 '!B396</f>
        <v>35 02 02 01</v>
      </c>
      <c r="C396" s="21" t="str">
        <f>'3500 '!C396</f>
        <v>სსიპ - სოციალური მომსახურების სააგენტო (აპარატი) - სოციალური დახმარებები</v>
      </c>
      <c r="D396" s="22">
        <f>'3500 '!D396</f>
        <v>631000</v>
      </c>
      <c r="E396" s="22">
        <f>'3500 '!E396</f>
        <v>631000</v>
      </c>
      <c r="F396" s="47">
        <f>'3500 '!F396</f>
        <v>455545.00000000006</v>
      </c>
      <c r="G396" s="47">
        <f>'3500 '!G396</f>
        <v>455528.21552000003</v>
      </c>
      <c r="H396" s="56">
        <f>'3500 '!L396</f>
        <v>0.99996315516579037</v>
      </c>
      <c r="I396" s="22">
        <f>'3500 '!M396</f>
        <v>0</v>
      </c>
      <c r="J396" s="22">
        <f>'3500 '!O396</f>
        <v>52296.19812999999</v>
      </c>
      <c r="K396" s="22">
        <f>'3500 '!S396</f>
        <v>52224.448119999957</v>
      </c>
      <c r="L396" s="47">
        <f>'3500 '!T396</f>
        <v>16.784480000031181</v>
      </c>
      <c r="M396" s="56">
        <f>'3500 '!U396</f>
        <v>0.72191476310618075</v>
      </c>
      <c r="N396" s="66">
        <f>'3500 '!V396</f>
        <v>175471.78447999997</v>
      </c>
      <c r="O396" s="56">
        <f>'3500 '!AB396</f>
        <v>0.97976040494453254</v>
      </c>
      <c r="P396" s="66">
        <f>G396+'3500 '!W396-K396</f>
        <v>577054.16740000003</v>
      </c>
      <c r="Q396" s="81"/>
    </row>
    <row r="397" spans="1:17" s="6" customFormat="1" ht="15.75" thickTop="1" x14ac:dyDescent="0.25">
      <c r="A397" s="6" t="str">
        <f>'3500 '!A397</f>
        <v>b</v>
      </c>
      <c r="B397" s="69" t="str">
        <f>'3500 '!B397</f>
        <v/>
      </c>
      <c r="C397" s="13" t="str">
        <f>'3500 '!C397</f>
        <v>ხარჯები</v>
      </c>
      <c r="D397" s="14">
        <f>'3500 '!D397</f>
        <v>631000</v>
      </c>
      <c r="E397" s="14">
        <f>'3500 '!E397</f>
        <v>630999.36499999999</v>
      </c>
      <c r="F397" s="44">
        <f>'3500 '!F397</f>
        <v>455544.36500000005</v>
      </c>
      <c r="G397" s="44">
        <f>'3500 '!G397</f>
        <v>455527.58052000002</v>
      </c>
      <c r="H397" s="53">
        <f>'3500 '!L397</f>
        <v>0.99996315511443101</v>
      </c>
      <c r="I397" s="14">
        <f>'3500 '!M397</f>
        <v>0</v>
      </c>
      <c r="J397" s="14">
        <f>'3500 '!O397</f>
        <v>52296.19812999999</v>
      </c>
      <c r="K397" s="14">
        <f>'3500 '!S397</f>
        <v>52224.448119999957</v>
      </c>
      <c r="L397" s="44">
        <f>'3500 '!T397</f>
        <v>16.784480000031181</v>
      </c>
      <c r="M397" s="53">
        <f>'3500 '!U397</f>
        <v>0.7219144832578398</v>
      </c>
      <c r="N397" s="63">
        <f>'3500 '!V397</f>
        <v>175471.78447999997</v>
      </c>
      <c r="O397" s="53">
        <f>'3500 '!AB397</f>
        <v>0.9797603845766153</v>
      </c>
      <c r="P397" s="63">
        <f>G397+'3500 '!W397-K397</f>
        <v>577053.53240000003</v>
      </c>
      <c r="Q397" s="81"/>
    </row>
    <row r="398" spans="1:17" s="6" customFormat="1" ht="18" x14ac:dyDescent="0.25">
      <c r="A398" s="6" t="str">
        <f>'3500 '!A398</f>
        <v>b</v>
      </c>
      <c r="B398" s="70" t="str">
        <f>'3500 '!B398</f>
        <v/>
      </c>
      <c r="C398" s="10" t="str">
        <f>'3500 '!C398</f>
        <v>შრომის ანაზღაურება</v>
      </c>
      <c r="D398" s="12">
        <f>'3500 '!D398</f>
        <v>0</v>
      </c>
      <c r="E398" s="12">
        <f>'3500 '!E398</f>
        <v>0</v>
      </c>
      <c r="F398" s="43">
        <f>'3500 '!F398</f>
        <v>0</v>
      </c>
      <c r="G398" s="43">
        <f>'3500 '!G398</f>
        <v>0</v>
      </c>
      <c r="H398" s="52" t="str">
        <f>'3500 '!L398</f>
        <v/>
      </c>
      <c r="I398" s="12">
        <f>'3500 '!M398</f>
        <v>0</v>
      </c>
      <c r="J398" s="12">
        <f>'3500 '!O398</f>
        <v>0</v>
      </c>
      <c r="K398" s="12">
        <f>'3500 '!S398</f>
        <v>0</v>
      </c>
      <c r="L398" s="43">
        <f>'3500 '!T398</f>
        <v>0</v>
      </c>
      <c r="M398" s="52" t="str">
        <f>'3500 '!U398</f>
        <v/>
      </c>
      <c r="N398" s="62">
        <f>'3500 '!V398</f>
        <v>0</v>
      </c>
      <c r="O398" s="52" t="str">
        <f>'3500 '!AB398</f>
        <v/>
      </c>
      <c r="P398" s="62">
        <f>G398+'3500 '!W398-K398</f>
        <v>0</v>
      </c>
      <c r="Q398" s="81"/>
    </row>
    <row r="399" spans="1:17" s="6" customFormat="1" ht="18" x14ac:dyDescent="0.25">
      <c r="A399" s="6" t="str">
        <f>'3500 '!A399</f>
        <v>b</v>
      </c>
      <c r="B399" s="70" t="str">
        <f>'3500 '!B399</f>
        <v/>
      </c>
      <c r="C399" s="10" t="str">
        <f>'3500 '!C399</f>
        <v>საქონელი და მომსახურება</v>
      </c>
      <c r="D399" s="12">
        <f>'3500 '!D399</f>
        <v>5400</v>
      </c>
      <c r="E399" s="12">
        <f>'3500 '!E399</f>
        <v>4633</v>
      </c>
      <c r="F399" s="43">
        <f>'3500 '!F399</f>
        <v>2043</v>
      </c>
      <c r="G399" s="43">
        <f>'3500 '!G399</f>
        <v>2026.2178000000001</v>
      </c>
      <c r="H399" s="52">
        <f>'3500 '!L399</f>
        <v>0.99178551150269223</v>
      </c>
      <c r="I399" s="12">
        <f>'3500 '!M399</f>
        <v>0</v>
      </c>
      <c r="J399" s="12">
        <f>'3500 '!O399</f>
        <v>125.64229999999998</v>
      </c>
      <c r="K399" s="12">
        <f>'3500 '!S399</f>
        <v>322.54195000000004</v>
      </c>
      <c r="L399" s="43">
        <f>'3500 '!T399</f>
        <v>16.782199999999875</v>
      </c>
      <c r="M399" s="52">
        <f>'3500 '!U399</f>
        <v>0.4373446578890568</v>
      </c>
      <c r="N399" s="62">
        <f>'3500 '!V399</f>
        <v>2606.7821999999996</v>
      </c>
      <c r="O399" s="52">
        <f>'3500 '!AB399</f>
        <v>0.69635609756097572</v>
      </c>
      <c r="P399" s="62">
        <f>G399+'3500 '!W399-K399</f>
        <v>3071.27585</v>
      </c>
      <c r="Q399" s="81"/>
    </row>
    <row r="400" spans="1:17" s="6" customFormat="1" ht="18" x14ac:dyDescent="0.25">
      <c r="A400" s="6" t="str">
        <f>'3500 '!A400</f>
        <v>b</v>
      </c>
      <c r="B400" s="70" t="str">
        <f>'3500 '!B400</f>
        <v/>
      </c>
      <c r="C400" s="10" t="str">
        <f>'3500 '!C400</f>
        <v>პროცენტი</v>
      </c>
      <c r="D400" s="12">
        <f>'3500 '!D400</f>
        <v>0</v>
      </c>
      <c r="E400" s="12">
        <f>'3500 '!E400</f>
        <v>0</v>
      </c>
      <c r="F400" s="43">
        <f>'3500 '!F400</f>
        <v>0</v>
      </c>
      <c r="G400" s="43">
        <f>'3500 '!G400</f>
        <v>0</v>
      </c>
      <c r="H400" s="52" t="str">
        <f>'3500 '!L400</f>
        <v/>
      </c>
      <c r="I400" s="12">
        <f>'3500 '!M400</f>
        <v>0</v>
      </c>
      <c r="J400" s="12">
        <f>'3500 '!O400</f>
        <v>0</v>
      </c>
      <c r="K400" s="12">
        <f>'3500 '!S400</f>
        <v>0</v>
      </c>
      <c r="L400" s="43">
        <f>'3500 '!T400</f>
        <v>0</v>
      </c>
      <c r="M400" s="52" t="str">
        <f>'3500 '!U400</f>
        <v/>
      </c>
      <c r="N400" s="62">
        <f>'3500 '!V400</f>
        <v>0</v>
      </c>
      <c r="O400" s="52" t="str">
        <f>'3500 '!AB400</f>
        <v/>
      </c>
      <c r="P400" s="62">
        <f>G400+'3500 '!W400-K400</f>
        <v>0</v>
      </c>
      <c r="Q400" s="81"/>
    </row>
    <row r="401" spans="1:17" s="6" customFormat="1" ht="18" x14ac:dyDescent="0.25">
      <c r="A401" s="6" t="str">
        <f>'3500 '!A401</f>
        <v>b</v>
      </c>
      <c r="B401" s="70" t="str">
        <f>'3500 '!B401</f>
        <v/>
      </c>
      <c r="C401" s="10" t="str">
        <f>'3500 '!C401</f>
        <v>სუბსიდიები</v>
      </c>
      <c r="D401" s="12">
        <f>'3500 '!D401</f>
        <v>0</v>
      </c>
      <c r="E401" s="12">
        <f>'3500 '!E401</f>
        <v>0</v>
      </c>
      <c r="F401" s="43">
        <f>'3500 '!F401</f>
        <v>0</v>
      </c>
      <c r="G401" s="43">
        <f>'3500 '!G401</f>
        <v>0</v>
      </c>
      <c r="H401" s="52" t="str">
        <f>'3500 '!L401</f>
        <v/>
      </c>
      <c r="I401" s="12">
        <f>'3500 '!M401</f>
        <v>0</v>
      </c>
      <c r="J401" s="12">
        <f>'3500 '!O401</f>
        <v>0</v>
      </c>
      <c r="K401" s="12">
        <f>'3500 '!S401</f>
        <v>0</v>
      </c>
      <c r="L401" s="43">
        <f>'3500 '!T401</f>
        <v>0</v>
      </c>
      <c r="M401" s="52" t="str">
        <f>'3500 '!U401</f>
        <v/>
      </c>
      <c r="N401" s="62">
        <f>'3500 '!V401</f>
        <v>0</v>
      </c>
      <c r="O401" s="52" t="str">
        <f>'3500 '!AB401</f>
        <v/>
      </c>
      <c r="P401" s="62">
        <f>G401+'3500 '!W401-K401</f>
        <v>0</v>
      </c>
      <c r="Q401" s="81"/>
    </row>
    <row r="402" spans="1:17" s="6" customFormat="1" ht="18" x14ac:dyDescent="0.25">
      <c r="A402" s="6" t="str">
        <f>'3500 '!A402</f>
        <v>b</v>
      </c>
      <c r="B402" s="70" t="str">
        <f>'3500 '!B402</f>
        <v/>
      </c>
      <c r="C402" s="10" t="str">
        <f>'3500 '!C402</f>
        <v>გრანტები</v>
      </c>
      <c r="D402" s="12">
        <f>'3500 '!D402</f>
        <v>0</v>
      </c>
      <c r="E402" s="12">
        <f>'3500 '!E402</f>
        <v>0</v>
      </c>
      <c r="F402" s="43">
        <f>'3500 '!F402</f>
        <v>0</v>
      </c>
      <c r="G402" s="43">
        <f>'3500 '!G402</f>
        <v>0</v>
      </c>
      <c r="H402" s="52" t="str">
        <f>'3500 '!L402</f>
        <v/>
      </c>
      <c r="I402" s="12">
        <f>'3500 '!M402</f>
        <v>0</v>
      </c>
      <c r="J402" s="12">
        <f>'3500 '!O402</f>
        <v>0</v>
      </c>
      <c r="K402" s="12">
        <f>'3500 '!S402</f>
        <v>0</v>
      </c>
      <c r="L402" s="43">
        <f>'3500 '!T402</f>
        <v>0</v>
      </c>
      <c r="M402" s="52" t="str">
        <f>'3500 '!U402</f>
        <v/>
      </c>
      <c r="N402" s="62">
        <f>'3500 '!V402</f>
        <v>0</v>
      </c>
      <c r="O402" s="52" t="str">
        <f>'3500 '!AB402</f>
        <v/>
      </c>
      <c r="P402" s="62">
        <f>G402+'3500 '!W402-K402</f>
        <v>0</v>
      </c>
      <c r="Q402" s="81"/>
    </row>
    <row r="403" spans="1:17" s="6" customFormat="1" ht="18" x14ac:dyDescent="0.25">
      <c r="A403" s="6" t="str">
        <f>'3500 '!A403</f>
        <v>b</v>
      </c>
      <c r="B403" s="70" t="str">
        <f>'3500 '!B403</f>
        <v/>
      </c>
      <c r="C403" s="10" t="str">
        <f>'3500 '!C403</f>
        <v>სოციალური უზრუნველყოფა</v>
      </c>
      <c r="D403" s="12">
        <f>'3500 '!D403</f>
        <v>625600</v>
      </c>
      <c r="E403" s="12">
        <f>'3500 '!E403</f>
        <v>626365.77500000002</v>
      </c>
      <c r="F403" s="43">
        <f>'3500 '!F403</f>
        <v>453500.77500000002</v>
      </c>
      <c r="G403" s="43">
        <f>'3500 '!G403</f>
        <v>453500.77272000001</v>
      </c>
      <c r="H403" s="52">
        <f>'3500 '!L403</f>
        <v>0.99999999497244518</v>
      </c>
      <c r="I403" s="12">
        <f>'3500 '!M403</f>
        <v>0</v>
      </c>
      <c r="J403" s="12">
        <f>'3500 '!O403</f>
        <v>52170.455829999992</v>
      </c>
      <c r="K403" s="12">
        <f>'3500 '!S403</f>
        <v>51901.906169999973</v>
      </c>
      <c r="L403" s="43">
        <f>'3500 '!T403</f>
        <v>2.2800000151619315E-3</v>
      </c>
      <c r="M403" s="52">
        <f>'3500 '!U403</f>
        <v>0.72401908089566358</v>
      </c>
      <c r="N403" s="62">
        <f>'3500 '!V403</f>
        <v>172865.00228000002</v>
      </c>
      <c r="O403" s="52">
        <f>'3500 '!AB403</f>
        <v>0.98185660402661679</v>
      </c>
      <c r="P403" s="62">
        <f>G403+'3500 '!W403-K403</f>
        <v>573981.66655000008</v>
      </c>
      <c r="Q403" s="81"/>
    </row>
    <row r="404" spans="1:17" s="6" customFormat="1" ht="18" x14ac:dyDescent="0.25">
      <c r="A404" s="6" t="str">
        <f>'3500 '!A404</f>
        <v>b</v>
      </c>
      <c r="B404" s="70" t="str">
        <f>'3500 '!B404</f>
        <v/>
      </c>
      <c r="C404" s="10" t="str">
        <f>'3500 '!C404</f>
        <v>სხვა ხარჯები</v>
      </c>
      <c r="D404" s="12">
        <f>'3500 '!D404</f>
        <v>0</v>
      </c>
      <c r="E404" s="12">
        <f>'3500 '!E404</f>
        <v>0.59</v>
      </c>
      <c r="F404" s="43">
        <f>'3500 '!F404</f>
        <v>0.59</v>
      </c>
      <c r="G404" s="43">
        <f>'3500 '!G404</f>
        <v>0.59</v>
      </c>
      <c r="H404" s="52">
        <f>'3500 '!L404</f>
        <v>1</v>
      </c>
      <c r="I404" s="12">
        <f>'3500 '!M404</f>
        <v>0</v>
      </c>
      <c r="J404" s="12">
        <f>'3500 '!O404</f>
        <v>9.9999999999999978E-2</v>
      </c>
      <c r="K404" s="12">
        <f>'3500 '!S404</f>
        <v>0</v>
      </c>
      <c r="L404" s="43">
        <f>'3500 '!T404</f>
        <v>0</v>
      </c>
      <c r="M404" s="52">
        <f>'3500 '!U404</f>
        <v>1</v>
      </c>
      <c r="N404" s="62">
        <f>'3500 '!V404</f>
        <v>0</v>
      </c>
      <c r="O404" s="52">
        <f>'3500 '!AB404</f>
        <v>1</v>
      </c>
      <c r="P404" s="62">
        <f>G404+'3500 '!W404-K404</f>
        <v>0.59</v>
      </c>
      <c r="Q404" s="81"/>
    </row>
    <row r="405" spans="1:17" s="6" customFormat="1" ht="30" x14ac:dyDescent="0.25">
      <c r="A405" s="6" t="str">
        <f>'3500 '!A405</f>
        <v>b</v>
      </c>
      <c r="B405" s="69" t="str">
        <f>'3500 '!B405</f>
        <v/>
      </c>
      <c r="C405" s="13" t="str">
        <f>'3500 '!C405</f>
        <v>არაფინანსური აქტივების ზრდა</v>
      </c>
      <c r="D405" s="14">
        <f>'3500 '!D405</f>
        <v>0</v>
      </c>
      <c r="E405" s="14">
        <f>'3500 '!E405</f>
        <v>0</v>
      </c>
      <c r="F405" s="44">
        <f>'3500 '!F405</f>
        <v>0</v>
      </c>
      <c r="G405" s="44">
        <f>'3500 '!G405</f>
        <v>0</v>
      </c>
      <c r="H405" s="53" t="str">
        <f>'3500 '!L405</f>
        <v/>
      </c>
      <c r="I405" s="14">
        <f>'3500 '!M405</f>
        <v>0</v>
      </c>
      <c r="J405" s="14">
        <f>'3500 '!O405</f>
        <v>0</v>
      </c>
      <c r="K405" s="14">
        <f>'3500 '!S405</f>
        <v>0</v>
      </c>
      <c r="L405" s="44">
        <f>'3500 '!T405</f>
        <v>0</v>
      </c>
      <c r="M405" s="53" t="str">
        <f>'3500 '!U405</f>
        <v/>
      </c>
      <c r="N405" s="63">
        <f>'3500 '!V405</f>
        <v>0</v>
      </c>
      <c r="O405" s="53" t="str">
        <f>'3500 '!AB405</f>
        <v/>
      </c>
      <c r="P405" s="63">
        <f>G405+'3500 '!W405-K405</f>
        <v>0</v>
      </c>
      <c r="Q405" s="81"/>
    </row>
    <row r="406" spans="1:17" s="6" customFormat="1" x14ac:dyDescent="0.25">
      <c r="A406" s="6" t="str">
        <f>'3500 '!A406</f>
        <v>b</v>
      </c>
      <c r="B406" s="69" t="str">
        <f>'3500 '!B406</f>
        <v/>
      </c>
      <c r="C406" s="13" t="str">
        <f>'3500 '!C406</f>
        <v>ფინანსური აქტივების ზრდა</v>
      </c>
      <c r="D406" s="14">
        <f>'3500 '!D406</f>
        <v>0</v>
      </c>
      <c r="E406" s="14">
        <f>'3500 '!E406</f>
        <v>0</v>
      </c>
      <c r="F406" s="44">
        <f>'3500 '!F406</f>
        <v>0</v>
      </c>
      <c r="G406" s="44">
        <f>'3500 '!G406</f>
        <v>0</v>
      </c>
      <c r="H406" s="53" t="str">
        <f>'3500 '!L406</f>
        <v/>
      </c>
      <c r="I406" s="14">
        <f>'3500 '!M406</f>
        <v>0</v>
      </c>
      <c r="J406" s="14">
        <f>'3500 '!O406</f>
        <v>0</v>
      </c>
      <c r="K406" s="14">
        <f>'3500 '!S406</f>
        <v>0</v>
      </c>
      <c r="L406" s="44">
        <f>'3500 '!T406</f>
        <v>0</v>
      </c>
      <c r="M406" s="53" t="str">
        <f>'3500 '!U406</f>
        <v/>
      </c>
      <c r="N406" s="63">
        <f>'3500 '!V406</f>
        <v>0</v>
      </c>
      <c r="O406" s="53" t="str">
        <f>'3500 '!AB406</f>
        <v/>
      </c>
      <c r="P406" s="63">
        <f>G406+'3500 '!W406-K406</f>
        <v>0</v>
      </c>
      <c r="Q406" s="81"/>
    </row>
    <row r="407" spans="1:17" s="6" customFormat="1" ht="15.75" thickBot="1" x14ac:dyDescent="0.3">
      <c r="A407" s="6" t="str">
        <f>'3500 '!A407</f>
        <v>b</v>
      </c>
      <c r="B407" s="71" t="str">
        <f>'3500 '!B407</f>
        <v/>
      </c>
      <c r="C407" s="17" t="str">
        <f>'3500 '!C407</f>
        <v>ვალდებულებების კლება</v>
      </c>
      <c r="D407" s="18">
        <f>'3500 '!D407</f>
        <v>0</v>
      </c>
      <c r="E407" s="18">
        <f>'3500 '!E407</f>
        <v>0.63500000000000001</v>
      </c>
      <c r="F407" s="46">
        <f>'3500 '!F407</f>
        <v>0.63500000000000001</v>
      </c>
      <c r="G407" s="46">
        <f>'3500 '!G407</f>
        <v>0.63500000000000001</v>
      </c>
      <c r="H407" s="55">
        <f>'3500 '!L407</f>
        <v>1</v>
      </c>
      <c r="I407" s="18">
        <f>'3500 '!M407</f>
        <v>0</v>
      </c>
      <c r="J407" s="18">
        <f>'3500 '!O407</f>
        <v>0</v>
      </c>
      <c r="K407" s="18">
        <f>'3500 '!S407</f>
        <v>0</v>
      </c>
      <c r="L407" s="46">
        <f>'3500 '!T407</f>
        <v>0</v>
      </c>
      <c r="M407" s="55">
        <f>'3500 '!U407</f>
        <v>1</v>
      </c>
      <c r="N407" s="65">
        <f>'3500 '!V407</f>
        <v>0</v>
      </c>
      <c r="O407" s="55">
        <f>'3500 '!AB407</f>
        <v>1</v>
      </c>
      <c r="P407" s="65">
        <f>G407+'3500 '!W407-K407</f>
        <v>0.63500000000000001</v>
      </c>
      <c r="Q407" s="81"/>
    </row>
    <row r="408" spans="1:17" s="6" customFormat="1" ht="61.5" thickTop="1" thickBot="1" x14ac:dyDescent="0.3">
      <c r="A408" s="6" t="str">
        <f>'3500 '!A408</f>
        <v>b</v>
      </c>
      <c r="B408" s="67" t="str">
        <f>'3500 '!B408</f>
        <v>35 02 02 02</v>
      </c>
      <c r="C408" s="25" t="str">
        <f>'3500 '!C408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408" s="22">
        <f>'3500 '!D408</f>
        <v>0</v>
      </c>
      <c r="E408" s="22">
        <f>'3500 '!E408</f>
        <v>0</v>
      </c>
      <c r="F408" s="47">
        <f>'3500 '!F408</f>
        <v>0</v>
      </c>
      <c r="G408" s="47">
        <f>'3500 '!G408</f>
        <v>0</v>
      </c>
      <c r="H408" s="56" t="str">
        <f>'3500 '!L408</f>
        <v/>
      </c>
      <c r="I408" s="22">
        <f>'3500 '!M408</f>
        <v>0</v>
      </c>
      <c r="J408" s="22">
        <f>'3500 '!O408</f>
        <v>0</v>
      </c>
      <c r="K408" s="22">
        <f>'3500 '!S408</f>
        <v>0</v>
      </c>
      <c r="L408" s="47">
        <f>'3500 '!T408</f>
        <v>0</v>
      </c>
      <c r="M408" s="56" t="str">
        <f>'3500 '!U408</f>
        <v/>
      </c>
      <c r="N408" s="66">
        <f>'3500 '!V408</f>
        <v>0</v>
      </c>
      <c r="O408" s="56" t="str">
        <f>'3500 '!AB408</f>
        <v/>
      </c>
      <c r="P408" s="66">
        <f>G408+'3500 '!W408-K408</f>
        <v>0</v>
      </c>
    </row>
    <row r="409" spans="1:17" s="6" customFormat="1" ht="15.75" thickTop="1" x14ac:dyDescent="0.25">
      <c r="A409" s="6" t="str">
        <f>'3500 '!A409</f>
        <v>b</v>
      </c>
      <c r="B409" s="69" t="str">
        <f>'3500 '!B409</f>
        <v/>
      </c>
      <c r="C409" s="13" t="str">
        <f>'3500 '!C409</f>
        <v>ხარჯები</v>
      </c>
      <c r="D409" s="14">
        <f>'3500 '!D409</f>
        <v>0</v>
      </c>
      <c r="E409" s="14">
        <f>'3500 '!E409</f>
        <v>0</v>
      </c>
      <c r="F409" s="44">
        <f>'3500 '!F409</f>
        <v>0</v>
      </c>
      <c r="G409" s="44">
        <f>'3500 '!G409</f>
        <v>0</v>
      </c>
      <c r="H409" s="53" t="str">
        <f>'3500 '!L409</f>
        <v/>
      </c>
      <c r="I409" s="14">
        <f>'3500 '!M409</f>
        <v>0</v>
      </c>
      <c r="J409" s="14">
        <f>'3500 '!O409</f>
        <v>0</v>
      </c>
      <c r="K409" s="14">
        <f>'3500 '!S409</f>
        <v>0</v>
      </c>
      <c r="L409" s="44">
        <f>'3500 '!T409</f>
        <v>0</v>
      </c>
      <c r="M409" s="53" t="str">
        <f>'3500 '!U409</f>
        <v/>
      </c>
      <c r="N409" s="63">
        <f>'3500 '!V409</f>
        <v>0</v>
      </c>
      <c r="O409" s="53" t="str">
        <f>'3500 '!AB409</f>
        <v/>
      </c>
      <c r="P409" s="63">
        <f>G409+'3500 '!W409-K409</f>
        <v>0</v>
      </c>
    </row>
    <row r="410" spans="1:17" s="6" customFormat="1" ht="18" x14ac:dyDescent="0.25">
      <c r="A410" s="6" t="str">
        <f>'3500 '!A410</f>
        <v>b</v>
      </c>
      <c r="B410" s="70" t="str">
        <f>'3500 '!B410</f>
        <v/>
      </c>
      <c r="C410" s="10" t="str">
        <f>'3500 '!C410</f>
        <v>შრომის ანაზღაურება</v>
      </c>
      <c r="D410" s="12">
        <f>'3500 '!D410</f>
        <v>0</v>
      </c>
      <c r="E410" s="12">
        <f>'3500 '!E410</f>
        <v>0</v>
      </c>
      <c r="F410" s="43">
        <f>'3500 '!F410</f>
        <v>0</v>
      </c>
      <c r="G410" s="43">
        <f>'3500 '!G410</f>
        <v>0</v>
      </c>
      <c r="H410" s="52" t="str">
        <f>'3500 '!L410</f>
        <v/>
      </c>
      <c r="I410" s="12">
        <f>'3500 '!M410</f>
        <v>0</v>
      </c>
      <c r="J410" s="12">
        <f>'3500 '!O410</f>
        <v>0</v>
      </c>
      <c r="K410" s="12">
        <f>'3500 '!S410</f>
        <v>0</v>
      </c>
      <c r="L410" s="43">
        <f>'3500 '!T410</f>
        <v>0</v>
      </c>
      <c r="M410" s="52" t="str">
        <f>'3500 '!U410</f>
        <v/>
      </c>
      <c r="N410" s="62">
        <f>'3500 '!V410</f>
        <v>0</v>
      </c>
      <c r="O410" s="52" t="str">
        <f>'3500 '!AB410</f>
        <v/>
      </c>
      <c r="P410" s="62">
        <f>G410+'3500 '!W410-K410</f>
        <v>0</v>
      </c>
    </row>
    <row r="411" spans="1:17" s="6" customFormat="1" ht="18" x14ac:dyDescent="0.25">
      <c r="A411" s="6" t="str">
        <f>'3500 '!A411</f>
        <v>b</v>
      </c>
      <c r="B411" s="70" t="str">
        <f>'3500 '!B411</f>
        <v/>
      </c>
      <c r="C411" s="10" t="str">
        <f>'3500 '!C411</f>
        <v>საქონელი და მომსახურება</v>
      </c>
      <c r="D411" s="12">
        <f>'3500 '!D411</f>
        <v>0</v>
      </c>
      <c r="E411" s="12">
        <f>'3500 '!E411</f>
        <v>0</v>
      </c>
      <c r="F411" s="43">
        <f>'3500 '!F411</f>
        <v>0</v>
      </c>
      <c r="G411" s="43">
        <f>'3500 '!G411</f>
        <v>0</v>
      </c>
      <c r="H411" s="52" t="str">
        <f>'3500 '!L411</f>
        <v/>
      </c>
      <c r="I411" s="12">
        <f>'3500 '!M411</f>
        <v>0</v>
      </c>
      <c r="J411" s="12">
        <f>'3500 '!O411</f>
        <v>0</v>
      </c>
      <c r="K411" s="12">
        <f>'3500 '!S411</f>
        <v>0</v>
      </c>
      <c r="L411" s="43">
        <f>'3500 '!T411</f>
        <v>0</v>
      </c>
      <c r="M411" s="52" t="str">
        <f>'3500 '!U411</f>
        <v/>
      </c>
      <c r="N411" s="62">
        <f>'3500 '!V411</f>
        <v>0</v>
      </c>
      <c r="O411" s="52" t="str">
        <f>'3500 '!AB411</f>
        <v/>
      </c>
      <c r="P411" s="62">
        <f>G411+'3500 '!W411-K411</f>
        <v>0</v>
      </c>
    </row>
    <row r="412" spans="1:17" s="6" customFormat="1" ht="18" x14ac:dyDescent="0.25">
      <c r="A412" s="6" t="str">
        <f>'3500 '!A412</f>
        <v>b</v>
      </c>
      <c r="B412" s="70" t="str">
        <f>'3500 '!B412</f>
        <v/>
      </c>
      <c r="C412" s="10" t="str">
        <f>'3500 '!C412</f>
        <v>პროცენტი</v>
      </c>
      <c r="D412" s="12">
        <f>'3500 '!D412</f>
        <v>0</v>
      </c>
      <c r="E412" s="12">
        <f>'3500 '!E412</f>
        <v>0</v>
      </c>
      <c r="F412" s="43">
        <f>'3500 '!F412</f>
        <v>0</v>
      </c>
      <c r="G412" s="43">
        <f>'3500 '!G412</f>
        <v>0</v>
      </c>
      <c r="H412" s="52" t="str">
        <f>'3500 '!L412</f>
        <v/>
      </c>
      <c r="I412" s="12">
        <f>'3500 '!M412</f>
        <v>0</v>
      </c>
      <c r="J412" s="12">
        <f>'3500 '!O412</f>
        <v>0</v>
      </c>
      <c r="K412" s="12">
        <f>'3500 '!S412</f>
        <v>0</v>
      </c>
      <c r="L412" s="43">
        <f>'3500 '!T412</f>
        <v>0</v>
      </c>
      <c r="M412" s="52" t="str">
        <f>'3500 '!U412</f>
        <v/>
      </c>
      <c r="N412" s="62">
        <f>'3500 '!V412</f>
        <v>0</v>
      </c>
      <c r="O412" s="52" t="str">
        <f>'3500 '!AB412</f>
        <v/>
      </c>
      <c r="P412" s="62">
        <f>G412+'3500 '!W412-K412</f>
        <v>0</v>
      </c>
    </row>
    <row r="413" spans="1:17" s="6" customFormat="1" ht="18" x14ac:dyDescent="0.25">
      <c r="A413" s="6" t="str">
        <f>'3500 '!A413</f>
        <v>b</v>
      </c>
      <c r="B413" s="70" t="str">
        <f>'3500 '!B413</f>
        <v/>
      </c>
      <c r="C413" s="10" t="str">
        <f>'3500 '!C413</f>
        <v>სუბსიდიები</v>
      </c>
      <c r="D413" s="12">
        <f>'3500 '!D413</f>
        <v>0</v>
      </c>
      <c r="E413" s="12">
        <f>'3500 '!E413</f>
        <v>0</v>
      </c>
      <c r="F413" s="43">
        <f>'3500 '!F413</f>
        <v>0</v>
      </c>
      <c r="G413" s="43">
        <f>'3500 '!G413</f>
        <v>0</v>
      </c>
      <c r="H413" s="52" t="str">
        <f>'3500 '!L413</f>
        <v/>
      </c>
      <c r="I413" s="12">
        <f>'3500 '!M413</f>
        <v>0</v>
      </c>
      <c r="J413" s="12">
        <f>'3500 '!O413</f>
        <v>0</v>
      </c>
      <c r="K413" s="12">
        <f>'3500 '!S413</f>
        <v>0</v>
      </c>
      <c r="L413" s="43">
        <f>'3500 '!T413</f>
        <v>0</v>
      </c>
      <c r="M413" s="52" t="str">
        <f>'3500 '!U413</f>
        <v/>
      </c>
      <c r="N413" s="62">
        <f>'3500 '!V413</f>
        <v>0</v>
      </c>
      <c r="O413" s="52" t="str">
        <f>'3500 '!AB413</f>
        <v/>
      </c>
      <c r="P413" s="62">
        <f>G413+'3500 '!W413-K413</f>
        <v>0</v>
      </c>
    </row>
    <row r="414" spans="1:17" s="6" customFormat="1" ht="18" x14ac:dyDescent="0.25">
      <c r="A414" s="6" t="str">
        <f>'3500 '!A414</f>
        <v>b</v>
      </c>
      <c r="B414" s="70" t="str">
        <f>'3500 '!B414</f>
        <v/>
      </c>
      <c r="C414" s="10" t="str">
        <f>'3500 '!C414</f>
        <v>გრანტები</v>
      </c>
      <c r="D414" s="12">
        <f>'3500 '!D414</f>
        <v>0</v>
      </c>
      <c r="E414" s="12">
        <f>'3500 '!E414</f>
        <v>0</v>
      </c>
      <c r="F414" s="43">
        <f>'3500 '!F414</f>
        <v>0</v>
      </c>
      <c r="G414" s="43">
        <f>'3500 '!G414</f>
        <v>0</v>
      </c>
      <c r="H414" s="52" t="str">
        <f>'3500 '!L414</f>
        <v/>
      </c>
      <c r="I414" s="12">
        <f>'3500 '!M414</f>
        <v>0</v>
      </c>
      <c r="J414" s="12">
        <f>'3500 '!O414</f>
        <v>0</v>
      </c>
      <c r="K414" s="12">
        <f>'3500 '!S414</f>
        <v>0</v>
      </c>
      <c r="L414" s="43">
        <f>'3500 '!T414</f>
        <v>0</v>
      </c>
      <c r="M414" s="52" t="str">
        <f>'3500 '!U414</f>
        <v/>
      </c>
      <c r="N414" s="62">
        <f>'3500 '!V414</f>
        <v>0</v>
      </c>
      <c r="O414" s="52" t="str">
        <f>'3500 '!AB414</f>
        <v/>
      </c>
      <c r="P414" s="62">
        <f>G414+'3500 '!W414-K414</f>
        <v>0</v>
      </c>
    </row>
    <row r="415" spans="1:17" s="6" customFormat="1" ht="18" x14ac:dyDescent="0.25">
      <c r="A415" s="6" t="str">
        <f>'3500 '!A415</f>
        <v>b</v>
      </c>
      <c r="B415" s="70" t="str">
        <f>'3500 '!B415</f>
        <v/>
      </c>
      <c r="C415" s="10" t="str">
        <f>'3500 '!C415</f>
        <v>სოციალური უზრუნველყოფა</v>
      </c>
      <c r="D415" s="12">
        <f>'3500 '!D415</f>
        <v>0</v>
      </c>
      <c r="E415" s="12">
        <f>'3500 '!E415</f>
        <v>0</v>
      </c>
      <c r="F415" s="43">
        <f>'3500 '!F415</f>
        <v>0</v>
      </c>
      <c r="G415" s="43">
        <f>'3500 '!G415</f>
        <v>0</v>
      </c>
      <c r="H415" s="52" t="str">
        <f>'3500 '!L415</f>
        <v/>
      </c>
      <c r="I415" s="12">
        <f>'3500 '!M415</f>
        <v>0</v>
      </c>
      <c r="J415" s="12">
        <f>'3500 '!O415</f>
        <v>0</v>
      </c>
      <c r="K415" s="12">
        <f>'3500 '!S415</f>
        <v>0</v>
      </c>
      <c r="L415" s="43">
        <f>'3500 '!T415</f>
        <v>0</v>
      </c>
      <c r="M415" s="52" t="str">
        <f>'3500 '!U415</f>
        <v/>
      </c>
      <c r="N415" s="62">
        <f>'3500 '!V415</f>
        <v>0</v>
      </c>
      <c r="O415" s="52" t="str">
        <f>'3500 '!AB415</f>
        <v/>
      </c>
      <c r="P415" s="62">
        <f>G415+'3500 '!W415-K415</f>
        <v>0</v>
      </c>
    </row>
    <row r="416" spans="1:17" s="6" customFormat="1" ht="18" x14ac:dyDescent="0.25">
      <c r="A416" s="6" t="str">
        <f>'3500 '!A416</f>
        <v>b</v>
      </c>
      <c r="B416" s="70" t="str">
        <f>'3500 '!B416</f>
        <v/>
      </c>
      <c r="C416" s="10" t="str">
        <f>'3500 '!C416</f>
        <v>სხვა ხარჯები</v>
      </c>
      <c r="D416" s="12">
        <f>'3500 '!D416</f>
        <v>0</v>
      </c>
      <c r="E416" s="12">
        <f>'3500 '!E416</f>
        <v>0</v>
      </c>
      <c r="F416" s="43">
        <f>'3500 '!F416</f>
        <v>0</v>
      </c>
      <c r="G416" s="43">
        <f>'3500 '!G416</f>
        <v>0</v>
      </c>
      <c r="H416" s="52" t="str">
        <f>'3500 '!L416</f>
        <v/>
      </c>
      <c r="I416" s="12">
        <f>'3500 '!M416</f>
        <v>0</v>
      </c>
      <c r="J416" s="12">
        <f>'3500 '!O416</f>
        <v>0</v>
      </c>
      <c r="K416" s="12">
        <f>'3500 '!S416</f>
        <v>0</v>
      </c>
      <c r="L416" s="43">
        <f>'3500 '!T416</f>
        <v>0</v>
      </c>
      <c r="M416" s="52" t="str">
        <f>'3500 '!U416</f>
        <v/>
      </c>
      <c r="N416" s="62">
        <f>'3500 '!V416</f>
        <v>0</v>
      </c>
      <c r="O416" s="52" t="str">
        <f>'3500 '!AB416</f>
        <v/>
      </c>
      <c r="P416" s="62">
        <f>G416+'3500 '!W416-K416</f>
        <v>0</v>
      </c>
    </row>
    <row r="417" spans="1:16" s="6" customFormat="1" ht="30" x14ac:dyDescent="0.25">
      <c r="A417" s="6" t="str">
        <f>'3500 '!A417</f>
        <v>b</v>
      </c>
      <c r="B417" s="69" t="str">
        <f>'3500 '!B417</f>
        <v/>
      </c>
      <c r="C417" s="13" t="str">
        <f>'3500 '!C417</f>
        <v>არაფინანსური აქტივების ზრდა</v>
      </c>
      <c r="D417" s="14">
        <f>'3500 '!D417</f>
        <v>0</v>
      </c>
      <c r="E417" s="14">
        <f>'3500 '!E417</f>
        <v>0</v>
      </c>
      <c r="F417" s="44">
        <f>'3500 '!F417</f>
        <v>0</v>
      </c>
      <c r="G417" s="44">
        <f>'3500 '!G417</f>
        <v>0</v>
      </c>
      <c r="H417" s="53" t="str">
        <f>'3500 '!L417</f>
        <v/>
      </c>
      <c r="I417" s="14">
        <f>'3500 '!M417</f>
        <v>0</v>
      </c>
      <c r="J417" s="14">
        <f>'3500 '!O417</f>
        <v>0</v>
      </c>
      <c r="K417" s="14">
        <f>'3500 '!S417</f>
        <v>0</v>
      </c>
      <c r="L417" s="44">
        <f>'3500 '!T417</f>
        <v>0</v>
      </c>
      <c r="M417" s="53" t="str">
        <f>'3500 '!U417</f>
        <v/>
      </c>
      <c r="N417" s="63">
        <f>'3500 '!V417</f>
        <v>0</v>
      </c>
      <c r="O417" s="53" t="str">
        <f>'3500 '!AB417</f>
        <v/>
      </c>
      <c r="P417" s="63">
        <f>G417+'3500 '!W417-K417</f>
        <v>0</v>
      </c>
    </row>
    <row r="418" spans="1:16" s="6" customFormat="1" x14ac:dyDescent="0.25">
      <c r="A418" s="6" t="str">
        <f>'3500 '!A418</f>
        <v>b</v>
      </c>
      <c r="B418" s="69" t="str">
        <f>'3500 '!B418</f>
        <v/>
      </c>
      <c r="C418" s="13" t="str">
        <f>'3500 '!C418</f>
        <v>ფინანსური აქტივების ზრდა</v>
      </c>
      <c r="D418" s="14">
        <f>'3500 '!D418</f>
        <v>0</v>
      </c>
      <c r="E418" s="14">
        <f>'3500 '!E418</f>
        <v>0</v>
      </c>
      <c r="F418" s="44">
        <f>'3500 '!F418</f>
        <v>0</v>
      </c>
      <c r="G418" s="44">
        <f>'3500 '!G418</f>
        <v>0</v>
      </c>
      <c r="H418" s="53" t="str">
        <f>'3500 '!L418</f>
        <v/>
      </c>
      <c r="I418" s="14">
        <f>'3500 '!M418</f>
        <v>0</v>
      </c>
      <c r="J418" s="14">
        <f>'3500 '!O418</f>
        <v>0</v>
      </c>
      <c r="K418" s="14">
        <f>'3500 '!S418</f>
        <v>0</v>
      </c>
      <c r="L418" s="44">
        <f>'3500 '!T418</f>
        <v>0</v>
      </c>
      <c r="M418" s="53" t="str">
        <f>'3500 '!U418</f>
        <v/>
      </c>
      <c r="N418" s="63">
        <f>'3500 '!V418</f>
        <v>0</v>
      </c>
      <c r="O418" s="53" t="str">
        <f>'3500 '!AB418</f>
        <v/>
      </c>
      <c r="P418" s="63">
        <f>G418+'3500 '!W418-K418</f>
        <v>0</v>
      </c>
    </row>
    <row r="419" spans="1:16" s="6" customFormat="1" ht="15.75" thickBot="1" x14ac:dyDescent="0.3">
      <c r="A419" s="6" t="str">
        <f>'3500 '!A419</f>
        <v>b</v>
      </c>
      <c r="B419" s="71" t="str">
        <f>'3500 '!B419</f>
        <v/>
      </c>
      <c r="C419" s="17" t="str">
        <f>'3500 '!C419</f>
        <v>ვალდებულებების კლება</v>
      </c>
      <c r="D419" s="18">
        <f>'3500 '!D419</f>
        <v>0</v>
      </c>
      <c r="E419" s="18">
        <f>'3500 '!E419</f>
        <v>0</v>
      </c>
      <c r="F419" s="46">
        <f>'3500 '!F419</f>
        <v>0</v>
      </c>
      <c r="G419" s="46">
        <f>'3500 '!G419</f>
        <v>0</v>
      </c>
      <c r="H419" s="55" t="str">
        <f>'3500 '!L419</f>
        <v/>
      </c>
      <c r="I419" s="18">
        <f>'3500 '!M419</f>
        <v>0</v>
      </c>
      <c r="J419" s="18">
        <f>'3500 '!O419</f>
        <v>0</v>
      </c>
      <c r="K419" s="18">
        <f>'3500 '!S419</f>
        <v>0</v>
      </c>
      <c r="L419" s="46">
        <f>'3500 '!T419</f>
        <v>0</v>
      </c>
      <c r="M419" s="55" t="str">
        <f>'3500 '!U419</f>
        <v/>
      </c>
      <c r="N419" s="65">
        <f>'3500 '!V419</f>
        <v>0</v>
      </c>
      <c r="O419" s="55" t="str">
        <f>'3500 '!AB419</f>
        <v/>
      </c>
      <c r="P419" s="65">
        <f>G419+'3500 '!W419-K419</f>
        <v>0</v>
      </c>
    </row>
    <row r="420" spans="1:16" s="6" customFormat="1" ht="61.5" thickTop="1" thickBot="1" x14ac:dyDescent="0.3">
      <c r="A420" s="6" t="str">
        <f>'3500 '!A420</f>
        <v>b</v>
      </c>
      <c r="B420" s="67" t="str">
        <f>'3500 '!B420</f>
        <v>35 02 02 03</v>
      </c>
      <c r="C420" s="25" t="str">
        <f>'3500 '!C420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420" s="22">
        <f>'3500 '!D420</f>
        <v>0</v>
      </c>
      <c r="E420" s="22">
        <f>'3500 '!E420</f>
        <v>0</v>
      </c>
      <c r="F420" s="47">
        <f>'3500 '!F420</f>
        <v>0</v>
      </c>
      <c r="G420" s="47">
        <f>'3500 '!G420</f>
        <v>0</v>
      </c>
      <c r="H420" s="56" t="str">
        <f>'3500 '!L420</f>
        <v/>
      </c>
      <c r="I420" s="22">
        <f>'3500 '!M420</f>
        <v>0</v>
      </c>
      <c r="J420" s="22">
        <f>'3500 '!O420</f>
        <v>0</v>
      </c>
      <c r="K420" s="22">
        <f>'3500 '!S420</f>
        <v>0</v>
      </c>
      <c r="L420" s="47">
        <f>'3500 '!T420</f>
        <v>0</v>
      </c>
      <c r="M420" s="56" t="str">
        <f>'3500 '!U420</f>
        <v/>
      </c>
      <c r="N420" s="66">
        <f>'3500 '!V420</f>
        <v>0</v>
      </c>
      <c r="O420" s="56" t="str">
        <f>'3500 '!AB420</f>
        <v/>
      </c>
      <c r="P420" s="66">
        <f>G420+'3500 '!W420-K420</f>
        <v>0</v>
      </c>
    </row>
    <row r="421" spans="1:16" s="6" customFormat="1" ht="15.75" thickTop="1" x14ac:dyDescent="0.25">
      <c r="A421" s="6" t="str">
        <f>'3500 '!A421</f>
        <v>b</v>
      </c>
      <c r="B421" s="69" t="str">
        <f>'3500 '!B421</f>
        <v/>
      </c>
      <c r="C421" s="13" t="str">
        <f>'3500 '!C421</f>
        <v>ხარჯები</v>
      </c>
      <c r="D421" s="14">
        <f>'3500 '!D421</f>
        <v>0</v>
      </c>
      <c r="E421" s="14">
        <f>'3500 '!E421</f>
        <v>0</v>
      </c>
      <c r="F421" s="44">
        <f>'3500 '!F421</f>
        <v>0</v>
      </c>
      <c r="G421" s="44">
        <f>'3500 '!G421</f>
        <v>0</v>
      </c>
      <c r="H421" s="53" t="str">
        <f>'3500 '!L421</f>
        <v/>
      </c>
      <c r="I421" s="14">
        <f>'3500 '!M421</f>
        <v>0</v>
      </c>
      <c r="J421" s="14">
        <f>'3500 '!O421</f>
        <v>0</v>
      </c>
      <c r="K421" s="14">
        <f>'3500 '!S421</f>
        <v>0</v>
      </c>
      <c r="L421" s="44">
        <f>'3500 '!T421</f>
        <v>0</v>
      </c>
      <c r="M421" s="53" t="str">
        <f>'3500 '!U421</f>
        <v/>
      </c>
      <c r="N421" s="63">
        <f>'3500 '!V421</f>
        <v>0</v>
      </c>
      <c r="O421" s="53" t="str">
        <f>'3500 '!AB421</f>
        <v/>
      </c>
      <c r="P421" s="63">
        <f>G421+'3500 '!W421-K421</f>
        <v>0</v>
      </c>
    </row>
    <row r="422" spans="1:16" s="6" customFormat="1" ht="18" x14ac:dyDescent="0.25">
      <c r="A422" s="6" t="str">
        <f>'3500 '!A422</f>
        <v>b</v>
      </c>
      <c r="B422" s="70" t="str">
        <f>'3500 '!B422</f>
        <v/>
      </c>
      <c r="C422" s="10" t="str">
        <f>'3500 '!C422</f>
        <v>შრომის ანაზღაურება</v>
      </c>
      <c r="D422" s="12">
        <f>'3500 '!D422</f>
        <v>0</v>
      </c>
      <c r="E422" s="12">
        <f>'3500 '!E422</f>
        <v>0</v>
      </c>
      <c r="F422" s="43">
        <f>'3500 '!F422</f>
        <v>0</v>
      </c>
      <c r="G422" s="43">
        <f>'3500 '!G422</f>
        <v>0</v>
      </c>
      <c r="H422" s="52" t="str">
        <f>'3500 '!L422</f>
        <v/>
      </c>
      <c r="I422" s="12">
        <f>'3500 '!M422</f>
        <v>0</v>
      </c>
      <c r="J422" s="12">
        <f>'3500 '!O422</f>
        <v>0</v>
      </c>
      <c r="K422" s="12">
        <f>'3500 '!S422</f>
        <v>0</v>
      </c>
      <c r="L422" s="43">
        <f>'3500 '!T422</f>
        <v>0</v>
      </c>
      <c r="M422" s="52" t="str">
        <f>'3500 '!U422</f>
        <v/>
      </c>
      <c r="N422" s="62">
        <f>'3500 '!V422</f>
        <v>0</v>
      </c>
      <c r="O422" s="52" t="str">
        <f>'3500 '!AB422</f>
        <v/>
      </c>
      <c r="P422" s="62">
        <f>G422+'3500 '!W422-K422</f>
        <v>0</v>
      </c>
    </row>
    <row r="423" spans="1:16" s="6" customFormat="1" ht="18" x14ac:dyDescent="0.25">
      <c r="A423" s="6" t="str">
        <f>'3500 '!A423</f>
        <v>b</v>
      </c>
      <c r="B423" s="70" t="str">
        <f>'3500 '!B423</f>
        <v/>
      </c>
      <c r="C423" s="10" t="str">
        <f>'3500 '!C423</f>
        <v>საქონელი და მომსახურება</v>
      </c>
      <c r="D423" s="12">
        <f>'3500 '!D423</f>
        <v>0</v>
      </c>
      <c r="E423" s="12">
        <f>'3500 '!E423</f>
        <v>0</v>
      </c>
      <c r="F423" s="43">
        <f>'3500 '!F423</f>
        <v>0</v>
      </c>
      <c r="G423" s="43">
        <f>'3500 '!G423</f>
        <v>0</v>
      </c>
      <c r="H423" s="52" t="str">
        <f>'3500 '!L423</f>
        <v/>
      </c>
      <c r="I423" s="12">
        <f>'3500 '!M423</f>
        <v>0</v>
      </c>
      <c r="J423" s="12">
        <f>'3500 '!O423</f>
        <v>0</v>
      </c>
      <c r="K423" s="12">
        <f>'3500 '!S423</f>
        <v>0</v>
      </c>
      <c r="L423" s="43">
        <f>'3500 '!T423</f>
        <v>0</v>
      </c>
      <c r="M423" s="52" t="str">
        <f>'3500 '!U423</f>
        <v/>
      </c>
      <c r="N423" s="62">
        <f>'3500 '!V423</f>
        <v>0</v>
      </c>
      <c r="O423" s="52" t="str">
        <f>'3500 '!AB423</f>
        <v/>
      </c>
      <c r="P423" s="62">
        <f>G423+'3500 '!W423-K423</f>
        <v>0</v>
      </c>
    </row>
    <row r="424" spans="1:16" s="6" customFormat="1" ht="18" x14ac:dyDescent="0.25">
      <c r="A424" s="6" t="str">
        <f>'3500 '!A424</f>
        <v>b</v>
      </c>
      <c r="B424" s="70" t="str">
        <f>'3500 '!B424</f>
        <v/>
      </c>
      <c r="C424" s="10" t="str">
        <f>'3500 '!C424</f>
        <v>პროცენტი</v>
      </c>
      <c r="D424" s="12">
        <f>'3500 '!D424</f>
        <v>0</v>
      </c>
      <c r="E424" s="12">
        <f>'3500 '!E424</f>
        <v>0</v>
      </c>
      <c r="F424" s="43">
        <f>'3500 '!F424</f>
        <v>0</v>
      </c>
      <c r="G424" s="43">
        <f>'3500 '!G424</f>
        <v>0</v>
      </c>
      <c r="H424" s="52" t="str">
        <f>'3500 '!L424</f>
        <v/>
      </c>
      <c r="I424" s="12">
        <f>'3500 '!M424</f>
        <v>0</v>
      </c>
      <c r="J424" s="12">
        <f>'3500 '!O424</f>
        <v>0</v>
      </c>
      <c r="K424" s="12">
        <f>'3500 '!S424</f>
        <v>0</v>
      </c>
      <c r="L424" s="43">
        <f>'3500 '!T424</f>
        <v>0</v>
      </c>
      <c r="M424" s="52" t="str">
        <f>'3500 '!U424</f>
        <v/>
      </c>
      <c r="N424" s="62">
        <f>'3500 '!V424</f>
        <v>0</v>
      </c>
      <c r="O424" s="52" t="str">
        <f>'3500 '!AB424</f>
        <v/>
      </c>
      <c r="P424" s="62">
        <f>G424+'3500 '!W424-K424</f>
        <v>0</v>
      </c>
    </row>
    <row r="425" spans="1:16" s="6" customFormat="1" ht="18" x14ac:dyDescent="0.25">
      <c r="A425" s="6" t="str">
        <f>'3500 '!A425</f>
        <v>b</v>
      </c>
      <c r="B425" s="70" t="str">
        <f>'3500 '!B425</f>
        <v/>
      </c>
      <c r="C425" s="10" t="str">
        <f>'3500 '!C425</f>
        <v>სუბსიდიები</v>
      </c>
      <c r="D425" s="12">
        <f>'3500 '!D425</f>
        <v>0</v>
      </c>
      <c r="E425" s="12">
        <f>'3500 '!E425</f>
        <v>0</v>
      </c>
      <c r="F425" s="43">
        <f>'3500 '!F425</f>
        <v>0</v>
      </c>
      <c r="G425" s="43">
        <f>'3500 '!G425</f>
        <v>0</v>
      </c>
      <c r="H425" s="52" t="str">
        <f>'3500 '!L425</f>
        <v/>
      </c>
      <c r="I425" s="12">
        <f>'3500 '!M425</f>
        <v>0</v>
      </c>
      <c r="J425" s="12">
        <f>'3500 '!O425</f>
        <v>0</v>
      </c>
      <c r="K425" s="12">
        <f>'3500 '!S425</f>
        <v>0</v>
      </c>
      <c r="L425" s="43">
        <f>'3500 '!T425</f>
        <v>0</v>
      </c>
      <c r="M425" s="52" t="str">
        <f>'3500 '!U425</f>
        <v/>
      </c>
      <c r="N425" s="62">
        <f>'3500 '!V425</f>
        <v>0</v>
      </c>
      <c r="O425" s="52" t="str">
        <f>'3500 '!AB425</f>
        <v/>
      </c>
      <c r="P425" s="62">
        <f>G425+'3500 '!W425-K425</f>
        <v>0</v>
      </c>
    </row>
    <row r="426" spans="1:16" s="6" customFormat="1" ht="18" x14ac:dyDescent="0.25">
      <c r="A426" s="6" t="str">
        <f>'3500 '!A426</f>
        <v>b</v>
      </c>
      <c r="B426" s="70" t="str">
        <f>'3500 '!B426</f>
        <v/>
      </c>
      <c r="C426" s="10" t="str">
        <f>'3500 '!C426</f>
        <v>გრანტები</v>
      </c>
      <c r="D426" s="12">
        <f>'3500 '!D426</f>
        <v>0</v>
      </c>
      <c r="E426" s="12">
        <f>'3500 '!E426</f>
        <v>0</v>
      </c>
      <c r="F426" s="43">
        <f>'3500 '!F426</f>
        <v>0</v>
      </c>
      <c r="G426" s="43">
        <f>'3500 '!G426</f>
        <v>0</v>
      </c>
      <c r="H426" s="52" t="str">
        <f>'3500 '!L426</f>
        <v/>
      </c>
      <c r="I426" s="12">
        <f>'3500 '!M426</f>
        <v>0</v>
      </c>
      <c r="J426" s="12">
        <f>'3500 '!O426</f>
        <v>0</v>
      </c>
      <c r="K426" s="12">
        <f>'3500 '!S426</f>
        <v>0</v>
      </c>
      <c r="L426" s="43">
        <f>'3500 '!T426</f>
        <v>0</v>
      </c>
      <c r="M426" s="52" t="str">
        <f>'3500 '!U426</f>
        <v/>
      </c>
      <c r="N426" s="62">
        <f>'3500 '!V426</f>
        <v>0</v>
      </c>
      <c r="O426" s="52" t="str">
        <f>'3500 '!AB426</f>
        <v/>
      </c>
      <c r="P426" s="62">
        <f>G426+'3500 '!W426-K426</f>
        <v>0</v>
      </c>
    </row>
    <row r="427" spans="1:16" s="6" customFormat="1" ht="18" x14ac:dyDescent="0.25">
      <c r="A427" s="6" t="str">
        <f>'3500 '!A427</f>
        <v>b</v>
      </c>
      <c r="B427" s="70" t="str">
        <f>'3500 '!B427</f>
        <v/>
      </c>
      <c r="C427" s="10" t="str">
        <f>'3500 '!C427</f>
        <v>სოციალური უზრუნველყოფა</v>
      </c>
      <c r="D427" s="12">
        <f>'3500 '!D427</f>
        <v>0</v>
      </c>
      <c r="E427" s="12">
        <f>'3500 '!E427</f>
        <v>0</v>
      </c>
      <c r="F427" s="43">
        <f>'3500 '!F427</f>
        <v>0</v>
      </c>
      <c r="G427" s="43">
        <f>'3500 '!G427</f>
        <v>0</v>
      </c>
      <c r="H427" s="52" t="str">
        <f>'3500 '!L427</f>
        <v/>
      </c>
      <c r="I427" s="12">
        <f>'3500 '!M427</f>
        <v>0</v>
      </c>
      <c r="J427" s="12">
        <f>'3500 '!O427</f>
        <v>0</v>
      </c>
      <c r="K427" s="12">
        <f>'3500 '!S427</f>
        <v>0</v>
      </c>
      <c r="L427" s="43">
        <f>'3500 '!T427</f>
        <v>0</v>
      </c>
      <c r="M427" s="52" t="str">
        <f>'3500 '!U427</f>
        <v/>
      </c>
      <c r="N427" s="62">
        <f>'3500 '!V427</f>
        <v>0</v>
      </c>
      <c r="O427" s="52" t="str">
        <f>'3500 '!AB427</f>
        <v/>
      </c>
      <c r="P427" s="62">
        <f>G427+'3500 '!W427-K427</f>
        <v>0</v>
      </c>
    </row>
    <row r="428" spans="1:16" s="6" customFormat="1" ht="18" x14ac:dyDescent="0.25">
      <c r="A428" s="6" t="str">
        <f>'3500 '!A428</f>
        <v>b</v>
      </c>
      <c r="B428" s="70" t="str">
        <f>'3500 '!B428</f>
        <v/>
      </c>
      <c r="C428" s="10" t="str">
        <f>'3500 '!C428</f>
        <v>სხვა ხარჯები</v>
      </c>
      <c r="D428" s="12">
        <f>'3500 '!D428</f>
        <v>0</v>
      </c>
      <c r="E428" s="12">
        <f>'3500 '!E428</f>
        <v>0</v>
      </c>
      <c r="F428" s="43">
        <f>'3500 '!F428</f>
        <v>0</v>
      </c>
      <c r="G428" s="43">
        <f>'3500 '!G428</f>
        <v>0</v>
      </c>
      <c r="H428" s="52" t="str">
        <f>'3500 '!L428</f>
        <v/>
      </c>
      <c r="I428" s="12">
        <f>'3500 '!M428</f>
        <v>0</v>
      </c>
      <c r="J428" s="12">
        <f>'3500 '!O428</f>
        <v>0</v>
      </c>
      <c r="K428" s="12">
        <f>'3500 '!S428</f>
        <v>0</v>
      </c>
      <c r="L428" s="43">
        <f>'3500 '!T428</f>
        <v>0</v>
      </c>
      <c r="M428" s="52" t="str">
        <f>'3500 '!U428</f>
        <v/>
      </c>
      <c r="N428" s="62">
        <f>'3500 '!V428</f>
        <v>0</v>
      </c>
      <c r="O428" s="52" t="str">
        <f>'3500 '!AB428</f>
        <v/>
      </c>
      <c r="P428" s="62">
        <f>G428+'3500 '!W428-K428</f>
        <v>0</v>
      </c>
    </row>
    <row r="429" spans="1:16" s="6" customFormat="1" ht="30" x14ac:dyDescent="0.25">
      <c r="A429" s="6" t="str">
        <f>'3500 '!A429</f>
        <v>b</v>
      </c>
      <c r="B429" s="69" t="str">
        <f>'3500 '!B429</f>
        <v/>
      </c>
      <c r="C429" s="13" t="str">
        <f>'3500 '!C429</f>
        <v>არაფინანსური აქტივების ზრდა</v>
      </c>
      <c r="D429" s="14">
        <f>'3500 '!D429</f>
        <v>0</v>
      </c>
      <c r="E429" s="14">
        <f>'3500 '!E429</f>
        <v>0</v>
      </c>
      <c r="F429" s="44">
        <f>'3500 '!F429</f>
        <v>0</v>
      </c>
      <c r="G429" s="44">
        <f>'3500 '!G429</f>
        <v>0</v>
      </c>
      <c r="H429" s="53" t="str">
        <f>'3500 '!L429</f>
        <v/>
      </c>
      <c r="I429" s="14">
        <f>'3500 '!M429</f>
        <v>0</v>
      </c>
      <c r="J429" s="14">
        <f>'3500 '!O429</f>
        <v>0</v>
      </c>
      <c r="K429" s="14">
        <f>'3500 '!S429</f>
        <v>0</v>
      </c>
      <c r="L429" s="44">
        <f>'3500 '!T429</f>
        <v>0</v>
      </c>
      <c r="M429" s="53" t="str">
        <f>'3500 '!U429</f>
        <v/>
      </c>
      <c r="N429" s="63">
        <f>'3500 '!V429</f>
        <v>0</v>
      </c>
      <c r="O429" s="53" t="str">
        <f>'3500 '!AB429</f>
        <v/>
      </c>
      <c r="P429" s="63">
        <f>G429+'3500 '!W429-K429</f>
        <v>0</v>
      </c>
    </row>
    <row r="430" spans="1:16" s="6" customFormat="1" x14ac:dyDescent="0.25">
      <c r="A430" s="6" t="str">
        <f>'3500 '!A430</f>
        <v>b</v>
      </c>
      <c r="B430" s="69" t="str">
        <f>'3500 '!B430</f>
        <v/>
      </c>
      <c r="C430" s="13" t="str">
        <f>'3500 '!C430</f>
        <v>ფინანსური აქტივების ზრდა</v>
      </c>
      <c r="D430" s="14">
        <f>'3500 '!D430</f>
        <v>0</v>
      </c>
      <c r="E430" s="14">
        <f>'3500 '!E430</f>
        <v>0</v>
      </c>
      <c r="F430" s="44">
        <f>'3500 '!F430</f>
        <v>0</v>
      </c>
      <c r="G430" s="44">
        <f>'3500 '!G430</f>
        <v>0</v>
      </c>
      <c r="H430" s="53" t="str">
        <f>'3500 '!L430</f>
        <v/>
      </c>
      <c r="I430" s="14">
        <f>'3500 '!M430</f>
        <v>0</v>
      </c>
      <c r="J430" s="14">
        <f>'3500 '!O430</f>
        <v>0</v>
      </c>
      <c r="K430" s="14">
        <f>'3500 '!S430</f>
        <v>0</v>
      </c>
      <c r="L430" s="44">
        <f>'3500 '!T430</f>
        <v>0</v>
      </c>
      <c r="M430" s="53" t="str">
        <f>'3500 '!U430</f>
        <v/>
      </c>
      <c r="N430" s="63">
        <f>'3500 '!V430</f>
        <v>0</v>
      </c>
      <c r="O430" s="53" t="str">
        <f>'3500 '!AB430</f>
        <v/>
      </c>
      <c r="P430" s="63">
        <f>G430+'3500 '!W430-K430</f>
        <v>0</v>
      </c>
    </row>
    <row r="431" spans="1:16" s="6" customFormat="1" ht="15.75" thickBot="1" x14ac:dyDescent="0.3">
      <c r="A431" s="6" t="str">
        <f>'3500 '!A431</f>
        <v>b</v>
      </c>
      <c r="B431" s="71" t="str">
        <f>'3500 '!B431</f>
        <v/>
      </c>
      <c r="C431" s="17" t="str">
        <f>'3500 '!C431</f>
        <v>ვალდებულებების კლება</v>
      </c>
      <c r="D431" s="18">
        <f>'3500 '!D431</f>
        <v>0</v>
      </c>
      <c r="E431" s="18">
        <f>'3500 '!E431</f>
        <v>0</v>
      </c>
      <c r="F431" s="46">
        <f>'3500 '!F431</f>
        <v>0</v>
      </c>
      <c r="G431" s="46">
        <f>'3500 '!G431</f>
        <v>0</v>
      </c>
      <c r="H431" s="55" t="str">
        <f>'3500 '!L431</f>
        <v/>
      </c>
      <c r="I431" s="18">
        <f>'3500 '!M431</f>
        <v>0</v>
      </c>
      <c r="J431" s="18">
        <f>'3500 '!O431</f>
        <v>0</v>
      </c>
      <c r="K431" s="18">
        <f>'3500 '!S431</f>
        <v>0</v>
      </c>
      <c r="L431" s="46">
        <f>'3500 '!T431</f>
        <v>0</v>
      </c>
      <c r="M431" s="55" t="str">
        <f>'3500 '!U431</f>
        <v/>
      </c>
      <c r="N431" s="65">
        <f>'3500 '!V431</f>
        <v>0</v>
      </c>
      <c r="O431" s="55" t="str">
        <f>'3500 '!AB431</f>
        <v/>
      </c>
      <c r="P431" s="65">
        <f>G431+'3500 '!W431-K431</f>
        <v>0</v>
      </c>
    </row>
    <row r="432" spans="1:16" s="6" customFormat="1" ht="76.5" thickTop="1" thickBot="1" x14ac:dyDescent="0.3">
      <c r="A432" s="6" t="str">
        <f>'3500 '!A432</f>
        <v>b</v>
      </c>
      <c r="B432" s="67" t="str">
        <f>'3500 '!B432</f>
        <v>35 02 02 04</v>
      </c>
      <c r="C432" s="25" t="str">
        <f>'3500 '!C432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432" s="22">
        <f>'3500 '!D432</f>
        <v>0</v>
      </c>
      <c r="E432" s="22">
        <f>'3500 '!E432</f>
        <v>0</v>
      </c>
      <c r="F432" s="47">
        <f>'3500 '!F432</f>
        <v>0</v>
      </c>
      <c r="G432" s="47">
        <f>'3500 '!G432</f>
        <v>0</v>
      </c>
      <c r="H432" s="56" t="str">
        <f>'3500 '!L432</f>
        <v/>
      </c>
      <c r="I432" s="22">
        <f>'3500 '!M432</f>
        <v>0</v>
      </c>
      <c r="J432" s="22">
        <f>'3500 '!O432</f>
        <v>0</v>
      </c>
      <c r="K432" s="22">
        <f>'3500 '!S432</f>
        <v>0</v>
      </c>
      <c r="L432" s="47">
        <f>'3500 '!T432</f>
        <v>0</v>
      </c>
      <c r="M432" s="56" t="str">
        <f>'3500 '!U432</f>
        <v/>
      </c>
      <c r="N432" s="66">
        <f>'3500 '!V432</f>
        <v>0</v>
      </c>
      <c r="O432" s="56" t="str">
        <f>'3500 '!AB432</f>
        <v/>
      </c>
      <c r="P432" s="66">
        <f>G432+'3500 '!W432-K432</f>
        <v>0</v>
      </c>
    </row>
    <row r="433" spans="1:16" s="6" customFormat="1" ht="15.75" thickTop="1" x14ac:dyDescent="0.25">
      <c r="A433" s="6" t="str">
        <f>'3500 '!A433</f>
        <v>b</v>
      </c>
      <c r="B433" s="69" t="str">
        <f>'3500 '!B433</f>
        <v/>
      </c>
      <c r="C433" s="13" t="str">
        <f>'3500 '!C433</f>
        <v>ხარჯები</v>
      </c>
      <c r="D433" s="14">
        <f>'3500 '!D433</f>
        <v>0</v>
      </c>
      <c r="E433" s="14">
        <f>'3500 '!E433</f>
        <v>0</v>
      </c>
      <c r="F433" s="44">
        <f>'3500 '!F433</f>
        <v>0</v>
      </c>
      <c r="G433" s="44">
        <f>'3500 '!G433</f>
        <v>0</v>
      </c>
      <c r="H433" s="53" t="str">
        <f>'3500 '!L433</f>
        <v/>
      </c>
      <c r="I433" s="14">
        <f>'3500 '!M433</f>
        <v>0</v>
      </c>
      <c r="J433" s="14">
        <f>'3500 '!O433</f>
        <v>0</v>
      </c>
      <c r="K433" s="14">
        <f>'3500 '!S433</f>
        <v>0</v>
      </c>
      <c r="L433" s="44">
        <f>'3500 '!T433</f>
        <v>0</v>
      </c>
      <c r="M433" s="53" t="str">
        <f>'3500 '!U433</f>
        <v/>
      </c>
      <c r="N433" s="63">
        <f>'3500 '!V433</f>
        <v>0</v>
      </c>
      <c r="O433" s="53" t="str">
        <f>'3500 '!AB433</f>
        <v/>
      </c>
      <c r="P433" s="63">
        <f>G433+'3500 '!W433-K433</f>
        <v>0</v>
      </c>
    </row>
    <row r="434" spans="1:16" s="6" customFormat="1" ht="18" x14ac:dyDescent="0.25">
      <c r="A434" s="6" t="str">
        <f>'3500 '!A434</f>
        <v>b</v>
      </c>
      <c r="B434" s="70" t="str">
        <f>'3500 '!B434</f>
        <v/>
      </c>
      <c r="C434" s="10" t="str">
        <f>'3500 '!C434</f>
        <v>შრომის ანაზღაურება</v>
      </c>
      <c r="D434" s="12">
        <f>'3500 '!D434</f>
        <v>0</v>
      </c>
      <c r="E434" s="12">
        <f>'3500 '!E434</f>
        <v>0</v>
      </c>
      <c r="F434" s="43">
        <f>'3500 '!F434</f>
        <v>0</v>
      </c>
      <c r="G434" s="43">
        <f>'3500 '!G434</f>
        <v>0</v>
      </c>
      <c r="H434" s="52" t="str">
        <f>'3500 '!L434</f>
        <v/>
      </c>
      <c r="I434" s="12">
        <f>'3500 '!M434</f>
        <v>0</v>
      </c>
      <c r="J434" s="12">
        <f>'3500 '!O434</f>
        <v>0</v>
      </c>
      <c r="K434" s="12">
        <f>'3500 '!S434</f>
        <v>0</v>
      </c>
      <c r="L434" s="43">
        <f>'3500 '!T434</f>
        <v>0</v>
      </c>
      <c r="M434" s="52" t="str">
        <f>'3500 '!U434</f>
        <v/>
      </c>
      <c r="N434" s="62">
        <f>'3500 '!V434</f>
        <v>0</v>
      </c>
      <c r="O434" s="52" t="str">
        <f>'3500 '!AB434</f>
        <v/>
      </c>
      <c r="P434" s="62">
        <f>G434+'3500 '!W434-K434</f>
        <v>0</v>
      </c>
    </row>
    <row r="435" spans="1:16" s="6" customFormat="1" ht="18" x14ac:dyDescent="0.25">
      <c r="A435" s="6" t="str">
        <f>'3500 '!A435</f>
        <v>b</v>
      </c>
      <c r="B435" s="70" t="str">
        <f>'3500 '!B435</f>
        <v/>
      </c>
      <c r="C435" s="10" t="str">
        <f>'3500 '!C435</f>
        <v>საქონელი და მომსახურება</v>
      </c>
      <c r="D435" s="12">
        <f>'3500 '!D435</f>
        <v>0</v>
      </c>
      <c r="E435" s="12">
        <f>'3500 '!E435</f>
        <v>0</v>
      </c>
      <c r="F435" s="43">
        <f>'3500 '!F435</f>
        <v>0</v>
      </c>
      <c r="G435" s="43">
        <f>'3500 '!G435</f>
        <v>0</v>
      </c>
      <c r="H435" s="52" t="str">
        <f>'3500 '!L435</f>
        <v/>
      </c>
      <c r="I435" s="12">
        <f>'3500 '!M435</f>
        <v>0</v>
      </c>
      <c r="J435" s="12">
        <f>'3500 '!O435</f>
        <v>0</v>
      </c>
      <c r="K435" s="12">
        <f>'3500 '!S435</f>
        <v>0</v>
      </c>
      <c r="L435" s="43">
        <f>'3500 '!T435</f>
        <v>0</v>
      </c>
      <c r="M435" s="52" t="str">
        <f>'3500 '!U435</f>
        <v/>
      </c>
      <c r="N435" s="62">
        <f>'3500 '!V435</f>
        <v>0</v>
      </c>
      <c r="O435" s="52" t="str">
        <f>'3500 '!AB435</f>
        <v/>
      </c>
      <c r="P435" s="62">
        <f>G435+'3500 '!W435-K435</f>
        <v>0</v>
      </c>
    </row>
    <row r="436" spans="1:16" s="6" customFormat="1" ht="18" x14ac:dyDescent="0.25">
      <c r="A436" s="6" t="str">
        <f>'3500 '!A436</f>
        <v>b</v>
      </c>
      <c r="B436" s="70" t="str">
        <f>'3500 '!B436</f>
        <v/>
      </c>
      <c r="C436" s="10" t="str">
        <f>'3500 '!C436</f>
        <v>პროცენტი</v>
      </c>
      <c r="D436" s="12">
        <f>'3500 '!D436</f>
        <v>0</v>
      </c>
      <c r="E436" s="12">
        <f>'3500 '!E436</f>
        <v>0</v>
      </c>
      <c r="F436" s="43">
        <f>'3500 '!F436</f>
        <v>0</v>
      </c>
      <c r="G436" s="43">
        <f>'3500 '!G436</f>
        <v>0</v>
      </c>
      <c r="H436" s="52" t="str">
        <f>'3500 '!L436</f>
        <v/>
      </c>
      <c r="I436" s="12">
        <f>'3500 '!M436</f>
        <v>0</v>
      </c>
      <c r="J436" s="12">
        <f>'3500 '!O436</f>
        <v>0</v>
      </c>
      <c r="K436" s="12">
        <f>'3500 '!S436</f>
        <v>0</v>
      </c>
      <c r="L436" s="43">
        <f>'3500 '!T436</f>
        <v>0</v>
      </c>
      <c r="M436" s="52" t="str">
        <f>'3500 '!U436</f>
        <v/>
      </c>
      <c r="N436" s="62">
        <f>'3500 '!V436</f>
        <v>0</v>
      </c>
      <c r="O436" s="52" t="str">
        <f>'3500 '!AB436</f>
        <v/>
      </c>
      <c r="P436" s="62">
        <f>G436+'3500 '!W436-K436</f>
        <v>0</v>
      </c>
    </row>
    <row r="437" spans="1:16" s="6" customFormat="1" ht="18" x14ac:dyDescent="0.25">
      <c r="A437" s="6" t="str">
        <f>'3500 '!A437</f>
        <v>b</v>
      </c>
      <c r="B437" s="70" t="str">
        <f>'3500 '!B437</f>
        <v/>
      </c>
      <c r="C437" s="10" t="str">
        <f>'3500 '!C437</f>
        <v>სუბსიდიები</v>
      </c>
      <c r="D437" s="12">
        <f>'3500 '!D437</f>
        <v>0</v>
      </c>
      <c r="E437" s="12">
        <f>'3500 '!E437</f>
        <v>0</v>
      </c>
      <c r="F437" s="43">
        <f>'3500 '!F437</f>
        <v>0</v>
      </c>
      <c r="G437" s="43">
        <f>'3500 '!G437</f>
        <v>0</v>
      </c>
      <c r="H437" s="52" t="str">
        <f>'3500 '!L437</f>
        <v/>
      </c>
      <c r="I437" s="12">
        <f>'3500 '!M437</f>
        <v>0</v>
      </c>
      <c r="J437" s="12">
        <f>'3500 '!O437</f>
        <v>0</v>
      </c>
      <c r="K437" s="12">
        <f>'3500 '!S437</f>
        <v>0</v>
      </c>
      <c r="L437" s="43">
        <f>'3500 '!T437</f>
        <v>0</v>
      </c>
      <c r="M437" s="52" t="str">
        <f>'3500 '!U437</f>
        <v/>
      </c>
      <c r="N437" s="62">
        <f>'3500 '!V437</f>
        <v>0</v>
      </c>
      <c r="O437" s="52" t="str">
        <f>'3500 '!AB437</f>
        <v/>
      </c>
      <c r="P437" s="62">
        <f>G437+'3500 '!W437-K437</f>
        <v>0</v>
      </c>
    </row>
    <row r="438" spans="1:16" s="6" customFormat="1" ht="18" x14ac:dyDescent="0.25">
      <c r="A438" s="6" t="str">
        <f>'3500 '!A438</f>
        <v>b</v>
      </c>
      <c r="B438" s="70" t="str">
        <f>'3500 '!B438</f>
        <v/>
      </c>
      <c r="C438" s="10" t="str">
        <f>'3500 '!C438</f>
        <v>გრანტები</v>
      </c>
      <c r="D438" s="12">
        <f>'3500 '!D438</f>
        <v>0</v>
      </c>
      <c r="E438" s="12">
        <f>'3500 '!E438</f>
        <v>0</v>
      </c>
      <c r="F438" s="43">
        <f>'3500 '!F438</f>
        <v>0</v>
      </c>
      <c r="G438" s="43">
        <f>'3500 '!G438</f>
        <v>0</v>
      </c>
      <c r="H438" s="52" t="str">
        <f>'3500 '!L438</f>
        <v/>
      </c>
      <c r="I438" s="12">
        <f>'3500 '!M438</f>
        <v>0</v>
      </c>
      <c r="J438" s="12">
        <f>'3500 '!O438</f>
        <v>0</v>
      </c>
      <c r="K438" s="12">
        <f>'3500 '!S438</f>
        <v>0</v>
      </c>
      <c r="L438" s="43">
        <f>'3500 '!T438</f>
        <v>0</v>
      </c>
      <c r="M438" s="52" t="str">
        <f>'3500 '!U438</f>
        <v/>
      </c>
      <c r="N438" s="62">
        <f>'3500 '!V438</f>
        <v>0</v>
      </c>
      <c r="O438" s="52" t="str">
        <f>'3500 '!AB438</f>
        <v/>
      </c>
      <c r="P438" s="62">
        <f>G438+'3500 '!W438-K438</f>
        <v>0</v>
      </c>
    </row>
    <row r="439" spans="1:16" s="6" customFormat="1" ht="18" x14ac:dyDescent="0.25">
      <c r="A439" s="6" t="str">
        <f>'3500 '!A439</f>
        <v>b</v>
      </c>
      <c r="B439" s="70" t="str">
        <f>'3500 '!B439</f>
        <v/>
      </c>
      <c r="C439" s="10" t="str">
        <f>'3500 '!C439</f>
        <v>სოციალური უზრუნველყოფა</v>
      </c>
      <c r="D439" s="12">
        <f>'3500 '!D439</f>
        <v>0</v>
      </c>
      <c r="E439" s="12">
        <f>'3500 '!E439</f>
        <v>0</v>
      </c>
      <c r="F439" s="43">
        <f>'3500 '!F439</f>
        <v>0</v>
      </c>
      <c r="G439" s="43">
        <f>'3500 '!G439</f>
        <v>0</v>
      </c>
      <c r="H439" s="52" t="str">
        <f>'3500 '!L439</f>
        <v/>
      </c>
      <c r="I439" s="12">
        <f>'3500 '!M439</f>
        <v>0</v>
      </c>
      <c r="J439" s="12">
        <f>'3500 '!O439</f>
        <v>0</v>
      </c>
      <c r="K439" s="12">
        <f>'3500 '!S439</f>
        <v>0</v>
      </c>
      <c r="L439" s="43">
        <f>'3500 '!T439</f>
        <v>0</v>
      </c>
      <c r="M439" s="52" t="str">
        <f>'3500 '!U439</f>
        <v/>
      </c>
      <c r="N439" s="62">
        <f>'3500 '!V439</f>
        <v>0</v>
      </c>
      <c r="O439" s="52" t="str">
        <f>'3500 '!AB439</f>
        <v/>
      </c>
      <c r="P439" s="62">
        <f>G439+'3500 '!W439-K439</f>
        <v>0</v>
      </c>
    </row>
    <row r="440" spans="1:16" s="6" customFormat="1" ht="18" x14ac:dyDescent="0.25">
      <c r="A440" s="6" t="str">
        <f>'3500 '!A440</f>
        <v>b</v>
      </c>
      <c r="B440" s="70" t="str">
        <f>'3500 '!B440</f>
        <v/>
      </c>
      <c r="C440" s="10" t="str">
        <f>'3500 '!C440</f>
        <v>სხვა ხარჯები</v>
      </c>
      <c r="D440" s="12">
        <f>'3500 '!D440</f>
        <v>0</v>
      </c>
      <c r="E440" s="12">
        <f>'3500 '!E440</f>
        <v>0</v>
      </c>
      <c r="F440" s="43">
        <f>'3500 '!F440</f>
        <v>0</v>
      </c>
      <c r="G440" s="43">
        <f>'3500 '!G440</f>
        <v>0</v>
      </c>
      <c r="H440" s="52" t="str">
        <f>'3500 '!L440</f>
        <v/>
      </c>
      <c r="I440" s="12">
        <f>'3500 '!M440</f>
        <v>0</v>
      </c>
      <c r="J440" s="12">
        <f>'3500 '!O440</f>
        <v>0</v>
      </c>
      <c r="K440" s="12">
        <f>'3500 '!S440</f>
        <v>0</v>
      </c>
      <c r="L440" s="43">
        <f>'3500 '!T440</f>
        <v>0</v>
      </c>
      <c r="M440" s="52" t="str">
        <f>'3500 '!U440</f>
        <v/>
      </c>
      <c r="N440" s="62">
        <f>'3500 '!V440</f>
        <v>0</v>
      </c>
      <c r="O440" s="52" t="str">
        <f>'3500 '!AB440</f>
        <v/>
      </c>
      <c r="P440" s="62">
        <f>G440+'3500 '!W440-K440</f>
        <v>0</v>
      </c>
    </row>
    <row r="441" spans="1:16" s="6" customFormat="1" ht="30" x14ac:dyDescent="0.25">
      <c r="A441" s="6" t="str">
        <f>'3500 '!A441</f>
        <v>b</v>
      </c>
      <c r="B441" s="69" t="str">
        <f>'3500 '!B441</f>
        <v/>
      </c>
      <c r="C441" s="13" t="str">
        <f>'3500 '!C441</f>
        <v>არაფინანსური აქტივების ზრდა</v>
      </c>
      <c r="D441" s="14">
        <f>'3500 '!D441</f>
        <v>0</v>
      </c>
      <c r="E441" s="14">
        <f>'3500 '!E441</f>
        <v>0</v>
      </c>
      <c r="F441" s="44">
        <f>'3500 '!F441</f>
        <v>0</v>
      </c>
      <c r="G441" s="44">
        <f>'3500 '!G441</f>
        <v>0</v>
      </c>
      <c r="H441" s="53" t="str">
        <f>'3500 '!L441</f>
        <v/>
      </c>
      <c r="I441" s="14">
        <f>'3500 '!M441</f>
        <v>0</v>
      </c>
      <c r="J441" s="14">
        <f>'3500 '!O441</f>
        <v>0</v>
      </c>
      <c r="K441" s="14">
        <f>'3500 '!S441</f>
        <v>0</v>
      </c>
      <c r="L441" s="44">
        <f>'3500 '!T441</f>
        <v>0</v>
      </c>
      <c r="M441" s="53" t="str">
        <f>'3500 '!U441</f>
        <v/>
      </c>
      <c r="N441" s="63">
        <f>'3500 '!V441</f>
        <v>0</v>
      </c>
      <c r="O441" s="53" t="str">
        <f>'3500 '!AB441</f>
        <v/>
      </c>
      <c r="P441" s="63">
        <f>G441+'3500 '!W441-K441</f>
        <v>0</v>
      </c>
    </row>
    <row r="442" spans="1:16" s="6" customFormat="1" x14ac:dyDescent="0.25">
      <c r="A442" s="6" t="str">
        <f>'3500 '!A442</f>
        <v>b</v>
      </c>
      <c r="B442" s="69" t="str">
        <f>'3500 '!B442</f>
        <v/>
      </c>
      <c r="C442" s="13" t="str">
        <f>'3500 '!C442</f>
        <v>ფინანსური აქტივების ზრდა</v>
      </c>
      <c r="D442" s="14">
        <f>'3500 '!D442</f>
        <v>0</v>
      </c>
      <c r="E442" s="14">
        <f>'3500 '!E442</f>
        <v>0</v>
      </c>
      <c r="F442" s="44">
        <f>'3500 '!F442</f>
        <v>0</v>
      </c>
      <c r="G442" s="44">
        <f>'3500 '!G442</f>
        <v>0</v>
      </c>
      <c r="H442" s="53" t="str">
        <f>'3500 '!L442</f>
        <v/>
      </c>
      <c r="I442" s="14">
        <f>'3500 '!M442</f>
        <v>0</v>
      </c>
      <c r="J442" s="14">
        <f>'3500 '!O442</f>
        <v>0</v>
      </c>
      <c r="K442" s="14">
        <f>'3500 '!S442</f>
        <v>0</v>
      </c>
      <c r="L442" s="44">
        <f>'3500 '!T442</f>
        <v>0</v>
      </c>
      <c r="M442" s="53" t="str">
        <f>'3500 '!U442</f>
        <v/>
      </c>
      <c r="N442" s="63">
        <f>'3500 '!V442</f>
        <v>0</v>
      </c>
      <c r="O442" s="53" t="str">
        <f>'3500 '!AB442</f>
        <v/>
      </c>
      <c r="P442" s="63">
        <f>G442+'3500 '!W442-K442</f>
        <v>0</v>
      </c>
    </row>
    <row r="443" spans="1:16" s="6" customFormat="1" ht="15.75" thickBot="1" x14ac:dyDescent="0.3">
      <c r="A443" s="6" t="str">
        <f>'3500 '!A443</f>
        <v>b</v>
      </c>
      <c r="B443" s="71" t="str">
        <f>'3500 '!B443</f>
        <v/>
      </c>
      <c r="C443" s="17" t="str">
        <f>'3500 '!C443</f>
        <v>ვალდებულებების კლება</v>
      </c>
      <c r="D443" s="18">
        <f>'3500 '!D443</f>
        <v>0</v>
      </c>
      <c r="E443" s="18">
        <f>'3500 '!E443</f>
        <v>0</v>
      </c>
      <c r="F443" s="46">
        <f>'3500 '!F443</f>
        <v>0</v>
      </c>
      <c r="G443" s="46">
        <f>'3500 '!G443</f>
        <v>0</v>
      </c>
      <c r="H443" s="55" t="str">
        <f>'3500 '!L443</f>
        <v/>
      </c>
      <c r="I443" s="18">
        <f>'3500 '!M443</f>
        <v>0</v>
      </c>
      <c r="J443" s="18">
        <f>'3500 '!O443</f>
        <v>0</v>
      </c>
      <c r="K443" s="18">
        <f>'3500 '!S443</f>
        <v>0</v>
      </c>
      <c r="L443" s="46">
        <f>'3500 '!T443</f>
        <v>0</v>
      </c>
      <c r="M443" s="55" t="str">
        <f>'3500 '!U443</f>
        <v/>
      </c>
      <c r="N443" s="65">
        <f>'3500 '!V443</f>
        <v>0</v>
      </c>
      <c r="O443" s="55" t="str">
        <f>'3500 '!AB443</f>
        <v/>
      </c>
      <c r="P443" s="65">
        <f>G443+'3500 '!W443-K443</f>
        <v>0</v>
      </c>
    </row>
    <row r="444" spans="1:16" s="6" customFormat="1" ht="76.5" thickTop="1" thickBot="1" x14ac:dyDescent="0.3">
      <c r="A444" s="6" t="str">
        <f>'3500 '!A444</f>
        <v>b</v>
      </c>
      <c r="B444" s="67" t="str">
        <f>'3500 '!B444</f>
        <v>35 02 02 05</v>
      </c>
      <c r="C444" s="25" t="str">
        <f>'3500 '!C444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444" s="22">
        <f>'3500 '!D444</f>
        <v>0</v>
      </c>
      <c r="E444" s="22">
        <f>'3500 '!E444</f>
        <v>0</v>
      </c>
      <c r="F444" s="47">
        <f>'3500 '!F444</f>
        <v>0</v>
      </c>
      <c r="G444" s="47">
        <f>'3500 '!G444</f>
        <v>0</v>
      </c>
      <c r="H444" s="56" t="str">
        <f>'3500 '!L444</f>
        <v/>
      </c>
      <c r="I444" s="22">
        <f>'3500 '!M444</f>
        <v>0</v>
      </c>
      <c r="J444" s="22">
        <f>'3500 '!O444</f>
        <v>0</v>
      </c>
      <c r="K444" s="22">
        <f>'3500 '!S444</f>
        <v>0</v>
      </c>
      <c r="L444" s="47">
        <f>'3500 '!T444</f>
        <v>0</v>
      </c>
      <c r="M444" s="56" t="str">
        <f>'3500 '!U444</f>
        <v/>
      </c>
      <c r="N444" s="66">
        <f>'3500 '!V444</f>
        <v>0</v>
      </c>
      <c r="O444" s="56" t="str">
        <f>'3500 '!AB444</f>
        <v/>
      </c>
      <c r="P444" s="66">
        <f>G444+'3500 '!W444-K444</f>
        <v>0</v>
      </c>
    </row>
    <row r="445" spans="1:16" s="6" customFormat="1" ht="15.75" thickTop="1" x14ac:dyDescent="0.25">
      <c r="A445" s="6" t="str">
        <f>'3500 '!A445</f>
        <v>b</v>
      </c>
      <c r="B445" s="69" t="str">
        <f>'3500 '!B445</f>
        <v/>
      </c>
      <c r="C445" s="13" t="str">
        <f>'3500 '!C445</f>
        <v>ხარჯები</v>
      </c>
      <c r="D445" s="14">
        <f>'3500 '!D445</f>
        <v>0</v>
      </c>
      <c r="E445" s="14">
        <f>'3500 '!E445</f>
        <v>0</v>
      </c>
      <c r="F445" s="44">
        <f>'3500 '!F445</f>
        <v>0</v>
      </c>
      <c r="G445" s="44">
        <f>'3500 '!G445</f>
        <v>0</v>
      </c>
      <c r="H445" s="53" t="str">
        <f>'3500 '!L445</f>
        <v/>
      </c>
      <c r="I445" s="14">
        <f>'3500 '!M445</f>
        <v>0</v>
      </c>
      <c r="J445" s="14">
        <f>'3500 '!O445</f>
        <v>0</v>
      </c>
      <c r="K445" s="14">
        <f>'3500 '!S445</f>
        <v>0</v>
      </c>
      <c r="L445" s="44">
        <f>'3500 '!T445</f>
        <v>0</v>
      </c>
      <c r="M445" s="53" t="str">
        <f>'3500 '!U445</f>
        <v/>
      </c>
      <c r="N445" s="63">
        <f>'3500 '!V445</f>
        <v>0</v>
      </c>
      <c r="O445" s="53" t="str">
        <f>'3500 '!AB445</f>
        <v/>
      </c>
      <c r="P445" s="63">
        <f>G445+'3500 '!W445-K445</f>
        <v>0</v>
      </c>
    </row>
    <row r="446" spans="1:16" s="6" customFormat="1" ht="18" x14ac:dyDescent="0.25">
      <c r="A446" s="6" t="str">
        <f>'3500 '!A446</f>
        <v>b</v>
      </c>
      <c r="B446" s="70" t="str">
        <f>'3500 '!B446</f>
        <v/>
      </c>
      <c r="C446" s="10" t="str">
        <f>'3500 '!C446</f>
        <v>შრომის ანაზღაურება</v>
      </c>
      <c r="D446" s="12">
        <f>'3500 '!D446</f>
        <v>0</v>
      </c>
      <c r="E446" s="12">
        <f>'3500 '!E446</f>
        <v>0</v>
      </c>
      <c r="F446" s="43">
        <f>'3500 '!F446</f>
        <v>0</v>
      </c>
      <c r="G446" s="43">
        <f>'3500 '!G446</f>
        <v>0</v>
      </c>
      <c r="H446" s="52" t="str">
        <f>'3500 '!L446</f>
        <v/>
      </c>
      <c r="I446" s="12">
        <f>'3500 '!M446</f>
        <v>0</v>
      </c>
      <c r="J446" s="12">
        <f>'3500 '!O446</f>
        <v>0</v>
      </c>
      <c r="K446" s="12">
        <f>'3500 '!S446</f>
        <v>0</v>
      </c>
      <c r="L446" s="43">
        <f>'3500 '!T446</f>
        <v>0</v>
      </c>
      <c r="M446" s="52" t="str">
        <f>'3500 '!U446</f>
        <v/>
      </c>
      <c r="N446" s="62">
        <f>'3500 '!V446</f>
        <v>0</v>
      </c>
      <c r="O446" s="52" t="str">
        <f>'3500 '!AB446</f>
        <v/>
      </c>
      <c r="P446" s="62">
        <f>G446+'3500 '!W446-K446</f>
        <v>0</v>
      </c>
    </row>
    <row r="447" spans="1:16" s="6" customFormat="1" ht="18" x14ac:dyDescent="0.25">
      <c r="A447" s="6" t="str">
        <f>'3500 '!A447</f>
        <v>b</v>
      </c>
      <c r="B447" s="70" t="str">
        <f>'3500 '!B447</f>
        <v/>
      </c>
      <c r="C447" s="10" t="str">
        <f>'3500 '!C447</f>
        <v>საქონელი და მომსახურება</v>
      </c>
      <c r="D447" s="12">
        <f>'3500 '!D447</f>
        <v>0</v>
      </c>
      <c r="E447" s="12">
        <f>'3500 '!E447</f>
        <v>0</v>
      </c>
      <c r="F447" s="43">
        <f>'3500 '!F447</f>
        <v>0</v>
      </c>
      <c r="G447" s="43">
        <f>'3500 '!G447</f>
        <v>0</v>
      </c>
      <c r="H447" s="52" t="str">
        <f>'3500 '!L447</f>
        <v/>
      </c>
      <c r="I447" s="12">
        <f>'3500 '!M447</f>
        <v>0</v>
      </c>
      <c r="J447" s="12">
        <f>'3500 '!O447</f>
        <v>0</v>
      </c>
      <c r="K447" s="12">
        <f>'3500 '!S447</f>
        <v>0</v>
      </c>
      <c r="L447" s="43">
        <f>'3500 '!T447</f>
        <v>0</v>
      </c>
      <c r="M447" s="52" t="str">
        <f>'3500 '!U447</f>
        <v/>
      </c>
      <c r="N447" s="62">
        <f>'3500 '!V447</f>
        <v>0</v>
      </c>
      <c r="O447" s="52" t="str">
        <f>'3500 '!AB447</f>
        <v/>
      </c>
      <c r="P447" s="62">
        <f>G447+'3500 '!W447-K447</f>
        <v>0</v>
      </c>
    </row>
    <row r="448" spans="1:16" s="6" customFormat="1" ht="18" x14ac:dyDescent="0.25">
      <c r="A448" s="6" t="str">
        <f>'3500 '!A448</f>
        <v>b</v>
      </c>
      <c r="B448" s="70" t="str">
        <f>'3500 '!B448</f>
        <v/>
      </c>
      <c r="C448" s="10" t="str">
        <f>'3500 '!C448</f>
        <v>პროცენტი</v>
      </c>
      <c r="D448" s="12">
        <f>'3500 '!D448</f>
        <v>0</v>
      </c>
      <c r="E448" s="12">
        <f>'3500 '!E448</f>
        <v>0</v>
      </c>
      <c r="F448" s="43">
        <f>'3500 '!F448</f>
        <v>0</v>
      </c>
      <c r="G448" s="43">
        <f>'3500 '!G448</f>
        <v>0</v>
      </c>
      <c r="H448" s="52" t="str">
        <f>'3500 '!L448</f>
        <v/>
      </c>
      <c r="I448" s="12">
        <f>'3500 '!M448</f>
        <v>0</v>
      </c>
      <c r="J448" s="12">
        <f>'3500 '!O448</f>
        <v>0</v>
      </c>
      <c r="K448" s="12">
        <f>'3500 '!S448</f>
        <v>0</v>
      </c>
      <c r="L448" s="43">
        <f>'3500 '!T448</f>
        <v>0</v>
      </c>
      <c r="M448" s="52" t="str">
        <f>'3500 '!U448</f>
        <v/>
      </c>
      <c r="N448" s="62">
        <f>'3500 '!V448</f>
        <v>0</v>
      </c>
      <c r="O448" s="52" t="str">
        <f>'3500 '!AB448</f>
        <v/>
      </c>
      <c r="P448" s="62">
        <f>G448+'3500 '!W448-K448</f>
        <v>0</v>
      </c>
    </row>
    <row r="449" spans="1:16" s="6" customFormat="1" ht="18" x14ac:dyDescent="0.25">
      <c r="A449" s="6" t="str">
        <f>'3500 '!A449</f>
        <v>b</v>
      </c>
      <c r="B449" s="70" t="str">
        <f>'3500 '!B449</f>
        <v/>
      </c>
      <c r="C449" s="10" t="str">
        <f>'3500 '!C449</f>
        <v>სუბსიდიები</v>
      </c>
      <c r="D449" s="12">
        <f>'3500 '!D449</f>
        <v>0</v>
      </c>
      <c r="E449" s="12">
        <f>'3500 '!E449</f>
        <v>0</v>
      </c>
      <c r="F449" s="43">
        <f>'3500 '!F449</f>
        <v>0</v>
      </c>
      <c r="G449" s="43">
        <f>'3500 '!G449</f>
        <v>0</v>
      </c>
      <c r="H449" s="52" t="str">
        <f>'3500 '!L449</f>
        <v/>
      </c>
      <c r="I449" s="12">
        <f>'3500 '!M449</f>
        <v>0</v>
      </c>
      <c r="J449" s="12">
        <f>'3500 '!O449</f>
        <v>0</v>
      </c>
      <c r="K449" s="12">
        <f>'3500 '!S449</f>
        <v>0</v>
      </c>
      <c r="L449" s="43">
        <f>'3500 '!T449</f>
        <v>0</v>
      </c>
      <c r="M449" s="52" t="str">
        <f>'3500 '!U449</f>
        <v/>
      </c>
      <c r="N449" s="62">
        <f>'3500 '!V449</f>
        <v>0</v>
      </c>
      <c r="O449" s="52" t="str">
        <f>'3500 '!AB449</f>
        <v/>
      </c>
      <c r="P449" s="62">
        <f>G449+'3500 '!W449-K449</f>
        <v>0</v>
      </c>
    </row>
    <row r="450" spans="1:16" s="6" customFormat="1" ht="18" x14ac:dyDescent="0.25">
      <c r="A450" s="6" t="str">
        <f>'3500 '!A450</f>
        <v>b</v>
      </c>
      <c r="B450" s="70" t="str">
        <f>'3500 '!B450</f>
        <v/>
      </c>
      <c r="C450" s="10" t="str">
        <f>'3500 '!C450</f>
        <v>გრანტები</v>
      </c>
      <c r="D450" s="12">
        <f>'3500 '!D450</f>
        <v>0</v>
      </c>
      <c r="E450" s="12">
        <f>'3500 '!E450</f>
        <v>0</v>
      </c>
      <c r="F450" s="43">
        <f>'3500 '!F450</f>
        <v>0</v>
      </c>
      <c r="G450" s="43">
        <f>'3500 '!G450</f>
        <v>0</v>
      </c>
      <c r="H450" s="52" t="str">
        <f>'3500 '!L450</f>
        <v/>
      </c>
      <c r="I450" s="12">
        <f>'3500 '!M450</f>
        <v>0</v>
      </c>
      <c r="J450" s="12">
        <f>'3500 '!O450</f>
        <v>0</v>
      </c>
      <c r="K450" s="12">
        <f>'3500 '!S450</f>
        <v>0</v>
      </c>
      <c r="L450" s="43">
        <f>'3500 '!T450</f>
        <v>0</v>
      </c>
      <c r="M450" s="52" t="str">
        <f>'3500 '!U450</f>
        <v/>
      </c>
      <c r="N450" s="62">
        <f>'3500 '!V450</f>
        <v>0</v>
      </c>
      <c r="O450" s="52" t="str">
        <f>'3500 '!AB450</f>
        <v/>
      </c>
      <c r="P450" s="62">
        <f>G450+'3500 '!W450-K450</f>
        <v>0</v>
      </c>
    </row>
    <row r="451" spans="1:16" s="6" customFormat="1" ht="18" x14ac:dyDescent="0.25">
      <c r="A451" s="6" t="str">
        <f>'3500 '!A451</f>
        <v>b</v>
      </c>
      <c r="B451" s="70" t="str">
        <f>'3500 '!B451</f>
        <v/>
      </c>
      <c r="C451" s="10" t="str">
        <f>'3500 '!C451</f>
        <v>სოციალური უზრუნველყოფა</v>
      </c>
      <c r="D451" s="12">
        <f>'3500 '!D451</f>
        <v>0</v>
      </c>
      <c r="E451" s="12">
        <f>'3500 '!E451</f>
        <v>0</v>
      </c>
      <c r="F451" s="43">
        <f>'3500 '!F451</f>
        <v>0</v>
      </c>
      <c r="G451" s="43">
        <f>'3500 '!G451</f>
        <v>0</v>
      </c>
      <c r="H451" s="52" t="str">
        <f>'3500 '!L451</f>
        <v/>
      </c>
      <c r="I451" s="12">
        <f>'3500 '!M451</f>
        <v>0</v>
      </c>
      <c r="J451" s="12">
        <f>'3500 '!O451</f>
        <v>0</v>
      </c>
      <c r="K451" s="12">
        <f>'3500 '!S451</f>
        <v>0</v>
      </c>
      <c r="L451" s="43">
        <f>'3500 '!T451</f>
        <v>0</v>
      </c>
      <c r="M451" s="52" t="str">
        <f>'3500 '!U451</f>
        <v/>
      </c>
      <c r="N451" s="62">
        <f>'3500 '!V451</f>
        <v>0</v>
      </c>
      <c r="O451" s="52" t="str">
        <f>'3500 '!AB451</f>
        <v/>
      </c>
      <c r="P451" s="62">
        <f>G451+'3500 '!W451-K451</f>
        <v>0</v>
      </c>
    </row>
    <row r="452" spans="1:16" s="6" customFormat="1" ht="18" x14ac:dyDescent="0.25">
      <c r="A452" s="6" t="str">
        <f>'3500 '!A452</f>
        <v>b</v>
      </c>
      <c r="B452" s="70" t="str">
        <f>'3500 '!B452</f>
        <v/>
      </c>
      <c r="C452" s="10" t="str">
        <f>'3500 '!C452</f>
        <v>სხვა ხარჯები</v>
      </c>
      <c r="D452" s="12">
        <f>'3500 '!D452</f>
        <v>0</v>
      </c>
      <c r="E452" s="12">
        <f>'3500 '!E452</f>
        <v>0</v>
      </c>
      <c r="F452" s="43">
        <f>'3500 '!F452</f>
        <v>0</v>
      </c>
      <c r="G452" s="43">
        <f>'3500 '!G452</f>
        <v>0</v>
      </c>
      <c r="H452" s="52" t="str">
        <f>'3500 '!L452</f>
        <v/>
      </c>
      <c r="I452" s="12">
        <f>'3500 '!M452</f>
        <v>0</v>
      </c>
      <c r="J452" s="12">
        <f>'3500 '!O452</f>
        <v>0</v>
      </c>
      <c r="K452" s="12">
        <f>'3500 '!S452</f>
        <v>0</v>
      </c>
      <c r="L452" s="43">
        <f>'3500 '!T452</f>
        <v>0</v>
      </c>
      <c r="M452" s="52" t="str">
        <f>'3500 '!U452</f>
        <v/>
      </c>
      <c r="N452" s="62">
        <f>'3500 '!V452</f>
        <v>0</v>
      </c>
      <c r="O452" s="52" t="str">
        <f>'3500 '!AB452</f>
        <v/>
      </c>
      <c r="P452" s="62">
        <f>G452+'3500 '!W452-K452</f>
        <v>0</v>
      </c>
    </row>
    <row r="453" spans="1:16" s="6" customFormat="1" ht="30" x14ac:dyDescent="0.25">
      <c r="A453" s="6" t="str">
        <f>'3500 '!A453</f>
        <v>b</v>
      </c>
      <c r="B453" s="69" t="str">
        <f>'3500 '!B453</f>
        <v/>
      </c>
      <c r="C453" s="13" t="str">
        <f>'3500 '!C453</f>
        <v>არაფინანსური აქტივების ზრდა</v>
      </c>
      <c r="D453" s="14">
        <f>'3500 '!D453</f>
        <v>0</v>
      </c>
      <c r="E453" s="14">
        <f>'3500 '!E453</f>
        <v>0</v>
      </c>
      <c r="F453" s="44">
        <f>'3500 '!F453</f>
        <v>0</v>
      </c>
      <c r="G453" s="44">
        <f>'3500 '!G453</f>
        <v>0</v>
      </c>
      <c r="H453" s="53" t="str">
        <f>'3500 '!L453</f>
        <v/>
      </c>
      <c r="I453" s="14">
        <f>'3500 '!M453</f>
        <v>0</v>
      </c>
      <c r="J453" s="14">
        <f>'3500 '!O453</f>
        <v>0</v>
      </c>
      <c r="K453" s="14">
        <f>'3500 '!S453</f>
        <v>0</v>
      </c>
      <c r="L453" s="44">
        <f>'3500 '!T453</f>
        <v>0</v>
      </c>
      <c r="M453" s="53" t="str">
        <f>'3500 '!U453</f>
        <v/>
      </c>
      <c r="N453" s="63">
        <f>'3500 '!V453</f>
        <v>0</v>
      </c>
      <c r="O453" s="53" t="str">
        <f>'3500 '!AB453</f>
        <v/>
      </c>
      <c r="P453" s="63">
        <f>G453+'3500 '!W453-K453</f>
        <v>0</v>
      </c>
    </row>
    <row r="454" spans="1:16" s="6" customFormat="1" x14ac:dyDescent="0.25">
      <c r="A454" s="6" t="str">
        <f>'3500 '!A454</f>
        <v>b</v>
      </c>
      <c r="B454" s="69" t="str">
        <f>'3500 '!B454</f>
        <v/>
      </c>
      <c r="C454" s="13" t="str">
        <f>'3500 '!C454</f>
        <v>ფინანსური აქტივების ზრდა</v>
      </c>
      <c r="D454" s="14">
        <f>'3500 '!D454</f>
        <v>0</v>
      </c>
      <c r="E454" s="14">
        <f>'3500 '!E454</f>
        <v>0</v>
      </c>
      <c r="F454" s="44">
        <f>'3500 '!F454</f>
        <v>0</v>
      </c>
      <c r="G454" s="44">
        <f>'3500 '!G454</f>
        <v>0</v>
      </c>
      <c r="H454" s="53" t="str">
        <f>'3500 '!L454</f>
        <v/>
      </c>
      <c r="I454" s="14">
        <f>'3500 '!M454</f>
        <v>0</v>
      </c>
      <c r="J454" s="14">
        <f>'3500 '!O454</f>
        <v>0</v>
      </c>
      <c r="K454" s="14">
        <f>'3500 '!S454</f>
        <v>0</v>
      </c>
      <c r="L454" s="44">
        <f>'3500 '!T454</f>
        <v>0</v>
      </c>
      <c r="M454" s="53" t="str">
        <f>'3500 '!U454</f>
        <v/>
      </c>
      <c r="N454" s="63">
        <f>'3500 '!V454</f>
        <v>0</v>
      </c>
      <c r="O454" s="53" t="str">
        <f>'3500 '!AB454</f>
        <v/>
      </c>
      <c r="P454" s="63">
        <f>G454+'3500 '!W454-K454</f>
        <v>0</v>
      </c>
    </row>
    <row r="455" spans="1:16" s="6" customFormat="1" ht="15.75" thickBot="1" x14ac:dyDescent="0.3">
      <c r="A455" s="6" t="str">
        <f>'3500 '!A455</f>
        <v>b</v>
      </c>
      <c r="B455" s="71" t="str">
        <f>'3500 '!B455</f>
        <v/>
      </c>
      <c r="C455" s="17" t="str">
        <f>'3500 '!C455</f>
        <v>ვალდებულებების კლება</v>
      </c>
      <c r="D455" s="18">
        <f>'3500 '!D455</f>
        <v>0</v>
      </c>
      <c r="E455" s="18">
        <f>'3500 '!E455</f>
        <v>0</v>
      </c>
      <c r="F455" s="46">
        <f>'3500 '!F455</f>
        <v>0</v>
      </c>
      <c r="G455" s="46">
        <f>'3500 '!G455</f>
        <v>0</v>
      </c>
      <c r="H455" s="55" t="str">
        <f>'3500 '!L455</f>
        <v/>
      </c>
      <c r="I455" s="18">
        <f>'3500 '!M455</f>
        <v>0</v>
      </c>
      <c r="J455" s="18">
        <f>'3500 '!O455</f>
        <v>0</v>
      </c>
      <c r="K455" s="18">
        <f>'3500 '!S455</f>
        <v>0</v>
      </c>
      <c r="L455" s="46">
        <f>'3500 '!T455</f>
        <v>0</v>
      </c>
      <c r="M455" s="55" t="str">
        <f>'3500 '!U455</f>
        <v/>
      </c>
      <c r="N455" s="65">
        <f>'3500 '!V455</f>
        <v>0</v>
      </c>
      <c r="O455" s="55" t="str">
        <f>'3500 '!AB455</f>
        <v/>
      </c>
      <c r="P455" s="65">
        <f>G455+'3500 '!W455-K455</f>
        <v>0</v>
      </c>
    </row>
    <row r="456" spans="1:16" s="6" customFormat="1" ht="76.5" thickTop="1" thickBot="1" x14ac:dyDescent="0.3">
      <c r="A456" s="6" t="str">
        <f>'3500 '!A456</f>
        <v>b</v>
      </c>
      <c r="B456" s="67" t="str">
        <f>'3500 '!B456</f>
        <v>35 02 02 06</v>
      </c>
      <c r="C456" s="25" t="str">
        <f>'3500 '!C456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456" s="22">
        <f>'3500 '!D456</f>
        <v>0</v>
      </c>
      <c r="E456" s="22">
        <f>'3500 '!E456</f>
        <v>0</v>
      </c>
      <c r="F456" s="47">
        <f>'3500 '!F456</f>
        <v>0</v>
      </c>
      <c r="G456" s="47">
        <f>'3500 '!G456</f>
        <v>0</v>
      </c>
      <c r="H456" s="56" t="str">
        <f>'3500 '!L456</f>
        <v/>
      </c>
      <c r="I456" s="22">
        <f>'3500 '!M456</f>
        <v>0</v>
      </c>
      <c r="J456" s="22">
        <f>'3500 '!O456</f>
        <v>0</v>
      </c>
      <c r="K456" s="22">
        <f>'3500 '!S456</f>
        <v>0</v>
      </c>
      <c r="L456" s="47">
        <f>'3500 '!T456</f>
        <v>0</v>
      </c>
      <c r="M456" s="56" t="str">
        <f>'3500 '!U456</f>
        <v/>
      </c>
      <c r="N456" s="66">
        <f>'3500 '!V456</f>
        <v>0</v>
      </c>
      <c r="O456" s="56" t="str">
        <f>'3500 '!AB456</f>
        <v/>
      </c>
      <c r="P456" s="66">
        <f>G456+'3500 '!W456-K456</f>
        <v>0</v>
      </c>
    </row>
    <row r="457" spans="1:16" s="6" customFormat="1" ht="15.75" thickTop="1" x14ac:dyDescent="0.25">
      <c r="A457" s="6" t="str">
        <f>'3500 '!A457</f>
        <v>b</v>
      </c>
      <c r="B457" s="69" t="str">
        <f>'3500 '!B457</f>
        <v/>
      </c>
      <c r="C457" s="13" t="str">
        <f>'3500 '!C457</f>
        <v>ხარჯები</v>
      </c>
      <c r="D457" s="14">
        <f>'3500 '!D457</f>
        <v>0</v>
      </c>
      <c r="E457" s="14">
        <f>'3500 '!E457</f>
        <v>0</v>
      </c>
      <c r="F457" s="44">
        <f>'3500 '!F457</f>
        <v>0</v>
      </c>
      <c r="G457" s="44">
        <f>'3500 '!G457</f>
        <v>0</v>
      </c>
      <c r="H457" s="53" t="str">
        <f>'3500 '!L457</f>
        <v/>
      </c>
      <c r="I457" s="14">
        <f>'3500 '!M457</f>
        <v>0</v>
      </c>
      <c r="J457" s="14">
        <f>'3500 '!O457</f>
        <v>0</v>
      </c>
      <c r="K457" s="14">
        <f>'3500 '!S457</f>
        <v>0</v>
      </c>
      <c r="L457" s="44">
        <f>'3500 '!T457</f>
        <v>0</v>
      </c>
      <c r="M457" s="53" t="str">
        <f>'3500 '!U457</f>
        <v/>
      </c>
      <c r="N457" s="63">
        <f>'3500 '!V457</f>
        <v>0</v>
      </c>
      <c r="O457" s="53" t="str">
        <f>'3500 '!AB457</f>
        <v/>
      </c>
      <c r="P457" s="63">
        <f>G457+'3500 '!W457-K457</f>
        <v>0</v>
      </c>
    </row>
    <row r="458" spans="1:16" s="6" customFormat="1" ht="18" x14ac:dyDescent="0.25">
      <c r="A458" s="6" t="str">
        <f>'3500 '!A458</f>
        <v>b</v>
      </c>
      <c r="B458" s="70" t="str">
        <f>'3500 '!B458</f>
        <v/>
      </c>
      <c r="C458" s="10" t="str">
        <f>'3500 '!C458</f>
        <v>შრომის ანაზღაურება</v>
      </c>
      <c r="D458" s="12">
        <f>'3500 '!D458</f>
        <v>0</v>
      </c>
      <c r="E458" s="12">
        <f>'3500 '!E458</f>
        <v>0</v>
      </c>
      <c r="F458" s="43">
        <f>'3500 '!F458</f>
        <v>0</v>
      </c>
      <c r="G458" s="43">
        <f>'3500 '!G458</f>
        <v>0</v>
      </c>
      <c r="H458" s="52" t="str">
        <f>'3500 '!L458</f>
        <v/>
      </c>
      <c r="I458" s="12">
        <f>'3500 '!M458</f>
        <v>0</v>
      </c>
      <c r="J458" s="12">
        <f>'3500 '!O458</f>
        <v>0</v>
      </c>
      <c r="K458" s="12">
        <f>'3500 '!S458</f>
        <v>0</v>
      </c>
      <c r="L458" s="43">
        <f>'3500 '!T458</f>
        <v>0</v>
      </c>
      <c r="M458" s="52" t="str">
        <f>'3500 '!U458</f>
        <v/>
      </c>
      <c r="N458" s="62">
        <f>'3500 '!V458</f>
        <v>0</v>
      </c>
      <c r="O458" s="52" t="str">
        <f>'3500 '!AB458</f>
        <v/>
      </c>
      <c r="P458" s="62">
        <f>G458+'3500 '!W458-K458</f>
        <v>0</v>
      </c>
    </row>
    <row r="459" spans="1:16" s="6" customFormat="1" ht="18" x14ac:dyDescent="0.25">
      <c r="A459" s="6" t="str">
        <f>'3500 '!A459</f>
        <v>b</v>
      </c>
      <c r="B459" s="70" t="str">
        <f>'3500 '!B459</f>
        <v/>
      </c>
      <c r="C459" s="10" t="str">
        <f>'3500 '!C459</f>
        <v>საქონელი და მომსახურება</v>
      </c>
      <c r="D459" s="12">
        <f>'3500 '!D459</f>
        <v>0</v>
      </c>
      <c r="E459" s="12">
        <f>'3500 '!E459</f>
        <v>0</v>
      </c>
      <c r="F459" s="43">
        <f>'3500 '!F459</f>
        <v>0</v>
      </c>
      <c r="G459" s="43">
        <f>'3500 '!G459</f>
        <v>0</v>
      </c>
      <c r="H459" s="52" t="str">
        <f>'3500 '!L459</f>
        <v/>
      </c>
      <c r="I459" s="12">
        <f>'3500 '!M459</f>
        <v>0</v>
      </c>
      <c r="J459" s="12">
        <f>'3500 '!O459</f>
        <v>0</v>
      </c>
      <c r="K459" s="12">
        <f>'3500 '!S459</f>
        <v>0</v>
      </c>
      <c r="L459" s="43">
        <f>'3500 '!T459</f>
        <v>0</v>
      </c>
      <c r="M459" s="52" t="str">
        <f>'3500 '!U459</f>
        <v/>
      </c>
      <c r="N459" s="62">
        <f>'3500 '!V459</f>
        <v>0</v>
      </c>
      <c r="O459" s="52" t="str">
        <f>'3500 '!AB459</f>
        <v/>
      </c>
      <c r="P459" s="62">
        <f>G459+'3500 '!W459-K459</f>
        <v>0</v>
      </c>
    </row>
    <row r="460" spans="1:16" s="6" customFormat="1" ht="18" x14ac:dyDescent="0.25">
      <c r="A460" s="6" t="str">
        <f>'3500 '!A460</f>
        <v>b</v>
      </c>
      <c r="B460" s="70" t="str">
        <f>'3500 '!B460</f>
        <v/>
      </c>
      <c r="C460" s="10" t="str">
        <f>'3500 '!C460</f>
        <v>პროცენტი</v>
      </c>
      <c r="D460" s="12">
        <f>'3500 '!D460</f>
        <v>0</v>
      </c>
      <c r="E460" s="12">
        <f>'3500 '!E460</f>
        <v>0</v>
      </c>
      <c r="F460" s="43">
        <f>'3500 '!F460</f>
        <v>0</v>
      </c>
      <c r="G460" s="43">
        <f>'3500 '!G460</f>
        <v>0</v>
      </c>
      <c r="H460" s="52" t="str">
        <f>'3500 '!L460</f>
        <v/>
      </c>
      <c r="I460" s="12">
        <f>'3500 '!M460</f>
        <v>0</v>
      </c>
      <c r="J460" s="12">
        <f>'3500 '!O460</f>
        <v>0</v>
      </c>
      <c r="K460" s="12">
        <f>'3500 '!S460</f>
        <v>0</v>
      </c>
      <c r="L460" s="43">
        <f>'3500 '!T460</f>
        <v>0</v>
      </c>
      <c r="M460" s="52" t="str">
        <f>'3500 '!U460</f>
        <v/>
      </c>
      <c r="N460" s="62">
        <f>'3500 '!V460</f>
        <v>0</v>
      </c>
      <c r="O460" s="52" t="str">
        <f>'3500 '!AB460</f>
        <v/>
      </c>
      <c r="P460" s="62">
        <f>G460+'3500 '!W460-K460</f>
        <v>0</v>
      </c>
    </row>
    <row r="461" spans="1:16" s="6" customFormat="1" ht="18" x14ac:dyDescent="0.25">
      <c r="A461" s="6" t="str">
        <f>'3500 '!A461</f>
        <v>b</v>
      </c>
      <c r="B461" s="70" t="str">
        <f>'3500 '!B461</f>
        <v/>
      </c>
      <c r="C461" s="10" t="str">
        <f>'3500 '!C461</f>
        <v>სუბსიდიები</v>
      </c>
      <c r="D461" s="12">
        <f>'3500 '!D461</f>
        <v>0</v>
      </c>
      <c r="E461" s="12">
        <f>'3500 '!E461</f>
        <v>0</v>
      </c>
      <c r="F461" s="43">
        <f>'3500 '!F461</f>
        <v>0</v>
      </c>
      <c r="G461" s="43">
        <f>'3500 '!G461</f>
        <v>0</v>
      </c>
      <c r="H461" s="52" t="str">
        <f>'3500 '!L461</f>
        <v/>
      </c>
      <c r="I461" s="12">
        <f>'3500 '!M461</f>
        <v>0</v>
      </c>
      <c r="J461" s="12">
        <f>'3500 '!O461</f>
        <v>0</v>
      </c>
      <c r="K461" s="12">
        <f>'3500 '!S461</f>
        <v>0</v>
      </c>
      <c r="L461" s="43">
        <f>'3500 '!T461</f>
        <v>0</v>
      </c>
      <c r="M461" s="52" t="str">
        <f>'3500 '!U461</f>
        <v/>
      </c>
      <c r="N461" s="62">
        <f>'3500 '!V461</f>
        <v>0</v>
      </c>
      <c r="O461" s="52" t="str">
        <f>'3500 '!AB461</f>
        <v/>
      </c>
      <c r="P461" s="62">
        <f>G461+'3500 '!W461-K461</f>
        <v>0</v>
      </c>
    </row>
    <row r="462" spans="1:16" s="6" customFormat="1" ht="18" x14ac:dyDescent="0.25">
      <c r="A462" s="6" t="str">
        <f>'3500 '!A462</f>
        <v>b</v>
      </c>
      <c r="B462" s="70" t="str">
        <f>'3500 '!B462</f>
        <v/>
      </c>
      <c r="C462" s="10" t="str">
        <f>'3500 '!C462</f>
        <v>გრანტები</v>
      </c>
      <c r="D462" s="12">
        <f>'3500 '!D462</f>
        <v>0</v>
      </c>
      <c r="E462" s="12">
        <f>'3500 '!E462</f>
        <v>0</v>
      </c>
      <c r="F462" s="43">
        <f>'3500 '!F462</f>
        <v>0</v>
      </c>
      <c r="G462" s="43">
        <f>'3500 '!G462</f>
        <v>0</v>
      </c>
      <c r="H462" s="52" t="str">
        <f>'3500 '!L462</f>
        <v/>
      </c>
      <c r="I462" s="12">
        <f>'3500 '!M462</f>
        <v>0</v>
      </c>
      <c r="J462" s="12">
        <f>'3500 '!O462</f>
        <v>0</v>
      </c>
      <c r="K462" s="12">
        <f>'3500 '!S462</f>
        <v>0</v>
      </c>
      <c r="L462" s="43">
        <f>'3500 '!T462</f>
        <v>0</v>
      </c>
      <c r="M462" s="52" t="str">
        <f>'3500 '!U462</f>
        <v/>
      </c>
      <c r="N462" s="62">
        <f>'3500 '!V462</f>
        <v>0</v>
      </c>
      <c r="O462" s="52" t="str">
        <f>'3500 '!AB462</f>
        <v/>
      </c>
      <c r="P462" s="62">
        <f>G462+'3500 '!W462-K462</f>
        <v>0</v>
      </c>
    </row>
    <row r="463" spans="1:16" s="6" customFormat="1" ht="18" x14ac:dyDescent="0.25">
      <c r="A463" s="6" t="str">
        <f>'3500 '!A463</f>
        <v>b</v>
      </c>
      <c r="B463" s="70" t="str">
        <f>'3500 '!B463</f>
        <v/>
      </c>
      <c r="C463" s="10" t="str">
        <f>'3500 '!C463</f>
        <v>სოციალური უზრუნველყოფა</v>
      </c>
      <c r="D463" s="12">
        <f>'3500 '!D463</f>
        <v>0</v>
      </c>
      <c r="E463" s="12">
        <f>'3500 '!E463</f>
        <v>0</v>
      </c>
      <c r="F463" s="43">
        <f>'3500 '!F463</f>
        <v>0</v>
      </c>
      <c r="G463" s="43">
        <f>'3500 '!G463</f>
        <v>0</v>
      </c>
      <c r="H463" s="52" t="str">
        <f>'3500 '!L463</f>
        <v/>
      </c>
      <c r="I463" s="12">
        <f>'3500 '!M463</f>
        <v>0</v>
      </c>
      <c r="J463" s="12">
        <f>'3500 '!O463</f>
        <v>0</v>
      </c>
      <c r="K463" s="12">
        <f>'3500 '!S463</f>
        <v>0</v>
      </c>
      <c r="L463" s="43">
        <f>'3500 '!T463</f>
        <v>0</v>
      </c>
      <c r="M463" s="52" t="str">
        <f>'3500 '!U463</f>
        <v/>
      </c>
      <c r="N463" s="62">
        <f>'3500 '!V463</f>
        <v>0</v>
      </c>
      <c r="O463" s="52" t="str">
        <f>'3500 '!AB463</f>
        <v/>
      </c>
      <c r="P463" s="62">
        <f>G463+'3500 '!W463-K463</f>
        <v>0</v>
      </c>
    </row>
    <row r="464" spans="1:16" s="6" customFormat="1" ht="18" x14ac:dyDescent="0.25">
      <c r="A464" s="6" t="str">
        <f>'3500 '!A464</f>
        <v>b</v>
      </c>
      <c r="B464" s="70" t="str">
        <f>'3500 '!B464</f>
        <v/>
      </c>
      <c r="C464" s="10" t="str">
        <f>'3500 '!C464</f>
        <v>სხვა ხარჯები</v>
      </c>
      <c r="D464" s="12">
        <f>'3500 '!D464</f>
        <v>0</v>
      </c>
      <c r="E464" s="12">
        <f>'3500 '!E464</f>
        <v>0</v>
      </c>
      <c r="F464" s="43">
        <f>'3500 '!F464</f>
        <v>0</v>
      </c>
      <c r="G464" s="43">
        <f>'3500 '!G464</f>
        <v>0</v>
      </c>
      <c r="H464" s="52" t="str">
        <f>'3500 '!L464</f>
        <v/>
      </c>
      <c r="I464" s="12">
        <f>'3500 '!M464</f>
        <v>0</v>
      </c>
      <c r="J464" s="12">
        <f>'3500 '!O464</f>
        <v>0</v>
      </c>
      <c r="K464" s="12">
        <f>'3500 '!S464</f>
        <v>0</v>
      </c>
      <c r="L464" s="43">
        <f>'3500 '!T464</f>
        <v>0</v>
      </c>
      <c r="M464" s="52" t="str">
        <f>'3500 '!U464</f>
        <v/>
      </c>
      <c r="N464" s="62">
        <f>'3500 '!V464</f>
        <v>0</v>
      </c>
      <c r="O464" s="52" t="str">
        <f>'3500 '!AB464</f>
        <v/>
      </c>
      <c r="P464" s="62">
        <f>G464+'3500 '!W464-K464</f>
        <v>0</v>
      </c>
    </row>
    <row r="465" spans="1:16" s="6" customFormat="1" ht="30" x14ac:dyDescent="0.25">
      <c r="A465" s="6" t="str">
        <f>'3500 '!A465</f>
        <v>b</v>
      </c>
      <c r="B465" s="69" t="str">
        <f>'3500 '!B465</f>
        <v/>
      </c>
      <c r="C465" s="13" t="str">
        <f>'3500 '!C465</f>
        <v>არაფინანსური აქტივების ზრდა</v>
      </c>
      <c r="D465" s="14">
        <f>'3500 '!D465</f>
        <v>0</v>
      </c>
      <c r="E465" s="14">
        <f>'3500 '!E465</f>
        <v>0</v>
      </c>
      <c r="F465" s="44">
        <f>'3500 '!F465</f>
        <v>0</v>
      </c>
      <c r="G465" s="44">
        <f>'3500 '!G465</f>
        <v>0</v>
      </c>
      <c r="H465" s="53" t="str">
        <f>'3500 '!L465</f>
        <v/>
      </c>
      <c r="I465" s="14">
        <f>'3500 '!M465</f>
        <v>0</v>
      </c>
      <c r="J465" s="14">
        <f>'3500 '!O465</f>
        <v>0</v>
      </c>
      <c r="K465" s="14">
        <f>'3500 '!S465</f>
        <v>0</v>
      </c>
      <c r="L465" s="44">
        <f>'3500 '!T465</f>
        <v>0</v>
      </c>
      <c r="M465" s="53" t="str">
        <f>'3500 '!U465</f>
        <v/>
      </c>
      <c r="N465" s="63">
        <f>'3500 '!V465</f>
        <v>0</v>
      </c>
      <c r="O465" s="53" t="str">
        <f>'3500 '!AB465</f>
        <v/>
      </c>
      <c r="P465" s="63">
        <f>G465+'3500 '!W465-K465</f>
        <v>0</v>
      </c>
    </row>
    <row r="466" spans="1:16" s="6" customFormat="1" x14ac:dyDescent="0.25">
      <c r="A466" s="6" t="str">
        <f>'3500 '!A466</f>
        <v>b</v>
      </c>
      <c r="B466" s="69" t="str">
        <f>'3500 '!B466</f>
        <v/>
      </c>
      <c r="C466" s="13" t="str">
        <f>'3500 '!C466</f>
        <v>ფინანსური აქტივების ზრდა</v>
      </c>
      <c r="D466" s="14">
        <f>'3500 '!D466</f>
        <v>0</v>
      </c>
      <c r="E466" s="14">
        <f>'3500 '!E466</f>
        <v>0</v>
      </c>
      <c r="F466" s="44">
        <f>'3500 '!F466</f>
        <v>0</v>
      </c>
      <c r="G466" s="44">
        <f>'3500 '!G466</f>
        <v>0</v>
      </c>
      <c r="H466" s="53" t="str">
        <f>'3500 '!L466</f>
        <v/>
      </c>
      <c r="I466" s="14">
        <f>'3500 '!M466</f>
        <v>0</v>
      </c>
      <c r="J466" s="14">
        <f>'3500 '!O466</f>
        <v>0</v>
      </c>
      <c r="K466" s="14">
        <f>'3500 '!S466</f>
        <v>0</v>
      </c>
      <c r="L466" s="44">
        <f>'3500 '!T466</f>
        <v>0</v>
      </c>
      <c r="M466" s="53" t="str">
        <f>'3500 '!U466</f>
        <v/>
      </c>
      <c r="N466" s="63">
        <f>'3500 '!V466</f>
        <v>0</v>
      </c>
      <c r="O466" s="53" t="str">
        <f>'3500 '!AB466</f>
        <v/>
      </c>
      <c r="P466" s="63">
        <f>G466+'3500 '!W466-K466</f>
        <v>0</v>
      </c>
    </row>
    <row r="467" spans="1:16" s="6" customFormat="1" ht="15.75" thickBot="1" x14ac:dyDescent="0.3">
      <c r="A467" s="6" t="str">
        <f>'3500 '!A467</f>
        <v>b</v>
      </c>
      <c r="B467" s="71" t="str">
        <f>'3500 '!B467</f>
        <v/>
      </c>
      <c r="C467" s="17" t="str">
        <f>'3500 '!C467</f>
        <v>ვალდებულებების კლება</v>
      </c>
      <c r="D467" s="18">
        <f>'3500 '!D467</f>
        <v>0</v>
      </c>
      <c r="E467" s="18">
        <f>'3500 '!E467</f>
        <v>0</v>
      </c>
      <c r="F467" s="46">
        <f>'3500 '!F467</f>
        <v>0</v>
      </c>
      <c r="G467" s="46">
        <f>'3500 '!G467</f>
        <v>0</v>
      </c>
      <c r="H467" s="55" t="str">
        <f>'3500 '!L467</f>
        <v/>
      </c>
      <c r="I467" s="18">
        <f>'3500 '!M467</f>
        <v>0</v>
      </c>
      <c r="J467" s="18">
        <f>'3500 '!O467</f>
        <v>0</v>
      </c>
      <c r="K467" s="18">
        <f>'3500 '!S467</f>
        <v>0</v>
      </c>
      <c r="L467" s="46">
        <f>'3500 '!T467</f>
        <v>0</v>
      </c>
      <c r="M467" s="55" t="str">
        <f>'3500 '!U467</f>
        <v/>
      </c>
      <c r="N467" s="65">
        <f>'3500 '!V467</f>
        <v>0</v>
      </c>
      <c r="O467" s="55" t="str">
        <f>'3500 '!AB467</f>
        <v/>
      </c>
      <c r="P467" s="65">
        <f>G467+'3500 '!W467-K467</f>
        <v>0</v>
      </c>
    </row>
    <row r="468" spans="1:16" s="6" customFormat="1" ht="76.5" thickTop="1" thickBot="1" x14ac:dyDescent="0.3">
      <c r="A468" s="6" t="str">
        <f>'3500 '!A468</f>
        <v>b</v>
      </c>
      <c r="B468" s="67" t="str">
        <f>'3500 '!B468</f>
        <v>35 02 02 07</v>
      </c>
      <c r="C468" s="25" t="str">
        <f>'3500 '!C468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468" s="22">
        <f>'3500 '!D468</f>
        <v>0</v>
      </c>
      <c r="E468" s="22">
        <f>'3500 '!E468</f>
        <v>0</v>
      </c>
      <c r="F468" s="47">
        <f>'3500 '!F468</f>
        <v>0</v>
      </c>
      <c r="G468" s="47">
        <f>'3500 '!G468</f>
        <v>0</v>
      </c>
      <c r="H468" s="56" t="str">
        <f>'3500 '!L468</f>
        <v/>
      </c>
      <c r="I468" s="22">
        <f>'3500 '!M468</f>
        <v>0</v>
      </c>
      <c r="J468" s="22">
        <f>'3500 '!O468</f>
        <v>0</v>
      </c>
      <c r="K468" s="22">
        <f>'3500 '!S468</f>
        <v>0</v>
      </c>
      <c r="L468" s="47">
        <f>'3500 '!T468</f>
        <v>0</v>
      </c>
      <c r="M468" s="56" t="str">
        <f>'3500 '!U468</f>
        <v/>
      </c>
      <c r="N468" s="66">
        <f>'3500 '!V468</f>
        <v>0</v>
      </c>
      <c r="O468" s="56" t="str">
        <f>'3500 '!AB468</f>
        <v/>
      </c>
      <c r="P468" s="66">
        <f>G468+'3500 '!W468-K468</f>
        <v>0</v>
      </c>
    </row>
    <row r="469" spans="1:16" s="6" customFormat="1" ht="15.75" thickTop="1" x14ac:dyDescent="0.25">
      <c r="A469" s="6" t="str">
        <f>'3500 '!A469</f>
        <v>b</v>
      </c>
      <c r="B469" s="69" t="str">
        <f>'3500 '!B469</f>
        <v/>
      </c>
      <c r="C469" s="13" t="str">
        <f>'3500 '!C469</f>
        <v>ხარჯები</v>
      </c>
      <c r="D469" s="14">
        <f>'3500 '!D469</f>
        <v>0</v>
      </c>
      <c r="E469" s="14">
        <f>'3500 '!E469</f>
        <v>0</v>
      </c>
      <c r="F469" s="44">
        <f>'3500 '!F469</f>
        <v>0</v>
      </c>
      <c r="G469" s="44">
        <f>'3500 '!G469</f>
        <v>0</v>
      </c>
      <c r="H469" s="53" t="str">
        <f>'3500 '!L469</f>
        <v/>
      </c>
      <c r="I469" s="14">
        <f>'3500 '!M469</f>
        <v>0</v>
      </c>
      <c r="J469" s="14">
        <f>'3500 '!O469</f>
        <v>0</v>
      </c>
      <c r="K469" s="14">
        <f>'3500 '!S469</f>
        <v>0</v>
      </c>
      <c r="L469" s="44">
        <f>'3500 '!T469</f>
        <v>0</v>
      </c>
      <c r="M469" s="53" t="str">
        <f>'3500 '!U469</f>
        <v/>
      </c>
      <c r="N469" s="63">
        <f>'3500 '!V469</f>
        <v>0</v>
      </c>
      <c r="O469" s="53" t="str">
        <f>'3500 '!AB469</f>
        <v/>
      </c>
      <c r="P469" s="63">
        <f>G469+'3500 '!W469-K469</f>
        <v>0</v>
      </c>
    </row>
    <row r="470" spans="1:16" s="6" customFormat="1" ht="18" x14ac:dyDescent="0.25">
      <c r="A470" s="6" t="str">
        <f>'3500 '!A470</f>
        <v>b</v>
      </c>
      <c r="B470" s="70" t="str">
        <f>'3500 '!B470</f>
        <v/>
      </c>
      <c r="C470" s="10" t="str">
        <f>'3500 '!C470</f>
        <v>შრომის ანაზღაურება</v>
      </c>
      <c r="D470" s="12">
        <f>'3500 '!D470</f>
        <v>0</v>
      </c>
      <c r="E470" s="12">
        <f>'3500 '!E470</f>
        <v>0</v>
      </c>
      <c r="F470" s="43">
        <f>'3500 '!F470</f>
        <v>0</v>
      </c>
      <c r="G470" s="43">
        <f>'3500 '!G470</f>
        <v>0</v>
      </c>
      <c r="H470" s="52" t="str">
        <f>'3500 '!L470</f>
        <v/>
      </c>
      <c r="I470" s="12">
        <f>'3500 '!M470</f>
        <v>0</v>
      </c>
      <c r="J470" s="12">
        <f>'3500 '!O470</f>
        <v>0</v>
      </c>
      <c r="K470" s="12">
        <f>'3500 '!S470</f>
        <v>0</v>
      </c>
      <c r="L470" s="43">
        <f>'3500 '!T470</f>
        <v>0</v>
      </c>
      <c r="M470" s="52" t="str">
        <f>'3500 '!U470</f>
        <v/>
      </c>
      <c r="N470" s="62">
        <f>'3500 '!V470</f>
        <v>0</v>
      </c>
      <c r="O470" s="52" t="str">
        <f>'3500 '!AB470</f>
        <v/>
      </c>
      <c r="P470" s="62">
        <f>G470+'3500 '!W470-K470</f>
        <v>0</v>
      </c>
    </row>
    <row r="471" spans="1:16" s="6" customFormat="1" ht="18" x14ac:dyDescent="0.25">
      <c r="A471" s="6" t="str">
        <f>'3500 '!A471</f>
        <v>b</v>
      </c>
      <c r="B471" s="70" t="str">
        <f>'3500 '!B471</f>
        <v/>
      </c>
      <c r="C471" s="10" t="str">
        <f>'3500 '!C471</f>
        <v>საქონელი და მომსახურება</v>
      </c>
      <c r="D471" s="12">
        <f>'3500 '!D471</f>
        <v>0</v>
      </c>
      <c r="E471" s="12">
        <f>'3500 '!E471</f>
        <v>0</v>
      </c>
      <c r="F471" s="43">
        <f>'3500 '!F471</f>
        <v>0</v>
      </c>
      <c r="G471" s="43">
        <f>'3500 '!G471</f>
        <v>0</v>
      </c>
      <c r="H471" s="52" t="str">
        <f>'3500 '!L471</f>
        <v/>
      </c>
      <c r="I471" s="12">
        <f>'3500 '!M471</f>
        <v>0</v>
      </c>
      <c r="J471" s="12">
        <f>'3500 '!O471</f>
        <v>0</v>
      </c>
      <c r="K471" s="12">
        <f>'3500 '!S471</f>
        <v>0</v>
      </c>
      <c r="L471" s="43">
        <f>'3500 '!T471</f>
        <v>0</v>
      </c>
      <c r="M471" s="52" t="str">
        <f>'3500 '!U471</f>
        <v/>
      </c>
      <c r="N471" s="62">
        <f>'3500 '!V471</f>
        <v>0</v>
      </c>
      <c r="O471" s="52" t="str">
        <f>'3500 '!AB471</f>
        <v/>
      </c>
      <c r="P471" s="62">
        <f>G471+'3500 '!W471-K471</f>
        <v>0</v>
      </c>
    </row>
    <row r="472" spans="1:16" s="6" customFormat="1" ht="18" x14ac:dyDescent="0.25">
      <c r="A472" s="6" t="str">
        <f>'3500 '!A472</f>
        <v>b</v>
      </c>
      <c r="B472" s="70" t="str">
        <f>'3500 '!B472</f>
        <v/>
      </c>
      <c r="C472" s="10" t="str">
        <f>'3500 '!C472</f>
        <v>პროცენტი</v>
      </c>
      <c r="D472" s="12">
        <f>'3500 '!D472</f>
        <v>0</v>
      </c>
      <c r="E472" s="12">
        <f>'3500 '!E472</f>
        <v>0</v>
      </c>
      <c r="F472" s="43">
        <f>'3500 '!F472</f>
        <v>0</v>
      </c>
      <c r="G472" s="43">
        <f>'3500 '!G472</f>
        <v>0</v>
      </c>
      <c r="H472" s="52" t="str">
        <f>'3500 '!L472</f>
        <v/>
      </c>
      <c r="I472" s="12">
        <f>'3500 '!M472</f>
        <v>0</v>
      </c>
      <c r="J472" s="12">
        <f>'3500 '!O472</f>
        <v>0</v>
      </c>
      <c r="K472" s="12">
        <f>'3500 '!S472</f>
        <v>0</v>
      </c>
      <c r="L472" s="43">
        <f>'3500 '!T472</f>
        <v>0</v>
      </c>
      <c r="M472" s="52" t="str">
        <f>'3500 '!U472</f>
        <v/>
      </c>
      <c r="N472" s="62">
        <f>'3500 '!V472</f>
        <v>0</v>
      </c>
      <c r="O472" s="52" t="str">
        <f>'3500 '!AB472</f>
        <v/>
      </c>
      <c r="P472" s="62">
        <f>G472+'3500 '!W472-K472</f>
        <v>0</v>
      </c>
    </row>
    <row r="473" spans="1:16" s="6" customFormat="1" ht="18" x14ac:dyDescent="0.25">
      <c r="A473" s="6" t="str">
        <f>'3500 '!A473</f>
        <v>b</v>
      </c>
      <c r="B473" s="70" t="str">
        <f>'3500 '!B473</f>
        <v/>
      </c>
      <c r="C473" s="10" t="str">
        <f>'3500 '!C473</f>
        <v>სუბსიდიები</v>
      </c>
      <c r="D473" s="12">
        <f>'3500 '!D473</f>
        <v>0</v>
      </c>
      <c r="E473" s="12">
        <f>'3500 '!E473</f>
        <v>0</v>
      </c>
      <c r="F473" s="43">
        <f>'3500 '!F473</f>
        <v>0</v>
      </c>
      <c r="G473" s="43">
        <f>'3500 '!G473</f>
        <v>0</v>
      </c>
      <c r="H473" s="52" t="str">
        <f>'3500 '!L473</f>
        <v/>
      </c>
      <c r="I473" s="12">
        <f>'3500 '!M473</f>
        <v>0</v>
      </c>
      <c r="J473" s="12">
        <f>'3500 '!O473</f>
        <v>0</v>
      </c>
      <c r="K473" s="12">
        <f>'3500 '!S473</f>
        <v>0</v>
      </c>
      <c r="L473" s="43">
        <f>'3500 '!T473</f>
        <v>0</v>
      </c>
      <c r="M473" s="52" t="str">
        <f>'3500 '!U473</f>
        <v/>
      </c>
      <c r="N473" s="62">
        <f>'3500 '!V473</f>
        <v>0</v>
      </c>
      <c r="O473" s="52" t="str">
        <f>'3500 '!AB473</f>
        <v/>
      </c>
      <c r="P473" s="62">
        <f>G473+'3500 '!W473-K473</f>
        <v>0</v>
      </c>
    </row>
    <row r="474" spans="1:16" s="6" customFormat="1" ht="18" x14ac:dyDescent="0.25">
      <c r="A474" s="6" t="str">
        <f>'3500 '!A474</f>
        <v>b</v>
      </c>
      <c r="B474" s="70" t="str">
        <f>'3500 '!B474</f>
        <v/>
      </c>
      <c r="C474" s="10" t="str">
        <f>'3500 '!C474</f>
        <v>გრანტები</v>
      </c>
      <c r="D474" s="12">
        <f>'3500 '!D474</f>
        <v>0</v>
      </c>
      <c r="E474" s="12">
        <f>'3500 '!E474</f>
        <v>0</v>
      </c>
      <c r="F474" s="43">
        <f>'3500 '!F474</f>
        <v>0</v>
      </c>
      <c r="G474" s="43">
        <f>'3500 '!G474</f>
        <v>0</v>
      </c>
      <c r="H474" s="52" t="str">
        <f>'3500 '!L474</f>
        <v/>
      </c>
      <c r="I474" s="12">
        <f>'3500 '!M474</f>
        <v>0</v>
      </c>
      <c r="J474" s="12">
        <f>'3500 '!O474</f>
        <v>0</v>
      </c>
      <c r="K474" s="12">
        <f>'3500 '!S474</f>
        <v>0</v>
      </c>
      <c r="L474" s="43">
        <f>'3500 '!T474</f>
        <v>0</v>
      </c>
      <c r="M474" s="52" t="str">
        <f>'3500 '!U474</f>
        <v/>
      </c>
      <c r="N474" s="62">
        <f>'3500 '!V474</f>
        <v>0</v>
      </c>
      <c r="O474" s="52" t="str">
        <f>'3500 '!AB474</f>
        <v/>
      </c>
      <c r="P474" s="62">
        <f>G474+'3500 '!W474-K474</f>
        <v>0</v>
      </c>
    </row>
    <row r="475" spans="1:16" s="6" customFormat="1" ht="18" x14ac:dyDescent="0.25">
      <c r="A475" s="6" t="str">
        <f>'3500 '!A475</f>
        <v>b</v>
      </c>
      <c r="B475" s="70" t="str">
        <f>'3500 '!B475</f>
        <v/>
      </c>
      <c r="C475" s="10" t="str">
        <f>'3500 '!C475</f>
        <v>სოციალური უზრუნველყოფა</v>
      </c>
      <c r="D475" s="12">
        <f>'3500 '!D475</f>
        <v>0</v>
      </c>
      <c r="E475" s="12">
        <f>'3500 '!E475</f>
        <v>0</v>
      </c>
      <c r="F475" s="43">
        <f>'3500 '!F475</f>
        <v>0</v>
      </c>
      <c r="G475" s="43">
        <f>'3500 '!G475</f>
        <v>0</v>
      </c>
      <c r="H475" s="52" t="str">
        <f>'3500 '!L475</f>
        <v/>
      </c>
      <c r="I475" s="12">
        <f>'3500 '!M475</f>
        <v>0</v>
      </c>
      <c r="J475" s="12">
        <f>'3500 '!O475</f>
        <v>0</v>
      </c>
      <c r="K475" s="12">
        <f>'3500 '!S475</f>
        <v>0</v>
      </c>
      <c r="L475" s="43">
        <f>'3500 '!T475</f>
        <v>0</v>
      </c>
      <c r="M475" s="52" t="str">
        <f>'3500 '!U475</f>
        <v/>
      </c>
      <c r="N475" s="62">
        <f>'3500 '!V475</f>
        <v>0</v>
      </c>
      <c r="O475" s="52" t="str">
        <f>'3500 '!AB475</f>
        <v/>
      </c>
      <c r="P475" s="62">
        <f>G475+'3500 '!W475-K475</f>
        <v>0</v>
      </c>
    </row>
    <row r="476" spans="1:16" s="6" customFormat="1" ht="18" x14ac:dyDescent="0.25">
      <c r="A476" s="6" t="str">
        <f>'3500 '!A476</f>
        <v>b</v>
      </c>
      <c r="B476" s="70" t="str">
        <f>'3500 '!B476</f>
        <v/>
      </c>
      <c r="C476" s="10" t="str">
        <f>'3500 '!C476</f>
        <v>სხვა ხარჯები</v>
      </c>
      <c r="D476" s="12">
        <f>'3500 '!D476</f>
        <v>0</v>
      </c>
      <c r="E476" s="12">
        <f>'3500 '!E476</f>
        <v>0</v>
      </c>
      <c r="F476" s="43">
        <f>'3500 '!F476</f>
        <v>0</v>
      </c>
      <c r="G476" s="43">
        <f>'3500 '!G476</f>
        <v>0</v>
      </c>
      <c r="H476" s="52" t="str">
        <f>'3500 '!L476</f>
        <v/>
      </c>
      <c r="I476" s="12">
        <f>'3500 '!M476</f>
        <v>0</v>
      </c>
      <c r="J476" s="12">
        <f>'3500 '!O476</f>
        <v>0</v>
      </c>
      <c r="K476" s="12">
        <f>'3500 '!S476</f>
        <v>0</v>
      </c>
      <c r="L476" s="43">
        <f>'3500 '!T476</f>
        <v>0</v>
      </c>
      <c r="M476" s="52" t="str">
        <f>'3500 '!U476</f>
        <v/>
      </c>
      <c r="N476" s="62">
        <f>'3500 '!V476</f>
        <v>0</v>
      </c>
      <c r="O476" s="52" t="str">
        <f>'3500 '!AB476</f>
        <v/>
      </c>
      <c r="P476" s="62">
        <f>G476+'3500 '!W476-K476</f>
        <v>0</v>
      </c>
    </row>
    <row r="477" spans="1:16" s="6" customFormat="1" ht="30" x14ac:dyDescent="0.25">
      <c r="A477" s="6" t="str">
        <f>'3500 '!A477</f>
        <v>b</v>
      </c>
      <c r="B477" s="69" t="str">
        <f>'3500 '!B477</f>
        <v/>
      </c>
      <c r="C477" s="13" t="str">
        <f>'3500 '!C477</f>
        <v>არაფინანსური აქტივების ზრდა</v>
      </c>
      <c r="D477" s="14">
        <f>'3500 '!D477</f>
        <v>0</v>
      </c>
      <c r="E477" s="14">
        <f>'3500 '!E477</f>
        <v>0</v>
      </c>
      <c r="F477" s="44">
        <f>'3500 '!F477</f>
        <v>0</v>
      </c>
      <c r="G477" s="44">
        <f>'3500 '!G477</f>
        <v>0</v>
      </c>
      <c r="H477" s="53" t="str">
        <f>'3500 '!L477</f>
        <v/>
      </c>
      <c r="I477" s="14">
        <f>'3500 '!M477</f>
        <v>0</v>
      </c>
      <c r="J477" s="14">
        <f>'3500 '!O477</f>
        <v>0</v>
      </c>
      <c r="K477" s="14">
        <f>'3500 '!S477</f>
        <v>0</v>
      </c>
      <c r="L477" s="44">
        <f>'3500 '!T477</f>
        <v>0</v>
      </c>
      <c r="M477" s="53" t="str">
        <f>'3500 '!U477</f>
        <v/>
      </c>
      <c r="N477" s="63">
        <f>'3500 '!V477</f>
        <v>0</v>
      </c>
      <c r="O477" s="53" t="str">
        <f>'3500 '!AB477</f>
        <v/>
      </c>
      <c r="P477" s="63">
        <f>G477+'3500 '!W477-K477</f>
        <v>0</v>
      </c>
    </row>
    <row r="478" spans="1:16" s="6" customFormat="1" x14ac:dyDescent="0.25">
      <c r="A478" s="6" t="str">
        <f>'3500 '!A478</f>
        <v>b</v>
      </c>
      <c r="B478" s="69" t="str">
        <f>'3500 '!B478</f>
        <v/>
      </c>
      <c r="C478" s="13" t="str">
        <f>'3500 '!C478</f>
        <v>ფინანსური აქტივების ზრდა</v>
      </c>
      <c r="D478" s="14">
        <f>'3500 '!D478</f>
        <v>0</v>
      </c>
      <c r="E478" s="14">
        <f>'3500 '!E478</f>
        <v>0</v>
      </c>
      <c r="F478" s="44">
        <f>'3500 '!F478</f>
        <v>0</v>
      </c>
      <c r="G478" s="44">
        <f>'3500 '!G478</f>
        <v>0</v>
      </c>
      <c r="H478" s="53" t="str">
        <f>'3500 '!L478</f>
        <v/>
      </c>
      <c r="I478" s="14">
        <f>'3500 '!M478</f>
        <v>0</v>
      </c>
      <c r="J478" s="14">
        <f>'3500 '!O478</f>
        <v>0</v>
      </c>
      <c r="K478" s="14">
        <f>'3500 '!S478</f>
        <v>0</v>
      </c>
      <c r="L478" s="44">
        <f>'3500 '!T478</f>
        <v>0</v>
      </c>
      <c r="M478" s="53" t="str">
        <f>'3500 '!U478</f>
        <v/>
      </c>
      <c r="N478" s="63">
        <f>'3500 '!V478</f>
        <v>0</v>
      </c>
      <c r="O478" s="53" t="str">
        <f>'3500 '!AB478</f>
        <v/>
      </c>
      <c r="P478" s="63">
        <f>G478+'3500 '!W478-K478</f>
        <v>0</v>
      </c>
    </row>
    <row r="479" spans="1:16" s="6" customFormat="1" ht="15.75" thickBot="1" x14ac:dyDescent="0.3">
      <c r="A479" s="6" t="str">
        <f>'3500 '!A479</f>
        <v>b</v>
      </c>
      <c r="B479" s="71" t="str">
        <f>'3500 '!B479</f>
        <v/>
      </c>
      <c r="C479" s="17" t="str">
        <f>'3500 '!C479</f>
        <v>ვალდებულებების კლება</v>
      </c>
      <c r="D479" s="18">
        <f>'3500 '!D479</f>
        <v>0</v>
      </c>
      <c r="E479" s="18">
        <f>'3500 '!E479</f>
        <v>0</v>
      </c>
      <c r="F479" s="46">
        <f>'3500 '!F479</f>
        <v>0</v>
      </c>
      <c r="G479" s="46">
        <f>'3500 '!G479</f>
        <v>0</v>
      </c>
      <c r="H479" s="55" t="str">
        <f>'3500 '!L479</f>
        <v/>
      </c>
      <c r="I479" s="18">
        <f>'3500 '!M479</f>
        <v>0</v>
      </c>
      <c r="J479" s="18">
        <f>'3500 '!O479</f>
        <v>0</v>
      </c>
      <c r="K479" s="18">
        <f>'3500 '!S479</f>
        <v>0</v>
      </c>
      <c r="L479" s="46">
        <f>'3500 '!T479</f>
        <v>0</v>
      </c>
      <c r="M479" s="55" t="str">
        <f>'3500 '!U479</f>
        <v/>
      </c>
      <c r="N479" s="65">
        <f>'3500 '!V479</f>
        <v>0</v>
      </c>
      <c r="O479" s="55" t="str">
        <f>'3500 '!AB479</f>
        <v/>
      </c>
      <c r="P479" s="65">
        <f>G479+'3500 '!W479-K479</f>
        <v>0</v>
      </c>
    </row>
    <row r="480" spans="1:16" s="6" customFormat="1" ht="76.5" thickTop="1" thickBot="1" x14ac:dyDescent="0.3">
      <c r="A480" s="6" t="str">
        <f>'3500 '!A480</f>
        <v>b</v>
      </c>
      <c r="B480" s="67" t="str">
        <f>'3500 '!B480</f>
        <v>35 02 02 08</v>
      </c>
      <c r="C480" s="25" t="str">
        <f>'3500 '!C480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480" s="22">
        <f>'3500 '!D480</f>
        <v>0</v>
      </c>
      <c r="E480" s="22">
        <f>'3500 '!E480</f>
        <v>0</v>
      </c>
      <c r="F480" s="47">
        <f>'3500 '!F480</f>
        <v>0</v>
      </c>
      <c r="G480" s="47">
        <f>'3500 '!G480</f>
        <v>0</v>
      </c>
      <c r="H480" s="56" t="str">
        <f>'3500 '!L480</f>
        <v/>
      </c>
      <c r="I480" s="22">
        <f>'3500 '!M480</f>
        <v>0</v>
      </c>
      <c r="J480" s="22">
        <f>'3500 '!O480</f>
        <v>0</v>
      </c>
      <c r="K480" s="22">
        <f>'3500 '!S480</f>
        <v>0</v>
      </c>
      <c r="L480" s="47">
        <f>'3500 '!T480</f>
        <v>0</v>
      </c>
      <c r="M480" s="56" t="str">
        <f>'3500 '!U480</f>
        <v/>
      </c>
      <c r="N480" s="66">
        <f>'3500 '!V480</f>
        <v>0</v>
      </c>
      <c r="O480" s="56" t="str">
        <f>'3500 '!AB480</f>
        <v/>
      </c>
      <c r="P480" s="66">
        <f>G480+'3500 '!W480-K480</f>
        <v>0</v>
      </c>
    </row>
    <row r="481" spans="1:16" s="6" customFormat="1" ht="15.75" thickTop="1" x14ac:dyDescent="0.25">
      <c r="A481" s="6" t="str">
        <f>'3500 '!A481</f>
        <v>b</v>
      </c>
      <c r="B481" s="69" t="str">
        <f>'3500 '!B481</f>
        <v/>
      </c>
      <c r="C481" s="13" t="str">
        <f>'3500 '!C481</f>
        <v>ხარჯები</v>
      </c>
      <c r="D481" s="14">
        <f>'3500 '!D481</f>
        <v>0</v>
      </c>
      <c r="E481" s="14">
        <f>'3500 '!E481</f>
        <v>0</v>
      </c>
      <c r="F481" s="44">
        <f>'3500 '!F481</f>
        <v>0</v>
      </c>
      <c r="G481" s="44">
        <f>'3500 '!G481</f>
        <v>0</v>
      </c>
      <c r="H481" s="53" t="str">
        <f>'3500 '!L481</f>
        <v/>
      </c>
      <c r="I481" s="14">
        <f>'3500 '!M481</f>
        <v>0</v>
      </c>
      <c r="J481" s="14">
        <f>'3500 '!O481</f>
        <v>0</v>
      </c>
      <c r="K481" s="14">
        <f>'3500 '!S481</f>
        <v>0</v>
      </c>
      <c r="L481" s="44">
        <f>'3500 '!T481</f>
        <v>0</v>
      </c>
      <c r="M481" s="53" t="str">
        <f>'3500 '!U481</f>
        <v/>
      </c>
      <c r="N481" s="63">
        <f>'3500 '!V481</f>
        <v>0</v>
      </c>
      <c r="O481" s="53" t="str">
        <f>'3500 '!AB481</f>
        <v/>
      </c>
      <c r="P481" s="63">
        <f>G481+'3500 '!W481-K481</f>
        <v>0</v>
      </c>
    </row>
    <row r="482" spans="1:16" s="6" customFormat="1" ht="18" x14ac:dyDescent="0.25">
      <c r="A482" s="6" t="str">
        <f>'3500 '!A482</f>
        <v>b</v>
      </c>
      <c r="B482" s="70" t="str">
        <f>'3500 '!B482</f>
        <v/>
      </c>
      <c r="C482" s="10" t="str">
        <f>'3500 '!C482</f>
        <v>შრომის ანაზღაურება</v>
      </c>
      <c r="D482" s="12">
        <f>'3500 '!D482</f>
        <v>0</v>
      </c>
      <c r="E482" s="12">
        <f>'3500 '!E482</f>
        <v>0</v>
      </c>
      <c r="F482" s="43">
        <f>'3500 '!F482</f>
        <v>0</v>
      </c>
      <c r="G482" s="43">
        <f>'3500 '!G482</f>
        <v>0</v>
      </c>
      <c r="H482" s="52" t="str">
        <f>'3500 '!L482</f>
        <v/>
      </c>
      <c r="I482" s="12">
        <f>'3500 '!M482</f>
        <v>0</v>
      </c>
      <c r="J482" s="12">
        <f>'3500 '!O482</f>
        <v>0</v>
      </c>
      <c r="K482" s="12">
        <f>'3500 '!S482</f>
        <v>0</v>
      </c>
      <c r="L482" s="43">
        <f>'3500 '!T482</f>
        <v>0</v>
      </c>
      <c r="M482" s="52" t="str">
        <f>'3500 '!U482</f>
        <v/>
      </c>
      <c r="N482" s="62">
        <f>'3500 '!V482</f>
        <v>0</v>
      </c>
      <c r="O482" s="52" t="str">
        <f>'3500 '!AB482</f>
        <v/>
      </c>
      <c r="P482" s="62">
        <f>G482+'3500 '!W482-K482</f>
        <v>0</v>
      </c>
    </row>
    <row r="483" spans="1:16" s="6" customFormat="1" ht="18" x14ac:dyDescent="0.25">
      <c r="A483" s="6" t="str">
        <f>'3500 '!A483</f>
        <v>b</v>
      </c>
      <c r="B483" s="70" t="str">
        <f>'3500 '!B483</f>
        <v/>
      </c>
      <c r="C483" s="10" t="str">
        <f>'3500 '!C483</f>
        <v>საქონელი და მომსახურება</v>
      </c>
      <c r="D483" s="12">
        <f>'3500 '!D483</f>
        <v>0</v>
      </c>
      <c r="E483" s="12">
        <f>'3500 '!E483</f>
        <v>0</v>
      </c>
      <c r="F483" s="43">
        <f>'3500 '!F483</f>
        <v>0</v>
      </c>
      <c r="G483" s="43">
        <f>'3500 '!G483</f>
        <v>0</v>
      </c>
      <c r="H483" s="52" t="str">
        <f>'3500 '!L483</f>
        <v/>
      </c>
      <c r="I483" s="12">
        <f>'3500 '!M483</f>
        <v>0</v>
      </c>
      <c r="J483" s="12">
        <f>'3500 '!O483</f>
        <v>0</v>
      </c>
      <c r="K483" s="12">
        <f>'3500 '!S483</f>
        <v>0</v>
      </c>
      <c r="L483" s="43">
        <f>'3500 '!T483</f>
        <v>0</v>
      </c>
      <c r="M483" s="52" t="str">
        <f>'3500 '!U483</f>
        <v/>
      </c>
      <c r="N483" s="62">
        <f>'3500 '!V483</f>
        <v>0</v>
      </c>
      <c r="O483" s="52" t="str">
        <f>'3500 '!AB483</f>
        <v/>
      </c>
      <c r="P483" s="62">
        <f>G483+'3500 '!W483-K483</f>
        <v>0</v>
      </c>
    </row>
    <row r="484" spans="1:16" s="6" customFormat="1" ht="18" x14ac:dyDescent="0.25">
      <c r="A484" s="6" t="str">
        <f>'3500 '!A484</f>
        <v>b</v>
      </c>
      <c r="B484" s="70" t="str">
        <f>'3500 '!B484</f>
        <v/>
      </c>
      <c r="C484" s="10" t="str">
        <f>'3500 '!C484</f>
        <v>პროცენტი</v>
      </c>
      <c r="D484" s="12">
        <f>'3500 '!D484</f>
        <v>0</v>
      </c>
      <c r="E484" s="12">
        <f>'3500 '!E484</f>
        <v>0</v>
      </c>
      <c r="F484" s="43">
        <f>'3500 '!F484</f>
        <v>0</v>
      </c>
      <c r="G484" s="43">
        <f>'3500 '!G484</f>
        <v>0</v>
      </c>
      <c r="H484" s="52" t="str">
        <f>'3500 '!L484</f>
        <v/>
      </c>
      <c r="I484" s="12">
        <f>'3500 '!M484</f>
        <v>0</v>
      </c>
      <c r="J484" s="12">
        <f>'3500 '!O484</f>
        <v>0</v>
      </c>
      <c r="K484" s="12">
        <f>'3500 '!S484</f>
        <v>0</v>
      </c>
      <c r="L484" s="43">
        <f>'3500 '!T484</f>
        <v>0</v>
      </c>
      <c r="M484" s="52" t="str">
        <f>'3500 '!U484</f>
        <v/>
      </c>
      <c r="N484" s="62">
        <f>'3500 '!V484</f>
        <v>0</v>
      </c>
      <c r="O484" s="52" t="str">
        <f>'3500 '!AB484</f>
        <v/>
      </c>
      <c r="P484" s="62">
        <f>G484+'3500 '!W484-K484</f>
        <v>0</v>
      </c>
    </row>
    <row r="485" spans="1:16" s="6" customFormat="1" ht="18" x14ac:dyDescent="0.25">
      <c r="A485" s="6" t="str">
        <f>'3500 '!A485</f>
        <v>b</v>
      </c>
      <c r="B485" s="70" t="str">
        <f>'3500 '!B485</f>
        <v/>
      </c>
      <c r="C485" s="10" t="str">
        <f>'3500 '!C485</f>
        <v>სუბსიდიები</v>
      </c>
      <c r="D485" s="12">
        <f>'3500 '!D485</f>
        <v>0</v>
      </c>
      <c r="E485" s="12">
        <f>'3500 '!E485</f>
        <v>0</v>
      </c>
      <c r="F485" s="43">
        <f>'3500 '!F485</f>
        <v>0</v>
      </c>
      <c r="G485" s="43">
        <f>'3500 '!G485</f>
        <v>0</v>
      </c>
      <c r="H485" s="52" t="str">
        <f>'3500 '!L485</f>
        <v/>
      </c>
      <c r="I485" s="12">
        <f>'3500 '!M485</f>
        <v>0</v>
      </c>
      <c r="J485" s="12">
        <f>'3500 '!O485</f>
        <v>0</v>
      </c>
      <c r="K485" s="12">
        <f>'3500 '!S485</f>
        <v>0</v>
      </c>
      <c r="L485" s="43">
        <f>'3500 '!T485</f>
        <v>0</v>
      </c>
      <c r="M485" s="52" t="str">
        <f>'3500 '!U485</f>
        <v/>
      </c>
      <c r="N485" s="62">
        <f>'3500 '!V485</f>
        <v>0</v>
      </c>
      <c r="O485" s="52" t="str">
        <f>'3500 '!AB485</f>
        <v/>
      </c>
      <c r="P485" s="62">
        <f>G485+'3500 '!W485-K485</f>
        <v>0</v>
      </c>
    </row>
    <row r="486" spans="1:16" s="6" customFormat="1" ht="18" x14ac:dyDescent="0.25">
      <c r="A486" s="6" t="str">
        <f>'3500 '!A486</f>
        <v>b</v>
      </c>
      <c r="B486" s="70" t="str">
        <f>'3500 '!B486</f>
        <v/>
      </c>
      <c r="C486" s="10" t="str">
        <f>'3500 '!C486</f>
        <v>გრანტები</v>
      </c>
      <c r="D486" s="12">
        <f>'3500 '!D486</f>
        <v>0</v>
      </c>
      <c r="E486" s="12">
        <f>'3500 '!E486</f>
        <v>0</v>
      </c>
      <c r="F486" s="43">
        <f>'3500 '!F486</f>
        <v>0</v>
      </c>
      <c r="G486" s="43">
        <f>'3500 '!G486</f>
        <v>0</v>
      </c>
      <c r="H486" s="52" t="str">
        <f>'3500 '!L486</f>
        <v/>
      </c>
      <c r="I486" s="12">
        <f>'3500 '!M486</f>
        <v>0</v>
      </c>
      <c r="J486" s="12">
        <f>'3500 '!O486</f>
        <v>0</v>
      </c>
      <c r="K486" s="12">
        <f>'3500 '!S486</f>
        <v>0</v>
      </c>
      <c r="L486" s="43">
        <f>'3500 '!T486</f>
        <v>0</v>
      </c>
      <c r="M486" s="52" t="str">
        <f>'3500 '!U486</f>
        <v/>
      </c>
      <c r="N486" s="62">
        <f>'3500 '!V486</f>
        <v>0</v>
      </c>
      <c r="O486" s="52" t="str">
        <f>'3500 '!AB486</f>
        <v/>
      </c>
      <c r="P486" s="62">
        <f>G486+'3500 '!W486-K486</f>
        <v>0</v>
      </c>
    </row>
    <row r="487" spans="1:16" s="6" customFormat="1" ht="18" x14ac:dyDescent="0.25">
      <c r="A487" s="6" t="str">
        <f>'3500 '!A487</f>
        <v>b</v>
      </c>
      <c r="B487" s="70" t="str">
        <f>'3500 '!B487</f>
        <v/>
      </c>
      <c r="C487" s="10" t="str">
        <f>'3500 '!C487</f>
        <v>სოციალური უზრუნველყოფა</v>
      </c>
      <c r="D487" s="12">
        <f>'3500 '!D487</f>
        <v>0</v>
      </c>
      <c r="E487" s="12">
        <f>'3500 '!E487</f>
        <v>0</v>
      </c>
      <c r="F487" s="43">
        <f>'3500 '!F487</f>
        <v>0</v>
      </c>
      <c r="G487" s="43">
        <f>'3500 '!G487</f>
        <v>0</v>
      </c>
      <c r="H487" s="52" t="str">
        <f>'3500 '!L487</f>
        <v/>
      </c>
      <c r="I487" s="12">
        <f>'3500 '!M487</f>
        <v>0</v>
      </c>
      <c r="J487" s="12">
        <f>'3500 '!O487</f>
        <v>0</v>
      </c>
      <c r="K487" s="12">
        <f>'3500 '!S487</f>
        <v>0</v>
      </c>
      <c r="L487" s="43">
        <f>'3500 '!T487</f>
        <v>0</v>
      </c>
      <c r="M487" s="52" t="str">
        <f>'3500 '!U487</f>
        <v/>
      </c>
      <c r="N487" s="62">
        <f>'3500 '!V487</f>
        <v>0</v>
      </c>
      <c r="O487" s="52" t="str">
        <f>'3500 '!AB487</f>
        <v/>
      </c>
      <c r="P487" s="62">
        <f>G487+'3500 '!W487-K487</f>
        <v>0</v>
      </c>
    </row>
    <row r="488" spans="1:16" s="6" customFormat="1" ht="18" x14ac:dyDescent="0.25">
      <c r="A488" s="6" t="str">
        <f>'3500 '!A488</f>
        <v>b</v>
      </c>
      <c r="B488" s="70" t="str">
        <f>'3500 '!B488</f>
        <v/>
      </c>
      <c r="C488" s="10" t="str">
        <f>'3500 '!C488</f>
        <v>სხვა ხარჯები</v>
      </c>
      <c r="D488" s="12">
        <f>'3500 '!D488</f>
        <v>0</v>
      </c>
      <c r="E488" s="12">
        <f>'3500 '!E488</f>
        <v>0</v>
      </c>
      <c r="F488" s="43">
        <f>'3500 '!F488</f>
        <v>0</v>
      </c>
      <c r="G488" s="43">
        <f>'3500 '!G488</f>
        <v>0</v>
      </c>
      <c r="H488" s="52" t="str">
        <f>'3500 '!L488</f>
        <v/>
      </c>
      <c r="I488" s="12">
        <f>'3500 '!M488</f>
        <v>0</v>
      </c>
      <c r="J488" s="12">
        <f>'3500 '!O488</f>
        <v>0</v>
      </c>
      <c r="K488" s="12">
        <f>'3500 '!S488</f>
        <v>0</v>
      </c>
      <c r="L488" s="43">
        <f>'3500 '!T488</f>
        <v>0</v>
      </c>
      <c r="M488" s="52" t="str">
        <f>'3500 '!U488</f>
        <v/>
      </c>
      <c r="N488" s="62">
        <f>'3500 '!V488</f>
        <v>0</v>
      </c>
      <c r="O488" s="52" t="str">
        <f>'3500 '!AB488</f>
        <v/>
      </c>
      <c r="P488" s="62">
        <f>G488+'3500 '!W488-K488</f>
        <v>0</v>
      </c>
    </row>
    <row r="489" spans="1:16" s="6" customFormat="1" ht="30" x14ac:dyDescent="0.25">
      <c r="A489" s="6" t="str">
        <f>'3500 '!A489</f>
        <v>b</v>
      </c>
      <c r="B489" s="69" t="str">
        <f>'3500 '!B489</f>
        <v/>
      </c>
      <c r="C489" s="13" t="str">
        <f>'3500 '!C489</f>
        <v>არაფინანსური აქტივების ზრდა</v>
      </c>
      <c r="D489" s="14">
        <f>'3500 '!D489</f>
        <v>0</v>
      </c>
      <c r="E489" s="14">
        <f>'3500 '!E489</f>
        <v>0</v>
      </c>
      <c r="F489" s="44">
        <f>'3500 '!F489</f>
        <v>0</v>
      </c>
      <c r="G489" s="44">
        <f>'3500 '!G489</f>
        <v>0</v>
      </c>
      <c r="H489" s="53" t="str">
        <f>'3500 '!L489</f>
        <v/>
      </c>
      <c r="I489" s="14">
        <f>'3500 '!M489</f>
        <v>0</v>
      </c>
      <c r="J489" s="14">
        <f>'3500 '!O489</f>
        <v>0</v>
      </c>
      <c r="K489" s="14">
        <f>'3500 '!S489</f>
        <v>0</v>
      </c>
      <c r="L489" s="44">
        <f>'3500 '!T489</f>
        <v>0</v>
      </c>
      <c r="M489" s="53" t="str">
        <f>'3500 '!U489</f>
        <v/>
      </c>
      <c r="N489" s="63">
        <f>'3500 '!V489</f>
        <v>0</v>
      </c>
      <c r="O489" s="53" t="str">
        <f>'3500 '!AB489</f>
        <v/>
      </c>
      <c r="P489" s="63">
        <f>G489+'3500 '!W489-K489</f>
        <v>0</v>
      </c>
    </row>
    <row r="490" spans="1:16" s="6" customFormat="1" x14ac:dyDescent="0.25">
      <c r="A490" s="6" t="str">
        <f>'3500 '!A490</f>
        <v>b</v>
      </c>
      <c r="B490" s="69" t="str">
        <f>'3500 '!B490</f>
        <v/>
      </c>
      <c r="C490" s="13" t="str">
        <f>'3500 '!C490</f>
        <v>ფინანსური აქტივების ზრდა</v>
      </c>
      <c r="D490" s="14">
        <f>'3500 '!D490</f>
        <v>0</v>
      </c>
      <c r="E490" s="14">
        <f>'3500 '!E490</f>
        <v>0</v>
      </c>
      <c r="F490" s="44">
        <f>'3500 '!F490</f>
        <v>0</v>
      </c>
      <c r="G490" s="44">
        <f>'3500 '!G490</f>
        <v>0</v>
      </c>
      <c r="H490" s="53" t="str">
        <f>'3500 '!L490</f>
        <v/>
      </c>
      <c r="I490" s="14">
        <f>'3500 '!M490</f>
        <v>0</v>
      </c>
      <c r="J490" s="14">
        <f>'3500 '!O490</f>
        <v>0</v>
      </c>
      <c r="K490" s="14">
        <f>'3500 '!S490</f>
        <v>0</v>
      </c>
      <c r="L490" s="44">
        <f>'3500 '!T490</f>
        <v>0</v>
      </c>
      <c r="M490" s="53" t="str">
        <f>'3500 '!U490</f>
        <v/>
      </c>
      <c r="N490" s="63">
        <f>'3500 '!V490</f>
        <v>0</v>
      </c>
      <c r="O490" s="53" t="str">
        <f>'3500 '!AB490</f>
        <v/>
      </c>
      <c r="P490" s="63">
        <f>G490+'3500 '!W490-K490</f>
        <v>0</v>
      </c>
    </row>
    <row r="491" spans="1:16" s="6" customFormat="1" ht="15.75" thickBot="1" x14ac:dyDescent="0.3">
      <c r="A491" s="6" t="str">
        <f>'3500 '!A491</f>
        <v>b</v>
      </c>
      <c r="B491" s="71" t="str">
        <f>'3500 '!B491</f>
        <v/>
      </c>
      <c r="C491" s="17" t="str">
        <f>'3500 '!C491</f>
        <v>ვალდებულებების კლება</v>
      </c>
      <c r="D491" s="18">
        <f>'3500 '!D491</f>
        <v>0</v>
      </c>
      <c r="E491" s="18">
        <f>'3500 '!E491</f>
        <v>0</v>
      </c>
      <c r="F491" s="46">
        <f>'3500 '!F491</f>
        <v>0</v>
      </c>
      <c r="G491" s="46">
        <f>'3500 '!G491</f>
        <v>0</v>
      </c>
      <c r="H491" s="55" t="str">
        <f>'3500 '!L491</f>
        <v/>
      </c>
      <c r="I491" s="18">
        <f>'3500 '!M491</f>
        <v>0</v>
      </c>
      <c r="J491" s="18">
        <f>'3500 '!O491</f>
        <v>0</v>
      </c>
      <c r="K491" s="18">
        <f>'3500 '!S491</f>
        <v>0</v>
      </c>
      <c r="L491" s="46">
        <f>'3500 '!T491</f>
        <v>0</v>
      </c>
      <c r="M491" s="55" t="str">
        <f>'3500 '!U491</f>
        <v/>
      </c>
      <c r="N491" s="65">
        <f>'3500 '!V491</f>
        <v>0</v>
      </c>
      <c r="O491" s="55" t="str">
        <f>'3500 '!AB491</f>
        <v/>
      </c>
      <c r="P491" s="65">
        <f>G491+'3500 '!W491-K491</f>
        <v>0</v>
      </c>
    </row>
    <row r="492" spans="1:16" s="6" customFormat="1" ht="61.5" thickTop="1" thickBot="1" x14ac:dyDescent="0.3">
      <c r="A492" s="6" t="str">
        <f>'3500 '!A492</f>
        <v>b</v>
      </c>
      <c r="B492" s="67" t="str">
        <f>'3500 '!B492</f>
        <v>35 02 02 09</v>
      </c>
      <c r="C492" s="25" t="str">
        <f>'3500 '!C492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492" s="22">
        <f>'3500 '!D492</f>
        <v>0</v>
      </c>
      <c r="E492" s="22">
        <f>'3500 '!E492</f>
        <v>0</v>
      </c>
      <c r="F492" s="47">
        <f>'3500 '!F492</f>
        <v>0</v>
      </c>
      <c r="G492" s="47">
        <f>'3500 '!G492</f>
        <v>0</v>
      </c>
      <c r="H492" s="56" t="str">
        <f>'3500 '!L492</f>
        <v/>
      </c>
      <c r="I492" s="22">
        <f>'3500 '!M492</f>
        <v>0</v>
      </c>
      <c r="J492" s="22">
        <f>'3500 '!O492</f>
        <v>0</v>
      </c>
      <c r="K492" s="22">
        <f>'3500 '!S492</f>
        <v>0</v>
      </c>
      <c r="L492" s="47">
        <f>'3500 '!T492</f>
        <v>0</v>
      </c>
      <c r="M492" s="56" t="str">
        <f>'3500 '!U492</f>
        <v/>
      </c>
      <c r="N492" s="66">
        <f>'3500 '!V492</f>
        <v>0</v>
      </c>
      <c r="O492" s="56" t="str">
        <f>'3500 '!AB492</f>
        <v/>
      </c>
      <c r="P492" s="66">
        <f>G492+'3500 '!W492-K492</f>
        <v>0</v>
      </c>
    </row>
    <row r="493" spans="1:16" s="6" customFormat="1" ht="15.75" thickTop="1" x14ac:dyDescent="0.25">
      <c r="A493" s="6" t="str">
        <f>'3500 '!A493</f>
        <v>b</v>
      </c>
      <c r="B493" s="69" t="str">
        <f>'3500 '!B493</f>
        <v/>
      </c>
      <c r="C493" s="13" t="str">
        <f>'3500 '!C493</f>
        <v>ხარჯები</v>
      </c>
      <c r="D493" s="14">
        <f>'3500 '!D493</f>
        <v>0</v>
      </c>
      <c r="E493" s="14">
        <f>'3500 '!E493</f>
        <v>0</v>
      </c>
      <c r="F493" s="44">
        <f>'3500 '!F493</f>
        <v>0</v>
      </c>
      <c r="G493" s="44">
        <f>'3500 '!G493</f>
        <v>0</v>
      </c>
      <c r="H493" s="53" t="str">
        <f>'3500 '!L493</f>
        <v/>
      </c>
      <c r="I493" s="14">
        <f>'3500 '!M493</f>
        <v>0</v>
      </c>
      <c r="J493" s="14">
        <f>'3500 '!O493</f>
        <v>0</v>
      </c>
      <c r="K493" s="14">
        <f>'3500 '!S493</f>
        <v>0</v>
      </c>
      <c r="L493" s="44">
        <f>'3500 '!T493</f>
        <v>0</v>
      </c>
      <c r="M493" s="53" t="str">
        <f>'3500 '!U493</f>
        <v/>
      </c>
      <c r="N493" s="63">
        <f>'3500 '!V493</f>
        <v>0</v>
      </c>
      <c r="O493" s="53" t="str">
        <f>'3500 '!AB493</f>
        <v/>
      </c>
      <c r="P493" s="63">
        <f>G493+'3500 '!W493-K493</f>
        <v>0</v>
      </c>
    </row>
    <row r="494" spans="1:16" s="6" customFormat="1" ht="18" x14ac:dyDescent="0.25">
      <c r="A494" s="6" t="str">
        <f>'3500 '!A494</f>
        <v>b</v>
      </c>
      <c r="B494" s="70" t="str">
        <f>'3500 '!B494</f>
        <v/>
      </c>
      <c r="C494" s="10" t="str">
        <f>'3500 '!C494</f>
        <v>შრომის ანაზღაურება</v>
      </c>
      <c r="D494" s="12">
        <f>'3500 '!D494</f>
        <v>0</v>
      </c>
      <c r="E494" s="12">
        <f>'3500 '!E494</f>
        <v>0</v>
      </c>
      <c r="F494" s="43">
        <f>'3500 '!F494</f>
        <v>0</v>
      </c>
      <c r="G494" s="43">
        <f>'3500 '!G494</f>
        <v>0</v>
      </c>
      <c r="H494" s="52" t="str">
        <f>'3500 '!L494</f>
        <v/>
      </c>
      <c r="I494" s="12">
        <f>'3500 '!M494</f>
        <v>0</v>
      </c>
      <c r="J494" s="12">
        <f>'3500 '!O494</f>
        <v>0</v>
      </c>
      <c r="K494" s="12">
        <f>'3500 '!S494</f>
        <v>0</v>
      </c>
      <c r="L494" s="43">
        <f>'3500 '!T494</f>
        <v>0</v>
      </c>
      <c r="M494" s="52" t="str">
        <f>'3500 '!U494</f>
        <v/>
      </c>
      <c r="N494" s="62">
        <f>'3500 '!V494</f>
        <v>0</v>
      </c>
      <c r="O494" s="52" t="str">
        <f>'3500 '!AB494</f>
        <v/>
      </c>
      <c r="P494" s="62">
        <f>G494+'3500 '!W494-K494</f>
        <v>0</v>
      </c>
    </row>
    <row r="495" spans="1:16" s="6" customFormat="1" ht="18" x14ac:dyDescent="0.25">
      <c r="A495" s="6" t="str">
        <f>'3500 '!A495</f>
        <v>b</v>
      </c>
      <c r="B495" s="70" t="str">
        <f>'3500 '!B495</f>
        <v/>
      </c>
      <c r="C495" s="10" t="str">
        <f>'3500 '!C495</f>
        <v>საქონელი და მომსახურება</v>
      </c>
      <c r="D495" s="12">
        <f>'3500 '!D495</f>
        <v>0</v>
      </c>
      <c r="E495" s="12">
        <f>'3500 '!E495</f>
        <v>0</v>
      </c>
      <c r="F495" s="43">
        <f>'3500 '!F495</f>
        <v>0</v>
      </c>
      <c r="G495" s="43">
        <f>'3500 '!G495</f>
        <v>0</v>
      </c>
      <c r="H495" s="52" t="str">
        <f>'3500 '!L495</f>
        <v/>
      </c>
      <c r="I495" s="12">
        <f>'3500 '!M495</f>
        <v>0</v>
      </c>
      <c r="J495" s="12">
        <f>'3500 '!O495</f>
        <v>0</v>
      </c>
      <c r="K495" s="12">
        <f>'3500 '!S495</f>
        <v>0</v>
      </c>
      <c r="L495" s="43">
        <f>'3500 '!T495</f>
        <v>0</v>
      </c>
      <c r="M495" s="52" t="str">
        <f>'3500 '!U495</f>
        <v/>
      </c>
      <c r="N495" s="62">
        <f>'3500 '!V495</f>
        <v>0</v>
      </c>
      <c r="O495" s="52" t="str">
        <f>'3500 '!AB495</f>
        <v/>
      </c>
      <c r="P495" s="62">
        <f>G495+'3500 '!W495-K495</f>
        <v>0</v>
      </c>
    </row>
    <row r="496" spans="1:16" s="6" customFormat="1" ht="18" x14ac:dyDescent="0.25">
      <c r="A496" s="6" t="str">
        <f>'3500 '!A496</f>
        <v>b</v>
      </c>
      <c r="B496" s="70" t="str">
        <f>'3500 '!B496</f>
        <v/>
      </c>
      <c r="C496" s="10" t="str">
        <f>'3500 '!C496</f>
        <v>პროცენტი</v>
      </c>
      <c r="D496" s="12">
        <f>'3500 '!D496</f>
        <v>0</v>
      </c>
      <c r="E496" s="12">
        <f>'3500 '!E496</f>
        <v>0</v>
      </c>
      <c r="F496" s="43">
        <f>'3500 '!F496</f>
        <v>0</v>
      </c>
      <c r="G496" s="43">
        <f>'3500 '!G496</f>
        <v>0</v>
      </c>
      <c r="H496" s="52" t="str">
        <f>'3500 '!L496</f>
        <v/>
      </c>
      <c r="I496" s="12">
        <f>'3500 '!M496</f>
        <v>0</v>
      </c>
      <c r="J496" s="12">
        <f>'3500 '!O496</f>
        <v>0</v>
      </c>
      <c r="K496" s="12">
        <f>'3500 '!S496</f>
        <v>0</v>
      </c>
      <c r="L496" s="43">
        <f>'3500 '!T496</f>
        <v>0</v>
      </c>
      <c r="M496" s="52" t="str">
        <f>'3500 '!U496</f>
        <v/>
      </c>
      <c r="N496" s="62">
        <f>'3500 '!V496</f>
        <v>0</v>
      </c>
      <c r="O496" s="52" t="str">
        <f>'3500 '!AB496</f>
        <v/>
      </c>
      <c r="P496" s="62">
        <f>G496+'3500 '!W496-K496</f>
        <v>0</v>
      </c>
    </row>
    <row r="497" spans="1:16" s="6" customFormat="1" ht="18" x14ac:dyDescent="0.25">
      <c r="A497" s="6" t="str">
        <f>'3500 '!A497</f>
        <v>b</v>
      </c>
      <c r="B497" s="70" t="str">
        <f>'3500 '!B497</f>
        <v/>
      </c>
      <c r="C497" s="10" t="str">
        <f>'3500 '!C497</f>
        <v>სუბსიდიები</v>
      </c>
      <c r="D497" s="12">
        <f>'3500 '!D497</f>
        <v>0</v>
      </c>
      <c r="E497" s="12">
        <f>'3500 '!E497</f>
        <v>0</v>
      </c>
      <c r="F497" s="43">
        <f>'3500 '!F497</f>
        <v>0</v>
      </c>
      <c r="G497" s="43">
        <f>'3500 '!G497</f>
        <v>0</v>
      </c>
      <c r="H497" s="52" t="str">
        <f>'3500 '!L497</f>
        <v/>
      </c>
      <c r="I497" s="12">
        <f>'3500 '!M497</f>
        <v>0</v>
      </c>
      <c r="J497" s="12">
        <f>'3500 '!O497</f>
        <v>0</v>
      </c>
      <c r="K497" s="12">
        <f>'3500 '!S497</f>
        <v>0</v>
      </c>
      <c r="L497" s="43">
        <f>'3500 '!T497</f>
        <v>0</v>
      </c>
      <c r="M497" s="52" t="str">
        <f>'3500 '!U497</f>
        <v/>
      </c>
      <c r="N497" s="62">
        <f>'3500 '!V497</f>
        <v>0</v>
      </c>
      <c r="O497" s="52" t="str">
        <f>'3500 '!AB497</f>
        <v/>
      </c>
      <c r="P497" s="62">
        <f>G497+'3500 '!W497-K497</f>
        <v>0</v>
      </c>
    </row>
    <row r="498" spans="1:16" s="6" customFormat="1" ht="18" x14ac:dyDescent="0.25">
      <c r="A498" s="6" t="str">
        <f>'3500 '!A498</f>
        <v>b</v>
      </c>
      <c r="B498" s="70" t="str">
        <f>'3500 '!B498</f>
        <v/>
      </c>
      <c r="C498" s="10" t="str">
        <f>'3500 '!C498</f>
        <v>გრანტები</v>
      </c>
      <c r="D498" s="12">
        <f>'3500 '!D498</f>
        <v>0</v>
      </c>
      <c r="E498" s="12">
        <f>'3500 '!E498</f>
        <v>0</v>
      </c>
      <c r="F498" s="43">
        <f>'3500 '!F498</f>
        <v>0</v>
      </c>
      <c r="G498" s="43">
        <f>'3500 '!G498</f>
        <v>0</v>
      </c>
      <c r="H498" s="52" t="str">
        <f>'3500 '!L498</f>
        <v/>
      </c>
      <c r="I498" s="12">
        <f>'3500 '!M498</f>
        <v>0</v>
      </c>
      <c r="J498" s="12">
        <f>'3500 '!O498</f>
        <v>0</v>
      </c>
      <c r="K498" s="12">
        <f>'3500 '!S498</f>
        <v>0</v>
      </c>
      <c r="L498" s="43">
        <f>'3500 '!T498</f>
        <v>0</v>
      </c>
      <c r="M498" s="52" t="str">
        <f>'3500 '!U498</f>
        <v/>
      </c>
      <c r="N498" s="62">
        <f>'3500 '!V498</f>
        <v>0</v>
      </c>
      <c r="O498" s="52" t="str">
        <f>'3500 '!AB498</f>
        <v/>
      </c>
      <c r="P498" s="62">
        <f>G498+'3500 '!W498-K498</f>
        <v>0</v>
      </c>
    </row>
    <row r="499" spans="1:16" s="6" customFormat="1" ht="18" x14ac:dyDescent="0.25">
      <c r="A499" s="6" t="str">
        <f>'3500 '!A499</f>
        <v>b</v>
      </c>
      <c r="B499" s="70" t="str">
        <f>'3500 '!B499</f>
        <v/>
      </c>
      <c r="C499" s="10" t="str">
        <f>'3500 '!C499</f>
        <v>სოციალური უზრუნველყოფა</v>
      </c>
      <c r="D499" s="12">
        <f>'3500 '!D499</f>
        <v>0</v>
      </c>
      <c r="E499" s="12">
        <f>'3500 '!E499</f>
        <v>0</v>
      </c>
      <c r="F499" s="43">
        <f>'3500 '!F499</f>
        <v>0</v>
      </c>
      <c r="G499" s="43">
        <f>'3500 '!G499</f>
        <v>0</v>
      </c>
      <c r="H499" s="52" t="str">
        <f>'3500 '!L499</f>
        <v/>
      </c>
      <c r="I499" s="12">
        <f>'3500 '!M499</f>
        <v>0</v>
      </c>
      <c r="J499" s="12">
        <f>'3500 '!O499</f>
        <v>0</v>
      </c>
      <c r="K499" s="12">
        <f>'3500 '!S499</f>
        <v>0</v>
      </c>
      <c r="L499" s="43">
        <f>'3500 '!T499</f>
        <v>0</v>
      </c>
      <c r="M499" s="52" t="str">
        <f>'3500 '!U499</f>
        <v/>
      </c>
      <c r="N499" s="62">
        <f>'3500 '!V499</f>
        <v>0</v>
      </c>
      <c r="O499" s="52" t="str">
        <f>'3500 '!AB499</f>
        <v/>
      </c>
      <c r="P499" s="62">
        <f>G499+'3500 '!W499-K499</f>
        <v>0</v>
      </c>
    </row>
    <row r="500" spans="1:16" s="6" customFormat="1" ht="18" x14ac:dyDescent="0.25">
      <c r="A500" s="6" t="str">
        <f>'3500 '!A500</f>
        <v>b</v>
      </c>
      <c r="B500" s="70" t="str">
        <f>'3500 '!B500</f>
        <v/>
      </c>
      <c r="C500" s="10" t="str">
        <f>'3500 '!C500</f>
        <v>სხვა ხარჯები</v>
      </c>
      <c r="D500" s="12">
        <f>'3500 '!D500</f>
        <v>0</v>
      </c>
      <c r="E500" s="12">
        <f>'3500 '!E500</f>
        <v>0</v>
      </c>
      <c r="F500" s="43">
        <f>'3500 '!F500</f>
        <v>0</v>
      </c>
      <c r="G500" s="43">
        <f>'3500 '!G500</f>
        <v>0</v>
      </c>
      <c r="H500" s="52" t="str">
        <f>'3500 '!L500</f>
        <v/>
      </c>
      <c r="I500" s="12">
        <f>'3500 '!M500</f>
        <v>0</v>
      </c>
      <c r="J500" s="12">
        <f>'3500 '!O500</f>
        <v>0</v>
      </c>
      <c r="K500" s="12">
        <f>'3500 '!S500</f>
        <v>0</v>
      </c>
      <c r="L500" s="43">
        <f>'3500 '!T500</f>
        <v>0</v>
      </c>
      <c r="M500" s="52" t="str">
        <f>'3500 '!U500</f>
        <v/>
      </c>
      <c r="N500" s="62">
        <f>'3500 '!V500</f>
        <v>0</v>
      </c>
      <c r="O500" s="52" t="str">
        <f>'3500 '!AB500</f>
        <v/>
      </c>
      <c r="P500" s="62">
        <f>G500+'3500 '!W500-K500</f>
        <v>0</v>
      </c>
    </row>
    <row r="501" spans="1:16" s="6" customFormat="1" ht="30" x14ac:dyDescent="0.25">
      <c r="A501" s="6" t="str">
        <f>'3500 '!A501</f>
        <v>b</v>
      </c>
      <c r="B501" s="69" t="str">
        <f>'3500 '!B501</f>
        <v/>
      </c>
      <c r="C501" s="13" t="str">
        <f>'3500 '!C501</f>
        <v>არაფინანსური აქტივების ზრდა</v>
      </c>
      <c r="D501" s="14">
        <f>'3500 '!D501</f>
        <v>0</v>
      </c>
      <c r="E501" s="14">
        <f>'3500 '!E501</f>
        <v>0</v>
      </c>
      <c r="F501" s="44">
        <f>'3500 '!F501</f>
        <v>0</v>
      </c>
      <c r="G501" s="44">
        <f>'3500 '!G501</f>
        <v>0</v>
      </c>
      <c r="H501" s="53" t="str">
        <f>'3500 '!L501</f>
        <v/>
      </c>
      <c r="I501" s="14">
        <f>'3500 '!M501</f>
        <v>0</v>
      </c>
      <c r="J501" s="14">
        <f>'3500 '!O501</f>
        <v>0</v>
      </c>
      <c r="K501" s="14">
        <f>'3500 '!S501</f>
        <v>0</v>
      </c>
      <c r="L501" s="44">
        <f>'3500 '!T501</f>
        <v>0</v>
      </c>
      <c r="M501" s="53" t="str">
        <f>'3500 '!U501</f>
        <v/>
      </c>
      <c r="N501" s="63">
        <f>'3500 '!V501</f>
        <v>0</v>
      </c>
      <c r="O501" s="53" t="str">
        <f>'3500 '!AB501</f>
        <v/>
      </c>
      <c r="P501" s="63">
        <f>G501+'3500 '!W501-K501</f>
        <v>0</v>
      </c>
    </row>
    <row r="502" spans="1:16" s="6" customFormat="1" x14ac:dyDescent="0.25">
      <c r="A502" s="6" t="str">
        <f>'3500 '!A502</f>
        <v>b</v>
      </c>
      <c r="B502" s="69" t="str">
        <f>'3500 '!B502</f>
        <v/>
      </c>
      <c r="C502" s="13" t="str">
        <f>'3500 '!C502</f>
        <v>ფინანსური აქტივების ზრდა</v>
      </c>
      <c r="D502" s="14">
        <f>'3500 '!D502</f>
        <v>0</v>
      </c>
      <c r="E502" s="14">
        <f>'3500 '!E502</f>
        <v>0</v>
      </c>
      <c r="F502" s="44">
        <f>'3500 '!F502</f>
        <v>0</v>
      </c>
      <c r="G502" s="44">
        <f>'3500 '!G502</f>
        <v>0</v>
      </c>
      <c r="H502" s="53" t="str">
        <f>'3500 '!L502</f>
        <v/>
      </c>
      <c r="I502" s="14">
        <f>'3500 '!M502</f>
        <v>0</v>
      </c>
      <c r="J502" s="14">
        <f>'3500 '!O502</f>
        <v>0</v>
      </c>
      <c r="K502" s="14">
        <f>'3500 '!S502</f>
        <v>0</v>
      </c>
      <c r="L502" s="44">
        <f>'3500 '!T502</f>
        <v>0</v>
      </c>
      <c r="M502" s="53" t="str">
        <f>'3500 '!U502</f>
        <v/>
      </c>
      <c r="N502" s="63">
        <f>'3500 '!V502</f>
        <v>0</v>
      </c>
      <c r="O502" s="53" t="str">
        <f>'3500 '!AB502</f>
        <v/>
      </c>
      <c r="P502" s="63">
        <f>G502+'3500 '!W502-K502</f>
        <v>0</v>
      </c>
    </row>
    <row r="503" spans="1:16" s="6" customFormat="1" ht="15.75" thickBot="1" x14ac:dyDescent="0.3">
      <c r="A503" s="6" t="str">
        <f>'3500 '!A503</f>
        <v>b</v>
      </c>
      <c r="B503" s="71" t="str">
        <f>'3500 '!B503</f>
        <v/>
      </c>
      <c r="C503" s="17" t="str">
        <f>'3500 '!C503</f>
        <v>ვალდებულებების კლება</v>
      </c>
      <c r="D503" s="18">
        <f>'3500 '!D503</f>
        <v>0</v>
      </c>
      <c r="E503" s="18">
        <f>'3500 '!E503</f>
        <v>0</v>
      </c>
      <c r="F503" s="46">
        <f>'3500 '!F503</f>
        <v>0</v>
      </c>
      <c r="G503" s="46">
        <f>'3500 '!G503</f>
        <v>0</v>
      </c>
      <c r="H503" s="55" t="str">
        <f>'3500 '!L503</f>
        <v/>
      </c>
      <c r="I503" s="18">
        <f>'3500 '!M503</f>
        <v>0</v>
      </c>
      <c r="J503" s="18">
        <f>'3500 '!O503</f>
        <v>0</v>
      </c>
      <c r="K503" s="18">
        <f>'3500 '!S503</f>
        <v>0</v>
      </c>
      <c r="L503" s="46">
        <f>'3500 '!T503</f>
        <v>0</v>
      </c>
      <c r="M503" s="55" t="str">
        <f>'3500 '!U503</f>
        <v/>
      </c>
      <c r="N503" s="65">
        <f>'3500 '!V503</f>
        <v>0</v>
      </c>
      <c r="O503" s="55" t="str">
        <f>'3500 '!AB503</f>
        <v/>
      </c>
      <c r="P503" s="65">
        <f>G503+'3500 '!W503-K503</f>
        <v>0</v>
      </c>
    </row>
    <row r="504" spans="1:16" s="6" customFormat="1" ht="76.5" thickTop="1" thickBot="1" x14ac:dyDescent="0.3">
      <c r="A504" s="6" t="str">
        <f>'3500 '!A504</f>
        <v>b</v>
      </c>
      <c r="B504" s="67" t="str">
        <f>'3500 '!B504</f>
        <v>35 02 02 10</v>
      </c>
      <c r="C504" s="25" t="str">
        <f>'3500 '!C504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504" s="22">
        <f>'3500 '!D504</f>
        <v>0</v>
      </c>
      <c r="E504" s="22">
        <f>'3500 '!E504</f>
        <v>0</v>
      </c>
      <c r="F504" s="47">
        <f>'3500 '!F504</f>
        <v>0</v>
      </c>
      <c r="G504" s="47">
        <f>'3500 '!G504</f>
        <v>0</v>
      </c>
      <c r="H504" s="56" t="str">
        <f>'3500 '!L504</f>
        <v/>
      </c>
      <c r="I504" s="22">
        <f>'3500 '!M504</f>
        <v>0</v>
      </c>
      <c r="J504" s="22">
        <f>'3500 '!O504</f>
        <v>0</v>
      </c>
      <c r="K504" s="22">
        <f>'3500 '!S504</f>
        <v>0</v>
      </c>
      <c r="L504" s="47">
        <f>'3500 '!T504</f>
        <v>0</v>
      </c>
      <c r="M504" s="56" t="str">
        <f>'3500 '!U504</f>
        <v/>
      </c>
      <c r="N504" s="66">
        <f>'3500 '!V504</f>
        <v>0</v>
      </c>
      <c r="O504" s="56" t="str">
        <f>'3500 '!AB504</f>
        <v/>
      </c>
      <c r="P504" s="66">
        <f>G504+'3500 '!W504-K504</f>
        <v>0</v>
      </c>
    </row>
    <row r="505" spans="1:16" s="6" customFormat="1" ht="15.75" thickTop="1" x14ac:dyDescent="0.25">
      <c r="A505" s="6" t="str">
        <f>'3500 '!A505</f>
        <v>b</v>
      </c>
      <c r="B505" s="69" t="str">
        <f>'3500 '!B505</f>
        <v/>
      </c>
      <c r="C505" s="13" t="str">
        <f>'3500 '!C505</f>
        <v>ხარჯები</v>
      </c>
      <c r="D505" s="14">
        <f>'3500 '!D505</f>
        <v>0</v>
      </c>
      <c r="E505" s="14">
        <f>'3500 '!E505</f>
        <v>0</v>
      </c>
      <c r="F505" s="44">
        <f>'3500 '!F505</f>
        <v>0</v>
      </c>
      <c r="G505" s="44">
        <f>'3500 '!G505</f>
        <v>0</v>
      </c>
      <c r="H505" s="53" t="str">
        <f>'3500 '!L505</f>
        <v/>
      </c>
      <c r="I505" s="14">
        <f>'3500 '!M505</f>
        <v>0</v>
      </c>
      <c r="J505" s="14">
        <f>'3500 '!O505</f>
        <v>0</v>
      </c>
      <c r="K505" s="14">
        <f>'3500 '!S505</f>
        <v>0</v>
      </c>
      <c r="L505" s="44">
        <f>'3500 '!T505</f>
        <v>0</v>
      </c>
      <c r="M505" s="53" t="str">
        <f>'3500 '!U505</f>
        <v/>
      </c>
      <c r="N505" s="63">
        <f>'3500 '!V505</f>
        <v>0</v>
      </c>
      <c r="O505" s="53" t="str">
        <f>'3500 '!AB505</f>
        <v/>
      </c>
      <c r="P505" s="63">
        <f>G505+'3500 '!W505-K505</f>
        <v>0</v>
      </c>
    </row>
    <row r="506" spans="1:16" s="6" customFormat="1" ht="18" x14ac:dyDescent="0.25">
      <c r="A506" s="6" t="str">
        <f>'3500 '!A506</f>
        <v>b</v>
      </c>
      <c r="B506" s="70" t="str">
        <f>'3500 '!B506</f>
        <v/>
      </c>
      <c r="C506" s="10" t="str">
        <f>'3500 '!C506</f>
        <v>შრომის ანაზღაურება</v>
      </c>
      <c r="D506" s="12">
        <f>'3500 '!D506</f>
        <v>0</v>
      </c>
      <c r="E506" s="12">
        <f>'3500 '!E506</f>
        <v>0</v>
      </c>
      <c r="F506" s="43">
        <f>'3500 '!F506</f>
        <v>0</v>
      </c>
      <c r="G506" s="43">
        <f>'3500 '!G506</f>
        <v>0</v>
      </c>
      <c r="H506" s="52" t="str">
        <f>'3500 '!L506</f>
        <v/>
      </c>
      <c r="I506" s="12">
        <f>'3500 '!M506</f>
        <v>0</v>
      </c>
      <c r="J506" s="12">
        <f>'3500 '!O506</f>
        <v>0</v>
      </c>
      <c r="K506" s="12">
        <f>'3500 '!S506</f>
        <v>0</v>
      </c>
      <c r="L506" s="43">
        <f>'3500 '!T506</f>
        <v>0</v>
      </c>
      <c r="M506" s="52" t="str">
        <f>'3500 '!U506</f>
        <v/>
      </c>
      <c r="N506" s="62">
        <f>'3500 '!V506</f>
        <v>0</v>
      </c>
      <c r="O506" s="52" t="str">
        <f>'3500 '!AB506</f>
        <v/>
      </c>
      <c r="P506" s="62">
        <f>G506+'3500 '!W506-K506</f>
        <v>0</v>
      </c>
    </row>
    <row r="507" spans="1:16" s="6" customFormat="1" ht="18" x14ac:dyDescent="0.25">
      <c r="A507" s="6" t="str">
        <f>'3500 '!A507</f>
        <v>b</v>
      </c>
      <c r="B507" s="70" t="str">
        <f>'3500 '!B507</f>
        <v/>
      </c>
      <c r="C507" s="10" t="str">
        <f>'3500 '!C507</f>
        <v>საქონელი და მომსახურება</v>
      </c>
      <c r="D507" s="12">
        <f>'3500 '!D507</f>
        <v>0</v>
      </c>
      <c r="E507" s="12">
        <f>'3500 '!E507</f>
        <v>0</v>
      </c>
      <c r="F507" s="43">
        <f>'3500 '!F507</f>
        <v>0</v>
      </c>
      <c r="G507" s="43">
        <f>'3500 '!G507</f>
        <v>0</v>
      </c>
      <c r="H507" s="52" t="str">
        <f>'3500 '!L507</f>
        <v/>
      </c>
      <c r="I507" s="12">
        <f>'3500 '!M507</f>
        <v>0</v>
      </c>
      <c r="J507" s="12">
        <f>'3500 '!O507</f>
        <v>0</v>
      </c>
      <c r="K507" s="12">
        <f>'3500 '!S507</f>
        <v>0</v>
      </c>
      <c r="L507" s="43">
        <f>'3500 '!T507</f>
        <v>0</v>
      </c>
      <c r="M507" s="52" t="str">
        <f>'3500 '!U507</f>
        <v/>
      </c>
      <c r="N507" s="62">
        <f>'3500 '!V507</f>
        <v>0</v>
      </c>
      <c r="O507" s="52" t="str">
        <f>'3500 '!AB507</f>
        <v/>
      </c>
      <c r="P507" s="62">
        <f>G507+'3500 '!W507-K507</f>
        <v>0</v>
      </c>
    </row>
    <row r="508" spans="1:16" s="6" customFormat="1" ht="18" x14ac:dyDescent="0.25">
      <c r="A508" s="6" t="str">
        <f>'3500 '!A508</f>
        <v>b</v>
      </c>
      <c r="B508" s="70" t="str">
        <f>'3500 '!B508</f>
        <v/>
      </c>
      <c r="C508" s="10" t="str">
        <f>'3500 '!C508</f>
        <v>პროცენტი</v>
      </c>
      <c r="D508" s="12">
        <f>'3500 '!D508</f>
        <v>0</v>
      </c>
      <c r="E508" s="12">
        <f>'3500 '!E508</f>
        <v>0</v>
      </c>
      <c r="F508" s="43">
        <f>'3500 '!F508</f>
        <v>0</v>
      </c>
      <c r="G508" s="43">
        <f>'3500 '!G508</f>
        <v>0</v>
      </c>
      <c r="H508" s="52" t="str">
        <f>'3500 '!L508</f>
        <v/>
      </c>
      <c r="I508" s="12">
        <f>'3500 '!M508</f>
        <v>0</v>
      </c>
      <c r="J508" s="12">
        <f>'3500 '!O508</f>
        <v>0</v>
      </c>
      <c r="K508" s="12">
        <f>'3500 '!S508</f>
        <v>0</v>
      </c>
      <c r="L508" s="43">
        <f>'3500 '!T508</f>
        <v>0</v>
      </c>
      <c r="M508" s="52" t="str">
        <f>'3500 '!U508</f>
        <v/>
      </c>
      <c r="N508" s="62">
        <f>'3500 '!V508</f>
        <v>0</v>
      </c>
      <c r="O508" s="52" t="str">
        <f>'3500 '!AB508</f>
        <v/>
      </c>
      <c r="P508" s="62">
        <f>G508+'3500 '!W508-K508</f>
        <v>0</v>
      </c>
    </row>
    <row r="509" spans="1:16" s="6" customFormat="1" ht="18" x14ac:dyDescent="0.25">
      <c r="A509" s="6" t="str">
        <f>'3500 '!A509</f>
        <v>b</v>
      </c>
      <c r="B509" s="70" t="str">
        <f>'3500 '!B509</f>
        <v/>
      </c>
      <c r="C509" s="10" t="str">
        <f>'3500 '!C509</f>
        <v>სუბსიდიები</v>
      </c>
      <c r="D509" s="12">
        <f>'3500 '!D509</f>
        <v>0</v>
      </c>
      <c r="E509" s="12">
        <f>'3500 '!E509</f>
        <v>0</v>
      </c>
      <c r="F509" s="43">
        <f>'3500 '!F509</f>
        <v>0</v>
      </c>
      <c r="G509" s="43">
        <f>'3500 '!G509</f>
        <v>0</v>
      </c>
      <c r="H509" s="52" t="str">
        <f>'3500 '!L509</f>
        <v/>
      </c>
      <c r="I509" s="12">
        <f>'3500 '!M509</f>
        <v>0</v>
      </c>
      <c r="J509" s="12">
        <f>'3500 '!O509</f>
        <v>0</v>
      </c>
      <c r="K509" s="12">
        <f>'3500 '!S509</f>
        <v>0</v>
      </c>
      <c r="L509" s="43">
        <f>'3500 '!T509</f>
        <v>0</v>
      </c>
      <c r="M509" s="52" t="str">
        <f>'3500 '!U509</f>
        <v/>
      </c>
      <c r="N509" s="62">
        <f>'3500 '!V509</f>
        <v>0</v>
      </c>
      <c r="O509" s="52" t="str">
        <f>'3500 '!AB509</f>
        <v/>
      </c>
      <c r="P509" s="62">
        <f>G509+'3500 '!W509-K509</f>
        <v>0</v>
      </c>
    </row>
    <row r="510" spans="1:16" s="6" customFormat="1" ht="18" x14ac:dyDescent="0.25">
      <c r="A510" s="6" t="str">
        <f>'3500 '!A510</f>
        <v>b</v>
      </c>
      <c r="B510" s="70" t="str">
        <f>'3500 '!B510</f>
        <v/>
      </c>
      <c r="C510" s="10" t="str">
        <f>'3500 '!C510</f>
        <v>გრანტები</v>
      </c>
      <c r="D510" s="12">
        <f>'3500 '!D510</f>
        <v>0</v>
      </c>
      <c r="E510" s="12">
        <f>'3500 '!E510</f>
        <v>0</v>
      </c>
      <c r="F510" s="43">
        <f>'3500 '!F510</f>
        <v>0</v>
      </c>
      <c r="G510" s="43">
        <f>'3500 '!G510</f>
        <v>0</v>
      </c>
      <c r="H510" s="52" t="str">
        <f>'3500 '!L510</f>
        <v/>
      </c>
      <c r="I510" s="12">
        <f>'3500 '!M510</f>
        <v>0</v>
      </c>
      <c r="J510" s="12">
        <f>'3500 '!O510</f>
        <v>0</v>
      </c>
      <c r="K510" s="12">
        <f>'3500 '!S510</f>
        <v>0</v>
      </c>
      <c r="L510" s="43">
        <f>'3500 '!T510</f>
        <v>0</v>
      </c>
      <c r="M510" s="52" t="str">
        <f>'3500 '!U510</f>
        <v/>
      </c>
      <c r="N510" s="62">
        <f>'3500 '!V510</f>
        <v>0</v>
      </c>
      <c r="O510" s="52" t="str">
        <f>'3500 '!AB510</f>
        <v/>
      </c>
      <c r="P510" s="62">
        <f>G510+'3500 '!W510-K510</f>
        <v>0</v>
      </c>
    </row>
    <row r="511" spans="1:16" s="6" customFormat="1" ht="18" x14ac:dyDescent="0.25">
      <c r="A511" s="6" t="str">
        <f>'3500 '!A511</f>
        <v>b</v>
      </c>
      <c r="B511" s="70" t="str">
        <f>'3500 '!B511</f>
        <v/>
      </c>
      <c r="C511" s="10" t="str">
        <f>'3500 '!C511</f>
        <v>სოციალური უზრუნველყოფა</v>
      </c>
      <c r="D511" s="12">
        <f>'3500 '!D511</f>
        <v>0</v>
      </c>
      <c r="E511" s="12">
        <f>'3500 '!E511</f>
        <v>0</v>
      </c>
      <c r="F511" s="43">
        <f>'3500 '!F511</f>
        <v>0</v>
      </c>
      <c r="G511" s="43">
        <f>'3500 '!G511</f>
        <v>0</v>
      </c>
      <c r="H511" s="52" t="str">
        <f>'3500 '!L511</f>
        <v/>
      </c>
      <c r="I511" s="12">
        <f>'3500 '!M511</f>
        <v>0</v>
      </c>
      <c r="J511" s="12">
        <f>'3500 '!O511</f>
        <v>0</v>
      </c>
      <c r="K511" s="12">
        <f>'3500 '!S511</f>
        <v>0</v>
      </c>
      <c r="L511" s="43">
        <f>'3500 '!T511</f>
        <v>0</v>
      </c>
      <c r="M511" s="52" t="str">
        <f>'3500 '!U511</f>
        <v/>
      </c>
      <c r="N511" s="62">
        <f>'3500 '!V511</f>
        <v>0</v>
      </c>
      <c r="O511" s="52" t="str">
        <f>'3500 '!AB511</f>
        <v/>
      </c>
      <c r="P511" s="62">
        <f>G511+'3500 '!W511-K511</f>
        <v>0</v>
      </c>
    </row>
    <row r="512" spans="1:16" s="6" customFormat="1" ht="18" x14ac:dyDescent="0.25">
      <c r="A512" s="6" t="str">
        <f>'3500 '!A512</f>
        <v>b</v>
      </c>
      <c r="B512" s="70" t="str">
        <f>'3500 '!B512</f>
        <v/>
      </c>
      <c r="C512" s="10" t="str">
        <f>'3500 '!C512</f>
        <v>სხვა ხარჯები</v>
      </c>
      <c r="D512" s="12">
        <f>'3500 '!D512</f>
        <v>0</v>
      </c>
      <c r="E512" s="12">
        <f>'3500 '!E512</f>
        <v>0</v>
      </c>
      <c r="F512" s="43">
        <f>'3500 '!F512</f>
        <v>0</v>
      </c>
      <c r="G512" s="43">
        <f>'3500 '!G512</f>
        <v>0</v>
      </c>
      <c r="H512" s="52" t="str">
        <f>'3500 '!L512</f>
        <v/>
      </c>
      <c r="I512" s="12">
        <f>'3500 '!M512</f>
        <v>0</v>
      </c>
      <c r="J512" s="12">
        <f>'3500 '!O512</f>
        <v>0</v>
      </c>
      <c r="K512" s="12">
        <f>'3500 '!S512</f>
        <v>0</v>
      </c>
      <c r="L512" s="43">
        <f>'3500 '!T512</f>
        <v>0</v>
      </c>
      <c r="M512" s="52" t="str">
        <f>'3500 '!U512</f>
        <v/>
      </c>
      <c r="N512" s="62">
        <f>'3500 '!V512</f>
        <v>0</v>
      </c>
      <c r="O512" s="52" t="str">
        <f>'3500 '!AB512</f>
        <v/>
      </c>
      <c r="P512" s="62">
        <f>G512+'3500 '!W512-K512</f>
        <v>0</v>
      </c>
    </row>
    <row r="513" spans="1:17" s="6" customFormat="1" ht="30" x14ac:dyDescent="0.25">
      <c r="A513" s="6" t="str">
        <f>'3500 '!A513</f>
        <v>b</v>
      </c>
      <c r="B513" s="69" t="str">
        <f>'3500 '!B513</f>
        <v/>
      </c>
      <c r="C513" s="13" t="str">
        <f>'3500 '!C513</f>
        <v>არაფინანსური აქტივების ზრდა</v>
      </c>
      <c r="D513" s="14">
        <f>'3500 '!D513</f>
        <v>0</v>
      </c>
      <c r="E513" s="14">
        <f>'3500 '!E513</f>
        <v>0</v>
      </c>
      <c r="F513" s="44">
        <f>'3500 '!F513</f>
        <v>0</v>
      </c>
      <c r="G513" s="44">
        <f>'3500 '!G513</f>
        <v>0</v>
      </c>
      <c r="H513" s="53" t="str">
        <f>'3500 '!L513</f>
        <v/>
      </c>
      <c r="I513" s="14">
        <f>'3500 '!M513</f>
        <v>0</v>
      </c>
      <c r="J513" s="14">
        <f>'3500 '!O513</f>
        <v>0</v>
      </c>
      <c r="K513" s="14">
        <f>'3500 '!S513</f>
        <v>0</v>
      </c>
      <c r="L513" s="44">
        <f>'3500 '!T513</f>
        <v>0</v>
      </c>
      <c r="M513" s="53" t="str">
        <f>'3500 '!U513</f>
        <v/>
      </c>
      <c r="N513" s="63">
        <f>'3500 '!V513</f>
        <v>0</v>
      </c>
      <c r="O513" s="53" t="str">
        <f>'3500 '!AB513</f>
        <v/>
      </c>
      <c r="P513" s="63">
        <f>G513+'3500 '!W513-K513</f>
        <v>0</v>
      </c>
    </row>
    <row r="514" spans="1:17" s="6" customFormat="1" x14ac:dyDescent="0.25">
      <c r="A514" s="6" t="str">
        <f>'3500 '!A514</f>
        <v>b</v>
      </c>
      <c r="B514" s="69" t="str">
        <f>'3500 '!B514</f>
        <v/>
      </c>
      <c r="C514" s="13" t="str">
        <f>'3500 '!C514</f>
        <v>ფინანსური აქტივების ზრდა</v>
      </c>
      <c r="D514" s="14">
        <f>'3500 '!D514</f>
        <v>0</v>
      </c>
      <c r="E514" s="14">
        <f>'3500 '!E514</f>
        <v>0</v>
      </c>
      <c r="F514" s="44">
        <f>'3500 '!F514</f>
        <v>0</v>
      </c>
      <c r="G514" s="44">
        <f>'3500 '!G514</f>
        <v>0</v>
      </c>
      <c r="H514" s="53" t="str">
        <f>'3500 '!L514</f>
        <v/>
      </c>
      <c r="I514" s="14">
        <f>'3500 '!M514</f>
        <v>0</v>
      </c>
      <c r="J514" s="14">
        <f>'3500 '!O514</f>
        <v>0</v>
      </c>
      <c r="K514" s="14">
        <f>'3500 '!S514</f>
        <v>0</v>
      </c>
      <c r="L514" s="44">
        <f>'3500 '!T514</f>
        <v>0</v>
      </c>
      <c r="M514" s="53" t="str">
        <f>'3500 '!U514</f>
        <v/>
      </c>
      <c r="N514" s="63">
        <f>'3500 '!V514</f>
        <v>0</v>
      </c>
      <c r="O514" s="53" t="str">
        <f>'3500 '!AB514</f>
        <v/>
      </c>
      <c r="P514" s="63">
        <f>G514+'3500 '!W514-K514</f>
        <v>0</v>
      </c>
    </row>
    <row r="515" spans="1:17" s="6" customFormat="1" ht="15.75" thickBot="1" x14ac:dyDescent="0.3">
      <c r="A515" s="6" t="str">
        <f>'3500 '!A515</f>
        <v>b</v>
      </c>
      <c r="B515" s="71" t="str">
        <f>'3500 '!B515</f>
        <v/>
      </c>
      <c r="C515" s="17" t="str">
        <f>'3500 '!C515</f>
        <v>ვალდებულებების კლება</v>
      </c>
      <c r="D515" s="18">
        <f>'3500 '!D515</f>
        <v>0</v>
      </c>
      <c r="E515" s="18">
        <f>'3500 '!E515</f>
        <v>0</v>
      </c>
      <c r="F515" s="46">
        <f>'3500 '!F515</f>
        <v>0</v>
      </c>
      <c r="G515" s="46">
        <f>'3500 '!G515</f>
        <v>0</v>
      </c>
      <c r="H515" s="55" t="str">
        <f>'3500 '!L515</f>
        <v/>
      </c>
      <c r="I515" s="18">
        <f>'3500 '!M515</f>
        <v>0</v>
      </c>
      <c r="J515" s="18">
        <f>'3500 '!O515</f>
        <v>0</v>
      </c>
      <c r="K515" s="18">
        <f>'3500 '!S515</f>
        <v>0</v>
      </c>
      <c r="L515" s="46">
        <f>'3500 '!T515</f>
        <v>0</v>
      </c>
      <c r="M515" s="55" t="str">
        <f>'3500 '!U515</f>
        <v/>
      </c>
      <c r="N515" s="65">
        <f>'3500 '!V515</f>
        <v>0</v>
      </c>
      <c r="O515" s="55" t="str">
        <f>'3500 '!AB515</f>
        <v/>
      </c>
      <c r="P515" s="65">
        <f>G515+'3500 '!W515-K515</f>
        <v>0</v>
      </c>
    </row>
    <row r="516" spans="1:17" s="6" customFormat="1" ht="61.5" thickTop="1" thickBot="1" x14ac:dyDescent="0.3">
      <c r="A516" s="6" t="str">
        <f>'3500 '!A516</f>
        <v>b</v>
      </c>
      <c r="B516" s="67" t="str">
        <f>'3500 '!B516</f>
        <v>35 02 02 11</v>
      </c>
      <c r="C516" s="25" t="str">
        <f>'3500 '!C516</f>
        <v>სსიპ - სოციალური მომსახურების სააგენტოს აჭარის ა.რ ფილიალი - სოციალური დახმარებები</v>
      </c>
      <c r="D516" s="22">
        <f>'3500 '!D516</f>
        <v>0</v>
      </c>
      <c r="E516" s="22">
        <f>'3500 '!E516</f>
        <v>0</v>
      </c>
      <c r="F516" s="47">
        <f>'3500 '!F516</f>
        <v>0</v>
      </c>
      <c r="G516" s="47">
        <f>'3500 '!G516</f>
        <v>0</v>
      </c>
      <c r="H516" s="56" t="str">
        <f>'3500 '!L516</f>
        <v/>
      </c>
      <c r="I516" s="22">
        <f>'3500 '!M516</f>
        <v>0</v>
      </c>
      <c r="J516" s="22">
        <f>'3500 '!O516</f>
        <v>0</v>
      </c>
      <c r="K516" s="22">
        <f>'3500 '!S516</f>
        <v>0</v>
      </c>
      <c r="L516" s="47">
        <f>'3500 '!T516</f>
        <v>0</v>
      </c>
      <c r="M516" s="56" t="str">
        <f>'3500 '!U516</f>
        <v/>
      </c>
      <c r="N516" s="66">
        <f>'3500 '!V516</f>
        <v>0</v>
      </c>
      <c r="O516" s="56" t="str">
        <f>'3500 '!AB516</f>
        <v/>
      </c>
      <c r="P516" s="66">
        <f>G516+'3500 '!W516-K516</f>
        <v>0</v>
      </c>
    </row>
    <row r="517" spans="1:17" s="6" customFormat="1" ht="15.75" thickTop="1" x14ac:dyDescent="0.25">
      <c r="A517" s="6" t="str">
        <f>'3500 '!A517</f>
        <v>b</v>
      </c>
      <c r="B517" s="69" t="str">
        <f>'3500 '!B517</f>
        <v/>
      </c>
      <c r="C517" s="13" t="str">
        <f>'3500 '!C517</f>
        <v>ხარჯები</v>
      </c>
      <c r="D517" s="14">
        <f>'3500 '!D517</f>
        <v>0</v>
      </c>
      <c r="E517" s="14">
        <f>'3500 '!E517</f>
        <v>0</v>
      </c>
      <c r="F517" s="44">
        <f>'3500 '!F517</f>
        <v>0</v>
      </c>
      <c r="G517" s="44">
        <f>'3500 '!G517</f>
        <v>0</v>
      </c>
      <c r="H517" s="53" t="str">
        <f>'3500 '!L517</f>
        <v/>
      </c>
      <c r="I517" s="14">
        <f>'3500 '!M517</f>
        <v>0</v>
      </c>
      <c r="J517" s="14">
        <f>'3500 '!O517</f>
        <v>0</v>
      </c>
      <c r="K517" s="14">
        <f>'3500 '!S517</f>
        <v>0</v>
      </c>
      <c r="L517" s="44">
        <f>'3500 '!T517</f>
        <v>0</v>
      </c>
      <c r="M517" s="53" t="str">
        <f>'3500 '!U517</f>
        <v/>
      </c>
      <c r="N517" s="63">
        <f>'3500 '!V517</f>
        <v>0</v>
      </c>
      <c r="O517" s="53" t="str">
        <f>'3500 '!AB517</f>
        <v/>
      </c>
      <c r="P517" s="63">
        <f>G517+'3500 '!W517-K517</f>
        <v>0</v>
      </c>
    </row>
    <row r="518" spans="1:17" s="6" customFormat="1" ht="18" x14ac:dyDescent="0.25">
      <c r="A518" s="6" t="str">
        <f>'3500 '!A518</f>
        <v>b</v>
      </c>
      <c r="B518" s="70" t="str">
        <f>'3500 '!B518</f>
        <v/>
      </c>
      <c r="C518" s="10" t="str">
        <f>'3500 '!C518</f>
        <v>შრომის ანაზღაურება</v>
      </c>
      <c r="D518" s="12">
        <f>'3500 '!D518</f>
        <v>0</v>
      </c>
      <c r="E518" s="12">
        <f>'3500 '!E518</f>
        <v>0</v>
      </c>
      <c r="F518" s="43">
        <f>'3500 '!F518</f>
        <v>0</v>
      </c>
      <c r="G518" s="43">
        <f>'3500 '!G518</f>
        <v>0</v>
      </c>
      <c r="H518" s="52" t="str">
        <f>'3500 '!L518</f>
        <v/>
      </c>
      <c r="I518" s="12">
        <f>'3500 '!M518</f>
        <v>0</v>
      </c>
      <c r="J518" s="12">
        <f>'3500 '!O518</f>
        <v>0</v>
      </c>
      <c r="K518" s="12">
        <f>'3500 '!S518</f>
        <v>0</v>
      </c>
      <c r="L518" s="43">
        <f>'3500 '!T518</f>
        <v>0</v>
      </c>
      <c r="M518" s="52" t="str">
        <f>'3500 '!U518</f>
        <v/>
      </c>
      <c r="N518" s="62">
        <f>'3500 '!V518</f>
        <v>0</v>
      </c>
      <c r="O518" s="52" t="str">
        <f>'3500 '!AB518</f>
        <v/>
      </c>
      <c r="P518" s="62">
        <f>G518+'3500 '!W518-K518</f>
        <v>0</v>
      </c>
    </row>
    <row r="519" spans="1:17" s="6" customFormat="1" ht="18" x14ac:dyDescent="0.25">
      <c r="A519" s="6" t="str">
        <f>'3500 '!A519</f>
        <v>b</v>
      </c>
      <c r="B519" s="70" t="str">
        <f>'3500 '!B519</f>
        <v/>
      </c>
      <c r="C519" s="10" t="str">
        <f>'3500 '!C519</f>
        <v>საქონელი და მომსახურება</v>
      </c>
      <c r="D519" s="12">
        <f>'3500 '!D519</f>
        <v>0</v>
      </c>
      <c r="E519" s="12">
        <f>'3500 '!E519</f>
        <v>0</v>
      </c>
      <c r="F519" s="43">
        <f>'3500 '!F519</f>
        <v>0</v>
      </c>
      <c r="G519" s="43">
        <f>'3500 '!G519</f>
        <v>0</v>
      </c>
      <c r="H519" s="52" t="str">
        <f>'3500 '!L519</f>
        <v/>
      </c>
      <c r="I519" s="12">
        <f>'3500 '!M519</f>
        <v>0</v>
      </c>
      <c r="J519" s="12">
        <f>'3500 '!O519</f>
        <v>0</v>
      </c>
      <c r="K519" s="12">
        <f>'3500 '!S519</f>
        <v>0</v>
      </c>
      <c r="L519" s="43">
        <f>'3500 '!T519</f>
        <v>0</v>
      </c>
      <c r="M519" s="52" t="str">
        <f>'3500 '!U519</f>
        <v/>
      </c>
      <c r="N519" s="62">
        <f>'3500 '!V519</f>
        <v>0</v>
      </c>
      <c r="O519" s="52" t="str">
        <f>'3500 '!AB519</f>
        <v/>
      </c>
      <c r="P519" s="62">
        <f>G519+'3500 '!W519-K519</f>
        <v>0</v>
      </c>
    </row>
    <row r="520" spans="1:17" s="6" customFormat="1" ht="18" x14ac:dyDescent="0.25">
      <c r="A520" s="6" t="str">
        <f>'3500 '!A520</f>
        <v>b</v>
      </c>
      <c r="B520" s="70" t="str">
        <f>'3500 '!B520</f>
        <v/>
      </c>
      <c r="C520" s="10" t="str">
        <f>'3500 '!C520</f>
        <v>პროცენტი</v>
      </c>
      <c r="D520" s="12">
        <f>'3500 '!D520</f>
        <v>0</v>
      </c>
      <c r="E520" s="12">
        <f>'3500 '!E520</f>
        <v>0</v>
      </c>
      <c r="F520" s="43">
        <f>'3500 '!F520</f>
        <v>0</v>
      </c>
      <c r="G520" s="43">
        <f>'3500 '!G520</f>
        <v>0</v>
      </c>
      <c r="H520" s="52" t="str">
        <f>'3500 '!L520</f>
        <v/>
      </c>
      <c r="I520" s="12">
        <f>'3500 '!M520</f>
        <v>0</v>
      </c>
      <c r="J520" s="12">
        <f>'3500 '!O520</f>
        <v>0</v>
      </c>
      <c r="K520" s="12">
        <f>'3500 '!S520</f>
        <v>0</v>
      </c>
      <c r="L520" s="43">
        <f>'3500 '!T520</f>
        <v>0</v>
      </c>
      <c r="M520" s="52" t="str">
        <f>'3500 '!U520</f>
        <v/>
      </c>
      <c r="N520" s="62">
        <f>'3500 '!V520</f>
        <v>0</v>
      </c>
      <c r="O520" s="52" t="str">
        <f>'3500 '!AB520</f>
        <v/>
      </c>
      <c r="P520" s="62">
        <f>G520+'3500 '!W520-K520</f>
        <v>0</v>
      </c>
    </row>
    <row r="521" spans="1:17" s="6" customFormat="1" ht="18" x14ac:dyDescent="0.25">
      <c r="A521" s="6" t="str">
        <f>'3500 '!A521</f>
        <v>b</v>
      </c>
      <c r="B521" s="70" t="str">
        <f>'3500 '!B521</f>
        <v/>
      </c>
      <c r="C521" s="10" t="str">
        <f>'3500 '!C521</f>
        <v>სუბსიდიები</v>
      </c>
      <c r="D521" s="12">
        <f>'3500 '!D521</f>
        <v>0</v>
      </c>
      <c r="E521" s="12">
        <f>'3500 '!E521</f>
        <v>0</v>
      </c>
      <c r="F521" s="43">
        <f>'3500 '!F521</f>
        <v>0</v>
      </c>
      <c r="G521" s="43">
        <f>'3500 '!G521</f>
        <v>0</v>
      </c>
      <c r="H521" s="52" t="str">
        <f>'3500 '!L521</f>
        <v/>
      </c>
      <c r="I521" s="12">
        <f>'3500 '!M521</f>
        <v>0</v>
      </c>
      <c r="J521" s="12">
        <f>'3500 '!O521</f>
        <v>0</v>
      </c>
      <c r="K521" s="12">
        <f>'3500 '!S521</f>
        <v>0</v>
      </c>
      <c r="L521" s="43">
        <f>'3500 '!T521</f>
        <v>0</v>
      </c>
      <c r="M521" s="52" t="str">
        <f>'3500 '!U521</f>
        <v/>
      </c>
      <c r="N521" s="62">
        <f>'3500 '!V521</f>
        <v>0</v>
      </c>
      <c r="O521" s="52" t="str">
        <f>'3500 '!AB521</f>
        <v/>
      </c>
      <c r="P521" s="62">
        <f>G521+'3500 '!W521-K521</f>
        <v>0</v>
      </c>
    </row>
    <row r="522" spans="1:17" s="6" customFormat="1" ht="18" x14ac:dyDescent="0.25">
      <c r="A522" s="6" t="str">
        <f>'3500 '!A522</f>
        <v>b</v>
      </c>
      <c r="B522" s="70" t="str">
        <f>'3500 '!B522</f>
        <v/>
      </c>
      <c r="C522" s="10" t="str">
        <f>'3500 '!C522</f>
        <v>გრანტები</v>
      </c>
      <c r="D522" s="12">
        <f>'3500 '!D522</f>
        <v>0</v>
      </c>
      <c r="E522" s="12">
        <f>'3500 '!E522</f>
        <v>0</v>
      </c>
      <c r="F522" s="43">
        <f>'3500 '!F522</f>
        <v>0</v>
      </c>
      <c r="G522" s="43">
        <f>'3500 '!G522</f>
        <v>0</v>
      </c>
      <c r="H522" s="52" t="str">
        <f>'3500 '!L522</f>
        <v/>
      </c>
      <c r="I522" s="12">
        <f>'3500 '!M522</f>
        <v>0</v>
      </c>
      <c r="J522" s="12">
        <f>'3500 '!O522</f>
        <v>0</v>
      </c>
      <c r="K522" s="12">
        <f>'3500 '!S522</f>
        <v>0</v>
      </c>
      <c r="L522" s="43">
        <f>'3500 '!T522</f>
        <v>0</v>
      </c>
      <c r="M522" s="52" t="str">
        <f>'3500 '!U522</f>
        <v/>
      </c>
      <c r="N522" s="62">
        <f>'3500 '!V522</f>
        <v>0</v>
      </c>
      <c r="O522" s="52" t="str">
        <f>'3500 '!AB522</f>
        <v/>
      </c>
      <c r="P522" s="62">
        <f>G522+'3500 '!W522-K522</f>
        <v>0</v>
      </c>
    </row>
    <row r="523" spans="1:17" s="6" customFormat="1" ht="18" x14ac:dyDescent="0.25">
      <c r="A523" s="6" t="str">
        <f>'3500 '!A523</f>
        <v>b</v>
      </c>
      <c r="B523" s="70" t="str">
        <f>'3500 '!B523</f>
        <v/>
      </c>
      <c r="C523" s="10" t="str">
        <f>'3500 '!C523</f>
        <v>სოციალური უზრუნველყოფა</v>
      </c>
      <c r="D523" s="12">
        <f>'3500 '!D523</f>
        <v>0</v>
      </c>
      <c r="E523" s="12">
        <f>'3500 '!E523</f>
        <v>0</v>
      </c>
      <c r="F523" s="43">
        <f>'3500 '!F523</f>
        <v>0</v>
      </c>
      <c r="G523" s="43">
        <f>'3500 '!G523</f>
        <v>0</v>
      </c>
      <c r="H523" s="52" t="str">
        <f>'3500 '!L523</f>
        <v/>
      </c>
      <c r="I523" s="12">
        <f>'3500 '!M523</f>
        <v>0</v>
      </c>
      <c r="J523" s="12">
        <f>'3500 '!O523</f>
        <v>0</v>
      </c>
      <c r="K523" s="12">
        <f>'3500 '!S523</f>
        <v>0</v>
      </c>
      <c r="L523" s="43">
        <f>'3500 '!T523</f>
        <v>0</v>
      </c>
      <c r="M523" s="52" t="str">
        <f>'3500 '!U523</f>
        <v/>
      </c>
      <c r="N523" s="62">
        <f>'3500 '!V523</f>
        <v>0</v>
      </c>
      <c r="O523" s="52" t="str">
        <f>'3500 '!AB523</f>
        <v/>
      </c>
      <c r="P523" s="62">
        <f>G523+'3500 '!W523-K523</f>
        <v>0</v>
      </c>
    </row>
    <row r="524" spans="1:17" s="6" customFormat="1" ht="18" x14ac:dyDescent="0.25">
      <c r="A524" s="6" t="str">
        <f>'3500 '!A524</f>
        <v>b</v>
      </c>
      <c r="B524" s="70" t="str">
        <f>'3500 '!B524</f>
        <v/>
      </c>
      <c r="C524" s="10" t="str">
        <f>'3500 '!C524</f>
        <v>სხვა ხარჯები</v>
      </c>
      <c r="D524" s="12">
        <f>'3500 '!D524</f>
        <v>0</v>
      </c>
      <c r="E524" s="12">
        <f>'3500 '!E524</f>
        <v>0</v>
      </c>
      <c r="F524" s="43">
        <f>'3500 '!F524</f>
        <v>0</v>
      </c>
      <c r="G524" s="43">
        <f>'3500 '!G524</f>
        <v>0</v>
      </c>
      <c r="H524" s="52" t="str">
        <f>'3500 '!L524</f>
        <v/>
      </c>
      <c r="I524" s="12">
        <f>'3500 '!M524</f>
        <v>0</v>
      </c>
      <c r="J524" s="12">
        <f>'3500 '!O524</f>
        <v>0</v>
      </c>
      <c r="K524" s="12">
        <f>'3500 '!S524</f>
        <v>0</v>
      </c>
      <c r="L524" s="43">
        <f>'3500 '!T524</f>
        <v>0</v>
      </c>
      <c r="M524" s="52" t="str">
        <f>'3500 '!U524</f>
        <v/>
      </c>
      <c r="N524" s="62">
        <f>'3500 '!V524</f>
        <v>0</v>
      </c>
      <c r="O524" s="52" t="str">
        <f>'3500 '!AB524</f>
        <v/>
      </c>
      <c r="P524" s="62">
        <f>G524+'3500 '!W524-K524</f>
        <v>0</v>
      </c>
    </row>
    <row r="525" spans="1:17" s="6" customFormat="1" ht="30" x14ac:dyDescent="0.25">
      <c r="A525" s="6" t="str">
        <f>'3500 '!A525</f>
        <v>b</v>
      </c>
      <c r="B525" s="69" t="str">
        <f>'3500 '!B525</f>
        <v/>
      </c>
      <c r="C525" s="13" t="str">
        <f>'3500 '!C525</f>
        <v>არაფინანსური აქტივების ზრდა</v>
      </c>
      <c r="D525" s="14">
        <f>'3500 '!D525</f>
        <v>0</v>
      </c>
      <c r="E525" s="14">
        <f>'3500 '!E525</f>
        <v>0</v>
      </c>
      <c r="F525" s="44">
        <f>'3500 '!F525</f>
        <v>0</v>
      </c>
      <c r="G525" s="44">
        <f>'3500 '!G525</f>
        <v>0</v>
      </c>
      <c r="H525" s="53" t="str">
        <f>'3500 '!L525</f>
        <v/>
      </c>
      <c r="I525" s="14">
        <f>'3500 '!M525</f>
        <v>0</v>
      </c>
      <c r="J525" s="14">
        <f>'3500 '!O525</f>
        <v>0</v>
      </c>
      <c r="K525" s="14">
        <f>'3500 '!S525</f>
        <v>0</v>
      </c>
      <c r="L525" s="44">
        <f>'3500 '!T525</f>
        <v>0</v>
      </c>
      <c r="M525" s="53" t="str">
        <f>'3500 '!U525</f>
        <v/>
      </c>
      <c r="N525" s="63">
        <f>'3500 '!V525</f>
        <v>0</v>
      </c>
      <c r="O525" s="53" t="str">
        <f>'3500 '!AB525</f>
        <v/>
      </c>
      <c r="P525" s="63">
        <f>G525+'3500 '!W525-K525</f>
        <v>0</v>
      </c>
    </row>
    <row r="526" spans="1:17" s="6" customFormat="1" x14ac:dyDescent="0.25">
      <c r="A526" s="6" t="str">
        <f>'3500 '!A526</f>
        <v>b</v>
      </c>
      <c r="B526" s="69" t="str">
        <f>'3500 '!B526</f>
        <v/>
      </c>
      <c r="C526" s="13" t="str">
        <f>'3500 '!C526</f>
        <v>ფინანსური აქტივების ზრდა</v>
      </c>
      <c r="D526" s="14">
        <f>'3500 '!D526</f>
        <v>0</v>
      </c>
      <c r="E526" s="14">
        <f>'3500 '!E526</f>
        <v>0</v>
      </c>
      <c r="F526" s="44">
        <f>'3500 '!F526</f>
        <v>0</v>
      </c>
      <c r="G526" s="44">
        <f>'3500 '!G526</f>
        <v>0</v>
      </c>
      <c r="H526" s="53" t="str">
        <f>'3500 '!L526</f>
        <v/>
      </c>
      <c r="I526" s="14">
        <f>'3500 '!M526</f>
        <v>0</v>
      </c>
      <c r="J526" s="14">
        <f>'3500 '!O526</f>
        <v>0</v>
      </c>
      <c r="K526" s="14">
        <f>'3500 '!S526</f>
        <v>0</v>
      </c>
      <c r="L526" s="44">
        <f>'3500 '!T526</f>
        <v>0</v>
      </c>
      <c r="M526" s="53" t="str">
        <f>'3500 '!U526</f>
        <v/>
      </c>
      <c r="N526" s="63">
        <f>'3500 '!V526</f>
        <v>0</v>
      </c>
      <c r="O526" s="53" t="str">
        <f>'3500 '!AB526</f>
        <v/>
      </c>
      <c r="P526" s="63">
        <f>G526+'3500 '!W526-K526</f>
        <v>0</v>
      </c>
    </row>
    <row r="527" spans="1:17" s="6" customFormat="1" ht="15.75" thickBot="1" x14ac:dyDescent="0.3">
      <c r="A527" s="6" t="str">
        <f>'3500 '!A527</f>
        <v>b</v>
      </c>
      <c r="B527" s="71" t="str">
        <f>'3500 '!B527</f>
        <v/>
      </c>
      <c r="C527" s="17" t="str">
        <f>'3500 '!C527</f>
        <v>ვალდებულებების კლება</v>
      </c>
      <c r="D527" s="18">
        <f>'3500 '!D527</f>
        <v>0</v>
      </c>
      <c r="E527" s="18">
        <f>'3500 '!E527</f>
        <v>0</v>
      </c>
      <c r="F527" s="46">
        <f>'3500 '!F527</f>
        <v>0</v>
      </c>
      <c r="G527" s="46">
        <f>'3500 '!G527</f>
        <v>0</v>
      </c>
      <c r="H527" s="55" t="str">
        <f>'3500 '!L527</f>
        <v/>
      </c>
      <c r="I527" s="18">
        <f>'3500 '!M527</f>
        <v>0</v>
      </c>
      <c r="J527" s="18">
        <f>'3500 '!O527</f>
        <v>0</v>
      </c>
      <c r="K527" s="18">
        <f>'3500 '!S527</f>
        <v>0</v>
      </c>
      <c r="L527" s="46">
        <f>'3500 '!T527</f>
        <v>0</v>
      </c>
      <c r="M527" s="55" t="str">
        <f>'3500 '!U527</f>
        <v/>
      </c>
      <c r="N527" s="65">
        <f>'3500 '!V527</f>
        <v>0</v>
      </c>
      <c r="O527" s="55" t="str">
        <f>'3500 '!AB527</f>
        <v/>
      </c>
      <c r="P527" s="65">
        <f>G527+'3500 '!W527-K527</f>
        <v>0</v>
      </c>
    </row>
    <row r="528" spans="1:17" s="6" customFormat="1" ht="33" thickTop="1" thickBot="1" x14ac:dyDescent="0.3">
      <c r="A528" s="6" t="str">
        <f>'3500 '!A528</f>
        <v>b</v>
      </c>
      <c r="B528" s="67" t="str">
        <f>'3500 '!B528</f>
        <v>35 02 03</v>
      </c>
      <c r="C528" s="19" t="str">
        <f>'3500 '!C528</f>
        <v>სოციალური რეაბილიტაცია და ბავშვზე ზრუნვა</v>
      </c>
      <c r="D528" s="7">
        <f>'3500 '!D528</f>
        <v>20000</v>
      </c>
      <c r="E528" s="7">
        <f>'3500 '!E528</f>
        <v>20000.000000000004</v>
      </c>
      <c r="F528" s="40">
        <f>'3500 '!F528</f>
        <v>13804</v>
      </c>
      <c r="G528" s="40">
        <f>'3500 '!G528</f>
        <v>13797.09468</v>
      </c>
      <c r="H528" s="49">
        <f>'3500 '!L528</f>
        <v>0.99949975949000291</v>
      </c>
      <c r="I528" s="7">
        <f>'3500 '!M528</f>
        <v>0</v>
      </c>
      <c r="J528" s="7">
        <f>'3500 '!O528</f>
        <v>1508.6028999999994</v>
      </c>
      <c r="K528" s="7">
        <f>'3500 '!S528</f>
        <v>1642.7772800000002</v>
      </c>
      <c r="L528" s="40">
        <f>'3500 '!T528</f>
        <v>6.9053199999998469</v>
      </c>
      <c r="M528" s="49">
        <f>'3500 '!U528</f>
        <v>0.68985473399999986</v>
      </c>
      <c r="N528" s="59">
        <f>'3500 '!V528</f>
        <v>6202.9053200000035</v>
      </c>
      <c r="O528" s="49">
        <f>'3500 '!AB528</f>
        <v>0.99929973399999983</v>
      </c>
      <c r="P528" s="59">
        <f>G528+'3500 '!W528-K528</f>
        <v>17267.017399999997</v>
      </c>
      <c r="Q528" s="81"/>
    </row>
    <row r="529" spans="1:17" s="6" customFormat="1" ht="18.75" thickTop="1" x14ac:dyDescent="0.25">
      <c r="A529" s="6" t="str">
        <f>'3500 '!A529</f>
        <v>b</v>
      </c>
      <c r="B529" s="69" t="str">
        <f>'3500 '!B529</f>
        <v/>
      </c>
      <c r="C529" s="8" t="str">
        <f>'3500 '!C529</f>
        <v>ხარჯები</v>
      </c>
      <c r="D529" s="9">
        <f>'3500 '!D529</f>
        <v>20000</v>
      </c>
      <c r="E529" s="9">
        <f>'3500 '!E529</f>
        <v>20000.000000000004</v>
      </c>
      <c r="F529" s="41">
        <f>'3500 '!F529</f>
        <v>13804</v>
      </c>
      <c r="G529" s="41">
        <f>'3500 '!G529</f>
        <v>13797.09468</v>
      </c>
      <c r="H529" s="50">
        <f>'3500 '!L529</f>
        <v>0.99949975949000291</v>
      </c>
      <c r="I529" s="9">
        <f>'3500 '!M529</f>
        <v>0</v>
      </c>
      <c r="J529" s="9">
        <f>'3500 '!O529</f>
        <v>1508.6028999999994</v>
      </c>
      <c r="K529" s="9">
        <f>'3500 '!S529</f>
        <v>1642.7772800000002</v>
      </c>
      <c r="L529" s="41">
        <f>'3500 '!T529</f>
        <v>6.9053199999998469</v>
      </c>
      <c r="M529" s="50">
        <f>'3500 '!U529</f>
        <v>0.68985473399999986</v>
      </c>
      <c r="N529" s="60">
        <f>'3500 '!V529</f>
        <v>6202.9053200000035</v>
      </c>
      <c r="O529" s="50">
        <f>'3500 '!AB529</f>
        <v>0.99929973399999983</v>
      </c>
      <c r="P529" s="60">
        <f>G529+'3500 '!W529-K529</f>
        <v>17267.017399999997</v>
      </c>
      <c r="Q529" s="81"/>
    </row>
    <row r="530" spans="1:17" s="6" customFormat="1" ht="18" x14ac:dyDescent="0.25">
      <c r="A530" s="6" t="str">
        <f>'3500 '!A530</f>
        <v>b</v>
      </c>
      <c r="B530" s="70" t="str">
        <f>'3500 '!B530</f>
        <v/>
      </c>
      <c r="C530" s="10" t="str">
        <f>'3500 '!C530</f>
        <v>შრომის ანაზღაურება</v>
      </c>
      <c r="D530" s="12">
        <f>'3500 '!D530</f>
        <v>0</v>
      </c>
      <c r="E530" s="12">
        <f>'3500 '!E530</f>
        <v>0</v>
      </c>
      <c r="F530" s="43">
        <f>'3500 '!F530</f>
        <v>0</v>
      </c>
      <c r="G530" s="43">
        <f>'3500 '!G530</f>
        <v>0</v>
      </c>
      <c r="H530" s="52" t="str">
        <f>'3500 '!L530</f>
        <v/>
      </c>
      <c r="I530" s="12">
        <f>'3500 '!M530</f>
        <v>0</v>
      </c>
      <c r="J530" s="12">
        <f>'3500 '!O530</f>
        <v>0</v>
      </c>
      <c r="K530" s="12">
        <f>'3500 '!S530</f>
        <v>0</v>
      </c>
      <c r="L530" s="43">
        <f>'3500 '!T530</f>
        <v>0</v>
      </c>
      <c r="M530" s="52" t="str">
        <f>'3500 '!U530</f>
        <v/>
      </c>
      <c r="N530" s="62">
        <f>'3500 '!V530</f>
        <v>0</v>
      </c>
      <c r="O530" s="52" t="str">
        <f>'3500 '!AB530</f>
        <v/>
      </c>
      <c r="P530" s="62">
        <f>G530+'3500 '!W530-K530</f>
        <v>0</v>
      </c>
      <c r="Q530" s="81"/>
    </row>
    <row r="531" spans="1:17" s="6" customFormat="1" ht="18" x14ac:dyDescent="0.25">
      <c r="A531" s="6" t="str">
        <f>'3500 '!A531</f>
        <v>b</v>
      </c>
      <c r="B531" s="70" t="str">
        <f>'3500 '!B531</f>
        <v/>
      </c>
      <c r="C531" s="10" t="str">
        <f>'3500 '!C531</f>
        <v>საქონელი და მომსახურება</v>
      </c>
      <c r="D531" s="11">
        <f>'3500 '!D531</f>
        <v>800</v>
      </c>
      <c r="E531" s="11">
        <f>'3500 '!E531</f>
        <v>520.1</v>
      </c>
      <c r="F531" s="42">
        <f>'3500 '!F531</f>
        <v>383.6</v>
      </c>
      <c r="G531" s="42">
        <f>'3500 '!G531</f>
        <v>383.02600000000001</v>
      </c>
      <c r="H531" s="51">
        <f>'3500 '!L531</f>
        <v>0.99850364963503646</v>
      </c>
      <c r="I531" s="11">
        <f>'3500 '!M531</f>
        <v>0</v>
      </c>
      <c r="J531" s="11">
        <f>'3500 '!O531</f>
        <v>42.28</v>
      </c>
      <c r="K531" s="11">
        <f>'3500 '!S531</f>
        <v>49.37700000000001</v>
      </c>
      <c r="L531" s="42">
        <f>'3500 '!T531</f>
        <v>0.57400000000001228</v>
      </c>
      <c r="M531" s="51">
        <f>'3500 '!U531</f>
        <v>0.73644683714670256</v>
      </c>
      <c r="N531" s="61">
        <f>'3500 '!V531</f>
        <v>137.07400000000001</v>
      </c>
      <c r="O531" s="51">
        <f>'3500 '!AB531</f>
        <v>1.0248529129013653</v>
      </c>
      <c r="P531" s="61">
        <f>G531+'3500 '!W531-K531</f>
        <v>483.64900000000006</v>
      </c>
      <c r="Q531" s="81"/>
    </row>
    <row r="532" spans="1:17" s="6" customFormat="1" ht="18" x14ac:dyDescent="0.25">
      <c r="A532" s="6" t="str">
        <f>'3500 '!A532</f>
        <v>b</v>
      </c>
      <c r="B532" s="70" t="str">
        <f>'3500 '!B532</f>
        <v/>
      </c>
      <c r="C532" s="10" t="str">
        <f>'3500 '!C532</f>
        <v>პროცენტი</v>
      </c>
      <c r="D532" s="12">
        <f>'3500 '!D532</f>
        <v>0</v>
      </c>
      <c r="E532" s="12">
        <f>'3500 '!E532</f>
        <v>0</v>
      </c>
      <c r="F532" s="43">
        <f>'3500 '!F532</f>
        <v>0</v>
      </c>
      <c r="G532" s="43">
        <f>'3500 '!G532</f>
        <v>0</v>
      </c>
      <c r="H532" s="52" t="str">
        <f>'3500 '!L532</f>
        <v/>
      </c>
      <c r="I532" s="12">
        <f>'3500 '!M532</f>
        <v>0</v>
      </c>
      <c r="J532" s="12">
        <f>'3500 '!O532</f>
        <v>0</v>
      </c>
      <c r="K532" s="12">
        <f>'3500 '!S532</f>
        <v>0</v>
      </c>
      <c r="L532" s="43">
        <f>'3500 '!T532</f>
        <v>0</v>
      </c>
      <c r="M532" s="52" t="str">
        <f>'3500 '!U532</f>
        <v/>
      </c>
      <c r="N532" s="62">
        <f>'3500 '!V532</f>
        <v>0</v>
      </c>
      <c r="O532" s="52" t="str">
        <f>'3500 '!AB532</f>
        <v/>
      </c>
      <c r="P532" s="62">
        <f>G532+'3500 '!W532-K532</f>
        <v>0</v>
      </c>
      <c r="Q532" s="81"/>
    </row>
    <row r="533" spans="1:17" s="6" customFormat="1" ht="18" x14ac:dyDescent="0.25">
      <c r="A533" s="6" t="str">
        <f>'3500 '!A533</f>
        <v>b</v>
      </c>
      <c r="B533" s="70" t="str">
        <f>'3500 '!B533</f>
        <v/>
      </c>
      <c r="C533" s="10" t="str">
        <f>'3500 '!C533</f>
        <v>სუბსიდიები</v>
      </c>
      <c r="D533" s="12">
        <f>'3500 '!D533</f>
        <v>0</v>
      </c>
      <c r="E533" s="12">
        <f>'3500 '!E533</f>
        <v>0</v>
      </c>
      <c r="F533" s="43">
        <f>'3500 '!F533</f>
        <v>0</v>
      </c>
      <c r="G533" s="43">
        <f>'3500 '!G533</f>
        <v>0</v>
      </c>
      <c r="H533" s="52" t="str">
        <f>'3500 '!L533</f>
        <v/>
      </c>
      <c r="I533" s="12">
        <f>'3500 '!M533</f>
        <v>0</v>
      </c>
      <c r="J533" s="12">
        <f>'3500 '!O533</f>
        <v>0</v>
      </c>
      <c r="K533" s="12">
        <f>'3500 '!S533</f>
        <v>0</v>
      </c>
      <c r="L533" s="43">
        <f>'3500 '!T533</f>
        <v>0</v>
      </c>
      <c r="M533" s="52" t="str">
        <f>'3500 '!U533</f>
        <v/>
      </c>
      <c r="N533" s="62">
        <f>'3500 '!V533</f>
        <v>0</v>
      </c>
      <c r="O533" s="52" t="str">
        <f>'3500 '!AB533</f>
        <v/>
      </c>
      <c r="P533" s="62">
        <f>G533+'3500 '!W533-K533</f>
        <v>0</v>
      </c>
      <c r="Q533" s="81"/>
    </row>
    <row r="534" spans="1:17" s="6" customFormat="1" ht="18" x14ac:dyDescent="0.25">
      <c r="A534" s="6" t="str">
        <f>'3500 '!A534</f>
        <v>b</v>
      </c>
      <c r="B534" s="70" t="str">
        <f>'3500 '!B534</f>
        <v/>
      </c>
      <c r="C534" s="10" t="str">
        <f>'3500 '!C534</f>
        <v>გრანტები</v>
      </c>
      <c r="D534" s="12">
        <f>'3500 '!D534</f>
        <v>0</v>
      </c>
      <c r="E534" s="12">
        <f>'3500 '!E534</f>
        <v>0</v>
      </c>
      <c r="F534" s="43">
        <f>'3500 '!F534</f>
        <v>0</v>
      </c>
      <c r="G534" s="43">
        <f>'3500 '!G534</f>
        <v>0</v>
      </c>
      <c r="H534" s="52" t="str">
        <f>'3500 '!L534</f>
        <v/>
      </c>
      <c r="I534" s="12">
        <f>'3500 '!M534</f>
        <v>0</v>
      </c>
      <c r="J534" s="12">
        <f>'3500 '!O534</f>
        <v>0</v>
      </c>
      <c r="K534" s="12">
        <f>'3500 '!S534</f>
        <v>0</v>
      </c>
      <c r="L534" s="43">
        <f>'3500 '!T534</f>
        <v>0</v>
      </c>
      <c r="M534" s="52" t="str">
        <f>'3500 '!U534</f>
        <v/>
      </c>
      <c r="N534" s="62">
        <f>'3500 '!V534</f>
        <v>0</v>
      </c>
      <c r="O534" s="52" t="str">
        <f>'3500 '!AB534</f>
        <v/>
      </c>
      <c r="P534" s="62">
        <f>G534+'3500 '!W534-K534</f>
        <v>0</v>
      </c>
      <c r="Q534" s="81"/>
    </row>
    <row r="535" spans="1:17" s="6" customFormat="1" ht="18" x14ac:dyDescent="0.25">
      <c r="A535" s="6" t="str">
        <f>'3500 '!A535</f>
        <v>b</v>
      </c>
      <c r="B535" s="70" t="str">
        <f>'3500 '!B535</f>
        <v/>
      </c>
      <c r="C535" s="10" t="str">
        <f>'3500 '!C535</f>
        <v>სოციალური უზრუნველყოფა</v>
      </c>
      <c r="D535" s="11">
        <f>'3500 '!D535</f>
        <v>18200</v>
      </c>
      <c r="E535" s="11">
        <f>'3500 '!E535</f>
        <v>18201.900000000001</v>
      </c>
      <c r="F535" s="42">
        <f>'3500 '!F535</f>
        <v>13091.4</v>
      </c>
      <c r="G535" s="42">
        <f>'3500 '!G535</f>
        <v>13086.015679999999</v>
      </c>
      <c r="H535" s="51">
        <f>'3500 '!L535</f>
        <v>0.99958871320103271</v>
      </c>
      <c r="I535" s="11">
        <f>'3500 '!M535</f>
        <v>0</v>
      </c>
      <c r="J535" s="11">
        <f>'3500 '!O535</f>
        <v>1450.6620999999996</v>
      </c>
      <c r="K535" s="11">
        <f>'3500 '!S535</f>
        <v>1396.0644799999973</v>
      </c>
      <c r="L535" s="42">
        <f>'3500 '!T535</f>
        <v>5.3843200000010256</v>
      </c>
      <c r="M535" s="51">
        <f>'3500 '!U535</f>
        <v>0.71893679670803579</v>
      </c>
      <c r="N535" s="61">
        <f>'3500 '!V535</f>
        <v>5115.8843200000028</v>
      </c>
      <c r="O535" s="51">
        <f>'3500 '!AB535</f>
        <v>1.0507098533669561</v>
      </c>
      <c r="P535" s="61">
        <f>G535+'3500 '!W535-K535</f>
        <v>16586.851200000001</v>
      </c>
      <c r="Q535" s="81"/>
    </row>
    <row r="536" spans="1:17" s="6" customFormat="1" ht="18" x14ac:dyDescent="0.25">
      <c r="A536" s="6" t="str">
        <f>'3500 '!A536</f>
        <v>b</v>
      </c>
      <c r="B536" s="70" t="str">
        <f>'3500 '!B536</f>
        <v/>
      </c>
      <c r="C536" s="10" t="str">
        <f>'3500 '!C536</f>
        <v>სხვა ხარჯები</v>
      </c>
      <c r="D536" s="11">
        <f>'3500 '!D536</f>
        <v>1000</v>
      </c>
      <c r="E536" s="11">
        <f>'3500 '!E536</f>
        <v>1278</v>
      </c>
      <c r="F536" s="42">
        <f>'3500 '!F536</f>
        <v>329</v>
      </c>
      <c r="G536" s="42">
        <f>'3500 '!G536</f>
        <v>328.053</v>
      </c>
      <c r="H536" s="51">
        <f>'3500 '!L536</f>
        <v>0.99712158054711242</v>
      </c>
      <c r="I536" s="11">
        <f>'3500 '!M536</f>
        <v>0</v>
      </c>
      <c r="J536" s="11">
        <f>'3500 '!O536</f>
        <v>15.6608</v>
      </c>
      <c r="K536" s="11">
        <f>'3500 '!S536</f>
        <v>197.33580000000001</v>
      </c>
      <c r="L536" s="42">
        <f>'3500 '!T536</f>
        <v>0.94700000000000273</v>
      </c>
      <c r="M536" s="51">
        <f>'3500 '!U536</f>
        <v>0.2566924882629108</v>
      </c>
      <c r="N536" s="61">
        <f>'3500 '!V536</f>
        <v>949.947</v>
      </c>
      <c r="O536" s="51">
        <f>'3500 '!AB536</f>
        <v>0.2566924882629108</v>
      </c>
      <c r="P536" s="61">
        <f>G536+'3500 '!W536-K536</f>
        <v>196.5172</v>
      </c>
      <c r="Q536" s="81"/>
    </row>
    <row r="537" spans="1:17" s="6" customFormat="1" ht="30" x14ac:dyDescent="0.25">
      <c r="A537" s="6" t="str">
        <f>'3500 '!A537</f>
        <v>b</v>
      </c>
      <c r="B537" s="69" t="str">
        <f>'3500 '!B537</f>
        <v/>
      </c>
      <c r="C537" s="13" t="str">
        <f>'3500 '!C537</f>
        <v>არაფინანსური აქტივების ზრდა</v>
      </c>
      <c r="D537" s="14">
        <f>'3500 '!D537</f>
        <v>0</v>
      </c>
      <c r="E537" s="14">
        <f>'3500 '!E537</f>
        <v>0</v>
      </c>
      <c r="F537" s="44">
        <f>'3500 '!F537</f>
        <v>0</v>
      </c>
      <c r="G537" s="44">
        <f>'3500 '!G537</f>
        <v>0</v>
      </c>
      <c r="H537" s="53" t="str">
        <f>'3500 '!L537</f>
        <v/>
      </c>
      <c r="I537" s="14">
        <f>'3500 '!M537</f>
        <v>0</v>
      </c>
      <c r="J537" s="14">
        <f>'3500 '!O537</f>
        <v>0</v>
      </c>
      <c r="K537" s="14">
        <f>'3500 '!S537</f>
        <v>0</v>
      </c>
      <c r="L537" s="44">
        <f>'3500 '!T537</f>
        <v>0</v>
      </c>
      <c r="M537" s="53" t="str">
        <f>'3500 '!U537</f>
        <v/>
      </c>
      <c r="N537" s="63">
        <f>'3500 '!V537</f>
        <v>0</v>
      </c>
      <c r="O537" s="53" t="str">
        <f>'3500 '!AB537</f>
        <v/>
      </c>
      <c r="P537" s="63">
        <f>G537+'3500 '!W537-K537</f>
        <v>0</v>
      </c>
      <c r="Q537" s="81"/>
    </row>
    <row r="538" spans="1:17" s="6" customFormat="1" x14ac:dyDescent="0.25">
      <c r="A538" s="6" t="str">
        <f>'3500 '!A538</f>
        <v>b</v>
      </c>
      <c r="B538" s="69" t="str">
        <f>'3500 '!B538</f>
        <v/>
      </c>
      <c r="C538" s="13" t="str">
        <f>'3500 '!C538</f>
        <v>ფინანსური აქტივების ზრდა</v>
      </c>
      <c r="D538" s="14">
        <f>'3500 '!D538</f>
        <v>0</v>
      </c>
      <c r="E538" s="14">
        <f>'3500 '!E538</f>
        <v>0</v>
      </c>
      <c r="F538" s="44">
        <f>'3500 '!F538</f>
        <v>0</v>
      </c>
      <c r="G538" s="44">
        <f>'3500 '!G538</f>
        <v>0</v>
      </c>
      <c r="H538" s="53" t="str">
        <f>'3500 '!L538</f>
        <v/>
      </c>
      <c r="I538" s="14">
        <f>'3500 '!M538</f>
        <v>0</v>
      </c>
      <c r="J538" s="14">
        <f>'3500 '!O538</f>
        <v>0</v>
      </c>
      <c r="K538" s="14">
        <f>'3500 '!S538</f>
        <v>0</v>
      </c>
      <c r="L538" s="44">
        <f>'3500 '!T538</f>
        <v>0</v>
      </c>
      <c r="M538" s="53" t="str">
        <f>'3500 '!U538</f>
        <v/>
      </c>
      <c r="N538" s="63">
        <f>'3500 '!V538</f>
        <v>0</v>
      </c>
      <c r="O538" s="53" t="str">
        <f>'3500 '!AB538</f>
        <v/>
      </c>
      <c r="P538" s="63">
        <f>G538+'3500 '!W538-K538</f>
        <v>0</v>
      </c>
      <c r="Q538" s="81"/>
    </row>
    <row r="539" spans="1:17" s="6" customFormat="1" ht="15.75" thickBot="1" x14ac:dyDescent="0.3">
      <c r="A539" s="6" t="str">
        <f>'3500 '!A539</f>
        <v>b</v>
      </c>
      <c r="B539" s="71" t="str">
        <f>'3500 '!B539</f>
        <v/>
      </c>
      <c r="C539" s="17" t="str">
        <f>'3500 '!C539</f>
        <v>ვალდებულებების კლება</v>
      </c>
      <c r="D539" s="18">
        <f>'3500 '!D539</f>
        <v>0</v>
      </c>
      <c r="E539" s="18">
        <f>'3500 '!E539</f>
        <v>0</v>
      </c>
      <c r="F539" s="46">
        <f>'3500 '!F539</f>
        <v>0</v>
      </c>
      <c r="G539" s="46">
        <f>'3500 '!G539</f>
        <v>0</v>
      </c>
      <c r="H539" s="55" t="str">
        <f>'3500 '!L539</f>
        <v/>
      </c>
      <c r="I539" s="18">
        <f>'3500 '!M539</f>
        <v>0</v>
      </c>
      <c r="J539" s="18">
        <f>'3500 '!O539</f>
        <v>0</v>
      </c>
      <c r="K539" s="18">
        <f>'3500 '!S539</f>
        <v>0</v>
      </c>
      <c r="L539" s="46">
        <f>'3500 '!T539</f>
        <v>0</v>
      </c>
      <c r="M539" s="55" t="str">
        <f>'3500 '!U539</f>
        <v/>
      </c>
      <c r="N539" s="65">
        <f>'3500 '!V539</f>
        <v>0</v>
      </c>
      <c r="O539" s="55" t="str">
        <f>'3500 '!AB539</f>
        <v/>
      </c>
      <c r="P539" s="65">
        <f>G539+'3500 '!W539-K539</f>
        <v>0</v>
      </c>
      <c r="Q539" s="81"/>
    </row>
    <row r="540" spans="1:17" s="6" customFormat="1" ht="64.5" thickTop="1" thickBot="1" x14ac:dyDescent="0.3">
      <c r="A540" s="6" t="str">
        <f>'3500 '!A540</f>
        <v>a</v>
      </c>
      <c r="B540" s="67" t="str">
        <f>'3500 '!B540</f>
        <v>35 02 03 01</v>
      </c>
      <c r="C540" s="19" t="str">
        <f>'3500 '!C540</f>
        <v>მიტოვების რისკის ქვეშ მყოფი ბავშვების კვებით უზრუნველყოფის ქვეპროგრამა</v>
      </c>
      <c r="D540" s="7">
        <f>'3500 '!D540</f>
        <v>1035</v>
      </c>
      <c r="E540" s="7">
        <f>'3500 '!E540</f>
        <v>223.41399999999999</v>
      </c>
      <c r="F540" s="40">
        <f>'3500 '!F540</f>
        <v>223.41399999999999</v>
      </c>
      <c r="G540" s="40">
        <f>'3500 '!G540</f>
        <v>223.41</v>
      </c>
      <c r="H540" s="49">
        <f>'3500 '!L540</f>
        <v>0.99998209601904986</v>
      </c>
      <c r="I540" s="7">
        <f>'3500 '!M540</f>
        <v>0</v>
      </c>
      <c r="J540" s="7">
        <f>'3500 '!O540</f>
        <v>0</v>
      </c>
      <c r="K540" s="7">
        <f>'3500 '!S540</f>
        <v>0</v>
      </c>
      <c r="L540" s="40">
        <f>'3500 '!T540</f>
        <v>3.9999999999906777E-3</v>
      </c>
      <c r="M540" s="49">
        <f>'3500 '!U540</f>
        <v>0.99998209601904986</v>
      </c>
      <c r="N540" s="59">
        <f>'3500 '!V540</f>
        <v>3.9999999999906777E-3</v>
      </c>
      <c r="O540" s="49">
        <f>'3500 '!AB540</f>
        <v>0.99998209601904986</v>
      </c>
      <c r="P540" s="59">
        <f>G540+'3500 '!W540-K540</f>
        <v>223.41</v>
      </c>
      <c r="Q540" s="81"/>
    </row>
    <row r="541" spans="1:17" s="6" customFormat="1" ht="18.75" thickTop="1" x14ac:dyDescent="0.25">
      <c r="A541" s="6" t="str">
        <f>'3500 '!A541</f>
        <v>b</v>
      </c>
      <c r="B541" s="69" t="str">
        <f>'3500 '!B541</f>
        <v/>
      </c>
      <c r="C541" s="8" t="str">
        <f>'3500 '!C541</f>
        <v>ხარჯები</v>
      </c>
      <c r="D541" s="9">
        <f>'3500 '!D541</f>
        <v>1035</v>
      </c>
      <c r="E541" s="9">
        <f>'3500 '!E541</f>
        <v>223.41399999999999</v>
      </c>
      <c r="F541" s="41">
        <f>'3500 '!F541</f>
        <v>223.41399999999999</v>
      </c>
      <c r="G541" s="41">
        <f>'3500 '!G541</f>
        <v>223.41</v>
      </c>
      <c r="H541" s="50">
        <f>'3500 '!L541</f>
        <v>0.99998209601904986</v>
      </c>
      <c r="I541" s="9">
        <f>'3500 '!M541</f>
        <v>0</v>
      </c>
      <c r="J541" s="9">
        <f>'3500 '!O541</f>
        <v>0</v>
      </c>
      <c r="K541" s="9">
        <f>'3500 '!S541</f>
        <v>0</v>
      </c>
      <c r="L541" s="41">
        <f>'3500 '!T541</f>
        <v>3.9999999999906777E-3</v>
      </c>
      <c r="M541" s="50">
        <f>'3500 '!U541</f>
        <v>0.99998209601904986</v>
      </c>
      <c r="N541" s="60">
        <f>'3500 '!V541</f>
        <v>3.9999999999906777E-3</v>
      </c>
      <c r="O541" s="50">
        <f>'3500 '!AB541</f>
        <v>0.99998209601904986</v>
      </c>
      <c r="P541" s="60">
        <f>G541+'3500 '!W541-K541</f>
        <v>223.41</v>
      </c>
      <c r="Q541" s="81"/>
    </row>
    <row r="542" spans="1:17" s="6" customFormat="1" ht="18" x14ac:dyDescent="0.25">
      <c r="A542" s="6" t="str">
        <f>'3500 '!A542</f>
        <v>b</v>
      </c>
      <c r="B542" s="70" t="str">
        <f>'3500 '!B542</f>
        <v/>
      </c>
      <c r="C542" s="10" t="str">
        <f>'3500 '!C542</f>
        <v>შრომის ანაზღაურება</v>
      </c>
      <c r="D542" s="12">
        <f>'3500 '!D542</f>
        <v>0</v>
      </c>
      <c r="E542" s="12">
        <f>'3500 '!E542</f>
        <v>0</v>
      </c>
      <c r="F542" s="43">
        <f>'3500 '!F542</f>
        <v>0</v>
      </c>
      <c r="G542" s="43">
        <f>'3500 '!G542</f>
        <v>0</v>
      </c>
      <c r="H542" s="52" t="str">
        <f>'3500 '!L542</f>
        <v/>
      </c>
      <c r="I542" s="12">
        <f>'3500 '!M542</f>
        <v>0</v>
      </c>
      <c r="J542" s="12">
        <f>'3500 '!O542</f>
        <v>0</v>
      </c>
      <c r="K542" s="12">
        <f>'3500 '!S542</f>
        <v>0</v>
      </c>
      <c r="L542" s="43">
        <f>'3500 '!T542</f>
        <v>0</v>
      </c>
      <c r="M542" s="52" t="str">
        <f>'3500 '!U542</f>
        <v/>
      </c>
      <c r="N542" s="62">
        <f>'3500 '!V542</f>
        <v>0</v>
      </c>
      <c r="O542" s="52" t="str">
        <f>'3500 '!AB542</f>
        <v/>
      </c>
      <c r="P542" s="62">
        <f>G542+'3500 '!W542-K542</f>
        <v>0</v>
      </c>
      <c r="Q542" s="81"/>
    </row>
    <row r="543" spans="1:17" s="6" customFormat="1" ht="18" x14ac:dyDescent="0.25">
      <c r="A543" s="6" t="str">
        <f>'3500 '!A543</f>
        <v>b</v>
      </c>
      <c r="B543" s="70" t="str">
        <f>'3500 '!B543</f>
        <v/>
      </c>
      <c r="C543" s="10" t="str">
        <f>'3500 '!C543</f>
        <v>საქონელი და მომსახურება</v>
      </c>
      <c r="D543" s="12">
        <f>'3500 '!D543</f>
        <v>0</v>
      </c>
      <c r="E543" s="12">
        <f>'3500 '!E543</f>
        <v>0</v>
      </c>
      <c r="F543" s="43">
        <f>'3500 '!F543</f>
        <v>0</v>
      </c>
      <c r="G543" s="43">
        <f>'3500 '!G543</f>
        <v>0</v>
      </c>
      <c r="H543" s="52" t="str">
        <f>'3500 '!L543</f>
        <v/>
      </c>
      <c r="I543" s="12">
        <f>'3500 '!M543</f>
        <v>0</v>
      </c>
      <c r="J543" s="12">
        <f>'3500 '!O543</f>
        <v>0</v>
      </c>
      <c r="K543" s="12">
        <f>'3500 '!S543</f>
        <v>0</v>
      </c>
      <c r="L543" s="43">
        <f>'3500 '!T543</f>
        <v>0</v>
      </c>
      <c r="M543" s="52" t="str">
        <f>'3500 '!U543</f>
        <v/>
      </c>
      <c r="N543" s="62">
        <f>'3500 '!V543</f>
        <v>0</v>
      </c>
      <c r="O543" s="52" t="str">
        <f>'3500 '!AB543</f>
        <v/>
      </c>
      <c r="P543" s="62">
        <f>G543+'3500 '!W543-K543</f>
        <v>0</v>
      </c>
      <c r="Q543" s="81"/>
    </row>
    <row r="544" spans="1:17" s="6" customFormat="1" ht="18" x14ac:dyDescent="0.25">
      <c r="A544" s="6" t="str">
        <f>'3500 '!A544</f>
        <v>b</v>
      </c>
      <c r="B544" s="70" t="str">
        <f>'3500 '!B544</f>
        <v/>
      </c>
      <c r="C544" s="10" t="str">
        <f>'3500 '!C544</f>
        <v>პროცენტი</v>
      </c>
      <c r="D544" s="12">
        <f>'3500 '!D544</f>
        <v>0</v>
      </c>
      <c r="E544" s="12">
        <f>'3500 '!E544</f>
        <v>0</v>
      </c>
      <c r="F544" s="43">
        <f>'3500 '!F544</f>
        <v>0</v>
      </c>
      <c r="G544" s="43">
        <f>'3500 '!G544</f>
        <v>0</v>
      </c>
      <c r="H544" s="52" t="str">
        <f>'3500 '!L544</f>
        <v/>
      </c>
      <c r="I544" s="12">
        <f>'3500 '!M544</f>
        <v>0</v>
      </c>
      <c r="J544" s="12">
        <f>'3500 '!O544</f>
        <v>0</v>
      </c>
      <c r="K544" s="12">
        <f>'3500 '!S544</f>
        <v>0</v>
      </c>
      <c r="L544" s="43">
        <f>'3500 '!T544</f>
        <v>0</v>
      </c>
      <c r="M544" s="52" t="str">
        <f>'3500 '!U544</f>
        <v/>
      </c>
      <c r="N544" s="62">
        <f>'3500 '!V544</f>
        <v>0</v>
      </c>
      <c r="O544" s="52" t="str">
        <f>'3500 '!AB544</f>
        <v/>
      </c>
      <c r="P544" s="62">
        <f>G544+'3500 '!W544-K544</f>
        <v>0</v>
      </c>
      <c r="Q544" s="81"/>
    </row>
    <row r="545" spans="1:17" s="6" customFormat="1" ht="18" x14ac:dyDescent="0.25">
      <c r="A545" s="6" t="str">
        <f>'3500 '!A545</f>
        <v>b</v>
      </c>
      <c r="B545" s="70" t="str">
        <f>'3500 '!B545</f>
        <v/>
      </c>
      <c r="C545" s="10" t="str">
        <f>'3500 '!C545</f>
        <v>სუბსიდიები</v>
      </c>
      <c r="D545" s="12">
        <f>'3500 '!D545</f>
        <v>0</v>
      </c>
      <c r="E545" s="12">
        <f>'3500 '!E545</f>
        <v>0</v>
      </c>
      <c r="F545" s="43">
        <f>'3500 '!F545</f>
        <v>0</v>
      </c>
      <c r="G545" s="43">
        <f>'3500 '!G545</f>
        <v>0</v>
      </c>
      <c r="H545" s="52" t="str">
        <f>'3500 '!L545</f>
        <v/>
      </c>
      <c r="I545" s="12">
        <f>'3500 '!M545</f>
        <v>0</v>
      </c>
      <c r="J545" s="12">
        <f>'3500 '!O545</f>
        <v>0</v>
      </c>
      <c r="K545" s="12">
        <f>'3500 '!S545</f>
        <v>0</v>
      </c>
      <c r="L545" s="43">
        <f>'3500 '!T545</f>
        <v>0</v>
      </c>
      <c r="M545" s="52" t="str">
        <f>'3500 '!U545</f>
        <v/>
      </c>
      <c r="N545" s="62">
        <f>'3500 '!V545</f>
        <v>0</v>
      </c>
      <c r="O545" s="52" t="str">
        <f>'3500 '!AB545</f>
        <v/>
      </c>
      <c r="P545" s="62">
        <f>G545+'3500 '!W545-K545</f>
        <v>0</v>
      </c>
      <c r="Q545" s="81"/>
    </row>
    <row r="546" spans="1:17" s="6" customFormat="1" ht="18" x14ac:dyDescent="0.25">
      <c r="A546" s="6" t="str">
        <f>'3500 '!A546</f>
        <v>b</v>
      </c>
      <c r="B546" s="70" t="str">
        <f>'3500 '!B546</f>
        <v/>
      </c>
      <c r="C546" s="10" t="str">
        <f>'3500 '!C546</f>
        <v>გრანტები</v>
      </c>
      <c r="D546" s="12">
        <f>'3500 '!D546</f>
        <v>0</v>
      </c>
      <c r="E546" s="12">
        <f>'3500 '!E546</f>
        <v>0</v>
      </c>
      <c r="F546" s="43">
        <f>'3500 '!F546</f>
        <v>0</v>
      </c>
      <c r="G546" s="43">
        <f>'3500 '!G546</f>
        <v>0</v>
      </c>
      <c r="H546" s="52" t="str">
        <f>'3500 '!L546</f>
        <v/>
      </c>
      <c r="I546" s="12">
        <f>'3500 '!M546</f>
        <v>0</v>
      </c>
      <c r="J546" s="12">
        <f>'3500 '!O546</f>
        <v>0</v>
      </c>
      <c r="K546" s="12">
        <f>'3500 '!S546</f>
        <v>0</v>
      </c>
      <c r="L546" s="43">
        <f>'3500 '!T546</f>
        <v>0</v>
      </c>
      <c r="M546" s="52" t="str">
        <f>'3500 '!U546</f>
        <v/>
      </c>
      <c r="N546" s="62">
        <f>'3500 '!V546</f>
        <v>0</v>
      </c>
      <c r="O546" s="52" t="str">
        <f>'3500 '!AB546</f>
        <v/>
      </c>
      <c r="P546" s="62">
        <f>G546+'3500 '!W546-K546</f>
        <v>0</v>
      </c>
      <c r="Q546" s="81"/>
    </row>
    <row r="547" spans="1:17" s="6" customFormat="1" ht="18" x14ac:dyDescent="0.25">
      <c r="A547" s="6" t="str">
        <f>'3500 '!A547</f>
        <v>b</v>
      </c>
      <c r="B547" s="70" t="str">
        <f>'3500 '!B547</f>
        <v/>
      </c>
      <c r="C547" s="10" t="str">
        <f>'3500 '!C547</f>
        <v>სოციალური უზრუნველყოფა</v>
      </c>
      <c r="D547" s="11">
        <f>'3500 '!D547</f>
        <v>1035</v>
      </c>
      <c r="E547" s="11">
        <f>'3500 '!E547</f>
        <v>223.41399999999999</v>
      </c>
      <c r="F547" s="42">
        <f>'3500 '!F547</f>
        <v>223.41399999999999</v>
      </c>
      <c r="G547" s="42">
        <f>'3500 '!G547</f>
        <v>223.41</v>
      </c>
      <c r="H547" s="51">
        <f>'3500 '!L547</f>
        <v>0.99998209601904986</v>
      </c>
      <c r="I547" s="11">
        <f>'3500 '!M547</f>
        <v>0</v>
      </c>
      <c r="J547" s="11">
        <f>'3500 '!O547</f>
        <v>0</v>
      </c>
      <c r="K547" s="11">
        <f>'3500 '!S547</f>
        <v>0</v>
      </c>
      <c r="L547" s="42">
        <f>'3500 '!T547</f>
        <v>3.9999999999906777E-3</v>
      </c>
      <c r="M547" s="51">
        <f>'3500 '!U547</f>
        <v>0.99998209601904986</v>
      </c>
      <c r="N547" s="61">
        <f>'3500 '!V547</f>
        <v>3.9999999999906777E-3</v>
      </c>
      <c r="O547" s="51">
        <f>'3500 '!AB547</f>
        <v>0.99998209601904986</v>
      </c>
      <c r="P547" s="61">
        <f>G547+'3500 '!W547-K547</f>
        <v>223.41</v>
      </c>
      <c r="Q547" s="81"/>
    </row>
    <row r="548" spans="1:17" s="6" customFormat="1" ht="18" x14ac:dyDescent="0.25">
      <c r="A548" s="6" t="str">
        <f>'3500 '!A548</f>
        <v>b</v>
      </c>
      <c r="B548" s="70" t="str">
        <f>'3500 '!B548</f>
        <v/>
      </c>
      <c r="C548" s="10" t="str">
        <f>'3500 '!C548</f>
        <v>სხვა ხარჯები</v>
      </c>
      <c r="D548" s="12">
        <f>'3500 '!D548</f>
        <v>0</v>
      </c>
      <c r="E548" s="12">
        <f>'3500 '!E548</f>
        <v>0</v>
      </c>
      <c r="F548" s="43">
        <f>'3500 '!F548</f>
        <v>0</v>
      </c>
      <c r="G548" s="43">
        <f>'3500 '!G548</f>
        <v>0</v>
      </c>
      <c r="H548" s="52" t="str">
        <f>'3500 '!L548</f>
        <v/>
      </c>
      <c r="I548" s="12">
        <f>'3500 '!M548</f>
        <v>0</v>
      </c>
      <c r="J548" s="12">
        <f>'3500 '!O548</f>
        <v>0</v>
      </c>
      <c r="K548" s="12">
        <f>'3500 '!S548</f>
        <v>0</v>
      </c>
      <c r="L548" s="43">
        <f>'3500 '!T548</f>
        <v>0</v>
      </c>
      <c r="M548" s="52" t="str">
        <f>'3500 '!U548</f>
        <v/>
      </c>
      <c r="N548" s="62">
        <f>'3500 '!V548</f>
        <v>0</v>
      </c>
      <c r="O548" s="52" t="str">
        <f>'3500 '!AB548</f>
        <v/>
      </c>
      <c r="P548" s="62">
        <f>G548+'3500 '!W548-K548</f>
        <v>0</v>
      </c>
      <c r="Q548" s="81"/>
    </row>
    <row r="549" spans="1:17" s="6" customFormat="1" ht="30" x14ac:dyDescent="0.25">
      <c r="A549" s="6" t="str">
        <f>'3500 '!A549</f>
        <v>b</v>
      </c>
      <c r="B549" s="69" t="str">
        <f>'3500 '!B549</f>
        <v/>
      </c>
      <c r="C549" s="13" t="str">
        <f>'3500 '!C549</f>
        <v>არაფინანსური აქტივების ზრდა</v>
      </c>
      <c r="D549" s="14">
        <f>'3500 '!D549</f>
        <v>0</v>
      </c>
      <c r="E549" s="14">
        <f>'3500 '!E549</f>
        <v>0</v>
      </c>
      <c r="F549" s="44">
        <f>'3500 '!F549</f>
        <v>0</v>
      </c>
      <c r="G549" s="44">
        <f>'3500 '!G549</f>
        <v>0</v>
      </c>
      <c r="H549" s="53" t="str">
        <f>'3500 '!L549</f>
        <v/>
      </c>
      <c r="I549" s="14">
        <f>'3500 '!M549</f>
        <v>0</v>
      </c>
      <c r="J549" s="14">
        <f>'3500 '!O549</f>
        <v>0</v>
      </c>
      <c r="K549" s="14">
        <f>'3500 '!S549</f>
        <v>0</v>
      </c>
      <c r="L549" s="44">
        <f>'3500 '!T549</f>
        <v>0</v>
      </c>
      <c r="M549" s="53" t="str">
        <f>'3500 '!U549</f>
        <v/>
      </c>
      <c r="N549" s="63">
        <f>'3500 '!V549</f>
        <v>0</v>
      </c>
      <c r="O549" s="53" t="str">
        <f>'3500 '!AB549</f>
        <v/>
      </c>
      <c r="P549" s="63">
        <f>G549+'3500 '!W549-K549</f>
        <v>0</v>
      </c>
      <c r="Q549" s="81"/>
    </row>
    <row r="550" spans="1:17" s="6" customFormat="1" x14ac:dyDescent="0.25">
      <c r="A550" s="6" t="str">
        <f>'3500 '!A550</f>
        <v>b</v>
      </c>
      <c r="B550" s="69" t="str">
        <f>'3500 '!B550</f>
        <v/>
      </c>
      <c r="C550" s="13" t="str">
        <f>'3500 '!C550</f>
        <v>ფინანსური აქტივების ზრდა</v>
      </c>
      <c r="D550" s="14">
        <f>'3500 '!D550</f>
        <v>0</v>
      </c>
      <c r="E550" s="14">
        <f>'3500 '!E550</f>
        <v>0</v>
      </c>
      <c r="F550" s="44">
        <f>'3500 '!F550</f>
        <v>0</v>
      </c>
      <c r="G550" s="44">
        <f>'3500 '!G550</f>
        <v>0</v>
      </c>
      <c r="H550" s="53" t="str">
        <f>'3500 '!L550</f>
        <v/>
      </c>
      <c r="I550" s="14">
        <f>'3500 '!M550</f>
        <v>0</v>
      </c>
      <c r="J550" s="14">
        <f>'3500 '!O550</f>
        <v>0</v>
      </c>
      <c r="K550" s="14">
        <f>'3500 '!S550</f>
        <v>0</v>
      </c>
      <c r="L550" s="44">
        <f>'3500 '!T550</f>
        <v>0</v>
      </c>
      <c r="M550" s="53" t="str">
        <f>'3500 '!U550</f>
        <v/>
      </c>
      <c r="N550" s="63">
        <f>'3500 '!V550</f>
        <v>0</v>
      </c>
      <c r="O550" s="53" t="str">
        <f>'3500 '!AB550</f>
        <v/>
      </c>
      <c r="P550" s="63">
        <f>G550+'3500 '!W550-K550</f>
        <v>0</v>
      </c>
      <c r="Q550" s="81"/>
    </row>
    <row r="551" spans="1:17" s="6" customFormat="1" ht="15.75" thickBot="1" x14ac:dyDescent="0.3">
      <c r="A551" s="6" t="str">
        <f>'3500 '!A551</f>
        <v>b</v>
      </c>
      <c r="B551" s="71" t="str">
        <f>'3500 '!B551</f>
        <v/>
      </c>
      <c r="C551" s="17" t="str">
        <f>'3500 '!C551</f>
        <v>ვალდებულებების კლება</v>
      </c>
      <c r="D551" s="18">
        <f>'3500 '!D551</f>
        <v>0</v>
      </c>
      <c r="E551" s="18">
        <f>'3500 '!E551</f>
        <v>0</v>
      </c>
      <c r="F551" s="46">
        <f>'3500 '!F551</f>
        <v>0</v>
      </c>
      <c r="G551" s="46">
        <f>'3500 '!G551</f>
        <v>0</v>
      </c>
      <c r="H551" s="55" t="str">
        <f>'3500 '!L551</f>
        <v/>
      </c>
      <c r="I551" s="18">
        <f>'3500 '!M551</f>
        <v>0</v>
      </c>
      <c r="J551" s="18">
        <f>'3500 '!O551</f>
        <v>0</v>
      </c>
      <c r="K551" s="18">
        <f>'3500 '!S551</f>
        <v>0</v>
      </c>
      <c r="L551" s="46">
        <f>'3500 '!T551</f>
        <v>0</v>
      </c>
      <c r="M551" s="55" t="str">
        <f>'3500 '!U551</f>
        <v/>
      </c>
      <c r="N551" s="65">
        <f>'3500 '!V551</f>
        <v>0</v>
      </c>
      <c r="O551" s="55" t="str">
        <f>'3500 '!AB551</f>
        <v/>
      </c>
      <c r="P551" s="65">
        <f>G551+'3500 '!W551-K551</f>
        <v>0</v>
      </c>
      <c r="Q551" s="81"/>
    </row>
    <row r="552" spans="1:17" s="6" customFormat="1" ht="33" thickTop="1" thickBot="1" x14ac:dyDescent="0.3">
      <c r="A552" s="6" t="str">
        <f>'3500 '!A552</f>
        <v>a</v>
      </c>
      <c r="B552" s="67" t="str">
        <f>'3500 '!B552</f>
        <v>35 02 03 02</v>
      </c>
      <c r="C552" s="19" t="str">
        <f>'3500 '!C552</f>
        <v>დღის ცენტრების ქვეპროგრამა</v>
      </c>
      <c r="D552" s="7">
        <f>'3500 '!D552</f>
        <v>3900</v>
      </c>
      <c r="E552" s="7">
        <f>'3500 '!E552</f>
        <v>3185.9</v>
      </c>
      <c r="F552" s="40">
        <f>'3500 '!F552</f>
        <v>2290</v>
      </c>
      <c r="G552" s="40">
        <f>'3500 '!G552</f>
        <v>2289.65</v>
      </c>
      <c r="H552" s="49">
        <f>'3500 '!L552</f>
        <v>0.99984716157205245</v>
      </c>
      <c r="I552" s="7">
        <f>'3500 '!M552</f>
        <v>0</v>
      </c>
      <c r="J552" s="7">
        <f>'3500 '!O552</f>
        <v>252.95309999999984</v>
      </c>
      <c r="K552" s="7">
        <f>'3500 '!S552</f>
        <v>286.74496999999997</v>
      </c>
      <c r="L552" s="40">
        <f>'3500 '!T552</f>
        <v>0.34999999999990905</v>
      </c>
      <c r="M552" s="49">
        <f>'3500 '!U552</f>
        <v>0.71868231896795254</v>
      </c>
      <c r="N552" s="59">
        <f>'3500 '!V552</f>
        <v>896.25</v>
      </c>
      <c r="O552" s="49">
        <f>'3500 '!AB552</f>
        <v>0.99213722966822571</v>
      </c>
      <c r="P552" s="59">
        <f>G552+'3500 '!W552-K552</f>
        <v>2772.9050299999999</v>
      </c>
      <c r="Q552" s="81"/>
    </row>
    <row r="553" spans="1:17" s="6" customFormat="1" ht="18.75" thickTop="1" x14ac:dyDescent="0.25">
      <c r="A553" s="6" t="str">
        <f>'3500 '!A553</f>
        <v>b</v>
      </c>
      <c r="B553" s="69" t="str">
        <f>'3500 '!B553</f>
        <v/>
      </c>
      <c r="C553" s="8" t="str">
        <f>'3500 '!C553</f>
        <v>ხარჯები</v>
      </c>
      <c r="D553" s="9">
        <f>'3500 '!D553</f>
        <v>3900</v>
      </c>
      <c r="E553" s="9">
        <f>'3500 '!E553</f>
        <v>3185.9</v>
      </c>
      <c r="F553" s="41">
        <f>'3500 '!F553</f>
        <v>2290</v>
      </c>
      <c r="G553" s="41">
        <f>'3500 '!G553</f>
        <v>2289.65</v>
      </c>
      <c r="H553" s="50">
        <f>'3500 '!L553</f>
        <v>0.99984716157205245</v>
      </c>
      <c r="I553" s="9">
        <f>'3500 '!M553</f>
        <v>0</v>
      </c>
      <c r="J553" s="9">
        <f>'3500 '!O553</f>
        <v>252.95309999999984</v>
      </c>
      <c r="K553" s="9">
        <f>'3500 '!S553</f>
        <v>286.74496999999997</v>
      </c>
      <c r="L553" s="41">
        <f>'3500 '!T553</f>
        <v>0.34999999999990905</v>
      </c>
      <c r="M553" s="50">
        <f>'3500 '!U553</f>
        <v>0.71868231896795254</v>
      </c>
      <c r="N553" s="60">
        <f>'3500 '!V553</f>
        <v>896.25</v>
      </c>
      <c r="O553" s="50">
        <f>'3500 '!AB553</f>
        <v>0.99213722966822571</v>
      </c>
      <c r="P553" s="60">
        <f>G553+'3500 '!W553-K553</f>
        <v>2772.9050299999999</v>
      </c>
      <c r="Q553" s="81"/>
    </row>
    <row r="554" spans="1:17" s="6" customFormat="1" ht="18" x14ac:dyDescent="0.25">
      <c r="A554" s="6" t="str">
        <f>'3500 '!A554</f>
        <v>b</v>
      </c>
      <c r="B554" s="70" t="str">
        <f>'3500 '!B554</f>
        <v/>
      </c>
      <c r="C554" s="10" t="str">
        <f>'3500 '!C554</f>
        <v>შრომის ანაზღაურება</v>
      </c>
      <c r="D554" s="12">
        <f>'3500 '!D554</f>
        <v>0</v>
      </c>
      <c r="E554" s="12">
        <f>'3500 '!E554</f>
        <v>0</v>
      </c>
      <c r="F554" s="43">
        <f>'3500 '!F554</f>
        <v>0</v>
      </c>
      <c r="G554" s="43">
        <f>'3500 '!G554</f>
        <v>0</v>
      </c>
      <c r="H554" s="52" t="str">
        <f>'3500 '!L554</f>
        <v/>
      </c>
      <c r="I554" s="12">
        <f>'3500 '!M554</f>
        <v>0</v>
      </c>
      <c r="J554" s="12">
        <f>'3500 '!O554</f>
        <v>0</v>
      </c>
      <c r="K554" s="12">
        <f>'3500 '!S554</f>
        <v>0</v>
      </c>
      <c r="L554" s="43">
        <f>'3500 '!T554</f>
        <v>0</v>
      </c>
      <c r="M554" s="52" t="str">
        <f>'3500 '!U554</f>
        <v/>
      </c>
      <c r="N554" s="62">
        <f>'3500 '!V554</f>
        <v>0</v>
      </c>
      <c r="O554" s="52" t="str">
        <f>'3500 '!AB554</f>
        <v/>
      </c>
      <c r="P554" s="62">
        <f>G554+'3500 '!W554-K554</f>
        <v>0</v>
      </c>
      <c r="Q554" s="81"/>
    </row>
    <row r="555" spans="1:17" s="6" customFormat="1" ht="18" x14ac:dyDescent="0.25">
      <c r="A555" s="6" t="str">
        <f>'3500 '!A555</f>
        <v>b</v>
      </c>
      <c r="B555" s="70" t="str">
        <f>'3500 '!B555</f>
        <v/>
      </c>
      <c r="C555" s="10" t="str">
        <f>'3500 '!C555</f>
        <v>საქონელი და მომსახურება</v>
      </c>
      <c r="D555" s="12">
        <f>'3500 '!D555</f>
        <v>0</v>
      </c>
      <c r="E555" s="12">
        <f>'3500 '!E555</f>
        <v>0</v>
      </c>
      <c r="F555" s="43">
        <f>'3500 '!F555</f>
        <v>0</v>
      </c>
      <c r="G555" s="43">
        <f>'3500 '!G555</f>
        <v>0</v>
      </c>
      <c r="H555" s="52" t="str">
        <f>'3500 '!L555</f>
        <v/>
      </c>
      <c r="I555" s="12">
        <f>'3500 '!M555</f>
        <v>0</v>
      </c>
      <c r="J555" s="12">
        <f>'3500 '!O555</f>
        <v>0</v>
      </c>
      <c r="K555" s="12">
        <f>'3500 '!S555</f>
        <v>0</v>
      </c>
      <c r="L555" s="43">
        <f>'3500 '!T555</f>
        <v>0</v>
      </c>
      <c r="M555" s="52" t="str">
        <f>'3500 '!U555</f>
        <v/>
      </c>
      <c r="N555" s="62">
        <f>'3500 '!V555</f>
        <v>0</v>
      </c>
      <c r="O555" s="52" t="str">
        <f>'3500 '!AB555</f>
        <v/>
      </c>
      <c r="P555" s="62">
        <f>G555+'3500 '!W555-K555</f>
        <v>0</v>
      </c>
      <c r="Q555" s="81"/>
    </row>
    <row r="556" spans="1:17" s="6" customFormat="1" ht="18" x14ac:dyDescent="0.25">
      <c r="A556" s="6" t="str">
        <f>'3500 '!A556</f>
        <v>b</v>
      </c>
      <c r="B556" s="70" t="str">
        <f>'3500 '!B556</f>
        <v/>
      </c>
      <c r="C556" s="10" t="str">
        <f>'3500 '!C556</f>
        <v>პროცენტი</v>
      </c>
      <c r="D556" s="12">
        <f>'3500 '!D556</f>
        <v>0</v>
      </c>
      <c r="E556" s="12">
        <f>'3500 '!E556</f>
        <v>0</v>
      </c>
      <c r="F556" s="43">
        <f>'3500 '!F556</f>
        <v>0</v>
      </c>
      <c r="G556" s="43">
        <f>'3500 '!G556</f>
        <v>0</v>
      </c>
      <c r="H556" s="52" t="str">
        <f>'3500 '!L556</f>
        <v/>
      </c>
      <c r="I556" s="12">
        <f>'3500 '!M556</f>
        <v>0</v>
      </c>
      <c r="J556" s="12">
        <f>'3500 '!O556</f>
        <v>0</v>
      </c>
      <c r="K556" s="12">
        <f>'3500 '!S556</f>
        <v>0</v>
      </c>
      <c r="L556" s="43">
        <f>'3500 '!T556</f>
        <v>0</v>
      </c>
      <c r="M556" s="52" t="str">
        <f>'3500 '!U556</f>
        <v/>
      </c>
      <c r="N556" s="62">
        <f>'3500 '!V556</f>
        <v>0</v>
      </c>
      <c r="O556" s="52" t="str">
        <f>'3500 '!AB556</f>
        <v/>
      </c>
      <c r="P556" s="62">
        <f>G556+'3500 '!W556-K556</f>
        <v>0</v>
      </c>
      <c r="Q556" s="81"/>
    </row>
    <row r="557" spans="1:17" s="6" customFormat="1" ht="18" x14ac:dyDescent="0.25">
      <c r="A557" s="6" t="str">
        <f>'3500 '!A557</f>
        <v>b</v>
      </c>
      <c r="B557" s="70" t="str">
        <f>'3500 '!B557</f>
        <v/>
      </c>
      <c r="C557" s="10" t="str">
        <f>'3500 '!C557</f>
        <v>სუბსიდიები</v>
      </c>
      <c r="D557" s="12">
        <f>'3500 '!D557</f>
        <v>0</v>
      </c>
      <c r="E557" s="12">
        <f>'3500 '!E557</f>
        <v>0</v>
      </c>
      <c r="F557" s="43">
        <f>'3500 '!F557</f>
        <v>0</v>
      </c>
      <c r="G557" s="43">
        <f>'3500 '!G557</f>
        <v>0</v>
      </c>
      <c r="H557" s="52" t="str">
        <f>'3500 '!L557</f>
        <v/>
      </c>
      <c r="I557" s="12">
        <f>'3500 '!M557</f>
        <v>0</v>
      </c>
      <c r="J557" s="12">
        <f>'3500 '!O557</f>
        <v>0</v>
      </c>
      <c r="K557" s="12">
        <f>'3500 '!S557</f>
        <v>0</v>
      </c>
      <c r="L557" s="43">
        <f>'3500 '!T557</f>
        <v>0</v>
      </c>
      <c r="M557" s="52" t="str">
        <f>'3500 '!U557</f>
        <v/>
      </c>
      <c r="N557" s="62">
        <f>'3500 '!V557</f>
        <v>0</v>
      </c>
      <c r="O557" s="52" t="str">
        <f>'3500 '!AB557</f>
        <v/>
      </c>
      <c r="P557" s="62">
        <f>G557+'3500 '!W557-K557</f>
        <v>0</v>
      </c>
      <c r="Q557" s="81"/>
    </row>
    <row r="558" spans="1:17" s="6" customFormat="1" ht="18" x14ac:dyDescent="0.25">
      <c r="A558" s="6" t="str">
        <f>'3500 '!A558</f>
        <v>b</v>
      </c>
      <c r="B558" s="70" t="str">
        <f>'3500 '!B558</f>
        <v/>
      </c>
      <c r="C558" s="10" t="str">
        <f>'3500 '!C558</f>
        <v>გრანტები</v>
      </c>
      <c r="D558" s="12">
        <f>'3500 '!D558</f>
        <v>0</v>
      </c>
      <c r="E558" s="12">
        <f>'3500 '!E558</f>
        <v>0</v>
      </c>
      <c r="F558" s="43">
        <f>'3500 '!F558</f>
        <v>0</v>
      </c>
      <c r="G558" s="43">
        <f>'3500 '!G558</f>
        <v>0</v>
      </c>
      <c r="H558" s="52" t="str">
        <f>'3500 '!L558</f>
        <v/>
      </c>
      <c r="I558" s="12">
        <f>'3500 '!M558</f>
        <v>0</v>
      </c>
      <c r="J558" s="12">
        <f>'3500 '!O558</f>
        <v>0</v>
      </c>
      <c r="K558" s="12">
        <f>'3500 '!S558</f>
        <v>0</v>
      </c>
      <c r="L558" s="43">
        <f>'3500 '!T558</f>
        <v>0</v>
      </c>
      <c r="M558" s="52" t="str">
        <f>'3500 '!U558</f>
        <v/>
      </c>
      <c r="N558" s="62">
        <f>'3500 '!V558</f>
        <v>0</v>
      </c>
      <c r="O558" s="52" t="str">
        <f>'3500 '!AB558</f>
        <v/>
      </c>
      <c r="P558" s="62">
        <f>G558+'3500 '!W558-K558</f>
        <v>0</v>
      </c>
      <c r="Q558" s="81"/>
    </row>
    <row r="559" spans="1:17" s="6" customFormat="1" ht="18" x14ac:dyDescent="0.25">
      <c r="A559" s="6" t="str">
        <f>'3500 '!A559</f>
        <v>b</v>
      </c>
      <c r="B559" s="70" t="str">
        <f>'3500 '!B559</f>
        <v/>
      </c>
      <c r="C559" s="10" t="str">
        <f>'3500 '!C559</f>
        <v>სოციალური უზრუნველყოფა</v>
      </c>
      <c r="D559" s="11">
        <f>'3500 '!D559</f>
        <v>3900</v>
      </c>
      <c r="E559" s="11">
        <f>'3500 '!E559</f>
        <v>3185.9</v>
      </c>
      <c r="F559" s="42">
        <f>'3500 '!F559</f>
        <v>2290</v>
      </c>
      <c r="G559" s="42">
        <f>'3500 '!G559</f>
        <v>2289.65</v>
      </c>
      <c r="H559" s="51">
        <f>'3500 '!L559</f>
        <v>0.99984716157205245</v>
      </c>
      <c r="I559" s="11">
        <f>'3500 '!M559</f>
        <v>0</v>
      </c>
      <c r="J559" s="11">
        <f>'3500 '!O559</f>
        <v>252.95309999999984</v>
      </c>
      <c r="K559" s="11">
        <f>'3500 '!S559</f>
        <v>286.74496999999997</v>
      </c>
      <c r="L559" s="42">
        <f>'3500 '!T559</f>
        <v>0.34999999999990905</v>
      </c>
      <c r="M559" s="51">
        <f>'3500 '!U559</f>
        <v>0.71868231896795254</v>
      </c>
      <c r="N559" s="61">
        <f>'3500 '!V559</f>
        <v>896.25</v>
      </c>
      <c r="O559" s="51">
        <f>'3500 '!AB559</f>
        <v>0.99213722966822571</v>
      </c>
      <c r="P559" s="61">
        <f>G559+'3500 '!W559-K559</f>
        <v>2772.9050299999999</v>
      </c>
      <c r="Q559" s="81"/>
    </row>
    <row r="560" spans="1:17" s="6" customFormat="1" ht="18" x14ac:dyDescent="0.25">
      <c r="A560" s="6" t="str">
        <f>'3500 '!A560</f>
        <v>b</v>
      </c>
      <c r="B560" s="70" t="str">
        <f>'3500 '!B560</f>
        <v/>
      </c>
      <c r="C560" s="10" t="str">
        <f>'3500 '!C560</f>
        <v>სხვა ხარჯები</v>
      </c>
      <c r="D560" s="12">
        <f>'3500 '!D560</f>
        <v>0</v>
      </c>
      <c r="E560" s="12">
        <f>'3500 '!E560</f>
        <v>0</v>
      </c>
      <c r="F560" s="43">
        <f>'3500 '!F560</f>
        <v>0</v>
      </c>
      <c r="G560" s="43">
        <f>'3500 '!G560</f>
        <v>0</v>
      </c>
      <c r="H560" s="52" t="str">
        <f>'3500 '!L560</f>
        <v/>
      </c>
      <c r="I560" s="12">
        <f>'3500 '!M560</f>
        <v>0</v>
      </c>
      <c r="J560" s="12">
        <f>'3500 '!O560</f>
        <v>0</v>
      </c>
      <c r="K560" s="12">
        <f>'3500 '!S560</f>
        <v>0</v>
      </c>
      <c r="L560" s="43">
        <f>'3500 '!T560</f>
        <v>0</v>
      </c>
      <c r="M560" s="52" t="str">
        <f>'3500 '!U560</f>
        <v/>
      </c>
      <c r="N560" s="62">
        <f>'3500 '!V560</f>
        <v>0</v>
      </c>
      <c r="O560" s="52" t="str">
        <f>'3500 '!AB560</f>
        <v/>
      </c>
      <c r="P560" s="62">
        <f>G560+'3500 '!W560-K560</f>
        <v>0</v>
      </c>
      <c r="Q560" s="81"/>
    </row>
    <row r="561" spans="1:17" s="6" customFormat="1" ht="30" x14ac:dyDescent="0.25">
      <c r="A561" s="6" t="str">
        <f>'3500 '!A561</f>
        <v>b</v>
      </c>
      <c r="B561" s="69" t="str">
        <f>'3500 '!B561</f>
        <v/>
      </c>
      <c r="C561" s="13" t="str">
        <f>'3500 '!C561</f>
        <v>არაფინანსური აქტივების ზრდა</v>
      </c>
      <c r="D561" s="14">
        <f>'3500 '!D561</f>
        <v>0</v>
      </c>
      <c r="E561" s="14">
        <f>'3500 '!E561</f>
        <v>0</v>
      </c>
      <c r="F561" s="44">
        <f>'3500 '!F561</f>
        <v>0</v>
      </c>
      <c r="G561" s="44">
        <f>'3500 '!G561</f>
        <v>0</v>
      </c>
      <c r="H561" s="53" t="str">
        <f>'3500 '!L561</f>
        <v/>
      </c>
      <c r="I561" s="14">
        <f>'3500 '!M561</f>
        <v>0</v>
      </c>
      <c r="J561" s="14">
        <f>'3500 '!O561</f>
        <v>0</v>
      </c>
      <c r="K561" s="14">
        <f>'3500 '!S561</f>
        <v>0</v>
      </c>
      <c r="L561" s="44">
        <f>'3500 '!T561</f>
        <v>0</v>
      </c>
      <c r="M561" s="53" t="str">
        <f>'3500 '!U561</f>
        <v/>
      </c>
      <c r="N561" s="63">
        <f>'3500 '!V561</f>
        <v>0</v>
      </c>
      <c r="O561" s="53" t="str">
        <f>'3500 '!AB561</f>
        <v/>
      </c>
      <c r="P561" s="63">
        <f>G561+'3500 '!W561-K561</f>
        <v>0</v>
      </c>
      <c r="Q561" s="81"/>
    </row>
    <row r="562" spans="1:17" s="6" customFormat="1" x14ac:dyDescent="0.25">
      <c r="A562" s="6" t="str">
        <f>'3500 '!A562</f>
        <v>b</v>
      </c>
      <c r="B562" s="69" t="str">
        <f>'3500 '!B562</f>
        <v/>
      </c>
      <c r="C562" s="13" t="str">
        <f>'3500 '!C562</f>
        <v>ფინანსური აქტივების ზრდა</v>
      </c>
      <c r="D562" s="14">
        <f>'3500 '!D562</f>
        <v>0</v>
      </c>
      <c r="E562" s="14">
        <f>'3500 '!E562</f>
        <v>0</v>
      </c>
      <c r="F562" s="44">
        <f>'3500 '!F562</f>
        <v>0</v>
      </c>
      <c r="G562" s="44">
        <f>'3500 '!G562</f>
        <v>0</v>
      </c>
      <c r="H562" s="53" t="str">
        <f>'3500 '!L562</f>
        <v/>
      </c>
      <c r="I562" s="14">
        <f>'3500 '!M562</f>
        <v>0</v>
      </c>
      <c r="J562" s="14">
        <f>'3500 '!O562</f>
        <v>0</v>
      </c>
      <c r="K562" s="14">
        <f>'3500 '!S562</f>
        <v>0</v>
      </c>
      <c r="L562" s="44">
        <f>'3500 '!T562</f>
        <v>0</v>
      </c>
      <c r="M562" s="53" t="str">
        <f>'3500 '!U562</f>
        <v/>
      </c>
      <c r="N562" s="63">
        <f>'3500 '!V562</f>
        <v>0</v>
      </c>
      <c r="O562" s="53" t="str">
        <f>'3500 '!AB562</f>
        <v/>
      </c>
      <c r="P562" s="63">
        <f>G562+'3500 '!W562-K562</f>
        <v>0</v>
      </c>
      <c r="Q562" s="81"/>
    </row>
    <row r="563" spans="1:17" s="6" customFormat="1" ht="15.75" thickBot="1" x14ac:dyDescent="0.3">
      <c r="A563" s="6" t="str">
        <f>'3500 '!A563</f>
        <v>b</v>
      </c>
      <c r="B563" s="71" t="str">
        <f>'3500 '!B563</f>
        <v/>
      </c>
      <c r="C563" s="17" t="str">
        <f>'3500 '!C563</f>
        <v>ვალდებულებების კლება</v>
      </c>
      <c r="D563" s="18">
        <f>'3500 '!D563</f>
        <v>0</v>
      </c>
      <c r="E563" s="18">
        <f>'3500 '!E563</f>
        <v>0</v>
      </c>
      <c r="F563" s="46">
        <f>'3500 '!F563</f>
        <v>0</v>
      </c>
      <c r="G563" s="46">
        <f>'3500 '!G563</f>
        <v>0</v>
      </c>
      <c r="H563" s="55" t="str">
        <f>'3500 '!L563</f>
        <v/>
      </c>
      <c r="I563" s="18">
        <f>'3500 '!M563</f>
        <v>0</v>
      </c>
      <c r="J563" s="18">
        <f>'3500 '!O563</f>
        <v>0</v>
      </c>
      <c r="K563" s="18">
        <f>'3500 '!S563</f>
        <v>0</v>
      </c>
      <c r="L563" s="46">
        <f>'3500 '!T563</f>
        <v>0</v>
      </c>
      <c r="M563" s="55" t="str">
        <f>'3500 '!U563</f>
        <v/>
      </c>
      <c r="N563" s="65">
        <f>'3500 '!V563</f>
        <v>0</v>
      </c>
      <c r="O563" s="55" t="str">
        <f>'3500 '!AB563</f>
        <v/>
      </c>
      <c r="P563" s="65">
        <f>G563+'3500 '!W563-K563</f>
        <v>0</v>
      </c>
      <c r="Q563" s="81"/>
    </row>
    <row r="564" spans="1:17" s="6" customFormat="1" ht="64.5" thickTop="1" thickBot="1" x14ac:dyDescent="0.3">
      <c r="A564" s="6" t="str">
        <f>'3500 '!A564</f>
        <v>a</v>
      </c>
      <c r="B564" s="67" t="str">
        <f>'3500 '!B564</f>
        <v>35 02 03 03</v>
      </c>
      <c r="C564" s="19" t="str">
        <f>'3500 '!C564</f>
        <v>მიუსაფარ ბავშვთა თავშესაფრით უზრუნველყოფის ქვეპროგრამა</v>
      </c>
      <c r="D564" s="7">
        <f>'3500 '!D564</f>
        <v>800</v>
      </c>
      <c r="E564" s="7">
        <f>'3500 '!E564</f>
        <v>520.1</v>
      </c>
      <c r="F564" s="40">
        <f>'3500 '!F564</f>
        <v>383.6</v>
      </c>
      <c r="G564" s="40">
        <f>'3500 '!G564</f>
        <v>383.02600000000001</v>
      </c>
      <c r="H564" s="49">
        <f>'3500 '!L564</f>
        <v>0.99850364963503646</v>
      </c>
      <c r="I564" s="7">
        <f>'3500 '!M564</f>
        <v>0</v>
      </c>
      <c r="J564" s="7">
        <f>'3500 '!O564</f>
        <v>42.28</v>
      </c>
      <c r="K564" s="7">
        <f>'3500 '!S564</f>
        <v>49.37700000000001</v>
      </c>
      <c r="L564" s="40">
        <f>'3500 '!T564</f>
        <v>0.57400000000001228</v>
      </c>
      <c r="M564" s="49">
        <f>'3500 '!U564</f>
        <v>0.73644683714670256</v>
      </c>
      <c r="N564" s="59">
        <f>'3500 '!V564</f>
        <v>137.07400000000001</v>
      </c>
      <c r="O564" s="49">
        <f>'3500 '!AB564</f>
        <v>1.0248529129013653</v>
      </c>
      <c r="P564" s="59">
        <f>G564+'3500 '!W564-K564</f>
        <v>483.64900000000006</v>
      </c>
      <c r="Q564" s="81"/>
    </row>
    <row r="565" spans="1:17" s="6" customFormat="1" ht="18.75" thickTop="1" x14ac:dyDescent="0.25">
      <c r="A565" s="6" t="str">
        <f>'3500 '!A565</f>
        <v>b</v>
      </c>
      <c r="B565" s="69" t="str">
        <f>'3500 '!B565</f>
        <v/>
      </c>
      <c r="C565" s="8" t="str">
        <f>'3500 '!C565</f>
        <v>ხარჯები</v>
      </c>
      <c r="D565" s="9">
        <f>'3500 '!D565</f>
        <v>800</v>
      </c>
      <c r="E565" s="9">
        <f>'3500 '!E565</f>
        <v>520.1</v>
      </c>
      <c r="F565" s="41">
        <f>'3500 '!F565</f>
        <v>383.6</v>
      </c>
      <c r="G565" s="41">
        <f>'3500 '!G565</f>
        <v>383.02600000000001</v>
      </c>
      <c r="H565" s="50">
        <f>'3500 '!L565</f>
        <v>0.99850364963503646</v>
      </c>
      <c r="I565" s="9">
        <f>'3500 '!M565</f>
        <v>0</v>
      </c>
      <c r="J565" s="9">
        <f>'3500 '!O565</f>
        <v>42.28</v>
      </c>
      <c r="K565" s="9">
        <f>'3500 '!S565</f>
        <v>49.37700000000001</v>
      </c>
      <c r="L565" s="41">
        <f>'3500 '!T565</f>
        <v>0.57400000000001228</v>
      </c>
      <c r="M565" s="50">
        <f>'3500 '!U565</f>
        <v>0.73644683714670256</v>
      </c>
      <c r="N565" s="60">
        <f>'3500 '!V565</f>
        <v>137.07400000000001</v>
      </c>
      <c r="O565" s="50">
        <f>'3500 '!AB565</f>
        <v>1.0248529129013653</v>
      </c>
      <c r="P565" s="60">
        <f>G565+'3500 '!W565-K565</f>
        <v>483.64900000000006</v>
      </c>
      <c r="Q565" s="81"/>
    </row>
    <row r="566" spans="1:17" s="6" customFormat="1" ht="18" x14ac:dyDescent="0.25">
      <c r="A566" s="6" t="str">
        <f>'3500 '!A566</f>
        <v>b</v>
      </c>
      <c r="B566" s="70" t="str">
        <f>'3500 '!B566</f>
        <v/>
      </c>
      <c r="C566" s="10" t="str">
        <f>'3500 '!C566</f>
        <v>შრომის ანაზღაურება</v>
      </c>
      <c r="D566" s="12">
        <f>'3500 '!D566</f>
        <v>0</v>
      </c>
      <c r="E566" s="12">
        <f>'3500 '!E566</f>
        <v>0</v>
      </c>
      <c r="F566" s="43">
        <f>'3500 '!F566</f>
        <v>0</v>
      </c>
      <c r="G566" s="43">
        <f>'3500 '!G566</f>
        <v>0</v>
      </c>
      <c r="H566" s="52" t="str">
        <f>'3500 '!L566</f>
        <v/>
      </c>
      <c r="I566" s="12">
        <f>'3500 '!M566</f>
        <v>0</v>
      </c>
      <c r="J566" s="12">
        <f>'3500 '!O566</f>
        <v>0</v>
      </c>
      <c r="K566" s="12">
        <f>'3500 '!S566</f>
        <v>0</v>
      </c>
      <c r="L566" s="43">
        <f>'3500 '!T566</f>
        <v>0</v>
      </c>
      <c r="M566" s="52" t="str">
        <f>'3500 '!U566</f>
        <v/>
      </c>
      <c r="N566" s="62">
        <f>'3500 '!V566</f>
        <v>0</v>
      </c>
      <c r="O566" s="52" t="str">
        <f>'3500 '!AB566</f>
        <v/>
      </c>
      <c r="P566" s="62">
        <f>G566+'3500 '!W566-K566</f>
        <v>0</v>
      </c>
      <c r="Q566" s="81"/>
    </row>
    <row r="567" spans="1:17" s="6" customFormat="1" ht="18" x14ac:dyDescent="0.25">
      <c r="A567" s="6" t="str">
        <f>'3500 '!A567</f>
        <v>b</v>
      </c>
      <c r="B567" s="70" t="str">
        <f>'3500 '!B567</f>
        <v/>
      </c>
      <c r="C567" s="10" t="str">
        <f>'3500 '!C567</f>
        <v>საქონელი და მომსახურება</v>
      </c>
      <c r="D567" s="11">
        <f>'3500 '!D567</f>
        <v>800</v>
      </c>
      <c r="E567" s="11">
        <f>'3500 '!E567</f>
        <v>520.1</v>
      </c>
      <c r="F567" s="42">
        <f>'3500 '!F567</f>
        <v>383.6</v>
      </c>
      <c r="G567" s="42">
        <f>'3500 '!G567</f>
        <v>383.02600000000001</v>
      </c>
      <c r="H567" s="51">
        <f>'3500 '!L567</f>
        <v>0.99850364963503646</v>
      </c>
      <c r="I567" s="11">
        <f>'3500 '!M567</f>
        <v>0</v>
      </c>
      <c r="J567" s="11">
        <f>'3500 '!O567</f>
        <v>42.28</v>
      </c>
      <c r="K567" s="11">
        <f>'3500 '!S567</f>
        <v>49.37700000000001</v>
      </c>
      <c r="L567" s="42">
        <f>'3500 '!T567</f>
        <v>0.57400000000001228</v>
      </c>
      <c r="M567" s="51">
        <f>'3500 '!U567</f>
        <v>0.73644683714670256</v>
      </c>
      <c r="N567" s="61">
        <f>'3500 '!V567</f>
        <v>137.07400000000001</v>
      </c>
      <c r="O567" s="51">
        <f>'3500 '!AB567</f>
        <v>1.0248529129013653</v>
      </c>
      <c r="P567" s="61">
        <f>G567+'3500 '!W567-K567</f>
        <v>483.64900000000006</v>
      </c>
      <c r="Q567" s="81"/>
    </row>
    <row r="568" spans="1:17" s="6" customFormat="1" ht="18" x14ac:dyDescent="0.25">
      <c r="A568" s="6" t="str">
        <f>'3500 '!A568</f>
        <v>b</v>
      </c>
      <c r="B568" s="70" t="str">
        <f>'3500 '!B568</f>
        <v/>
      </c>
      <c r="C568" s="10" t="str">
        <f>'3500 '!C568</f>
        <v>პროცენტი</v>
      </c>
      <c r="D568" s="12">
        <f>'3500 '!D568</f>
        <v>0</v>
      </c>
      <c r="E568" s="12">
        <f>'3500 '!E568</f>
        <v>0</v>
      </c>
      <c r="F568" s="43">
        <f>'3500 '!F568</f>
        <v>0</v>
      </c>
      <c r="G568" s="43">
        <f>'3500 '!G568</f>
        <v>0</v>
      </c>
      <c r="H568" s="52" t="str">
        <f>'3500 '!L568</f>
        <v/>
      </c>
      <c r="I568" s="12">
        <f>'3500 '!M568</f>
        <v>0</v>
      </c>
      <c r="J568" s="12">
        <f>'3500 '!O568</f>
        <v>0</v>
      </c>
      <c r="K568" s="12">
        <f>'3500 '!S568</f>
        <v>0</v>
      </c>
      <c r="L568" s="43">
        <f>'3500 '!T568</f>
        <v>0</v>
      </c>
      <c r="M568" s="52" t="str">
        <f>'3500 '!U568</f>
        <v/>
      </c>
      <c r="N568" s="62">
        <f>'3500 '!V568</f>
        <v>0</v>
      </c>
      <c r="O568" s="52" t="str">
        <f>'3500 '!AB568</f>
        <v/>
      </c>
      <c r="P568" s="62">
        <f>G568+'3500 '!W568-K568</f>
        <v>0</v>
      </c>
      <c r="Q568" s="81"/>
    </row>
    <row r="569" spans="1:17" s="6" customFormat="1" ht="18" x14ac:dyDescent="0.25">
      <c r="A569" s="6" t="str">
        <f>'3500 '!A569</f>
        <v>b</v>
      </c>
      <c r="B569" s="70" t="str">
        <f>'3500 '!B569</f>
        <v/>
      </c>
      <c r="C569" s="10" t="str">
        <f>'3500 '!C569</f>
        <v>სუბსიდიები</v>
      </c>
      <c r="D569" s="12">
        <f>'3500 '!D569</f>
        <v>0</v>
      </c>
      <c r="E569" s="12">
        <f>'3500 '!E569</f>
        <v>0</v>
      </c>
      <c r="F569" s="43">
        <f>'3500 '!F569</f>
        <v>0</v>
      </c>
      <c r="G569" s="43">
        <f>'3500 '!G569</f>
        <v>0</v>
      </c>
      <c r="H569" s="52" t="str">
        <f>'3500 '!L569</f>
        <v/>
      </c>
      <c r="I569" s="12">
        <f>'3500 '!M569</f>
        <v>0</v>
      </c>
      <c r="J569" s="12">
        <f>'3500 '!O569</f>
        <v>0</v>
      </c>
      <c r="K569" s="12">
        <f>'3500 '!S569</f>
        <v>0</v>
      </c>
      <c r="L569" s="43">
        <f>'3500 '!T569</f>
        <v>0</v>
      </c>
      <c r="M569" s="52" t="str">
        <f>'3500 '!U569</f>
        <v/>
      </c>
      <c r="N569" s="62">
        <f>'3500 '!V569</f>
        <v>0</v>
      </c>
      <c r="O569" s="52" t="str">
        <f>'3500 '!AB569</f>
        <v/>
      </c>
      <c r="P569" s="62">
        <f>G569+'3500 '!W569-K569</f>
        <v>0</v>
      </c>
      <c r="Q569" s="81"/>
    </row>
    <row r="570" spans="1:17" s="6" customFormat="1" ht="18" x14ac:dyDescent="0.25">
      <c r="A570" s="6" t="str">
        <f>'3500 '!A570</f>
        <v>b</v>
      </c>
      <c r="B570" s="70" t="str">
        <f>'3500 '!B570</f>
        <v/>
      </c>
      <c r="C570" s="10" t="str">
        <f>'3500 '!C570</f>
        <v>გრანტები</v>
      </c>
      <c r="D570" s="12">
        <f>'3500 '!D570</f>
        <v>0</v>
      </c>
      <c r="E570" s="12">
        <f>'3500 '!E570</f>
        <v>0</v>
      </c>
      <c r="F570" s="43">
        <f>'3500 '!F570</f>
        <v>0</v>
      </c>
      <c r="G570" s="43">
        <f>'3500 '!G570</f>
        <v>0</v>
      </c>
      <c r="H570" s="52" t="str">
        <f>'3500 '!L570</f>
        <v/>
      </c>
      <c r="I570" s="12">
        <f>'3500 '!M570</f>
        <v>0</v>
      </c>
      <c r="J570" s="12">
        <f>'3500 '!O570</f>
        <v>0</v>
      </c>
      <c r="K570" s="12">
        <f>'3500 '!S570</f>
        <v>0</v>
      </c>
      <c r="L570" s="43">
        <f>'3500 '!T570</f>
        <v>0</v>
      </c>
      <c r="M570" s="52" t="str">
        <f>'3500 '!U570</f>
        <v/>
      </c>
      <c r="N570" s="62">
        <f>'3500 '!V570</f>
        <v>0</v>
      </c>
      <c r="O570" s="52" t="str">
        <f>'3500 '!AB570</f>
        <v/>
      </c>
      <c r="P570" s="62">
        <f>G570+'3500 '!W570-K570</f>
        <v>0</v>
      </c>
      <c r="Q570" s="81"/>
    </row>
    <row r="571" spans="1:17" s="6" customFormat="1" ht="18" x14ac:dyDescent="0.25">
      <c r="A571" s="6" t="str">
        <f>'3500 '!A571</f>
        <v>b</v>
      </c>
      <c r="B571" s="70" t="str">
        <f>'3500 '!B571</f>
        <v/>
      </c>
      <c r="C571" s="10" t="str">
        <f>'3500 '!C571</f>
        <v>სოციალური უზრუნველყოფა</v>
      </c>
      <c r="D571" s="12">
        <f>'3500 '!D571</f>
        <v>0</v>
      </c>
      <c r="E571" s="12">
        <f>'3500 '!E571</f>
        <v>0</v>
      </c>
      <c r="F571" s="43">
        <f>'3500 '!F571</f>
        <v>0</v>
      </c>
      <c r="G571" s="43">
        <f>'3500 '!G571</f>
        <v>0</v>
      </c>
      <c r="H571" s="52" t="str">
        <f>'3500 '!L571</f>
        <v/>
      </c>
      <c r="I571" s="12">
        <f>'3500 '!M571</f>
        <v>0</v>
      </c>
      <c r="J571" s="12">
        <f>'3500 '!O571</f>
        <v>0</v>
      </c>
      <c r="K571" s="12">
        <f>'3500 '!S571</f>
        <v>0</v>
      </c>
      <c r="L571" s="43">
        <f>'3500 '!T571</f>
        <v>0</v>
      </c>
      <c r="M571" s="52" t="str">
        <f>'3500 '!U571</f>
        <v/>
      </c>
      <c r="N571" s="62">
        <f>'3500 '!V571</f>
        <v>0</v>
      </c>
      <c r="O571" s="52" t="str">
        <f>'3500 '!AB571</f>
        <v/>
      </c>
      <c r="P571" s="62">
        <f>G571+'3500 '!W571-K571</f>
        <v>0</v>
      </c>
      <c r="Q571" s="81"/>
    </row>
    <row r="572" spans="1:17" s="6" customFormat="1" ht="18" x14ac:dyDescent="0.25">
      <c r="A572" s="6" t="str">
        <f>'3500 '!A572</f>
        <v>b</v>
      </c>
      <c r="B572" s="70" t="str">
        <f>'3500 '!B572</f>
        <v/>
      </c>
      <c r="C572" s="10" t="str">
        <f>'3500 '!C572</f>
        <v>სხვა ხარჯები</v>
      </c>
      <c r="D572" s="12">
        <f>'3500 '!D572</f>
        <v>0</v>
      </c>
      <c r="E572" s="12">
        <f>'3500 '!E572</f>
        <v>0</v>
      </c>
      <c r="F572" s="43">
        <f>'3500 '!F572</f>
        <v>0</v>
      </c>
      <c r="G572" s="43">
        <f>'3500 '!G572</f>
        <v>0</v>
      </c>
      <c r="H572" s="52" t="str">
        <f>'3500 '!L572</f>
        <v/>
      </c>
      <c r="I572" s="12">
        <f>'3500 '!M572</f>
        <v>0</v>
      </c>
      <c r="J572" s="12">
        <f>'3500 '!O572</f>
        <v>0</v>
      </c>
      <c r="K572" s="12">
        <f>'3500 '!S572</f>
        <v>0</v>
      </c>
      <c r="L572" s="43">
        <f>'3500 '!T572</f>
        <v>0</v>
      </c>
      <c r="M572" s="52" t="str">
        <f>'3500 '!U572</f>
        <v/>
      </c>
      <c r="N572" s="62">
        <f>'3500 '!V572</f>
        <v>0</v>
      </c>
      <c r="O572" s="52" t="str">
        <f>'3500 '!AB572</f>
        <v/>
      </c>
      <c r="P572" s="62">
        <f>G572+'3500 '!W572-K572</f>
        <v>0</v>
      </c>
      <c r="Q572" s="81"/>
    </row>
    <row r="573" spans="1:17" s="6" customFormat="1" ht="30" x14ac:dyDescent="0.25">
      <c r="A573" s="6" t="str">
        <f>'3500 '!A573</f>
        <v>b</v>
      </c>
      <c r="B573" s="69" t="str">
        <f>'3500 '!B573</f>
        <v/>
      </c>
      <c r="C573" s="13" t="str">
        <f>'3500 '!C573</f>
        <v>არაფინანსური აქტივების ზრდა</v>
      </c>
      <c r="D573" s="14">
        <f>'3500 '!D573</f>
        <v>0</v>
      </c>
      <c r="E573" s="14">
        <f>'3500 '!E573</f>
        <v>0</v>
      </c>
      <c r="F573" s="44">
        <f>'3500 '!F573</f>
        <v>0</v>
      </c>
      <c r="G573" s="44">
        <f>'3500 '!G573</f>
        <v>0</v>
      </c>
      <c r="H573" s="53" t="str">
        <f>'3500 '!L573</f>
        <v/>
      </c>
      <c r="I573" s="14">
        <f>'3500 '!M573</f>
        <v>0</v>
      </c>
      <c r="J573" s="14">
        <f>'3500 '!O573</f>
        <v>0</v>
      </c>
      <c r="K573" s="14">
        <f>'3500 '!S573</f>
        <v>0</v>
      </c>
      <c r="L573" s="44">
        <f>'3500 '!T573</f>
        <v>0</v>
      </c>
      <c r="M573" s="53" t="str">
        <f>'3500 '!U573</f>
        <v/>
      </c>
      <c r="N573" s="63">
        <f>'3500 '!V573</f>
        <v>0</v>
      </c>
      <c r="O573" s="53" t="str">
        <f>'3500 '!AB573</f>
        <v/>
      </c>
      <c r="P573" s="63">
        <f>G573+'3500 '!W573-K573</f>
        <v>0</v>
      </c>
      <c r="Q573" s="81"/>
    </row>
    <row r="574" spans="1:17" s="6" customFormat="1" x14ac:dyDescent="0.25">
      <c r="A574" s="6" t="str">
        <f>'3500 '!A574</f>
        <v>b</v>
      </c>
      <c r="B574" s="69" t="str">
        <f>'3500 '!B574</f>
        <v/>
      </c>
      <c r="C574" s="13" t="str">
        <f>'3500 '!C574</f>
        <v>ფინანსური აქტივების ზრდა</v>
      </c>
      <c r="D574" s="14">
        <f>'3500 '!D574</f>
        <v>0</v>
      </c>
      <c r="E574" s="14">
        <f>'3500 '!E574</f>
        <v>0</v>
      </c>
      <c r="F574" s="44">
        <f>'3500 '!F574</f>
        <v>0</v>
      </c>
      <c r="G574" s="44">
        <f>'3500 '!G574</f>
        <v>0</v>
      </c>
      <c r="H574" s="53" t="str">
        <f>'3500 '!L574</f>
        <v/>
      </c>
      <c r="I574" s="14">
        <f>'3500 '!M574</f>
        <v>0</v>
      </c>
      <c r="J574" s="14">
        <f>'3500 '!O574</f>
        <v>0</v>
      </c>
      <c r="K574" s="14">
        <f>'3500 '!S574</f>
        <v>0</v>
      </c>
      <c r="L574" s="44">
        <f>'3500 '!T574</f>
        <v>0</v>
      </c>
      <c r="M574" s="53" t="str">
        <f>'3500 '!U574</f>
        <v/>
      </c>
      <c r="N574" s="63">
        <f>'3500 '!V574</f>
        <v>0</v>
      </c>
      <c r="O574" s="53" t="str">
        <f>'3500 '!AB574</f>
        <v/>
      </c>
      <c r="P574" s="63">
        <f>G574+'3500 '!W574-K574</f>
        <v>0</v>
      </c>
      <c r="Q574" s="81"/>
    </row>
    <row r="575" spans="1:17" s="6" customFormat="1" ht="15.75" thickBot="1" x14ac:dyDescent="0.3">
      <c r="A575" s="6" t="str">
        <f>'3500 '!A575</f>
        <v>b</v>
      </c>
      <c r="B575" s="71" t="str">
        <f>'3500 '!B575</f>
        <v/>
      </c>
      <c r="C575" s="17" t="str">
        <f>'3500 '!C575</f>
        <v>ვალდებულებების კლება</v>
      </c>
      <c r="D575" s="18">
        <f>'3500 '!D575</f>
        <v>0</v>
      </c>
      <c r="E575" s="18">
        <f>'3500 '!E575</f>
        <v>0</v>
      </c>
      <c r="F575" s="46">
        <f>'3500 '!F575</f>
        <v>0</v>
      </c>
      <c r="G575" s="46">
        <f>'3500 '!G575</f>
        <v>0</v>
      </c>
      <c r="H575" s="55" t="str">
        <f>'3500 '!L575</f>
        <v/>
      </c>
      <c r="I575" s="18">
        <f>'3500 '!M575</f>
        <v>0</v>
      </c>
      <c r="J575" s="18">
        <f>'3500 '!O575</f>
        <v>0</v>
      </c>
      <c r="K575" s="18">
        <f>'3500 '!S575</f>
        <v>0</v>
      </c>
      <c r="L575" s="46">
        <f>'3500 '!T575</f>
        <v>0</v>
      </c>
      <c r="M575" s="55" t="str">
        <f>'3500 '!U575</f>
        <v/>
      </c>
      <c r="N575" s="65">
        <f>'3500 '!V575</f>
        <v>0</v>
      </c>
      <c r="O575" s="55" t="str">
        <f>'3500 '!AB575</f>
        <v/>
      </c>
      <c r="P575" s="65">
        <f>G575+'3500 '!W575-K575</f>
        <v>0</v>
      </c>
      <c r="Q575" s="81"/>
    </row>
    <row r="576" spans="1:17" s="6" customFormat="1" ht="33" thickTop="1" thickBot="1" x14ac:dyDescent="0.3">
      <c r="A576" s="6" t="str">
        <f>'3500 '!A576</f>
        <v>a</v>
      </c>
      <c r="B576" s="67" t="str">
        <f>'3500 '!B576</f>
        <v>35 02 03 04</v>
      </c>
      <c r="C576" s="19" t="str">
        <f>'3500 '!C576</f>
        <v xml:space="preserve"> სათემო ორგანიზაციების ქვეპროგრამა</v>
      </c>
      <c r="D576" s="7">
        <f>'3500 '!D576</f>
        <v>1000</v>
      </c>
      <c r="E576" s="7">
        <f>'3500 '!E576</f>
        <v>984.3</v>
      </c>
      <c r="F576" s="40">
        <f>'3500 '!F576</f>
        <v>733.3</v>
      </c>
      <c r="G576" s="40">
        <f>'3500 '!G576</f>
        <v>732.97</v>
      </c>
      <c r="H576" s="49">
        <f>'3500 '!L576</f>
        <v>0.99954997954452485</v>
      </c>
      <c r="I576" s="7">
        <f>'3500 '!M576</f>
        <v>0</v>
      </c>
      <c r="J576" s="7">
        <f>'3500 '!O576</f>
        <v>82.384000000000015</v>
      </c>
      <c r="K576" s="7">
        <f>'3500 '!S576</f>
        <v>80.874000000000024</v>
      </c>
      <c r="L576" s="40">
        <f>'3500 '!T576</f>
        <v>0.32999999999992724</v>
      </c>
      <c r="M576" s="49">
        <f>'3500 '!U576</f>
        <v>0.74466118053439001</v>
      </c>
      <c r="N576" s="59">
        <f>'3500 '!V576</f>
        <v>251.32999999999993</v>
      </c>
      <c r="O576" s="49">
        <f>'3500 '!AB576</f>
        <v>0.99996952148735141</v>
      </c>
      <c r="P576" s="59">
        <f>G576+'3500 '!W576-K576</f>
        <v>913.096</v>
      </c>
      <c r="Q576" s="81"/>
    </row>
    <row r="577" spans="1:17" s="6" customFormat="1" ht="18.75" thickTop="1" x14ac:dyDescent="0.25">
      <c r="A577" s="6" t="str">
        <f>'3500 '!A577</f>
        <v>b</v>
      </c>
      <c r="B577" s="69" t="str">
        <f>'3500 '!B577</f>
        <v/>
      </c>
      <c r="C577" s="8" t="str">
        <f>'3500 '!C577</f>
        <v>ხარჯები</v>
      </c>
      <c r="D577" s="9">
        <f>'3500 '!D577</f>
        <v>1000</v>
      </c>
      <c r="E577" s="9">
        <f>'3500 '!E577</f>
        <v>984.3</v>
      </c>
      <c r="F577" s="41">
        <f>'3500 '!F577</f>
        <v>733.3</v>
      </c>
      <c r="G577" s="41">
        <f>'3500 '!G577</f>
        <v>732.97</v>
      </c>
      <c r="H577" s="50">
        <f>'3500 '!L577</f>
        <v>0.99954997954452485</v>
      </c>
      <c r="I577" s="9">
        <f>'3500 '!M577</f>
        <v>0</v>
      </c>
      <c r="J577" s="9">
        <f>'3500 '!O577</f>
        <v>82.384000000000015</v>
      </c>
      <c r="K577" s="9">
        <f>'3500 '!S577</f>
        <v>80.874000000000024</v>
      </c>
      <c r="L577" s="41">
        <f>'3500 '!T577</f>
        <v>0.32999999999992724</v>
      </c>
      <c r="M577" s="50">
        <f>'3500 '!U577</f>
        <v>0.74466118053439001</v>
      </c>
      <c r="N577" s="60">
        <f>'3500 '!V577</f>
        <v>251.32999999999993</v>
      </c>
      <c r="O577" s="50">
        <f>'3500 '!AB577</f>
        <v>0.99996952148735141</v>
      </c>
      <c r="P577" s="60">
        <f>G577+'3500 '!W577-K577</f>
        <v>913.096</v>
      </c>
      <c r="Q577" s="81"/>
    </row>
    <row r="578" spans="1:17" s="6" customFormat="1" ht="18" x14ac:dyDescent="0.25">
      <c r="A578" s="6" t="str">
        <f>'3500 '!A578</f>
        <v>b</v>
      </c>
      <c r="B578" s="70" t="str">
        <f>'3500 '!B578</f>
        <v/>
      </c>
      <c r="C578" s="10" t="str">
        <f>'3500 '!C578</f>
        <v>შრომის ანაზღაურება</v>
      </c>
      <c r="D578" s="12">
        <f>'3500 '!D578</f>
        <v>0</v>
      </c>
      <c r="E578" s="12">
        <f>'3500 '!E578</f>
        <v>0</v>
      </c>
      <c r="F578" s="43">
        <f>'3500 '!F578</f>
        <v>0</v>
      </c>
      <c r="G578" s="43">
        <f>'3500 '!G578</f>
        <v>0</v>
      </c>
      <c r="H578" s="52" t="str">
        <f>'3500 '!L578</f>
        <v/>
      </c>
      <c r="I578" s="12">
        <f>'3500 '!M578</f>
        <v>0</v>
      </c>
      <c r="J578" s="12">
        <f>'3500 '!O578</f>
        <v>0</v>
      </c>
      <c r="K578" s="12">
        <f>'3500 '!S578</f>
        <v>0</v>
      </c>
      <c r="L578" s="43">
        <f>'3500 '!T578</f>
        <v>0</v>
      </c>
      <c r="M578" s="52" t="str">
        <f>'3500 '!U578</f>
        <v/>
      </c>
      <c r="N578" s="62">
        <f>'3500 '!V578</f>
        <v>0</v>
      </c>
      <c r="O578" s="52" t="str">
        <f>'3500 '!AB578</f>
        <v/>
      </c>
      <c r="P578" s="62">
        <f>G578+'3500 '!W578-K578</f>
        <v>0</v>
      </c>
      <c r="Q578" s="81"/>
    </row>
    <row r="579" spans="1:17" s="6" customFormat="1" ht="18" x14ac:dyDescent="0.25">
      <c r="A579" s="6" t="str">
        <f>'3500 '!A579</f>
        <v>b</v>
      </c>
      <c r="B579" s="70" t="str">
        <f>'3500 '!B579</f>
        <v/>
      </c>
      <c r="C579" s="10" t="str">
        <f>'3500 '!C579</f>
        <v>საქონელი და მომსახურება</v>
      </c>
      <c r="D579" s="12">
        <f>'3500 '!D579</f>
        <v>0</v>
      </c>
      <c r="E579" s="12">
        <f>'3500 '!E579</f>
        <v>0</v>
      </c>
      <c r="F579" s="43">
        <f>'3500 '!F579</f>
        <v>0</v>
      </c>
      <c r="G579" s="43">
        <f>'3500 '!G579</f>
        <v>0</v>
      </c>
      <c r="H579" s="52" t="str">
        <f>'3500 '!L579</f>
        <v/>
      </c>
      <c r="I579" s="12">
        <f>'3500 '!M579</f>
        <v>0</v>
      </c>
      <c r="J579" s="12">
        <f>'3500 '!O579</f>
        <v>0</v>
      </c>
      <c r="K579" s="12">
        <f>'3500 '!S579</f>
        <v>0</v>
      </c>
      <c r="L579" s="43">
        <f>'3500 '!T579</f>
        <v>0</v>
      </c>
      <c r="M579" s="52" t="str">
        <f>'3500 '!U579</f>
        <v/>
      </c>
      <c r="N579" s="62">
        <f>'3500 '!V579</f>
        <v>0</v>
      </c>
      <c r="O579" s="52" t="str">
        <f>'3500 '!AB579</f>
        <v/>
      </c>
      <c r="P579" s="62">
        <f>G579+'3500 '!W579-K579</f>
        <v>0</v>
      </c>
      <c r="Q579" s="81"/>
    </row>
    <row r="580" spans="1:17" s="6" customFormat="1" ht="18" x14ac:dyDescent="0.25">
      <c r="A580" s="6" t="str">
        <f>'3500 '!A580</f>
        <v>b</v>
      </c>
      <c r="B580" s="70" t="str">
        <f>'3500 '!B580</f>
        <v/>
      </c>
      <c r="C580" s="10" t="str">
        <f>'3500 '!C580</f>
        <v>პროცენტი</v>
      </c>
      <c r="D580" s="12">
        <f>'3500 '!D580</f>
        <v>0</v>
      </c>
      <c r="E580" s="12">
        <f>'3500 '!E580</f>
        <v>0</v>
      </c>
      <c r="F580" s="43">
        <f>'3500 '!F580</f>
        <v>0</v>
      </c>
      <c r="G580" s="43">
        <f>'3500 '!G580</f>
        <v>0</v>
      </c>
      <c r="H580" s="52" t="str">
        <f>'3500 '!L580</f>
        <v/>
      </c>
      <c r="I580" s="12">
        <f>'3500 '!M580</f>
        <v>0</v>
      </c>
      <c r="J580" s="12">
        <f>'3500 '!O580</f>
        <v>0</v>
      </c>
      <c r="K580" s="12">
        <f>'3500 '!S580</f>
        <v>0</v>
      </c>
      <c r="L580" s="43">
        <f>'3500 '!T580</f>
        <v>0</v>
      </c>
      <c r="M580" s="52" t="str">
        <f>'3500 '!U580</f>
        <v/>
      </c>
      <c r="N580" s="62">
        <f>'3500 '!V580</f>
        <v>0</v>
      </c>
      <c r="O580" s="52" t="str">
        <f>'3500 '!AB580</f>
        <v/>
      </c>
      <c r="P580" s="62">
        <f>G580+'3500 '!W580-K580</f>
        <v>0</v>
      </c>
      <c r="Q580" s="81"/>
    </row>
    <row r="581" spans="1:17" s="6" customFormat="1" ht="18" x14ac:dyDescent="0.25">
      <c r="A581" s="6" t="str">
        <f>'3500 '!A581</f>
        <v>b</v>
      </c>
      <c r="B581" s="70" t="str">
        <f>'3500 '!B581</f>
        <v/>
      </c>
      <c r="C581" s="10" t="str">
        <f>'3500 '!C581</f>
        <v>სუბსიდიები</v>
      </c>
      <c r="D581" s="12">
        <f>'3500 '!D581</f>
        <v>0</v>
      </c>
      <c r="E581" s="12">
        <f>'3500 '!E581</f>
        <v>0</v>
      </c>
      <c r="F581" s="43">
        <f>'3500 '!F581</f>
        <v>0</v>
      </c>
      <c r="G581" s="43">
        <f>'3500 '!G581</f>
        <v>0</v>
      </c>
      <c r="H581" s="52" t="str">
        <f>'3500 '!L581</f>
        <v/>
      </c>
      <c r="I581" s="12">
        <f>'3500 '!M581</f>
        <v>0</v>
      </c>
      <c r="J581" s="12">
        <f>'3500 '!O581</f>
        <v>0</v>
      </c>
      <c r="K581" s="12">
        <f>'3500 '!S581</f>
        <v>0</v>
      </c>
      <c r="L581" s="43">
        <f>'3500 '!T581</f>
        <v>0</v>
      </c>
      <c r="M581" s="52" t="str">
        <f>'3500 '!U581</f>
        <v/>
      </c>
      <c r="N581" s="62">
        <f>'3500 '!V581</f>
        <v>0</v>
      </c>
      <c r="O581" s="52" t="str">
        <f>'3500 '!AB581</f>
        <v/>
      </c>
      <c r="P581" s="62">
        <f>G581+'3500 '!W581-K581</f>
        <v>0</v>
      </c>
      <c r="Q581" s="81"/>
    </row>
    <row r="582" spans="1:17" s="6" customFormat="1" ht="18" x14ac:dyDescent="0.25">
      <c r="A582" s="6" t="str">
        <f>'3500 '!A582</f>
        <v>b</v>
      </c>
      <c r="B582" s="70" t="str">
        <f>'3500 '!B582</f>
        <v/>
      </c>
      <c r="C582" s="10" t="str">
        <f>'3500 '!C582</f>
        <v>გრანტები</v>
      </c>
      <c r="D582" s="12">
        <f>'3500 '!D582</f>
        <v>0</v>
      </c>
      <c r="E582" s="12">
        <f>'3500 '!E582</f>
        <v>0</v>
      </c>
      <c r="F582" s="43">
        <f>'3500 '!F582</f>
        <v>0</v>
      </c>
      <c r="G582" s="43">
        <f>'3500 '!G582</f>
        <v>0</v>
      </c>
      <c r="H582" s="52" t="str">
        <f>'3500 '!L582</f>
        <v/>
      </c>
      <c r="I582" s="12">
        <f>'3500 '!M582</f>
        <v>0</v>
      </c>
      <c r="J582" s="12">
        <f>'3500 '!O582</f>
        <v>0</v>
      </c>
      <c r="K582" s="12">
        <f>'3500 '!S582</f>
        <v>0</v>
      </c>
      <c r="L582" s="43">
        <f>'3500 '!T582</f>
        <v>0</v>
      </c>
      <c r="M582" s="52" t="str">
        <f>'3500 '!U582</f>
        <v/>
      </c>
      <c r="N582" s="62">
        <f>'3500 '!V582</f>
        <v>0</v>
      </c>
      <c r="O582" s="52" t="str">
        <f>'3500 '!AB582</f>
        <v/>
      </c>
      <c r="P582" s="62">
        <f>G582+'3500 '!W582-K582</f>
        <v>0</v>
      </c>
      <c r="Q582" s="81"/>
    </row>
    <row r="583" spans="1:17" s="6" customFormat="1" ht="18" x14ac:dyDescent="0.25">
      <c r="A583" s="6" t="str">
        <f>'3500 '!A583</f>
        <v>b</v>
      </c>
      <c r="B583" s="70" t="str">
        <f>'3500 '!B583</f>
        <v/>
      </c>
      <c r="C583" s="10" t="str">
        <f>'3500 '!C583</f>
        <v>სოციალური უზრუნველყოფა</v>
      </c>
      <c r="D583" s="11">
        <f>'3500 '!D583</f>
        <v>1000</v>
      </c>
      <c r="E583" s="11">
        <f>'3500 '!E583</f>
        <v>984.3</v>
      </c>
      <c r="F583" s="42">
        <f>'3500 '!F583</f>
        <v>733.3</v>
      </c>
      <c r="G583" s="42">
        <f>'3500 '!G583</f>
        <v>732.97</v>
      </c>
      <c r="H583" s="51">
        <f>'3500 '!L583</f>
        <v>0.99954997954452485</v>
      </c>
      <c r="I583" s="11">
        <f>'3500 '!M583</f>
        <v>0</v>
      </c>
      <c r="J583" s="11">
        <f>'3500 '!O583</f>
        <v>82.384000000000015</v>
      </c>
      <c r="K583" s="11">
        <f>'3500 '!S583</f>
        <v>80.874000000000024</v>
      </c>
      <c r="L583" s="42">
        <f>'3500 '!T583</f>
        <v>0.32999999999992724</v>
      </c>
      <c r="M583" s="51">
        <f>'3500 '!U583</f>
        <v>0.74466118053439001</v>
      </c>
      <c r="N583" s="61">
        <f>'3500 '!V583</f>
        <v>251.32999999999993</v>
      </c>
      <c r="O583" s="51">
        <f>'3500 '!AB583</f>
        <v>0.99996952148735141</v>
      </c>
      <c r="P583" s="61">
        <f>G583+'3500 '!W583-K583</f>
        <v>913.096</v>
      </c>
      <c r="Q583" s="81"/>
    </row>
    <row r="584" spans="1:17" s="6" customFormat="1" ht="18" x14ac:dyDescent="0.25">
      <c r="A584" s="6" t="str">
        <f>'3500 '!A584</f>
        <v>b</v>
      </c>
      <c r="B584" s="70" t="str">
        <f>'3500 '!B584</f>
        <v/>
      </c>
      <c r="C584" s="10" t="str">
        <f>'3500 '!C584</f>
        <v>სხვა ხარჯები</v>
      </c>
      <c r="D584" s="12">
        <f>'3500 '!D584</f>
        <v>0</v>
      </c>
      <c r="E584" s="12">
        <f>'3500 '!E584</f>
        <v>0</v>
      </c>
      <c r="F584" s="43">
        <f>'3500 '!F584</f>
        <v>0</v>
      </c>
      <c r="G584" s="43">
        <f>'3500 '!G584</f>
        <v>0</v>
      </c>
      <c r="H584" s="52" t="str">
        <f>'3500 '!L584</f>
        <v/>
      </c>
      <c r="I584" s="12">
        <f>'3500 '!M584</f>
        <v>0</v>
      </c>
      <c r="J584" s="12">
        <f>'3500 '!O584</f>
        <v>0</v>
      </c>
      <c r="K584" s="12">
        <f>'3500 '!S584</f>
        <v>0</v>
      </c>
      <c r="L584" s="43">
        <f>'3500 '!T584</f>
        <v>0</v>
      </c>
      <c r="M584" s="52" t="str">
        <f>'3500 '!U584</f>
        <v/>
      </c>
      <c r="N584" s="62">
        <f>'3500 '!V584</f>
        <v>0</v>
      </c>
      <c r="O584" s="52" t="str">
        <f>'3500 '!AB584</f>
        <v/>
      </c>
      <c r="P584" s="62">
        <f>G584+'3500 '!W584-K584</f>
        <v>0</v>
      </c>
      <c r="Q584" s="81"/>
    </row>
    <row r="585" spans="1:17" s="6" customFormat="1" ht="30" x14ac:dyDescent="0.25">
      <c r="A585" s="6" t="str">
        <f>'3500 '!A585</f>
        <v>b</v>
      </c>
      <c r="B585" s="69" t="str">
        <f>'3500 '!B585</f>
        <v/>
      </c>
      <c r="C585" s="13" t="str">
        <f>'3500 '!C585</f>
        <v>არაფინანსური აქტივების ზრდა</v>
      </c>
      <c r="D585" s="14">
        <f>'3500 '!D585</f>
        <v>0</v>
      </c>
      <c r="E585" s="14">
        <f>'3500 '!E585</f>
        <v>0</v>
      </c>
      <c r="F585" s="44">
        <f>'3500 '!F585</f>
        <v>0</v>
      </c>
      <c r="G585" s="44">
        <f>'3500 '!G585</f>
        <v>0</v>
      </c>
      <c r="H585" s="53" t="str">
        <f>'3500 '!L585</f>
        <v/>
      </c>
      <c r="I585" s="14">
        <f>'3500 '!M585</f>
        <v>0</v>
      </c>
      <c r="J585" s="14">
        <f>'3500 '!O585</f>
        <v>0</v>
      </c>
      <c r="K585" s="14">
        <f>'3500 '!S585</f>
        <v>0</v>
      </c>
      <c r="L585" s="44">
        <f>'3500 '!T585</f>
        <v>0</v>
      </c>
      <c r="M585" s="53" t="str">
        <f>'3500 '!U585</f>
        <v/>
      </c>
      <c r="N585" s="63">
        <f>'3500 '!V585</f>
        <v>0</v>
      </c>
      <c r="O585" s="53" t="str">
        <f>'3500 '!AB585</f>
        <v/>
      </c>
      <c r="P585" s="63">
        <f>G585+'3500 '!W585-K585</f>
        <v>0</v>
      </c>
      <c r="Q585" s="81"/>
    </row>
    <row r="586" spans="1:17" s="6" customFormat="1" x14ac:dyDescent="0.25">
      <c r="A586" s="6" t="str">
        <f>'3500 '!A586</f>
        <v>b</v>
      </c>
      <c r="B586" s="69" t="str">
        <f>'3500 '!B586</f>
        <v/>
      </c>
      <c r="C586" s="13" t="str">
        <f>'3500 '!C586</f>
        <v>ფინანსური აქტივების ზრდა</v>
      </c>
      <c r="D586" s="14">
        <f>'3500 '!D586</f>
        <v>0</v>
      </c>
      <c r="E586" s="14">
        <f>'3500 '!E586</f>
        <v>0</v>
      </c>
      <c r="F586" s="44">
        <f>'3500 '!F586</f>
        <v>0</v>
      </c>
      <c r="G586" s="44">
        <f>'3500 '!G586</f>
        <v>0</v>
      </c>
      <c r="H586" s="53" t="str">
        <f>'3500 '!L586</f>
        <v/>
      </c>
      <c r="I586" s="14">
        <f>'3500 '!M586</f>
        <v>0</v>
      </c>
      <c r="J586" s="14">
        <f>'3500 '!O586</f>
        <v>0</v>
      </c>
      <c r="K586" s="14">
        <f>'3500 '!S586</f>
        <v>0</v>
      </c>
      <c r="L586" s="44">
        <f>'3500 '!T586</f>
        <v>0</v>
      </c>
      <c r="M586" s="53" t="str">
        <f>'3500 '!U586</f>
        <v/>
      </c>
      <c r="N586" s="63">
        <f>'3500 '!V586</f>
        <v>0</v>
      </c>
      <c r="O586" s="53" t="str">
        <f>'3500 '!AB586</f>
        <v/>
      </c>
      <c r="P586" s="63">
        <f>G586+'3500 '!W586-K586</f>
        <v>0</v>
      </c>
      <c r="Q586" s="81"/>
    </row>
    <row r="587" spans="1:17" s="6" customFormat="1" ht="15.75" thickBot="1" x14ac:dyDescent="0.3">
      <c r="A587" s="6" t="str">
        <f>'3500 '!A587</f>
        <v>b</v>
      </c>
      <c r="B587" s="71" t="str">
        <f>'3500 '!B587</f>
        <v/>
      </c>
      <c r="C587" s="17" t="str">
        <f>'3500 '!C587</f>
        <v>ვალდებულებების კლება</v>
      </c>
      <c r="D587" s="18">
        <f>'3500 '!D587</f>
        <v>0</v>
      </c>
      <c r="E587" s="18">
        <f>'3500 '!E587</f>
        <v>0</v>
      </c>
      <c r="F587" s="46">
        <f>'3500 '!F587</f>
        <v>0</v>
      </c>
      <c r="G587" s="46">
        <f>'3500 '!G587</f>
        <v>0</v>
      </c>
      <c r="H587" s="55" t="str">
        <f>'3500 '!L587</f>
        <v/>
      </c>
      <c r="I587" s="18">
        <f>'3500 '!M587</f>
        <v>0</v>
      </c>
      <c r="J587" s="18">
        <f>'3500 '!O587</f>
        <v>0</v>
      </c>
      <c r="K587" s="18">
        <f>'3500 '!S587</f>
        <v>0</v>
      </c>
      <c r="L587" s="46">
        <f>'3500 '!T587</f>
        <v>0</v>
      </c>
      <c r="M587" s="55" t="str">
        <f>'3500 '!U587</f>
        <v/>
      </c>
      <c r="N587" s="65">
        <f>'3500 '!V587</f>
        <v>0</v>
      </c>
      <c r="O587" s="55" t="str">
        <f>'3500 '!AB587</f>
        <v/>
      </c>
      <c r="P587" s="65">
        <f>G587+'3500 '!W587-K587</f>
        <v>0</v>
      </c>
      <c r="Q587" s="81"/>
    </row>
    <row r="588" spans="1:17" s="6" customFormat="1" ht="55.5" thickTop="1" thickBot="1" x14ac:dyDescent="0.3">
      <c r="A588" s="6" t="str">
        <f>'3500 '!A588</f>
        <v>a</v>
      </c>
      <c r="B588" s="67" t="str">
        <f>'3500 '!B588</f>
        <v>35 02 03 05</v>
      </c>
      <c r="C588" s="26" t="str">
        <f>'3500 '!C588</f>
        <v>ბავშვთა რეაბილიტაციის/აბილიტაციის ქვეპროგრამა</v>
      </c>
      <c r="D588" s="7">
        <f>'3500 '!D588</f>
        <v>1300</v>
      </c>
      <c r="E588" s="7">
        <f>'3500 '!E588</f>
        <v>1651.6</v>
      </c>
      <c r="F588" s="40">
        <f>'3500 '!F588</f>
        <v>1020.5</v>
      </c>
      <c r="G588" s="40">
        <f>'3500 '!G588</f>
        <v>1020.0170000000001</v>
      </c>
      <c r="H588" s="49">
        <f>'3500 '!L588</f>
        <v>0.99952670259676635</v>
      </c>
      <c r="I588" s="7">
        <f>'3500 '!M588</f>
        <v>0</v>
      </c>
      <c r="J588" s="7">
        <f>'3500 '!O588</f>
        <v>153.036</v>
      </c>
      <c r="K588" s="7">
        <f>'3500 '!S588</f>
        <v>85.58400000000006</v>
      </c>
      <c r="L588" s="40">
        <f>'3500 '!T588</f>
        <v>0.48299999999994725</v>
      </c>
      <c r="M588" s="49">
        <f>'3500 '!U588</f>
        <v>0.61759324291596029</v>
      </c>
      <c r="N588" s="59">
        <f>'3500 '!V588</f>
        <v>631.58299999999986</v>
      </c>
      <c r="O588" s="49">
        <f>'3500 '!AB588</f>
        <v>0.99734620973601362</v>
      </c>
      <c r="P588" s="59">
        <f>G588+'3500 '!W588-K588</f>
        <v>1319.433</v>
      </c>
      <c r="Q588" s="81"/>
    </row>
    <row r="589" spans="1:17" s="6" customFormat="1" ht="18.75" thickTop="1" x14ac:dyDescent="0.25">
      <c r="A589" s="6" t="str">
        <f>'3500 '!A589</f>
        <v>b</v>
      </c>
      <c r="B589" s="69" t="str">
        <f>'3500 '!B589</f>
        <v/>
      </c>
      <c r="C589" s="8" t="str">
        <f>'3500 '!C589</f>
        <v>ხარჯები</v>
      </c>
      <c r="D589" s="9">
        <f>'3500 '!D589</f>
        <v>1300</v>
      </c>
      <c r="E589" s="9">
        <f>'3500 '!E589</f>
        <v>1651.6</v>
      </c>
      <c r="F589" s="41">
        <f>'3500 '!F589</f>
        <v>1020.5</v>
      </c>
      <c r="G589" s="41">
        <f>'3500 '!G589</f>
        <v>1020.0170000000001</v>
      </c>
      <c r="H589" s="50">
        <f>'3500 '!L589</f>
        <v>0.99952670259676635</v>
      </c>
      <c r="I589" s="9">
        <f>'3500 '!M589</f>
        <v>0</v>
      </c>
      <c r="J589" s="9">
        <f>'3500 '!O589</f>
        <v>153.036</v>
      </c>
      <c r="K589" s="9">
        <f>'3500 '!S589</f>
        <v>85.58400000000006</v>
      </c>
      <c r="L589" s="41">
        <f>'3500 '!T589</f>
        <v>0.48299999999994725</v>
      </c>
      <c r="M589" s="50">
        <f>'3500 '!U589</f>
        <v>0.61759324291596029</v>
      </c>
      <c r="N589" s="60">
        <f>'3500 '!V589</f>
        <v>631.58299999999986</v>
      </c>
      <c r="O589" s="50">
        <f>'3500 '!AB589</f>
        <v>0.99734620973601362</v>
      </c>
      <c r="P589" s="60">
        <f>G589+'3500 '!W589-K589</f>
        <v>1319.433</v>
      </c>
      <c r="Q589" s="81"/>
    </row>
    <row r="590" spans="1:17" s="6" customFormat="1" ht="18" x14ac:dyDescent="0.25">
      <c r="A590" s="6" t="str">
        <f>'3500 '!A590</f>
        <v>b</v>
      </c>
      <c r="B590" s="70" t="str">
        <f>'3500 '!B590</f>
        <v/>
      </c>
      <c r="C590" s="10" t="str">
        <f>'3500 '!C590</f>
        <v>შრომის ანაზღაურება</v>
      </c>
      <c r="D590" s="12">
        <f>'3500 '!D590</f>
        <v>0</v>
      </c>
      <c r="E590" s="12">
        <f>'3500 '!E590</f>
        <v>0</v>
      </c>
      <c r="F590" s="43">
        <f>'3500 '!F590</f>
        <v>0</v>
      </c>
      <c r="G590" s="43">
        <f>'3500 '!G590</f>
        <v>0</v>
      </c>
      <c r="H590" s="52" t="str">
        <f>'3500 '!L590</f>
        <v/>
      </c>
      <c r="I590" s="12">
        <f>'3500 '!M590</f>
        <v>0</v>
      </c>
      <c r="J590" s="12">
        <f>'3500 '!O590</f>
        <v>0</v>
      </c>
      <c r="K590" s="12">
        <f>'3500 '!S590</f>
        <v>0</v>
      </c>
      <c r="L590" s="43">
        <f>'3500 '!T590</f>
        <v>0</v>
      </c>
      <c r="M590" s="52" t="str">
        <f>'3500 '!U590</f>
        <v/>
      </c>
      <c r="N590" s="62">
        <f>'3500 '!V590</f>
        <v>0</v>
      </c>
      <c r="O590" s="52" t="str">
        <f>'3500 '!AB590</f>
        <v/>
      </c>
      <c r="P590" s="62">
        <f>G590+'3500 '!W590-K590</f>
        <v>0</v>
      </c>
      <c r="Q590" s="81"/>
    </row>
    <row r="591" spans="1:17" s="6" customFormat="1" ht="18" x14ac:dyDescent="0.25">
      <c r="A591" s="6" t="str">
        <f>'3500 '!A591</f>
        <v>b</v>
      </c>
      <c r="B591" s="70" t="str">
        <f>'3500 '!B591</f>
        <v/>
      </c>
      <c r="C591" s="10" t="str">
        <f>'3500 '!C591</f>
        <v>საქონელი და მომსახურება</v>
      </c>
      <c r="D591" s="12">
        <f>'3500 '!D591</f>
        <v>0</v>
      </c>
      <c r="E591" s="12">
        <f>'3500 '!E591</f>
        <v>0</v>
      </c>
      <c r="F591" s="43">
        <f>'3500 '!F591</f>
        <v>0</v>
      </c>
      <c r="G591" s="43">
        <f>'3500 '!G591</f>
        <v>0</v>
      </c>
      <c r="H591" s="52" t="str">
        <f>'3500 '!L591</f>
        <v/>
      </c>
      <c r="I591" s="12">
        <f>'3500 '!M591</f>
        <v>0</v>
      </c>
      <c r="J591" s="12">
        <f>'3500 '!O591</f>
        <v>0</v>
      </c>
      <c r="K591" s="12">
        <f>'3500 '!S591</f>
        <v>0</v>
      </c>
      <c r="L591" s="43">
        <f>'3500 '!T591</f>
        <v>0</v>
      </c>
      <c r="M591" s="52" t="str">
        <f>'3500 '!U591</f>
        <v/>
      </c>
      <c r="N591" s="62">
        <f>'3500 '!V591</f>
        <v>0</v>
      </c>
      <c r="O591" s="52" t="str">
        <f>'3500 '!AB591</f>
        <v/>
      </c>
      <c r="P591" s="62">
        <f>G591+'3500 '!W591-K591</f>
        <v>0</v>
      </c>
      <c r="Q591" s="81"/>
    </row>
    <row r="592" spans="1:17" s="6" customFormat="1" ht="18" x14ac:dyDescent="0.25">
      <c r="A592" s="6" t="str">
        <f>'3500 '!A592</f>
        <v>b</v>
      </c>
      <c r="B592" s="70" t="str">
        <f>'3500 '!B592</f>
        <v/>
      </c>
      <c r="C592" s="10" t="str">
        <f>'3500 '!C592</f>
        <v>პროცენტი</v>
      </c>
      <c r="D592" s="12">
        <f>'3500 '!D592</f>
        <v>0</v>
      </c>
      <c r="E592" s="12">
        <f>'3500 '!E592</f>
        <v>0</v>
      </c>
      <c r="F592" s="43">
        <f>'3500 '!F592</f>
        <v>0</v>
      </c>
      <c r="G592" s="43">
        <f>'3500 '!G592</f>
        <v>0</v>
      </c>
      <c r="H592" s="52" t="str">
        <f>'3500 '!L592</f>
        <v/>
      </c>
      <c r="I592" s="12">
        <f>'3500 '!M592</f>
        <v>0</v>
      </c>
      <c r="J592" s="12">
        <f>'3500 '!O592</f>
        <v>0</v>
      </c>
      <c r="K592" s="12">
        <f>'3500 '!S592</f>
        <v>0</v>
      </c>
      <c r="L592" s="43">
        <f>'3500 '!T592</f>
        <v>0</v>
      </c>
      <c r="M592" s="52" t="str">
        <f>'3500 '!U592</f>
        <v/>
      </c>
      <c r="N592" s="62">
        <f>'3500 '!V592</f>
        <v>0</v>
      </c>
      <c r="O592" s="52" t="str">
        <f>'3500 '!AB592</f>
        <v/>
      </c>
      <c r="P592" s="62">
        <f>G592+'3500 '!W592-K592</f>
        <v>0</v>
      </c>
      <c r="Q592" s="81"/>
    </row>
    <row r="593" spans="1:17" s="6" customFormat="1" ht="18" x14ac:dyDescent="0.25">
      <c r="A593" s="6" t="str">
        <f>'3500 '!A593</f>
        <v>b</v>
      </c>
      <c r="B593" s="70" t="str">
        <f>'3500 '!B593</f>
        <v/>
      </c>
      <c r="C593" s="10" t="str">
        <f>'3500 '!C593</f>
        <v>სუბსიდიები</v>
      </c>
      <c r="D593" s="12">
        <f>'3500 '!D593</f>
        <v>0</v>
      </c>
      <c r="E593" s="12">
        <f>'3500 '!E593</f>
        <v>0</v>
      </c>
      <c r="F593" s="43">
        <f>'3500 '!F593</f>
        <v>0</v>
      </c>
      <c r="G593" s="43">
        <f>'3500 '!G593</f>
        <v>0</v>
      </c>
      <c r="H593" s="52" t="str">
        <f>'3500 '!L593</f>
        <v/>
      </c>
      <c r="I593" s="12">
        <f>'3500 '!M593</f>
        <v>0</v>
      </c>
      <c r="J593" s="12">
        <f>'3500 '!O593</f>
        <v>0</v>
      </c>
      <c r="K593" s="12">
        <f>'3500 '!S593</f>
        <v>0</v>
      </c>
      <c r="L593" s="43">
        <f>'3500 '!T593</f>
        <v>0</v>
      </c>
      <c r="M593" s="52" t="str">
        <f>'3500 '!U593</f>
        <v/>
      </c>
      <c r="N593" s="62">
        <f>'3500 '!V593</f>
        <v>0</v>
      </c>
      <c r="O593" s="52" t="str">
        <f>'3500 '!AB593</f>
        <v/>
      </c>
      <c r="P593" s="62">
        <f>G593+'3500 '!W593-K593</f>
        <v>0</v>
      </c>
      <c r="Q593" s="81"/>
    </row>
    <row r="594" spans="1:17" s="6" customFormat="1" ht="18" x14ac:dyDescent="0.25">
      <c r="A594" s="6" t="str">
        <f>'3500 '!A594</f>
        <v>b</v>
      </c>
      <c r="B594" s="70" t="str">
        <f>'3500 '!B594</f>
        <v/>
      </c>
      <c r="C594" s="10" t="str">
        <f>'3500 '!C594</f>
        <v>გრანტები</v>
      </c>
      <c r="D594" s="12">
        <f>'3500 '!D594</f>
        <v>0</v>
      </c>
      <c r="E594" s="12">
        <f>'3500 '!E594</f>
        <v>0</v>
      </c>
      <c r="F594" s="43">
        <f>'3500 '!F594</f>
        <v>0</v>
      </c>
      <c r="G594" s="43">
        <f>'3500 '!G594</f>
        <v>0</v>
      </c>
      <c r="H594" s="52" t="str">
        <f>'3500 '!L594</f>
        <v/>
      </c>
      <c r="I594" s="12">
        <f>'3500 '!M594</f>
        <v>0</v>
      </c>
      <c r="J594" s="12">
        <f>'3500 '!O594</f>
        <v>0</v>
      </c>
      <c r="K594" s="12">
        <f>'3500 '!S594</f>
        <v>0</v>
      </c>
      <c r="L594" s="43">
        <f>'3500 '!T594</f>
        <v>0</v>
      </c>
      <c r="M594" s="52" t="str">
        <f>'3500 '!U594</f>
        <v/>
      </c>
      <c r="N594" s="62">
        <f>'3500 '!V594</f>
        <v>0</v>
      </c>
      <c r="O594" s="52" t="str">
        <f>'3500 '!AB594</f>
        <v/>
      </c>
      <c r="P594" s="62">
        <f>G594+'3500 '!W594-K594</f>
        <v>0</v>
      </c>
      <c r="Q594" s="81"/>
    </row>
    <row r="595" spans="1:17" s="6" customFormat="1" ht="18" x14ac:dyDescent="0.25">
      <c r="A595" s="6" t="str">
        <f>'3500 '!A595</f>
        <v>b</v>
      </c>
      <c r="B595" s="70" t="str">
        <f>'3500 '!B595</f>
        <v/>
      </c>
      <c r="C595" s="10" t="str">
        <f>'3500 '!C595</f>
        <v>სოციალური უზრუნველყოფა</v>
      </c>
      <c r="D595" s="11">
        <f>'3500 '!D595</f>
        <v>1300</v>
      </c>
      <c r="E595" s="11">
        <f>'3500 '!E595</f>
        <v>1651.6</v>
      </c>
      <c r="F595" s="42">
        <f>'3500 '!F595</f>
        <v>1020.5</v>
      </c>
      <c r="G595" s="42">
        <f>'3500 '!G595</f>
        <v>1020.0170000000001</v>
      </c>
      <c r="H595" s="51">
        <f>'3500 '!L595</f>
        <v>0.99952670259676635</v>
      </c>
      <c r="I595" s="11">
        <f>'3500 '!M595</f>
        <v>0</v>
      </c>
      <c r="J595" s="11">
        <f>'3500 '!O595</f>
        <v>153.036</v>
      </c>
      <c r="K595" s="11">
        <f>'3500 '!S595</f>
        <v>85.58400000000006</v>
      </c>
      <c r="L595" s="42">
        <f>'3500 '!T595</f>
        <v>0.48299999999994725</v>
      </c>
      <c r="M595" s="51">
        <f>'3500 '!U595</f>
        <v>0.61759324291596029</v>
      </c>
      <c r="N595" s="61">
        <f>'3500 '!V595</f>
        <v>631.58299999999986</v>
      </c>
      <c r="O595" s="51">
        <f>'3500 '!AB595</f>
        <v>0.99734620973601362</v>
      </c>
      <c r="P595" s="61">
        <f>G595+'3500 '!W595-K595</f>
        <v>1319.433</v>
      </c>
      <c r="Q595" s="81"/>
    </row>
    <row r="596" spans="1:17" s="6" customFormat="1" ht="18" x14ac:dyDescent="0.25">
      <c r="A596" s="6" t="str">
        <f>'3500 '!A596</f>
        <v>b</v>
      </c>
      <c r="B596" s="70" t="str">
        <f>'3500 '!B596</f>
        <v/>
      </c>
      <c r="C596" s="10" t="str">
        <f>'3500 '!C596</f>
        <v>სხვა ხარჯები</v>
      </c>
      <c r="D596" s="12">
        <f>'3500 '!D596</f>
        <v>0</v>
      </c>
      <c r="E596" s="12">
        <f>'3500 '!E596</f>
        <v>0</v>
      </c>
      <c r="F596" s="43">
        <f>'3500 '!F596</f>
        <v>0</v>
      </c>
      <c r="G596" s="43">
        <f>'3500 '!G596</f>
        <v>0</v>
      </c>
      <c r="H596" s="52" t="str">
        <f>'3500 '!L596</f>
        <v/>
      </c>
      <c r="I596" s="12">
        <f>'3500 '!M596</f>
        <v>0</v>
      </c>
      <c r="J596" s="12">
        <f>'3500 '!O596</f>
        <v>0</v>
      </c>
      <c r="K596" s="12">
        <f>'3500 '!S596</f>
        <v>0</v>
      </c>
      <c r="L596" s="43">
        <f>'3500 '!T596</f>
        <v>0</v>
      </c>
      <c r="M596" s="52" t="str">
        <f>'3500 '!U596</f>
        <v/>
      </c>
      <c r="N596" s="62">
        <f>'3500 '!V596</f>
        <v>0</v>
      </c>
      <c r="O596" s="52" t="str">
        <f>'3500 '!AB596</f>
        <v/>
      </c>
      <c r="P596" s="62">
        <f>G596+'3500 '!W596-K596</f>
        <v>0</v>
      </c>
      <c r="Q596" s="81"/>
    </row>
    <row r="597" spans="1:17" s="6" customFormat="1" ht="30" x14ac:dyDescent="0.25">
      <c r="A597" s="6" t="str">
        <f>'3500 '!A597</f>
        <v>b</v>
      </c>
      <c r="B597" s="69" t="str">
        <f>'3500 '!B597</f>
        <v/>
      </c>
      <c r="C597" s="13" t="str">
        <f>'3500 '!C597</f>
        <v>არაფინანსური აქტივების ზრდა</v>
      </c>
      <c r="D597" s="14">
        <f>'3500 '!D597</f>
        <v>0</v>
      </c>
      <c r="E597" s="14">
        <f>'3500 '!E597</f>
        <v>0</v>
      </c>
      <c r="F597" s="44">
        <f>'3500 '!F597</f>
        <v>0</v>
      </c>
      <c r="G597" s="44">
        <f>'3500 '!G597</f>
        <v>0</v>
      </c>
      <c r="H597" s="53" t="str">
        <f>'3500 '!L597</f>
        <v/>
      </c>
      <c r="I597" s="14">
        <f>'3500 '!M597</f>
        <v>0</v>
      </c>
      <c r="J597" s="14">
        <f>'3500 '!O597</f>
        <v>0</v>
      </c>
      <c r="K597" s="14">
        <f>'3500 '!S597</f>
        <v>0</v>
      </c>
      <c r="L597" s="44">
        <f>'3500 '!T597</f>
        <v>0</v>
      </c>
      <c r="M597" s="53" t="str">
        <f>'3500 '!U597</f>
        <v/>
      </c>
      <c r="N597" s="63">
        <f>'3500 '!V597</f>
        <v>0</v>
      </c>
      <c r="O597" s="53" t="str">
        <f>'3500 '!AB597</f>
        <v/>
      </c>
      <c r="P597" s="63">
        <f>G597+'3500 '!W597-K597</f>
        <v>0</v>
      </c>
      <c r="Q597" s="81"/>
    </row>
    <row r="598" spans="1:17" s="6" customFormat="1" x14ac:dyDescent="0.25">
      <c r="A598" s="6" t="str">
        <f>'3500 '!A598</f>
        <v>b</v>
      </c>
      <c r="B598" s="69" t="str">
        <f>'3500 '!B598</f>
        <v/>
      </c>
      <c r="C598" s="13" t="str">
        <f>'3500 '!C598</f>
        <v>ფინანსური აქტივების ზრდა</v>
      </c>
      <c r="D598" s="14">
        <f>'3500 '!D598</f>
        <v>0</v>
      </c>
      <c r="E598" s="14">
        <f>'3500 '!E598</f>
        <v>0</v>
      </c>
      <c r="F598" s="44">
        <f>'3500 '!F598</f>
        <v>0</v>
      </c>
      <c r="G598" s="44">
        <f>'3500 '!G598</f>
        <v>0</v>
      </c>
      <c r="H598" s="53" t="str">
        <f>'3500 '!L598</f>
        <v/>
      </c>
      <c r="I598" s="14">
        <f>'3500 '!M598</f>
        <v>0</v>
      </c>
      <c r="J598" s="14">
        <f>'3500 '!O598</f>
        <v>0</v>
      </c>
      <c r="K598" s="14">
        <f>'3500 '!S598</f>
        <v>0</v>
      </c>
      <c r="L598" s="44">
        <f>'3500 '!T598</f>
        <v>0</v>
      </c>
      <c r="M598" s="53" t="str">
        <f>'3500 '!U598</f>
        <v/>
      </c>
      <c r="N598" s="63">
        <f>'3500 '!V598</f>
        <v>0</v>
      </c>
      <c r="O598" s="53" t="str">
        <f>'3500 '!AB598</f>
        <v/>
      </c>
      <c r="P598" s="63">
        <f>G598+'3500 '!W598-K598</f>
        <v>0</v>
      </c>
      <c r="Q598" s="81"/>
    </row>
    <row r="599" spans="1:17" s="6" customFormat="1" ht="15.75" thickBot="1" x14ac:dyDescent="0.3">
      <c r="A599" s="6" t="str">
        <f>'3500 '!A599</f>
        <v>b</v>
      </c>
      <c r="B599" s="71" t="str">
        <f>'3500 '!B599</f>
        <v/>
      </c>
      <c r="C599" s="17" t="str">
        <f>'3500 '!C599</f>
        <v>ვალდებულებების კლება</v>
      </c>
      <c r="D599" s="18">
        <f>'3500 '!D599</f>
        <v>0</v>
      </c>
      <c r="E599" s="18">
        <f>'3500 '!E599</f>
        <v>0</v>
      </c>
      <c r="F599" s="46">
        <f>'3500 '!F599</f>
        <v>0</v>
      </c>
      <c r="G599" s="46">
        <f>'3500 '!G599</f>
        <v>0</v>
      </c>
      <c r="H599" s="55" t="str">
        <f>'3500 '!L599</f>
        <v/>
      </c>
      <c r="I599" s="18">
        <f>'3500 '!M599</f>
        <v>0</v>
      </c>
      <c r="J599" s="18">
        <f>'3500 '!O599</f>
        <v>0</v>
      </c>
      <c r="K599" s="18">
        <f>'3500 '!S599</f>
        <v>0</v>
      </c>
      <c r="L599" s="46">
        <f>'3500 '!T599</f>
        <v>0</v>
      </c>
      <c r="M599" s="55" t="str">
        <f>'3500 '!U599</f>
        <v/>
      </c>
      <c r="N599" s="65">
        <f>'3500 '!V599</f>
        <v>0</v>
      </c>
      <c r="O599" s="55" t="str">
        <f>'3500 '!AB599</f>
        <v/>
      </c>
      <c r="P599" s="65">
        <f>G599+'3500 '!W599-K599</f>
        <v>0</v>
      </c>
      <c r="Q599" s="81"/>
    </row>
    <row r="600" spans="1:17" s="6" customFormat="1" ht="48.75" thickTop="1" thickBot="1" x14ac:dyDescent="0.3">
      <c r="A600" s="6" t="str">
        <f>'3500 '!A600</f>
        <v>a</v>
      </c>
      <c r="B600" s="67" t="str">
        <f>'3500 '!B600</f>
        <v>35 02 03 06</v>
      </c>
      <c r="C600" s="7" t="str">
        <f>'3500 '!C600</f>
        <v>ომის მონაწილეთა რეაბილიტაციის ხელშეწყობის ქვეპროგრამა</v>
      </c>
      <c r="D600" s="7">
        <f>'3500 '!D600</f>
        <v>40</v>
      </c>
      <c r="E600" s="7">
        <f>'3500 '!E600</f>
        <v>40</v>
      </c>
      <c r="F600" s="40">
        <f>'3500 '!F600</f>
        <v>30</v>
      </c>
      <c r="G600" s="40">
        <f>'3500 '!G600</f>
        <v>28.309000000000001</v>
      </c>
      <c r="H600" s="49">
        <f>'3500 '!L600</f>
        <v>0.94363333333333332</v>
      </c>
      <c r="I600" s="7">
        <f>'3500 '!M600</f>
        <v>0</v>
      </c>
      <c r="J600" s="7">
        <f>'3500 '!O600</f>
        <v>0</v>
      </c>
      <c r="K600" s="7">
        <f>'3500 '!S600</f>
        <v>4.458000000000002</v>
      </c>
      <c r="L600" s="40">
        <f>'3500 '!T600</f>
        <v>1.6909999999999989</v>
      </c>
      <c r="M600" s="49">
        <f>'3500 '!U600</f>
        <v>0.70772500000000005</v>
      </c>
      <c r="N600" s="59">
        <f>'3500 '!V600</f>
        <v>11.690999999999999</v>
      </c>
      <c r="O600" s="49">
        <f>'3500 '!AB600</f>
        <v>0.95772499999999994</v>
      </c>
      <c r="P600" s="59">
        <f>G600+'3500 '!W600-K600</f>
        <v>53.850999999999999</v>
      </c>
      <c r="Q600" s="81"/>
    </row>
    <row r="601" spans="1:17" s="6" customFormat="1" ht="18.75" thickTop="1" x14ac:dyDescent="0.25">
      <c r="A601" s="6" t="str">
        <f>'3500 '!A601</f>
        <v>b</v>
      </c>
      <c r="B601" s="69" t="str">
        <f>'3500 '!B601</f>
        <v/>
      </c>
      <c r="C601" s="8" t="str">
        <f>'3500 '!C601</f>
        <v>ხარჯები</v>
      </c>
      <c r="D601" s="9">
        <f>'3500 '!D601</f>
        <v>40</v>
      </c>
      <c r="E601" s="9">
        <f>'3500 '!E601</f>
        <v>40</v>
      </c>
      <c r="F601" s="41">
        <f>'3500 '!F601</f>
        <v>30</v>
      </c>
      <c r="G601" s="41">
        <f>'3500 '!G601</f>
        <v>28.309000000000001</v>
      </c>
      <c r="H601" s="50">
        <f>'3500 '!L601</f>
        <v>0.94363333333333332</v>
      </c>
      <c r="I601" s="9">
        <f>'3500 '!M601</f>
        <v>0</v>
      </c>
      <c r="J601" s="9">
        <f>'3500 '!O601</f>
        <v>0</v>
      </c>
      <c r="K601" s="9">
        <f>'3500 '!S601</f>
        <v>4.458000000000002</v>
      </c>
      <c r="L601" s="41">
        <f>'3500 '!T601</f>
        <v>1.6909999999999989</v>
      </c>
      <c r="M601" s="50">
        <f>'3500 '!U601</f>
        <v>0.70772500000000005</v>
      </c>
      <c r="N601" s="60">
        <f>'3500 '!V601</f>
        <v>11.690999999999999</v>
      </c>
      <c r="O601" s="50">
        <f>'3500 '!AB601</f>
        <v>0.95772499999999994</v>
      </c>
      <c r="P601" s="60">
        <f>G601+'3500 '!W601-K601</f>
        <v>53.850999999999999</v>
      </c>
      <c r="Q601" s="81"/>
    </row>
    <row r="602" spans="1:17" s="6" customFormat="1" ht="18" x14ac:dyDescent="0.25">
      <c r="A602" s="6" t="str">
        <f>'3500 '!A602</f>
        <v>b</v>
      </c>
      <c r="B602" s="70" t="str">
        <f>'3500 '!B602</f>
        <v/>
      </c>
      <c r="C602" s="10" t="str">
        <f>'3500 '!C602</f>
        <v>შრომის ანაზღაურება</v>
      </c>
      <c r="D602" s="12">
        <f>'3500 '!D602</f>
        <v>0</v>
      </c>
      <c r="E602" s="12">
        <f>'3500 '!E602</f>
        <v>0</v>
      </c>
      <c r="F602" s="43">
        <f>'3500 '!F602</f>
        <v>0</v>
      </c>
      <c r="G602" s="43">
        <f>'3500 '!G602</f>
        <v>0</v>
      </c>
      <c r="H602" s="52" t="str">
        <f>'3500 '!L602</f>
        <v/>
      </c>
      <c r="I602" s="12">
        <f>'3500 '!M602</f>
        <v>0</v>
      </c>
      <c r="J602" s="12">
        <f>'3500 '!O602</f>
        <v>0</v>
      </c>
      <c r="K602" s="12">
        <f>'3500 '!S602</f>
        <v>0</v>
      </c>
      <c r="L602" s="43">
        <f>'3500 '!T602</f>
        <v>0</v>
      </c>
      <c r="M602" s="52" t="str">
        <f>'3500 '!U602</f>
        <v/>
      </c>
      <c r="N602" s="62">
        <f>'3500 '!V602</f>
        <v>0</v>
      </c>
      <c r="O602" s="52" t="str">
        <f>'3500 '!AB602</f>
        <v/>
      </c>
      <c r="P602" s="62">
        <f>G602+'3500 '!W602-K602</f>
        <v>0</v>
      </c>
      <c r="Q602" s="81"/>
    </row>
    <row r="603" spans="1:17" s="6" customFormat="1" ht="18" x14ac:dyDescent="0.25">
      <c r="A603" s="6" t="str">
        <f>'3500 '!A603</f>
        <v>b</v>
      </c>
      <c r="B603" s="70" t="str">
        <f>'3500 '!B603</f>
        <v/>
      </c>
      <c r="C603" s="10" t="str">
        <f>'3500 '!C603</f>
        <v>საქონელი და მომსახურება</v>
      </c>
      <c r="D603" s="12">
        <f>'3500 '!D603</f>
        <v>0</v>
      </c>
      <c r="E603" s="12">
        <f>'3500 '!E603</f>
        <v>0</v>
      </c>
      <c r="F603" s="43">
        <f>'3500 '!F603</f>
        <v>0</v>
      </c>
      <c r="G603" s="43">
        <f>'3500 '!G603</f>
        <v>0</v>
      </c>
      <c r="H603" s="52" t="str">
        <f>'3500 '!L603</f>
        <v/>
      </c>
      <c r="I603" s="12">
        <f>'3500 '!M603</f>
        <v>0</v>
      </c>
      <c r="J603" s="12">
        <f>'3500 '!O603</f>
        <v>0</v>
      </c>
      <c r="K603" s="12">
        <f>'3500 '!S603</f>
        <v>0</v>
      </c>
      <c r="L603" s="43">
        <f>'3500 '!T603</f>
        <v>0</v>
      </c>
      <c r="M603" s="52" t="str">
        <f>'3500 '!U603</f>
        <v/>
      </c>
      <c r="N603" s="62">
        <f>'3500 '!V603</f>
        <v>0</v>
      </c>
      <c r="O603" s="52" t="str">
        <f>'3500 '!AB603</f>
        <v/>
      </c>
      <c r="P603" s="62">
        <f>G603+'3500 '!W603-K603</f>
        <v>0</v>
      </c>
      <c r="Q603" s="81"/>
    </row>
    <row r="604" spans="1:17" s="6" customFormat="1" ht="18" x14ac:dyDescent="0.25">
      <c r="A604" s="6" t="str">
        <f>'3500 '!A604</f>
        <v>b</v>
      </c>
      <c r="B604" s="70" t="str">
        <f>'3500 '!B604</f>
        <v/>
      </c>
      <c r="C604" s="10" t="str">
        <f>'3500 '!C604</f>
        <v>პროცენტი</v>
      </c>
      <c r="D604" s="12">
        <f>'3500 '!D604</f>
        <v>0</v>
      </c>
      <c r="E604" s="12">
        <f>'3500 '!E604</f>
        <v>0</v>
      </c>
      <c r="F604" s="43">
        <f>'3500 '!F604</f>
        <v>0</v>
      </c>
      <c r="G604" s="43">
        <f>'3500 '!G604</f>
        <v>0</v>
      </c>
      <c r="H604" s="52" t="str">
        <f>'3500 '!L604</f>
        <v/>
      </c>
      <c r="I604" s="12">
        <f>'3500 '!M604</f>
        <v>0</v>
      </c>
      <c r="J604" s="12">
        <f>'3500 '!O604</f>
        <v>0</v>
      </c>
      <c r="K604" s="12">
        <f>'3500 '!S604</f>
        <v>0</v>
      </c>
      <c r="L604" s="43">
        <f>'3500 '!T604</f>
        <v>0</v>
      </c>
      <c r="M604" s="52" t="str">
        <f>'3500 '!U604</f>
        <v/>
      </c>
      <c r="N604" s="62">
        <f>'3500 '!V604</f>
        <v>0</v>
      </c>
      <c r="O604" s="52" t="str">
        <f>'3500 '!AB604</f>
        <v/>
      </c>
      <c r="P604" s="62">
        <f>G604+'3500 '!W604-K604</f>
        <v>0</v>
      </c>
      <c r="Q604" s="81"/>
    </row>
    <row r="605" spans="1:17" s="6" customFormat="1" ht="18" x14ac:dyDescent="0.25">
      <c r="A605" s="6" t="str">
        <f>'3500 '!A605</f>
        <v>b</v>
      </c>
      <c r="B605" s="70" t="str">
        <f>'3500 '!B605</f>
        <v/>
      </c>
      <c r="C605" s="10" t="str">
        <f>'3500 '!C605</f>
        <v>სუბსიდიები</v>
      </c>
      <c r="D605" s="12">
        <f>'3500 '!D605</f>
        <v>0</v>
      </c>
      <c r="E605" s="12">
        <f>'3500 '!E605</f>
        <v>0</v>
      </c>
      <c r="F605" s="43">
        <f>'3500 '!F605</f>
        <v>0</v>
      </c>
      <c r="G605" s="43">
        <f>'3500 '!G605</f>
        <v>0</v>
      </c>
      <c r="H605" s="52" t="str">
        <f>'3500 '!L605</f>
        <v/>
      </c>
      <c r="I605" s="12">
        <f>'3500 '!M605</f>
        <v>0</v>
      </c>
      <c r="J605" s="12">
        <f>'3500 '!O605</f>
        <v>0</v>
      </c>
      <c r="K605" s="12">
        <f>'3500 '!S605</f>
        <v>0</v>
      </c>
      <c r="L605" s="43">
        <f>'3500 '!T605</f>
        <v>0</v>
      </c>
      <c r="M605" s="52" t="str">
        <f>'3500 '!U605</f>
        <v/>
      </c>
      <c r="N605" s="62">
        <f>'3500 '!V605</f>
        <v>0</v>
      </c>
      <c r="O605" s="52" t="str">
        <f>'3500 '!AB605</f>
        <v/>
      </c>
      <c r="P605" s="62">
        <f>G605+'3500 '!W605-K605</f>
        <v>0</v>
      </c>
      <c r="Q605" s="81"/>
    </row>
    <row r="606" spans="1:17" s="6" customFormat="1" ht="18" x14ac:dyDescent="0.25">
      <c r="A606" s="6" t="str">
        <f>'3500 '!A606</f>
        <v>b</v>
      </c>
      <c r="B606" s="70" t="str">
        <f>'3500 '!B606</f>
        <v/>
      </c>
      <c r="C606" s="10" t="str">
        <f>'3500 '!C606</f>
        <v>გრანტები</v>
      </c>
      <c r="D606" s="12">
        <f>'3500 '!D606</f>
        <v>0</v>
      </c>
      <c r="E606" s="12">
        <f>'3500 '!E606</f>
        <v>0</v>
      </c>
      <c r="F606" s="43">
        <f>'3500 '!F606</f>
        <v>0</v>
      </c>
      <c r="G606" s="43">
        <f>'3500 '!G606</f>
        <v>0</v>
      </c>
      <c r="H606" s="52" t="str">
        <f>'3500 '!L606</f>
        <v/>
      </c>
      <c r="I606" s="12">
        <f>'3500 '!M606</f>
        <v>0</v>
      </c>
      <c r="J606" s="12">
        <f>'3500 '!O606</f>
        <v>0</v>
      </c>
      <c r="K606" s="12">
        <f>'3500 '!S606</f>
        <v>0</v>
      </c>
      <c r="L606" s="43">
        <f>'3500 '!T606</f>
        <v>0</v>
      </c>
      <c r="M606" s="52" t="str">
        <f>'3500 '!U606</f>
        <v/>
      </c>
      <c r="N606" s="62">
        <f>'3500 '!V606</f>
        <v>0</v>
      </c>
      <c r="O606" s="52" t="str">
        <f>'3500 '!AB606</f>
        <v/>
      </c>
      <c r="P606" s="62">
        <f>G606+'3500 '!W606-K606</f>
        <v>0</v>
      </c>
      <c r="Q606" s="81"/>
    </row>
    <row r="607" spans="1:17" s="6" customFormat="1" ht="18" x14ac:dyDescent="0.25">
      <c r="A607" s="6" t="str">
        <f>'3500 '!A607</f>
        <v>b</v>
      </c>
      <c r="B607" s="70" t="str">
        <f>'3500 '!B607</f>
        <v/>
      </c>
      <c r="C607" s="10" t="str">
        <f>'3500 '!C607</f>
        <v>სოციალური უზრუნველყოფა</v>
      </c>
      <c r="D607" s="11">
        <f>'3500 '!D607</f>
        <v>40</v>
      </c>
      <c r="E607" s="11">
        <f>'3500 '!E607</f>
        <v>40</v>
      </c>
      <c r="F607" s="42">
        <f>'3500 '!F607</f>
        <v>30</v>
      </c>
      <c r="G607" s="42">
        <f>'3500 '!G607</f>
        <v>28.309000000000001</v>
      </c>
      <c r="H607" s="51">
        <f>'3500 '!L607</f>
        <v>0.94363333333333332</v>
      </c>
      <c r="I607" s="11">
        <f>'3500 '!M607</f>
        <v>0</v>
      </c>
      <c r="J607" s="11">
        <f>'3500 '!O607</f>
        <v>0</v>
      </c>
      <c r="K607" s="11">
        <f>'3500 '!S607</f>
        <v>4.458000000000002</v>
      </c>
      <c r="L607" s="42">
        <f>'3500 '!T607</f>
        <v>1.6909999999999989</v>
      </c>
      <c r="M607" s="51">
        <f>'3500 '!U607</f>
        <v>0.70772500000000005</v>
      </c>
      <c r="N607" s="61">
        <f>'3500 '!V607</f>
        <v>11.690999999999999</v>
      </c>
      <c r="O607" s="51">
        <f>'3500 '!AB607</f>
        <v>0.95772499999999994</v>
      </c>
      <c r="P607" s="61">
        <f>G607+'3500 '!W607-K607</f>
        <v>53.850999999999999</v>
      </c>
      <c r="Q607" s="81"/>
    </row>
    <row r="608" spans="1:17" s="6" customFormat="1" ht="18" x14ac:dyDescent="0.25">
      <c r="A608" s="6" t="str">
        <f>'3500 '!A608</f>
        <v>b</v>
      </c>
      <c r="B608" s="70" t="str">
        <f>'3500 '!B608</f>
        <v/>
      </c>
      <c r="C608" s="10" t="str">
        <f>'3500 '!C608</f>
        <v>სხვა ხარჯები</v>
      </c>
      <c r="D608" s="12">
        <f>'3500 '!D608</f>
        <v>0</v>
      </c>
      <c r="E608" s="12">
        <f>'3500 '!E608</f>
        <v>0</v>
      </c>
      <c r="F608" s="43">
        <f>'3500 '!F608</f>
        <v>0</v>
      </c>
      <c r="G608" s="43">
        <f>'3500 '!G608</f>
        <v>0</v>
      </c>
      <c r="H608" s="52" t="str">
        <f>'3500 '!L608</f>
        <v/>
      </c>
      <c r="I608" s="12">
        <f>'3500 '!M608</f>
        <v>0</v>
      </c>
      <c r="J608" s="12">
        <f>'3500 '!O608</f>
        <v>0</v>
      </c>
      <c r="K608" s="12">
        <f>'3500 '!S608</f>
        <v>0</v>
      </c>
      <c r="L608" s="43">
        <f>'3500 '!T608</f>
        <v>0</v>
      </c>
      <c r="M608" s="52" t="str">
        <f>'3500 '!U608</f>
        <v/>
      </c>
      <c r="N608" s="62">
        <f>'3500 '!V608</f>
        <v>0</v>
      </c>
      <c r="O608" s="52" t="str">
        <f>'3500 '!AB608</f>
        <v/>
      </c>
      <c r="P608" s="62">
        <f>G608+'3500 '!W608-K608</f>
        <v>0</v>
      </c>
      <c r="Q608" s="81"/>
    </row>
    <row r="609" spans="1:17" s="6" customFormat="1" ht="30" x14ac:dyDescent="0.25">
      <c r="A609" s="6" t="str">
        <f>'3500 '!A609</f>
        <v>b</v>
      </c>
      <c r="B609" s="69" t="str">
        <f>'3500 '!B609</f>
        <v/>
      </c>
      <c r="C609" s="13" t="str">
        <f>'3500 '!C609</f>
        <v>არაფინანსური აქტივების ზრდა</v>
      </c>
      <c r="D609" s="14">
        <f>'3500 '!D609</f>
        <v>0</v>
      </c>
      <c r="E609" s="14">
        <f>'3500 '!E609</f>
        <v>0</v>
      </c>
      <c r="F609" s="44">
        <f>'3500 '!F609</f>
        <v>0</v>
      </c>
      <c r="G609" s="44">
        <f>'3500 '!G609</f>
        <v>0</v>
      </c>
      <c r="H609" s="53" t="str">
        <f>'3500 '!L609</f>
        <v/>
      </c>
      <c r="I609" s="14">
        <f>'3500 '!M609</f>
        <v>0</v>
      </c>
      <c r="J609" s="14">
        <f>'3500 '!O609</f>
        <v>0</v>
      </c>
      <c r="K609" s="14">
        <f>'3500 '!S609</f>
        <v>0</v>
      </c>
      <c r="L609" s="44">
        <f>'3500 '!T609</f>
        <v>0</v>
      </c>
      <c r="M609" s="53" t="str">
        <f>'3500 '!U609</f>
        <v/>
      </c>
      <c r="N609" s="63">
        <f>'3500 '!V609</f>
        <v>0</v>
      </c>
      <c r="O609" s="53" t="str">
        <f>'3500 '!AB609</f>
        <v/>
      </c>
      <c r="P609" s="63">
        <f>G609+'3500 '!W609-K609</f>
        <v>0</v>
      </c>
      <c r="Q609" s="81"/>
    </row>
    <row r="610" spans="1:17" s="6" customFormat="1" x14ac:dyDescent="0.25">
      <c r="A610" s="6" t="str">
        <f>'3500 '!A610</f>
        <v>b</v>
      </c>
      <c r="B610" s="69" t="str">
        <f>'3500 '!B610</f>
        <v/>
      </c>
      <c r="C610" s="13" t="str">
        <f>'3500 '!C610</f>
        <v>ფინანსური აქტივების ზრდა</v>
      </c>
      <c r="D610" s="14">
        <f>'3500 '!D610</f>
        <v>0</v>
      </c>
      <c r="E610" s="14">
        <f>'3500 '!E610</f>
        <v>0</v>
      </c>
      <c r="F610" s="44">
        <f>'3500 '!F610</f>
        <v>0</v>
      </c>
      <c r="G610" s="44">
        <f>'3500 '!G610</f>
        <v>0</v>
      </c>
      <c r="H610" s="53" t="str">
        <f>'3500 '!L610</f>
        <v/>
      </c>
      <c r="I610" s="14">
        <f>'3500 '!M610</f>
        <v>0</v>
      </c>
      <c r="J610" s="14">
        <f>'3500 '!O610</f>
        <v>0</v>
      </c>
      <c r="K610" s="14">
        <f>'3500 '!S610</f>
        <v>0</v>
      </c>
      <c r="L610" s="44">
        <f>'3500 '!T610</f>
        <v>0</v>
      </c>
      <c r="M610" s="53" t="str">
        <f>'3500 '!U610</f>
        <v/>
      </c>
      <c r="N610" s="63">
        <f>'3500 '!V610</f>
        <v>0</v>
      </c>
      <c r="O610" s="53" t="str">
        <f>'3500 '!AB610</f>
        <v/>
      </c>
      <c r="P610" s="63">
        <f>G610+'3500 '!W610-K610</f>
        <v>0</v>
      </c>
      <c r="Q610" s="81"/>
    </row>
    <row r="611" spans="1:17" s="6" customFormat="1" ht="15.75" thickBot="1" x14ac:dyDescent="0.3">
      <c r="A611" s="6" t="str">
        <f>'3500 '!A611</f>
        <v>b</v>
      </c>
      <c r="B611" s="71" t="str">
        <f>'3500 '!B611</f>
        <v/>
      </c>
      <c r="C611" s="17" t="str">
        <f>'3500 '!C611</f>
        <v>ვალდებულებების კლება</v>
      </c>
      <c r="D611" s="18">
        <f>'3500 '!D611</f>
        <v>0</v>
      </c>
      <c r="E611" s="18">
        <f>'3500 '!E611</f>
        <v>0</v>
      </c>
      <c r="F611" s="46">
        <f>'3500 '!F611</f>
        <v>0</v>
      </c>
      <c r="G611" s="46">
        <f>'3500 '!G611</f>
        <v>0</v>
      </c>
      <c r="H611" s="55" t="str">
        <f>'3500 '!L611</f>
        <v/>
      </c>
      <c r="I611" s="18">
        <f>'3500 '!M611</f>
        <v>0</v>
      </c>
      <c r="J611" s="18">
        <f>'3500 '!O611</f>
        <v>0</v>
      </c>
      <c r="K611" s="18">
        <f>'3500 '!S611</f>
        <v>0</v>
      </c>
      <c r="L611" s="46">
        <f>'3500 '!T611</f>
        <v>0</v>
      </c>
      <c r="M611" s="55" t="str">
        <f>'3500 '!U611</f>
        <v/>
      </c>
      <c r="N611" s="65">
        <f>'3500 '!V611</f>
        <v>0</v>
      </c>
      <c r="O611" s="55" t="str">
        <f>'3500 '!AB611</f>
        <v/>
      </c>
      <c r="P611" s="65">
        <f>G611+'3500 '!W611-K611</f>
        <v>0</v>
      </c>
      <c r="Q611" s="81"/>
    </row>
    <row r="612" spans="1:17" s="6" customFormat="1" ht="33" thickTop="1" thickBot="1" x14ac:dyDescent="0.3">
      <c r="A612" s="6" t="str">
        <f>'3500 '!A612</f>
        <v>a</v>
      </c>
      <c r="B612" s="67" t="str">
        <f>'3500 '!B612</f>
        <v>35 02 03 07</v>
      </c>
      <c r="C612" s="19" t="str">
        <f>'3500 '!C612</f>
        <v>ბავშვთა ადრეული განვითარების ქვეპროგრამა</v>
      </c>
      <c r="D612" s="7">
        <f>'3500 '!D612</f>
        <v>600</v>
      </c>
      <c r="E612" s="7">
        <f>'3500 '!E612</f>
        <v>754.1</v>
      </c>
      <c r="F612" s="40">
        <f>'3500 '!F612</f>
        <v>542</v>
      </c>
      <c r="G612" s="40">
        <f>'3500 '!G612</f>
        <v>541.96699999999998</v>
      </c>
      <c r="H612" s="49">
        <f>'3500 '!L612</f>
        <v>0.99993911439114391</v>
      </c>
      <c r="I612" s="7">
        <f>'3500 '!M612</f>
        <v>0</v>
      </c>
      <c r="J612" s="7">
        <f>'3500 '!O612</f>
        <v>56.465000000000032</v>
      </c>
      <c r="K612" s="7">
        <f>'3500 '!S612</f>
        <v>65.759999999999991</v>
      </c>
      <c r="L612" s="40">
        <f>'3500 '!T612</f>
        <v>3.3000000000015461E-2</v>
      </c>
      <c r="M612" s="49">
        <f>'3500 '!U612</f>
        <v>0.71869380718737563</v>
      </c>
      <c r="N612" s="59">
        <f>'3500 '!V612</f>
        <v>212.13300000000004</v>
      </c>
      <c r="O612" s="49">
        <f>'3500 '!AB612</f>
        <v>0.98139106219334304</v>
      </c>
      <c r="P612" s="59">
        <f>G612+'3500 '!W612-K612</f>
        <v>690.00700000000006</v>
      </c>
      <c r="Q612" s="81"/>
    </row>
    <row r="613" spans="1:17" s="6" customFormat="1" ht="18.75" thickTop="1" x14ac:dyDescent="0.25">
      <c r="A613" s="6" t="str">
        <f>'3500 '!A613</f>
        <v>b</v>
      </c>
      <c r="B613" s="69" t="str">
        <f>'3500 '!B613</f>
        <v/>
      </c>
      <c r="C613" s="8" t="str">
        <f>'3500 '!C613</f>
        <v>ხარჯები</v>
      </c>
      <c r="D613" s="9">
        <f>'3500 '!D613</f>
        <v>600</v>
      </c>
      <c r="E613" s="9">
        <f>'3500 '!E613</f>
        <v>754.1</v>
      </c>
      <c r="F613" s="41">
        <f>'3500 '!F613</f>
        <v>542</v>
      </c>
      <c r="G613" s="41">
        <f>'3500 '!G613</f>
        <v>541.96699999999998</v>
      </c>
      <c r="H613" s="50">
        <f>'3500 '!L613</f>
        <v>0.99993911439114391</v>
      </c>
      <c r="I613" s="9">
        <f>'3500 '!M613</f>
        <v>0</v>
      </c>
      <c r="J613" s="9">
        <f>'3500 '!O613</f>
        <v>56.465000000000032</v>
      </c>
      <c r="K613" s="9">
        <f>'3500 '!S613</f>
        <v>65.759999999999991</v>
      </c>
      <c r="L613" s="41">
        <f>'3500 '!T613</f>
        <v>3.3000000000015461E-2</v>
      </c>
      <c r="M613" s="50">
        <f>'3500 '!U613</f>
        <v>0.71869380718737563</v>
      </c>
      <c r="N613" s="60">
        <f>'3500 '!V613</f>
        <v>212.13300000000004</v>
      </c>
      <c r="O613" s="50">
        <f>'3500 '!AB613</f>
        <v>0.98139106219334304</v>
      </c>
      <c r="P613" s="60">
        <f>G613+'3500 '!W613-K613</f>
        <v>690.00700000000006</v>
      </c>
      <c r="Q613" s="81"/>
    </row>
    <row r="614" spans="1:17" s="6" customFormat="1" ht="18" x14ac:dyDescent="0.25">
      <c r="A614" s="6" t="str">
        <f>'3500 '!A614</f>
        <v>b</v>
      </c>
      <c r="B614" s="70" t="str">
        <f>'3500 '!B614</f>
        <v/>
      </c>
      <c r="C614" s="10" t="str">
        <f>'3500 '!C614</f>
        <v>შრომის ანაზღაურება</v>
      </c>
      <c r="D614" s="12">
        <f>'3500 '!D614</f>
        <v>0</v>
      </c>
      <c r="E614" s="12">
        <f>'3500 '!E614</f>
        <v>0</v>
      </c>
      <c r="F614" s="43">
        <f>'3500 '!F614</f>
        <v>0</v>
      </c>
      <c r="G614" s="43">
        <f>'3500 '!G614</f>
        <v>0</v>
      </c>
      <c r="H614" s="52" t="str">
        <f>'3500 '!L614</f>
        <v/>
      </c>
      <c r="I614" s="12">
        <f>'3500 '!M614</f>
        <v>0</v>
      </c>
      <c r="J614" s="12">
        <f>'3500 '!O614</f>
        <v>0</v>
      </c>
      <c r="K614" s="12">
        <f>'3500 '!S614</f>
        <v>0</v>
      </c>
      <c r="L614" s="43">
        <f>'3500 '!T614</f>
        <v>0</v>
      </c>
      <c r="M614" s="52" t="str">
        <f>'3500 '!U614</f>
        <v/>
      </c>
      <c r="N614" s="62">
        <f>'3500 '!V614</f>
        <v>0</v>
      </c>
      <c r="O614" s="52" t="str">
        <f>'3500 '!AB614</f>
        <v/>
      </c>
      <c r="P614" s="62">
        <f>G614+'3500 '!W614-K614</f>
        <v>0</v>
      </c>
      <c r="Q614" s="81"/>
    </row>
    <row r="615" spans="1:17" s="6" customFormat="1" ht="18" x14ac:dyDescent="0.25">
      <c r="A615" s="6" t="str">
        <f>'3500 '!A615</f>
        <v>b</v>
      </c>
      <c r="B615" s="70" t="str">
        <f>'3500 '!B615</f>
        <v/>
      </c>
      <c r="C615" s="10" t="str">
        <f>'3500 '!C615</f>
        <v>საქონელი და მომსახურება</v>
      </c>
      <c r="D615" s="12">
        <f>'3500 '!D615</f>
        <v>0</v>
      </c>
      <c r="E615" s="12">
        <f>'3500 '!E615</f>
        <v>0</v>
      </c>
      <c r="F615" s="43">
        <f>'3500 '!F615</f>
        <v>0</v>
      </c>
      <c r="G615" s="43">
        <f>'3500 '!G615</f>
        <v>0</v>
      </c>
      <c r="H615" s="52" t="str">
        <f>'3500 '!L615</f>
        <v/>
      </c>
      <c r="I615" s="12">
        <f>'3500 '!M615</f>
        <v>0</v>
      </c>
      <c r="J615" s="12">
        <f>'3500 '!O615</f>
        <v>0</v>
      </c>
      <c r="K615" s="12">
        <f>'3500 '!S615</f>
        <v>0</v>
      </c>
      <c r="L615" s="43">
        <f>'3500 '!T615</f>
        <v>0</v>
      </c>
      <c r="M615" s="52" t="str">
        <f>'3500 '!U615</f>
        <v/>
      </c>
      <c r="N615" s="62">
        <f>'3500 '!V615</f>
        <v>0</v>
      </c>
      <c r="O615" s="52" t="str">
        <f>'3500 '!AB615</f>
        <v/>
      </c>
      <c r="P615" s="62">
        <f>G615+'3500 '!W615-K615</f>
        <v>0</v>
      </c>
      <c r="Q615" s="81"/>
    </row>
    <row r="616" spans="1:17" s="6" customFormat="1" ht="18" x14ac:dyDescent="0.25">
      <c r="A616" s="6" t="str">
        <f>'3500 '!A616</f>
        <v>b</v>
      </c>
      <c r="B616" s="70" t="str">
        <f>'3500 '!B616</f>
        <v/>
      </c>
      <c r="C616" s="10" t="str">
        <f>'3500 '!C616</f>
        <v>პროცენტი</v>
      </c>
      <c r="D616" s="12">
        <f>'3500 '!D616</f>
        <v>0</v>
      </c>
      <c r="E616" s="12">
        <f>'3500 '!E616</f>
        <v>0</v>
      </c>
      <c r="F616" s="43">
        <f>'3500 '!F616</f>
        <v>0</v>
      </c>
      <c r="G616" s="43">
        <f>'3500 '!G616</f>
        <v>0</v>
      </c>
      <c r="H616" s="52" t="str">
        <f>'3500 '!L616</f>
        <v/>
      </c>
      <c r="I616" s="12">
        <f>'3500 '!M616</f>
        <v>0</v>
      </c>
      <c r="J616" s="12">
        <f>'3500 '!O616</f>
        <v>0</v>
      </c>
      <c r="K616" s="12">
        <f>'3500 '!S616</f>
        <v>0</v>
      </c>
      <c r="L616" s="43">
        <f>'3500 '!T616</f>
        <v>0</v>
      </c>
      <c r="M616" s="52" t="str">
        <f>'3500 '!U616</f>
        <v/>
      </c>
      <c r="N616" s="62">
        <f>'3500 '!V616</f>
        <v>0</v>
      </c>
      <c r="O616" s="52" t="str">
        <f>'3500 '!AB616</f>
        <v/>
      </c>
      <c r="P616" s="62">
        <f>G616+'3500 '!W616-K616</f>
        <v>0</v>
      </c>
      <c r="Q616" s="81"/>
    </row>
    <row r="617" spans="1:17" s="6" customFormat="1" ht="18" x14ac:dyDescent="0.25">
      <c r="A617" s="6" t="str">
        <f>'3500 '!A617</f>
        <v>b</v>
      </c>
      <c r="B617" s="70" t="str">
        <f>'3500 '!B617</f>
        <v/>
      </c>
      <c r="C617" s="10" t="str">
        <f>'3500 '!C617</f>
        <v>სუბსიდიები</v>
      </c>
      <c r="D617" s="12">
        <f>'3500 '!D617</f>
        <v>0</v>
      </c>
      <c r="E617" s="12">
        <f>'3500 '!E617</f>
        <v>0</v>
      </c>
      <c r="F617" s="43">
        <f>'3500 '!F617</f>
        <v>0</v>
      </c>
      <c r="G617" s="43">
        <f>'3500 '!G617</f>
        <v>0</v>
      </c>
      <c r="H617" s="52" t="str">
        <f>'3500 '!L617</f>
        <v/>
      </c>
      <c r="I617" s="12">
        <f>'3500 '!M617</f>
        <v>0</v>
      </c>
      <c r="J617" s="12">
        <f>'3500 '!O617</f>
        <v>0</v>
      </c>
      <c r="K617" s="12">
        <f>'3500 '!S617</f>
        <v>0</v>
      </c>
      <c r="L617" s="43">
        <f>'3500 '!T617</f>
        <v>0</v>
      </c>
      <c r="M617" s="52" t="str">
        <f>'3500 '!U617</f>
        <v/>
      </c>
      <c r="N617" s="62">
        <f>'3500 '!V617</f>
        <v>0</v>
      </c>
      <c r="O617" s="52" t="str">
        <f>'3500 '!AB617</f>
        <v/>
      </c>
      <c r="P617" s="62">
        <f>G617+'3500 '!W617-K617</f>
        <v>0</v>
      </c>
      <c r="Q617" s="81"/>
    </row>
    <row r="618" spans="1:17" s="6" customFormat="1" ht="18" x14ac:dyDescent="0.25">
      <c r="A618" s="6" t="str">
        <f>'3500 '!A618</f>
        <v>b</v>
      </c>
      <c r="B618" s="70" t="str">
        <f>'3500 '!B618</f>
        <v/>
      </c>
      <c r="C618" s="10" t="str">
        <f>'3500 '!C618</f>
        <v>გრანტები</v>
      </c>
      <c r="D618" s="12">
        <f>'3500 '!D618</f>
        <v>0</v>
      </c>
      <c r="E618" s="12">
        <f>'3500 '!E618</f>
        <v>0</v>
      </c>
      <c r="F618" s="43">
        <f>'3500 '!F618</f>
        <v>0</v>
      </c>
      <c r="G618" s="43">
        <f>'3500 '!G618</f>
        <v>0</v>
      </c>
      <c r="H618" s="52" t="str">
        <f>'3500 '!L618</f>
        <v/>
      </c>
      <c r="I618" s="12">
        <f>'3500 '!M618</f>
        <v>0</v>
      </c>
      <c r="J618" s="12">
        <f>'3500 '!O618</f>
        <v>0</v>
      </c>
      <c r="K618" s="12">
        <f>'3500 '!S618</f>
        <v>0</v>
      </c>
      <c r="L618" s="43">
        <f>'3500 '!T618</f>
        <v>0</v>
      </c>
      <c r="M618" s="52" t="str">
        <f>'3500 '!U618</f>
        <v/>
      </c>
      <c r="N618" s="62">
        <f>'3500 '!V618</f>
        <v>0</v>
      </c>
      <c r="O618" s="52" t="str">
        <f>'3500 '!AB618</f>
        <v/>
      </c>
      <c r="P618" s="62">
        <f>G618+'3500 '!W618-K618</f>
        <v>0</v>
      </c>
      <c r="Q618" s="81"/>
    </row>
    <row r="619" spans="1:17" s="6" customFormat="1" ht="18" x14ac:dyDescent="0.25">
      <c r="A619" s="6" t="str">
        <f>'3500 '!A619</f>
        <v>b</v>
      </c>
      <c r="B619" s="70" t="str">
        <f>'3500 '!B619</f>
        <v/>
      </c>
      <c r="C619" s="10" t="str">
        <f>'3500 '!C619</f>
        <v>სოციალური უზრუნველყოფა</v>
      </c>
      <c r="D619" s="11">
        <f>'3500 '!D619</f>
        <v>600</v>
      </c>
      <c r="E619" s="11">
        <f>'3500 '!E619</f>
        <v>754.1</v>
      </c>
      <c r="F619" s="42">
        <f>'3500 '!F619</f>
        <v>542</v>
      </c>
      <c r="G619" s="42">
        <f>'3500 '!G619</f>
        <v>541.96699999999998</v>
      </c>
      <c r="H619" s="51">
        <f>'3500 '!L619</f>
        <v>0.99993911439114391</v>
      </c>
      <c r="I619" s="11">
        <f>'3500 '!M619</f>
        <v>0</v>
      </c>
      <c r="J619" s="11">
        <f>'3500 '!O619</f>
        <v>56.465000000000032</v>
      </c>
      <c r="K619" s="11">
        <f>'3500 '!S619</f>
        <v>65.759999999999991</v>
      </c>
      <c r="L619" s="42">
        <f>'3500 '!T619</f>
        <v>3.3000000000015461E-2</v>
      </c>
      <c r="M619" s="51">
        <f>'3500 '!U619</f>
        <v>0.71869380718737563</v>
      </c>
      <c r="N619" s="61">
        <f>'3500 '!V619</f>
        <v>212.13300000000004</v>
      </c>
      <c r="O619" s="51">
        <f>'3500 '!AB619</f>
        <v>0.98139106219334304</v>
      </c>
      <c r="P619" s="61">
        <f>G619+'3500 '!W619-K619</f>
        <v>690.00700000000006</v>
      </c>
      <c r="Q619" s="81"/>
    </row>
    <row r="620" spans="1:17" s="6" customFormat="1" ht="18" x14ac:dyDescent="0.25">
      <c r="A620" s="6" t="str">
        <f>'3500 '!A620</f>
        <v>b</v>
      </c>
      <c r="B620" s="70" t="str">
        <f>'3500 '!B620</f>
        <v/>
      </c>
      <c r="C620" s="10" t="str">
        <f>'3500 '!C620</f>
        <v>სხვა ხარჯები</v>
      </c>
      <c r="D620" s="12">
        <f>'3500 '!D620</f>
        <v>0</v>
      </c>
      <c r="E620" s="12">
        <f>'3500 '!E620</f>
        <v>0</v>
      </c>
      <c r="F620" s="43">
        <f>'3500 '!F620</f>
        <v>0</v>
      </c>
      <c r="G620" s="43">
        <f>'3500 '!G620</f>
        <v>0</v>
      </c>
      <c r="H620" s="52" t="str">
        <f>'3500 '!L620</f>
        <v/>
      </c>
      <c r="I620" s="12">
        <f>'3500 '!M620</f>
        <v>0</v>
      </c>
      <c r="J620" s="12">
        <f>'3500 '!O620</f>
        <v>0</v>
      </c>
      <c r="K620" s="12">
        <f>'3500 '!S620</f>
        <v>0</v>
      </c>
      <c r="L620" s="43">
        <f>'3500 '!T620</f>
        <v>0</v>
      </c>
      <c r="M620" s="52" t="str">
        <f>'3500 '!U620</f>
        <v/>
      </c>
      <c r="N620" s="62">
        <f>'3500 '!V620</f>
        <v>0</v>
      </c>
      <c r="O620" s="52" t="str">
        <f>'3500 '!AB620</f>
        <v/>
      </c>
      <c r="P620" s="62">
        <f>G620+'3500 '!W620-K620</f>
        <v>0</v>
      </c>
      <c r="Q620" s="81"/>
    </row>
    <row r="621" spans="1:17" s="6" customFormat="1" ht="30" x14ac:dyDescent="0.25">
      <c r="A621" s="6" t="str">
        <f>'3500 '!A621</f>
        <v>b</v>
      </c>
      <c r="B621" s="69" t="str">
        <f>'3500 '!B621</f>
        <v/>
      </c>
      <c r="C621" s="13" t="str">
        <f>'3500 '!C621</f>
        <v>არაფინანსური აქტივების ზრდა</v>
      </c>
      <c r="D621" s="14">
        <f>'3500 '!D621</f>
        <v>0</v>
      </c>
      <c r="E621" s="14">
        <f>'3500 '!E621</f>
        <v>0</v>
      </c>
      <c r="F621" s="44">
        <f>'3500 '!F621</f>
        <v>0</v>
      </c>
      <c r="G621" s="44">
        <f>'3500 '!G621</f>
        <v>0</v>
      </c>
      <c r="H621" s="53" t="str">
        <f>'3500 '!L621</f>
        <v/>
      </c>
      <c r="I621" s="14">
        <f>'3500 '!M621</f>
        <v>0</v>
      </c>
      <c r="J621" s="14">
        <f>'3500 '!O621</f>
        <v>0</v>
      </c>
      <c r="K621" s="14">
        <f>'3500 '!S621</f>
        <v>0</v>
      </c>
      <c r="L621" s="44">
        <f>'3500 '!T621</f>
        <v>0</v>
      </c>
      <c r="M621" s="53" t="str">
        <f>'3500 '!U621</f>
        <v/>
      </c>
      <c r="N621" s="63">
        <f>'3500 '!V621</f>
        <v>0</v>
      </c>
      <c r="O621" s="53" t="str">
        <f>'3500 '!AB621</f>
        <v/>
      </c>
      <c r="P621" s="63">
        <f>G621+'3500 '!W621-K621</f>
        <v>0</v>
      </c>
      <c r="Q621" s="81"/>
    </row>
    <row r="622" spans="1:17" s="6" customFormat="1" x14ac:dyDescent="0.25">
      <c r="A622" s="6" t="str">
        <f>'3500 '!A622</f>
        <v>b</v>
      </c>
      <c r="B622" s="69" t="str">
        <f>'3500 '!B622</f>
        <v/>
      </c>
      <c r="C622" s="13" t="str">
        <f>'3500 '!C622</f>
        <v>ფინანსური აქტივების ზრდა</v>
      </c>
      <c r="D622" s="14">
        <f>'3500 '!D622</f>
        <v>0</v>
      </c>
      <c r="E622" s="14">
        <f>'3500 '!E622</f>
        <v>0</v>
      </c>
      <c r="F622" s="44">
        <f>'3500 '!F622</f>
        <v>0</v>
      </c>
      <c r="G622" s="44">
        <f>'3500 '!G622</f>
        <v>0</v>
      </c>
      <c r="H622" s="53" t="str">
        <f>'3500 '!L622</f>
        <v/>
      </c>
      <c r="I622" s="14">
        <f>'3500 '!M622</f>
        <v>0</v>
      </c>
      <c r="J622" s="14">
        <f>'3500 '!O622</f>
        <v>0</v>
      </c>
      <c r="K622" s="14">
        <f>'3500 '!S622</f>
        <v>0</v>
      </c>
      <c r="L622" s="44">
        <f>'3500 '!T622</f>
        <v>0</v>
      </c>
      <c r="M622" s="53" t="str">
        <f>'3500 '!U622</f>
        <v/>
      </c>
      <c r="N622" s="63">
        <f>'3500 '!V622</f>
        <v>0</v>
      </c>
      <c r="O622" s="53" t="str">
        <f>'3500 '!AB622</f>
        <v/>
      </c>
      <c r="P622" s="63">
        <f>G622+'3500 '!W622-K622</f>
        <v>0</v>
      </c>
      <c r="Q622" s="81"/>
    </row>
    <row r="623" spans="1:17" s="6" customFormat="1" ht="15.75" thickBot="1" x14ac:dyDescent="0.3">
      <c r="A623" s="6" t="str">
        <f>'3500 '!A623</f>
        <v>b</v>
      </c>
      <c r="B623" s="71" t="str">
        <f>'3500 '!B623</f>
        <v/>
      </c>
      <c r="C623" s="17" t="str">
        <f>'3500 '!C623</f>
        <v>ვალდებულებების კლება</v>
      </c>
      <c r="D623" s="18">
        <f>'3500 '!D623</f>
        <v>0</v>
      </c>
      <c r="E623" s="18">
        <f>'3500 '!E623</f>
        <v>0</v>
      </c>
      <c r="F623" s="46">
        <f>'3500 '!F623</f>
        <v>0</v>
      </c>
      <c r="G623" s="46">
        <f>'3500 '!G623</f>
        <v>0</v>
      </c>
      <c r="H623" s="55" t="str">
        <f>'3500 '!L623</f>
        <v/>
      </c>
      <c r="I623" s="18">
        <f>'3500 '!M623</f>
        <v>0</v>
      </c>
      <c r="J623" s="18">
        <f>'3500 '!O623</f>
        <v>0</v>
      </c>
      <c r="K623" s="18">
        <f>'3500 '!S623</f>
        <v>0</v>
      </c>
      <c r="L623" s="46">
        <f>'3500 '!T623</f>
        <v>0</v>
      </c>
      <c r="M623" s="55" t="str">
        <f>'3500 '!U623</f>
        <v/>
      </c>
      <c r="N623" s="65">
        <f>'3500 '!V623</f>
        <v>0</v>
      </c>
      <c r="O623" s="55" t="str">
        <f>'3500 '!AB623</f>
        <v/>
      </c>
      <c r="P623" s="65">
        <f>G623+'3500 '!W623-K623</f>
        <v>0</v>
      </c>
      <c r="Q623" s="81"/>
    </row>
    <row r="624" spans="1:17" s="6" customFormat="1" ht="33" thickTop="1" thickBot="1" x14ac:dyDescent="0.3">
      <c r="A624" s="6" t="str">
        <f>'3500 '!A624</f>
        <v>a</v>
      </c>
      <c r="B624" s="67" t="str">
        <f>'3500 '!B624</f>
        <v>35 02 03 08</v>
      </c>
      <c r="C624" s="19" t="str">
        <f>'3500 '!C624</f>
        <v>ყრუთა კომუნიკაციის ხელშეწყობის ქვეპროგრამა</v>
      </c>
      <c r="D624" s="7">
        <f>'3500 '!D624</f>
        <v>40</v>
      </c>
      <c r="E624" s="7">
        <f>'3500 '!E624</f>
        <v>48</v>
      </c>
      <c r="F624" s="40">
        <f>'3500 '!F624</f>
        <v>32.5</v>
      </c>
      <c r="G624" s="40">
        <f>'3500 '!G624</f>
        <v>31.96</v>
      </c>
      <c r="H624" s="49">
        <f>'3500 '!L624</f>
        <v>0.98338461538461541</v>
      </c>
      <c r="I624" s="7">
        <f>'3500 '!M624</f>
        <v>0</v>
      </c>
      <c r="J624" s="7">
        <f>'3500 '!O624</f>
        <v>3.995000000000001</v>
      </c>
      <c r="K624" s="7">
        <f>'3500 '!S624</f>
        <v>3.995000000000001</v>
      </c>
      <c r="L624" s="40">
        <f>'3500 '!T624</f>
        <v>0.53999999999999915</v>
      </c>
      <c r="M624" s="49">
        <f>'3500 '!U624</f>
        <v>0.66583333333333339</v>
      </c>
      <c r="N624" s="59">
        <f>'3500 '!V624</f>
        <v>16.04</v>
      </c>
      <c r="O624" s="49">
        <f>'3500 '!AB624</f>
        <v>0.99916666666666665</v>
      </c>
      <c r="P624" s="59">
        <f>G624+'3500 '!W624-K624</f>
        <v>39.965000000000003</v>
      </c>
      <c r="Q624" s="81"/>
    </row>
    <row r="625" spans="1:17" s="6" customFormat="1" ht="18.75" thickTop="1" x14ac:dyDescent="0.25">
      <c r="A625" s="6" t="str">
        <f>'3500 '!A625</f>
        <v>b</v>
      </c>
      <c r="B625" s="69" t="str">
        <f>'3500 '!B625</f>
        <v/>
      </c>
      <c r="C625" s="8" t="str">
        <f>'3500 '!C625</f>
        <v>ხარჯები</v>
      </c>
      <c r="D625" s="9">
        <f>'3500 '!D625</f>
        <v>40</v>
      </c>
      <c r="E625" s="9">
        <f>'3500 '!E625</f>
        <v>48</v>
      </c>
      <c r="F625" s="41">
        <f>'3500 '!F625</f>
        <v>32.5</v>
      </c>
      <c r="G625" s="41">
        <f>'3500 '!G625</f>
        <v>31.96</v>
      </c>
      <c r="H625" s="50">
        <f>'3500 '!L625</f>
        <v>0.98338461538461541</v>
      </c>
      <c r="I625" s="9">
        <f>'3500 '!M625</f>
        <v>0</v>
      </c>
      <c r="J625" s="9">
        <f>'3500 '!O625</f>
        <v>3.995000000000001</v>
      </c>
      <c r="K625" s="9">
        <f>'3500 '!S625</f>
        <v>3.995000000000001</v>
      </c>
      <c r="L625" s="41">
        <f>'3500 '!T625</f>
        <v>0.53999999999999915</v>
      </c>
      <c r="M625" s="50">
        <f>'3500 '!U625</f>
        <v>0.66583333333333339</v>
      </c>
      <c r="N625" s="60">
        <f>'3500 '!V625</f>
        <v>16.04</v>
      </c>
      <c r="O625" s="50">
        <f>'3500 '!AB625</f>
        <v>0.99916666666666665</v>
      </c>
      <c r="P625" s="60">
        <f>G625+'3500 '!W625-K625</f>
        <v>39.965000000000003</v>
      </c>
      <c r="Q625" s="81"/>
    </row>
    <row r="626" spans="1:17" s="6" customFormat="1" ht="18" x14ac:dyDescent="0.25">
      <c r="A626" s="6" t="str">
        <f>'3500 '!A626</f>
        <v>b</v>
      </c>
      <c r="B626" s="70" t="str">
        <f>'3500 '!B626</f>
        <v/>
      </c>
      <c r="C626" s="10" t="str">
        <f>'3500 '!C626</f>
        <v>შრომის ანაზღაურება</v>
      </c>
      <c r="D626" s="12">
        <f>'3500 '!D626</f>
        <v>0</v>
      </c>
      <c r="E626" s="12">
        <f>'3500 '!E626</f>
        <v>0</v>
      </c>
      <c r="F626" s="43">
        <f>'3500 '!F626</f>
        <v>0</v>
      </c>
      <c r="G626" s="43">
        <f>'3500 '!G626</f>
        <v>0</v>
      </c>
      <c r="H626" s="52" t="str">
        <f>'3500 '!L626</f>
        <v/>
      </c>
      <c r="I626" s="12">
        <f>'3500 '!M626</f>
        <v>0</v>
      </c>
      <c r="J626" s="12">
        <f>'3500 '!O626</f>
        <v>0</v>
      </c>
      <c r="K626" s="12">
        <f>'3500 '!S626</f>
        <v>0</v>
      </c>
      <c r="L626" s="43">
        <f>'3500 '!T626</f>
        <v>0</v>
      </c>
      <c r="M626" s="52" t="str">
        <f>'3500 '!U626</f>
        <v/>
      </c>
      <c r="N626" s="62">
        <f>'3500 '!V626</f>
        <v>0</v>
      </c>
      <c r="O626" s="52" t="str">
        <f>'3500 '!AB626</f>
        <v/>
      </c>
      <c r="P626" s="62">
        <f>G626+'3500 '!W626-K626</f>
        <v>0</v>
      </c>
      <c r="Q626" s="81"/>
    </row>
    <row r="627" spans="1:17" s="6" customFormat="1" ht="18" x14ac:dyDescent="0.25">
      <c r="A627" s="6" t="str">
        <f>'3500 '!A627</f>
        <v>b</v>
      </c>
      <c r="B627" s="70" t="str">
        <f>'3500 '!B627</f>
        <v/>
      </c>
      <c r="C627" s="10" t="str">
        <f>'3500 '!C627</f>
        <v>საქონელი და მომსახურება</v>
      </c>
      <c r="D627" s="12">
        <f>'3500 '!D627</f>
        <v>0</v>
      </c>
      <c r="E627" s="12">
        <f>'3500 '!E627</f>
        <v>0</v>
      </c>
      <c r="F627" s="43">
        <f>'3500 '!F627</f>
        <v>0</v>
      </c>
      <c r="G627" s="43">
        <f>'3500 '!G627</f>
        <v>0</v>
      </c>
      <c r="H627" s="52" t="str">
        <f>'3500 '!L627</f>
        <v/>
      </c>
      <c r="I627" s="12">
        <f>'3500 '!M627</f>
        <v>0</v>
      </c>
      <c r="J627" s="12">
        <f>'3500 '!O627</f>
        <v>0</v>
      </c>
      <c r="K627" s="12">
        <f>'3500 '!S627</f>
        <v>0</v>
      </c>
      <c r="L627" s="43">
        <f>'3500 '!T627</f>
        <v>0</v>
      </c>
      <c r="M627" s="52" t="str">
        <f>'3500 '!U627</f>
        <v/>
      </c>
      <c r="N627" s="62">
        <f>'3500 '!V627</f>
        <v>0</v>
      </c>
      <c r="O627" s="52" t="str">
        <f>'3500 '!AB627</f>
        <v/>
      </c>
      <c r="P627" s="62">
        <f>G627+'3500 '!W627-K627</f>
        <v>0</v>
      </c>
      <c r="Q627" s="81"/>
    </row>
    <row r="628" spans="1:17" s="6" customFormat="1" ht="18" x14ac:dyDescent="0.25">
      <c r="A628" s="6" t="str">
        <f>'3500 '!A628</f>
        <v>b</v>
      </c>
      <c r="B628" s="70" t="str">
        <f>'3500 '!B628</f>
        <v/>
      </c>
      <c r="C628" s="10" t="str">
        <f>'3500 '!C628</f>
        <v>პროცენტი</v>
      </c>
      <c r="D628" s="12">
        <f>'3500 '!D628</f>
        <v>0</v>
      </c>
      <c r="E628" s="12">
        <f>'3500 '!E628</f>
        <v>0</v>
      </c>
      <c r="F628" s="43">
        <f>'3500 '!F628</f>
        <v>0</v>
      </c>
      <c r="G628" s="43">
        <f>'3500 '!G628</f>
        <v>0</v>
      </c>
      <c r="H628" s="52" t="str">
        <f>'3500 '!L628</f>
        <v/>
      </c>
      <c r="I628" s="12">
        <f>'3500 '!M628</f>
        <v>0</v>
      </c>
      <c r="J628" s="12">
        <f>'3500 '!O628</f>
        <v>0</v>
      </c>
      <c r="K628" s="12">
        <f>'3500 '!S628</f>
        <v>0</v>
      </c>
      <c r="L628" s="43">
        <f>'3500 '!T628</f>
        <v>0</v>
      </c>
      <c r="M628" s="52" t="str">
        <f>'3500 '!U628</f>
        <v/>
      </c>
      <c r="N628" s="62">
        <f>'3500 '!V628</f>
        <v>0</v>
      </c>
      <c r="O628" s="52" t="str">
        <f>'3500 '!AB628</f>
        <v/>
      </c>
      <c r="P628" s="62">
        <f>G628+'3500 '!W628-K628</f>
        <v>0</v>
      </c>
      <c r="Q628" s="81"/>
    </row>
    <row r="629" spans="1:17" s="6" customFormat="1" ht="18" x14ac:dyDescent="0.25">
      <c r="A629" s="6" t="str">
        <f>'3500 '!A629</f>
        <v>b</v>
      </c>
      <c r="B629" s="70" t="str">
        <f>'3500 '!B629</f>
        <v/>
      </c>
      <c r="C629" s="10" t="str">
        <f>'3500 '!C629</f>
        <v>სუბსიდიები</v>
      </c>
      <c r="D629" s="12">
        <f>'3500 '!D629</f>
        <v>0</v>
      </c>
      <c r="E629" s="12">
        <f>'3500 '!E629</f>
        <v>0</v>
      </c>
      <c r="F629" s="43">
        <f>'3500 '!F629</f>
        <v>0</v>
      </c>
      <c r="G629" s="43">
        <f>'3500 '!G629</f>
        <v>0</v>
      </c>
      <c r="H629" s="52" t="str">
        <f>'3500 '!L629</f>
        <v/>
      </c>
      <c r="I629" s="12">
        <f>'3500 '!M629</f>
        <v>0</v>
      </c>
      <c r="J629" s="12">
        <f>'3500 '!O629</f>
        <v>0</v>
      </c>
      <c r="K629" s="12">
        <f>'3500 '!S629</f>
        <v>0</v>
      </c>
      <c r="L629" s="43">
        <f>'3500 '!T629</f>
        <v>0</v>
      </c>
      <c r="M629" s="52" t="str">
        <f>'3500 '!U629</f>
        <v/>
      </c>
      <c r="N629" s="62">
        <f>'3500 '!V629</f>
        <v>0</v>
      </c>
      <c r="O629" s="52" t="str">
        <f>'3500 '!AB629</f>
        <v/>
      </c>
      <c r="P629" s="62">
        <f>G629+'3500 '!W629-K629</f>
        <v>0</v>
      </c>
      <c r="Q629" s="81"/>
    </row>
    <row r="630" spans="1:17" s="6" customFormat="1" ht="18" x14ac:dyDescent="0.25">
      <c r="A630" s="6" t="str">
        <f>'3500 '!A630</f>
        <v>b</v>
      </c>
      <c r="B630" s="70" t="str">
        <f>'3500 '!B630</f>
        <v/>
      </c>
      <c r="C630" s="10" t="str">
        <f>'3500 '!C630</f>
        <v>გრანტები</v>
      </c>
      <c r="D630" s="12">
        <f>'3500 '!D630</f>
        <v>0</v>
      </c>
      <c r="E630" s="12">
        <f>'3500 '!E630</f>
        <v>0</v>
      </c>
      <c r="F630" s="43">
        <f>'3500 '!F630</f>
        <v>0</v>
      </c>
      <c r="G630" s="43">
        <f>'3500 '!G630</f>
        <v>0</v>
      </c>
      <c r="H630" s="52" t="str">
        <f>'3500 '!L630</f>
        <v/>
      </c>
      <c r="I630" s="12">
        <f>'3500 '!M630</f>
        <v>0</v>
      </c>
      <c r="J630" s="12">
        <f>'3500 '!O630</f>
        <v>0</v>
      </c>
      <c r="K630" s="12">
        <f>'3500 '!S630</f>
        <v>0</v>
      </c>
      <c r="L630" s="43">
        <f>'3500 '!T630</f>
        <v>0</v>
      </c>
      <c r="M630" s="52" t="str">
        <f>'3500 '!U630</f>
        <v/>
      </c>
      <c r="N630" s="62">
        <f>'3500 '!V630</f>
        <v>0</v>
      </c>
      <c r="O630" s="52" t="str">
        <f>'3500 '!AB630</f>
        <v/>
      </c>
      <c r="P630" s="62">
        <f>G630+'3500 '!W630-K630</f>
        <v>0</v>
      </c>
      <c r="Q630" s="81"/>
    </row>
    <row r="631" spans="1:17" s="6" customFormat="1" ht="18" x14ac:dyDescent="0.25">
      <c r="A631" s="6" t="str">
        <f>'3500 '!A631</f>
        <v>b</v>
      </c>
      <c r="B631" s="70" t="str">
        <f>'3500 '!B631</f>
        <v/>
      </c>
      <c r="C631" s="10" t="str">
        <f>'3500 '!C631</f>
        <v>სოციალური უზრუნველყოფა</v>
      </c>
      <c r="D631" s="11">
        <f>'3500 '!D631</f>
        <v>40</v>
      </c>
      <c r="E631" s="11">
        <f>'3500 '!E631</f>
        <v>48</v>
      </c>
      <c r="F631" s="42">
        <f>'3500 '!F631</f>
        <v>32.5</v>
      </c>
      <c r="G631" s="42">
        <f>'3500 '!G631</f>
        <v>31.96</v>
      </c>
      <c r="H631" s="51">
        <f>'3500 '!L631</f>
        <v>0.98338461538461541</v>
      </c>
      <c r="I631" s="11">
        <f>'3500 '!M631</f>
        <v>0</v>
      </c>
      <c r="J631" s="11">
        <f>'3500 '!O631</f>
        <v>3.995000000000001</v>
      </c>
      <c r="K631" s="11">
        <f>'3500 '!S631</f>
        <v>3.995000000000001</v>
      </c>
      <c r="L631" s="42">
        <f>'3500 '!T631</f>
        <v>0.53999999999999915</v>
      </c>
      <c r="M631" s="51">
        <f>'3500 '!U631</f>
        <v>0.66583333333333339</v>
      </c>
      <c r="N631" s="61">
        <f>'3500 '!V631</f>
        <v>16.04</v>
      </c>
      <c r="O631" s="51">
        <f>'3500 '!AB631</f>
        <v>0.99916666666666665</v>
      </c>
      <c r="P631" s="61">
        <f>G631+'3500 '!W631-K631</f>
        <v>39.965000000000003</v>
      </c>
      <c r="Q631" s="81"/>
    </row>
    <row r="632" spans="1:17" s="6" customFormat="1" ht="18" x14ac:dyDescent="0.25">
      <c r="A632" s="6" t="str">
        <f>'3500 '!A632</f>
        <v>b</v>
      </c>
      <c r="B632" s="70" t="str">
        <f>'3500 '!B632</f>
        <v/>
      </c>
      <c r="C632" s="10" t="str">
        <f>'3500 '!C632</f>
        <v>სხვა ხარჯები</v>
      </c>
      <c r="D632" s="12">
        <f>'3500 '!D632</f>
        <v>0</v>
      </c>
      <c r="E632" s="12">
        <f>'3500 '!E632</f>
        <v>0</v>
      </c>
      <c r="F632" s="43">
        <f>'3500 '!F632</f>
        <v>0</v>
      </c>
      <c r="G632" s="43">
        <f>'3500 '!G632</f>
        <v>0</v>
      </c>
      <c r="H632" s="52" t="str">
        <f>'3500 '!L632</f>
        <v/>
      </c>
      <c r="I632" s="12">
        <f>'3500 '!M632</f>
        <v>0</v>
      </c>
      <c r="J632" s="12">
        <f>'3500 '!O632</f>
        <v>0</v>
      </c>
      <c r="K632" s="12">
        <f>'3500 '!S632</f>
        <v>0</v>
      </c>
      <c r="L632" s="43">
        <f>'3500 '!T632</f>
        <v>0</v>
      </c>
      <c r="M632" s="52" t="str">
        <f>'3500 '!U632</f>
        <v/>
      </c>
      <c r="N632" s="62">
        <f>'3500 '!V632</f>
        <v>0</v>
      </c>
      <c r="O632" s="52" t="str">
        <f>'3500 '!AB632</f>
        <v/>
      </c>
      <c r="P632" s="62">
        <f>G632+'3500 '!W632-K632</f>
        <v>0</v>
      </c>
      <c r="Q632" s="81"/>
    </row>
    <row r="633" spans="1:17" s="6" customFormat="1" ht="30" x14ac:dyDescent="0.25">
      <c r="A633" s="6" t="str">
        <f>'3500 '!A633</f>
        <v>b</v>
      </c>
      <c r="B633" s="69" t="str">
        <f>'3500 '!B633</f>
        <v/>
      </c>
      <c r="C633" s="13" t="str">
        <f>'3500 '!C633</f>
        <v>არაფინანსური აქტივების ზრდა</v>
      </c>
      <c r="D633" s="14">
        <f>'3500 '!D633</f>
        <v>0</v>
      </c>
      <c r="E633" s="14">
        <f>'3500 '!E633</f>
        <v>0</v>
      </c>
      <c r="F633" s="44">
        <f>'3500 '!F633</f>
        <v>0</v>
      </c>
      <c r="G633" s="44">
        <f>'3500 '!G633</f>
        <v>0</v>
      </c>
      <c r="H633" s="53" t="str">
        <f>'3500 '!L633</f>
        <v/>
      </c>
      <c r="I633" s="14">
        <f>'3500 '!M633</f>
        <v>0</v>
      </c>
      <c r="J633" s="14">
        <f>'3500 '!O633</f>
        <v>0</v>
      </c>
      <c r="K633" s="14">
        <f>'3500 '!S633</f>
        <v>0</v>
      </c>
      <c r="L633" s="44">
        <f>'3500 '!T633</f>
        <v>0</v>
      </c>
      <c r="M633" s="53" t="str">
        <f>'3500 '!U633</f>
        <v/>
      </c>
      <c r="N633" s="63">
        <f>'3500 '!V633</f>
        <v>0</v>
      </c>
      <c r="O633" s="53" t="str">
        <f>'3500 '!AB633</f>
        <v/>
      </c>
      <c r="P633" s="63">
        <f>G633+'3500 '!W633-K633</f>
        <v>0</v>
      </c>
      <c r="Q633" s="81"/>
    </row>
    <row r="634" spans="1:17" s="6" customFormat="1" x14ac:dyDescent="0.25">
      <c r="A634" s="6" t="str">
        <f>'3500 '!A634</f>
        <v>b</v>
      </c>
      <c r="B634" s="69" t="str">
        <f>'3500 '!B634</f>
        <v/>
      </c>
      <c r="C634" s="13" t="str">
        <f>'3500 '!C634</f>
        <v>ფინანსური აქტივების ზრდა</v>
      </c>
      <c r="D634" s="14">
        <f>'3500 '!D634</f>
        <v>0</v>
      </c>
      <c r="E634" s="14">
        <f>'3500 '!E634</f>
        <v>0</v>
      </c>
      <c r="F634" s="44">
        <f>'3500 '!F634</f>
        <v>0</v>
      </c>
      <c r="G634" s="44">
        <f>'3500 '!G634</f>
        <v>0</v>
      </c>
      <c r="H634" s="53" t="str">
        <f>'3500 '!L634</f>
        <v/>
      </c>
      <c r="I634" s="14">
        <f>'3500 '!M634</f>
        <v>0</v>
      </c>
      <c r="J634" s="14">
        <f>'3500 '!O634</f>
        <v>0</v>
      </c>
      <c r="K634" s="14">
        <f>'3500 '!S634</f>
        <v>0</v>
      </c>
      <c r="L634" s="44">
        <f>'3500 '!T634</f>
        <v>0</v>
      </c>
      <c r="M634" s="53" t="str">
        <f>'3500 '!U634</f>
        <v/>
      </c>
      <c r="N634" s="63">
        <f>'3500 '!V634</f>
        <v>0</v>
      </c>
      <c r="O634" s="53" t="str">
        <f>'3500 '!AB634</f>
        <v/>
      </c>
      <c r="P634" s="63">
        <f>G634+'3500 '!W634-K634</f>
        <v>0</v>
      </c>
      <c r="Q634" s="81"/>
    </row>
    <row r="635" spans="1:17" s="6" customFormat="1" ht="15.75" thickBot="1" x14ac:dyDescent="0.3">
      <c r="A635" s="6" t="str">
        <f>'3500 '!A635</f>
        <v>b</v>
      </c>
      <c r="B635" s="71" t="str">
        <f>'3500 '!B635</f>
        <v/>
      </c>
      <c r="C635" s="17" t="str">
        <f>'3500 '!C635</f>
        <v>ვალდებულებების კლება</v>
      </c>
      <c r="D635" s="18">
        <f>'3500 '!D635</f>
        <v>0</v>
      </c>
      <c r="E635" s="18">
        <f>'3500 '!E635</f>
        <v>0</v>
      </c>
      <c r="F635" s="46">
        <f>'3500 '!F635</f>
        <v>0</v>
      </c>
      <c r="G635" s="46">
        <f>'3500 '!G635</f>
        <v>0</v>
      </c>
      <c r="H635" s="55" t="str">
        <f>'3500 '!L635</f>
        <v/>
      </c>
      <c r="I635" s="18">
        <f>'3500 '!M635</f>
        <v>0</v>
      </c>
      <c r="J635" s="18">
        <f>'3500 '!O635</f>
        <v>0</v>
      </c>
      <c r="K635" s="18">
        <f>'3500 '!S635</f>
        <v>0</v>
      </c>
      <c r="L635" s="46">
        <f>'3500 '!T635</f>
        <v>0</v>
      </c>
      <c r="M635" s="55" t="str">
        <f>'3500 '!U635</f>
        <v/>
      </c>
      <c r="N635" s="65">
        <f>'3500 '!V635</f>
        <v>0</v>
      </c>
      <c r="O635" s="55" t="str">
        <f>'3500 '!AB635</f>
        <v/>
      </c>
      <c r="P635" s="65">
        <f>G635+'3500 '!W635-K635</f>
        <v>0</v>
      </c>
      <c r="Q635" s="81"/>
    </row>
    <row r="636" spans="1:17" s="6" customFormat="1" ht="48.75" thickTop="1" thickBot="1" x14ac:dyDescent="0.3">
      <c r="A636" s="6" t="str">
        <f>'3500 '!A636</f>
        <v>a</v>
      </c>
      <c r="B636" s="67" t="str">
        <f>'3500 '!B636</f>
        <v>35 02 03 09</v>
      </c>
      <c r="C636" s="19" t="str">
        <f>'3500 '!C636</f>
        <v>დამხმარე საშუალებებით უზრუნველყოფის ქვეპროგრამა</v>
      </c>
      <c r="D636" s="7">
        <f>'3500 '!D636</f>
        <v>2300</v>
      </c>
      <c r="E636" s="7">
        <f>'3500 '!E636</f>
        <v>2310.8000000000002</v>
      </c>
      <c r="F636" s="40">
        <f>'3500 '!F636</f>
        <v>1011.8</v>
      </c>
      <c r="G636" s="40">
        <f>'3500 '!G636</f>
        <v>1010.23907</v>
      </c>
      <c r="H636" s="49">
        <f>'3500 '!L636</f>
        <v>0.99845727416485475</v>
      </c>
      <c r="I636" s="7">
        <f>'3500 '!M636</f>
        <v>0</v>
      </c>
      <c r="J636" s="7">
        <f>'3500 '!O636</f>
        <v>107.23179999999996</v>
      </c>
      <c r="K636" s="7">
        <f>'3500 '!S636</f>
        <v>197.33579999999995</v>
      </c>
      <c r="L636" s="40">
        <f>'3500 '!T636</f>
        <v>1.5609299999999848</v>
      </c>
      <c r="M636" s="49">
        <f>'3500 '!U636</f>
        <v>0.43718152587848358</v>
      </c>
      <c r="N636" s="59">
        <f>'3500 '!V636</f>
        <v>1300.5609300000001</v>
      </c>
      <c r="O636" s="49">
        <f>'3500 '!AB636</f>
        <v>1.0000169075644798</v>
      </c>
      <c r="P636" s="59">
        <f>G636+'3500 '!W636-K636</f>
        <v>1337.70327</v>
      </c>
      <c r="Q636" s="81"/>
    </row>
    <row r="637" spans="1:17" s="6" customFormat="1" ht="18.75" thickTop="1" x14ac:dyDescent="0.25">
      <c r="A637" s="6" t="str">
        <f>'3500 '!A637</f>
        <v>b</v>
      </c>
      <c r="B637" s="69" t="str">
        <f>'3500 '!B637</f>
        <v/>
      </c>
      <c r="C637" s="8" t="str">
        <f>'3500 '!C637</f>
        <v>ხარჯები</v>
      </c>
      <c r="D637" s="9">
        <f>'3500 '!D637</f>
        <v>2300</v>
      </c>
      <c r="E637" s="9">
        <f>'3500 '!E637</f>
        <v>2310.8000000000002</v>
      </c>
      <c r="F637" s="41">
        <f>'3500 '!F637</f>
        <v>1011.8</v>
      </c>
      <c r="G637" s="41">
        <f>'3500 '!G637</f>
        <v>1010.23907</v>
      </c>
      <c r="H637" s="50">
        <f>'3500 '!L637</f>
        <v>0.99845727416485475</v>
      </c>
      <c r="I637" s="9">
        <f>'3500 '!M637</f>
        <v>0</v>
      </c>
      <c r="J637" s="9">
        <f>'3500 '!O637</f>
        <v>107.23179999999996</v>
      </c>
      <c r="K637" s="9">
        <f>'3500 '!S637</f>
        <v>197.33579999999995</v>
      </c>
      <c r="L637" s="41">
        <f>'3500 '!T637</f>
        <v>1.5609299999999848</v>
      </c>
      <c r="M637" s="50">
        <f>'3500 '!U637</f>
        <v>0.43718152587848358</v>
      </c>
      <c r="N637" s="60">
        <f>'3500 '!V637</f>
        <v>1300.5609300000001</v>
      </c>
      <c r="O637" s="50">
        <f>'3500 '!AB637</f>
        <v>1.0000169075644798</v>
      </c>
      <c r="P637" s="60">
        <f>G637+'3500 '!W637-K637</f>
        <v>1337.70327</v>
      </c>
      <c r="Q637" s="81"/>
    </row>
    <row r="638" spans="1:17" s="6" customFormat="1" ht="18" x14ac:dyDescent="0.25">
      <c r="A638" s="6" t="str">
        <f>'3500 '!A638</f>
        <v>b</v>
      </c>
      <c r="B638" s="70" t="str">
        <f>'3500 '!B638</f>
        <v/>
      </c>
      <c r="C638" s="10" t="str">
        <f>'3500 '!C638</f>
        <v>შრომის ანაზღაურება</v>
      </c>
      <c r="D638" s="12">
        <f>'3500 '!D638</f>
        <v>0</v>
      </c>
      <c r="E638" s="12">
        <f>'3500 '!E638</f>
        <v>0</v>
      </c>
      <c r="F638" s="43">
        <f>'3500 '!F638</f>
        <v>0</v>
      </c>
      <c r="G638" s="43">
        <f>'3500 '!G638</f>
        <v>0</v>
      </c>
      <c r="H638" s="52" t="str">
        <f>'3500 '!L638</f>
        <v/>
      </c>
      <c r="I638" s="12">
        <f>'3500 '!M638</f>
        <v>0</v>
      </c>
      <c r="J638" s="12">
        <f>'3500 '!O638</f>
        <v>0</v>
      </c>
      <c r="K638" s="12">
        <f>'3500 '!S638</f>
        <v>0</v>
      </c>
      <c r="L638" s="43">
        <f>'3500 '!T638</f>
        <v>0</v>
      </c>
      <c r="M638" s="52" t="str">
        <f>'3500 '!U638</f>
        <v/>
      </c>
      <c r="N638" s="62">
        <f>'3500 '!V638</f>
        <v>0</v>
      </c>
      <c r="O638" s="52" t="str">
        <f>'3500 '!AB638</f>
        <v/>
      </c>
      <c r="P638" s="62">
        <f>G638+'3500 '!W638-K638</f>
        <v>0</v>
      </c>
      <c r="Q638" s="81"/>
    </row>
    <row r="639" spans="1:17" s="6" customFormat="1" ht="18" x14ac:dyDescent="0.25">
      <c r="A639" s="6" t="str">
        <f>'3500 '!A639</f>
        <v>b</v>
      </c>
      <c r="B639" s="70" t="str">
        <f>'3500 '!B639</f>
        <v/>
      </c>
      <c r="C639" s="10" t="str">
        <f>'3500 '!C639</f>
        <v>საქონელი და მომსახურება</v>
      </c>
      <c r="D639" s="12">
        <f>'3500 '!D639</f>
        <v>0</v>
      </c>
      <c r="E639" s="12">
        <f>'3500 '!E639</f>
        <v>0</v>
      </c>
      <c r="F639" s="43">
        <f>'3500 '!F639</f>
        <v>0</v>
      </c>
      <c r="G639" s="43">
        <f>'3500 '!G639</f>
        <v>0</v>
      </c>
      <c r="H639" s="52" t="str">
        <f>'3500 '!L639</f>
        <v/>
      </c>
      <c r="I639" s="12">
        <f>'3500 '!M639</f>
        <v>0</v>
      </c>
      <c r="J639" s="12">
        <f>'3500 '!O639</f>
        <v>0</v>
      </c>
      <c r="K639" s="12">
        <f>'3500 '!S639</f>
        <v>0</v>
      </c>
      <c r="L639" s="43">
        <f>'3500 '!T639</f>
        <v>0</v>
      </c>
      <c r="M639" s="52" t="str">
        <f>'3500 '!U639</f>
        <v/>
      </c>
      <c r="N639" s="62">
        <f>'3500 '!V639</f>
        <v>0</v>
      </c>
      <c r="O639" s="52" t="str">
        <f>'3500 '!AB639</f>
        <v/>
      </c>
      <c r="P639" s="62">
        <f>G639+'3500 '!W639-K639</f>
        <v>0</v>
      </c>
      <c r="Q639" s="81"/>
    </row>
    <row r="640" spans="1:17" s="6" customFormat="1" ht="18" x14ac:dyDescent="0.25">
      <c r="A640" s="6" t="str">
        <f>'3500 '!A640</f>
        <v>b</v>
      </c>
      <c r="B640" s="70" t="str">
        <f>'3500 '!B640</f>
        <v/>
      </c>
      <c r="C640" s="10" t="str">
        <f>'3500 '!C640</f>
        <v>პროცენტი</v>
      </c>
      <c r="D640" s="12">
        <f>'3500 '!D640</f>
        <v>0</v>
      </c>
      <c r="E640" s="12">
        <f>'3500 '!E640</f>
        <v>0</v>
      </c>
      <c r="F640" s="43">
        <f>'3500 '!F640</f>
        <v>0</v>
      </c>
      <c r="G640" s="43">
        <f>'3500 '!G640</f>
        <v>0</v>
      </c>
      <c r="H640" s="52" t="str">
        <f>'3500 '!L640</f>
        <v/>
      </c>
      <c r="I640" s="12">
        <f>'3500 '!M640</f>
        <v>0</v>
      </c>
      <c r="J640" s="12">
        <f>'3500 '!O640</f>
        <v>0</v>
      </c>
      <c r="K640" s="12">
        <f>'3500 '!S640</f>
        <v>0</v>
      </c>
      <c r="L640" s="43">
        <f>'3500 '!T640</f>
        <v>0</v>
      </c>
      <c r="M640" s="52" t="str">
        <f>'3500 '!U640</f>
        <v/>
      </c>
      <c r="N640" s="62">
        <f>'3500 '!V640</f>
        <v>0</v>
      </c>
      <c r="O640" s="52" t="str">
        <f>'3500 '!AB640</f>
        <v/>
      </c>
      <c r="P640" s="62">
        <f>G640+'3500 '!W640-K640</f>
        <v>0</v>
      </c>
      <c r="Q640" s="81"/>
    </row>
    <row r="641" spans="1:17" s="6" customFormat="1" ht="18" x14ac:dyDescent="0.25">
      <c r="A641" s="6" t="str">
        <f>'3500 '!A641</f>
        <v>b</v>
      </c>
      <c r="B641" s="70" t="str">
        <f>'3500 '!B641</f>
        <v/>
      </c>
      <c r="C641" s="10" t="str">
        <f>'3500 '!C641</f>
        <v>სუბსიდიები</v>
      </c>
      <c r="D641" s="12">
        <f>'3500 '!D641</f>
        <v>0</v>
      </c>
      <c r="E641" s="12">
        <f>'3500 '!E641</f>
        <v>0</v>
      </c>
      <c r="F641" s="43">
        <f>'3500 '!F641</f>
        <v>0</v>
      </c>
      <c r="G641" s="43">
        <f>'3500 '!G641</f>
        <v>0</v>
      </c>
      <c r="H641" s="52" t="str">
        <f>'3500 '!L641</f>
        <v/>
      </c>
      <c r="I641" s="12">
        <f>'3500 '!M641</f>
        <v>0</v>
      </c>
      <c r="J641" s="12">
        <f>'3500 '!O641</f>
        <v>0</v>
      </c>
      <c r="K641" s="12">
        <f>'3500 '!S641</f>
        <v>0</v>
      </c>
      <c r="L641" s="43">
        <f>'3500 '!T641</f>
        <v>0</v>
      </c>
      <c r="M641" s="52" t="str">
        <f>'3500 '!U641</f>
        <v/>
      </c>
      <c r="N641" s="62">
        <f>'3500 '!V641</f>
        <v>0</v>
      </c>
      <c r="O641" s="52" t="str">
        <f>'3500 '!AB641</f>
        <v/>
      </c>
      <c r="P641" s="62">
        <f>G641+'3500 '!W641-K641</f>
        <v>0</v>
      </c>
      <c r="Q641" s="81"/>
    </row>
    <row r="642" spans="1:17" s="6" customFormat="1" ht="18" x14ac:dyDescent="0.25">
      <c r="A642" s="6" t="str">
        <f>'3500 '!A642</f>
        <v>b</v>
      </c>
      <c r="B642" s="70" t="str">
        <f>'3500 '!B642</f>
        <v/>
      </c>
      <c r="C642" s="10" t="str">
        <f>'3500 '!C642</f>
        <v>გრანტები</v>
      </c>
      <c r="D642" s="12">
        <f>'3500 '!D642</f>
        <v>0</v>
      </c>
      <c r="E642" s="12">
        <f>'3500 '!E642</f>
        <v>0</v>
      </c>
      <c r="F642" s="43">
        <f>'3500 '!F642</f>
        <v>0</v>
      </c>
      <c r="G642" s="43">
        <f>'3500 '!G642</f>
        <v>0</v>
      </c>
      <c r="H642" s="52" t="str">
        <f>'3500 '!L642</f>
        <v/>
      </c>
      <c r="I642" s="12">
        <f>'3500 '!M642</f>
        <v>0</v>
      </c>
      <c r="J642" s="12">
        <f>'3500 '!O642</f>
        <v>0</v>
      </c>
      <c r="K642" s="12">
        <f>'3500 '!S642</f>
        <v>0</v>
      </c>
      <c r="L642" s="43">
        <f>'3500 '!T642</f>
        <v>0</v>
      </c>
      <c r="M642" s="52" t="str">
        <f>'3500 '!U642</f>
        <v/>
      </c>
      <c r="N642" s="62">
        <f>'3500 '!V642</f>
        <v>0</v>
      </c>
      <c r="O642" s="52" t="str">
        <f>'3500 '!AB642</f>
        <v/>
      </c>
      <c r="P642" s="62">
        <f>G642+'3500 '!W642-K642</f>
        <v>0</v>
      </c>
      <c r="Q642" s="81"/>
    </row>
    <row r="643" spans="1:17" s="6" customFormat="1" ht="18" x14ac:dyDescent="0.25">
      <c r="A643" s="6" t="str">
        <f>'3500 '!A643</f>
        <v>b</v>
      </c>
      <c r="B643" s="70" t="str">
        <f>'3500 '!B643</f>
        <v/>
      </c>
      <c r="C643" s="10" t="str">
        <f>'3500 '!C643</f>
        <v>სოციალური უზრუნველყოფა</v>
      </c>
      <c r="D643" s="11">
        <f>'3500 '!D643</f>
        <v>1300</v>
      </c>
      <c r="E643" s="11">
        <f>'3500 '!E643</f>
        <v>1032.8</v>
      </c>
      <c r="F643" s="42">
        <f>'3500 '!F643</f>
        <v>682.8</v>
      </c>
      <c r="G643" s="42">
        <f>'3500 '!G643</f>
        <v>682.18606999999997</v>
      </c>
      <c r="H643" s="51">
        <f>'3500 '!L643</f>
        <v>0.99910086408904508</v>
      </c>
      <c r="I643" s="11">
        <f>'3500 '!M643</f>
        <v>0</v>
      </c>
      <c r="J643" s="11">
        <f>'3500 '!O643</f>
        <v>91.57099999999997</v>
      </c>
      <c r="K643" s="11">
        <f>'3500 '!S643</f>
        <v>0</v>
      </c>
      <c r="L643" s="42">
        <f>'3500 '!T643</f>
        <v>0.6139299999999821</v>
      </c>
      <c r="M643" s="51">
        <f>'3500 '!U643</f>
        <v>0.66052098179705654</v>
      </c>
      <c r="N643" s="61">
        <f>'3500 '!V643</f>
        <v>350.61392999999998</v>
      </c>
      <c r="O643" s="51">
        <f>'3500 '!AB643</f>
        <v>1.9198161018590241</v>
      </c>
      <c r="P643" s="61">
        <f>G643+'3500 '!W643-K643</f>
        <v>1141.18607</v>
      </c>
      <c r="Q643" s="81"/>
    </row>
    <row r="644" spans="1:17" s="6" customFormat="1" ht="18" x14ac:dyDescent="0.25">
      <c r="A644" s="6" t="str">
        <f>'3500 '!A644</f>
        <v>b</v>
      </c>
      <c r="B644" s="70" t="str">
        <f>'3500 '!B644</f>
        <v/>
      </c>
      <c r="C644" s="10" t="str">
        <f>'3500 '!C644</f>
        <v>სხვა ხარჯები</v>
      </c>
      <c r="D644" s="11">
        <f>'3500 '!D644</f>
        <v>1000</v>
      </c>
      <c r="E644" s="11">
        <f>'3500 '!E644</f>
        <v>1278</v>
      </c>
      <c r="F644" s="42">
        <f>'3500 '!F644</f>
        <v>329</v>
      </c>
      <c r="G644" s="42">
        <f>'3500 '!G644</f>
        <v>328.053</v>
      </c>
      <c r="H644" s="51">
        <f>'3500 '!L644</f>
        <v>0.99712158054711242</v>
      </c>
      <c r="I644" s="11">
        <f>'3500 '!M644</f>
        <v>0</v>
      </c>
      <c r="J644" s="11">
        <f>'3500 '!O644</f>
        <v>15.6608</v>
      </c>
      <c r="K644" s="11">
        <f>'3500 '!S644</f>
        <v>197.33580000000001</v>
      </c>
      <c r="L644" s="42">
        <f>'3500 '!T644</f>
        <v>0.94700000000000273</v>
      </c>
      <c r="M644" s="51">
        <f>'3500 '!U644</f>
        <v>0.2566924882629108</v>
      </c>
      <c r="N644" s="61">
        <f>'3500 '!V644</f>
        <v>949.947</v>
      </c>
      <c r="O644" s="51">
        <f>'3500 '!AB644</f>
        <v>0.2566924882629108</v>
      </c>
      <c r="P644" s="61">
        <f>G644+'3500 '!W644-K644</f>
        <v>196.5172</v>
      </c>
      <c r="Q644" s="81"/>
    </row>
    <row r="645" spans="1:17" s="6" customFormat="1" ht="30" x14ac:dyDescent="0.25">
      <c r="A645" s="6" t="str">
        <f>'3500 '!A645</f>
        <v>b</v>
      </c>
      <c r="B645" s="69" t="str">
        <f>'3500 '!B645</f>
        <v/>
      </c>
      <c r="C645" s="13" t="str">
        <f>'3500 '!C645</f>
        <v>არაფინანსური აქტივების ზრდა</v>
      </c>
      <c r="D645" s="14">
        <f>'3500 '!D645</f>
        <v>0</v>
      </c>
      <c r="E645" s="14">
        <f>'3500 '!E645</f>
        <v>0</v>
      </c>
      <c r="F645" s="44">
        <f>'3500 '!F645</f>
        <v>0</v>
      </c>
      <c r="G645" s="44">
        <f>'3500 '!G645</f>
        <v>0</v>
      </c>
      <c r="H645" s="53" t="str">
        <f>'3500 '!L645</f>
        <v/>
      </c>
      <c r="I645" s="14">
        <f>'3500 '!M645</f>
        <v>0</v>
      </c>
      <c r="J645" s="14">
        <f>'3500 '!O645</f>
        <v>0</v>
      </c>
      <c r="K645" s="14">
        <f>'3500 '!S645</f>
        <v>0</v>
      </c>
      <c r="L645" s="44">
        <f>'3500 '!T645</f>
        <v>0</v>
      </c>
      <c r="M645" s="53" t="str">
        <f>'3500 '!U645</f>
        <v/>
      </c>
      <c r="N645" s="63">
        <f>'3500 '!V645</f>
        <v>0</v>
      </c>
      <c r="O645" s="53" t="str">
        <f>'3500 '!AB645</f>
        <v/>
      </c>
      <c r="P645" s="63">
        <f>G645+'3500 '!W645-K645</f>
        <v>0</v>
      </c>
      <c r="Q645" s="81"/>
    </row>
    <row r="646" spans="1:17" s="6" customFormat="1" x14ac:dyDescent="0.25">
      <c r="A646" s="6" t="str">
        <f>'3500 '!A646</f>
        <v>b</v>
      </c>
      <c r="B646" s="69" t="str">
        <f>'3500 '!B646</f>
        <v/>
      </c>
      <c r="C646" s="13" t="str">
        <f>'3500 '!C646</f>
        <v>ფინანსური აქტივების ზრდა</v>
      </c>
      <c r="D646" s="14">
        <f>'3500 '!D646</f>
        <v>0</v>
      </c>
      <c r="E646" s="14">
        <f>'3500 '!E646</f>
        <v>0</v>
      </c>
      <c r="F646" s="44">
        <f>'3500 '!F646</f>
        <v>0</v>
      </c>
      <c r="G646" s="44">
        <f>'3500 '!G646</f>
        <v>0</v>
      </c>
      <c r="H646" s="53" t="str">
        <f>'3500 '!L646</f>
        <v/>
      </c>
      <c r="I646" s="14">
        <f>'3500 '!M646</f>
        <v>0</v>
      </c>
      <c r="J646" s="14">
        <f>'3500 '!O646</f>
        <v>0</v>
      </c>
      <c r="K646" s="14">
        <f>'3500 '!S646</f>
        <v>0</v>
      </c>
      <c r="L646" s="44">
        <f>'3500 '!T646</f>
        <v>0</v>
      </c>
      <c r="M646" s="53" t="str">
        <f>'3500 '!U646</f>
        <v/>
      </c>
      <c r="N646" s="63">
        <f>'3500 '!V646</f>
        <v>0</v>
      </c>
      <c r="O646" s="53" t="str">
        <f>'3500 '!AB646</f>
        <v/>
      </c>
      <c r="P646" s="63">
        <f>G646+'3500 '!W646-K646</f>
        <v>0</v>
      </c>
      <c r="Q646" s="81"/>
    </row>
    <row r="647" spans="1:17" s="6" customFormat="1" ht="15.75" thickBot="1" x14ac:dyDescent="0.3">
      <c r="A647" s="6" t="str">
        <f>'3500 '!A647</f>
        <v>b</v>
      </c>
      <c r="B647" s="71" t="str">
        <f>'3500 '!B647</f>
        <v/>
      </c>
      <c r="C647" s="17" t="str">
        <f>'3500 '!C647</f>
        <v>ვალდებულებების კლება</v>
      </c>
      <c r="D647" s="18">
        <f>'3500 '!D647</f>
        <v>0</v>
      </c>
      <c r="E647" s="18">
        <f>'3500 '!E647</f>
        <v>0</v>
      </c>
      <c r="F647" s="46">
        <f>'3500 '!F647</f>
        <v>0</v>
      </c>
      <c r="G647" s="46">
        <f>'3500 '!G647</f>
        <v>0</v>
      </c>
      <c r="H647" s="55" t="str">
        <f>'3500 '!L647</f>
        <v/>
      </c>
      <c r="I647" s="18">
        <f>'3500 '!M647</f>
        <v>0</v>
      </c>
      <c r="J647" s="18">
        <f>'3500 '!O647</f>
        <v>0</v>
      </c>
      <c r="K647" s="18">
        <f>'3500 '!S647</f>
        <v>0</v>
      </c>
      <c r="L647" s="46">
        <f>'3500 '!T647</f>
        <v>0</v>
      </c>
      <c r="M647" s="55" t="str">
        <f>'3500 '!U647</f>
        <v/>
      </c>
      <c r="N647" s="65">
        <f>'3500 '!V647</f>
        <v>0</v>
      </c>
      <c r="O647" s="55" t="str">
        <f>'3500 '!AB647</f>
        <v/>
      </c>
      <c r="P647" s="65">
        <f>G647+'3500 '!W647-K647</f>
        <v>0</v>
      </c>
      <c r="Q647" s="81"/>
    </row>
    <row r="648" spans="1:17" s="6" customFormat="1" ht="33" thickTop="1" thickBot="1" x14ac:dyDescent="0.3">
      <c r="A648" s="6" t="str">
        <f>'3500 '!A648</f>
        <v>a</v>
      </c>
      <c r="B648" s="67" t="str">
        <f>'3500 '!B648</f>
        <v>35 02 03 10</v>
      </c>
      <c r="C648" s="19" t="str">
        <f>'3500 '!C648</f>
        <v>მინდობით აღზრდის ქვეპროგრამა</v>
      </c>
      <c r="D648" s="7">
        <f>'3500 '!D648</f>
        <v>5355</v>
      </c>
      <c r="E648" s="7">
        <f>'3500 '!E648</f>
        <v>6201.2</v>
      </c>
      <c r="F648" s="40">
        <f>'3500 '!F648</f>
        <v>4604</v>
      </c>
      <c r="G648" s="40">
        <f>'3500 '!G648</f>
        <v>4603.62</v>
      </c>
      <c r="H648" s="49">
        <f>'3500 '!L648</f>
        <v>0.99991746307558638</v>
      </c>
      <c r="I648" s="7">
        <f>'3500 '!M648</f>
        <v>0</v>
      </c>
      <c r="J648" s="7">
        <f>'3500 '!O648</f>
        <v>515.0949999999998</v>
      </c>
      <c r="K648" s="7">
        <f>'3500 '!S648</f>
        <v>516.17499999999973</v>
      </c>
      <c r="L648" s="40">
        <f>'3500 '!T648</f>
        <v>0.38000000000010914</v>
      </c>
      <c r="M648" s="49">
        <f>'3500 '!U648</f>
        <v>0.74237566922531129</v>
      </c>
      <c r="N648" s="59">
        <f>'3500 '!V648</f>
        <v>1597.58</v>
      </c>
      <c r="O648" s="49">
        <f>'3500 '!AB648</f>
        <v>0.99490743727020581</v>
      </c>
      <c r="P648" s="59">
        <f>G648+'3500 '!W648-K648</f>
        <v>5653.4449999999997</v>
      </c>
      <c r="Q648" s="81"/>
    </row>
    <row r="649" spans="1:17" s="6" customFormat="1" ht="18.75" thickTop="1" x14ac:dyDescent="0.25">
      <c r="A649" s="6" t="str">
        <f>'3500 '!A649</f>
        <v>b</v>
      </c>
      <c r="B649" s="69" t="str">
        <f>'3500 '!B649</f>
        <v/>
      </c>
      <c r="C649" s="8" t="str">
        <f>'3500 '!C649</f>
        <v>ხარჯები</v>
      </c>
      <c r="D649" s="9">
        <f>'3500 '!D649</f>
        <v>5355</v>
      </c>
      <c r="E649" s="9">
        <f>'3500 '!E649</f>
        <v>6201.2</v>
      </c>
      <c r="F649" s="41">
        <f>'3500 '!F649</f>
        <v>4604</v>
      </c>
      <c r="G649" s="41">
        <f>'3500 '!G649</f>
        <v>4603.62</v>
      </c>
      <c r="H649" s="50">
        <f>'3500 '!L649</f>
        <v>0.99991746307558638</v>
      </c>
      <c r="I649" s="9">
        <f>'3500 '!M649</f>
        <v>0</v>
      </c>
      <c r="J649" s="9">
        <f>'3500 '!O649</f>
        <v>515.0949999999998</v>
      </c>
      <c r="K649" s="9">
        <f>'3500 '!S649</f>
        <v>516.17499999999973</v>
      </c>
      <c r="L649" s="41">
        <f>'3500 '!T649</f>
        <v>0.38000000000010914</v>
      </c>
      <c r="M649" s="50">
        <f>'3500 '!U649</f>
        <v>0.74237566922531129</v>
      </c>
      <c r="N649" s="60">
        <f>'3500 '!V649</f>
        <v>1597.58</v>
      </c>
      <c r="O649" s="50">
        <f>'3500 '!AB649</f>
        <v>0.99490743727020581</v>
      </c>
      <c r="P649" s="60">
        <f>G649+'3500 '!W649-K649</f>
        <v>5653.4449999999997</v>
      </c>
      <c r="Q649" s="81"/>
    </row>
    <row r="650" spans="1:17" s="6" customFormat="1" ht="18" x14ac:dyDescent="0.25">
      <c r="A650" s="6" t="str">
        <f>'3500 '!A650</f>
        <v>b</v>
      </c>
      <c r="B650" s="70" t="str">
        <f>'3500 '!B650</f>
        <v/>
      </c>
      <c r="C650" s="10" t="str">
        <f>'3500 '!C650</f>
        <v>შრომის ანაზღაურება</v>
      </c>
      <c r="D650" s="12">
        <f>'3500 '!D650</f>
        <v>0</v>
      </c>
      <c r="E650" s="12">
        <f>'3500 '!E650</f>
        <v>0</v>
      </c>
      <c r="F650" s="43">
        <f>'3500 '!F650</f>
        <v>0</v>
      </c>
      <c r="G650" s="43">
        <f>'3500 '!G650</f>
        <v>0</v>
      </c>
      <c r="H650" s="52" t="str">
        <f>'3500 '!L650</f>
        <v/>
      </c>
      <c r="I650" s="12">
        <f>'3500 '!M650</f>
        <v>0</v>
      </c>
      <c r="J650" s="12">
        <f>'3500 '!O650</f>
        <v>0</v>
      </c>
      <c r="K650" s="12">
        <f>'3500 '!S650</f>
        <v>0</v>
      </c>
      <c r="L650" s="43">
        <f>'3500 '!T650</f>
        <v>0</v>
      </c>
      <c r="M650" s="52" t="str">
        <f>'3500 '!U650</f>
        <v/>
      </c>
      <c r="N650" s="62">
        <f>'3500 '!V650</f>
        <v>0</v>
      </c>
      <c r="O650" s="52" t="str">
        <f>'3500 '!AB650</f>
        <v/>
      </c>
      <c r="P650" s="62">
        <f>G650+'3500 '!W650-K650</f>
        <v>0</v>
      </c>
      <c r="Q650" s="81"/>
    </row>
    <row r="651" spans="1:17" s="6" customFormat="1" ht="18" x14ac:dyDescent="0.25">
      <c r="A651" s="6" t="str">
        <f>'3500 '!A651</f>
        <v>b</v>
      </c>
      <c r="B651" s="70" t="str">
        <f>'3500 '!B651</f>
        <v/>
      </c>
      <c r="C651" s="10" t="str">
        <f>'3500 '!C651</f>
        <v>საქონელი და მომსახურება</v>
      </c>
      <c r="D651" s="12">
        <f>'3500 '!D651</f>
        <v>0</v>
      </c>
      <c r="E651" s="12">
        <f>'3500 '!E651</f>
        <v>0</v>
      </c>
      <c r="F651" s="43">
        <f>'3500 '!F651</f>
        <v>0</v>
      </c>
      <c r="G651" s="43">
        <f>'3500 '!G651</f>
        <v>0</v>
      </c>
      <c r="H651" s="52" t="str">
        <f>'3500 '!L651</f>
        <v/>
      </c>
      <c r="I651" s="12">
        <f>'3500 '!M651</f>
        <v>0</v>
      </c>
      <c r="J651" s="12">
        <f>'3500 '!O651</f>
        <v>0</v>
      </c>
      <c r="K651" s="12">
        <f>'3500 '!S651</f>
        <v>0</v>
      </c>
      <c r="L651" s="43">
        <f>'3500 '!T651</f>
        <v>0</v>
      </c>
      <c r="M651" s="52" t="str">
        <f>'3500 '!U651</f>
        <v/>
      </c>
      <c r="N651" s="62">
        <f>'3500 '!V651</f>
        <v>0</v>
      </c>
      <c r="O651" s="52" t="str">
        <f>'3500 '!AB651</f>
        <v/>
      </c>
      <c r="P651" s="62">
        <f>G651+'3500 '!W651-K651</f>
        <v>0</v>
      </c>
      <c r="Q651" s="81"/>
    </row>
    <row r="652" spans="1:17" s="6" customFormat="1" ht="18" x14ac:dyDescent="0.25">
      <c r="A652" s="6" t="str">
        <f>'3500 '!A652</f>
        <v>b</v>
      </c>
      <c r="B652" s="70" t="str">
        <f>'3500 '!B652</f>
        <v/>
      </c>
      <c r="C652" s="10" t="str">
        <f>'3500 '!C652</f>
        <v>პროცენტი</v>
      </c>
      <c r="D652" s="12">
        <f>'3500 '!D652</f>
        <v>0</v>
      </c>
      <c r="E652" s="12">
        <f>'3500 '!E652</f>
        <v>0</v>
      </c>
      <c r="F652" s="43">
        <f>'3500 '!F652</f>
        <v>0</v>
      </c>
      <c r="G652" s="43">
        <f>'3500 '!G652</f>
        <v>0</v>
      </c>
      <c r="H652" s="52" t="str">
        <f>'3500 '!L652</f>
        <v/>
      </c>
      <c r="I652" s="12">
        <f>'3500 '!M652</f>
        <v>0</v>
      </c>
      <c r="J652" s="12">
        <f>'3500 '!O652</f>
        <v>0</v>
      </c>
      <c r="K652" s="12">
        <f>'3500 '!S652</f>
        <v>0</v>
      </c>
      <c r="L652" s="43">
        <f>'3500 '!T652</f>
        <v>0</v>
      </c>
      <c r="M652" s="52" t="str">
        <f>'3500 '!U652</f>
        <v/>
      </c>
      <c r="N652" s="62">
        <f>'3500 '!V652</f>
        <v>0</v>
      </c>
      <c r="O652" s="52" t="str">
        <f>'3500 '!AB652</f>
        <v/>
      </c>
      <c r="P652" s="62">
        <f>G652+'3500 '!W652-K652</f>
        <v>0</v>
      </c>
      <c r="Q652" s="81"/>
    </row>
    <row r="653" spans="1:17" s="6" customFormat="1" ht="18" x14ac:dyDescent="0.25">
      <c r="A653" s="6" t="str">
        <f>'3500 '!A653</f>
        <v>b</v>
      </c>
      <c r="B653" s="70" t="str">
        <f>'3500 '!B653</f>
        <v/>
      </c>
      <c r="C653" s="10" t="str">
        <f>'3500 '!C653</f>
        <v>სუბსიდიები</v>
      </c>
      <c r="D653" s="12">
        <f>'3500 '!D653</f>
        <v>0</v>
      </c>
      <c r="E653" s="12">
        <f>'3500 '!E653</f>
        <v>0</v>
      </c>
      <c r="F653" s="43">
        <f>'3500 '!F653</f>
        <v>0</v>
      </c>
      <c r="G653" s="43">
        <f>'3500 '!G653</f>
        <v>0</v>
      </c>
      <c r="H653" s="52" t="str">
        <f>'3500 '!L653</f>
        <v/>
      </c>
      <c r="I653" s="12">
        <f>'3500 '!M653</f>
        <v>0</v>
      </c>
      <c r="J653" s="12">
        <f>'3500 '!O653</f>
        <v>0</v>
      </c>
      <c r="K653" s="12">
        <f>'3500 '!S653</f>
        <v>0</v>
      </c>
      <c r="L653" s="43">
        <f>'3500 '!T653</f>
        <v>0</v>
      </c>
      <c r="M653" s="52" t="str">
        <f>'3500 '!U653</f>
        <v/>
      </c>
      <c r="N653" s="62">
        <f>'3500 '!V653</f>
        <v>0</v>
      </c>
      <c r="O653" s="52" t="str">
        <f>'3500 '!AB653</f>
        <v/>
      </c>
      <c r="P653" s="62">
        <f>G653+'3500 '!W653-K653</f>
        <v>0</v>
      </c>
      <c r="Q653" s="81"/>
    </row>
    <row r="654" spans="1:17" s="6" customFormat="1" ht="18" x14ac:dyDescent="0.25">
      <c r="A654" s="6" t="str">
        <f>'3500 '!A654</f>
        <v>b</v>
      </c>
      <c r="B654" s="70" t="str">
        <f>'3500 '!B654</f>
        <v/>
      </c>
      <c r="C654" s="10" t="str">
        <f>'3500 '!C654</f>
        <v>გრანტები</v>
      </c>
      <c r="D654" s="12">
        <f>'3500 '!D654</f>
        <v>0</v>
      </c>
      <c r="E654" s="12">
        <f>'3500 '!E654</f>
        <v>0</v>
      </c>
      <c r="F654" s="43">
        <f>'3500 '!F654</f>
        <v>0</v>
      </c>
      <c r="G654" s="43">
        <f>'3500 '!G654</f>
        <v>0</v>
      </c>
      <c r="H654" s="52" t="str">
        <f>'3500 '!L654</f>
        <v/>
      </c>
      <c r="I654" s="12">
        <f>'3500 '!M654</f>
        <v>0</v>
      </c>
      <c r="J654" s="12">
        <f>'3500 '!O654</f>
        <v>0</v>
      </c>
      <c r="K654" s="12">
        <f>'3500 '!S654</f>
        <v>0</v>
      </c>
      <c r="L654" s="43">
        <f>'3500 '!T654</f>
        <v>0</v>
      </c>
      <c r="M654" s="52" t="str">
        <f>'3500 '!U654</f>
        <v/>
      </c>
      <c r="N654" s="62">
        <f>'3500 '!V654</f>
        <v>0</v>
      </c>
      <c r="O654" s="52" t="str">
        <f>'3500 '!AB654</f>
        <v/>
      </c>
      <c r="P654" s="62">
        <f>G654+'3500 '!W654-K654</f>
        <v>0</v>
      </c>
      <c r="Q654" s="81"/>
    </row>
    <row r="655" spans="1:17" s="6" customFormat="1" ht="18" x14ac:dyDescent="0.25">
      <c r="A655" s="6" t="str">
        <f>'3500 '!A655</f>
        <v>b</v>
      </c>
      <c r="B655" s="70" t="str">
        <f>'3500 '!B655</f>
        <v/>
      </c>
      <c r="C655" s="10" t="str">
        <f>'3500 '!C655</f>
        <v>სოციალური უზრუნველყოფა</v>
      </c>
      <c r="D655" s="11">
        <f>'3500 '!D655</f>
        <v>5355</v>
      </c>
      <c r="E655" s="11">
        <f>'3500 '!E655</f>
        <v>6201.2</v>
      </c>
      <c r="F655" s="42">
        <f>'3500 '!F655</f>
        <v>4604</v>
      </c>
      <c r="G655" s="42">
        <f>'3500 '!G655</f>
        <v>4603.62</v>
      </c>
      <c r="H655" s="51">
        <f>'3500 '!L655</f>
        <v>0.99991746307558638</v>
      </c>
      <c r="I655" s="11">
        <f>'3500 '!M655</f>
        <v>0</v>
      </c>
      <c r="J655" s="11">
        <f>'3500 '!O655</f>
        <v>515.0949999999998</v>
      </c>
      <c r="K655" s="11">
        <f>'3500 '!S655</f>
        <v>516.17499999999973</v>
      </c>
      <c r="L655" s="42">
        <f>'3500 '!T655</f>
        <v>0.38000000000010914</v>
      </c>
      <c r="M655" s="51">
        <f>'3500 '!U655</f>
        <v>0.74237566922531129</v>
      </c>
      <c r="N655" s="61">
        <f>'3500 '!V655</f>
        <v>1597.58</v>
      </c>
      <c r="O655" s="51">
        <f>'3500 '!AB655</f>
        <v>0.99490743727020581</v>
      </c>
      <c r="P655" s="61">
        <f>G655+'3500 '!W655-K655</f>
        <v>5653.4449999999997</v>
      </c>
      <c r="Q655" s="81"/>
    </row>
    <row r="656" spans="1:17" s="6" customFormat="1" ht="18" x14ac:dyDescent="0.25">
      <c r="A656" s="6" t="str">
        <f>'3500 '!A656</f>
        <v>b</v>
      </c>
      <c r="B656" s="70" t="str">
        <f>'3500 '!B656</f>
        <v/>
      </c>
      <c r="C656" s="10" t="str">
        <f>'3500 '!C656</f>
        <v>სხვა ხარჯები</v>
      </c>
      <c r="D656" s="12">
        <f>'3500 '!D656</f>
        <v>0</v>
      </c>
      <c r="E656" s="12">
        <f>'3500 '!E656</f>
        <v>0</v>
      </c>
      <c r="F656" s="43">
        <f>'3500 '!F656</f>
        <v>0</v>
      </c>
      <c r="G656" s="43">
        <f>'3500 '!G656</f>
        <v>0</v>
      </c>
      <c r="H656" s="52" t="str">
        <f>'3500 '!L656</f>
        <v/>
      </c>
      <c r="I656" s="12">
        <f>'3500 '!M656</f>
        <v>0</v>
      </c>
      <c r="J656" s="12">
        <f>'3500 '!O656</f>
        <v>0</v>
      </c>
      <c r="K656" s="12">
        <f>'3500 '!S656</f>
        <v>0</v>
      </c>
      <c r="L656" s="43">
        <f>'3500 '!T656</f>
        <v>0</v>
      </c>
      <c r="M656" s="52" t="str">
        <f>'3500 '!U656</f>
        <v/>
      </c>
      <c r="N656" s="62">
        <f>'3500 '!V656</f>
        <v>0</v>
      </c>
      <c r="O656" s="52" t="str">
        <f>'3500 '!AB656</f>
        <v/>
      </c>
      <c r="P656" s="62">
        <f>G656+'3500 '!W656-K656</f>
        <v>0</v>
      </c>
      <c r="Q656" s="81"/>
    </row>
    <row r="657" spans="1:17" s="6" customFormat="1" ht="30" x14ac:dyDescent="0.25">
      <c r="A657" s="6" t="str">
        <f>'3500 '!A657</f>
        <v>b</v>
      </c>
      <c r="B657" s="69" t="str">
        <f>'3500 '!B657</f>
        <v/>
      </c>
      <c r="C657" s="13" t="str">
        <f>'3500 '!C657</f>
        <v>არაფინანსური აქტივების ზრდა</v>
      </c>
      <c r="D657" s="14">
        <f>'3500 '!D657</f>
        <v>0</v>
      </c>
      <c r="E657" s="14">
        <f>'3500 '!E657</f>
        <v>0</v>
      </c>
      <c r="F657" s="44">
        <f>'3500 '!F657</f>
        <v>0</v>
      </c>
      <c r="G657" s="44">
        <f>'3500 '!G657</f>
        <v>0</v>
      </c>
      <c r="H657" s="53" t="str">
        <f>'3500 '!L657</f>
        <v/>
      </c>
      <c r="I657" s="14">
        <f>'3500 '!M657</f>
        <v>0</v>
      </c>
      <c r="J657" s="14">
        <f>'3500 '!O657</f>
        <v>0</v>
      </c>
      <c r="K657" s="14">
        <f>'3500 '!S657</f>
        <v>0</v>
      </c>
      <c r="L657" s="44">
        <f>'3500 '!T657</f>
        <v>0</v>
      </c>
      <c r="M657" s="53" t="str">
        <f>'3500 '!U657</f>
        <v/>
      </c>
      <c r="N657" s="63">
        <f>'3500 '!V657</f>
        <v>0</v>
      </c>
      <c r="O657" s="53" t="str">
        <f>'3500 '!AB657</f>
        <v/>
      </c>
      <c r="P657" s="63">
        <f>G657+'3500 '!W657-K657</f>
        <v>0</v>
      </c>
      <c r="Q657" s="81"/>
    </row>
    <row r="658" spans="1:17" s="6" customFormat="1" x14ac:dyDescent="0.25">
      <c r="A658" s="6" t="str">
        <f>'3500 '!A658</f>
        <v>b</v>
      </c>
      <c r="B658" s="69" t="str">
        <f>'3500 '!B658</f>
        <v/>
      </c>
      <c r="C658" s="13" t="str">
        <f>'3500 '!C658</f>
        <v>ფინანსური აქტივების ზრდა</v>
      </c>
      <c r="D658" s="14">
        <f>'3500 '!D658</f>
        <v>0</v>
      </c>
      <c r="E658" s="14">
        <f>'3500 '!E658</f>
        <v>0</v>
      </c>
      <c r="F658" s="44">
        <f>'3500 '!F658</f>
        <v>0</v>
      </c>
      <c r="G658" s="44">
        <f>'3500 '!G658</f>
        <v>0</v>
      </c>
      <c r="H658" s="53" t="str">
        <f>'3500 '!L658</f>
        <v/>
      </c>
      <c r="I658" s="14">
        <f>'3500 '!M658</f>
        <v>0</v>
      </c>
      <c r="J658" s="14">
        <f>'3500 '!O658</f>
        <v>0</v>
      </c>
      <c r="K658" s="14">
        <f>'3500 '!S658</f>
        <v>0</v>
      </c>
      <c r="L658" s="44">
        <f>'3500 '!T658</f>
        <v>0</v>
      </c>
      <c r="M658" s="53" t="str">
        <f>'3500 '!U658</f>
        <v/>
      </c>
      <c r="N658" s="63">
        <f>'3500 '!V658</f>
        <v>0</v>
      </c>
      <c r="O658" s="53" t="str">
        <f>'3500 '!AB658</f>
        <v/>
      </c>
      <c r="P658" s="63">
        <f>G658+'3500 '!W658-K658</f>
        <v>0</v>
      </c>
      <c r="Q658" s="81"/>
    </row>
    <row r="659" spans="1:17" s="6" customFormat="1" ht="15.75" thickBot="1" x14ac:dyDescent="0.3">
      <c r="A659" s="6" t="str">
        <f>'3500 '!A659</f>
        <v>b</v>
      </c>
      <c r="B659" s="71" t="str">
        <f>'3500 '!B659</f>
        <v/>
      </c>
      <c r="C659" s="17" t="str">
        <f>'3500 '!C659</f>
        <v>ვალდებულებების კლება</v>
      </c>
      <c r="D659" s="18">
        <f>'3500 '!D659</f>
        <v>0</v>
      </c>
      <c r="E659" s="18">
        <f>'3500 '!E659</f>
        <v>0</v>
      </c>
      <c r="F659" s="46">
        <f>'3500 '!F659</f>
        <v>0</v>
      </c>
      <c r="G659" s="46">
        <f>'3500 '!G659</f>
        <v>0</v>
      </c>
      <c r="H659" s="55" t="str">
        <f>'3500 '!L659</f>
        <v/>
      </c>
      <c r="I659" s="18">
        <f>'3500 '!M659</f>
        <v>0</v>
      </c>
      <c r="J659" s="18">
        <f>'3500 '!O659</f>
        <v>0</v>
      </c>
      <c r="K659" s="18">
        <f>'3500 '!S659</f>
        <v>0</v>
      </c>
      <c r="L659" s="46">
        <f>'3500 '!T659</f>
        <v>0</v>
      </c>
      <c r="M659" s="55" t="str">
        <f>'3500 '!U659</f>
        <v/>
      </c>
      <c r="N659" s="65">
        <f>'3500 '!V659</f>
        <v>0</v>
      </c>
      <c r="O659" s="55" t="str">
        <f>'3500 '!AB659</f>
        <v/>
      </c>
      <c r="P659" s="65">
        <f>G659+'3500 '!W659-K659</f>
        <v>0</v>
      </c>
      <c r="Q659" s="81"/>
    </row>
    <row r="660" spans="1:17" s="6" customFormat="1" ht="33" thickTop="1" thickBot="1" x14ac:dyDescent="0.3">
      <c r="A660" s="6" t="str">
        <f>'3500 '!A660</f>
        <v>a</v>
      </c>
      <c r="B660" s="67" t="str">
        <f>'3500 '!B660</f>
        <v>35 02 03 11</v>
      </c>
      <c r="C660" s="19" t="str">
        <f>'3500 '!C660</f>
        <v>მცირე საოჯახო ტიპის სახლების ქვეპროგრამა</v>
      </c>
      <c r="D660" s="7">
        <f>'3500 '!D660</f>
        <v>2200</v>
      </c>
      <c r="E660" s="7">
        <f>'3500 '!E660</f>
        <v>2178.6999999999998</v>
      </c>
      <c r="F660" s="40">
        <f>'3500 '!F660</f>
        <v>1657</v>
      </c>
      <c r="G660" s="40">
        <f>'3500 '!G660</f>
        <v>1657</v>
      </c>
      <c r="H660" s="49">
        <f>'3500 '!L660</f>
        <v>1</v>
      </c>
      <c r="I660" s="7">
        <f>'3500 '!M660</f>
        <v>0</v>
      </c>
      <c r="J660" s="7">
        <f>'3500 '!O660</f>
        <v>185.89999999999998</v>
      </c>
      <c r="K660" s="7">
        <f>'3500 '!S660</f>
        <v>179.73000000000002</v>
      </c>
      <c r="L660" s="40">
        <f>'3500 '!T660</f>
        <v>0</v>
      </c>
      <c r="M660" s="49">
        <f>'3500 '!U660</f>
        <v>0.76054527929499249</v>
      </c>
      <c r="N660" s="59">
        <f>'3500 '!V660</f>
        <v>521.69999999999982</v>
      </c>
      <c r="O660" s="49">
        <f>'3500 '!AB660</f>
        <v>1.0205627208886034</v>
      </c>
      <c r="P660" s="59">
        <f>G660+'3500 '!W660-K660</f>
        <v>2035.27</v>
      </c>
      <c r="Q660" s="81"/>
    </row>
    <row r="661" spans="1:17" s="6" customFormat="1" ht="18.75" thickTop="1" x14ac:dyDescent="0.25">
      <c r="A661" s="6" t="str">
        <f>'3500 '!A661</f>
        <v>b</v>
      </c>
      <c r="B661" s="69" t="str">
        <f>'3500 '!B661</f>
        <v/>
      </c>
      <c r="C661" s="8" t="str">
        <f>'3500 '!C661</f>
        <v>ხარჯები</v>
      </c>
      <c r="D661" s="9">
        <f>'3500 '!D661</f>
        <v>2200</v>
      </c>
      <c r="E661" s="9">
        <f>'3500 '!E661</f>
        <v>2178.6999999999998</v>
      </c>
      <c r="F661" s="41">
        <f>'3500 '!F661</f>
        <v>1657</v>
      </c>
      <c r="G661" s="41">
        <f>'3500 '!G661</f>
        <v>1657</v>
      </c>
      <c r="H661" s="50">
        <f>'3500 '!L661</f>
        <v>1</v>
      </c>
      <c r="I661" s="9">
        <f>'3500 '!M661</f>
        <v>0</v>
      </c>
      <c r="J661" s="9">
        <f>'3500 '!O661</f>
        <v>185.89999999999998</v>
      </c>
      <c r="K661" s="9">
        <f>'3500 '!S661</f>
        <v>179.73000000000002</v>
      </c>
      <c r="L661" s="41">
        <f>'3500 '!T661</f>
        <v>0</v>
      </c>
      <c r="M661" s="50">
        <f>'3500 '!U661</f>
        <v>0.76054527929499249</v>
      </c>
      <c r="N661" s="60">
        <f>'3500 '!V661</f>
        <v>521.69999999999982</v>
      </c>
      <c r="O661" s="50">
        <f>'3500 '!AB661</f>
        <v>1.0205627208886034</v>
      </c>
      <c r="P661" s="60">
        <f>G661+'3500 '!W661-K661</f>
        <v>2035.27</v>
      </c>
      <c r="Q661" s="81"/>
    </row>
    <row r="662" spans="1:17" s="6" customFormat="1" ht="18" x14ac:dyDescent="0.25">
      <c r="A662" s="6" t="str">
        <f>'3500 '!A662</f>
        <v>b</v>
      </c>
      <c r="B662" s="70" t="str">
        <f>'3500 '!B662</f>
        <v/>
      </c>
      <c r="C662" s="10" t="str">
        <f>'3500 '!C662</f>
        <v>შრომის ანაზღაურება</v>
      </c>
      <c r="D662" s="12">
        <f>'3500 '!D662</f>
        <v>0</v>
      </c>
      <c r="E662" s="12">
        <f>'3500 '!E662</f>
        <v>0</v>
      </c>
      <c r="F662" s="43">
        <f>'3500 '!F662</f>
        <v>0</v>
      </c>
      <c r="G662" s="43">
        <f>'3500 '!G662</f>
        <v>0</v>
      </c>
      <c r="H662" s="52" t="str">
        <f>'3500 '!L662</f>
        <v/>
      </c>
      <c r="I662" s="12">
        <f>'3500 '!M662</f>
        <v>0</v>
      </c>
      <c r="J662" s="12">
        <f>'3500 '!O662</f>
        <v>0</v>
      </c>
      <c r="K662" s="12">
        <f>'3500 '!S662</f>
        <v>0</v>
      </c>
      <c r="L662" s="43">
        <f>'3500 '!T662</f>
        <v>0</v>
      </c>
      <c r="M662" s="52" t="str">
        <f>'3500 '!U662</f>
        <v/>
      </c>
      <c r="N662" s="62">
        <f>'3500 '!V662</f>
        <v>0</v>
      </c>
      <c r="O662" s="52" t="str">
        <f>'3500 '!AB662</f>
        <v/>
      </c>
      <c r="P662" s="62">
        <f>G662+'3500 '!W662-K662</f>
        <v>0</v>
      </c>
      <c r="Q662" s="81"/>
    </row>
    <row r="663" spans="1:17" s="6" customFormat="1" ht="18" x14ac:dyDescent="0.25">
      <c r="A663" s="6" t="str">
        <f>'3500 '!A663</f>
        <v>b</v>
      </c>
      <c r="B663" s="70" t="str">
        <f>'3500 '!B663</f>
        <v/>
      </c>
      <c r="C663" s="10" t="str">
        <f>'3500 '!C663</f>
        <v>საქონელი და მომსახურება</v>
      </c>
      <c r="D663" s="12">
        <f>'3500 '!D663</f>
        <v>0</v>
      </c>
      <c r="E663" s="12">
        <f>'3500 '!E663</f>
        <v>0</v>
      </c>
      <c r="F663" s="43">
        <f>'3500 '!F663</f>
        <v>0</v>
      </c>
      <c r="G663" s="43">
        <f>'3500 '!G663</f>
        <v>0</v>
      </c>
      <c r="H663" s="52" t="str">
        <f>'3500 '!L663</f>
        <v/>
      </c>
      <c r="I663" s="12">
        <f>'3500 '!M663</f>
        <v>0</v>
      </c>
      <c r="J663" s="12">
        <f>'3500 '!O663</f>
        <v>0</v>
      </c>
      <c r="K663" s="12">
        <f>'3500 '!S663</f>
        <v>0</v>
      </c>
      <c r="L663" s="43">
        <f>'3500 '!T663</f>
        <v>0</v>
      </c>
      <c r="M663" s="52" t="str">
        <f>'3500 '!U663</f>
        <v/>
      </c>
      <c r="N663" s="62">
        <f>'3500 '!V663</f>
        <v>0</v>
      </c>
      <c r="O663" s="52" t="str">
        <f>'3500 '!AB663</f>
        <v/>
      </c>
      <c r="P663" s="62">
        <f>G663+'3500 '!W663-K663</f>
        <v>0</v>
      </c>
      <c r="Q663" s="81"/>
    </row>
    <row r="664" spans="1:17" s="6" customFormat="1" ht="18" x14ac:dyDescent="0.25">
      <c r="A664" s="6" t="str">
        <f>'3500 '!A664</f>
        <v>b</v>
      </c>
      <c r="B664" s="70" t="str">
        <f>'3500 '!B664</f>
        <v/>
      </c>
      <c r="C664" s="10" t="str">
        <f>'3500 '!C664</f>
        <v>პროცენტი</v>
      </c>
      <c r="D664" s="12">
        <f>'3500 '!D664</f>
        <v>0</v>
      </c>
      <c r="E664" s="12">
        <f>'3500 '!E664</f>
        <v>0</v>
      </c>
      <c r="F664" s="43">
        <f>'3500 '!F664</f>
        <v>0</v>
      </c>
      <c r="G664" s="43">
        <f>'3500 '!G664</f>
        <v>0</v>
      </c>
      <c r="H664" s="52" t="str">
        <f>'3500 '!L664</f>
        <v/>
      </c>
      <c r="I664" s="12">
        <f>'3500 '!M664</f>
        <v>0</v>
      </c>
      <c r="J664" s="12">
        <f>'3500 '!O664</f>
        <v>0</v>
      </c>
      <c r="K664" s="12">
        <f>'3500 '!S664</f>
        <v>0</v>
      </c>
      <c r="L664" s="43">
        <f>'3500 '!T664</f>
        <v>0</v>
      </c>
      <c r="M664" s="52" t="str">
        <f>'3500 '!U664</f>
        <v/>
      </c>
      <c r="N664" s="62">
        <f>'3500 '!V664</f>
        <v>0</v>
      </c>
      <c r="O664" s="52" t="str">
        <f>'3500 '!AB664</f>
        <v/>
      </c>
      <c r="P664" s="62">
        <f>G664+'3500 '!W664-K664</f>
        <v>0</v>
      </c>
      <c r="Q664" s="81"/>
    </row>
    <row r="665" spans="1:17" s="6" customFormat="1" ht="18" x14ac:dyDescent="0.25">
      <c r="A665" s="6" t="str">
        <f>'3500 '!A665</f>
        <v>b</v>
      </c>
      <c r="B665" s="70" t="str">
        <f>'3500 '!B665</f>
        <v/>
      </c>
      <c r="C665" s="10" t="str">
        <f>'3500 '!C665</f>
        <v>სუბსიდიები</v>
      </c>
      <c r="D665" s="12">
        <f>'3500 '!D665</f>
        <v>0</v>
      </c>
      <c r="E665" s="12">
        <f>'3500 '!E665</f>
        <v>0</v>
      </c>
      <c r="F665" s="43">
        <f>'3500 '!F665</f>
        <v>0</v>
      </c>
      <c r="G665" s="43">
        <f>'3500 '!G665</f>
        <v>0</v>
      </c>
      <c r="H665" s="52" t="str">
        <f>'3500 '!L665</f>
        <v/>
      </c>
      <c r="I665" s="12">
        <f>'3500 '!M665</f>
        <v>0</v>
      </c>
      <c r="J665" s="12">
        <f>'3500 '!O665</f>
        <v>0</v>
      </c>
      <c r="K665" s="12">
        <f>'3500 '!S665</f>
        <v>0</v>
      </c>
      <c r="L665" s="43">
        <f>'3500 '!T665</f>
        <v>0</v>
      </c>
      <c r="M665" s="52" t="str">
        <f>'3500 '!U665</f>
        <v/>
      </c>
      <c r="N665" s="62">
        <f>'3500 '!V665</f>
        <v>0</v>
      </c>
      <c r="O665" s="52" t="str">
        <f>'3500 '!AB665</f>
        <v/>
      </c>
      <c r="P665" s="62">
        <f>G665+'3500 '!W665-K665</f>
        <v>0</v>
      </c>
      <c r="Q665" s="81"/>
    </row>
    <row r="666" spans="1:17" s="6" customFormat="1" ht="18" x14ac:dyDescent="0.25">
      <c r="A666" s="6" t="str">
        <f>'3500 '!A666</f>
        <v>b</v>
      </c>
      <c r="B666" s="70" t="str">
        <f>'3500 '!B666</f>
        <v/>
      </c>
      <c r="C666" s="10" t="str">
        <f>'3500 '!C666</f>
        <v>გრანტები</v>
      </c>
      <c r="D666" s="12">
        <f>'3500 '!D666</f>
        <v>0</v>
      </c>
      <c r="E666" s="12">
        <f>'3500 '!E666</f>
        <v>0</v>
      </c>
      <c r="F666" s="43">
        <f>'3500 '!F666</f>
        <v>0</v>
      </c>
      <c r="G666" s="43">
        <f>'3500 '!G666</f>
        <v>0</v>
      </c>
      <c r="H666" s="52" t="str">
        <f>'3500 '!L666</f>
        <v/>
      </c>
      <c r="I666" s="12">
        <f>'3500 '!M666</f>
        <v>0</v>
      </c>
      <c r="J666" s="12">
        <f>'3500 '!O666</f>
        <v>0</v>
      </c>
      <c r="K666" s="12">
        <f>'3500 '!S666</f>
        <v>0</v>
      </c>
      <c r="L666" s="43">
        <f>'3500 '!T666</f>
        <v>0</v>
      </c>
      <c r="M666" s="52" t="str">
        <f>'3500 '!U666</f>
        <v/>
      </c>
      <c r="N666" s="62">
        <f>'3500 '!V666</f>
        <v>0</v>
      </c>
      <c r="O666" s="52" t="str">
        <f>'3500 '!AB666</f>
        <v/>
      </c>
      <c r="P666" s="62">
        <f>G666+'3500 '!W666-K666</f>
        <v>0</v>
      </c>
      <c r="Q666" s="81"/>
    </row>
    <row r="667" spans="1:17" s="6" customFormat="1" ht="18" x14ac:dyDescent="0.25">
      <c r="A667" s="6" t="str">
        <f>'3500 '!A667</f>
        <v>b</v>
      </c>
      <c r="B667" s="70" t="str">
        <f>'3500 '!B667</f>
        <v/>
      </c>
      <c r="C667" s="10" t="str">
        <f>'3500 '!C667</f>
        <v>სოციალური უზრუნველყოფა</v>
      </c>
      <c r="D667" s="11">
        <f>'3500 '!D667</f>
        <v>2200</v>
      </c>
      <c r="E667" s="11">
        <f>'3500 '!E667</f>
        <v>2178.6999999999998</v>
      </c>
      <c r="F667" s="42">
        <f>'3500 '!F667</f>
        <v>1657</v>
      </c>
      <c r="G667" s="42">
        <f>'3500 '!G667</f>
        <v>1657</v>
      </c>
      <c r="H667" s="51">
        <f>'3500 '!L667</f>
        <v>1</v>
      </c>
      <c r="I667" s="11">
        <f>'3500 '!M667</f>
        <v>0</v>
      </c>
      <c r="J667" s="11">
        <f>'3500 '!O667</f>
        <v>185.89999999999998</v>
      </c>
      <c r="K667" s="11">
        <f>'3500 '!S667</f>
        <v>179.73000000000002</v>
      </c>
      <c r="L667" s="42">
        <f>'3500 '!T667</f>
        <v>0</v>
      </c>
      <c r="M667" s="51">
        <f>'3500 '!U667</f>
        <v>0.76054527929499249</v>
      </c>
      <c r="N667" s="61">
        <f>'3500 '!V667</f>
        <v>521.69999999999982</v>
      </c>
      <c r="O667" s="51">
        <f>'3500 '!AB667</f>
        <v>1.0205627208886034</v>
      </c>
      <c r="P667" s="61">
        <f>G667+'3500 '!W667-K667</f>
        <v>2035.27</v>
      </c>
      <c r="Q667" s="81"/>
    </row>
    <row r="668" spans="1:17" s="6" customFormat="1" ht="18" x14ac:dyDescent="0.25">
      <c r="A668" s="6" t="str">
        <f>'3500 '!A668</f>
        <v>b</v>
      </c>
      <c r="B668" s="70" t="str">
        <f>'3500 '!B668</f>
        <v/>
      </c>
      <c r="C668" s="10" t="str">
        <f>'3500 '!C668</f>
        <v>სხვა ხარჯები</v>
      </c>
      <c r="D668" s="12">
        <f>'3500 '!D668</f>
        <v>0</v>
      </c>
      <c r="E668" s="12">
        <f>'3500 '!E668</f>
        <v>0</v>
      </c>
      <c r="F668" s="43">
        <f>'3500 '!F668</f>
        <v>0</v>
      </c>
      <c r="G668" s="43">
        <f>'3500 '!G668</f>
        <v>0</v>
      </c>
      <c r="H668" s="52" t="str">
        <f>'3500 '!L668</f>
        <v/>
      </c>
      <c r="I668" s="12">
        <f>'3500 '!M668</f>
        <v>0</v>
      </c>
      <c r="J668" s="12">
        <f>'3500 '!O668</f>
        <v>0</v>
      </c>
      <c r="K668" s="12">
        <f>'3500 '!S668</f>
        <v>0</v>
      </c>
      <c r="L668" s="43">
        <f>'3500 '!T668</f>
        <v>0</v>
      </c>
      <c r="M668" s="52" t="str">
        <f>'3500 '!U668</f>
        <v/>
      </c>
      <c r="N668" s="62">
        <f>'3500 '!V668</f>
        <v>0</v>
      </c>
      <c r="O668" s="52" t="str">
        <f>'3500 '!AB668</f>
        <v/>
      </c>
      <c r="P668" s="62">
        <f>G668+'3500 '!W668-K668</f>
        <v>0</v>
      </c>
      <c r="Q668" s="81"/>
    </row>
    <row r="669" spans="1:17" s="6" customFormat="1" ht="30" x14ac:dyDescent="0.25">
      <c r="A669" s="6" t="str">
        <f>'3500 '!A669</f>
        <v>b</v>
      </c>
      <c r="B669" s="69" t="str">
        <f>'3500 '!B669</f>
        <v/>
      </c>
      <c r="C669" s="13" t="str">
        <f>'3500 '!C669</f>
        <v>არაფინანსური აქტივების ზრდა</v>
      </c>
      <c r="D669" s="14">
        <f>'3500 '!D669</f>
        <v>0</v>
      </c>
      <c r="E669" s="14">
        <f>'3500 '!E669</f>
        <v>0</v>
      </c>
      <c r="F669" s="44">
        <f>'3500 '!F669</f>
        <v>0</v>
      </c>
      <c r="G669" s="44">
        <f>'3500 '!G669</f>
        <v>0</v>
      </c>
      <c r="H669" s="53" t="str">
        <f>'3500 '!L669</f>
        <v/>
      </c>
      <c r="I669" s="14">
        <f>'3500 '!M669</f>
        <v>0</v>
      </c>
      <c r="J669" s="14">
        <f>'3500 '!O669</f>
        <v>0</v>
      </c>
      <c r="K669" s="14">
        <f>'3500 '!S669</f>
        <v>0</v>
      </c>
      <c r="L669" s="44">
        <f>'3500 '!T669</f>
        <v>0</v>
      </c>
      <c r="M669" s="53" t="str">
        <f>'3500 '!U669</f>
        <v/>
      </c>
      <c r="N669" s="63">
        <f>'3500 '!V669</f>
        <v>0</v>
      </c>
      <c r="O669" s="53" t="str">
        <f>'3500 '!AB669</f>
        <v/>
      </c>
      <c r="P669" s="63">
        <f>G669+'3500 '!W669-K669</f>
        <v>0</v>
      </c>
      <c r="Q669" s="81"/>
    </row>
    <row r="670" spans="1:17" s="6" customFormat="1" x14ac:dyDescent="0.25">
      <c r="A670" s="6" t="str">
        <f>'3500 '!A670</f>
        <v>b</v>
      </c>
      <c r="B670" s="69" t="str">
        <f>'3500 '!B670</f>
        <v/>
      </c>
      <c r="C670" s="13" t="str">
        <f>'3500 '!C670</f>
        <v>ფინანსური აქტივების ზრდა</v>
      </c>
      <c r="D670" s="14">
        <f>'3500 '!D670</f>
        <v>0</v>
      </c>
      <c r="E670" s="14">
        <f>'3500 '!E670</f>
        <v>0</v>
      </c>
      <c r="F670" s="44">
        <f>'3500 '!F670</f>
        <v>0</v>
      </c>
      <c r="G670" s="44">
        <f>'3500 '!G670</f>
        <v>0</v>
      </c>
      <c r="H670" s="53" t="str">
        <f>'3500 '!L670</f>
        <v/>
      </c>
      <c r="I670" s="14">
        <f>'3500 '!M670</f>
        <v>0</v>
      </c>
      <c r="J670" s="14">
        <f>'3500 '!O670</f>
        <v>0</v>
      </c>
      <c r="K670" s="14">
        <f>'3500 '!S670</f>
        <v>0</v>
      </c>
      <c r="L670" s="44">
        <f>'3500 '!T670</f>
        <v>0</v>
      </c>
      <c r="M670" s="53" t="str">
        <f>'3500 '!U670</f>
        <v/>
      </c>
      <c r="N670" s="63">
        <f>'3500 '!V670</f>
        <v>0</v>
      </c>
      <c r="O670" s="53" t="str">
        <f>'3500 '!AB670</f>
        <v/>
      </c>
      <c r="P670" s="63">
        <f>G670+'3500 '!W670-K670</f>
        <v>0</v>
      </c>
      <c r="Q670" s="81"/>
    </row>
    <row r="671" spans="1:17" s="6" customFormat="1" ht="15.75" thickBot="1" x14ac:dyDescent="0.3">
      <c r="A671" s="6" t="str">
        <f>'3500 '!A671</f>
        <v>b</v>
      </c>
      <c r="B671" s="71" t="str">
        <f>'3500 '!B671</f>
        <v/>
      </c>
      <c r="C671" s="17" t="str">
        <f>'3500 '!C671</f>
        <v>ვალდებულებების კლება</v>
      </c>
      <c r="D671" s="18">
        <f>'3500 '!D671</f>
        <v>0</v>
      </c>
      <c r="E671" s="18">
        <f>'3500 '!E671</f>
        <v>0</v>
      </c>
      <c r="F671" s="46">
        <f>'3500 '!F671</f>
        <v>0</v>
      </c>
      <c r="G671" s="46">
        <f>'3500 '!G671</f>
        <v>0</v>
      </c>
      <c r="H671" s="55" t="str">
        <f>'3500 '!L671</f>
        <v/>
      </c>
      <c r="I671" s="18">
        <f>'3500 '!M671</f>
        <v>0</v>
      </c>
      <c r="J671" s="18">
        <f>'3500 '!O671</f>
        <v>0</v>
      </c>
      <c r="K671" s="18">
        <f>'3500 '!S671</f>
        <v>0</v>
      </c>
      <c r="L671" s="46">
        <f>'3500 '!T671</f>
        <v>0</v>
      </c>
      <c r="M671" s="55" t="str">
        <f>'3500 '!U671</f>
        <v/>
      </c>
      <c r="N671" s="65">
        <f>'3500 '!V671</f>
        <v>0</v>
      </c>
      <c r="O671" s="55" t="str">
        <f>'3500 '!AB671</f>
        <v/>
      </c>
      <c r="P671" s="65">
        <f>G671+'3500 '!W671-K671</f>
        <v>0</v>
      </c>
      <c r="Q671" s="81"/>
    </row>
    <row r="672" spans="1:17" s="6" customFormat="1" ht="64.5" thickTop="1" thickBot="1" x14ac:dyDescent="0.3">
      <c r="A672" s="6" t="str">
        <f>'3500 '!A672</f>
        <v>a</v>
      </c>
      <c r="B672" s="67" t="str">
        <f>'3500 '!B672</f>
        <v>35 02 03 12</v>
      </c>
      <c r="C672" s="19" t="str">
        <f>'3500 '!C672</f>
        <v>დედათა და ბავშვთა თავშესაფრით უზრუნველყოფის ქვეპროგრამა</v>
      </c>
      <c r="D672" s="7">
        <f>'3500 '!D672</f>
        <v>430</v>
      </c>
      <c r="E672" s="7">
        <f>'3500 '!E672</f>
        <v>343.2</v>
      </c>
      <c r="F672" s="40">
        <f>'3500 '!F672</f>
        <v>269.5</v>
      </c>
      <c r="G672" s="40">
        <f>'3500 '!G672</f>
        <v>269.34800000000001</v>
      </c>
      <c r="H672" s="49">
        <f>'3500 '!L672</f>
        <v>0.99943599257884974</v>
      </c>
      <c r="I672" s="7">
        <f>'3500 '!M672</f>
        <v>0</v>
      </c>
      <c r="J672" s="7">
        <f>'3500 '!O672</f>
        <v>30.242999999999981</v>
      </c>
      <c r="K672" s="7">
        <f>'3500 '!S672</f>
        <v>30.957000000000022</v>
      </c>
      <c r="L672" s="40">
        <f>'3500 '!T672</f>
        <v>0.15199999999998681</v>
      </c>
      <c r="M672" s="49">
        <f>'3500 '!U672</f>
        <v>0.78481351981351988</v>
      </c>
      <c r="N672" s="59">
        <f>'3500 '!V672</f>
        <v>73.851999999999975</v>
      </c>
      <c r="O672" s="49">
        <f>'3500 '!AB672</f>
        <v>1.0438461538461541</v>
      </c>
      <c r="P672" s="59">
        <f>G672+'3500 '!W672-K672</f>
        <v>334.39099999999996</v>
      </c>
      <c r="Q672" s="81"/>
    </row>
    <row r="673" spans="1:17" s="6" customFormat="1" ht="18.75" thickTop="1" x14ac:dyDescent="0.25">
      <c r="A673" s="6" t="str">
        <f>'3500 '!A673</f>
        <v>b</v>
      </c>
      <c r="B673" s="69" t="str">
        <f>'3500 '!B673</f>
        <v/>
      </c>
      <c r="C673" s="8" t="str">
        <f>'3500 '!C673</f>
        <v>ხარჯები</v>
      </c>
      <c r="D673" s="9">
        <f>'3500 '!D673</f>
        <v>430</v>
      </c>
      <c r="E673" s="9">
        <f>'3500 '!E673</f>
        <v>343.2</v>
      </c>
      <c r="F673" s="41">
        <f>'3500 '!F673</f>
        <v>269.5</v>
      </c>
      <c r="G673" s="41">
        <f>'3500 '!G673</f>
        <v>269.34800000000001</v>
      </c>
      <c r="H673" s="50">
        <f>'3500 '!L673</f>
        <v>0.99943599257884974</v>
      </c>
      <c r="I673" s="9">
        <f>'3500 '!M673</f>
        <v>0</v>
      </c>
      <c r="J673" s="9">
        <f>'3500 '!O673</f>
        <v>30.242999999999981</v>
      </c>
      <c r="K673" s="9">
        <f>'3500 '!S673</f>
        <v>30.957000000000022</v>
      </c>
      <c r="L673" s="41">
        <f>'3500 '!T673</f>
        <v>0.15199999999998681</v>
      </c>
      <c r="M673" s="50">
        <f>'3500 '!U673</f>
        <v>0.78481351981351988</v>
      </c>
      <c r="N673" s="60">
        <f>'3500 '!V673</f>
        <v>73.851999999999975</v>
      </c>
      <c r="O673" s="50">
        <f>'3500 '!AB673</f>
        <v>1.0438461538461541</v>
      </c>
      <c r="P673" s="60">
        <f>G673+'3500 '!W673-K673</f>
        <v>334.39099999999996</v>
      </c>
      <c r="Q673" s="81"/>
    </row>
    <row r="674" spans="1:17" s="6" customFormat="1" ht="18" x14ac:dyDescent="0.25">
      <c r="A674" s="6" t="str">
        <f>'3500 '!A674</f>
        <v>b</v>
      </c>
      <c r="B674" s="70" t="str">
        <f>'3500 '!B674</f>
        <v/>
      </c>
      <c r="C674" s="10" t="str">
        <f>'3500 '!C674</f>
        <v>შრომის ანაზღაურება</v>
      </c>
      <c r="D674" s="12">
        <f>'3500 '!D674</f>
        <v>0</v>
      </c>
      <c r="E674" s="12">
        <f>'3500 '!E674</f>
        <v>0</v>
      </c>
      <c r="F674" s="43">
        <f>'3500 '!F674</f>
        <v>0</v>
      </c>
      <c r="G674" s="43">
        <f>'3500 '!G674</f>
        <v>0</v>
      </c>
      <c r="H674" s="52" t="str">
        <f>'3500 '!L674</f>
        <v/>
      </c>
      <c r="I674" s="12">
        <f>'3500 '!M674</f>
        <v>0</v>
      </c>
      <c r="J674" s="12">
        <f>'3500 '!O674</f>
        <v>0</v>
      </c>
      <c r="K674" s="12">
        <f>'3500 '!S674</f>
        <v>0</v>
      </c>
      <c r="L674" s="43">
        <f>'3500 '!T674</f>
        <v>0</v>
      </c>
      <c r="M674" s="52" t="str">
        <f>'3500 '!U674</f>
        <v/>
      </c>
      <c r="N674" s="62">
        <f>'3500 '!V674</f>
        <v>0</v>
      </c>
      <c r="O674" s="52" t="str">
        <f>'3500 '!AB674</f>
        <v/>
      </c>
      <c r="P674" s="62">
        <f>G674+'3500 '!W674-K674</f>
        <v>0</v>
      </c>
      <c r="Q674" s="81"/>
    </row>
    <row r="675" spans="1:17" s="6" customFormat="1" ht="18" x14ac:dyDescent="0.25">
      <c r="A675" s="6" t="str">
        <f>'3500 '!A675</f>
        <v>b</v>
      </c>
      <c r="B675" s="70" t="str">
        <f>'3500 '!B675</f>
        <v/>
      </c>
      <c r="C675" s="10" t="str">
        <f>'3500 '!C675</f>
        <v>საქონელი და მომსახურება</v>
      </c>
      <c r="D675" s="12">
        <f>'3500 '!D675</f>
        <v>0</v>
      </c>
      <c r="E675" s="12">
        <f>'3500 '!E675</f>
        <v>0</v>
      </c>
      <c r="F675" s="43">
        <f>'3500 '!F675</f>
        <v>0</v>
      </c>
      <c r="G675" s="43">
        <f>'3500 '!G675</f>
        <v>0</v>
      </c>
      <c r="H675" s="52" t="str">
        <f>'3500 '!L675</f>
        <v/>
      </c>
      <c r="I675" s="12">
        <f>'3500 '!M675</f>
        <v>0</v>
      </c>
      <c r="J675" s="12">
        <f>'3500 '!O675</f>
        <v>0</v>
      </c>
      <c r="K675" s="12">
        <f>'3500 '!S675</f>
        <v>0</v>
      </c>
      <c r="L675" s="43">
        <f>'3500 '!T675</f>
        <v>0</v>
      </c>
      <c r="M675" s="52" t="str">
        <f>'3500 '!U675</f>
        <v/>
      </c>
      <c r="N675" s="62">
        <f>'3500 '!V675</f>
        <v>0</v>
      </c>
      <c r="O675" s="52" t="str">
        <f>'3500 '!AB675</f>
        <v/>
      </c>
      <c r="P675" s="62">
        <f>G675+'3500 '!W675-K675</f>
        <v>0</v>
      </c>
      <c r="Q675" s="81"/>
    </row>
    <row r="676" spans="1:17" s="6" customFormat="1" ht="18" x14ac:dyDescent="0.25">
      <c r="A676" s="6" t="str">
        <f>'3500 '!A676</f>
        <v>b</v>
      </c>
      <c r="B676" s="70" t="str">
        <f>'3500 '!B676</f>
        <v/>
      </c>
      <c r="C676" s="10" t="str">
        <f>'3500 '!C676</f>
        <v>პროცენტი</v>
      </c>
      <c r="D676" s="12">
        <f>'3500 '!D676</f>
        <v>0</v>
      </c>
      <c r="E676" s="12">
        <f>'3500 '!E676</f>
        <v>0</v>
      </c>
      <c r="F676" s="43">
        <f>'3500 '!F676</f>
        <v>0</v>
      </c>
      <c r="G676" s="43">
        <f>'3500 '!G676</f>
        <v>0</v>
      </c>
      <c r="H676" s="52" t="str">
        <f>'3500 '!L676</f>
        <v/>
      </c>
      <c r="I676" s="12">
        <f>'3500 '!M676</f>
        <v>0</v>
      </c>
      <c r="J676" s="12">
        <f>'3500 '!O676</f>
        <v>0</v>
      </c>
      <c r="K676" s="12">
        <f>'3500 '!S676</f>
        <v>0</v>
      </c>
      <c r="L676" s="43">
        <f>'3500 '!T676</f>
        <v>0</v>
      </c>
      <c r="M676" s="52" t="str">
        <f>'3500 '!U676</f>
        <v/>
      </c>
      <c r="N676" s="62">
        <f>'3500 '!V676</f>
        <v>0</v>
      </c>
      <c r="O676" s="52" t="str">
        <f>'3500 '!AB676</f>
        <v/>
      </c>
      <c r="P676" s="62">
        <f>G676+'3500 '!W676-K676</f>
        <v>0</v>
      </c>
      <c r="Q676" s="81"/>
    </row>
    <row r="677" spans="1:17" s="6" customFormat="1" ht="18" x14ac:dyDescent="0.25">
      <c r="A677" s="6" t="str">
        <f>'3500 '!A677</f>
        <v>b</v>
      </c>
      <c r="B677" s="70" t="str">
        <f>'3500 '!B677</f>
        <v/>
      </c>
      <c r="C677" s="10" t="str">
        <f>'3500 '!C677</f>
        <v>სუბსიდიები</v>
      </c>
      <c r="D677" s="12">
        <f>'3500 '!D677</f>
        <v>0</v>
      </c>
      <c r="E677" s="12">
        <f>'3500 '!E677</f>
        <v>0</v>
      </c>
      <c r="F677" s="43">
        <f>'3500 '!F677</f>
        <v>0</v>
      </c>
      <c r="G677" s="43">
        <f>'3500 '!G677</f>
        <v>0</v>
      </c>
      <c r="H677" s="52" t="str">
        <f>'3500 '!L677</f>
        <v/>
      </c>
      <c r="I677" s="12">
        <f>'3500 '!M677</f>
        <v>0</v>
      </c>
      <c r="J677" s="12">
        <f>'3500 '!O677</f>
        <v>0</v>
      </c>
      <c r="K677" s="12">
        <f>'3500 '!S677</f>
        <v>0</v>
      </c>
      <c r="L677" s="43">
        <f>'3500 '!T677</f>
        <v>0</v>
      </c>
      <c r="M677" s="52" t="str">
        <f>'3500 '!U677</f>
        <v/>
      </c>
      <c r="N677" s="62">
        <f>'3500 '!V677</f>
        <v>0</v>
      </c>
      <c r="O677" s="52" t="str">
        <f>'3500 '!AB677</f>
        <v/>
      </c>
      <c r="P677" s="62">
        <f>G677+'3500 '!W677-K677</f>
        <v>0</v>
      </c>
      <c r="Q677" s="81"/>
    </row>
    <row r="678" spans="1:17" s="6" customFormat="1" ht="18" x14ac:dyDescent="0.25">
      <c r="A678" s="6" t="str">
        <f>'3500 '!A678</f>
        <v>b</v>
      </c>
      <c r="B678" s="70" t="str">
        <f>'3500 '!B678</f>
        <v/>
      </c>
      <c r="C678" s="10" t="str">
        <f>'3500 '!C678</f>
        <v>გრანტები</v>
      </c>
      <c r="D678" s="12">
        <f>'3500 '!D678</f>
        <v>0</v>
      </c>
      <c r="E678" s="12">
        <f>'3500 '!E678</f>
        <v>0</v>
      </c>
      <c r="F678" s="43">
        <f>'3500 '!F678</f>
        <v>0</v>
      </c>
      <c r="G678" s="43">
        <f>'3500 '!G678</f>
        <v>0</v>
      </c>
      <c r="H678" s="52" t="str">
        <f>'3500 '!L678</f>
        <v/>
      </c>
      <c r="I678" s="12">
        <f>'3500 '!M678</f>
        <v>0</v>
      </c>
      <c r="J678" s="12">
        <f>'3500 '!O678</f>
        <v>0</v>
      </c>
      <c r="K678" s="12">
        <f>'3500 '!S678</f>
        <v>0</v>
      </c>
      <c r="L678" s="43">
        <f>'3500 '!T678</f>
        <v>0</v>
      </c>
      <c r="M678" s="52" t="str">
        <f>'3500 '!U678</f>
        <v/>
      </c>
      <c r="N678" s="62">
        <f>'3500 '!V678</f>
        <v>0</v>
      </c>
      <c r="O678" s="52" t="str">
        <f>'3500 '!AB678</f>
        <v/>
      </c>
      <c r="P678" s="62">
        <f>G678+'3500 '!W678-K678</f>
        <v>0</v>
      </c>
      <c r="Q678" s="81"/>
    </row>
    <row r="679" spans="1:17" s="6" customFormat="1" ht="18" x14ac:dyDescent="0.25">
      <c r="A679" s="6" t="str">
        <f>'3500 '!A679</f>
        <v>b</v>
      </c>
      <c r="B679" s="70" t="str">
        <f>'3500 '!B679</f>
        <v/>
      </c>
      <c r="C679" s="10" t="str">
        <f>'3500 '!C679</f>
        <v>სოციალური უზრუნველყოფა</v>
      </c>
      <c r="D679" s="11">
        <f>'3500 '!D679</f>
        <v>430</v>
      </c>
      <c r="E679" s="11">
        <f>'3500 '!E679</f>
        <v>343.2</v>
      </c>
      <c r="F679" s="42">
        <f>'3500 '!F679</f>
        <v>269.5</v>
      </c>
      <c r="G679" s="42">
        <f>'3500 '!G679</f>
        <v>269.34800000000001</v>
      </c>
      <c r="H679" s="51">
        <f>'3500 '!L679</f>
        <v>0.99943599257884974</v>
      </c>
      <c r="I679" s="11">
        <f>'3500 '!M679</f>
        <v>0</v>
      </c>
      <c r="J679" s="11">
        <f>'3500 '!O679</f>
        <v>30.242999999999981</v>
      </c>
      <c r="K679" s="11">
        <f>'3500 '!S679</f>
        <v>30.957000000000022</v>
      </c>
      <c r="L679" s="42">
        <f>'3500 '!T679</f>
        <v>0.15199999999998681</v>
      </c>
      <c r="M679" s="51">
        <f>'3500 '!U679</f>
        <v>0.78481351981351988</v>
      </c>
      <c r="N679" s="61">
        <f>'3500 '!V679</f>
        <v>73.851999999999975</v>
      </c>
      <c r="O679" s="51">
        <f>'3500 '!AB679</f>
        <v>1.0438461538461541</v>
      </c>
      <c r="P679" s="61">
        <f>G679+'3500 '!W679-K679</f>
        <v>334.39099999999996</v>
      </c>
      <c r="Q679" s="81"/>
    </row>
    <row r="680" spans="1:17" s="6" customFormat="1" ht="18" x14ac:dyDescent="0.25">
      <c r="A680" s="6" t="str">
        <f>'3500 '!A680</f>
        <v>b</v>
      </c>
      <c r="B680" s="70" t="str">
        <f>'3500 '!B680</f>
        <v/>
      </c>
      <c r="C680" s="10" t="str">
        <f>'3500 '!C680</f>
        <v>სხვა ხარჯები</v>
      </c>
      <c r="D680" s="12">
        <f>'3500 '!D680</f>
        <v>0</v>
      </c>
      <c r="E680" s="12">
        <f>'3500 '!E680</f>
        <v>0</v>
      </c>
      <c r="F680" s="43">
        <f>'3500 '!F680</f>
        <v>0</v>
      </c>
      <c r="G680" s="43">
        <f>'3500 '!G680</f>
        <v>0</v>
      </c>
      <c r="H680" s="52" t="str">
        <f>'3500 '!L680</f>
        <v/>
      </c>
      <c r="I680" s="12">
        <f>'3500 '!M680</f>
        <v>0</v>
      </c>
      <c r="J680" s="12">
        <f>'3500 '!O680</f>
        <v>0</v>
      </c>
      <c r="K680" s="12">
        <f>'3500 '!S680</f>
        <v>0</v>
      </c>
      <c r="L680" s="43">
        <f>'3500 '!T680</f>
        <v>0</v>
      </c>
      <c r="M680" s="52" t="str">
        <f>'3500 '!U680</f>
        <v/>
      </c>
      <c r="N680" s="62">
        <f>'3500 '!V680</f>
        <v>0</v>
      </c>
      <c r="O680" s="52" t="str">
        <f>'3500 '!AB680</f>
        <v/>
      </c>
      <c r="P680" s="62">
        <f>G680+'3500 '!W680-K680</f>
        <v>0</v>
      </c>
      <c r="Q680" s="81"/>
    </row>
    <row r="681" spans="1:17" s="6" customFormat="1" ht="30" x14ac:dyDescent="0.25">
      <c r="A681" s="6" t="str">
        <f>'3500 '!A681</f>
        <v>b</v>
      </c>
      <c r="B681" s="69" t="str">
        <f>'3500 '!B681</f>
        <v/>
      </c>
      <c r="C681" s="13" t="str">
        <f>'3500 '!C681</f>
        <v>არაფინანსური აქტივების ზრდა</v>
      </c>
      <c r="D681" s="14">
        <f>'3500 '!D681</f>
        <v>0</v>
      </c>
      <c r="E681" s="14">
        <f>'3500 '!E681</f>
        <v>0</v>
      </c>
      <c r="F681" s="44">
        <f>'3500 '!F681</f>
        <v>0</v>
      </c>
      <c r="G681" s="44">
        <f>'3500 '!G681</f>
        <v>0</v>
      </c>
      <c r="H681" s="53" t="str">
        <f>'3500 '!L681</f>
        <v/>
      </c>
      <c r="I681" s="14">
        <f>'3500 '!M681</f>
        <v>0</v>
      </c>
      <c r="J681" s="14">
        <f>'3500 '!O681</f>
        <v>0</v>
      </c>
      <c r="K681" s="14">
        <f>'3500 '!S681</f>
        <v>0</v>
      </c>
      <c r="L681" s="44">
        <f>'3500 '!T681</f>
        <v>0</v>
      </c>
      <c r="M681" s="53" t="str">
        <f>'3500 '!U681</f>
        <v/>
      </c>
      <c r="N681" s="63">
        <f>'3500 '!V681</f>
        <v>0</v>
      </c>
      <c r="O681" s="53" t="str">
        <f>'3500 '!AB681</f>
        <v/>
      </c>
      <c r="P681" s="63">
        <f>G681+'3500 '!W681-K681</f>
        <v>0</v>
      </c>
      <c r="Q681" s="81"/>
    </row>
    <row r="682" spans="1:17" s="6" customFormat="1" x14ac:dyDescent="0.25">
      <c r="A682" s="6" t="str">
        <f>'3500 '!A682</f>
        <v>b</v>
      </c>
      <c r="B682" s="69" t="str">
        <f>'3500 '!B682</f>
        <v/>
      </c>
      <c r="C682" s="13" t="str">
        <f>'3500 '!C682</f>
        <v>ფინანსური აქტივების ზრდა</v>
      </c>
      <c r="D682" s="14">
        <f>'3500 '!D682</f>
        <v>0</v>
      </c>
      <c r="E682" s="14">
        <f>'3500 '!E682</f>
        <v>0</v>
      </c>
      <c r="F682" s="44">
        <f>'3500 '!F682</f>
        <v>0</v>
      </c>
      <c r="G682" s="44">
        <f>'3500 '!G682</f>
        <v>0</v>
      </c>
      <c r="H682" s="53" t="str">
        <f>'3500 '!L682</f>
        <v/>
      </c>
      <c r="I682" s="14">
        <f>'3500 '!M682</f>
        <v>0</v>
      </c>
      <c r="J682" s="14">
        <f>'3500 '!O682</f>
        <v>0</v>
      </c>
      <c r="K682" s="14">
        <f>'3500 '!S682</f>
        <v>0</v>
      </c>
      <c r="L682" s="44">
        <f>'3500 '!T682</f>
        <v>0</v>
      </c>
      <c r="M682" s="53" t="str">
        <f>'3500 '!U682</f>
        <v/>
      </c>
      <c r="N682" s="63">
        <f>'3500 '!V682</f>
        <v>0</v>
      </c>
      <c r="O682" s="53" t="str">
        <f>'3500 '!AB682</f>
        <v/>
      </c>
      <c r="P682" s="63">
        <f>G682+'3500 '!W682-K682</f>
        <v>0</v>
      </c>
      <c r="Q682" s="81"/>
    </row>
    <row r="683" spans="1:17" s="6" customFormat="1" ht="15.75" thickBot="1" x14ac:dyDescent="0.3">
      <c r="A683" s="6" t="str">
        <f>'3500 '!A683</f>
        <v>b</v>
      </c>
      <c r="B683" s="71" t="str">
        <f>'3500 '!B683</f>
        <v/>
      </c>
      <c r="C683" s="17" t="str">
        <f>'3500 '!C683</f>
        <v>ვალდებულებების კლება</v>
      </c>
      <c r="D683" s="18">
        <f>'3500 '!D683</f>
        <v>0</v>
      </c>
      <c r="E683" s="18">
        <f>'3500 '!E683</f>
        <v>0</v>
      </c>
      <c r="F683" s="46">
        <f>'3500 '!F683</f>
        <v>0</v>
      </c>
      <c r="G683" s="46">
        <f>'3500 '!G683</f>
        <v>0</v>
      </c>
      <c r="H683" s="55" t="str">
        <f>'3500 '!L683</f>
        <v/>
      </c>
      <c r="I683" s="18">
        <f>'3500 '!M683</f>
        <v>0</v>
      </c>
      <c r="J683" s="18">
        <f>'3500 '!O683</f>
        <v>0</v>
      </c>
      <c r="K683" s="18">
        <f>'3500 '!S683</f>
        <v>0</v>
      </c>
      <c r="L683" s="46">
        <f>'3500 '!T683</f>
        <v>0</v>
      </c>
      <c r="M683" s="55" t="str">
        <f>'3500 '!U683</f>
        <v/>
      </c>
      <c r="N683" s="65">
        <f>'3500 '!V683</f>
        <v>0</v>
      </c>
      <c r="O683" s="55" t="str">
        <f>'3500 '!AB683</f>
        <v/>
      </c>
      <c r="P683" s="65">
        <f>G683+'3500 '!W683-K683</f>
        <v>0</v>
      </c>
      <c r="Q683" s="81"/>
    </row>
    <row r="684" spans="1:17" s="6" customFormat="1" ht="64.5" thickTop="1" thickBot="1" x14ac:dyDescent="0.3">
      <c r="A684" s="6" t="str">
        <f>'3500 '!A684</f>
        <v>a</v>
      </c>
      <c r="B684" s="67" t="str">
        <f>'3500 '!B684</f>
        <v>35 02 03 13</v>
      </c>
      <c r="C684" s="19" t="str">
        <f>'3500 '!C684</f>
        <v>კრიზისულ მდგომარეობაში მყოფი ბავშვიანი ოჯახების გადაუდებელი დახმარების ქვეპროგრამა</v>
      </c>
      <c r="D684" s="7">
        <f>'3500 '!D684</f>
        <v>1000</v>
      </c>
      <c r="E684" s="7">
        <f>'3500 '!E684</f>
        <v>1522.6859999999999</v>
      </c>
      <c r="F684" s="40">
        <f>'3500 '!F684</f>
        <v>1006.386</v>
      </c>
      <c r="G684" s="40">
        <f>'3500 '!G684</f>
        <v>1005.57861</v>
      </c>
      <c r="H684" s="49">
        <f>'3500 '!L684</f>
        <v>0.99919773327530392</v>
      </c>
      <c r="I684" s="7">
        <f>'3500 '!M684</f>
        <v>0</v>
      </c>
      <c r="J684" s="7">
        <f>'3500 '!O684</f>
        <v>79.020000000000039</v>
      </c>
      <c r="K684" s="7">
        <f>'3500 '!S684</f>
        <v>141.78651000000002</v>
      </c>
      <c r="L684" s="40">
        <f>'3500 '!T684</f>
        <v>0.80738999999994121</v>
      </c>
      <c r="M684" s="49">
        <f>'3500 '!U684</f>
        <v>0.66039788242618636</v>
      </c>
      <c r="N684" s="59">
        <f>'3500 '!V684</f>
        <v>517.1073899999999</v>
      </c>
      <c r="O684" s="49">
        <f>'3500 '!AB684</f>
        <v>0.99342780455064272</v>
      </c>
      <c r="P684" s="59">
        <f>G684+'3500 '!W684-K684</f>
        <v>1409.8921</v>
      </c>
      <c r="Q684" s="81"/>
    </row>
    <row r="685" spans="1:17" s="6" customFormat="1" ht="18.75" thickTop="1" x14ac:dyDescent="0.25">
      <c r="A685" s="6" t="str">
        <f>'3500 '!A685</f>
        <v>b</v>
      </c>
      <c r="B685" s="69" t="str">
        <f>'3500 '!B685</f>
        <v/>
      </c>
      <c r="C685" s="8" t="str">
        <f>'3500 '!C685</f>
        <v>ხარჯები</v>
      </c>
      <c r="D685" s="9">
        <f>'3500 '!D685</f>
        <v>1000</v>
      </c>
      <c r="E685" s="9">
        <f>'3500 '!E685</f>
        <v>1522.6859999999999</v>
      </c>
      <c r="F685" s="41">
        <f>'3500 '!F685</f>
        <v>1006.386</v>
      </c>
      <c r="G685" s="41">
        <f>'3500 '!G685</f>
        <v>1005.57861</v>
      </c>
      <c r="H685" s="50">
        <f>'3500 '!L685</f>
        <v>0.99919773327530392</v>
      </c>
      <c r="I685" s="9">
        <f>'3500 '!M685</f>
        <v>0</v>
      </c>
      <c r="J685" s="9">
        <f>'3500 '!O685</f>
        <v>79.020000000000039</v>
      </c>
      <c r="K685" s="9">
        <f>'3500 '!S685</f>
        <v>141.78651000000002</v>
      </c>
      <c r="L685" s="41">
        <f>'3500 '!T685</f>
        <v>0.80738999999994121</v>
      </c>
      <c r="M685" s="50">
        <f>'3500 '!U685</f>
        <v>0.66039788242618636</v>
      </c>
      <c r="N685" s="60">
        <f>'3500 '!V685</f>
        <v>517.1073899999999</v>
      </c>
      <c r="O685" s="50">
        <f>'3500 '!AB685</f>
        <v>0.99342780455064272</v>
      </c>
      <c r="P685" s="60">
        <f>G685+'3500 '!W685-K685</f>
        <v>1409.8921</v>
      </c>
      <c r="Q685" s="81"/>
    </row>
    <row r="686" spans="1:17" s="6" customFormat="1" ht="18" x14ac:dyDescent="0.25">
      <c r="A686" s="6" t="str">
        <f>'3500 '!A686</f>
        <v>b</v>
      </c>
      <c r="B686" s="70" t="str">
        <f>'3500 '!B686</f>
        <v/>
      </c>
      <c r="C686" s="10" t="str">
        <f>'3500 '!C686</f>
        <v>შრომის ანაზღაურება</v>
      </c>
      <c r="D686" s="12">
        <f>'3500 '!D686</f>
        <v>0</v>
      </c>
      <c r="E686" s="12">
        <f>'3500 '!E686</f>
        <v>0</v>
      </c>
      <c r="F686" s="43">
        <f>'3500 '!F686</f>
        <v>0</v>
      </c>
      <c r="G686" s="43">
        <f>'3500 '!G686</f>
        <v>0</v>
      </c>
      <c r="H686" s="52" t="str">
        <f>'3500 '!L686</f>
        <v/>
      </c>
      <c r="I686" s="12">
        <f>'3500 '!M686</f>
        <v>0</v>
      </c>
      <c r="J686" s="12">
        <f>'3500 '!O686</f>
        <v>0</v>
      </c>
      <c r="K686" s="12">
        <f>'3500 '!S686</f>
        <v>0</v>
      </c>
      <c r="L686" s="43">
        <f>'3500 '!T686</f>
        <v>0</v>
      </c>
      <c r="M686" s="52" t="str">
        <f>'3500 '!U686</f>
        <v/>
      </c>
      <c r="N686" s="62">
        <f>'3500 '!V686</f>
        <v>0</v>
      </c>
      <c r="O686" s="52" t="str">
        <f>'3500 '!AB686</f>
        <v/>
      </c>
      <c r="P686" s="62">
        <f>G686+'3500 '!W686-K686</f>
        <v>0</v>
      </c>
      <c r="Q686" s="81"/>
    </row>
    <row r="687" spans="1:17" s="6" customFormat="1" ht="18" x14ac:dyDescent="0.25">
      <c r="A687" s="6" t="str">
        <f>'3500 '!A687</f>
        <v>b</v>
      </c>
      <c r="B687" s="70" t="str">
        <f>'3500 '!B687</f>
        <v/>
      </c>
      <c r="C687" s="10" t="str">
        <f>'3500 '!C687</f>
        <v>საქონელი და მომსახურება</v>
      </c>
      <c r="D687" s="12">
        <f>'3500 '!D687</f>
        <v>0</v>
      </c>
      <c r="E687" s="12">
        <f>'3500 '!E687</f>
        <v>0</v>
      </c>
      <c r="F687" s="43">
        <f>'3500 '!F687</f>
        <v>0</v>
      </c>
      <c r="G687" s="43">
        <f>'3500 '!G687</f>
        <v>0</v>
      </c>
      <c r="H687" s="52" t="str">
        <f>'3500 '!L687</f>
        <v/>
      </c>
      <c r="I687" s="12">
        <f>'3500 '!M687</f>
        <v>0</v>
      </c>
      <c r="J687" s="12">
        <f>'3500 '!O687</f>
        <v>0</v>
      </c>
      <c r="K687" s="12">
        <f>'3500 '!S687</f>
        <v>0</v>
      </c>
      <c r="L687" s="43">
        <f>'3500 '!T687</f>
        <v>0</v>
      </c>
      <c r="M687" s="52" t="str">
        <f>'3500 '!U687</f>
        <v/>
      </c>
      <c r="N687" s="62">
        <f>'3500 '!V687</f>
        <v>0</v>
      </c>
      <c r="O687" s="52" t="str">
        <f>'3500 '!AB687</f>
        <v/>
      </c>
      <c r="P687" s="62">
        <f>G687+'3500 '!W687-K687</f>
        <v>0</v>
      </c>
      <c r="Q687" s="81"/>
    </row>
    <row r="688" spans="1:17" s="6" customFormat="1" ht="18" x14ac:dyDescent="0.25">
      <c r="A688" s="6" t="str">
        <f>'3500 '!A688</f>
        <v>b</v>
      </c>
      <c r="B688" s="70" t="str">
        <f>'3500 '!B688</f>
        <v/>
      </c>
      <c r="C688" s="10" t="str">
        <f>'3500 '!C688</f>
        <v>პროცენტი</v>
      </c>
      <c r="D688" s="12">
        <f>'3500 '!D688</f>
        <v>0</v>
      </c>
      <c r="E688" s="12">
        <f>'3500 '!E688</f>
        <v>0</v>
      </c>
      <c r="F688" s="43">
        <f>'3500 '!F688</f>
        <v>0</v>
      </c>
      <c r="G688" s="43">
        <f>'3500 '!G688</f>
        <v>0</v>
      </c>
      <c r="H688" s="52" t="str">
        <f>'3500 '!L688</f>
        <v/>
      </c>
      <c r="I688" s="12">
        <f>'3500 '!M688</f>
        <v>0</v>
      </c>
      <c r="J688" s="12">
        <f>'3500 '!O688</f>
        <v>0</v>
      </c>
      <c r="K688" s="12">
        <f>'3500 '!S688</f>
        <v>0</v>
      </c>
      <c r="L688" s="43">
        <f>'3500 '!T688</f>
        <v>0</v>
      </c>
      <c r="M688" s="52" t="str">
        <f>'3500 '!U688</f>
        <v/>
      </c>
      <c r="N688" s="62">
        <f>'3500 '!V688</f>
        <v>0</v>
      </c>
      <c r="O688" s="52" t="str">
        <f>'3500 '!AB688</f>
        <v/>
      </c>
      <c r="P688" s="62">
        <f>G688+'3500 '!W688-K688</f>
        <v>0</v>
      </c>
      <c r="Q688" s="81"/>
    </row>
    <row r="689" spans="1:17" s="6" customFormat="1" ht="18" x14ac:dyDescent="0.25">
      <c r="A689" s="6" t="str">
        <f>'3500 '!A689</f>
        <v>b</v>
      </c>
      <c r="B689" s="70" t="str">
        <f>'3500 '!B689</f>
        <v/>
      </c>
      <c r="C689" s="10" t="str">
        <f>'3500 '!C689</f>
        <v>სუბსიდიები</v>
      </c>
      <c r="D689" s="12">
        <f>'3500 '!D689</f>
        <v>0</v>
      </c>
      <c r="E689" s="12">
        <f>'3500 '!E689</f>
        <v>0</v>
      </c>
      <c r="F689" s="43">
        <f>'3500 '!F689</f>
        <v>0</v>
      </c>
      <c r="G689" s="43">
        <f>'3500 '!G689</f>
        <v>0</v>
      </c>
      <c r="H689" s="52" t="str">
        <f>'3500 '!L689</f>
        <v/>
      </c>
      <c r="I689" s="12">
        <f>'3500 '!M689</f>
        <v>0</v>
      </c>
      <c r="J689" s="12">
        <f>'3500 '!O689</f>
        <v>0</v>
      </c>
      <c r="K689" s="12">
        <f>'3500 '!S689</f>
        <v>0</v>
      </c>
      <c r="L689" s="43">
        <f>'3500 '!T689</f>
        <v>0</v>
      </c>
      <c r="M689" s="52" t="str">
        <f>'3500 '!U689</f>
        <v/>
      </c>
      <c r="N689" s="62">
        <f>'3500 '!V689</f>
        <v>0</v>
      </c>
      <c r="O689" s="52" t="str">
        <f>'3500 '!AB689</f>
        <v/>
      </c>
      <c r="P689" s="62">
        <f>G689+'3500 '!W689-K689</f>
        <v>0</v>
      </c>
      <c r="Q689" s="81"/>
    </row>
    <row r="690" spans="1:17" s="6" customFormat="1" ht="18" x14ac:dyDescent="0.25">
      <c r="A690" s="6" t="str">
        <f>'3500 '!A690</f>
        <v>b</v>
      </c>
      <c r="B690" s="70" t="str">
        <f>'3500 '!B690</f>
        <v/>
      </c>
      <c r="C690" s="10" t="str">
        <f>'3500 '!C690</f>
        <v>გრანტები</v>
      </c>
      <c r="D690" s="12">
        <f>'3500 '!D690</f>
        <v>0</v>
      </c>
      <c r="E690" s="12">
        <f>'3500 '!E690</f>
        <v>0</v>
      </c>
      <c r="F690" s="43">
        <f>'3500 '!F690</f>
        <v>0</v>
      </c>
      <c r="G690" s="43">
        <f>'3500 '!G690</f>
        <v>0</v>
      </c>
      <c r="H690" s="52" t="str">
        <f>'3500 '!L690</f>
        <v/>
      </c>
      <c r="I690" s="12">
        <f>'3500 '!M690</f>
        <v>0</v>
      </c>
      <c r="J690" s="12">
        <f>'3500 '!O690</f>
        <v>0</v>
      </c>
      <c r="K690" s="12">
        <f>'3500 '!S690</f>
        <v>0</v>
      </c>
      <c r="L690" s="43">
        <f>'3500 '!T690</f>
        <v>0</v>
      </c>
      <c r="M690" s="52" t="str">
        <f>'3500 '!U690</f>
        <v/>
      </c>
      <c r="N690" s="62">
        <f>'3500 '!V690</f>
        <v>0</v>
      </c>
      <c r="O690" s="52" t="str">
        <f>'3500 '!AB690</f>
        <v/>
      </c>
      <c r="P690" s="62">
        <f>G690+'3500 '!W690-K690</f>
        <v>0</v>
      </c>
      <c r="Q690" s="81"/>
    </row>
    <row r="691" spans="1:17" s="6" customFormat="1" ht="18" x14ac:dyDescent="0.25">
      <c r="A691" s="6" t="str">
        <f>'3500 '!A691</f>
        <v>b</v>
      </c>
      <c r="B691" s="70" t="str">
        <f>'3500 '!B691</f>
        <v/>
      </c>
      <c r="C691" s="10" t="str">
        <f>'3500 '!C691</f>
        <v>სოციალური უზრუნველყოფა</v>
      </c>
      <c r="D691" s="11">
        <f>'3500 '!D691</f>
        <v>1000</v>
      </c>
      <c r="E691" s="11">
        <f>'3500 '!E691</f>
        <v>1522.6859999999999</v>
      </c>
      <c r="F691" s="42">
        <f>'3500 '!F691</f>
        <v>1006.386</v>
      </c>
      <c r="G691" s="42">
        <f>'3500 '!G691</f>
        <v>1005.57861</v>
      </c>
      <c r="H691" s="51">
        <f>'3500 '!L691</f>
        <v>0.99919773327530392</v>
      </c>
      <c r="I691" s="11">
        <f>'3500 '!M691</f>
        <v>0</v>
      </c>
      <c r="J691" s="11">
        <f>'3500 '!O691</f>
        <v>79.020000000000039</v>
      </c>
      <c r="K691" s="11">
        <f>'3500 '!S691</f>
        <v>141.78651000000002</v>
      </c>
      <c r="L691" s="42">
        <f>'3500 '!T691</f>
        <v>0.80738999999994121</v>
      </c>
      <c r="M691" s="51">
        <f>'3500 '!U691</f>
        <v>0.66039788242618636</v>
      </c>
      <c r="N691" s="61">
        <f>'3500 '!V691</f>
        <v>517.1073899999999</v>
      </c>
      <c r="O691" s="51">
        <f>'3500 '!AB691</f>
        <v>0.99342780455064272</v>
      </c>
      <c r="P691" s="61">
        <f>G691+'3500 '!W691-K691</f>
        <v>1409.8921</v>
      </c>
      <c r="Q691" s="81"/>
    </row>
    <row r="692" spans="1:17" s="6" customFormat="1" ht="18" x14ac:dyDescent="0.25">
      <c r="A692" s="6" t="str">
        <f>'3500 '!A692</f>
        <v>b</v>
      </c>
      <c r="B692" s="70" t="str">
        <f>'3500 '!B692</f>
        <v/>
      </c>
      <c r="C692" s="10" t="str">
        <f>'3500 '!C692</f>
        <v>სხვა ხარჯები</v>
      </c>
      <c r="D692" s="12">
        <f>'3500 '!D692</f>
        <v>0</v>
      </c>
      <c r="E692" s="12">
        <f>'3500 '!E692</f>
        <v>0</v>
      </c>
      <c r="F692" s="43">
        <f>'3500 '!F692</f>
        <v>0</v>
      </c>
      <c r="G692" s="43">
        <f>'3500 '!G692</f>
        <v>0</v>
      </c>
      <c r="H692" s="52" t="str">
        <f>'3500 '!L692</f>
        <v/>
      </c>
      <c r="I692" s="12">
        <f>'3500 '!M692</f>
        <v>0</v>
      </c>
      <c r="J692" s="12">
        <f>'3500 '!O692</f>
        <v>0</v>
      </c>
      <c r="K692" s="12">
        <f>'3500 '!S692</f>
        <v>0</v>
      </c>
      <c r="L692" s="43">
        <f>'3500 '!T692</f>
        <v>0</v>
      </c>
      <c r="M692" s="52" t="str">
        <f>'3500 '!U692</f>
        <v/>
      </c>
      <c r="N692" s="62">
        <f>'3500 '!V692</f>
        <v>0</v>
      </c>
      <c r="O692" s="52" t="str">
        <f>'3500 '!AB692</f>
        <v/>
      </c>
      <c r="P692" s="62">
        <f>G692+'3500 '!W692-K692</f>
        <v>0</v>
      </c>
      <c r="Q692" s="81"/>
    </row>
    <row r="693" spans="1:17" s="6" customFormat="1" ht="30" x14ac:dyDescent="0.25">
      <c r="A693" s="6" t="str">
        <f>'3500 '!A693</f>
        <v>b</v>
      </c>
      <c r="B693" s="69" t="str">
        <f>'3500 '!B693</f>
        <v/>
      </c>
      <c r="C693" s="13" t="str">
        <f>'3500 '!C693</f>
        <v>არაფინანსური აქტივების ზრდა</v>
      </c>
      <c r="D693" s="14">
        <f>'3500 '!D693</f>
        <v>0</v>
      </c>
      <c r="E693" s="14">
        <f>'3500 '!E693</f>
        <v>0</v>
      </c>
      <c r="F693" s="44">
        <f>'3500 '!F693</f>
        <v>0</v>
      </c>
      <c r="G693" s="44">
        <f>'3500 '!G693</f>
        <v>0</v>
      </c>
      <c r="H693" s="53" t="str">
        <f>'3500 '!L693</f>
        <v/>
      </c>
      <c r="I693" s="14">
        <f>'3500 '!M693</f>
        <v>0</v>
      </c>
      <c r="J693" s="14">
        <f>'3500 '!O693</f>
        <v>0</v>
      </c>
      <c r="K693" s="14">
        <f>'3500 '!S693</f>
        <v>0</v>
      </c>
      <c r="L693" s="44">
        <f>'3500 '!T693</f>
        <v>0</v>
      </c>
      <c r="M693" s="53" t="str">
        <f>'3500 '!U693</f>
        <v/>
      </c>
      <c r="N693" s="63">
        <f>'3500 '!V693</f>
        <v>0</v>
      </c>
      <c r="O693" s="53" t="str">
        <f>'3500 '!AB693</f>
        <v/>
      </c>
      <c r="P693" s="63">
        <f>G693+'3500 '!W693-K693</f>
        <v>0</v>
      </c>
      <c r="Q693" s="81"/>
    </row>
    <row r="694" spans="1:17" s="6" customFormat="1" x14ac:dyDescent="0.25">
      <c r="A694" s="6" t="str">
        <f>'3500 '!A694</f>
        <v>b</v>
      </c>
      <c r="B694" s="69" t="str">
        <f>'3500 '!B694</f>
        <v/>
      </c>
      <c r="C694" s="13" t="str">
        <f>'3500 '!C694</f>
        <v>ფინანსური აქტივების ზრდა</v>
      </c>
      <c r="D694" s="14">
        <f>'3500 '!D694</f>
        <v>0</v>
      </c>
      <c r="E694" s="14">
        <f>'3500 '!E694</f>
        <v>0</v>
      </c>
      <c r="F694" s="44">
        <f>'3500 '!F694</f>
        <v>0</v>
      </c>
      <c r="G694" s="44">
        <f>'3500 '!G694</f>
        <v>0</v>
      </c>
      <c r="H694" s="53" t="str">
        <f>'3500 '!L694</f>
        <v/>
      </c>
      <c r="I694" s="14">
        <f>'3500 '!M694</f>
        <v>0</v>
      </c>
      <c r="J694" s="14">
        <f>'3500 '!O694</f>
        <v>0</v>
      </c>
      <c r="K694" s="14">
        <f>'3500 '!S694</f>
        <v>0</v>
      </c>
      <c r="L694" s="44">
        <f>'3500 '!T694</f>
        <v>0</v>
      </c>
      <c r="M694" s="53" t="str">
        <f>'3500 '!U694</f>
        <v/>
      </c>
      <c r="N694" s="63">
        <f>'3500 '!V694</f>
        <v>0</v>
      </c>
      <c r="O694" s="53" t="str">
        <f>'3500 '!AB694</f>
        <v/>
      </c>
      <c r="P694" s="63">
        <f>G694+'3500 '!W694-K694</f>
        <v>0</v>
      </c>
      <c r="Q694" s="81"/>
    </row>
    <row r="695" spans="1:17" s="6" customFormat="1" ht="15.75" thickBot="1" x14ac:dyDescent="0.3">
      <c r="A695" s="6" t="str">
        <f>'3500 '!A695</f>
        <v>b</v>
      </c>
      <c r="B695" s="71" t="str">
        <f>'3500 '!B695</f>
        <v/>
      </c>
      <c r="C695" s="17" t="str">
        <f>'3500 '!C695</f>
        <v>ვალდებულებების კლება</v>
      </c>
      <c r="D695" s="18">
        <f>'3500 '!D695</f>
        <v>0</v>
      </c>
      <c r="E695" s="18">
        <f>'3500 '!E695</f>
        <v>0</v>
      </c>
      <c r="F695" s="46">
        <f>'3500 '!F695</f>
        <v>0</v>
      </c>
      <c r="G695" s="46">
        <f>'3500 '!G695</f>
        <v>0</v>
      </c>
      <c r="H695" s="55" t="str">
        <f>'3500 '!L695</f>
        <v/>
      </c>
      <c r="I695" s="18">
        <f>'3500 '!M695</f>
        <v>0</v>
      </c>
      <c r="J695" s="18">
        <f>'3500 '!O695</f>
        <v>0</v>
      </c>
      <c r="K695" s="18">
        <f>'3500 '!S695</f>
        <v>0</v>
      </c>
      <c r="L695" s="46">
        <f>'3500 '!T695</f>
        <v>0</v>
      </c>
      <c r="M695" s="55" t="str">
        <f>'3500 '!U695</f>
        <v/>
      </c>
      <c r="N695" s="65">
        <f>'3500 '!V695</f>
        <v>0</v>
      </c>
      <c r="O695" s="55" t="str">
        <f>'3500 '!AB695</f>
        <v/>
      </c>
      <c r="P695" s="65">
        <f>G695+'3500 '!W695-K695</f>
        <v>0</v>
      </c>
      <c r="Q695" s="81"/>
    </row>
    <row r="696" spans="1:17" s="6" customFormat="1" ht="33" thickTop="1" thickBot="1" x14ac:dyDescent="0.3">
      <c r="A696" s="6" t="str">
        <f>'3500 '!A708</f>
        <v>a</v>
      </c>
      <c r="B696" s="67" t="str">
        <f>'3500 '!B708</f>
        <v>35 03</v>
      </c>
      <c r="C696" s="19" t="str">
        <f>'3500 '!C708</f>
        <v>ჯანმრთელობის დაცვის პროგრამა</v>
      </c>
      <c r="D696" s="7">
        <f>'3500 '!D708</f>
        <v>656161</v>
      </c>
      <c r="E696" s="7">
        <f>'3500 '!E708</f>
        <v>660915.81400000001</v>
      </c>
      <c r="F696" s="40">
        <f>'3500 '!F708</f>
        <v>569186.68400000001</v>
      </c>
      <c r="G696" s="40">
        <f>'3500 '!G708</f>
        <v>566441.55093999999</v>
      </c>
      <c r="H696" s="49">
        <f>'3500 '!L708</f>
        <v>0.99517709542902799</v>
      </c>
      <c r="I696" s="7">
        <f>'3500 '!M708</f>
        <v>0</v>
      </c>
      <c r="J696" s="7">
        <f>'3500 '!O708</f>
        <v>57853.477920000012</v>
      </c>
      <c r="K696" s="7">
        <f>'3500 '!S708</f>
        <v>71049.427390000026</v>
      </c>
      <c r="L696" s="40">
        <f>'3500 '!T708</f>
        <v>2745.1330600000219</v>
      </c>
      <c r="M696" s="49">
        <f>'3500 '!U708</f>
        <v>0.85705552650008154</v>
      </c>
      <c r="N696" s="59">
        <f>'3500 '!V708</f>
        <v>94474.263060000027</v>
      </c>
      <c r="O696" s="49">
        <f>'3500 '!AB708</f>
        <v>1.1794195469579125</v>
      </c>
      <c r="P696" s="59">
        <f>G696+'3500 '!W708-K696</f>
        <v>698828.48761499999</v>
      </c>
    </row>
    <row r="697" spans="1:17" s="6" customFormat="1" ht="18.75" thickTop="1" x14ac:dyDescent="0.25">
      <c r="A697" s="6" t="str">
        <f>'3500 '!A709</f>
        <v>a</v>
      </c>
      <c r="B697" s="69" t="str">
        <f>'3500 '!B709</f>
        <v/>
      </c>
      <c r="C697" s="8" t="str">
        <f>'3500 '!C709</f>
        <v>ხარჯები</v>
      </c>
      <c r="D697" s="9">
        <f>'3500 '!D709</f>
        <v>656161</v>
      </c>
      <c r="E697" s="9">
        <f>'3500 '!E709</f>
        <v>660804.41200000001</v>
      </c>
      <c r="F697" s="41">
        <f>'3500 '!F709</f>
        <v>569075.28200000001</v>
      </c>
      <c r="G697" s="41">
        <f>'3500 '!G709</f>
        <v>566330.16697999998</v>
      </c>
      <c r="H697" s="50">
        <f>'3500 '!L709</f>
        <v>0.9951761829992819</v>
      </c>
      <c r="I697" s="9">
        <f>'3500 '!M709</f>
        <v>0</v>
      </c>
      <c r="J697" s="9">
        <f>'3500 '!O709</f>
        <v>57853.477920000012</v>
      </c>
      <c r="K697" s="9">
        <f>'3500 '!S709</f>
        <v>71049.427389999968</v>
      </c>
      <c r="L697" s="41">
        <f>'3500 '!T709</f>
        <v>2745.1150200000266</v>
      </c>
      <c r="M697" s="50">
        <f>'3500 '!U709</f>
        <v>0.85703145544373271</v>
      </c>
      <c r="N697" s="60">
        <f>'3500 '!V709</f>
        <v>94474.245020000031</v>
      </c>
      <c r="O697" s="50">
        <f>'3500 '!AB709</f>
        <v>1.1794461898435387</v>
      </c>
      <c r="P697" s="60">
        <f>G697+'3500 '!W709-K697</f>
        <v>698715.50365500001</v>
      </c>
    </row>
    <row r="698" spans="1:17" s="6" customFormat="1" ht="18" x14ac:dyDescent="0.25">
      <c r="A698" s="6" t="str">
        <f>'3500 '!A710</f>
        <v>b</v>
      </c>
      <c r="B698" s="70" t="str">
        <f>'3500 '!B710</f>
        <v/>
      </c>
      <c r="C698" s="10" t="str">
        <f>'3500 '!C710</f>
        <v>შრომის ანაზღაურება</v>
      </c>
      <c r="D698" s="12">
        <f>'3500 '!D710</f>
        <v>0</v>
      </c>
      <c r="E698" s="12">
        <f>'3500 '!E710</f>
        <v>0</v>
      </c>
      <c r="F698" s="41">
        <f>'3500 '!F710</f>
        <v>0</v>
      </c>
      <c r="G698" s="41">
        <f>'3500 '!G710</f>
        <v>0</v>
      </c>
      <c r="H698" s="52" t="str">
        <f>'3500 '!L710</f>
        <v/>
      </c>
      <c r="I698" s="12">
        <f>'3500 '!M710</f>
        <v>0</v>
      </c>
      <c r="J698" s="12">
        <f>'3500 '!O710</f>
        <v>0</v>
      </c>
      <c r="K698" s="12">
        <f>'3500 '!S710</f>
        <v>0</v>
      </c>
      <c r="L698" s="43">
        <f>'3500 '!T710</f>
        <v>0</v>
      </c>
      <c r="M698" s="52" t="str">
        <f>'3500 '!U710</f>
        <v/>
      </c>
      <c r="N698" s="62">
        <f>'3500 '!V710</f>
        <v>0</v>
      </c>
      <c r="O698" s="52" t="str">
        <f>'3500 '!AB710</f>
        <v/>
      </c>
      <c r="P698" s="62">
        <f>G698+'3500 '!W710-K698</f>
        <v>0</v>
      </c>
    </row>
    <row r="699" spans="1:17" s="6" customFormat="1" ht="18" x14ac:dyDescent="0.25">
      <c r="A699" s="6" t="str">
        <f>'3500 '!A711</f>
        <v>a</v>
      </c>
      <c r="B699" s="70" t="str">
        <f>'3500 '!B711</f>
        <v/>
      </c>
      <c r="C699" s="10" t="str">
        <f>'3500 '!C711</f>
        <v>საქონელი და მომსახურება</v>
      </c>
      <c r="D699" s="11">
        <f>'3500 '!D711</f>
        <v>38864</v>
      </c>
      <c r="E699" s="11">
        <f>'3500 '!E711</f>
        <v>44747.955999999998</v>
      </c>
      <c r="F699" s="41">
        <f>'3500 '!F711</f>
        <v>32679.575999999997</v>
      </c>
      <c r="G699" s="41">
        <f>'3500 '!G711</f>
        <v>30213.04492</v>
      </c>
      <c r="H699" s="51">
        <f>'3500 '!L711</f>
        <v>0.92452377350305903</v>
      </c>
      <c r="I699" s="11">
        <f>'3500 '!M711</f>
        <v>0</v>
      </c>
      <c r="J699" s="11">
        <f>'3500 '!O711</f>
        <v>2289.8248999999996</v>
      </c>
      <c r="K699" s="11">
        <f>'3500 '!S711</f>
        <v>2606.8532900000027</v>
      </c>
      <c r="L699" s="42">
        <f>'3500 '!T711</f>
        <v>2466.531079999997</v>
      </c>
      <c r="M699" s="51">
        <f>'3500 '!U711</f>
        <v>0.67518268141677806</v>
      </c>
      <c r="N699" s="61">
        <f>'3500 '!V711</f>
        <v>14534.911079999998</v>
      </c>
      <c r="O699" s="51">
        <f>'3500 '!AB711</f>
        <v>0.96421735967560174</v>
      </c>
      <c r="P699" s="61">
        <f>G699+'3500 '!W711-K699</f>
        <v>40650.732250000001</v>
      </c>
    </row>
    <row r="700" spans="1:17" s="6" customFormat="1" ht="18" x14ac:dyDescent="0.25">
      <c r="A700" s="6" t="str">
        <f>'3500 '!A712</f>
        <v>b</v>
      </c>
      <c r="B700" s="70" t="str">
        <f>'3500 '!B712</f>
        <v/>
      </c>
      <c r="C700" s="10" t="str">
        <f>'3500 '!C712</f>
        <v>პროცენტი</v>
      </c>
      <c r="D700" s="12">
        <f>'3500 '!D712</f>
        <v>0</v>
      </c>
      <c r="E700" s="12">
        <f>'3500 '!E712</f>
        <v>0</v>
      </c>
      <c r="F700" s="41">
        <f>'3500 '!F712</f>
        <v>0</v>
      </c>
      <c r="G700" s="41">
        <f>'3500 '!G712</f>
        <v>0</v>
      </c>
      <c r="H700" s="52" t="str">
        <f>'3500 '!L712</f>
        <v/>
      </c>
      <c r="I700" s="12">
        <f>'3500 '!M712</f>
        <v>0</v>
      </c>
      <c r="J700" s="12">
        <f>'3500 '!O712</f>
        <v>0</v>
      </c>
      <c r="K700" s="12">
        <f>'3500 '!S712</f>
        <v>0</v>
      </c>
      <c r="L700" s="43">
        <f>'3500 '!T712</f>
        <v>0</v>
      </c>
      <c r="M700" s="52" t="str">
        <f>'3500 '!U712</f>
        <v/>
      </c>
      <c r="N700" s="62">
        <f>'3500 '!V712</f>
        <v>0</v>
      </c>
      <c r="O700" s="52" t="str">
        <f>'3500 '!AB712</f>
        <v/>
      </c>
      <c r="P700" s="62">
        <f>G700+'3500 '!W712-K700</f>
        <v>0</v>
      </c>
    </row>
    <row r="701" spans="1:17" s="6" customFormat="1" ht="18" x14ac:dyDescent="0.25">
      <c r="A701" s="6" t="str">
        <f>'3500 '!A713</f>
        <v>b</v>
      </c>
      <c r="B701" s="70" t="str">
        <f>'3500 '!B713</f>
        <v/>
      </c>
      <c r="C701" s="10" t="str">
        <f>'3500 '!C713</f>
        <v>სუბსიდიები</v>
      </c>
      <c r="D701" s="12">
        <f>'3500 '!D713</f>
        <v>0</v>
      </c>
      <c r="E701" s="12">
        <f>'3500 '!E713</f>
        <v>0</v>
      </c>
      <c r="F701" s="41">
        <f>'3500 '!F713</f>
        <v>0</v>
      </c>
      <c r="G701" s="41">
        <f>'3500 '!G713</f>
        <v>0</v>
      </c>
      <c r="H701" s="52" t="str">
        <f>'3500 '!L713</f>
        <v/>
      </c>
      <c r="I701" s="12">
        <f>'3500 '!M713</f>
        <v>0</v>
      </c>
      <c r="J701" s="12">
        <f>'3500 '!O713</f>
        <v>0</v>
      </c>
      <c r="K701" s="12">
        <f>'3500 '!S713</f>
        <v>0</v>
      </c>
      <c r="L701" s="43">
        <f>'3500 '!T713</f>
        <v>0</v>
      </c>
      <c r="M701" s="52" t="str">
        <f>'3500 '!U713</f>
        <v/>
      </c>
      <c r="N701" s="62">
        <f>'3500 '!V713</f>
        <v>0</v>
      </c>
      <c r="O701" s="52" t="str">
        <f>'3500 '!AB713</f>
        <v/>
      </c>
      <c r="P701" s="62">
        <f>G701+'3500 '!W713-K701</f>
        <v>0</v>
      </c>
    </row>
    <row r="702" spans="1:17" s="6" customFormat="1" ht="18" x14ac:dyDescent="0.25">
      <c r="A702" s="6" t="str">
        <f>'3500 '!A714</f>
        <v>b</v>
      </c>
      <c r="B702" s="70" t="str">
        <f>'3500 '!B714</f>
        <v/>
      </c>
      <c r="C702" s="10" t="str">
        <f>'3500 '!C714</f>
        <v>გრანტები</v>
      </c>
      <c r="D702" s="12">
        <f>'3500 '!D714</f>
        <v>0</v>
      </c>
      <c r="E702" s="12">
        <f>'3500 '!E714</f>
        <v>0</v>
      </c>
      <c r="F702" s="41">
        <f>'3500 '!F714</f>
        <v>0</v>
      </c>
      <c r="G702" s="41">
        <f>'3500 '!G714</f>
        <v>0</v>
      </c>
      <c r="H702" s="52" t="str">
        <f>'3500 '!L714</f>
        <v/>
      </c>
      <c r="I702" s="12">
        <f>'3500 '!M714</f>
        <v>0</v>
      </c>
      <c r="J702" s="12">
        <f>'3500 '!O714</f>
        <v>0</v>
      </c>
      <c r="K702" s="12">
        <f>'3500 '!S714</f>
        <v>0</v>
      </c>
      <c r="L702" s="43">
        <f>'3500 '!T714</f>
        <v>0</v>
      </c>
      <c r="M702" s="52" t="str">
        <f>'3500 '!U714</f>
        <v/>
      </c>
      <c r="N702" s="62">
        <f>'3500 '!V714</f>
        <v>0</v>
      </c>
      <c r="O702" s="52" t="str">
        <f>'3500 '!AB714</f>
        <v/>
      </c>
      <c r="P702" s="62">
        <f>G702+'3500 '!W714-K702</f>
        <v>0</v>
      </c>
    </row>
    <row r="703" spans="1:17" s="6" customFormat="1" ht="18" x14ac:dyDescent="0.25">
      <c r="A703" s="6" t="str">
        <f>'3500 '!A715</f>
        <v>a</v>
      </c>
      <c r="B703" s="70" t="str">
        <f>'3500 '!B715</f>
        <v/>
      </c>
      <c r="C703" s="10" t="str">
        <f>'3500 '!C715</f>
        <v>სოციალური უზრუნველყოფა</v>
      </c>
      <c r="D703" s="11">
        <f>'3500 '!D715</f>
        <v>616632</v>
      </c>
      <c r="E703" s="11">
        <f>'3500 '!E715</f>
        <v>615757.95799999998</v>
      </c>
      <c r="F703" s="41">
        <f>'3500 '!F715</f>
        <v>536209.09600000002</v>
      </c>
      <c r="G703" s="41">
        <f>'3500 '!G715</f>
        <v>535958.90756999992</v>
      </c>
      <c r="H703" s="51">
        <f>'3500 '!L715</f>
        <v>0.99953341255889461</v>
      </c>
      <c r="I703" s="11">
        <f>'3500 '!M715</f>
        <v>0</v>
      </c>
      <c r="J703" s="11">
        <f>'3500 '!O715</f>
        <v>55534.830090000018</v>
      </c>
      <c r="K703" s="11">
        <f>'3500 '!S715</f>
        <v>68412.148249999853</v>
      </c>
      <c r="L703" s="42">
        <f>'3500 '!T715</f>
        <v>250.18843000009656</v>
      </c>
      <c r="M703" s="51">
        <f>'3500 '!U715</f>
        <v>0.87040516587200967</v>
      </c>
      <c r="N703" s="61">
        <f>'3500 '!V715</f>
        <v>79799.050430000061</v>
      </c>
      <c r="O703" s="51">
        <f>'3500 '!AB715</f>
        <v>1.1952150930057488</v>
      </c>
      <c r="P703" s="61">
        <f>G703+'3500 '!W715-K703</f>
        <v>657847.61534000002</v>
      </c>
    </row>
    <row r="704" spans="1:17" s="6" customFormat="1" ht="18" x14ac:dyDescent="0.25">
      <c r="A704" s="6" t="str">
        <f>'3500 '!A716</f>
        <v>a</v>
      </c>
      <c r="B704" s="70" t="str">
        <f>'3500 '!B716</f>
        <v/>
      </c>
      <c r="C704" s="10" t="str">
        <f>'3500 '!C716</f>
        <v>სხვა ხარჯები</v>
      </c>
      <c r="D704" s="11">
        <f>'3500 '!D716</f>
        <v>665</v>
      </c>
      <c r="E704" s="11">
        <f>'3500 '!E716</f>
        <v>298.49799999999999</v>
      </c>
      <c r="F704" s="41">
        <f>'3500 '!F716</f>
        <v>186.61</v>
      </c>
      <c r="G704" s="41">
        <f>'3500 '!G716</f>
        <v>158.21449000000001</v>
      </c>
      <c r="H704" s="51">
        <f>'3500 '!L716</f>
        <v>0.84783500348320029</v>
      </c>
      <c r="I704" s="11">
        <f>'3500 '!M716</f>
        <v>0</v>
      </c>
      <c r="J704" s="11">
        <f>'3500 '!O716</f>
        <v>28.822929999999999</v>
      </c>
      <c r="K704" s="11">
        <f>'3500 '!S716</f>
        <v>30.425849999999997</v>
      </c>
      <c r="L704" s="42">
        <f>'3500 '!T716</f>
        <v>28.395510000000002</v>
      </c>
      <c r="M704" s="51">
        <f>'3500 '!U716</f>
        <v>0.53003534362039284</v>
      </c>
      <c r="N704" s="61">
        <f>'3500 '!V716</f>
        <v>140.28350999999998</v>
      </c>
      <c r="O704" s="51">
        <f>'3500 '!AB716</f>
        <v>0.91553357141421388</v>
      </c>
      <c r="P704" s="61">
        <f>G704+'3500 '!W716-K704</f>
        <v>217.15606500000001</v>
      </c>
    </row>
    <row r="705" spans="1:17" s="6" customFormat="1" ht="30" x14ac:dyDescent="0.25">
      <c r="A705" s="6" t="str">
        <f>'3500 '!A717</f>
        <v>b</v>
      </c>
      <c r="B705" s="69" t="str">
        <f>'3500 '!B717</f>
        <v/>
      </c>
      <c r="C705" s="13" t="str">
        <f>'3500 '!C717</f>
        <v>არაფინანსური აქტივების ზრდა</v>
      </c>
      <c r="D705" s="14">
        <f>'3500 '!D717</f>
        <v>0</v>
      </c>
      <c r="E705" s="14">
        <f>'3500 '!E717</f>
        <v>0</v>
      </c>
      <c r="F705" s="41">
        <f>'3500 '!F717</f>
        <v>0</v>
      </c>
      <c r="G705" s="41">
        <f>'3500 '!G717</f>
        <v>0</v>
      </c>
      <c r="H705" s="53" t="str">
        <f>'3500 '!L717</f>
        <v/>
      </c>
      <c r="I705" s="14">
        <f>'3500 '!M717</f>
        <v>0</v>
      </c>
      <c r="J705" s="14">
        <f>'3500 '!O717</f>
        <v>0</v>
      </c>
      <c r="K705" s="14">
        <f>'3500 '!S717</f>
        <v>0</v>
      </c>
      <c r="L705" s="44">
        <f>'3500 '!T717</f>
        <v>0</v>
      </c>
      <c r="M705" s="53" t="str">
        <f>'3500 '!U717</f>
        <v/>
      </c>
      <c r="N705" s="63">
        <f>'3500 '!V717</f>
        <v>0</v>
      </c>
      <c r="O705" s="53" t="str">
        <f>'3500 '!AB717</f>
        <v/>
      </c>
      <c r="P705" s="63">
        <f>G705+'3500 '!W717-K705</f>
        <v>1.6</v>
      </c>
    </row>
    <row r="706" spans="1:17" s="6" customFormat="1" ht="15.75" x14ac:dyDescent="0.25">
      <c r="A706" s="6" t="str">
        <f>'3500 '!A718</f>
        <v>b</v>
      </c>
      <c r="B706" s="69" t="str">
        <f>'3500 '!B718</f>
        <v/>
      </c>
      <c r="C706" s="13" t="str">
        <f>'3500 '!C718</f>
        <v>ფინანსური აქტივების ზრდა</v>
      </c>
      <c r="D706" s="14">
        <f>'3500 '!D718</f>
        <v>0</v>
      </c>
      <c r="E706" s="14">
        <f>'3500 '!E718</f>
        <v>0</v>
      </c>
      <c r="F706" s="41">
        <f>'3500 '!F718</f>
        <v>0</v>
      </c>
      <c r="G706" s="41">
        <f>'3500 '!G718</f>
        <v>0</v>
      </c>
      <c r="H706" s="53" t="str">
        <f>'3500 '!L718</f>
        <v/>
      </c>
      <c r="I706" s="14">
        <f>'3500 '!M718</f>
        <v>0</v>
      </c>
      <c r="J706" s="14">
        <f>'3500 '!O718</f>
        <v>0</v>
      </c>
      <c r="K706" s="14">
        <f>'3500 '!S718</f>
        <v>0</v>
      </c>
      <c r="L706" s="44">
        <f>'3500 '!T718</f>
        <v>0</v>
      </c>
      <c r="M706" s="53" t="str">
        <f>'3500 '!U718</f>
        <v/>
      </c>
      <c r="N706" s="63">
        <f>'3500 '!V718</f>
        <v>0</v>
      </c>
      <c r="O706" s="53" t="str">
        <f>'3500 '!AB718</f>
        <v/>
      </c>
      <c r="P706" s="63">
        <f>G706+'3500 '!W718-K706</f>
        <v>0</v>
      </c>
    </row>
    <row r="707" spans="1:17" s="6" customFormat="1" ht="18.75" thickBot="1" x14ac:dyDescent="0.3">
      <c r="A707" s="6" t="str">
        <f>'3500 '!A719</f>
        <v>a</v>
      </c>
      <c r="B707" s="71" t="str">
        <f>'3500 '!B719</f>
        <v/>
      </c>
      <c r="C707" s="15" t="str">
        <f>'3500 '!C719</f>
        <v>ვალდებულებების კლება</v>
      </c>
      <c r="D707" s="16">
        <f>'3500 '!D719</f>
        <v>0</v>
      </c>
      <c r="E707" s="16">
        <f>'3500 '!E719</f>
        <v>111.402</v>
      </c>
      <c r="F707" s="41">
        <f>'3500 '!F719</f>
        <v>111.402</v>
      </c>
      <c r="G707" s="41">
        <f>'3500 '!G719</f>
        <v>111.38396</v>
      </c>
      <c r="H707" s="54">
        <f>'3500 '!L719</f>
        <v>0.99983806394858266</v>
      </c>
      <c r="I707" s="16">
        <f>'3500 '!M719</f>
        <v>0</v>
      </c>
      <c r="J707" s="16">
        <f>'3500 '!O719</f>
        <v>0</v>
      </c>
      <c r="K707" s="16">
        <f>'3500 '!S719</f>
        <v>0</v>
      </c>
      <c r="L707" s="45">
        <f>'3500 '!T719</f>
        <v>1.8039999999999168E-2</v>
      </c>
      <c r="M707" s="54">
        <f>'3500 '!U719</f>
        <v>0.99983806394858266</v>
      </c>
      <c r="N707" s="64">
        <f>'3500 '!V719</f>
        <v>1.8039999999999168E-2</v>
      </c>
      <c r="O707" s="54">
        <f>'3500 '!AB719</f>
        <v>0.99983806394858266</v>
      </c>
      <c r="P707" s="64">
        <f>G707+'3500 '!W719-K707</f>
        <v>111.38396</v>
      </c>
    </row>
    <row r="708" spans="1:17" s="6" customFormat="1" ht="33" thickTop="1" thickBot="1" x14ac:dyDescent="0.3">
      <c r="A708" s="6" t="str">
        <f>'3500 '!A720</f>
        <v>a</v>
      </c>
      <c r="B708" s="67" t="str">
        <f>'3500 '!B720</f>
        <v>35 03 01</v>
      </c>
      <c r="C708" s="19" t="str">
        <f>'3500 '!C720</f>
        <v>მოსახლეობის საყოველთაო ჯანმრთელობის დაცვა</v>
      </c>
      <c r="D708" s="7">
        <f>'3500 '!D720</f>
        <v>470000</v>
      </c>
      <c r="E708" s="7">
        <f>'3500 '!E720</f>
        <v>470000</v>
      </c>
      <c r="F708" s="40">
        <f>'3500 '!F720</f>
        <v>425848.8</v>
      </c>
      <c r="G708" s="40">
        <f>'3500 '!G720</f>
        <v>425816.15521999996</v>
      </c>
      <c r="H708" s="49">
        <f>'3500 '!L720</f>
        <v>0.99992334185278897</v>
      </c>
      <c r="I708" s="7">
        <f>'3500 '!M720</f>
        <v>0</v>
      </c>
      <c r="J708" s="7">
        <f>'3500 '!O720</f>
        <v>44131.168180000015</v>
      </c>
      <c r="K708" s="7">
        <f>'3500 '!S720</f>
        <v>55453.215989999939</v>
      </c>
      <c r="L708" s="40">
        <f>'3500 '!T720</f>
        <v>32.64478000003146</v>
      </c>
      <c r="M708" s="49">
        <f>'3500 '!U720</f>
        <v>0.90599181961702113</v>
      </c>
      <c r="N708" s="59">
        <f>'3500 '!V720</f>
        <v>44183.844780000043</v>
      </c>
      <c r="O708" s="49">
        <f>'3500 '!AB720</f>
        <v>1.226759266425532</v>
      </c>
      <c r="P708" s="59">
        <f>G708+'3500 '!W720-K708</f>
        <v>516116.43923000002</v>
      </c>
      <c r="Q708" s="81"/>
    </row>
    <row r="709" spans="1:17" s="6" customFormat="1" ht="18.75" thickTop="1" x14ac:dyDescent="0.25">
      <c r="A709" s="6" t="str">
        <f>'3500 '!A721</f>
        <v>b</v>
      </c>
      <c r="B709" s="69" t="str">
        <f>'3500 '!B721</f>
        <v/>
      </c>
      <c r="C709" s="8" t="str">
        <f>'3500 '!C721</f>
        <v>ხარჯები</v>
      </c>
      <c r="D709" s="9">
        <f>'3500 '!D721</f>
        <v>470000</v>
      </c>
      <c r="E709" s="9">
        <f>'3500 '!E721</f>
        <v>470000</v>
      </c>
      <c r="F709" s="41">
        <f>'3500 '!F721</f>
        <v>425848.8</v>
      </c>
      <c r="G709" s="41">
        <f>'3500 '!G721</f>
        <v>425816.15521999996</v>
      </c>
      <c r="H709" s="50">
        <f>'3500 '!L721</f>
        <v>0.99992334185278897</v>
      </c>
      <c r="I709" s="9">
        <f>'3500 '!M721</f>
        <v>0</v>
      </c>
      <c r="J709" s="9">
        <f>'3500 '!O721</f>
        <v>44131.168180000015</v>
      </c>
      <c r="K709" s="9">
        <f>'3500 '!S721</f>
        <v>55453.215989999939</v>
      </c>
      <c r="L709" s="41">
        <f>'3500 '!T721</f>
        <v>32.64478000003146</v>
      </c>
      <c r="M709" s="50">
        <f>'3500 '!U721</f>
        <v>0.90599181961702113</v>
      </c>
      <c r="N709" s="60">
        <f>'3500 '!V721</f>
        <v>44183.844780000043</v>
      </c>
      <c r="O709" s="50">
        <f>'3500 '!AB721</f>
        <v>1.226759266425532</v>
      </c>
      <c r="P709" s="60">
        <f>G709+'3500 '!W721-K709</f>
        <v>516116.43923000002</v>
      </c>
      <c r="Q709" s="81"/>
    </row>
    <row r="710" spans="1:17" s="6" customFormat="1" ht="18" x14ac:dyDescent="0.25">
      <c r="A710" s="6" t="str">
        <f>'3500 '!A722</f>
        <v>b</v>
      </c>
      <c r="B710" s="70" t="str">
        <f>'3500 '!B722</f>
        <v/>
      </c>
      <c r="C710" s="10" t="str">
        <f>'3500 '!C722</f>
        <v>შრომის ანაზღაურება</v>
      </c>
      <c r="D710" s="12">
        <f>'3500 '!D722</f>
        <v>0</v>
      </c>
      <c r="E710" s="12">
        <f>'3500 '!E722</f>
        <v>0</v>
      </c>
      <c r="F710" s="43">
        <f>'3500 '!F722</f>
        <v>0</v>
      </c>
      <c r="G710" s="43">
        <f>'3500 '!G722</f>
        <v>0</v>
      </c>
      <c r="H710" s="52" t="str">
        <f>'3500 '!L722</f>
        <v/>
      </c>
      <c r="I710" s="12">
        <f>'3500 '!M722</f>
        <v>0</v>
      </c>
      <c r="J710" s="12">
        <f>'3500 '!O722</f>
        <v>0</v>
      </c>
      <c r="K710" s="12">
        <f>'3500 '!S722</f>
        <v>0</v>
      </c>
      <c r="L710" s="43">
        <f>'3500 '!T722</f>
        <v>0</v>
      </c>
      <c r="M710" s="52" t="str">
        <f>'3500 '!U722</f>
        <v/>
      </c>
      <c r="N710" s="62">
        <f>'3500 '!V722</f>
        <v>0</v>
      </c>
      <c r="O710" s="52" t="str">
        <f>'3500 '!AB722</f>
        <v/>
      </c>
      <c r="P710" s="62">
        <f>G710+'3500 '!W722-K710</f>
        <v>0</v>
      </c>
      <c r="Q710" s="81"/>
    </row>
    <row r="711" spans="1:17" s="6" customFormat="1" ht="18" x14ac:dyDescent="0.25">
      <c r="A711" s="6" t="str">
        <f>'3500 '!A723</f>
        <v>b</v>
      </c>
      <c r="B711" s="70" t="str">
        <f>'3500 '!B723</f>
        <v/>
      </c>
      <c r="C711" s="10" t="str">
        <f>'3500 '!C723</f>
        <v>საქონელი და მომსახურება</v>
      </c>
      <c r="D711" s="11">
        <f>'3500 '!D723</f>
        <v>3000</v>
      </c>
      <c r="E711" s="11">
        <f>'3500 '!E723</f>
        <v>2745</v>
      </c>
      <c r="F711" s="42">
        <f>'3500 '!F723</f>
        <v>1895</v>
      </c>
      <c r="G711" s="42">
        <f>'3500 '!G723</f>
        <v>1875.1971899999999</v>
      </c>
      <c r="H711" s="51">
        <f>'3500 '!L723</f>
        <v>0.98954996833773079</v>
      </c>
      <c r="I711" s="11">
        <f>'3500 '!M723</f>
        <v>0</v>
      </c>
      <c r="J711" s="11">
        <f>'3500 '!O723</f>
        <v>180.96094000000005</v>
      </c>
      <c r="K711" s="11">
        <f>'3500 '!S723</f>
        <v>235.65824999999995</v>
      </c>
      <c r="L711" s="42">
        <f>'3500 '!T723</f>
        <v>19.802810000000136</v>
      </c>
      <c r="M711" s="51">
        <f>'3500 '!U723</f>
        <v>0.68313194535519117</v>
      </c>
      <c r="N711" s="61">
        <f>'3500 '!V723</f>
        <v>869.80281000000014</v>
      </c>
      <c r="O711" s="51">
        <f>'3500 '!AB723</f>
        <v>0.96025398542805085</v>
      </c>
      <c r="P711" s="61">
        <f>G711+'3500 '!W723-K711</f>
        <v>2393.0389399999999</v>
      </c>
      <c r="Q711" s="81"/>
    </row>
    <row r="712" spans="1:17" s="6" customFormat="1" ht="18" x14ac:dyDescent="0.25">
      <c r="A712" s="6" t="str">
        <f>'3500 '!A724</f>
        <v>b</v>
      </c>
      <c r="B712" s="70" t="str">
        <f>'3500 '!B724</f>
        <v/>
      </c>
      <c r="C712" s="10" t="str">
        <f>'3500 '!C724</f>
        <v>პროცენტი</v>
      </c>
      <c r="D712" s="12">
        <f>'3500 '!D724</f>
        <v>0</v>
      </c>
      <c r="E712" s="12">
        <f>'3500 '!E724</f>
        <v>0</v>
      </c>
      <c r="F712" s="43">
        <f>'3500 '!F724</f>
        <v>0</v>
      </c>
      <c r="G712" s="43">
        <f>'3500 '!G724</f>
        <v>0</v>
      </c>
      <c r="H712" s="52" t="str">
        <f>'3500 '!L724</f>
        <v/>
      </c>
      <c r="I712" s="12">
        <f>'3500 '!M724</f>
        <v>0</v>
      </c>
      <c r="J712" s="12">
        <f>'3500 '!O724</f>
        <v>0</v>
      </c>
      <c r="K712" s="12">
        <f>'3500 '!S724</f>
        <v>0</v>
      </c>
      <c r="L712" s="43">
        <f>'3500 '!T724</f>
        <v>0</v>
      </c>
      <c r="M712" s="52" t="str">
        <f>'3500 '!U724</f>
        <v/>
      </c>
      <c r="N712" s="62">
        <f>'3500 '!V724</f>
        <v>0</v>
      </c>
      <c r="O712" s="52" t="str">
        <f>'3500 '!AB724</f>
        <v/>
      </c>
      <c r="P712" s="62">
        <f>G712+'3500 '!W724-K712</f>
        <v>0</v>
      </c>
      <c r="Q712" s="81"/>
    </row>
    <row r="713" spans="1:17" s="6" customFormat="1" ht="18" x14ac:dyDescent="0.25">
      <c r="A713" s="6" t="str">
        <f>'3500 '!A725</f>
        <v>b</v>
      </c>
      <c r="B713" s="70" t="str">
        <f>'3500 '!B725</f>
        <v/>
      </c>
      <c r="C713" s="10" t="str">
        <f>'3500 '!C725</f>
        <v>სუბსიდიები</v>
      </c>
      <c r="D713" s="12">
        <f>'3500 '!D725</f>
        <v>0</v>
      </c>
      <c r="E713" s="12">
        <f>'3500 '!E725</f>
        <v>0</v>
      </c>
      <c r="F713" s="43">
        <f>'3500 '!F725</f>
        <v>0</v>
      </c>
      <c r="G713" s="43">
        <f>'3500 '!G725</f>
        <v>0</v>
      </c>
      <c r="H713" s="52" t="str">
        <f>'3500 '!L725</f>
        <v/>
      </c>
      <c r="I713" s="12">
        <f>'3500 '!M725</f>
        <v>0</v>
      </c>
      <c r="J713" s="12">
        <f>'3500 '!O725</f>
        <v>0</v>
      </c>
      <c r="K713" s="12">
        <f>'3500 '!S725</f>
        <v>0</v>
      </c>
      <c r="L713" s="43">
        <f>'3500 '!T725</f>
        <v>0</v>
      </c>
      <c r="M713" s="52" t="str">
        <f>'3500 '!U725</f>
        <v/>
      </c>
      <c r="N713" s="62">
        <f>'3500 '!V725</f>
        <v>0</v>
      </c>
      <c r="O713" s="52" t="str">
        <f>'3500 '!AB725</f>
        <v/>
      </c>
      <c r="P713" s="62">
        <f>G713+'3500 '!W725-K713</f>
        <v>0</v>
      </c>
      <c r="Q713" s="81"/>
    </row>
    <row r="714" spans="1:17" s="6" customFormat="1" ht="18" x14ac:dyDescent="0.25">
      <c r="A714" s="6" t="str">
        <f>'3500 '!A726</f>
        <v>b</v>
      </c>
      <c r="B714" s="70" t="str">
        <f>'3500 '!B726</f>
        <v/>
      </c>
      <c r="C714" s="10" t="str">
        <f>'3500 '!C726</f>
        <v>გრანტები</v>
      </c>
      <c r="D714" s="12">
        <f>'3500 '!D726</f>
        <v>0</v>
      </c>
      <c r="E714" s="12">
        <f>'3500 '!E726</f>
        <v>0</v>
      </c>
      <c r="F714" s="43">
        <f>'3500 '!F726</f>
        <v>0</v>
      </c>
      <c r="G714" s="43">
        <f>'3500 '!G726</f>
        <v>0</v>
      </c>
      <c r="H714" s="52" t="str">
        <f>'3500 '!L726</f>
        <v/>
      </c>
      <c r="I714" s="12">
        <f>'3500 '!M726</f>
        <v>0</v>
      </c>
      <c r="J714" s="12">
        <f>'3500 '!O726</f>
        <v>0</v>
      </c>
      <c r="K714" s="12">
        <f>'3500 '!S726</f>
        <v>0</v>
      </c>
      <c r="L714" s="43">
        <f>'3500 '!T726</f>
        <v>0</v>
      </c>
      <c r="M714" s="52" t="str">
        <f>'3500 '!U726</f>
        <v/>
      </c>
      <c r="N714" s="62">
        <f>'3500 '!V726</f>
        <v>0</v>
      </c>
      <c r="O714" s="52" t="str">
        <f>'3500 '!AB726</f>
        <v/>
      </c>
      <c r="P714" s="62">
        <f>G714+'3500 '!W726-K714</f>
        <v>0</v>
      </c>
      <c r="Q714" s="81"/>
    </row>
    <row r="715" spans="1:17" s="6" customFormat="1" ht="18" x14ac:dyDescent="0.25">
      <c r="A715" s="6" t="str">
        <f>'3500 '!A727</f>
        <v>b</v>
      </c>
      <c r="B715" s="70" t="str">
        <f>'3500 '!B727</f>
        <v/>
      </c>
      <c r="C715" s="10" t="str">
        <f>'3500 '!C727</f>
        <v>სოციალური უზრუნველყოფა</v>
      </c>
      <c r="D715" s="11">
        <f>'3500 '!D727</f>
        <v>467000</v>
      </c>
      <c r="E715" s="11">
        <f>'3500 '!E727</f>
        <v>467255</v>
      </c>
      <c r="F715" s="42">
        <f>'3500 '!F727</f>
        <v>423953.8</v>
      </c>
      <c r="G715" s="42">
        <f>'3500 '!G727</f>
        <v>423940.95802999998</v>
      </c>
      <c r="H715" s="51">
        <f>'3500 '!L727</f>
        <v>0.99996970903433346</v>
      </c>
      <c r="I715" s="11">
        <f>'3500 '!M727</f>
        <v>0</v>
      </c>
      <c r="J715" s="11">
        <f>'3500 '!O727</f>
        <v>43950.207240000018</v>
      </c>
      <c r="K715" s="11">
        <f>'3500 '!S727</f>
        <v>55217.55773999996</v>
      </c>
      <c r="L715" s="42">
        <f>'3500 '!T727</f>
        <v>12.841970000008587</v>
      </c>
      <c r="M715" s="51">
        <f>'3500 '!U727</f>
        <v>0.90730106265315513</v>
      </c>
      <c r="N715" s="61">
        <f>'3500 '!V727</f>
        <v>43314.04197000002</v>
      </c>
      <c r="O715" s="51">
        <f>'3500 '!AB727</f>
        <v>1.2283249147253641</v>
      </c>
      <c r="P715" s="61">
        <f>G715+'3500 '!W727-K715</f>
        <v>513723.40029000002</v>
      </c>
      <c r="Q715" s="81"/>
    </row>
    <row r="716" spans="1:17" s="6" customFormat="1" ht="18" x14ac:dyDescent="0.25">
      <c r="A716" s="6" t="str">
        <f>'3500 '!A728</f>
        <v>b</v>
      </c>
      <c r="B716" s="70" t="str">
        <f>'3500 '!B728</f>
        <v/>
      </c>
      <c r="C716" s="10" t="str">
        <f>'3500 '!C728</f>
        <v>სხვა ხარჯები</v>
      </c>
      <c r="D716" s="12">
        <f>'3500 '!D728</f>
        <v>0</v>
      </c>
      <c r="E716" s="12">
        <f>'3500 '!E728</f>
        <v>0</v>
      </c>
      <c r="F716" s="43">
        <f>'3500 '!F728</f>
        <v>0</v>
      </c>
      <c r="G716" s="43">
        <f>'3500 '!G728</f>
        <v>0</v>
      </c>
      <c r="H716" s="52" t="str">
        <f>'3500 '!L728</f>
        <v/>
      </c>
      <c r="I716" s="12">
        <f>'3500 '!M728</f>
        <v>0</v>
      </c>
      <c r="J716" s="12">
        <f>'3500 '!O728</f>
        <v>0</v>
      </c>
      <c r="K716" s="12">
        <f>'3500 '!S728</f>
        <v>0</v>
      </c>
      <c r="L716" s="43">
        <f>'3500 '!T728</f>
        <v>0</v>
      </c>
      <c r="M716" s="52" t="str">
        <f>'3500 '!U728</f>
        <v/>
      </c>
      <c r="N716" s="62">
        <f>'3500 '!V728</f>
        <v>0</v>
      </c>
      <c r="O716" s="52" t="str">
        <f>'3500 '!AB728</f>
        <v/>
      </c>
      <c r="P716" s="62">
        <f>G716+'3500 '!W728-K716</f>
        <v>0</v>
      </c>
      <c r="Q716" s="81"/>
    </row>
    <row r="717" spans="1:17" s="6" customFormat="1" ht="30" x14ac:dyDescent="0.25">
      <c r="A717" s="6" t="str">
        <f>'3500 '!A729</f>
        <v>b</v>
      </c>
      <c r="B717" s="69" t="str">
        <f>'3500 '!B729</f>
        <v/>
      </c>
      <c r="C717" s="13" t="str">
        <f>'3500 '!C729</f>
        <v>არაფინანსური აქტივების ზრდა</v>
      </c>
      <c r="D717" s="14">
        <f>'3500 '!D729</f>
        <v>0</v>
      </c>
      <c r="E717" s="14">
        <f>'3500 '!E729</f>
        <v>0</v>
      </c>
      <c r="F717" s="44">
        <f>'3500 '!F729</f>
        <v>0</v>
      </c>
      <c r="G717" s="44">
        <f>'3500 '!G729</f>
        <v>0</v>
      </c>
      <c r="H717" s="53" t="str">
        <f>'3500 '!L729</f>
        <v/>
      </c>
      <c r="I717" s="14">
        <f>'3500 '!M729</f>
        <v>0</v>
      </c>
      <c r="J717" s="14">
        <f>'3500 '!O729</f>
        <v>0</v>
      </c>
      <c r="K717" s="14">
        <f>'3500 '!S729</f>
        <v>0</v>
      </c>
      <c r="L717" s="44">
        <f>'3500 '!T729</f>
        <v>0</v>
      </c>
      <c r="M717" s="53" t="str">
        <f>'3500 '!U729</f>
        <v/>
      </c>
      <c r="N717" s="63">
        <f>'3500 '!V729</f>
        <v>0</v>
      </c>
      <c r="O717" s="53" t="str">
        <f>'3500 '!AB729</f>
        <v/>
      </c>
      <c r="P717" s="63">
        <f>G717+'3500 '!W729-K717</f>
        <v>0</v>
      </c>
      <c r="Q717" s="81"/>
    </row>
    <row r="718" spans="1:17" s="6" customFormat="1" x14ac:dyDescent="0.25">
      <c r="A718" s="6" t="str">
        <f>'3500 '!A730</f>
        <v>b</v>
      </c>
      <c r="B718" s="69" t="str">
        <f>'3500 '!B730</f>
        <v/>
      </c>
      <c r="C718" s="13" t="str">
        <f>'3500 '!C730</f>
        <v>ფინანსური აქტივების ზრდა</v>
      </c>
      <c r="D718" s="14">
        <f>'3500 '!D730</f>
        <v>0</v>
      </c>
      <c r="E718" s="14">
        <f>'3500 '!E730</f>
        <v>0</v>
      </c>
      <c r="F718" s="44">
        <f>'3500 '!F730</f>
        <v>0</v>
      </c>
      <c r="G718" s="44">
        <f>'3500 '!G730</f>
        <v>0</v>
      </c>
      <c r="H718" s="53" t="str">
        <f>'3500 '!L730</f>
        <v/>
      </c>
      <c r="I718" s="14">
        <f>'3500 '!M730</f>
        <v>0</v>
      </c>
      <c r="J718" s="14">
        <f>'3500 '!O730</f>
        <v>0</v>
      </c>
      <c r="K718" s="14">
        <f>'3500 '!S730</f>
        <v>0</v>
      </c>
      <c r="L718" s="44">
        <f>'3500 '!T730</f>
        <v>0</v>
      </c>
      <c r="M718" s="53" t="str">
        <f>'3500 '!U730</f>
        <v/>
      </c>
      <c r="N718" s="63">
        <f>'3500 '!V730</f>
        <v>0</v>
      </c>
      <c r="O718" s="53" t="str">
        <f>'3500 '!AB730</f>
        <v/>
      </c>
      <c r="P718" s="63">
        <f>G718+'3500 '!W730-K718</f>
        <v>0</v>
      </c>
      <c r="Q718" s="81"/>
    </row>
    <row r="719" spans="1:17" s="6" customFormat="1" ht="15.75" thickBot="1" x14ac:dyDescent="0.3">
      <c r="A719" s="6" t="str">
        <f>'3500 '!A731</f>
        <v>b</v>
      </c>
      <c r="B719" s="71" t="str">
        <f>'3500 '!B731</f>
        <v/>
      </c>
      <c r="C719" s="17" t="str">
        <f>'3500 '!C731</f>
        <v>ვალდებულებების კლება</v>
      </c>
      <c r="D719" s="18">
        <f>'3500 '!D731</f>
        <v>0</v>
      </c>
      <c r="E719" s="18">
        <f>'3500 '!E731</f>
        <v>0</v>
      </c>
      <c r="F719" s="46">
        <f>'3500 '!F731</f>
        <v>0</v>
      </c>
      <c r="G719" s="46">
        <f>'3500 '!G731</f>
        <v>0</v>
      </c>
      <c r="H719" s="55" t="str">
        <f>'3500 '!L731</f>
        <v/>
      </c>
      <c r="I719" s="18">
        <f>'3500 '!M731</f>
        <v>0</v>
      </c>
      <c r="J719" s="18">
        <f>'3500 '!O731</f>
        <v>0</v>
      </c>
      <c r="K719" s="18">
        <f>'3500 '!S731</f>
        <v>0</v>
      </c>
      <c r="L719" s="46">
        <f>'3500 '!T731</f>
        <v>0</v>
      </c>
      <c r="M719" s="55" t="str">
        <f>'3500 '!U731</f>
        <v/>
      </c>
      <c r="N719" s="65">
        <f>'3500 '!V731</f>
        <v>0</v>
      </c>
      <c r="O719" s="55" t="str">
        <f>'3500 '!AB731</f>
        <v/>
      </c>
      <c r="P719" s="65">
        <f>G719+'3500 '!W731-K719</f>
        <v>0</v>
      </c>
      <c r="Q719" s="81"/>
    </row>
    <row r="720" spans="1:17" s="6" customFormat="1" ht="33" thickTop="1" thickBot="1" x14ac:dyDescent="0.3">
      <c r="A720" s="6" t="str">
        <f>'3500 '!A732</f>
        <v>a</v>
      </c>
      <c r="B720" s="67" t="str">
        <f>'3500 '!B732</f>
        <v>35 03 02</v>
      </c>
      <c r="C720" s="19" t="str">
        <f>'3500 '!C732</f>
        <v>საზოგადოებრივი ჯანმრთელობის დაცვა</v>
      </c>
      <c r="D720" s="7">
        <f>'3500 '!D732</f>
        <v>52362</v>
      </c>
      <c r="E720" s="7">
        <f>'3500 '!E732</f>
        <v>54972.957000000002</v>
      </c>
      <c r="F720" s="40">
        <f>'3500 '!F732</f>
        <v>39718.968000000001</v>
      </c>
      <c r="G720" s="40">
        <f>'3500 '!G732</f>
        <v>39011.976859999995</v>
      </c>
      <c r="H720" s="49">
        <f>'3500 '!L732</f>
        <v>0.98220016340807226</v>
      </c>
      <c r="I720" s="7">
        <f>'3500 '!M732</f>
        <v>0</v>
      </c>
      <c r="J720" s="7">
        <f>'3500 '!O732</f>
        <v>3186.7345299999988</v>
      </c>
      <c r="K720" s="7">
        <f>'3500 '!S732</f>
        <v>3648.5233100000041</v>
      </c>
      <c r="L720" s="40">
        <f>'3500 '!T732</f>
        <v>706.99114000000554</v>
      </c>
      <c r="M720" s="49">
        <f>'3500 '!U732</f>
        <v>0.70965760237347231</v>
      </c>
      <c r="N720" s="59">
        <f>'3500 '!V732</f>
        <v>15960.980140000007</v>
      </c>
      <c r="O720" s="49">
        <f>'3500 '!AB732</f>
        <v>1.0822626270586098</v>
      </c>
      <c r="P720" s="59">
        <f>G720+'3500 '!W732-K720</f>
        <v>54658.853549999993</v>
      </c>
    </row>
    <row r="721" spans="1:16" s="6" customFormat="1" ht="18.75" thickTop="1" x14ac:dyDescent="0.25">
      <c r="A721" s="6" t="str">
        <f>'3500 '!A733</f>
        <v>a</v>
      </c>
      <c r="B721" s="69" t="str">
        <f>'3500 '!B733</f>
        <v/>
      </c>
      <c r="C721" s="8" t="str">
        <f>'3500 '!C733</f>
        <v>ხარჯები</v>
      </c>
      <c r="D721" s="9">
        <f>'3500 '!D733</f>
        <v>52362</v>
      </c>
      <c r="E721" s="9">
        <f>'3500 '!E733</f>
        <v>54972.957000000002</v>
      </c>
      <c r="F721" s="41">
        <f>'3500 '!F733</f>
        <v>39718.968000000001</v>
      </c>
      <c r="G721" s="41">
        <f>'3500 '!G733</f>
        <v>39011.976859999995</v>
      </c>
      <c r="H721" s="50">
        <f>'3500 '!L733</f>
        <v>0.98220016340807226</v>
      </c>
      <c r="I721" s="9">
        <f>'3500 '!M733</f>
        <v>0</v>
      </c>
      <c r="J721" s="9">
        <f>'3500 '!O733</f>
        <v>3186.7345299999988</v>
      </c>
      <c r="K721" s="9">
        <f>'3500 '!S733</f>
        <v>3648.5233100000041</v>
      </c>
      <c r="L721" s="41">
        <f>'3500 '!T733</f>
        <v>706.99114000000554</v>
      </c>
      <c r="M721" s="50">
        <f>'3500 '!U733</f>
        <v>0.70965760237347231</v>
      </c>
      <c r="N721" s="60">
        <f>'3500 '!V733</f>
        <v>15960.980140000007</v>
      </c>
      <c r="O721" s="50">
        <f>'3500 '!AB733</f>
        <v>1.0822626270586098</v>
      </c>
      <c r="P721" s="60">
        <f>G721+'3500 '!W733-K721</f>
        <v>54658.853549999993</v>
      </c>
    </row>
    <row r="722" spans="1:16" s="6" customFormat="1" ht="18" x14ac:dyDescent="0.25">
      <c r="A722" s="6" t="str">
        <f>'3500 '!A734</f>
        <v>b</v>
      </c>
      <c r="B722" s="70" t="str">
        <f>'3500 '!B734</f>
        <v/>
      </c>
      <c r="C722" s="10" t="str">
        <f>'3500 '!C734</f>
        <v>შრომის ანაზღაურება</v>
      </c>
      <c r="D722" s="12">
        <f>'3500 '!D734</f>
        <v>0</v>
      </c>
      <c r="E722" s="12">
        <f>'3500 '!E734</f>
        <v>0</v>
      </c>
      <c r="F722" s="41">
        <f>'3500 '!F734</f>
        <v>0</v>
      </c>
      <c r="G722" s="41">
        <f>'3500 '!G734</f>
        <v>0</v>
      </c>
      <c r="H722" s="52" t="str">
        <f>'3500 '!L734</f>
        <v/>
      </c>
      <c r="I722" s="12">
        <f>'3500 '!M734</f>
        <v>0</v>
      </c>
      <c r="J722" s="12">
        <f>'3500 '!O734</f>
        <v>0</v>
      </c>
      <c r="K722" s="12">
        <f>'3500 '!S734</f>
        <v>0</v>
      </c>
      <c r="L722" s="43">
        <f>'3500 '!T734</f>
        <v>0</v>
      </c>
      <c r="M722" s="52" t="str">
        <f>'3500 '!U734</f>
        <v/>
      </c>
      <c r="N722" s="62">
        <f>'3500 '!V734</f>
        <v>0</v>
      </c>
      <c r="O722" s="52" t="str">
        <f>'3500 '!AB734</f>
        <v/>
      </c>
      <c r="P722" s="62">
        <f>G722+'3500 '!W734-K722</f>
        <v>0</v>
      </c>
    </row>
    <row r="723" spans="1:16" s="6" customFormat="1" ht="18" x14ac:dyDescent="0.25">
      <c r="A723" s="6" t="str">
        <f>'3500 '!A735</f>
        <v>a</v>
      </c>
      <c r="B723" s="70" t="str">
        <f>'3500 '!B735</f>
        <v/>
      </c>
      <c r="C723" s="10" t="str">
        <f>'3500 '!C735</f>
        <v>საქონელი და მომსახურება</v>
      </c>
      <c r="D723" s="11">
        <f>'3500 '!D735</f>
        <v>14363</v>
      </c>
      <c r="E723" s="11">
        <f>'3500 '!E735</f>
        <v>18271.866999999998</v>
      </c>
      <c r="F723" s="41">
        <f>'3500 '!F735</f>
        <v>14440.507</v>
      </c>
      <c r="G723" s="41">
        <f>'3500 '!G735</f>
        <v>13919.791239999999</v>
      </c>
      <c r="H723" s="51">
        <f>'3500 '!L735</f>
        <v>0.96394061787442775</v>
      </c>
      <c r="I723" s="11">
        <f>'3500 '!M735</f>
        <v>0</v>
      </c>
      <c r="J723" s="11">
        <f>'3500 '!O735</f>
        <v>442.49711999999971</v>
      </c>
      <c r="K723" s="11">
        <f>'3500 '!S735</f>
        <v>445.88719999999921</v>
      </c>
      <c r="L723" s="42">
        <f>'3500 '!T735</f>
        <v>520.71576000000096</v>
      </c>
      <c r="M723" s="51">
        <f>'3500 '!U735</f>
        <v>0.76181548606937644</v>
      </c>
      <c r="N723" s="61">
        <f>'3500 '!V735</f>
        <v>4352.0757599999997</v>
      </c>
      <c r="O723" s="51">
        <f>'3500 '!AB735</f>
        <v>0.98605091860618299</v>
      </c>
      <c r="P723" s="61">
        <f>G723+'3500 '!W735-K723</f>
        <v>20107.50404</v>
      </c>
    </row>
    <row r="724" spans="1:16" s="6" customFormat="1" ht="18" x14ac:dyDescent="0.25">
      <c r="A724" s="6" t="str">
        <f>'3500 '!A736</f>
        <v>b</v>
      </c>
      <c r="B724" s="70" t="str">
        <f>'3500 '!B736</f>
        <v/>
      </c>
      <c r="C724" s="10" t="str">
        <f>'3500 '!C736</f>
        <v>პროცენტი</v>
      </c>
      <c r="D724" s="12">
        <f>'3500 '!D736</f>
        <v>0</v>
      </c>
      <c r="E724" s="12">
        <f>'3500 '!E736</f>
        <v>0</v>
      </c>
      <c r="F724" s="41">
        <f>'3500 '!F736</f>
        <v>0</v>
      </c>
      <c r="G724" s="41">
        <f>'3500 '!G736</f>
        <v>0</v>
      </c>
      <c r="H724" s="52" t="str">
        <f>'3500 '!L736</f>
        <v/>
      </c>
      <c r="I724" s="12">
        <f>'3500 '!M736</f>
        <v>0</v>
      </c>
      <c r="J724" s="12">
        <f>'3500 '!O736</f>
        <v>0</v>
      </c>
      <c r="K724" s="12">
        <f>'3500 '!S736</f>
        <v>0</v>
      </c>
      <c r="L724" s="43">
        <f>'3500 '!T736</f>
        <v>0</v>
      </c>
      <c r="M724" s="52" t="str">
        <f>'3500 '!U736</f>
        <v/>
      </c>
      <c r="N724" s="62">
        <f>'3500 '!V736</f>
        <v>0</v>
      </c>
      <c r="O724" s="52" t="str">
        <f>'3500 '!AB736</f>
        <v/>
      </c>
      <c r="P724" s="62">
        <f>G724+'3500 '!W736-K724</f>
        <v>0</v>
      </c>
    </row>
    <row r="725" spans="1:16" s="6" customFormat="1" ht="18" x14ac:dyDescent="0.25">
      <c r="A725" s="6" t="str">
        <f>'3500 '!A737</f>
        <v>b</v>
      </c>
      <c r="B725" s="70" t="str">
        <f>'3500 '!B737</f>
        <v/>
      </c>
      <c r="C725" s="10" t="str">
        <f>'3500 '!C737</f>
        <v>სუბსიდიები</v>
      </c>
      <c r="D725" s="12">
        <f>'3500 '!D737</f>
        <v>0</v>
      </c>
      <c r="E725" s="12">
        <f>'3500 '!E737</f>
        <v>0</v>
      </c>
      <c r="F725" s="41">
        <f>'3500 '!F737</f>
        <v>0</v>
      </c>
      <c r="G725" s="41">
        <f>'3500 '!G737</f>
        <v>0</v>
      </c>
      <c r="H725" s="52" t="str">
        <f>'3500 '!L737</f>
        <v/>
      </c>
      <c r="I725" s="12">
        <f>'3500 '!M737</f>
        <v>0</v>
      </c>
      <c r="J725" s="12">
        <f>'3500 '!O737</f>
        <v>0</v>
      </c>
      <c r="K725" s="12">
        <f>'3500 '!S737</f>
        <v>0</v>
      </c>
      <c r="L725" s="43">
        <f>'3500 '!T737</f>
        <v>0</v>
      </c>
      <c r="M725" s="52" t="str">
        <f>'3500 '!U737</f>
        <v/>
      </c>
      <c r="N725" s="62">
        <f>'3500 '!V737</f>
        <v>0</v>
      </c>
      <c r="O725" s="52" t="str">
        <f>'3500 '!AB737</f>
        <v/>
      </c>
      <c r="P725" s="62">
        <f>G725+'3500 '!W737-K725</f>
        <v>0</v>
      </c>
    </row>
    <row r="726" spans="1:16" s="6" customFormat="1" ht="18" x14ac:dyDescent="0.25">
      <c r="A726" s="6" t="str">
        <f>'3500 '!A738</f>
        <v>b</v>
      </c>
      <c r="B726" s="70" t="str">
        <f>'3500 '!B738</f>
        <v/>
      </c>
      <c r="C726" s="10" t="str">
        <f>'3500 '!C738</f>
        <v>გრანტები</v>
      </c>
      <c r="D726" s="12">
        <f>'3500 '!D738</f>
        <v>0</v>
      </c>
      <c r="E726" s="12">
        <f>'3500 '!E738</f>
        <v>0</v>
      </c>
      <c r="F726" s="41">
        <f>'3500 '!F738</f>
        <v>0</v>
      </c>
      <c r="G726" s="41">
        <f>'3500 '!G738</f>
        <v>0</v>
      </c>
      <c r="H726" s="52" t="str">
        <f>'3500 '!L738</f>
        <v/>
      </c>
      <c r="I726" s="12">
        <f>'3500 '!M738</f>
        <v>0</v>
      </c>
      <c r="J726" s="12">
        <f>'3500 '!O738</f>
        <v>0</v>
      </c>
      <c r="K726" s="12">
        <f>'3500 '!S738</f>
        <v>0</v>
      </c>
      <c r="L726" s="43">
        <f>'3500 '!T738</f>
        <v>0</v>
      </c>
      <c r="M726" s="52" t="str">
        <f>'3500 '!U738</f>
        <v/>
      </c>
      <c r="N726" s="62">
        <f>'3500 '!V738</f>
        <v>0</v>
      </c>
      <c r="O726" s="52" t="str">
        <f>'3500 '!AB738</f>
        <v/>
      </c>
      <c r="P726" s="62">
        <f>G726+'3500 '!W738-K726</f>
        <v>0</v>
      </c>
    </row>
    <row r="727" spans="1:16" s="6" customFormat="1" ht="18" x14ac:dyDescent="0.25">
      <c r="A727" s="6" t="str">
        <f>'3500 '!A739</f>
        <v>a</v>
      </c>
      <c r="B727" s="70" t="str">
        <f>'3500 '!B739</f>
        <v/>
      </c>
      <c r="C727" s="10" t="str">
        <f>'3500 '!C739</f>
        <v>სოციალური უზრუნველყოფა</v>
      </c>
      <c r="D727" s="11">
        <f>'3500 '!D739</f>
        <v>37999</v>
      </c>
      <c r="E727" s="11">
        <f>'3500 '!E739</f>
        <v>36695.590000000004</v>
      </c>
      <c r="F727" s="41">
        <f>'3500 '!F739</f>
        <v>25272.961000000003</v>
      </c>
      <c r="G727" s="41">
        <f>'3500 '!G739</f>
        <v>25091.785619999999</v>
      </c>
      <c r="H727" s="51">
        <f>'3500 '!L739</f>
        <v>0.99283125629798563</v>
      </c>
      <c r="I727" s="11">
        <f>'3500 '!M739</f>
        <v>0</v>
      </c>
      <c r="J727" s="11">
        <f>'3500 '!O739</f>
        <v>2743.8374099999992</v>
      </c>
      <c r="K727" s="11">
        <f>'3500 '!S739</f>
        <v>3202.6361099999995</v>
      </c>
      <c r="L727" s="42">
        <f>'3500 '!T739</f>
        <v>181.17538000000422</v>
      </c>
      <c r="M727" s="51">
        <f>'3500 '!U739</f>
        <v>0.68378204628948591</v>
      </c>
      <c r="N727" s="61">
        <f>'3500 '!V739</f>
        <v>11603.804380000005</v>
      </c>
      <c r="O727" s="51">
        <f>'3500 '!AB739</f>
        <v>1.1303207175576135</v>
      </c>
      <c r="P727" s="61">
        <f>G727+'3500 '!W739-K727</f>
        <v>34547.949509999999</v>
      </c>
    </row>
    <row r="728" spans="1:16" s="6" customFormat="1" ht="18" x14ac:dyDescent="0.25">
      <c r="A728" s="6" t="str">
        <f>'3500 '!A740</f>
        <v>a</v>
      </c>
      <c r="B728" s="70" t="str">
        <f>'3500 '!B740</f>
        <v/>
      </c>
      <c r="C728" s="10" t="str">
        <f>'3500 '!C740</f>
        <v>სხვა ხარჯები</v>
      </c>
      <c r="D728" s="12">
        <f>'3500 '!D740</f>
        <v>0</v>
      </c>
      <c r="E728" s="12">
        <f>'3500 '!E740</f>
        <v>5.5</v>
      </c>
      <c r="F728" s="41">
        <f>'3500 '!F740</f>
        <v>5.5</v>
      </c>
      <c r="G728" s="41">
        <f>'3500 '!G740</f>
        <v>0.4</v>
      </c>
      <c r="H728" s="52">
        <f>'3500 '!L740</f>
        <v>7.2727272727272738E-2</v>
      </c>
      <c r="I728" s="12">
        <f>'3500 '!M740</f>
        <v>0</v>
      </c>
      <c r="J728" s="12">
        <f>'3500 '!O740</f>
        <v>0.4</v>
      </c>
      <c r="K728" s="12">
        <f>'3500 '!S740</f>
        <v>0</v>
      </c>
      <c r="L728" s="43">
        <f>'3500 '!T740</f>
        <v>5.0999999999999996</v>
      </c>
      <c r="M728" s="52">
        <f>'3500 '!U740</f>
        <v>7.2727272727272738E-2</v>
      </c>
      <c r="N728" s="62">
        <f>'3500 '!V740</f>
        <v>5.0999999999999996</v>
      </c>
      <c r="O728" s="52">
        <f>'3500 '!AB740</f>
        <v>7.2727272727272738E-2</v>
      </c>
      <c r="P728" s="62">
        <f>G728+'3500 '!W740-K728</f>
        <v>3.4</v>
      </c>
    </row>
    <row r="729" spans="1:16" s="6" customFormat="1" ht="30" x14ac:dyDescent="0.25">
      <c r="A729" s="6" t="str">
        <f>'3500 '!A741</f>
        <v>b</v>
      </c>
      <c r="B729" s="69" t="str">
        <f>'3500 '!B741</f>
        <v/>
      </c>
      <c r="C729" s="13" t="str">
        <f>'3500 '!C741</f>
        <v>არაფინანსური აქტივების ზრდა</v>
      </c>
      <c r="D729" s="14">
        <f>'3500 '!D741</f>
        <v>0</v>
      </c>
      <c r="E729" s="14">
        <f>'3500 '!E741</f>
        <v>0</v>
      </c>
      <c r="F729" s="41">
        <f>'3500 '!F741</f>
        <v>0</v>
      </c>
      <c r="G729" s="41">
        <f>'3500 '!G741</f>
        <v>0</v>
      </c>
      <c r="H729" s="53" t="str">
        <f>'3500 '!L741</f>
        <v/>
      </c>
      <c r="I729" s="14">
        <f>'3500 '!M741</f>
        <v>0</v>
      </c>
      <c r="J729" s="14">
        <f>'3500 '!O741</f>
        <v>0</v>
      </c>
      <c r="K729" s="14">
        <f>'3500 '!S741</f>
        <v>0</v>
      </c>
      <c r="L729" s="44">
        <f>'3500 '!T741</f>
        <v>0</v>
      </c>
      <c r="M729" s="53" t="str">
        <f>'3500 '!U741</f>
        <v/>
      </c>
      <c r="N729" s="63">
        <f>'3500 '!V741</f>
        <v>0</v>
      </c>
      <c r="O729" s="53" t="str">
        <f>'3500 '!AB741</f>
        <v/>
      </c>
      <c r="P729" s="63">
        <f>G729+'3500 '!W741-K729</f>
        <v>0</v>
      </c>
    </row>
    <row r="730" spans="1:16" s="6" customFormat="1" ht="15.75" x14ac:dyDescent="0.25">
      <c r="A730" s="6" t="str">
        <f>'3500 '!A742</f>
        <v>b</v>
      </c>
      <c r="B730" s="69" t="str">
        <f>'3500 '!B742</f>
        <v/>
      </c>
      <c r="C730" s="13" t="str">
        <f>'3500 '!C742</f>
        <v>ფინანსური აქტივების ზრდა</v>
      </c>
      <c r="D730" s="14">
        <f>'3500 '!D742</f>
        <v>0</v>
      </c>
      <c r="E730" s="14">
        <f>'3500 '!E742</f>
        <v>0</v>
      </c>
      <c r="F730" s="41">
        <f>'3500 '!F742</f>
        <v>0</v>
      </c>
      <c r="G730" s="41">
        <f>'3500 '!G742</f>
        <v>0</v>
      </c>
      <c r="H730" s="53" t="str">
        <f>'3500 '!L742</f>
        <v/>
      </c>
      <c r="I730" s="14">
        <f>'3500 '!M742</f>
        <v>0</v>
      </c>
      <c r="J730" s="14">
        <f>'3500 '!O742</f>
        <v>0</v>
      </c>
      <c r="K730" s="14">
        <f>'3500 '!S742</f>
        <v>0</v>
      </c>
      <c r="L730" s="44">
        <f>'3500 '!T742</f>
        <v>0</v>
      </c>
      <c r="M730" s="53" t="str">
        <f>'3500 '!U742</f>
        <v/>
      </c>
      <c r="N730" s="63">
        <f>'3500 '!V742</f>
        <v>0</v>
      </c>
      <c r="O730" s="53" t="str">
        <f>'3500 '!AB742</f>
        <v/>
      </c>
      <c r="P730" s="63">
        <f>G730+'3500 '!W742-K730</f>
        <v>0</v>
      </c>
    </row>
    <row r="731" spans="1:16" s="6" customFormat="1" ht="16.5" thickBot="1" x14ac:dyDescent="0.3">
      <c r="A731" s="6" t="str">
        <f>'3500 '!A743</f>
        <v>b</v>
      </c>
      <c r="B731" s="71" t="str">
        <f>'3500 '!B743</f>
        <v/>
      </c>
      <c r="C731" s="17" t="str">
        <f>'3500 '!C743</f>
        <v>ვალდებულებების კლება</v>
      </c>
      <c r="D731" s="18">
        <f>'3500 '!D743</f>
        <v>0</v>
      </c>
      <c r="E731" s="18">
        <f>'3500 '!E743</f>
        <v>0</v>
      </c>
      <c r="F731" s="41">
        <f>'3500 '!F743</f>
        <v>0</v>
      </c>
      <c r="G731" s="41">
        <f>'3500 '!G743</f>
        <v>0</v>
      </c>
      <c r="H731" s="55" t="str">
        <f>'3500 '!L743</f>
        <v/>
      </c>
      <c r="I731" s="18">
        <f>'3500 '!M743</f>
        <v>0</v>
      </c>
      <c r="J731" s="18">
        <f>'3500 '!O743</f>
        <v>0</v>
      </c>
      <c r="K731" s="18">
        <f>'3500 '!S743</f>
        <v>0</v>
      </c>
      <c r="L731" s="46">
        <f>'3500 '!T743</f>
        <v>0</v>
      </c>
      <c r="M731" s="55" t="str">
        <f>'3500 '!U743</f>
        <v/>
      </c>
      <c r="N731" s="65">
        <f>'3500 '!V743</f>
        <v>0</v>
      </c>
      <c r="O731" s="55" t="str">
        <f>'3500 '!AB743</f>
        <v/>
      </c>
      <c r="P731" s="65">
        <f>G731+'3500 '!W743-K731</f>
        <v>0</v>
      </c>
    </row>
    <row r="732" spans="1:16" s="6" customFormat="1" ht="33" thickTop="1" thickBot="1" x14ac:dyDescent="0.3">
      <c r="A732" s="6" t="str">
        <f>'3500 '!A744</f>
        <v>a</v>
      </c>
      <c r="B732" s="67" t="str">
        <f>'3500 '!B744</f>
        <v>35 03 02 01</v>
      </c>
      <c r="C732" s="19" t="str">
        <f>'3500 '!C744</f>
        <v>დაავადებათა ადრეული გამოვლენა და სკრინინგი</v>
      </c>
      <c r="D732" s="7">
        <f>'3500 '!D744</f>
        <v>2000</v>
      </c>
      <c r="E732" s="7">
        <f>'3500 '!E744</f>
        <v>1770</v>
      </c>
      <c r="F732" s="40">
        <f>'3500 '!F744</f>
        <v>1377.9</v>
      </c>
      <c r="G732" s="40">
        <f>'3500 '!G744</f>
        <v>1086.123</v>
      </c>
      <c r="H732" s="49">
        <f>'3500 '!L744</f>
        <v>0.7882451556716743</v>
      </c>
      <c r="I732" s="7">
        <f>'3500 '!M744</f>
        <v>0</v>
      </c>
      <c r="J732" s="7">
        <f>'3500 '!O744</f>
        <v>113.822</v>
      </c>
      <c r="K732" s="7">
        <f>'3500 '!S744</f>
        <v>95.282000000000039</v>
      </c>
      <c r="L732" s="40">
        <f>'3500 '!T744</f>
        <v>291.77700000000004</v>
      </c>
      <c r="M732" s="49">
        <f>'3500 '!U744</f>
        <v>0.61362881355932208</v>
      </c>
      <c r="N732" s="59">
        <f>'3500 '!V744</f>
        <v>683.87699999999995</v>
      </c>
      <c r="O732" s="49">
        <f>'3500 '!AB744</f>
        <v>0.91261186440677966</v>
      </c>
      <c r="P732" s="59">
        <f>G732+'3500 '!W744-K732</f>
        <v>1430.5410000000002</v>
      </c>
    </row>
    <row r="733" spans="1:16" s="6" customFormat="1" ht="18.75" thickTop="1" x14ac:dyDescent="0.25">
      <c r="A733" s="6" t="str">
        <f>'3500 '!A745</f>
        <v>b</v>
      </c>
      <c r="B733" s="69" t="str">
        <f>'3500 '!B745</f>
        <v/>
      </c>
      <c r="C733" s="8" t="str">
        <f>'3500 '!C745</f>
        <v>ხარჯები</v>
      </c>
      <c r="D733" s="9">
        <f>'3500 '!D745</f>
        <v>2000</v>
      </c>
      <c r="E733" s="9">
        <f>'3500 '!E745</f>
        <v>1770</v>
      </c>
      <c r="F733" s="41">
        <f>'3500 '!F745</f>
        <v>1377.9</v>
      </c>
      <c r="G733" s="41">
        <f>'3500 '!G745</f>
        <v>1086.123</v>
      </c>
      <c r="H733" s="50">
        <f>'3500 '!L745</f>
        <v>0.7882451556716743</v>
      </c>
      <c r="I733" s="9">
        <f>'3500 '!M745</f>
        <v>0</v>
      </c>
      <c r="J733" s="9">
        <f>'3500 '!O745</f>
        <v>113.822</v>
      </c>
      <c r="K733" s="9">
        <f>'3500 '!S745</f>
        <v>95.282000000000039</v>
      </c>
      <c r="L733" s="41">
        <f>'3500 '!T745</f>
        <v>291.77700000000004</v>
      </c>
      <c r="M733" s="50">
        <f>'3500 '!U745</f>
        <v>0.61362881355932208</v>
      </c>
      <c r="N733" s="60">
        <f>'3500 '!V745</f>
        <v>683.87699999999995</v>
      </c>
      <c r="O733" s="50">
        <f>'3500 '!AB745</f>
        <v>0.91261186440677966</v>
      </c>
      <c r="P733" s="60">
        <f>G733+'3500 '!W745-K733</f>
        <v>1430.5410000000002</v>
      </c>
    </row>
    <row r="734" spans="1:16" s="6" customFormat="1" ht="18" x14ac:dyDescent="0.25">
      <c r="A734" s="6" t="str">
        <f>'3500 '!A746</f>
        <v>b</v>
      </c>
      <c r="B734" s="70" t="str">
        <f>'3500 '!B746</f>
        <v/>
      </c>
      <c r="C734" s="10" t="str">
        <f>'3500 '!C746</f>
        <v>შრომის ანაზღაურება</v>
      </c>
      <c r="D734" s="12">
        <f>'3500 '!D746</f>
        <v>0</v>
      </c>
      <c r="E734" s="12">
        <f>'3500 '!E746</f>
        <v>0</v>
      </c>
      <c r="F734" s="43">
        <f>'3500 '!F746</f>
        <v>0</v>
      </c>
      <c r="G734" s="43">
        <f>'3500 '!G746</f>
        <v>0</v>
      </c>
      <c r="H734" s="52" t="str">
        <f>'3500 '!L746</f>
        <v/>
      </c>
      <c r="I734" s="12">
        <f>'3500 '!M746</f>
        <v>0</v>
      </c>
      <c r="J734" s="12">
        <f>'3500 '!O746</f>
        <v>0</v>
      </c>
      <c r="K734" s="12">
        <f>'3500 '!S746</f>
        <v>0</v>
      </c>
      <c r="L734" s="43">
        <f>'3500 '!T746</f>
        <v>0</v>
      </c>
      <c r="M734" s="52" t="str">
        <f>'3500 '!U746</f>
        <v/>
      </c>
      <c r="N734" s="62">
        <f>'3500 '!V746</f>
        <v>0</v>
      </c>
      <c r="O734" s="52" t="str">
        <f>'3500 '!AB746</f>
        <v/>
      </c>
      <c r="P734" s="62">
        <f>G734+'3500 '!W746-K734</f>
        <v>0</v>
      </c>
    </row>
    <row r="735" spans="1:16" s="6" customFormat="1" ht="18" x14ac:dyDescent="0.25">
      <c r="A735" s="6" t="str">
        <f>'3500 '!A747</f>
        <v>b</v>
      </c>
      <c r="B735" s="70" t="str">
        <f>'3500 '!B747</f>
        <v/>
      </c>
      <c r="C735" s="10" t="str">
        <f>'3500 '!C747</f>
        <v>საქონელი და მომსახურება</v>
      </c>
      <c r="D735" s="11">
        <f>'3500 '!D747</f>
        <v>2000</v>
      </c>
      <c r="E735" s="11">
        <f>'3500 '!E747</f>
        <v>1770</v>
      </c>
      <c r="F735" s="42">
        <f>'3500 '!F747</f>
        <v>1377.9</v>
      </c>
      <c r="G735" s="42">
        <f>'3500 '!G747</f>
        <v>1086.123</v>
      </c>
      <c r="H735" s="51">
        <f>'3500 '!L747</f>
        <v>0.7882451556716743</v>
      </c>
      <c r="I735" s="11">
        <f>'3500 '!M747</f>
        <v>0</v>
      </c>
      <c r="J735" s="11">
        <f>'3500 '!O747</f>
        <v>113.822</v>
      </c>
      <c r="K735" s="11">
        <f>'3500 '!S747</f>
        <v>95.282000000000039</v>
      </c>
      <c r="L735" s="42">
        <f>'3500 '!T747</f>
        <v>291.77700000000004</v>
      </c>
      <c r="M735" s="51">
        <f>'3500 '!U747</f>
        <v>0.61362881355932208</v>
      </c>
      <c r="N735" s="61">
        <f>'3500 '!V747</f>
        <v>683.87699999999995</v>
      </c>
      <c r="O735" s="51">
        <f>'3500 '!AB747</f>
        <v>0.91261186440677966</v>
      </c>
      <c r="P735" s="61">
        <f>G735+'3500 '!W747-K735</f>
        <v>1430.5410000000002</v>
      </c>
    </row>
    <row r="736" spans="1:16" s="6" customFormat="1" ht="18" x14ac:dyDescent="0.25">
      <c r="A736" s="6" t="str">
        <f>'3500 '!A748</f>
        <v>b</v>
      </c>
      <c r="B736" s="70" t="str">
        <f>'3500 '!B748</f>
        <v/>
      </c>
      <c r="C736" s="10" t="str">
        <f>'3500 '!C748</f>
        <v>პროცენტი</v>
      </c>
      <c r="D736" s="12">
        <f>'3500 '!D748</f>
        <v>0</v>
      </c>
      <c r="E736" s="12">
        <f>'3500 '!E748</f>
        <v>0</v>
      </c>
      <c r="F736" s="43">
        <f>'3500 '!F748</f>
        <v>0</v>
      </c>
      <c r="G736" s="43">
        <f>'3500 '!G748</f>
        <v>0</v>
      </c>
      <c r="H736" s="52" t="str">
        <f>'3500 '!L748</f>
        <v/>
      </c>
      <c r="I736" s="12">
        <f>'3500 '!M748</f>
        <v>0</v>
      </c>
      <c r="J736" s="12">
        <f>'3500 '!O748</f>
        <v>0</v>
      </c>
      <c r="K736" s="12">
        <f>'3500 '!S748</f>
        <v>0</v>
      </c>
      <c r="L736" s="43">
        <f>'3500 '!T748</f>
        <v>0</v>
      </c>
      <c r="M736" s="52" t="str">
        <f>'3500 '!U748</f>
        <v/>
      </c>
      <c r="N736" s="62">
        <f>'3500 '!V748</f>
        <v>0</v>
      </c>
      <c r="O736" s="52" t="str">
        <f>'3500 '!AB748</f>
        <v/>
      </c>
      <c r="P736" s="62">
        <f>G736+'3500 '!W748-K736</f>
        <v>0</v>
      </c>
    </row>
    <row r="737" spans="1:16" s="6" customFormat="1" ht="18" x14ac:dyDescent="0.25">
      <c r="A737" s="6" t="str">
        <f>'3500 '!A749</f>
        <v>b</v>
      </c>
      <c r="B737" s="70" t="str">
        <f>'3500 '!B749</f>
        <v/>
      </c>
      <c r="C737" s="10" t="str">
        <f>'3500 '!C749</f>
        <v>სუბსიდიები</v>
      </c>
      <c r="D737" s="12">
        <f>'3500 '!D749</f>
        <v>0</v>
      </c>
      <c r="E737" s="12">
        <f>'3500 '!E749</f>
        <v>0</v>
      </c>
      <c r="F737" s="43">
        <f>'3500 '!F749</f>
        <v>0</v>
      </c>
      <c r="G737" s="43">
        <f>'3500 '!G749</f>
        <v>0</v>
      </c>
      <c r="H737" s="52" t="str">
        <f>'3500 '!L749</f>
        <v/>
      </c>
      <c r="I737" s="12">
        <f>'3500 '!M749</f>
        <v>0</v>
      </c>
      <c r="J737" s="12">
        <f>'3500 '!O749</f>
        <v>0</v>
      </c>
      <c r="K737" s="12">
        <f>'3500 '!S749</f>
        <v>0</v>
      </c>
      <c r="L737" s="43">
        <f>'3500 '!T749</f>
        <v>0</v>
      </c>
      <c r="M737" s="52" t="str">
        <f>'3500 '!U749</f>
        <v/>
      </c>
      <c r="N737" s="62">
        <f>'3500 '!V749</f>
        <v>0</v>
      </c>
      <c r="O737" s="52" t="str">
        <f>'3500 '!AB749</f>
        <v/>
      </c>
      <c r="P737" s="62">
        <f>G737+'3500 '!W749-K737</f>
        <v>0</v>
      </c>
    </row>
    <row r="738" spans="1:16" s="6" customFormat="1" ht="18" x14ac:dyDescent="0.25">
      <c r="A738" s="6" t="str">
        <f>'3500 '!A750</f>
        <v>b</v>
      </c>
      <c r="B738" s="70" t="str">
        <f>'3500 '!B750</f>
        <v/>
      </c>
      <c r="C738" s="10" t="str">
        <f>'3500 '!C750</f>
        <v>გრანტები</v>
      </c>
      <c r="D738" s="12">
        <f>'3500 '!D750</f>
        <v>0</v>
      </c>
      <c r="E738" s="12">
        <f>'3500 '!E750</f>
        <v>0</v>
      </c>
      <c r="F738" s="43">
        <f>'3500 '!F750</f>
        <v>0</v>
      </c>
      <c r="G738" s="43">
        <f>'3500 '!G750</f>
        <v>0</v>
      </c>
      <c r="H738" s="52" t="str">
        <f>'3500 '!L750</f>
        <v/>
      </c>
      <c r="I738" s="12">
        <f>'3500 '!M750</f>
        <v>0</v>
      </c>
      <c r="J738" s="12">
        <f>'3500 '!O750</f>
        <v>0</v>
      </c>
      <c r="K738" s="12">
        <f>'3500 '!S750</f>
        <v>0</v>
      </c>
      <c r="L738" s="43">
        <f>'3500 '!T750</f>
        <v>0</v>
      </c>
      <c r="M738" s="52" t="str">
        <f>'3500 '!U750</f>
        <v/>
      </c>
      <c r="N738" s="62">
        <f>'3500 '!V750</f>
        <v>0</v>
      </c>
      <c r="O738" s="52" t="str">
        <f>'3500 '!AB750</f>
        <v/>
      </c>
      <c r="P738" s="62">
        <f>G738+'3500 '!W750-K738</f>
        <v>0</v>
      </c>
    </row>
    <row r="739" spans="1:16" s="6" customFormat="1" ht="18" x14ac:dyDescent="0.25">
      <c r="A739" s="6" t="str">
        <f>'3500 '!A751</f>
        <v>b</v>
      </c>
      <c r="B739" s="70" t="str">
        <f>'3500 '!B751</f>
        <v/>
      </c>
      <c r="C739" s="10" t="str">
        <f>'3500 '!C751</f>
        <v>სოციალური უზრუნველყოფა</v>
      </c>
      <c r="D739" s="12">
        <f>'3500 '!D751</f>
        <v>0</v>
      </c>
      <c r="E739" s="12">
        <f>'3500 '!E751</f>
        <v>0</v>
      </c>
      <c r="F739" s="43">
        <f>'3500 '!F751</f>
        <v>0</v>
      </c>
      <c r="G739" s="43">
        <f>'3500 '!G751</f>
        <v>0</v>
      </c>
      <c r="H739" s="52" t="str">
        <f>'3500 '!L751</f>
        <v/>
      </c>
      <c r="I739" s="12">
        <f>'3500 '!M751</f>
        <v>0</v>
      </c>
      <c r="J739" s="12">
        <f>'3500 '!O751</f>
        <v>0</v>
      </c>
      <c r="K739" s="12">
        <f>'3500 '!S751</f>
        <v>0</v>
      </c>
      <c r="L739" s="43">
        <f>'3500 '!T751</f>
        <v>0</v>
      </c>
      <c r="M739" s="52" t="str">
        <f>'3500 '!U751</f>
        <v/>
      </c>
      <c r="N739" s="62">
        <f>'3500 '!V751</f>
        <v>0</v>
      </c>
      <c r="O739" s="52" t="str">
        <f>'3500 '!AB751</f>
        <v/>
      </c>
      <c r="P739" s="62">
        <f>G739+'3500 '!W751-K739</f>
        <v>0</v>
      </c>
    </row>
    <row r="740" spans="1:16" s="6" customFormat="1" ht="18" x14ac:dyDescent="0.25">
      <c r="A740" s="6" t="str">
        <f>'3500 '!A752</f>
        <v>b</v>
      </c>
      <c r="B740" s="70" t="str">
        <f>'3500 '!B752</f>
        <v/>
      </c>
      <c r="C740" s="10" t="str">
        <f>'3500 '!C752</f>
        <v>სხვა ხარჯები</v>
      </c>
      <c r="D740" s="12">
        <f>'3500 '!D752</f>
        <v>0</v>
      </c>
      <c r="E740" s="12">
        <f>'3500 '!E752</f>
        <v>0</v>
      </c>
      <c r="F740" s="43">
        <f>'3500 '!F752</f>
        <v>0</v>
      </c>
      <c r="G740" s="43">
        <f>'3500 '!G752</f>
        <v>0</v>
      </c>
      <c r="H740" s="52" t="str">
        <f>'3500 '!L752</f>
        <v/>
      </c>
      <c r="I740" s="12">
        <f>'3500 '!M752</f>
        <v>0</v>
      </c>
      <c r="J740" s="12">
        <f>'3500 '!O752</f>
        <v>0</v>
      </c>
      <c r="K740" s="12">
        <f>'3500 '!S752</f>
        <v>0</v>
      </c>
      <c r="L740" s="43">
        <f>'3500 '!T752</f>
        <v>0</v>
      </c>
      <c r="M740" s="52" t="str">
        <f>'3500 '!U752</f>
        <v/>
      </c>
      <c r="N740" s="62">
        <f>'3500 '!V752</f>
        <v>0</v>
      </c>
      <c r="O740" s="52" t="str">
        <f>'3500 '!AB752</f>
        <v/>
      </c>
      <c r="P740" s="62">
        <f>G740+'3500 '!W752-K740</f>
        <v>0</v>
      </c>
    </row>
    <row r="741" spans="1:16" s="6" customFormat="1" ht="30" x14ac:dyDescent="0.25">
      <c r="A741" s="6" t="str">
        <f>'3500 '!A753</f>
        <v>b</v>
      </c>
      <c r="B741" s="69" t="str">
        <f>'3500 '!B753</f>
        <v/>
      </c>
      <c r="C741" s="13" t="str">
        <f>'3500 '!C753</f>
        <v>არაფინანსური აქტივების ზრდა</v>
      </c>
      <c r="D741" s="14">
        <f>'3500 '!D753</f>
        <v>0</v>
      </c>
      <c r="E741" s="14">
        <f>'3500 '!E753</f>
        <v>0</v>
      </c>
      <c r="F741" s="44">
        <f>'3500 '!F753</f>
        <v>0</v>
      </c>
      <c r="G741" s="44">
        <f>'3500 '!G753</f>
        <v>0</v>
      </c>
      <c r="H741" s="53" t="str">
        <f>'3500 '!L753</f>
        <v/>
      </c>
      <c r="I741" s="14">
        <f>'3500 '!M753</f>
        <v>0</v>
      </c>
      <c r="J741" s="14">
        <f>'3500 '!O753</f>
        <v>0</v>
      </c>
      <c r="K741" s="14">
        <f>'3500 '!S753</f>
        <v>0</v>
      </c>
      <c r="L741" s="44">
        <f>'3500 '!T753</f>
        <v>0</v>
      </c>
      <c r="M741" s="53" t="str">
        <f>'3500 '!U753</f>
        <v/>
      </c>
      <c r="N741" s="63">
        <f>'3500 '!V753</f>
        <v>0</v>
      </c>
      <c r="O741" s="53" t="str">
        <f>'3500 '!AB753</f>
        <v/>
      </c>
      <c r="P741" s="63">
        <f>G741+'3500 '!W753-K741</f>
        <v>0</v>
      </c>
    </row>
    <row r="742" spans="1:16" s="6" customFormat="1" x14ac:dyDescent="0.25">
      <c r="A742" s="6" t="str">
        <f>'3500 '!A754</f>
        <v>b</v>
      </c>
      <c r="B742" s="69" t="str">
        <f>'3500 '!B754</f>
        <v/>
      </c>
      <c r="C742" s="13" t="str">
        <f>'3500 '!C754</f>
        <v>ფინანსური აქტივების ზრდა</v>
      </c>
      <c r="D742" s="14">
        <f>'3500 '!D754</f>
        <v>0</v>
      </c>
      <c r="E742" s="14">
        <f>'3500 '!E754</f>
        <v>0</v>
      </c>
      <c r="F742" s="44">
        <f>'3500 '!F754</f>
        <v>0</v>
      </c>
      <c r="G742" s="44">
        <f>'3500 '!G754</f>
        <v>0</v>
      </c>
      <c r="H742" s="53" t="str">
        <f>'3500 '!L754</f>
        <v/>
      </c>
      <c r="I742" s="14">
        <f>'3500 '!M754</f>
        <v>0</v>
      </c>
      <c r="J742" s="14">
        <f>'3500 '!O754</f>
        <v>0</v>
      </c>
      <c r="K742" s="14">
        <f>'3500 '!S754</f>
        <v>0</v>
      </c>
      <c r="L742" s="44">
        <f>'3500 '!T754</f>
        <v>0</v>
      </c>
      <c r="M742" s="53" t="str">
        <f>'3500 '!U754</f>
        <v/>
      </c>
      <c r="N742" s="63">
        <f>'3500 '!V754</f>
        <v>0</v>
      </c>
      <c r="O742" s="53" t="str">
        <f>'3500 '!AB754</f>
        <v/>
      </c>
      <c r="P742" s="63">
        <f>G742+'3500 '!W754-K742</f>
        <v>0</v>
      </c>
    </row>
    <row r="743" spans="1:16" s="6" customFormat="1" ht="15.75" thickBot="1" x14ac:dyDescent="0.3">
      <c r="A743" s="6" t="str">
        <f>'3500 '!A755</f>
        <v>b</v>
      </c>
      <c r="B743" s="71" t="str">
        <f>'3500 '!B755</f>
        <v/>
      </c>
      <c r="C743" s="17" t="str">
        <f>'3500 '!C755</f>
        <v>ვალდებულებების კლება</v>
      </c>
      <c r="D743" s="18">
        <f>'3500 '!D755</f>
        <v>0</v>
      </c>
      <c r="E743" s="18">
        <f>'3500 '!E755</f>
        <v>0</v>
      </c>
      <c r="F743" s="46">
        <f>'3500 '!F755</f>
        <v>0</v>
      </c>
      <c r="G743" s="46">
        <f>'3500 '!G755</f>
        <v>0</v>
      </c>
      <c r="H743" s="55" t="str">
        <f>'3500 '!L755</f>
        <v/>
      </c>
      <c r="I743" s="18">
        <f>'3500 '!M755</f>
        <v>0</v>
      </c>
      <c r="J743" s="18">
        <f>'3500 '!O755</f>
        <v>0</v>
      </c>
      <c r="K743" s="18">
        <f>'3500 '!S755</f>
        <v>0</v>
      </c>
      <c r="L743" s="46">
        <f>'3500 '!T755</f>
        <v>0</v>
      </c>
      <c r="M743" s="55" t="str">
        <f>'3500 '!U755</f>
        <v/>
      </c>
      <c r="N743" s="65">
        <f>'3500 '!V755</f>
        <v>0</v>
      </c>
      <c r="O743" s="55" t="str">
        <f>'3500 '!AB755</f>
        <v/>
      </c>
      <c r="P743" s="65">
        <f>G743+'3500 '!W755-K743</f>
        <v>0</v>
      </c>
    </row>
    <row r="744" spans="1:16" s="6" customFormat="1" ht="17.25" thickTop="1" thickBot="1" x14ac:dyDescent="0.3">
      <c r="A744" s="6" t="str">
        <f>'3500 '!A756</f>
        <v>a</v>
      </c>
      <c r="B744" s="80" t="str">
        <f>'3500 '!B756</f>
        <v>35 03 02 02</v>
      </c>
      <c r="C744" s="19" t="str">
        <f>'3500 '!C756</f>
        <v>იმუნიზაცია</v>
      </c>
      <c r="D744" s="7">
        <f>'3500 '!D756</f>
        <v>8340</v>
      </c>
      <c r="E744" s="7">
        <f>'3500 '!E756</f>
        <v>10383.662</v>
      </c>
      <c r="F744" s="40">
        <f>'3500 '!F756</f>
        <v>10244.402</v>
      </c>
      <c r="G744" s="40">
        <f>'3500 '!G756</f>
        <v>10209.00619</v>
      </c>
      <c r="H744" s="49">
        <f>'3500 '!L756</f>
        <v>0.99654486323359825</v>
      </c>
      <c r="I744" s="7">
        <f>'3500 '!M756</f>
        <v>0</v>
      </c>
      <c r="J744" s="7">
        <f>'3500 '!O756</f>
        <v>-9.4065200000003095</v>
      </c>
      <c r="K744" s="7">
        <f>'3500 '!S756</f>
        <v>1.9150000000008731</v>
      </c>
      <c r="L744" s="40">
        <f>'3500 '!T756</f>
        <v>35.395809999999983</v>
      </c>
      <c r="M744" s="49">
        <f>'3500 '!U756</f>
        <v>0.98317974814665576</v>
      </c>
      <c r="N744" s="59">
        <f>'3500 '!V756</f>
        <v>174.6558100000002</v>
      </c>
      <c r="O744" s="49">
        <f>'3500 '!AB756</f>
        <v>1.000418367816672</v>
      </c>
      <c r="P744" s="59">
        <f>G744+'3500 '!W756-K744</f>
        <v>15139.591189999999</v>
      </c>
    </row>
    <row r="745" spans="1:16" s="6" customFormat="1" ht="18.75" thickTop="1" x14ac:dyDescent="0.25">
      <c r="A745" s="6" t="str">
        <f>'3500 '!A757</f>
        <v>a</v>
      </c>
      <c r="B745" s="69" t="str">
        <f>'3500 '!B757</f>
        <v/>
      </c>
      <c r="C745" s="8" t="str">
        <f>'3500 '!C757</f>
        <v>ხარჯები</v>
      </c>
      <c r="D745" s="9">
        <f>'3500 '!D757</f>
        <v>8340</v>
      </c>
      <c r="E745" s="9">
        <f>'3500 '!E757</f>
        <v>10383.662</v>
      </c>
      <c r="F745" s="41">
        <f>'3500 '!F757</f>
        <v>10244.402</v>
      </c>
      <c r="G745" s="41">
        <f>'3500 '!G757</f>
        <v>10209.00619</v>
      </c>
      <c r="H745" s="50">
        <f>'3500 '!L757</f>
        <v>0.99654486323359825</v>
      </c>
      <c r="I745" s="9">
        <f>'3500 '!M757</f>
        <v>0</v>
      </c>
      <c r="J745" s="9">
        <f>'3500 '!O757</f>
        <v>-9.4065200000003095</v>
      </c>
      <c r="K745" s="9">
        <f>'3500 '!S757</f>
        <v>1.9150000000008731</v>
      </c>
      <c r="L745" s="41">
        <f>'3500 '!T757</f>
        <v>35.395809999999983</v>
      </c>
      <c r="M745" s="50">
        <f>'3500 '!U757</f>
        <v>0.98317974814665576</v>
      </c>
      <c r="N745" s="60">
        <f>'3500 '!V757</f>
        <v>174.6558100000002</v>
      </c>
      <c r="O745" s="50">
        <f>'3500 '!AB757</f>
        <v>1.000418367816672</v>
      </c>
      <c r="P745" s="60">
        <f>G745+'3500 '!W757-K745</f>
        <v>15139.591189999999</v>
      </c>
    </row>
    <row r="746" spans="1:16" s="6" customFormat="1" ht="18" x14ac:dyDescent="0.25">
      <c r="A746" s="6" t="str">
        <f>'3500 '!A758</f>
        <v>b</v>
      </c>
      <c r="B746" s="70" t="str">
        <f>'3500 '!B758</f>
        <v/>
      </c>
      <c r="C746" s="10" t="str">
        <f>'3500 '!C758</f>
        <v>შრომის ანაზღაურება</v>
      </c>
      <c r="D746" s="12">
        <f>'3500 '!D758</f>
        <v>0</v>
      </c>
      <c r="E746" s="12">
        <f>'3500 '!E758</f>
        <v>0</v>
      </c>
      <c r="F746" s="43">
        <f>'3500 '!F758</f>
        <v>0</v>
      </c>
      <c r="G746" s="43">
        <f>'3500 '!G758</f>
        <v>0</v>
      </c>
      <c r="H746" s="52" t="str">
        <f>'3500 '!L758</f>
        <v/>
      </c>
      <c r="I746" s="12">
        <f>'3500 '!M758</f>
        <v>0</v>
      </c>
      <c r="J746" s="12">
        <f>'3500 '!O758</f>
        <v>0</v>
      </c>
      <c r="K746" s="12">
        <f>'3500 '!S758</f>
        <v>0</v>
      </c>
      <c r="L746" s="43">
        <f>'3500 '!T758</f>
        <v>0</v>
      </c>
      <c r="M746" s="52" t="str">
        <f>'3500 '!U758</f>
        <v/>
      </c>
      <c r="N746" s="62">
        <f>'3500 '!V758</f>
        <v>0</v>
      </c>
      <c r="O746" s="52" t="str">
        <f>'3500 '!AB758</f>
        <v/>
      </c>
      <c r="P746" s="62">
        <f>G746+'3500 '!W758-K746</f>
        <v>0</v>
      </c>
    </row>
    <row r="747" spans="1:16" s="6" customFormat="1" ht="18" x14ac:dyDescent="0.25">
      <c r="A747" s="6" t="str">
        <f>'3500 '!A759</f>
        <v>a</v>
      </c>
      <c r="B747" s="70" t="str">
        <f>'3500 '!B759</f>
        <v/>
      </c>
      <c r="C747" s="10" t="str">
        <f>'3500 '!C759</f>
        <v>საქონელი და მომსახურება</v>
      </c>
      <c r="D747" s="11">
        <f>'3500 '!D759</f>
        <v>5560</v>
      </c>
      <c r="E747" s="11">
        <f>'3500 '!E759</f>
        <v>10353.662</v>
      </c>
      <c r="F747" s="42">
        <f>'3500 '!F759</f>
        <v>10222.902</v>
      </c>
      <c r="G747" s="42">
        <f>'3500 '!G759</f>
        <v>10191.64719</v>
      </c>
      <c r="H747" s="51">
        <f>'3500 '!L759</f>
        <v>0.99694266755173822</v>
      </c>
      <c r="I747" s="11">
        <f>'3500 '!M759</f>
        <v>0</v>
      </c>
      <c r="J747" s="11">
        <f>'3500 '!O759</f>
        <v>-11.31652000000031</v>
      </c>
      <c r="K747" s="11">
        <f>'3500 '!S759</f>
        <v>0</v>
      </c>
      <c r="L747" s="42">
        <f>'3500 '!T759</f>
        <v>31.254810000000361</v>
      </c>
      <c r="M747" s="51">
        <f>'3500 '!U759</f>
        <v>0.98435193171266355</v>
      </c>
      <c r="N747" s="61">
        <f>'3500 '!V759</f>
        <v>162.01481000000058</v>
      </c>
      <c r="O747" s="51">
        <f>'3500 '!AB759</f>
        <v>1.0008678272479823</v>
      </c>
      <c r="P747" s="61">
        <f>G747+'3500 '!W759-K747</f>
        <v>15117.24719</v>
      </c>
    </row>
    <row r="748" spans="1:16" s="6" customFormat="1" ht="18" x14ac:dyDescent="0.25">
      <c r="A748" s="6" t="str">
        <f>'3500 '!A760</f>
        <v>b</v>
      </c>
      <c r="B748" s="70" t="str">
        <f>'3500 '!B760</f>
        <v/>
      </c>
      <c r="C748" s="10" t="str">
        <f>'3500 '!C760</f>
        <v>პროცენტი</v>
      </c>
      <c r="D748" s="12">
        <f>'3500 '!D760</f>
        <v>0</v>
      </c>
      <c r="E748" s="12">
        <f>'3500 '!E760</f>
        <v>0</v>
      </c>
      <c r="F748" s="43">
        <f>'3500 '!F760</f>
        <v>0</v>
      </c>
      <c r="G748" s="43">
        <f>'3500 '!G760</f>
        <v>0</v>
      </c>
      <c r="H748" s="52" t="str">
        <f>'3500 '!L760</f>
        <v/>
      </c>
      <c r="I748" s="12">
        <f>'3500 '!M760</f>
        <v>0</v>
      </c>
      <c r="J748" s="12">
        <f>'3500 '!O760</f>
        <v>0</v>
      </c>
      <c r="K748" s="12">
        <f>'3500 '!S760</f>
        <v>0</v>
      </c>
      <c r="L748" s="43">
        <f>'3500 '!T760</f>
        <v>0</v>
      </c>
      <c r="M748" s="52" t="str">
        <f>'3500 '!U760</f>
        <v/>
      </c>
      <c r="N748" s="62">
        <f>'3500 '!V760</f>
        <v>0</v>
      </c>
      <c r="O748" s="52" t="str">
        <f>'3500 '!AB760</f>
        <v/>
      </c>
      <c r="P748" s="62">
        <f>G748+'3500 '!W760-K748</f>
        <v>0</v>
      </c>
    </row>
    <row r="749" spans="1:16" s="6" customFormat="1" ht="18" x14ac:dyDescent="0.25">
      <c r="A749" s="6" t="str">
        <f>'3500 '!A761</f>
        <v>b</v>
      </c>
      <c r="B749" s="70" t="str">
        <f>'3500 '!B761</f>
        <v/>
      </c>
      <c r="C749" s="10" t="str">
        <f>'3500 '!C761</f>
        <v>სუბსიდიები</v>
      </c>
      <c r="D749" s="12">
        <f>'3500 '!D761</f>
        <v>0</v>
      </c>
      <c r="E749" s="12">
        <f>'3500 '!E761</f>
        <v>0</v>
      </c>
      <c r="F749" s="43">
        <f>'3500 '!F761</f>
        <v>0</v>
      </c>
      <c r="G749" s="43">
        <f>'3500 '!G761</f>
        <v>0</v>
      </c>
      <c r="H749" s="52" t="str">
        <f>'3500 '!L761</f>
        <v/>
      </c>
      <c r="I749" s="12">
        <f>'3500 '!M761</f>
        <v>0</v>
      </c>
      <c r="J749" s="12">
        <f>'3500 '!O761</f>
        <v>0</v>
      </c>
      <c r="K749" s="12">
        <f>'3500 '!S761</f>
        <v>0</v>
      </c>
      <c r="L749" s="43">
        <f>'3500 '!T761</f>
        <v>0</v>
      </c>
      <c r="M749" s="52" t="str">
        <f>'3500 '!U761</f>
        <v/>
      </c>
      <c r="N749" s="62">
        <f>'3500 '!V761</f>
        <v>0</v>
      </c>
      <c r="O749" s="52" t="str">
        <f>'3500 '!AB761</f>
        <v/>
      </c>
      <c r="P749" s="62">
        <f>G749+'3500 '!W761-K749</f>
        <v>0</v>
      </c>
    </row>
    <row r="750" spans="1:16" s="6" customFormat="1" ht="18" x14ac:dyDescent="0.25">
      <c r="A750" s="6" t="str">
        <f>'3500 '!A762</f>
        <v>b</v>
      </c>
      <c r="B750" s="70" t="str">
        <f>'3500 '!B762</f>
        <v/>
      </c>
      <c r="C750" s="10" t="str">
        <f>'3500 '!C762</f>
        <v>გრანტები</v>
      </c>
      <c r="D750" s="12">
        <f>'3500 '!D762</f>
        <v>0</v>
      </c>
      <c r="E750" s="12">
        <f>'3500 '!E762</f>
        <v>0</v>
      </c>
      <c r="F750" s="43">
        <f>'3500 '!F762</f>
        <v>0</v>
      </c>
      <c r="G750" s="43">
        <f>'3500 '!G762</f>
        <v>0</v>
      </c>
      <c r="H750" s="52" t="str">
        <f>'3500 '!L762</f>
        <v/>
      </c>
      <c r="I750" s="12">
        <f>'3500 '!M762</f>
        <v>0</v>
      </c>
      <c r="J750" s="12">
        <f>'3500 '!O762</f>
        <v>0</v>
      </c>
      <c r="K750" s="12">
        <f>'3500 '!S762</f>
        <v>0</v>
      </c>
      <c r="L750" s="43">
        <f>'3500 '!T762</f>
        <v>0</v>
      </c>
      <c r="M750" s="52" t="str">
        <f>'3500 '!U762</f>
        <v/>
      </c>
      <c r="N750" s="62">
        <f>'3500 '!V762</f>
        <v>0</v>
      </c>
      <c r="O750" s="52" t="str">
        <f>'3500 '!AB762</f>
        <v/>
      </c>
      <c r="P750" s="62">
        <f>G750+'3500 '!W762-K750</f>
        <v>0</v>
      </c>
    </row>
    <row r="751" spans="1:16" s="6" customFormat="1" ht="18" x14ac:dyDescent="0.25">
      <c r="A751" s="6" t="str">
        <f>'3500 '!A763</f>
        <v>a</v>
      </c>
      <c r="B751" s="70" t="str">
        <f>'3500 '!B763</f>
        <v/>
      </c>
      <c r="C751" s="10" t="str">
        <f>'3500 '!C763</f>
        <v>სოციალური უზრუნველყოფა</v>
      </c>
      <c r="D751" s="11">
        <f>'3500 '!D763</f>
        <v>2780</v>
      </c>
      <c r="E751" s="11">
        <f>'3500 '!E763</f>
        <v>30</v>
      </c>
      <c r="F751" s="42">
        <f>'3500 '!F763</f>
        <v>21.5</v>
      </c>
      <c r="G751" s="42">
        <f>'3500 '!G763</f>
        <v>17.359000000000002</v>
      </c>
      <c r="H751" s="51">
        <f>'3500 '!L763</f>
        <v>0.80739534883720943</v>
      </c>
      <c r="I751" s="11">
        <f>'3500 '!M763</f>
        <v>0</v>
      </c>
      <c r="J751" s="11">
        <f>'3500 '!O763</f>
        <v>1.9100000000000001</v>
      </c>
      <c r="K751" s="11">
        <f>'3500 '!S763</f>
        <v>1.9150000000000009</v>
      </c>
      <c r="L751" s="42">
        <f>'3500 '!T763</f>
        <v>4.1409999999999982</v>
      </c>
      <c r="M751" s="51">
        <f>'3500 '!U763</f>
        <v>0.57863333333333344</v>
      </c>
      <c r="N751" s="61">
        <f>'3500 '!V763</f>
        <v>12.640999999999998</v>
      </c>
      <c r="O751" s="51">
        <f>'3500 '!AB763</f>
        <v>0.84530000000000005</v>
      </c>
      <c r="P751" s="61">
        <f>G751+'3500 '!W763-K751</f>
        <v>22.344000000000001</v>
      </c>
    </row>
    <row r="752" spans="1:16" s="6" customFormat="1" ht="18" x14ac:dyDescent="0.25">
      <c r="A752" s="6" t="str">
        <f>'3500 '!A764</f>
        <v>b</v>
      </c>
      <c r="B752" s="70" t="str">
        <f>'3500 '!B764</f>
        <v/>
      </c>
      <c r="C752" s="10" t="str">
        <f>'3500 '!C764</f>
        <v>სხვა ხარჯები</v>
      </c>
      <c r="D752" s="12">
        <f>'3500 '!D764</f>
        <v>0</v>
      </c>
      <c r="E752" s="12">
        <f>'3500 '!E764</f>
        <v>0</v>
      </c>
      <c r="F752" s="43">
        <f>'3500 '!F764</f>
        <v>0</v>
      </c>
      <c r="G752" s="43">
        <f>'3500 '!G764</f>
        <v>0</v>
      </c>
      <c r="H752" s="52" t="str">
        <f>'3500 '!L764</f>
        <v/>
      </c>
      <c r="I752" s="12">
        <f>'3500 '!M764</f>
        <v>0</v>
      </c>
      <c r="J752" s="12">
        <f>'3500 '!O764</f>
        <v>0</v>
      </c>
      <c r="K752" s="12">
        <f>'3500 '!S764</f>
        <v>0</v>
      </c>
      <c r="L752" s="43">
        <f>'3500 '!T764</f>
        <v>0</v>
      </c>
      <c r="M752" s="52" t="str">
        <f>'3500 '!U764</f>
        <v/>
      </c>
      <c r="N752" s="62">
        <f>'3500 '!V764</f>
        <v>0</v>
      </c>
      <c r="O752" s="52" t="str">
        <f>'3500 '!AB764</f>
        <v/>
      </c>
      <c r="P752" s="62">
        <f>G752+'3500 '!W764-K752</f>
        <v>0</v>
      </c>
    </row>
    <row r="753" spans="1:16" s="6" customFormat="1" ht="30" x14ac:dyDescent="0.25">
      <c r="A753" s="6" t="str">
        <f>'3500 '!A765</f>
        <v>b</v>
      </c>
      <c r="B753" s="69" t="str">
        <f>'3500 '!B765</f>
        <v/>
      </c>
      <c r="C753" s="13" t="str">
        <f>'3500 '!C765</f>
        <v>არაფინანსური აქტივების ზრდა</v>
      </c>
      <c r="D753" s="14">
        <f>'3500 '!D765</f>
        <v>0</v>
      </c>
      <c r="E753" s="14">
        <f>'3500 '!E765</f>
        <v>0</v>
      </c>
      <c r="F753" s="44">
        <f>'3500 '!F765</f>
        <v>0</v>
      </c>
      <c r="G753" s="44">
        <f>'3500 '!G765</f>
        <v>0</v>
      </c>
      <c r="H753" s="53" t="str">
        <f>'3500 '!L765</f>
        <v/>
      </c>
      <c r="I753" s="14">
        <f>'3500 '!M765</f>
        <v>0</v>
      </c>
      <c r="J753" s="14">
        <f>'3500 '!O765</f>
        <v>0</v>
      </c>
      <c r="K753" s="14">
        <f>'3500 '!S765</f>
        <v>0</v>
      </c>
      <c r="L753" s="44">
        <f>'3500 '!T765</f>
        <v>0</v>
      </c>
      <c r="M753" s="53" t="str">
        <f>'3500 '!U765</f>
        <v/>
      </c>
      <c r="N753" s="63">
        <f>'3500 '!V765</f>
        <v>0</v>
      </c>
      <c r="O753" s="53" t="str">
        <f>'3500 '!AB765</f>
        <v/>
      </c>
      <c r="P753" s="63">
        <f>G753+'3500 '!W765-K753</f>
        <v>0</v>
      </c>
    </row>
    <row r="754" spans="1:16" s="6" customFormat="1" x14ac:dyDescent="0.25">
      <c r="A754" s="6" t="str">
        <f>'3500 '!A766</f>
        <v>b</v>
      </c>
      <c r="B754" s="69" t="str">
        <f>'3500 '!B766</f>
        <v/>
      </c>
      <c r="C754" s="13" t="str">
        <f>'3500 '!C766</f>
        <v>ფინანსური აქტივების ზრდა</v>
      </c>
      <c r="D754" s="14">
        <f>'3500 '!D766</f>
        <v>0</v>
      </c>
      <c r="E754" s="14">
        <f>'3500 '!E766</f>
        <v>0</v>
      </c>
      <c r="F754" s="44">
        <f>'3500 '!F766</f>
        <v>0</v>
      </c>
      <c r="G754" s="44">
        <f>'3500 '!G766</f>
        <v>0</v>
      </c>
      <c r="H754" s="53" t="str">
        <f>'3500 '!L766</f>
        <v/>
      </c>
      <c r="I754" s="14">
        <f>'3500 '!M766</f>
        <v>0</v>
      </c>
      <c r="J754" s="14">
        <f>'3500 '!O766</f>
        <v>0</v>
      </c>
      <c r="K754" s="14">
        <f>'3500 '!S766</f>
        <v>0</v>
      </c>
      <c r="L754" s="44">
        <f>'3500 '!T766</f>
        <v>0</v>
      </c>
      <c r="M754" s="53" t="str">
        <f>'3500 '!U766</f>
        <v/>
      </c>
      <c r="N754" s="63">
        <f>'3500 '!V766</f>
        <v>0</v>
      </c>
      <c r="O754" s="53" t="str">
        <f>'3500 '!AB766</f>
        <v/>
      </c>
      <c r="P754" s="63">
        <f>G754+'3500 '!W766-K754</f>
        <v>0</v>
      </c>
    </row>
    <row r="755" spans="1:16" s="6" customFormat="1" ht="15.75" thickBot="1" x14ac:dyDescent="0.3">
      <c r="A755" s="6" t="str">
        <f>'3500 '!A767</f>
        <v>b</v>
      </c>
      <c r="B755" s="71" t="str">
        <f>'3500 '!B767</f>
        <v/>
      </c>
      <c r="C755" s="17" t="str">
        <f>'3500 '!C767</f>
        <v>ვალდებულებების კლება</v>
      </c>
      <c r="D755" s="18">
        <f>'3500 '!D767</f>
        <v>0</v>
      </c>
      <c r="E755" s="18">
        <f>'3500 '!E767</f>
        <v>0</v>
      </c>
      <c r="F755" s="46">
        <f>'3500 '!F767</f>
        <v>0</v>
      </c>
      <c r="G755" s="46">
        <f>'3500 '!G767</f>
        <v>0</v>
      </c>
      <c r="H755" s="55" t="str">
        <f>'3500 '!L767</f>
        <v/>
      </c>
      <c r="I755" s="18">
        <f>'3500 '!M767</f>
        <v>0</v>
      </c>
      <c r="J755" s="18">
        <f>'3500 '!O767</f>
        <v>0</v>
      </c>
      <c r="K755" s="18">
        <f>'3500 '!S767</f>
        <v>0</v>
      </c>
      <c r="L755" s="46">
        <f>'3500 '!T767</f>
        <v>0</v>
      </c>
      <c r="M755" s="55" t="str">
        <f>'3500 '!U767</f>
        <v/>
      </c>
      <c r="N755" s="65">
        <f>'3500 '!V767</f>
        <v>0</v>
      </c>
      <c r="O755" s="55" t="str">
        <f>'3500 '!AB767</f>
        <v/>
      </c>
      <c r="P755" s="65">
        <f>G755+'3500 '!W767-K755</f>
        <v>0</v>
      </c>
    </row>
    <row r="756" spans="1:16" s="6" customFormat="1" ht="31.5" thickTop="1" thickBot="1" x14ac:dyDescent="0.3">
      <c r="A756" s="6" t="str">
        <f>'3500 '!A768</f>
        <v>a</v>
      </c>
      <c r="B756" s="80" t="str">
        <f>'3500 '!B768</f>
        <v>35 03 02 02 01</v>
      </c>
      <c r="C756" s="19" t="str">
        <f>'3500 '!C768</f>
        <v>იმუნიზაცია</v>
      </c>
      <c r="D756" s="7">
        <f>'3500 '!D768</f>
        <v>8340</v>
      </c>
      <c r="E756" s="7">
        <f>'3500 '!E768</f>
        <v>10383.662</v>
      </c>
      <c r="F756" s="40">
        <f>'3500 '!F768</f>
        <v>10244.402</v>
      </c>
      <c r="G756" s="40">
        <f>'3500 '!G768</f>
        <v>10209.00619</v>
      </c>
      <c r="H756" s="49">
        <f>'3500 '!L768</f>
        <v>0.99654486323359825</v>
      </c>
      <c r="I756" s="7">
        <f>'3500 '!M768</f>
        <v>0</v>
      </c>
      <c r="J756" s="7">
        <f>'3500 '!O768</f>
        <v>-9.4065200000003095</v>
      </c>
      <c r="K756" s="7">
        <f>'3500 '!S768</f>
        <v>1.9150000000008731</v>
      </c>
      <c r="L756" s="40">
        <f>'3500 '!T768</f>
        <v>35.395809999999983</v>
      </c>
      <c r="M756" s="49">
        <f>'3500 '!U768</f>
        <v>0.98317974814665576</v>
      </c>
      <c r="N756" s="59">
        <f>'3500 '!V768</f>
        <v>174.6558100000002</v>
      </c>
      <c r="O756" s="49">
        <f>'3500 '!AB768</f>
        <v>1.000418367816672</v>
      </c>
      <c r="P756" s="59">
        <f>G756+'3500 '!W768-K756</f>
        <v>15139.591189999999</v>
      </c>
    </row>
    <row r="757" spans="1:16" s="6" customFormat="1" ht="18.75" thickTop="1" x14ac:dyDescent="0.25">
      <c r="A757" s="6" t="str">
        <f>'3500 '!A769</f>
        <v>b</v>
      </c>
      <c r="B757" s="69" t="str">
        <f>'3500 '!B769</f>
        <v/>
      </c>
      <c r="C757" s="8" t="str">
        <f>'3500 '!C769</f>
        <v>ხარჯები</v>
      </c>
      <c r="D757" s="9">
        <f>'3500 '!D769</f>
        <v>8340</v>
      </c>
      <c r="E757" s="9">
        <f>'3500 '!E769</f>
        <v>10383.662</v>
      </c>
      <c r="F757" s="41">
        <f>'3500 '!F769</f>
        <v>10244.402</v>
      </c>
      <c r="G757" s="41">
        <f>'3500 '!G769</f>
        <v>10209.00619</v>
      </c>
      <c r="H757" s="50">
        <f>'3500 '!L769</f>
        <v>0.99654486323359825</v>
      </c>
      <c r="I757" s="9">
        <f>'3500 '!M769</f>
        <v>0</v>
      </c>
      <c r="J757" s="9">
        <f>'3500 '!O769</f>
        <v>-9.4065200000003095</v>
      </c>
      <c r="K757" s="9">
        <f>'3500 '!S769</f>
        <v>1.9150000000008731</v>
      </c>
      <c r="L757" s="41">
        <f>'3500 '!T769</f>
        <v>35.395809999999983</v>
      </c>
      <c r="M757" s="50">
        <f>'3500 '!U769</f>
        <v>0.98317974814665576</v>
      </c>
      <c r="N757" s="60">
        <f>'3500 '!V769</f>
        <v>174.6558100000002</v>
      </c>
      <c r="O757" s="50">
        <f>'3500 '!AB769</f>
        <v>1.000418367816672</v>
      </c>
      <c r="P757" s="60">
        <f>G757+'3500 '!W769-K757</f>
        <v>15139.591189999999</v>
      </c>
    </row>
    <row r="758" spans="1:16" s="6" customFormat="1" ht="18" x14ac:dyDescent="0.25">
      <c r="A758" s="6" t="str">
        <f>'3500 '!A770</f>
        <v>b</v>
      </c>
      <c r="B758" s="70" t="str">
        <f>'3500 '!B770</f>
        <v/>
      </c>
      <c r="C758" s="10" t="str">
        <f>'3500 '!C770</f>
        <v>შრომის ანაზღაურება</v>
      </c>
      <c r="D758" s="12">
        <f>'3500 '!D770</f>
        <v>0</v>
      </c>
      <c r="E758" s="12">
        <f>'3500 '!E770</f>
        <v>0</v>
      </c>
      <c r="F758" s="43">
        <f>'3500 '!F770</f>
        <v>0</v>
      </c>
      <c r="G758" s="43">
        <f>'3500 '!G770</f>
        <v>0</v>
      </c>
      <c r="H758" s="52" t="str">
        <f>'3500 '!L770</f>
        <v/>
      </c>
      <c r="I758" s="12">
        <f>'3500 '!M770</f>
        <v>0</v>
      </c>
      <c r="J758" s="12">
        <f>'3500 '!O770</f>
        <v>0</v>
      </c>
      <c r="K758" s="12">
        <f>'3500 '!S770</f>
        <v>0</v>
      </c>
      <c r="L758" s="43">
        <f>'3500 '!T770</f>
        <v>0</v>
      </c>
      <c r="M758" s="52" t="str">
        <f>'3500 '!U770</f>
        <v/>
      </c>
      <c r="N758" s="62">
        <f>'3500 '!V770</f>
        <v>0</v>
      </c>
      <c r="O758" s="52" t="str">
        <f>'3500 '!AB770</f>
        <v/>
      </c>
      <c r="P758" s="62">
        <f>G758+'3500 '!W770-K758</f>
        <v>0</v>
      </c>
    </row>
    <row r="759" spans="1:16" s="6" customFormat="1" ht="18" x14ac:dyDescent="0.25">
      <c r="A759" s="6" t="str">
        <f>'3500 '!A771</f>
        <v>b</v>
      </c>
      <c r="B759" s="70" t="str">
        <f>'3500 '!B771</f>
        <v/>
      </c>
      <c r="C759" s="10" t="str">
        <f>'3500 '!C771</f>
        <v>საქონელი და მომსახურება</v>
      </c>
      <c r="D759" s="11">
        <f>'3500 '!D771</f>
        <v>5560</v>
      </c>
      <c r="E759" s="11">
        <f>'3500 '!E771</f>
        <v>10353.662</v>
      </c>
      <c r="F759" s="42">
        <f>'3500 '!F771</f>
        <v>10222.902</v>
      </c>
      <c r="G759" s="42">
        <f>'3500 '!G771</f>
        <v>10191.64719</v>
      </c>
      <c r="H759" s="51">
        <f>'3500 '!L771</f>
        <v>0.99694266755173822</v>
      </c>
      <c r="I759" s="11">
        <f>'3500 '!M771</f>
        <v>0</v>
      </c>
      <c r="J759" s="11">
        <f>'3500 '!O771</f>
        <v>-11.31652000000031</v>
      </c>
      <c r="K759" s="11">
        <f>'3500 '!S771</f>
        <v>0</v>
      </c>
      <c r="L759" s="42">
        <f>'3500 '!T771</f>
        <v>31.254810000000361</v>
      </c>
      <c r="M759" s="51">
        <f>'3500 '!U771</f>
        <v>0.98435193171266355</v>
      </c>
      <c r="N759" s="61">
        <f>'3500 '!V771</f>
        <v>162.01481000000058</v>
      </c>
      <c r="O759" s="51">
        <f>'3500 '!AB771</f>
        <v>1.0008678272479823</v>
      </c>
      <c r="P759" s="61">
        <f>G759+'3500 '!W771-K759</f>
        <v>15117.24719</v>
      </c>
    </row>
    <row r="760" spans="1:16" s="6" customFormat="1" ht="18" x14ac:dyDescent="0.25">
      <c r="A760" s="6" t="str">
        <f>'3500 '!A772</f>
        <v>b</v>
      </c>
      <c r="B760" s="70" t="str">
        <f>'3500 '!B772</f>
        <v/>
      </c>
      <c r="C760" s="10" t="str">
        <f>'3500 '!C772</f>
        <v>პროცენტი</v>
      </c>
      <c r="D760" s="12">
        <f>'3500 '!D772</f>
        <v>0</v>
      </c>
      <c r="E760" s="12">
        <f>'3500 '!E772</f>
        <v>0</v>
      </c>
      <c r="F760" s="43">
        <f>'3500 '!F772</f>
        <v>0</v>
      </c>
      <c r="G760" s="43">
        <f>'3500 '!G772</f>
        <v>0</v>
      </c>
      <c r="H760" s="52" t="str">
        <f>'3500 '!L772</f>
        <v/>
      </c>
      <c r="I760" s="12">
        <f>'3500 '!M772</f>
        <v>0</v>
      </c>
      <c r="J760" s="12">
        <f>'3500 '!O772</f>
        <v>0</v>
      </c>
      <c r="K760" s="12">
        <f>'3500 '!S772</f>
        <v>0</v>
      </c>
      <c r="L760" s="43">
        <f>'3500 '!T772</f>
        <v>0</v>
      </c>
      <c r="M760" s="52" t="str">
        <f>'3500 '!U772</f>
        <v/>
      </c>
      <c r="N760" s="62">
        <f>'3500 '!V772</f>
        <v>0</v>
      </c>
      <c r="O760" s="52" t="str">
        <f>'3500 '!AB772</f>
        <v/>
      </c>
      <c r="P760" s="62">
        <f>G760+'3500 '!W772-K760</f>
        <v>0</v>
      </c>
    </row>
    <row r="761" spans="1:16" s="6" customFormat="1" ht="18" x14ac:dyDescent="0.25">
      <c r="A761" s="6" t="str">
        <f>'3500 '!A773</f>
        <v>b</v>
      </c>
      <c r="B761" s="70" t="str">
        <f>'3500 '!B773</f>
        <v/>
      </c>
      <c r="C761" s="10" t="str">
        <f>'3500 '!C773</f>
        <v>სუბსიდიები</v>
      </c>
      <c r="D761" s="12">
        <f>'3500 '!D773</f>
        <v>0</v>
      </c>
      <c r="E761" s="12">
        <f>'3500 '!E773</f>
        <v>0</v>
      </c>
      <c r="F761" s="43">
        <f>'3500 '!F773</f>
        <v>0</v>
      </c>
      <c r="G761" s="43">
        <f>'3500 '!G773</f>
        <v>0</v>
      </c>
      <c r="H761" s="52" t="str">
        <f>'3500 '!L773</f>
        <v/>
      </c>
      <c r="I761" s="12">
        <f>'3500 '!M773</f>
        <v>0</v>
      </c>
      <c r="J761" s="12">
        <f>'3500 '!O773</f>
        <v>0</v>
      </c>
      <c r="K761" s="12">
        <f>'3500 '!S773</f>
        <v>0</v>
      </c>
      <c r="L761" s="43">
        <f>'3500 '!T773</f>
        <v>0</v>
      </c>
      <c r="M761" s="52" t="str">
        <f>'3500 '!U773</f>
        <v/>
      </c>
      <c r="N761" s="62">
        <f>'3500 '!V773</f>
        <v>0</v>
      </c>
      <c r="O761" s="52" t="str">
        <f>'3500 '!AB773</f>
        <v/>
      </c>
      <c r="P761" s="62">
        <f>G761+'3500 '!W773-K761</f>
        <v>0</v>
      </c>
    </row>
    <row r="762" spans="1:16" s="6" customFormat="1" ht="18" x14ac:dyDescent="0.25">
      <c r="A762" s="6" t="str">
        <f>'3500 '!A774</f>
        <v>b</v>
      </c>
      <c r="B762" s="70" t="str">
        <f>'3500 '!B774</f>
        <v/>
      </c>
      <c r="C762" s="10" t="str">
        <f>'3500 '!C774</f>
        <v>გრანტები</v>
      </c>
      <c r="D762" s="12">
        <f>'3500 '!D774</f>
        <v>0</v>
      </c>
      <c r="E762" s="12">
        <f>'3500 '!E774</f>
        <v>0</v>
      </c>
      <c r="F762" s="43">
        <f>'3500 '!F774</f>
        <v>0</v>
      </c>
      <c r="G762" s="43">
        <f>'3500 '!G774</f>
        <v>0</v>
      </c>
      <c r="H762" s="52" t="str">
        <f>'3500 '!L774</f>
        <v/>
      </c>
      <c r="I762" s="12">
        <f>'3500 '!M774</f>
        <v>0</v>
      </c>
      <c r="J762" s="12">
        <f>'3500 '!O774</f>
        <v>0</v>
      </c>
      <c r="K762" s="12">
        <f>'3500 '!S774</f>
        <v>0</v>
      </c>
      <c r="L762" s="43">
        <f>'3500 '!T774</f>
        <v>0</v>
      </c>
      <c r="M762" s="52" t="str">
        <f>'3500 '!U774</f>
        <v/>
      </c>
      <c r="N762" s="62">
        <f>'3500 '!V774</f>
        <v>0</v>
      </c>
      <c r="O762" s="52" t="str">
        <f>'3500 '!AB774</f>
        <v/>
      </c>
      <c r="P762" s="62">
        <f>G762+'3500 '!W774-K762</f>
        <v>0</v>
      </c>
    </row>
    <row r="763" spans="1:16" s="6" customFormat="1" ht="18" x14ac:dyDescent="0.25">
      <c r="A763" s="6" t="str">
        <f>'3500 '!A775</f>
        <v>b</v>
      </c>
      <c r="B763" s="70" t="str">
        <f>'3500 '!B775</f>
        <v/>
      </c>
      <c r="C763" s="10" t="str">
        <f>'3500 '!C775</f>
        <v>სოციალური უზრუნველყოფა</v>
      </c>
      <c r="D763" s="11">
        <f>'3500 '!D775</f>
        <v>2780</v>
      </c>
      <c r="E763" s="11">
        <f>'3500 '!E775</f>
        <v>30</v>
      </c>
      <c r="F763" s="42">
        <f>'3500 '!F775</f>
        <v>21.5</v>
      </c>
      <c r="G763" s="42">
        <f>'3500 '!G775</f>
        <v>17.359000000000002</v>
      </c>
      <c r="H763" s="51">
        <f>'3500 '!L775</f>
        <v>0.80739534883720943</v>
      </c>
      <c r="I763" s="11">
        <f>'3500 '!M775</f>
        <v>0</v>
      </c>
      <c r="J763" s="11">
        <f>'3500 '!O775</f>
        <v>1.9100000000000001</v>
      </c>
      <c r="K763" s="11">
        <f>'3500 '!S775</f>
        <v>1.9150000000000009</v>
      </c>
      <c r="L763" s="42">
        <f>'3500 '!T775</f>
        <v>4.1409999999999982</v>
      </c>
      <c r="M763" s="51">
        <f>'3500 '!U775</f>
        <v>0.57863333333333344</v>
      </c>
      <c r="N763" s="61">
        <f>'3500 '!V775</f>
        <v>12.640999999999998</v>
      </c>
      <c r="O763" s="51">
        <f>'3500 '!AB775</f>
        <v>0.84530000000000005</v>
      </c>
      <c r="P763" s="61">
        <f>G763+'3500 '!W775-K763</f>
        <v>22.344000000000001</v>
      </c>
    </row>
    <row r="764" spans="1:16" s="6" customFormat="1" ht="18" x14ac:dyDescent="0.25">
      <c r="A764" s="6" t="str">
        <f>'3500 '!A776</f>
        <v>b</v>
      </c>
      <c r="B764" s="70" t="str">
        <f>'3500 '!B776</f>
        <v/>
      </c>
      <c r="C764" s="10" t="str">
        <f>'3500 '!C776</f>
        <v>სხვა ხარჯები</v>
      </c>
      <c r="D764" s="12">
        <f>'3500 '!D776</f>
        <v>0</v>
      </c>
      <c r="E764" s="12">
        <f>'3500 '!E776</f>
        <v>0</v>
      </c>
      <c r="F764" s="43">
        <f>'3500 '!F776</f>
        <v>0</v>
      </c>
      <c r="G764" s="43">
        <f>'3500 '!G776</f>
        <v>0</v>
      </c>
      <c r="H764" s="52" t="str">
        <f>'3500 '!L776</f>
        <v/>
      </c>
      <c r="I764" s="12">
        <f>'3500 '!M776</f>
        <v>0</v>
      </c>
      <c r="J764" s="12">
        <f>'3500 '!O776</f>
        <v>0</v>
      </c>
      <c r="K764" s="12">
        <f>'3500 '!S776</f>
        <v>0</v>
      </c>
      <c r="L764" s="43">
        <f>'3500 '!T776</f>
        <v>0</v>
      </c>
      <c r="M764" s="52" t="str">
        <f>'3500 '!U776</f>
        <v/>
      </c>
      <c r="N764" s="62">
        <f>'3500 '!V776</f>
        <v>0</v>
      </c>
      <c r="O764" s="52" t="str">
        <f>'3500 '!AB776</f>
        <v/>
      </c>
      <c r="P764" s="62">
        <f>G764+'3500 '!W776-K764</f>
        <v>0</v>
      </c>
    </row>
    <row r="765" spans="1:16" s="6" customFormat="1" ht="30" x14ac:dyDescent="0.25">
      <c r="A765" s="6" t="str">
        <f>'3500 '!A777</f>
        <v>b</v>
      </c>
      <c r="B765" s="69" t="str">
        <f>'3500 '!B777</f>
        <v/>
      </c>
      <c r="C765" s="13" t="str">
        <f>'3500 '!C777</f>
        <v>არაფინანსური აქტივების ზრდა</v>
      </c>
      <c r="D765" s="14">
        <f>'3500 '!D777</f>
        <v>0</v>
      </c>
      <c r="E765" s="14">
        <f>'3500 '!E777</f>
        <v>0</v>
      </c>
      <c r="F765" s="44">
        <f>'3500 '!F777</f>
        <v>0</v>
      </c>
      <c r="G765" s="44">
        <f>'3500 '!G777</f>
        <v>0</v>
      </c>
      <c r="H765" s="53" t="str">
        <f>'3500 '!L777</f>
        <v/>
      </c>
      <c r="I765" s="14">
        <f>'3500 '!M777</f>
        <v>0</v>
      </c>
      <c r="J765" s="14">
        <f>'3500 '!O777</f>
        <v>0</v>
      </c>
      <c r="K765" s="14">
        <f>'3500 '!S777</f>
        <v>0</v>
      </c>
      <c r="L765" s="44">
        <f>'3500 '!T777</f>
        <v>0</v>
      </c>
      <c r="M765" s="53" t="str">
        <f>'3500 '!U777</f>
        <v/>
      </c>
      <c r="N765" s="63">
        <f>'3500 '!V777</f>
        <v>0</v>
      </c>
      <c r="O765" s="53" t="str">
        <f>'3500 '!AB777</f>
        <v/>
      </c>
      <c r="P765" s="63">
        <f>G765+'3500 '!W777-K765</f>
        <v>0</v>
      </c>
    </row>
    <row r="766" spans="1:16" s="6" customFormat="1" x14ac:dyDescent="0.25">
      <c r="A766" s="6" t="str">
        <f>'3500 '!A778</f>
        <v>b</v>
      </c>
      <c r="B766" s="69" t="str">
        <f>'3500 '!B778</f>
        <v/>
      </c>
      <c r="C766" s="13" t="str">
        <f>'3500 '!C778</f>
        <v>ფინანსური აქტივების ზრდა</v>
      </c>
      <c r="D766" s="14">
        <f>'3500 '!D778</f>
        <v>0</v>
      </c>
      <c r="E766" s="14">
        <f>'3500 '!E778</f>
        <v>0</v>
      </c>
      <c r="F766" s="44">
        <f>'3500 '!F778</f>
        <v>0</v>
      </c>
      <c r="G766" s="44">
        <f>'3500 '!G778</f>
        <v>0</v>
      </c>
      <c r="H766" s="53" t="str">
        <f>'3500 '!L778</f>
        <v/>
      </c>
      <c r="I766" s="14">
        <f>'3500 '!M778</f>
        <v>0</v>
      </c>
      <c r="J766" s="14">
        <f>'3500 '!O778</f>
        <v>0</v>
      </c>
      <c r="K766" s="14">
        <f>'3500 '!S778</f>
        <v>0</v>
      </c>
      <c r="L766" s="44">
        <f>'3500 '!T778</f>
        <v>0</v>
      </c>
      <c r="M766" s="53" t="str">
        <f>'3500 '!U778</f>
        <v/>
      </c>
      <c r="N766" s="63">
        <f>'3500 '!V778</f>
        <v>0</v>
      </c>
      <c r="O766" s="53" t="str">
        <f>'3500 '!AB778</f>
        <v/>
      </c>
      <c r="P766" s="63">
        <f>G766+'3500 '!W778-K766</f>
        <v>0</v>
      </c>
    </row>
    <row r="767" spans="1:16" s="6" customFormat="1" ht="15.75" thickBot="1" x14ac:dyDescent="0.3">
      <c r="A767" s="6" t="str">
        <f>'3500 '!A779</f>
        <v>b</v>
      </c>
      <c r="B767" s="71" t="str">
        <f>'3500 '!B779</f>
        <v/>
      </c>
      <c r="C767" s="17" t="str">
        <f>'3500 '!C779</f>
        <v>ვალდებულებების კლება</v>
      </c>
      <c r="D767" s="18">
        <f>'3500 '!D779</f>
        <v>0</v>
      </c>
      <c r="E767" s="18">
        <f>'3500 '!E779</f>
        <v>0</v>
      </c>
      <c r="F767" s="46">
        <f>'3500 '!F779</f>
        <v>0</v>
      </c>
      <c r="G767" s="46">
        <f>'3500 '!G779</f>
        <v>0</v>
      </c>
      <c r="H767" s="55" t="str">
        <f>'3500 '!L779</f>
        <v/>
      </c>
      <c r="I767" s="18">
        <f>'3500 '!M779</f>
        <v>0</v>
      </c>
      <c r="J767" s="18">
        <f>'3500 '!O779</f>
        <v>0</v>
      </c>
      <c r="K767" s="18">
        <f>'3500 '!S779</f>
        <v>0</v>
      </c>
      <c r="L767" s="46">
        <f>'3500 '!T779</f>
        <v>0</v>
      </c>
      <c r="M767" s="55" t="str">
        <f>'3500 '!U779</f>
        <v/>
      </c>
      <c r="N767" s="65">
        <f>'3500 '!V779</f>
        <v>0</v>
      </c>
      <c r="O767" s="55" t="str">
        <f>'3500 '!AB779</f>
        <v/>
      </c>
      <c r="P767" s="65">
        <f>G767+'3500 '!W779-K767</f>
        <v>0</v>
      </c>
    </row>
    <row r="768" spans="1:16" s="6" customFormat="1" ht="33" thickTop="1" thickBot="1" x14ac:dyDescent="0.3">
      <c r="A768" s="6" t="str">
        <f>'3500 '!A780</f>
        <v>a</v>
      </c>
      <c r="B768" s="67" t="str">
        <f>'3500 '!B780</f>
        <v>35 03 02 03</v>
      </c>
      <c r="C768" s="19" t="str">
        <f>'3500 '!C780</f>
        <v>ეპიდზედამხედველობის პროგრამა</v>
      </c>
      <c r="D768" s="7">
        <f>'3500 '!D780</f>
        <v>1000</v>
      </c>
      <c r="E768" s="7">
        <f>'3500 '!E780</f>
        <v>650</v>
      </c>
      <c r="F768" s="40">
        <f>'3500 '!F780</f>
        <v>374.9</v>
      </c>
      <c r="G768" s="40">
        <f>'3500 '!G780</f>
        <v>374.42234000000002</v>
      </c>
      <c r="H768" s="49">
        <f>'3500 '!L780</f>
        <v>0.99872590024006414</v>
      </c>
      <c r="I768" s="7">
        <f>'3500 '!M780</f>
        <v>0</v>
      </c>
      <c r="J768" s="7">
        <f>'3500 '!O780</f>
        <v>42.060559999999981</v>
      </c>
      <c r="K768" s="7">
        <f>'3500 '!S780</f>
        <v>51.568499999999972</v>
      </c>
      <c r="L768" s="40">
        <f>'3500 '!T780</f>
        <v>0.47765999999995756</v>
      </c>
      <c r="M768" s="49">
        <f>'3500 '!U780</f>
        <v>0.57603436923076923</v>
      </c>
      <c r="N768" s="59">
        <f>'3500 '!V780</f>
        <v>275.57765999999998</v>
      </c>
      <c r="O768" s="49">
        <f>'3500 '!AB780</f>
        <v>0.93141898461538475</v>
      </c>
      <c r="P768" s="59">
        <f>G768+'3500 '!W780-K768</f>
        <v>488.95384000000001</v>
      </c>
    </row>
    <row r="769" spans="1:16" s="6" customFormat="1" ht="18.75" thickTop="1" x14ac:dyDescent="0.25">
      <c r="A769" s="6" t="str">
        <f>'3500 '!A781</f>
        <v>b</v>
      </c>
      <c r="B769" s="69" t="str">
        <f>'3500 '!B781</f>
        <v/>
      </c>
      <c r="C769" s="8" t="str">
        <f>'3500 '!C781</f>
        <v>ხარჯები</v>
      </c>
      <c r="D769" s="9">
        <f>'3500 '!D781</f>
        <v>1000</v>
      </c>
      <c r="E769" s="9">
        <f>'3500 '!E781</f>
        <v>650</v>
      </c>
      <c r="F769" s="41">
        <f>'3500 '!F781</f>
        <v>374.9</v>
      </c>
      <c r="G769" s="41">
        <f>'3500 '!G781</f>
        <v>374.42234000000002</v>
      </c>
      <c r="H769" s="50">
        <f>'3500 '!L781</f>
        <v>0.99872590024006414</v>
      </c>
      <c r="I769" s="9">
        <f>'3500 '!M781</f>
        <v>0</v>
      </c>
      <c r="J769" s="9">
        <f>'3500 '!O781</f>
        <v>42.060559999999981</v>
      </c>
      <c r="K769" s="9">
        <f>'3500 '!S781</f>
        <v>51.568499999999972</v>
      </c>
      <c r="L769" s="41">
        <f>'3500 '!T781</f>
        <v>0.47765999999995756</v>
      </c>
      <c r="M769" s="50">
        <f>'3500 '!U781</f>
        <v>0.57603436923076923</v>
      </c>
      <c r="N769" s="60">
        <f>'3500 '!V781</f>
        <v>275.57765999999998</v>
      </c>
      <c r="O769" s="50">
        <f>'3500 '!AB781</f>
        <v>0.93141898461538475</v>
      </c>
      <c r="P769" s="60">
        <f>G769+'3500 '!W781-K769</f>
        <v>488.95384000000001</v>
      </c>
    </row>
    <row r="770" spans="1:16" s="6" customFormat="1" ht="18" x14ac:dyDescent="0.25">
      <c r="A770" s="6" t="str">
        <f>'3500 '!A782</f>
        <v>b</v>
      </c>
      <c r="B770" s="70" t="str">
        <f>'3500 '!B782</f>
        <v/>
      </c>
      <c r="C770" s="10" t="str">
        <f>'3500 '!C782</f>
        <v>შრომის ანაზღაურება</v>
      </c>
      <c r="D770" s="12">
        <f>'3500 '!D782</f>
        <v>0</v>
      </c>
      <c r="E770" s="12">
        <f>'3500 '!E782</f>
        <v>0</v>
      </c>
      <c r="F770" s="43">
        <f>'3500 '!F782</f>
        <v>0</v>
      </c>
      <c r="G770" s="43">
        <f>'3500 '!G782</f>
        <v>0</v>
      </c>
      <c r="H770" s="52" t="str">
        <f>'3500 '!L782</f>
        <v/>
      </c>
      <c r="I770" s="12">
        <f>'3500 '!M782</f>
        <v>0</v>
      </c>
      <c r="J770" s="12">
        <f>'3500 '!O782</f>
        <v>0</v>
      </c>
      <c r="K770" s="12">
        <f>'3500 '!S782</f>
        <v>0</v>
      </c>
      <c r="L770" s="43">
        <f>'3500 '!T782</f>
        <v>0</v>
      </c>
      <c r="M770" s="52" t="str">
        <f>'3500 '!U782</f>
        <v/>
      </c>
      <c r="N770" s="62">
        <f>'3500 '!V782</f>
        <v>0</v>
      </c>
      <c r="O770" s="52" t="str">
        <f>'3500 '!AB782</f>
        <v/>
      </c>
      <c r="P770" s="62">
        <f>G770+'3500 '!W782-K770</f>
        <v>0</v>
      </c>
    </row>
    <row r="771" spans="1:16" s="6" customFormat="1" ht="18" x14ac:dyDescent="0.25">
      <c r="A771" s="6" t="str">
        <f>'3500 '!A783</f>
        <v>b</v>
      </c>
      <c r="B771" s="70" t="str">
        <f>'3500 '!B783</f>
        <v/>
      </c>
      <c r="C771" s="10" t="str">
        <f>'3500 '!C783</f>
        <v>საქონელი და მომსახურება</v>
      </c>
      <c r="D771" s="11">
        <f>'3500 '!D783</f>
        <v>1000</v>
      </c>
      <c r="E771" s="11">
        <f>'3500 '!E783</f>
        <v>650</v>
      </c>
      <c r="F771" s="42">
        <f>'3500 '!F783</f>
        <v>374.9</v>
      </c>
      <c r="G771" s="42">
        <f>'3500 '!G783</f>
        <v>374.42234000000002</v>
      </c>
      <c r="H771" s="51">
        <f>'3500 '!L783</f>
        <v>0.99872590024006414</v>
      </c>
      <c r="I771" s="11">
        <f>'3500 '!M783</f>
        <v>0</v>
      </c>
      <c r="J771" s="11">
        <f>'3500 '!O783</f>
        <v>42.060559999999981</v>
      </c>
      <c r="K771" s="11">
        <f>'3500 '!S783</f>
        <v>51.568499999999972</v>
      </c>
      <c r="L771" s="42">
        <f>'3500 '!T783</f>
        <v>0.47765999999995756</v>
      </c>
      <c r="M771" s="51">
        <f>'3500 '!U783</f>
        <v>0.57603436923076923</v>
      </c>
      <c r="N771" s="61">
        <f>'3500 '!V783</f>
        <v>275.57765999999998</v>
      </c>
      <c r="O771" s="51">
        <f>'3500 '!AB783</f>
        <v>0.93141898461538475</v>
      </c>
      <c r="P771" s="61">
        <f>G771+'3500 '!W783-K771</f>
        <v>488.95384000000001</v>
      </c>
    </row>
    <row r="772" spans="1:16" s="6" customFormat="1" ht="18" x14ac:dyDescent="0.25">
      <c r="A772" s="6" t="str">
        <f>'3500 '!A784</f>
        <v>b</v>
      </c>
      <c r="B772" s="70" t="str">
        <f>'3500 '!B784</f>
        <v/>
      </c>
      <c r="C772" s="10" t="str">
        <f>'3500 '!C784</f>
        <v>პროცენტი</v>
      </c>
      <c r="D772" s="12">
        <f>'3500 '!D784</f>
        <v>0</v>
      </c>
      <c r="E772" s="12">
        <f>'3500 '!E784</f>
        <v>0</v>
      </c>
      <c r="F772" s="43">
        <f>'3500 '!F784</f>
        <v>0</v>
      </c>
      <c r="G772" s="43">
        <f>'3500 '!G784</f>
        <v>0</v>
      </c>
      <c r="H772" s="52" t="str">
        <f>'3500 '!L784</f>
        <v/>
      </c>
      <c r="I772" s="12">
        <f>'3500 '!M784</f>
        <v>0</v>
      </c>
      <c r="J772" s="12">
        <f>'3500 '!O784</f>
        <v>0</v>
      </c>
      <c r="K772" s="12">
        <f>'3500 '!S784</f>
        <v>0</v>
      </c>
      <c r="L772" s="43">
        <f>'3500 '!T784</f>
        <v>0</v>
      </c>
      <c r="M772" s="52" t="str">
        <f>'3500 '!U784</f>
        <v/>
      </c>
      <c r="N772" s="62">
        <f>'3500 '!V784</f>
        <v>0</v>
      </c>
      <c r="O772" s="52" t="str">
        <f>'3500 '!AB784</f>
        <v/>
      </c>
      <c r="P772" s="62">
        <f>G772+'3500 '!W784-K772</f>
        <v>0</v>
      </c>
    </row>
    <row r="773" spans="1:16" s="6" customFormat="1" ht="18" x14ac:dyDescent="0.25">
      <c r="A773" s="6" t="str">
        <f>'3500 '!A785</f>
        <v>b</v>
      </c>
      <c r="B773" s="70" t="str">
        <f>'3500 '!B785</f>
        <v/>
      </c>
      <c r="C773" s="10" t="str">
        <f>'3500 '!C785</f>
        <v>სუბსიდიები</v>
      </c>
      <c r="D773" s="12">
        <f>'3500 '!D785</f>
        <v>0</v>
      </c>
      <c r="E773" s="12">
        <f>'3500 '!E785</f>
        <v>0</v>
      </c>
      <c r="F773" s="43">
        <f>'3500 '!F785</f>
        <v>0</v>
      </c>
      <c r="G773" s="43">
        <f>'3500 '!G785</f>
        <v>0</v>
      </c>
      <c r="H773" s="52" t="str">
        <f>'3500 '!L785</f>
        <v/>
      </c>
      <c r="I773" s="12">
        <f>'3500 '!M785</f>
        <v>0</v>
      </c>
      <c r="J773" s="12">
        <f>'3500 '!O785</f>
        <v>0</v>
      </c>
      <c r="K773" s="12">
        <f>'3500 '!S785</f>
        <v>0</v>
      </c>
      <c r="L773" s="43">
        <f>'3500 '!T785</f>
        <v>0</v>
      </c>
      <c r="M773" s="52" t="str">
        <f>'3500 '!U785</f>
        <v/>
      </c>
      <c r="N773" s="62">
        <f>'3500 '!V785</f>
        <v>0</v>
      </c>
      <c r="O773" s="52" t="str">
        <f>'3500 '!AB785</f>
        <v/>
      </c>
      <c r="P773" s="62">
        <f>G773+'3500 '!W785-K773</f>
        <v>0</v>
      </c>
    </row>
    <row r="774" spans="1:16" s="6" customFormat="1" ht="18" x14ac:dyDescent="0.25">
      <c r="A774" s="6" t="str">
        <f>'3500 '!A786</f>
        <v>b</v>
      </c>
      <c r="B774" s="70" t="str">
        <f>'3500 '!B786</f>
        <v/>
      </c>
      <c r="C774" s="10" t="str">
        <f>'3500 '!C786</f>
        <v>გრანტები</v>
      </c>
      <c r="D774" s="12">
        <f>'3500 '!D786</f>
        <v>0</v>
      </c>
      <c r="E774" s="12">
        <f>'3500 '!E786</f>
        <v>0</v>
      </c>
      <c r="F774" s="43">
        <f>'3500 '!F786</f>
        <v>0</v>
      </c>
      <c r="G774" s="43">
        <f>'3500 '!G786</f>
        <v>0</v>
      </c>
      <c r="H774" s="52" t="str">
        <f>'3500 '!L786</f>
        <v/>
      </c>
      <c r="I774" s="12">
        <f>'3500 '!M786</f>
        <v>0</v>
      </c>
      <c r="J774" s="12">
        <f>'3500 '!O786</f>
        <v>0</v>
      </c>
      <c r="K774" s="12">
        <f>'3500 '!S786</f>
        <v>0</v>
      </c>
      <c r="L774" s="43">
        <f>'3500 '!T786</f>
        <v>0</v>
      </c>
      <c r="M774" s="52" t="str">
        <f>'3500 '!U786</f>
        <v/>
      </c>
      <c r="N774" s="62">
        <f>'3500 '!V786</f>
        <v>0</v>
      </c>
      <c r="O774" s="52" t="str">
        <f>'3500 '!AB786</f>
        <v/>
      </c>
      <c r="P774" s="62">
        <f>G774+'3500 '!W786-K774</f>
        <v>0</v>
      </c>
    </row>
    <row r="775" spans="1:16" s="6" customFormat="1" ht="18" x14ac:dyDescent="0.25">
      <c r="A775" s="6" t="str">
        <f>'3500 '!A787</f>
        <v>b</v>
      </c>
      <c r="B775" s="70" t="str">
        <f>'3500 '!B787</f>
        <v/>
      </c>
      <c r="C775" s="10" t="str">
        <f>'3500 '!C787</f>
        <v>სოციალური უზრუნველყოფა</v>
      </c>
      <c r="D775" s="12">
        <f>'3500 '!D787</f>
        <v>0</v>
      </c>
      <c r="E775" s="12">
        <f>'3500 '!E787</f>
        <v>0</v>
      </c>
      <c r="F775" s="43">
        <f>'3500 '!F787</f>
        <v>0</v>
      </c>
      <c r="G775" s="43">
        <f>'3500 '!G787</f>
        <v>0</v>
      </c>
      <c r="H775" s="52" t="str">
        <f>'3500 '!L787</f>
        <v/>
      </c>
      <c r="I775" s="12">
        <f>'3500 '!M787</f>
        <v>0</v>
      </c>
      <c r="J775" s="12">
        <f>'3500 '!O787</f>
        <v>0</v>
      </c>
      <c r="K775" s="12">
        <f>'3500 '!S787</f>
        <v>0</v>
      </c>
      <c r="L775" s="43">
        <f>'3500 '!T787</f>
        <v>0</v>
      </c>
      <c r="M775" s="52" t="str">
        <f>'3500 '!U787</f>
        <v/>
      </c>
      <c r="N775" s="62">
        <f>'3500 '!V787</f>
        <v>0</v>
      </c>
      <c r="O775" s="52" t="str">
        <f>'3500 '!AB787</f>
        <v/>
      </c>
      <c r="P775" s="62">
        <f>G775+'3500 '!W787-K775</f>
        <v>0</v>
      </c>
    </row>
    <row r="776" spans="1:16" s="6" customFormat="1" ht="18" x14ac:dyDescent="0.25">
      <c r="A776" s="6" t="str">
        <f>'3500 '!A788</f>
        <v>b</v>
      </c>
      <c r="B776" s="70" t="str">
        <f>'3500 '!B788</f>
        <v/>
      </c>
      <c r="C776" s="10" t="str">
        <f>'3500 '!C788</f>
        <v>სხვა ხარჯები</v>
      </c>
      <c r="D776" s="12">
        <f>'3500 '!D788</f>
        <v>0</v>
      </c>
      <c r="E776" s="12">
        <f>'3500 '!E788</f>
        <v>0</v>
      </c>
      <c r="F776" s="43">
        <f>'3500 '!F788</f>
        <v>0</v>
      </c>
      <c r="G776" s="43">
        <f>'3500 '!G788</f>
        <v>0</v>
      </c>
      <c r="H776" s="52" t="str">
        <f>'3500 '!L788</f>
        <v/>
      </c>
      <c r="I776" s="12">
        <f>'3500 '!M788</f>
        <v>0</v>
      </c>
      <c r="J776" s="12">
        <f>'3500 '!O788</f>
        <v>0</v>
      </c>
      <c r="K776" s="12">
        <f>'3500 '!S788</f>
        <v>0</v>
      </c>
      <c r="L776" s="43">
        <f>'3500 '!T788</f>
        <v>0</v>
      </c>
      <c r="M776" s="52" t="str">
        <f>'3500 '!U788</f>
        <v/>
      </c>
      <c r="N776" s="62">
        <f>'3500 '!V788</f>
        <v>0</v>
      </c>
      <c r="O776" s="52" t="str">
        <f>'3500 '!AB788</f>
        <v/>
      </c>
      <c r="P776" s="62">
        <f>G776+'3500 '!W788-K776</f>
        <v>0</v>
      </c>
    </row>
    <row r="777" spans="1:16" s="6" customFormat="1" ht="30" x14ac:dyDescent="0.25">
      <c r="A777" s="6" t="str">
        <f>'3500 '!A789</f>
        <v>b</v>
      </c>
      <c r="B777" s="69" t="str">
        <f>'3500 '!B789</f>
        <v/>
      </c>
      <c r="C777" s="13" t="str">
        <f>'3500 '!C789</f>
        <v>არაფინანსური აქტივების ზრდა</v>
      </c>
      <c r="D777" s="14">
        <f>'3500 '!D789</f>
        <v>0</v>
      </c>
      <c r="E777" s="14">
        <f>'3500 '!E789</f>
        <v>0</v>
      </c>
      <c r="F777" s="44">
        <f>'3500 '!F789</f>
        <v>0</v>
      </c>
      <c r="G777" s="44">
        <f>'3500 '!G789</f>
        <v>0</v>
      </c>
      <c r="H777" s="53" t="str">
        <f>'3500 '!L789</f>
        <v/>
      </c>
      <c r="I777" s="14">
        <f>'3500 '!M789</f>
        <v>0</v>
      </c>
      <c r="J777" s="14">
        <f>'3500 '!O789</f>
        <v>0</v>
      </c>
      <c r="K777" s="14">
        <f>'3500 '!S789</f>
        <v>0</v>
      </c>
      <c r="L777" s="44">
        <f>'3500 '!T789</f>
        <v>0</v>
      </c>
      <c r="M777" s="53" t="str">
        <f>'3500 '!U789</f>
        <v/>
      </c>
      <c r="N777" s="63">
        <f>'3500 '!V789</f>
        <v>0</v>
      </c>
      <c r="O777" s="53" t="str">
        <f>'3500 '!AB789</f>
        <v/>
      </c>
      <c r="P777" s="63">
        <f>G777+'3500 '!W789-K777</f>
        <v>0</v>
      </c>
    </row>
    <row r="778" spans="1:16" s="6" customFormat="1" x14ac:dyDescent="0.25">
      <c r="A778" s="6" t="str">
        <f>'3500 '!A790</f>
        <v>b</v>
      </c>
      <c r="B778" s="69" t="str">
        <f>'3500 '!B790</f>
        <v/>
      </c>
      <c r="C778" s="13" t="str">
        <f>'3500 '!C790</f>
        <v>ფინანსური აქტივების ზრდა</v>
      </c>
      <c r="D778" s="14">
        <f>'3500 '!D790</f>
        <v>0</v>
      </c>
      <c r="E778" s="14">
        <f>'3500 '!E790</f>
        <v>0</v>
      </c>
      <c r="F778" s="44">
        <f>'3500 '!F790</f>
        <v>0</v>
      </c>
      <c r="G778" s="44">
        <f>'3500 '!G790</f>
        <v>0</v>
      </c>
      <c r="H778" s="53" t="str">
        <f>'3500 '!L790</f>
        <v/>
      </c>
      <c r="I778" s="14">
        <f>'3500 '!M790</f>
        <v>0</v>
      </c>
      <c r="J778" s="14">
        <f>'3500 '!O790</f>
        <v>0</v>
      </c>
      <c r="K778" s="14">
        <f>'3500 '!S790</f>
        <v>0</v>
      </c>
      <c r="L778" s="44">
        <f>'3500 '!T790</f>
        <v>0</v>
      </c>
      <c r="M778" s="53" t="str">
        <f>'3500 '!U790</f>
        <v/>
      </c>
      <c r="N778" s="63">
        <f>'3500 '!V790</f>
        <v>0</v>
      </c>
      <c r="O778" s="53" t="str">
        <f>'3500 '!AB790</f>
        <v/>
      </c>
      <c r="P778" s="63">
        <f>G778+'3500 '!W790-K778</f>
        <v>0</v>
      </c>
    </row>
    <row r="779" spans="1:16" s="6" customFormat="1" ht="15.75" thickBot="1" x14ac:dyDescent="0.3">
      <c r="A779" s="6" t="str">
        <f>'3500 '!A791</f>
        <v>b</v>
      </c>
      <c r="B779" s="71" t="str">
        <f>'3500 '!B791</f>
        <v/>
      </c>
      <c r="C779" s="17" t="str">
        <f>'3500 '!C791</f>
        <v>ვალდებულებების კლება</v>
      </c>
      <c r="D779" s="18">
        <f>'3500 '!D791</f>
        <v>0</v>
      </c>
      <c r="E779" s="18">
        <f>'3500 '!E791</f>
        <v>0</v>
      </c>
      <c r="F779" s="46">
        <f>'3500 '!F791</f>
        <v>0</v>
      </c>
      <c r="G779" s="46">
        <f>'3500 '!G791</f>
        <v>0</v>
      </c>
      <c r="H779" s="55" t="str">
        <f>'3500 '!L791</f>
        <v/>
      </c>
      <c r="I779" s="18">
        <f>'3500 '!M791</f>
        <v>0</v>
      </c>
      <c r="J779" s="18">
        <f>'3500 '!O791</f>
        <v>0</v>
      </c>
      <c r="K779" s="18">
        <f>'3500 '!S791</f>
        <v>0</v>
      </c>
      <c r="L779" s="46">
        <f>'3500 '!T791</f>
        <v>0</v>
      </c>
      <c r="M779" s="55" t="str">
        <f>'3500 '!U791</f>
        <v/>
      </c>
      <c r="N779" s="65">
        <f>'3500 '!V791</f>
        <v>0</v>
      </c>
      <c r="O779" s="55" t="str">
        <f>'3500 '!AB791</f>
        <v/>
      </c>
      <c r="P779" s="65">
        <f>G779+'3500 '!W791-K779</f>
        <v>0</v>
      </c>
    </row>
    <row r="780" spans="1:16" s="6" customFormat="1" ht="17.25" thickTop="1" thickBot="1" x14ac:dyDescent="0.3">
      <c r="A780" s="6" t="str">
        <f>'3500 '!A792</f>
        <v>a</v>
      </c>
      <c r="B780" s="67" t="str">
        <f>'3500 '!B792</f>
        <v>35 03 02 04</v>
      </c>
      <c r="C780" s="19" t="str">
        <f>'3500 '!C792</f>
        <v>უსაფრთხო სისხლი</v>
      </c>
      <c r="D780" s="7">
        <f>'3500 '!D792</f>
        <v>1502</v>
      </c>
      <c r="E780" s="7">
        <f>'3500 '!E792</f>
        <v>1392.0409999999999</v>
      </c>
      <c r="F780" s="40">
        <f>'3500 '!F792</f>
        <v>985.94100000000003</v>
      </c>
      <c r="G780" s="40">
        <f>'3500 '!G792</f>
        <v>963.42880000000002</v>
      </c>
      <c r="H780" s="49">
        <f>'3500 '!L792</f>
        <v>0.97716678787067379</v>
      </c>
      <c r="I780" s="7">
        <f>'3500 '!M792</f>
        <v>0</v>
      </c>
      <c r="J780" s="7">
        <f>'3500 '!O792</f>
        <v>100.32000000000005</v>
      </c>
      <c r="K780" s="7">
        <f>'3500 '!S792</f>
        <v>121.58399999999995</v>
      </c>
      <c r="L780" s="40">
        <f>'3500 '!T792</f>
        <v>22.512200000000007</v>
      </c>
      <c r="M780" s="49">
        <f>'3500 '!U792</f>
        <v>0.69209800573402658</v>
      </c>
      <c r="N780" s="59">
        <f>'3500 '!V792</f>
        <v>428.61219999999992</v>
      </c>
      <c r="O780" s="49">
        <f>'3500 '!AB792</f>
        <v>0.9866295604798998</v>
      </c>
      <c r="P780" s="59">
        <f>G780+'3500 '!W792-K780</f>
        <v>1216.2447999999999</v>
      </c>
    </row>
    <row r="781" spans="1:16" s="6" customFormat="1" ht="18.75" thickTop="1" x14ac:dyDescent="0.25">
      <c r="A781" s="6" t="str">
        <f>'3500 '!A793</f>
        <v>b</v>
      </c>
      <c r="B781" s="69" t="str">
        <f>'3500 '!B793</f>
        <v/>
      </c>
      <c r="C781" s="8" t="str">
        <f>'3500 '!C793</f>
        <v>ხარჯები</v>
      </c>
      <c r="D781" s="9">
        <f>'3500 '!D793</f>
        <v>1502</v>
      </c>
      <c r="E781" s="9">
        <f>'3500 '!E793</f>
        <v>1392.0409999999999</v>
      </c>
      <c r="F781" s="41">
        <f>'3500 '!F793</f>
        <v>985.94100000000003</v>
      </c>
      <c r="G781" s="41">
        <f>'3500 '!G793</f>
        <v>963.42880000000002</v>
      </c>
      <c r="H781" s="50">
        <f>'3500 '!L793</f>
        <v>0.97716678787067379</v>
      </c>
      <c r="I781" s="9">
        <f>'3500 '!M793</f>
        <v>0</v>
      </c>
      <c r="J781" s="9">
        <f>'3500 '!O793</f>
        <v>100.32000000000005</v>
      </c>
      <c r="K781" s="9">
        <f>'3500 '!S793</f>
        <v>121.58399999999995</v>
      </c>
      <c r="L781" s="41">
        <f>'3500 '!T793</f>
        <v>22.512200000000007</v>
      </c>
      <c r="M781" s="50">
        <f>'3500 '!U793</f>
        <v>0.69209800573402658</v>
      </c>
      <c r="N781" s="60">
        <f>'3500 '!V793</f>
        <v>428.61219999999992</v>
      </c>
      <c r="O781" s="50">
        <f>'3500 '!AB793</f>
        <v>0.9866295604798998</v>
      </c>
      <c r="P781" s="60">
        <f>G781+'3500 '!W793-K781</f>
        <v>1216.2447999999999</v>
      </c>
    </row>
    <row r="782" spans="1:16" s="6" customFormat="1" ht="18" x14ac:dyDescent="0.25">
      <c r="A782" s="6" t="str">
        <f>'3500 '!A794</f>
        <v>b</v>
      </c>
      <c r="B782" s="70" t="str">
        <f>'3500 '!B794</f>
        <v/>
      </c>
      <c r="C782" s="10" t="str">
        <f>'3500 '!C794</f>
        <v>შრომის ანაზღაურება</v>
      </c>
      <c r="D782" s="12">
        <f>'3500 '!D794</f>
        <v>0</v>
      </c>
      <c r="E782" s="12">
        <f>'3500 '!E794</f>
        <v>0</v>
      </c>
      <c r="F782" s="43">
        <f>'3500 '!F794</f>
        <v>0</v>
      </c>
      <c r="G782" s="43">
        <f>'3500 '!G794</f>
        <v>0</v>
      </c>
      <c r="H782" s="52" t="str">
        <f>'3500 '!L794</f>
        <v/>
      </c>
      <c r="I782" s="12">
        <f>'3500 '!M794</f>
        <v>0</v>
      </c>
      <c r="J782" s="12">
        <f>'3500 '!O794</f>
        <v>0</v>
      </c>
      <c r="K782" s="12">
        <f>'3500 '!S794</f>
        <v>0</v>
      </c>
      <c r="L782" s="43">
        <f>'3500 '!T794</f>
        <v>0</v>
      </c>
      <c r="M782" s="52" t="str">
        <f>'3500 '!U794</f>
        <v/>
      </c>
      <c r="N782" s="62">
        <f>'3500 '!V794</f>
        <v>0</v>
      </c>
      <c r="O782" s="52" t="str">
        <f>'3500 '!AB794</f>
        <v/>
      </c>
      <c r="P782" s="62">
        <f>G782+'3500 '!W794-K782</f>
        <v>0</v>
      </c>
    </row>
    <row r="783" spans="1:16" s="6" customFormat="1" ht="18" x14ac:dyDescent="0.25">
      <c r="A783" s="6" t="str">
        <f>'3500 '!A795</f>
        <v>b</v>
      </c>
      <c r="B783" s="70" t="str">
        <f>'3500 '!B795</f>
        <v/>
      </c>
      <c r="C783" s="10" t="str">
        <f>'3500 '!C795</f>
        <v>საქონელი და მომსახურება</v>
      </c>
      <c r="D783" s="11">
        <f>'3500 '!D795</f>
        <v>1502</v>
      </c>
      <c r="E783" s="11">
        <f>'3500 '!E795</f>
        <v>1392.0409999999999</v>
      </c>
      <c r="F783" s="42">
        <f>'3500 '!F795</f>
        <v>985.94100000000003</v>
      </c>
      <c r="G783" s="42">
        <f>'3500 '!G795</f>
        <v>963.42880000000002</v>
      </c>
      <c r="H783" s="51">
        <f>'3500 '!L795</f>
        <v>0.97716678787067379</v>
      </c>
      <c r="I783" s="11">
        <f>'3500 '!M795</f>
        <v>0</v>
      </c>
      <c r="J783" s="11">
        <f>'3500 '!O795</f>
        <v>100.32000000000005</v>
      </c>
      <c r="K783" s="11">
        <f>'3500 '!S795</f>
        <v>121.58399999999995</v>
      </c>
      <c r="L783" s="42">
        <f>'3500 '!T795</f>
        <v>22.512200000000007</v>
      </c>
      <c r="M783" s="51">
        <f>'3500 '!U795</f>
        <v>0.69209800573402658</v>
      </c>
      <c r="N783" s="61">
        <f>'3500 '!V795</f>
        <v>428.61219999999992</v>
      </c>
      <c r="O783" s="51">
        <f>'3500 '!AB795</f>
        <v>0.9866295604798998</v>
      </c>
      <c r="P783" s="61">
        <f>G783+'3500 '!W795-K783</f>
        <v>1216.2447999999999</v>
      </c>
    </row>
    <row r="784" spans="1:16" s="6" customFormat="1" ht="18" x14ac:dyDescent="0.25">
      <c r="A784" s="6" t="str">
        <f>'3500 '!A796</f>
        <v>b</v>
      </c>
      <c r="B784" s="70" t="str">
        <f>'3500 '!B796</f>
        <v/>
      </c>
      <c r="C784" s="10" t="str">
        <f>'3500 '!C796</f>
        <v>პროცენტი</v>
      </c>
      <c r="D784" s="12">
        <f>'3500 '!D796</f>
        <v>0</v>
      </c>
      <c r="E784" s="12">
        <f>'3500 '!E796</f>
        <v>0</v>
      </c>
      <c r="F784" s="43">
        <f>'3500 '!F796</f>
        <v>0</v>
      </c>
      <c r="G784" s="43">
        <f>'3500 '!G796</f>
        <v>0</v>
      </c>
      <c r="H784" s="52" t="str">
        <f>'3500 '!L796</f>
        <v/>
      </c>
      <c r="I784" s="12">
        <f>'3500 '!M796</f>
        <v>0</v>
      </c>
      <c r="J784" s="12">
        <f>'3500 '!O796</f>
        <v>0</v>
      </c>
      <c r="K784" s="12">
        <f>'3500 '!S796</f>
        <v>0</v>
      </c>
      <c r="L784" s="43">
        <f>'3500 '!T796</f>
        <v>0</v>
      </c>
      <c r="M784" s="52" t="str">
        <f>'3500 '!U796</f>
        <v/>
      </c>
      <c r="N784" s="62">
        <f>'3500 '!V796</f>
        <v>0</v>
      </c>
      <c r="O784" s="52" t="str">
        <f>'3500 '!AB796</f>
        <v/>
      </c>
      <c r="P784" s="62">
        <f>G784+'3500 '!W796-K784</f>
        <v>0</v>
      </c>
    </row>
    <row r="785" spans="1:16" s="6" customFormat="1" ht="18" x14ac:dyDescent="0.25">
      <c r="A785" s="6" t="str">
        <f>'3500 '!A797</f>
        <v>b</v>
      </c>
      <c r="B785" s="70" t="str">
        <f>'3500 '!B797</f>
        <v/>
      </c>
      <c r="C785" s="10" t="str">
        <f>'3500 '!C797</f>
        <v>სუბსიდიები</v>
      </c>
      <c r="D785" s="12">
        <f>'3500 '!D797</f>
        <v>0</v>
      </c>
      <c r="E785" s="12">
        <f>'3500 '!E797</f>
        <v>0</v>
      </c>
      <c r="F785" s="43">
        <f>'3500 '!F797</f>
        <v>0</v>
      </c>
      <c r="G785" s="43">
        <f>'3500 '!G797</f>
        <v>0</v>
      </c>
      <c r="H785" s="52" t="str">
        <f>'3500 '!L797</f>
        <v/>
      </c>
      <c r="I785" s="12">
        <f>'3500 '!M797</f>
        <v>0</v>
      </c>
      <c r="J785" s="12">
        <f>'3500 '!O797</f>
        <v>0</v>
      </c>
      <c r="K785" s="12">
        <f>'3500 '!S797</f>
        <v>0</v>
      </c>
      <c r="L785" s="43">
        <f>'3500 '!T797</f>
        <v>0</v>
      </c>
      <c r="M785" s="52" t="str">
        <f>'3500 '!U797</f>
        <v/>
      </c>
      <c r="N785" s="62">
        <f>'3500 '!V797</f>
        <v>0</v>
      </c>
      <c r="O785" s="52" t="str">
        <f>'3500 '!AB797</f>
        <v/>
      </c>
      <c r="P785" s="62">
        <f>G785+'3500 '!W797-K785</f>
        <v>0</v>
      </c>
    </row>
    <row r="786" spans="1:16" s="6" customFormat="1" ht="18" x14ac:dyDescent="0.25">
      <c r="A786" s="6" t="str">
        <f>'3500 '!A798</f>
        <v>b</v>
      </c>
      <c r="B786" s="70" t="str">
        <f>'3500 '!B798</f>
        <v/>
      </c>
      <c r="C786" s="10" t="str">
        <f>'3500 '!C798</f>
        <v>გრანტები</v>
      </c>
      <c r="D786" s="12">
        <f>'3500 '!D798</f>
        <v>0</v>
      </c>
      <c r="E786" s="12">
        <f>'3500 '!E798</f>
        <v>0</v>
      </c>
      <c r="F786" s="43">
        <f>'3500 '!F798</f>
        <v>0</v>
      </c>
      <c r="G786" s="43">
        <f>'3500 '!G798</f>
        <v>0</v>
      </c>
      <c r="H786" s="52" t="str">
        <f>'3500 '!L798</f>
        <v/>
      </c>
      <c r="I786" s="12">
        <f>'3500 '!M798</f>
        <v>0</v>
      </c>
      <c r="J786" s="12">
        <f>'3500 '!O798</f>
        <v>0</v>
      </c>
      <c r="K786" s="12">
        <f>'3500 '!S798</f>
        <v>0</v>
      </c>
      <c r="L786" s="43">
        <f>'3500 '!T798</f>
        <v>0</v>
      </c>
      <c r="M786" s="52" t="str">
        <f>'3500 '!U798</f>
        <v/>
      </c>
      <c r="N786" s="62">
        <f>'3500 '!V798</f>
        <v>0</v>
      </c>
      <c r="O786" s="52" t="str">
        <f>'3500 '!AB798</f>
        <v/>
      </c>
      <c r="P786" s="62">
        <f>G786+'3500 '!W798-K786</f>
        <v>0</v>
      </c>
    </row>
    <row r="787" spans="1:16" s="6" customFormat="1" ht="18" x14ac:dyDescent="0.25">
      <c r="A787" s="6" t="str">
        <f>'3500 '!A799</f>
        <v>b</v>
      </c>
      <c r="B787" s="70" t="str">
        <f>'3500 '!B799</f>
        <v/>
      </c>
      <c r="C787" s="10" t="str">
        <f>'3500 '!C799</f>
        <v>სოციალური უზრუნველყოფა</v>
      </c>
      <c r="D787" s="12">
        <f>'3500 '!D799</f>
        <v>0</v>
      </c>
      <c r="E787" s="12">
        <f>'3500 '!E799</f>
        <v>0</v>
      </c>
      <c r="F787" s="43">
        <f>'3500 '!F799</f>
        <v>0</v>
      </c>
      <c r="G787" s="43">
        <f>'3500 '!G799</f>
        <v>0</v>
      </c>
      <c r="H787" s="52" t="str">
        <f>'3500 '!L799</f>
        <v/>
      </c>
      <c r="I787" s="12">
        <f>'3500 '!M799</f>
        <v>0</v>
      </c>
      <c r="J787" s="12">
        <f>'3500 '!O799</f>
        <v>0</v>
      </c>
      <c r="K787" s="12">
        <f>'3500 '!S799</f>
        <v>0</v>
      </c>
      <c r="L787" s="43">
        <f>'3500 '!T799</f>
        <v>0</v>
      </c>
      <c r="M787" s="52" t="str">
        <f>'3500 '!U799</f>
        <v/>
      </c>
      <c r="N787" s="62">
        <f>'3500 '!V799</f>
        <v>0</v>
      </c>
      <c r="O787" s="52" t="str">
        <f>'3500 '!AB799</f>
        <v/>
      </c>
      <c r="P787" s="62">
        <f>G787+'3500 '!W799-K787</f>
        <v>0</v>
      </c>
    </row>
    <row r="788" spans="1:16" s="6" customFormat="1" ht="18" x14ac:dyDescent="0.25">
      <c r="A788" s="6" t="str">
        <f>'3500 '!A800</f>
        <v>b</v>
      </c>
      <c r="B788" s="70" t="str">
        <f>'3500 '!B800</f>
        <v/>
      </c>
      <c r="C788" s="10" t="str">
        <f>'3500 '!C800</f>
        <v>სხვა ხარჯები</v>
      </c>
      <c r="D788" s="12">
        <f>'3500 '!D800</f>
        <v>0</v>
      </c>
      <c r="E788" s="12">
        <f>'3500 '!E800</f>
        <v>0</v>
      </c>
      <c r="F788" s="43">
        <f>'3500 '!F800</f>
        <v>0</v>
      </c>
      <c r="G788" s="43">
        <f>'3500 '!G800</f>
        <v>0</v>
      </c>
      <c r="H788" s="52" t="str">
        <f>'3500 '!L800</f>
        <v/>
      </c>
      <c r="I788" s="12">
        <f>'3500 '!M800</f>
        <v>0</v>
      </c>
      <c r="J788" s="12">
        <f>'3500 '!O800</f>
        <v>0</v>
      </c>
      <c r="K788" s="12">
        <f>'3500 '!S800</f>
        <v>0</v>
      </c>
      <c r="L788" s="43">
        <f>'3500 '!T800</f>
        <v>0</v>
      </c>
      <c r="M788" s="52" t="str">
        <f>'3500 '!U800</f>
        <v/>
      </c>
      <c r="N788" s="62">
        <f>'3500 '!V800</f>
        <v>0</v>
      </c>
      <c r="O788" s="52" t="str">
        <f>'3500 '!AB800</f>
        <v/>
      </c>
      <c r="P788" s="62">
        <f>G788+'3500 '!W800-K788</f>
        <v>0</v>
      </c>
    </row>
    <row r="789" spans="1:16" s="6" customFormat="1" ht="30" x14ac:dyDescent="0.25">
      <c r="A789" s="6" t="str">
        <f>'3500 '!A801</f>
        <v>b</v>
      </c>
      <c r="B789" s="69" t="str">
        <f>'3500 '!B801</f>
        <v/>
      </c>
      <c r="C789" s="13" t="str">
        <f>'3500 '!C801</f>
        <v>არაფინანსური აქტივების ზრდა</v>
      </c>
      <c r="D789" s="14">
        <f>'3500 '!D801</f>
        <v>0</v>
      </c>
      <c r="E789" s="14">
        <f>'3500 '!E801</f>
        <v>0</v>
      </c>
      <c r="F789" s="44">
        <f>'3500 '!F801</f>
        <v>0</v>
      </c>
      <c r="G789" s="44">
        <f>'3500 '!G801</f>
        <v>0</v>
      </c>
      <c r="H789" s="53" t="str">
        <f>'3500 '!L801</f>
        <v/>
      </c>
      <c r="I789" s="14">
        <f>'3500 '!M801</f>
        <v>0</v>
      </c>
      <c r="J789" s="14">
        <f>'3500 '!O801</f>
        <v>0</v>
      </c>
      <c r="K789" s="14">
        <f>'3500 '!S801</f>
        <v>0</v>
      </c>
      <c r="L789" s="44">
        <f>'3500 '!T801</f>
        <v>0</v>
      </c>
      <c r="M789" s="53" t="str">
        <f>'3500 '!U801</f>
        <v/>
      </c>
      <c r="N789" s="63">
        <f>'3500 '!V801</f>
        <v>0</v>
      </c>
      <c r="O789" s="53" t="str">
        <f>'3500 '!AB801</f>
        <v/>
      </c>
      <c r="P789" s="63">
        <f>G789+'3500 '!W801-K789</f>
        <v>0</v>
      </c>
    </row>
    <row r="790" spans="1:16" s="6" customFormat="1" x14ac:dyDescent="0.25">
      <c r="A790" s="6" t="str">
        <f>'3500 '!A802</f>
        <v>b</v>
      </c>
      <c r="B790" s="69" t="str">
        <f>'3500 '!B802</f>
        <v/>
      </c>
      <c r="C790" s="13" t="str">
        <f>'3500 '!C802</f>
        <v>ფინანსური აქტივების ზრდა</v>
      </c>
      <c r="D790" s="14">
        <f>'3500 '!D802</f>
        <v>0</v>
      </c>
      <c r="E790" s="14">
        <f>'3500 '!E802</f>
        <v>0</v>
      </c>
      <c r="F790" s="44">
        <f>'3500 '!F802</f>
        <v>0</v>
      </c>
      <c r="G790" s="44">
        <f>'3500 '!G802</f>
        <v>0</v>
      </c>
      <c r="H790" s="53" t="str">
        <f>'3500 '!L802</f>
        <v/>
      </c>
      <c r="I790" s="14">
        <f>'3500 '!M802</f>
        <v>0</v>
      </c>
      <c r="J790" s="14">
        <f>'3500 '!O802</f>
        <v>0</v>
      </c>
      <c r="K790" s="14">
        <f>'3500 '!S802</f>
        <v>0</v>
      </c>
      <c r="L790" s="44">
        <f>'3500 '!T802</f>
        <v>0</v>
      </c>
      <c r="M790" s="53" t="str">
        <f>'3500 '!U802</f>
        <v/>
      </c>
      <c r="N790" s="63">
        <f>'3500 '!V802</f>
        <v>0</v>
      </c>
      <c r="O790" s="53" t="str">
        <f>'3500 '!AB802</f>
        <v/>
      </c>
      <c r="P790" s="63">
        <f>G790+'3500 '!W802-K790</f>
        <v>0</v>
      </c>
    </row>
    <row r="791" spans="1:16" s="6" customFormat="1" ht="15.75" thickBot="1" x14ac:dyDescent="0.3">
      <c r="A791" s="6" t="str">
        <f>'3500 '!A803</f>
        <v>b</v>
      </c>
      <c r="B791" s="71" t="str">
        <f>'3500 '!B803</f>
        <v/>
      </c>
      <c r="C791" s="17" t="str">
        <f>'3500 '!C803</f>
        <v>ვალდებულებების კლება</v>
      </c>
      <c r="D791" s="18">
        <f>'3500 '!D803</f>
        <v>0</v>
      </c>
      <c r="E791" s="18">
        <f>'3500 '!E803</f>
        <v>0</v>
      </c>
      <c r="F791" s="46">
        <f>'3500 '!F803</f>
        <v>0</v>
      </c>
      <c r="G791" s="46">
        <f>'3500 '!G803</f>
        <v>0</v>
      </c>
      <c r="H791" s="55" t="str">
        <f>'3500 '!L803</f>
        <v/>
      </c>
      <c r="I791" s="18">
        <f>'3500 '!M803</f>
        <v>0</v>
      </c>
      <c r="J791" s="18">
        <f>'3500 '!O803</f>
        <v>0</v>
      </c>
      <c r="K791" s="18">
        <f>'3500 '!S803</f>
        <v>0</v>
      </c>
      <c r="L791" s="46">
        <f>'3500 '!T803</f>
        <v>0</v>
      </c>
      <c r="M791" s="55" t="str">
        <f>'3500 '!U803</f>
        <v/>
      </c>
      <c r="N791" s="65">
        <f>'3500 '!V803</f>
        <v>0</v>
      </c>
      <c r="O791" s="55" t="str">
        <f>'3500 '!AB803</f>
        <v/>
      </c>
      <c r="P791" s="65">
        <f>G791+'3500 '!W803-K791</f>
        <v>0</v>
      </c>
    </row>
    <row r="792" spans="1:16" s="6" customFormat="1" ht="33" thickTop="1" thickBot="1" x14ac:dyDescent="0.3">
      <c r="A792" s="6" t="str">
        <f>'3500 '!A804</f>
        <v>a</v>
      </c>
      <c r="B792" s="67" t="str">
        <f>'3500 '!B804</f>
        <v>35 03 02 05</v>
      </c>
      <c r="C792" s="19" t="str">
        <f>'3500 '!C804</f>
        <v>პროფესიულ დაავადებათა პრევენცია</v>
      </c>
      <c r="D792" s="7">
        <f>'3500 '!D804</f>
        <v>270</v>
      </c>
      <c r="E792" s="7">
        <f>'3500 '!E804</f>
        <v>270</v>
      </c>
      <c r="F792" s="40">
        <f>'3500 '!F804</f>
        <v>202.5</v>
      </c>
      <c r="G792" s="40">
        <f>'3500 '!G804</f>
        <v>202.5</v>
      </c>
      <c r="H792" s="49">
        <f>'3500 '!L804</f>
        <v>1</v>
      </c>
      <c r="I792" s="7">
        <f>'3500 '!M804</f>
        <v>0</v>
      </c>
      <c r="J792" s="7">
        <f>'3500 '!O804</f>
        <v>22.5</v>
      </c>
      <c r="K792" s="7">
        <f>'3500 '!S804</f>
        <v>22.5</v>
      </c>
      <c r="L792" s="40">
        <f>'3500 '!T804</f>
        <v>0</v>
      </c>
      <c r="M792" s="49">
        <f>'3500 '!U804</f>
        <v>0.75</v>
      </c>
      <c r="N792" s="59">
        <f>'3500 '!V804</f>
        <v>67.5</v>
      </c>
      <c r="O792" s="49">
        <f>'3500 '!AB804</f>
        <v>1</v>
      </c>
      <c r="P792" s="59">
        <f>G792+'3500 '!W804-K792</f>
        <v>247.5</v>
      </c>
    </row>
    <row r="793" spans="1:16" s="6" customFormat="1" ht="18.75" thickTop="1" x14ac:dyDescent="0.25">
      <c r="A793" s="6" t="str">
        <f>'3500 '!A805</f>
        <v>b</v>
      </c>
      <c r="B793" s="69" t="str">
        <f>'3500 '!B805</f>
        <v/>
      </c>
      <c r="C793" s="8" t="str">
        <f>'3500 '!C805</f>
        <v>ხარჯები</v>
      </c>
      <c r="D793" s="9">
        <f>'3500 '!D805</f>
        <v>270</v>
      </c>
      <c r="E793" s="9">
        <f>'3500 '!E805</f>
        <v>270</v>
      </c>
      <c r="F793" s="41">
        <f>'3500 '!F805</f>
        <v>202.5</v>
      </c>
      <c r="G793" s="41">
        <f>'3500 '!G805</f>
        <v>202.5</v>
      </c>
      <c r="H793" s="50">
        <f>'3500 '!L805</f>
        <v>1</v>
      </c>
      <c r="I793" s="9">
        <f>'3500 '!M805</f>
        <v>0</v>
      </c>
      <c r="J793" s="9">
        <f>'3500 '!O805</f>
        <v>22.5</v>
      </c>
      <c r="K793" s="9">
        <f>'3500 '!S805</f>
        <v>22.5</v>
      </c>
      <c r="L793" s="41">
        <f>'3500 '!T805</f>
        <v>0</v>
      </c>
      <c r="M793" s="50">
        <f>'3500 '!U805</f>
        <v>0.75</v>
      </c>
      <c r="N793" s="60">
        <f>'3500 '!V805</f>
        <v>67.5</v>
      </c>
      <c r="O793" s="50">
        <f>'3500 '!AB805</f>
        <v>1</v>
      </c>
      <c r="P793" s="60">
        <f>G793+'3500 '!W805-K793</f>
        <v>247.5</v>
      </c>
    </row>
    <row r="794" spans="1:16" s="6" customFormat="1" ht="18" x14ac:dyDescent="0.25">
      <c r="A794" s="6" t="str">
        <f>'3500 '!A806</f>
        <v>b</v>
      </c>
      <c r="B794" s="70" t="str">
        <f>'3500 '!B806</f>
        <v/>
      </c>
      <c r="C794" s="10" t="str">
        <f>'3500 '!C806</f>
        <v>შრომის ანაზღაურება</v>
      </c>
      <c r="D794" s="12">
        <f>'3500 '!D806</f>
        <v>0</v>
      </c>
      <c r="E794" s="12">
        <f>'3500 '!E806</f>
        <v>0</v>
      </c>
      <c r="F794" s="43">
        <f>'3500 '!F806</f>
        <v>0</v>
      </c>
      <c r="G794" s="43">
        <f>'3500 '!G806</f>
        <v>0</v>
      </c>
      <c r="H794" s="52" t="str">
        <f>'3500 '!L806</f>
        <v/>
      </c>
      <c r="I794" s="12">
        <f>'3500 '!M806</f>
        <v>0</v>
      </c>
      <c r="J794" s="12">
        <f>'3500 '!O806</f>
        <v>0</v>
      </c>
      <c r="K794" s="12">
        <f>'3500 '!S806</f>
        <v>0</v>
      </c>
      <c r="L794" s="43">
        <f>'3500 '!T806</f>
        <v>0</v>
      </c>
      <c r="M794" s="52" t="str">
        <f>'3500 '!U806</f>
        <v/>
      </c>
      <c r="N794" s="62">
        <f>'3500 '!V806</f>
        <v>0</v>
      </c>
      <c r="O794" s="52" t="str">
        <f>'3500 '!AB806</f>
        <v/>
      </c>
      <c r="P794" s="62">
        <f>G794+'3500 '!W806-K794</f>
        <v>0</v>
      </c>
    </row>
    <row r="795" spans="1:16" s="6" customFormat="1" ht="18" x14ac:dyDescent="0.25">
      <c r="A795" s="6" t="str">
        <f>'3500 '!A807</f>
        <v>b</v>
      </c>
      <c r="B795" s="70" t="str">
        <f>'3500 '!B807</f>
        <v/>
      </c>
      <c r="C795" s="10" t="str">
        <f>'3500 '!C807</f>
        <v>საქონელი და მომსახურება</v>
      </c>
      <c r="D795" s="11">
        <f>'3500 '!D807</f>
        <v>270</v>
      </c>
      <c r="E795" s="11">
        <f>'3500 '!E807</f>
        <v>270</v>
      </c>
      <c r="F795" s="42">
        <f>'3500 '!F807</f>
        <v>202.5</v>
      </c>
      <c r="G795" s="42">
        <f>'3500 '!G807</f>
        <v>202.5</v>
      </c>
      <c r="H795" s="51">
        <f>'3500 '!L807</f>
        <v>1</v>
      </c>
      <c r="I795" s="11">
        <f>'3500 '!M807</f>
        <v>0</v>
      </c>
      <c r="J795" s="11">
        <f>'3500 '!O807</f>
        <v>22.5</v>
      </c>
      <c r="K795" s="11">
        <f>'3500 '!S807</f>
        <v>22.5</v>
      </c>
      <c r="L795" s="42">
        <f>'3500 '!T807</f>
        <v>0</v>
      </c>
      <c r="M795" s="51">
        <f>'3500 '!U807</f>
        <v>0.75</v>
      </c>
      <c r="N795" s="61">
        <f>'3500 '!V807</f>
        <v>67.5</v>
      </c>
      <c r="O795" s="51">
        <f>'3500 '!AB807</f>
        <v>1</v>
      </c>
      <c r="P795" s="61">
        <f>G795+'3500 '!W807-K795</f>
        <v>247.5</v>
      </c>
    </row>
    <row r="796" spans="1:16" s="6" customFormat="1" ht="18" x14ac:dyDescent="0.25">
      <c r="A796" s="6" t="str">
        <f>'3500 '!A808</f>
        <v>b</v>
      </c>
      <c r="B796" s="70" t="str">
        <f>'3500 '!B808</f>
        <v/>
      </c>
      <c r="C796" s="10" t="str">
        <f>'3500 '!C808</f>
        <v>პროცენტი</v>
      </c>
      <c r="D796" s="12">
        <f>'3500 '!D808</f>
        <v>0</v>
      </c>
      <c r="E796" s="12">
        <f>'3500 '!E808</f>
        <v>0</v>
      </c>
      <c r="F796" s="43">
        <f>'3500 '!F808</f>
        <v>0</v>
      </c>
      <c r="G796" s="43">
        <f>'3500 '!G808</f>
        <v>0</v>
      </c>
      <c r="H796" s="52" t="str">
        <f>'3500 '!L808</f>
        <v/>
      </c>
      <c r="I796" s="12">
        <f>'3500 '!M808</f>
        <v>0</v>
      </c>
      <c r="J796" s="12">
        <f>'3500 '!O808</f>
        <v>0</v>
      </c>
      <c r="K796" s="12">
        <f>'3500 '!S808</f>
        <v>0</v>
      </c>
      <c r="L796" s="43">
        <f>'3500 '!T808</f>
        <v>0</v>
      </c>
      <c r="M796" s="52" t="str">
        <f>'3500 '!U808</f>
        <v/>
      </c>
      <c r="N796" s="62">
        <f>'3500 '!V808</f>
        <v>0</v>
      </c>
      <c r="O796" s="52" t="str">
        <f>'3500 '!AB808</f>
        <v/>
      </c>
      <c r="P796" s="62">
        <f>G796+'3500 '!W808-K796</f>
        <v>0</v>
      </c>
    </row>
    <row r="797" spans="1:16" s="6" customFormat="1" ht="18" x14ac:dyDescent="0.25">
      <c r="A797" s="6" t="str">
        <f>'3500 '!A809</f>
        <v>b</v>
      </c>
      <c r="B797" s="70" t="str">
        <f>'3500 '!B809</f>
        <v/>
      </c>
      <c r="C797" s="10" t="str">
        <f>'3500 '!C809</f>
        <v>სუბსიდიები</v>
      </c>
      <c r="D797" s="12">
        <f>'3500 '!D809</f>
        <v>0</v>
      </c>
      <c r="E797" s="12">
        <f>'3500 '!E809</f>
        <v>0</v>
      </c>
      <c r="F797" s="43">
        <f>'3500 '!F809</f>
        <v>0</v>
      </c>
      <c r="G797" s="43">
        <f>'3500 '!G809</f>
        <v>0</v>
      </c>
      <c r="H797" s="52" t="str">
        <f>'3500 '!L809</f>
        <v/>
      </c>
      <c r="I797" s="12">
        <f>'3500 '!M809</f>
        <v>0</v>
      </c>
      <c r="J797" s="12">
        <f>'3500 '!O809</f>
        <v>0</v>
      </c>
      <c r="K797" s="12">
        <f>'3500 '!S809</f>
        <v>0</v>
      </c>
      <c r="L797" s="43">
        <f>'3500 '!T809</f>
        <v>0</v>
      </c>
      <c r="M797" s="52" t="str">
        <f>'3500 '!U809</f>
        <v/>
      </c>
      <c r="N797" s="62">
        <f>'3500 '!V809</f>
        <v>0</v>
      </c>
      <c r="O797" s="52" t="str">
        <f>'3500 '!AB809</f>
        <v/>
      </c>
      <c r="P797" s="62">
        <f>G797+'3500 '!W809-K797</f>
        <v>0</v>
      </c>
    </row>
    <row r="798" spans="1:16" s="6" customFormat="1" ht="18" x14ac:dyDescent="0.25">
      <c r="A798" s="6" t="str">
        <f>'3500 '!A810</f>
        <v>b</v>
      </c>
      <c r="B798" s="70" t="str">
        <f>'3500 '!B810</f>
        <v/>
      </c>
      <c r="C798" s="10" t="str">
        <f>'3500 '!C810</f>
        <v>გრანტები</v>
      </c>
      <c r="D798" s="12">
        <f>'3500 '!D810</f>
        <v>0</v>
      </c>
      <c r="E798" s="12">
        <f>'3500 '!E810</f>
        <v>0</v>
      </c>
      <c r="F798" s="43">
        <f>'3500 '!F810</f>
        <v>0</v>
      </c>
      <c r="G798" s="43">
        <f>'3500 '!G810</f>
        <v>0</v>
      </c>
      <c r="H798" s="52" t="str">
        <f>'3500 '!L810</f>
        <v/>
      </c>
      <c r="I798" s="12">
        <f>'3500 '!M810</f>
        <v>0</v>
      </c>
      <c r="J798" s="12">
        <f>'3500 '!O810</f>
        <v>0</v>
      </c>
      <c r="K798" s="12">
        <f>'3500 '!S810</f>
        <v>0</v>
      </c>
      <c r="L798" s="43">
        <f>'3500 '!T810</f>
        <v>0</v>
      </c>
      <c r="M798" s="52" t="str">
        <f>'3500 '!U810</f>
        <v/>
      </c>
      <c r="N798" s="62">
        <f>'3500 '!V810</f>
        <v>0</v>
      </c>
      <c r="O798" s="52" t="str">
        <f>'3500 '!AB810</f>
        <v/>
      </c>
      <c r="P798" s="62">
        <f>G798+'3500 '!W810-K798</f>
        <v>0</v>
      </c>
    </row>
    <row r="799" spans="1:16" s="6" customFormat="1" ht="18" x14ac:dyDescent="0.25">
      <c r="A799" s="6" t="str">
        <f>'3500 '!A811</f>
        <v>b</v>
      </c>
      <c r="B799" s="70" t="str">
        <f>'3500 '!B811</f>
        <v/>
      </c>
      <c r="C799" s="10" t="str">
        <f>'3500 '!C811</f>
        <v>სოციალური უზრუნველყოფა</v>
      </c>
      <c r="D799" s="12">
        <f>'3500 '!D811</f>
        <v>0</v>
      </c>
      <c r="E799" s="12">
        <f>'3500 '!E811</f>
        <v>0</v>
      </c>
      <c r="F799" s="43">
        <f>'3500 '!F811</f>
        <v>0</v>
      </c>
      <c r="G799" s="43">
        <f>'3500 '!G811</f>
        <v>0</v>
      </c>
      <c r="H799" s="52" t="str">
        <f>'3500 '!L811</f>
        <v/>
      </c>
      <c r="I799" s="12">
        <f>'3500 '!M811</f>
        <v>0</v>
      </c>
      <c r="J799" s="12">
        <f>'3500 '!O811</f>
        <v>0</v>
      </c>
      <c r="K799" s="12">
        <f>'3500 '!S811</f>
        <v>0</v>
      </c>
      <c r="L799" s="43">
        <f>'3500 '!T811</f>
        <v>0</v>
      </c>
      <c r="M799" s="52" t="str">
        <f>'3500 '!U811</f>
        <v/>
      </c>
      <c r="N799" s="62">
        <f>'3500 '!V811</f>
        <v>0</v>
      </c>
      <c r="O799" s="52" t="str">
        <f>'3500 '!AB811</f>
        <v/>
      </c>
      <c r="P799" s="62">
        <f>G799+'3500 '!W811-K799</f>
        <v>0</v>
      </c>
    </row>
    <row r="800" spans="1:16" s="6" customFormat="1" ht="18" x14ac:dyDescent="0.25">
      <c r="A800" s="6" t="str">
        <f>'3500 '!A812</f>
        <v>b</v>
      </c>
      <c r="B800" s="70" t="str">
        <f>'3500 '!B812</f>
        <v/>
      </c>
      <c r="C800" s="10" t="str">
        <f>'3500 '!C812</f>
        <v>სხვა ხარჯები</v>
      </c>
      <c r="D800" s="12">
        <f>'3500 '!D812</f>
        <v>0</v>
      </c>
      <c r="E800" s="12">
        <f>'3500 '!E812</f>
        <v>0</v>
      </c>
      <c r="F800" s="43">
        <f>'3500 '!F812</f>
        <v>0</v>
      </c>
      <c r="G800" s="43">
        <f>'3500 '!G812</f>
        <v>0</v>
      </c>
      <c r="H800" s="52" t="str">
        <f>'3500 '!L812</f>
        <v/>
      </c>
      <c r="I800" s="12">
        <f>'3500 '!M812</f>
        <v>0</v>
      </c>
      <c r="J800" s="12">
        <f>'3500 '!O812</f>
        <v>0</v>
      </c>
      <c r="K800" s="12">
        <f>'3500 '!S812</f>
        <v>0</v>
      </c>
      <c r="L800" s="43">
        <f>'3500 '!T812</f>
        <v>0</v>
      </c>
      <c r="M800" s="52" t="str">
        <f>'3500 '!U812</f>
        <v/>
      </c>
      <c r="N800" s="62">
        <f>'3500 '!V812</f>
        <v>0</v>
      </c>
      <c r="O800" s="52" t="str">
        <f>'3500 '!AB812</f>
        <v/>
      </c>
      <c r="P800" s="62">
        <f>G800+'3500 '!W812-K800</f>
        <v>0</v>
      </c>
    </row>
    <row r="801" spans="1:17" s="6" customFormat="1" ht="30" x14ac:dyDescent="0.25">
      <c r="A801" s="6" t="str">
        <f>'3500 '!A813</f>
        <v>b</v>
      </c>
      <c r="B801" s="69" t="str">
        <f>'3500 '!B813</f>
        <v/>
      </c>
      <c r="C801" s="13" t="str">
        <f>'3500 '!C813</f>
        <v>არაფინანსური აქტივების ზრდა</v>
      </c>
      <c r="D801" s="14">
        <f>'3500 '!D813</f>
        <v>0</v>
      </c>
      <c r="E801" s="14">
        <f>'3500 '!E813</f>
        <v>0</v>
      </c>
      <c r="F801" s="44">
        <f>'3500 '!F813</f>
        <v>0</v>
      </c>
      <c r="G801" s="44">
        <f>'3500 '!G813</f>
        <v>0</v>
      </c>
      <c r="H801" s="53" t="str">
        <f>'3500 '!L813</f>
        <v/>
      </c>
      <c r="I801" s="14">
        <f>'3500 '!M813</f>
        <v>0</v>
      </c>
      <c r="J801" s="14">
        <f>'3500 '!O813</f>
        <v>0</v>
      </c>
      <c r="K801" s="14">
        <f>'3500 '!S813</f>
        <v>0</v>
      </c>
      <c r="L801" s="44">
        <f>'3500 '!T813</f>
        <v>0</v>
      </c>
      <c r="M801" s="53" t="str">
        <f>'3500 '!U813</f>
        <v/>
      </c>
      <c r="N801" s="63">
        <f>'3500 '!V813</f>
        <v>0</v>
      </c>
      <c r="O801" s="53" t="str">
        <f>'3500 '!AB813</f>
        <v/>
      </c>
      <c r="P801" s="63">
        <f>G801+'3500 '!W813-K801</f>
        <v>0</v>
      </c>
    </row>
    <row r="802" spans="1:17" s="6" customFormat="1" x14ac:dyDescent="0.25">
      <c r="A802" s="6" t="str">
        <f>'3500 '!A814</f>
        <v>b</v>
      </c>
      <c r="B802" s="69" t="str">
        <f>'3500 '!B814</f>
        <v/>
      </c>
      <c r="C802" s="13" t="str">
        <f>'3500 '!C814</f>
        <v>ფინანსური აქტივების ზრდა</v>
      </c>
      <c r="D802" s="14">
        <f>'3500 '!D814</f>
        <v>0</v>
      </c>
      <c r="E802" s="14">
        <f>'3500 '!E814</f>
        <v>0</v>
      </c>
      <c r="F802" s="44">
        <f>'3500 '!F814</f>
        <v>0</v>
      </c>
      <c r="G802" s="44">
        <f>'3500 '!G814</f>
        <v>0</v>
      </c>
      <c r="H802" s="53" t="str">
        <f>'3500 '!L814</f>
        <v/>
      </c>
      <c r="I802" s="14">
        <f>'3500 '!M814</f>
        <v>0</v>
      </c>
      <c r="J802" s="14">
        <f>'3500 '!O814</f>
        <v>0</v>
      </c>
      <c r="K802" s="14">
        <f>'3500 '!S814</f>
        <v>0</v>
      </c>
      <c r="L802" s="44">
        <f>'3500 '!T814</f>
        <v>0</v>
      </c>
      <c r="M802" s="53" t="str">
        <f>'3500 '!U814</f>
        <v/>
      </c>
      <c r="N802" s="63">
        <f>'3500 '!V814</f>
        <v>0</v>
      </c>
      <c r="O802" s="53" t="str">
        <f>'3500 '!AB814</f>
        <v/>
      </c>
      <c r="P802" s="63">
        <f>G802+'3500 '!W814-K802</f>
        <v>0</v>
      </c>
    </row>
    <row r="803" spans="1:17" s="6" customFormat="1" ht="15.75" thickBot="1" x14ac:dyDescent="0.3">
      <c r="A803" s="6" t="str">
        <f>'3500 '!A815</f>
        <v>b</v>
      </c>
      <c r="B803" s="71" t="str">
        <f>'3500 '!B815</f>
        <v/>
      </c>
      <c r="C803" s="17" t="str">
        <f>'3500 '!C815</f>
        <v>ვალდებულებების კლება</v>
      </c>
      <c r="D803" s="18">
        <f>'3500 '!D815</f>
        <v>0</v>
      </c>
      <c r="E803" s="18">
        <f>'3500 '!E815</f>
        <v>0</v>
      </c>
      <c r="F803" s="46">
        <f>'3500 '!F815</f>
        <v>0</v>
      </c>
      <c r="G803" s="46">
        <f>'3500 '!G815</f>
        <v>0</v>
      </c>
      <c r="H803" s="55" t="str">
        <f>'3500 '!L815</f>
        <v/>
      </c>
      <c r="I803" s="18">
        <f>'3500 '!M815</f>
        <v>0</v>
      </c>
      <c r="J803" s="18">
        <f>'3500 '!O815</f>
        <v>0</v>
      </c>
      <c r="K803" s="18">
        <f>'3500 '!S815</f>
        <v>0</v>
      </c>
      <c r="L803" s="46">
        <f>'3500 '!T815</f>
        <v>0</v>
      </c>
      <c r="M803" s="55" t="str">
        <f>'3500 '!U815</f>
        <v/>
      </c>
      <c r="N803" s="65">
        <f>'3500 '!V815</f>
        <v>0</v>
      </c>
      <c r="O803" s="55" t="str">
        <f>'3500 '!AB815</f>
        <v/>
      </c>
      <c r="P803" s="65">
        <f>G803+'3500 '!W815-K803</f>
        <v>0</v>
      </c>
    </row>
    <row r="804" spans="1:17" s="6" customFormat="1" ht="33" thickTop="1" thickBot="1" x14ac:dyDescent="0.3">
      <c r="A804" s="6" t="str">
        <f>'3500 '!A816</f>
        <v>a</v>
      </c>
      <c r="B804" s="67" t="str">
        <f>'3500 '!B816</f>
        <v>35 03 02 06</v>
      </c>
      <c r="C804" s="19" t="str">
        <f>'3500 '!C816</f>
        <v>ინფექციური დაავადებების მართვა</v>
      </c>
      <c r="D804" s="7">
        <f>'3500 '!D816</f>
        <v>10000</v>
      </c>
      <c r="E804" s="7">
        <f>'3500 '!E816</f>
        <v>8100.03</v>
      </c>
      <c r="F804" s="40">
        <f>'3500 '!F816</f>
        <v>5770.03</v>
      </c>
      <c r="G804" s="40">
        <f>'3500 '!G816</f>
        <v>5767.1378500000001</v>
      </c>
      <c r="H804" s="49">
        <f>'3500 '!L816</f>
        <v>0.99949876343797184</v>
      </c>
      <c r="I804" s="7">
        <f>'3500 '!M816</f>
        <v>0</v>
      </c>
      <c r="J804" s="7">
        <f>'3500 '!O816</f>
        <v>651.35733999999957</v>
      </c>
      <c r="K804" s="7">
        <f>'3500 '!S816</f>
        <v>748.66851000000042</v>
      </c>
      <c r="L804" s="40">
        <f>'3500 '!T816</f>
        <v>2.892149999999674</v>
      </c>
      <c r="M804" s="49">
        <f>'3500 '!U816</f>
        <v>0.71198969016164138</v>
      </c>
      <c r="N804" s="59">
        <f>'3500 '!V816</f>
        <v>2332.8921499999997</v>
      </c>
      <c r="O804" s="49">
        <f>'3500 '!AB816</f>
        <v>1.0089021707327011</v>
      </c>
      <c r="P804" s="59">
        <f>G804+'3500 '!W816-K804</f>
        <v>7172.4693399999996</v>
      </c>
    </row>
    <row r="805" spans="1:17" s="6" customFormat="1" ht="18.75" thickTop="1" x14ac:dyDescent="0.25">
      <c r="A805" s="6" t="str">
        <f>'3500 '!A817</f>
        <v>a</v>
      </c>
      <c r="B805" s="69" t="str">
        <f>'3500 '!B817</f>
        <v/>
      </c>
      <c r="C805" s="8" t="str">
        <f>'3500 '!C817</f>
        <v>ხარჯები</v>
      </c>
      <c r="D805" s="9">
        <f>'3500 '!D817</f>
        <v>10000</v>
      </c>
      <c r="E805" s="9">
        <f>'3500 '!E817</f>
        <v>8100.03</v>
      </c>
      <c r="F805" s="41">
        <f>'3500 '!F817</f>
        <v>5770.03</v>
      </c>
      <c r="G805" s="41">
        <f>'3500 '!G817</f>
        <v>5767.1378500000001</v>
      </c>
      <c r="H805" s="50">
        <f>'3500 '!L817</f>
        <v>0.99949876343797184</v>
      </c>
      <c r="I805" s="9">
        <f>'3500 '!M817</f>
        <v>0</v>
      </c>
      <c r="J805" s="9">
        <f>'3500 '!O817</f>
        <v>651.35733999999957</v>
      </c>
      <c r="K805" s="9">
        <f>'3500 '!S817</f>
        <v>748.66851000000042</v>
      </c>
      <c r="L805" s="41">
        <f>'3500 '!T817</f>
        <v>2.892149999999674</v>
      </c>
      <c r="M805" s="50">
        <f>'3500 '!U817</f>
        <v>0.71198969016164138</v>
      </c>
      <c r="N805" s="60">
        <f>'3500 '!V817</f>
        <v>2332.8921499999997</v>
      </c>
      <c r="O805" s="50">
        <f>'3500 '!AB817</f>
        <v>1.0089021707327011</v>
      </c>
      <c r="P805" s="60">
        <f>G805+'3500 '!W817-K805</f>
        <v>7172.4693399999996</v>
      </c>
    </row>
    <row r="806" spans="1:17" s="6" customFormat="1" ht="18" x14ac:dyDescent="0.25">
      <c r="A806" s="6" t="str">
        <f>'3500 '!A818</f>
        <v>b</v>
      </c>
      <c r="B806" s="70" t="str">
        <f>'3500 '!B818</f>
        <v/>
      </c>
      <c r="C806" s="10" t="str">
        <f>'3500 '!C818</f>
        <v>შრომის ანაზღაურება</v>
      </c>
      <c r="D806" s="12">
        <f>'3500 '!D818</f>
        <v>0</v>
      </c>
      <c r="E806" s="12">
        <f>'3500 '!E818</f>
        <v>0</v>
      </c>
      <c r="F806" s="43">
        <f>'3500 '!F818</f>
        <v>0</v>
      </c>
      <c r="G806" s="43">
        <f>'3500 '!G818</f>
        <v>0</v>
      </c>
      <c r="H806" s="52" t="str">
        <f>'3500 '!L818</f>
        <v/>
      </c>
      <c r="I806" s="12">
        <f>'3500 '!M818</f>
        <v>0</v>
      </c>
      <c r="J806" s="12">
        <f>'3500 '!O818</f>
        <v>0</v>
      </c>
      <c r="K806" s="12">
        <f>'3500 '!S818</f>
        <v>0</v>
      </c>
      <c r="L806" s="43">
        <f>'3500 '!T818</f>
        <v>0</v>
      </c>
      <c r="M806" s="52" t="str">
        <f>'3500 '!U818</f>
        <v/>
      </c>
      <c r="N806" s="62">
        <f>'3500 '!V818</f>
        <v>0</v>
      </c>
      <c r="O806" s="52" t="str">
        <f>'3500 '!AB818</f>
        <v/>
      </c>
      <c r="P806" s="62">
        <f>G806+'3500 '!W818-K806</f>
        <v>0</v>
      </c>
    </row>
    <row r="807" spans="1:17" s="6" customFormat="1" ht="18" x14ac:dyDescent="0.25">
      <c r="A807" s="6" t="str">
        <f>'3500 '!A819</f>
        <v>b</v>
      </c>
      <c r="B807" s="70" t="str">
        <f>'3500 '!B819</f>
        <v/>
      </c>
      <c r="C807" s="10" t="str">
        <f>'3500 '!C819</f>
        <v>საქონელი და მომსახურება</v>
      </c>
      <c r="D807" s="12">
        <f>'3500 '!D819</f>
        <v>0</v>
      </c>
      <c r="E807" s="12">
        <f>'3500 '!E819</f>
        <v>0</v>
      </c>
      <c r="F807" s="43">
        <f>'3500 '!F819</f>
        <v>0</v>
      </c>
      <c r="G807" s="43">
        <f>'3500 '!G819</f>
        <v>0</v>
      </c>
      <c r="H807" s="52" t="str">
        <f>'3500 '!L819</f>
        <v/>
      </c>
      <c r="I807" s="12">
        <f>'3500 '!M819</f>
        <v>0</v>
      </c>
      <c r="J807" s="12">
        <f>'3500 '!O819</f>
        <v>0</v>
      </c>
      <c r="K807" s="12">
        <f>'3500 '!S819</f>
        <v>0</v>
      </c>
      <c r="L807" s="43">
        <f>'3500 '!T819</f>
        <v>0</v>
      </c>
      <c r="M807" s="52" t="str">
        <f>'3500 '!U819</f>
        <v/>
      </c>
      <c r="N807" s="62">
        <f>'3500 '!V819</f>
        <v>0</v>
      </c>
      <c r="O807" s="52" t="str">
        <f>'3500 '!AB819</f>
        <v/>
      </c>
      <c r="P807" s="62">
        <f>G807+'3500 '!W819-K807</f>
        <v>0</v>
      </c>
    </row>
    <row r="808" spans="1:17" s="6" customFormat="1" ht="18" x14ac:dyDescent="0.25">
      <c r="A808" s="6" t="str">
        <f>'3500 '!A820</f>
        <v>b</v>
      </c>
      <c r="B808" s="70" t="str">
        <f>'3500 '!B820</f>
        <v/>
      </c>
      <c r="C808" s="10" t="str">
        <f>'3500 '!C820</f>
        <v>პროცენტი</v>
      </c>
      <c r="D808" s="12">
        <f>'3500 '!D820</f>
        <v>0</v>
      </c>
      <c r="E808" s="12">
        <f>'3500 '!E820</f>
        <v>0</v>
      </c>
      <c r="F808" s="43">
        <f>'3500 '!F820</f>
        <v>0</v>
      </c>
      <c r="G808" s="43">
        <f>'3500 '!G820</f>
        <v>0</v>
      </c>
      <c r="H808" s="52" t="str">
        <f>'3500 '!L820</f>
        <v/>
      </c>
      <c r="I808" s="12">
        <f>'3500 '!M820</f>
        <v>0</v>
      </c>
      <c r="J808" s="12">
        <f>'3500 '!O820</f>
        <v>0</v>
      </c>
      <c r="K808" s="12">
        <f>'3500 '!S820</f>
        <v>0</v>
      </c>
      <c r="L808" s="43">
        <f>'3500 '!T820</f>
        <v>0</v>
      </c>
      <c r="M808" s="52" t="str">
        <f>'3500 '!U820</f>
        <v/>
      </c>
      <c r="N808" s="62">
        <f>'3500 '!V820</f>
        <v>0</v>
      </c>
      <c r="O808" s="52" t="str">
        <f>'3500 '!AB820</f>
        <v/>
      </c>
      <c r="P808" s="62">
        <f>G808+'3500 '!W820-K808</f>
        <v>0</v>
      </c>
    </row>
    <row r="809" spans="1:17" s="6" customFormat="1" ht="18" x14ac:dyDescent="0.25">
      <c r="A809" s="6" t="str">
        <f>'3500 '!A821</f>
        <v>b</v>
      </c>
      <c r="B809" s="70" t="str">
        <f>'3500 '!B821</f>
        <v/>
      </c>
      <c r="C809" s="10" t="str">
        <f>'3500 '!C821</f>
        <v>სუბსიდიები</v>
      </c>
      <c r="D809" s="12">
        <f>'3500 '!D821</f>
        <v>0</v>
      </c>
      <c r="E809" s="12">
        <f>'3500 '!E821</f>
        <v>0</v>
      </c>
      <c r="F809" s="43">
        <f>'3500 '!F821</f>
        <v>0</v>
      </c>
      <c r="G809" s="43">
        <f>'3500 '!G821</f>
        <v>0</v>
      </c>
      <c r="H809" s="52" t="str">
        <f>'3500 '!L821</f>
        <v/>
      </c>
      <c r="I809" s="12">
        <f>'3500 '!M821</f>
        <v>0</v>
      </c>
      <c r="J809" s="12">
        <f>'3500 '!O821</f>
        <v>0</v>
      </c>
      <c r="K809" s="12">
        <f>'3500 '!S821</f>
        <v>0</v>
      </c>
      <c r="L809" s="43">
        <f>'3500 '!T821</f>
        <v>0</v>
      </c>
      <c r="M809" s="52" t="str">
        <f>'3500 '!U821</f>
        <v/>
      </c>
      <c r="N809" s="62">
        <f>'3500 '!V821</f>
        <v>0</v>
      </c>
      <c r="O809" s="52" t="str">
        <f>'3500 '!AB821</f>
        <v/>
      </c>
      <c r="P809" s="62">
        <f>G809+'3500 '!W821-K809</f>
        <v>0</v>
      </c>
    </row>
    <row r="810" spans="1:17" s="6" customFormat="1" ht="18" x14ac:dyDescent="0.25">
      <c r="A810" s="6" t="str">
        <f>'3500 '!A822</f>
        <v>b</v>
      </c>
      <c r="B810" s="70" t="str">
        <f>'3500 '!B822</f>
        <v/>
      </c>
      <c r="C810" s="10" t="str">
        <f>'3500 '!C822</f>
        <v>გრანტები</v>
      </c>
      <c r="D810" s="12">
        <f>'3500 '!D822</f>
        <v>0</v>
      </c>
      <c r="E810" s="12">
        <f>'3500 '!E822</f>
        <v>0</v>
      </c>
      <c r="F810" s="43">
        <f>'3500 '!F822</f>
        <v>0</v>
      </c>
      <c r="G810" s="43">
        <f>'3500 '!G822</f>
        <v>0</v>
      </c>
      <c r="H810" s="52" t="str">
        <f>'3500 '!L822</f>
        <v/>
      </c>
      <c r="I810" s="12">
        <f>'3500 '!M822</f>
        <v>0</v>
      </c>
      <c r="J810" s="12">
        <f>'3500 '!O822</f>
        <v>0</v>
      </c>
      <c r="K810" s="12">
        <f>'3500 '!S822</f>
        <v>0</v>
      </c>
      <c r="L810" s="43">
        <f>'3500 '!T822</f>
        <v>0</v>
      </c>
      <c r="M810" s="52" t="str">
        <f>'3500 '!U822</f>
        <v/>
      </c>
      <c r="N810" s="62">
        <f>'3500 '!V822</f>
        <v>0</v>
      </c>
      <c r="O810" s="52" t="str">
        <f>'3500 '!AB822</f>
        <v/>
      </c>
      <c r="P810" s="62">
        <f>G810+'3500 '!W822-K810</f>
        <v>0</v>
      </c>
    </row>
    <row r="811" spans="1:17" s="6" customFormat="1" ht="18" x14ac:dyDescent="0.25">
      <c r="A811" s="6" t="str">
        <f>'3500 '!A823</f>
        <v>a</v>
      </c>
      <c r="B811" s="70" t="str">
        <f>'3500 '!B823</f>
        <v/>
      </c>
      <c r="C811" s="10" t="str">
        <f>'3500 '!C823</f>
        <v>სოციალური უზრუნველყოფა</v>
      </c>
      <c r="D811" s="11">
        <f>'3500 '!D823</f>
        <v>10000</v>
      </c>
      <c r="E811" s="11">
        <f>'3500 '!E823</f>
        <v>8100.03</v>
      </c>
      <c r="F811" s="42">
        <f>'3500 '!F823</f>
        <v>5770.03</v>
      </c>
      <c r="G811" s="42">
        <f>'3500 '!G823</f>
        <v>5767.1378500000001</v>
      </c>
      <c r="H811" s="51">
        <f>'3500 '!L823</f>
        <v>0.99949876343797184</v>
      </c>
      <c r="I811" s="11">
        <f>'3500 '!M823</f>
        <v>0</v>
      </c>
      <c r="J811" s="11">
        <f>'3500 '!O823</f>
        <v>651.35733999999957</v>
      </c>
      <c r="K811" s="11">
        <f>'3500 '!S823</f>
        <v>748.66851000000042</v>
      </c>
      <c r="L811" s="42">
        <f>'3500 '!T823</f>
        <v>2.892149999999674</v>
      </c>
      <c r="M811" s="51">
        <f>'3500 '!U823</f>
        <v>0.71198969016164138</v>
      </c>
      <c r="N811" s="61">
        <f>'3500 '!V823</f>
        <v>2332.8921499999997</v>
      </c>
      <c r="O811" s="51">
        <f>'3500 '!AB823</f>
        <v>1.0089021707327011</v>
      </c>
      <c r="P811" s="61">
        <f>G811+'3500 '!W823-K811</f>
        <v>7172.4693399999996</v>
      </c>
    </row>
    <row r="812" spans="1:17" s="6" customFormat="1" ht="18" x14ac:dyDescent="0.25">
      <c r="A812" s="6" t="str">
        <f>'3500 '!A824</f>
        <v>b</v>
      </c>
      <c r="B812" s="70" t="str">
        <f>'3500 '!B824</f>
        <v/>
      </c>
      <c r="C812" s="10" t="str">
        <f>'3500 '!C824</f>
        <v>სხვა ხარჯები</v>
      </c>
      <c r="D812" s="12">
        <f>'3500 '!D824</f>
        <v>0</v>
      </c>
      <c r="E812" s="12">
        <f>'3500 '!E824</f>
        <v>0</v>
      </c>
      <c r="F812" s="43">
        <f>'3500 '!F824</f>
        <v>0</v>
      </c>
      <c r="G812" s="43">
        <f>'3500 '!G824</f>
        <v>0</v>
      </c>
      <c r="H812" s="52" t="str">
        <f>'3500 '!L824</f>
        <v/>
      </c>
      <c r="I812" s="12">
        <f>'3500 '!M824</f>
        <v>0</v>
      </c>
      <c r="J812" s="12">
        <f>'3500 '!O824</f>
        <v>0</v>
      </c>
      <c r="K812" s="12">
        <f>'3500 '!S824</f>
        <v>0</v>
      </c>
      <c r="L812" s="43">
        <f>'3500 '!T824</f>
        <v>0</v>
      </c>
      <c r="M812" s="52" t="str">
        <f>'3500 '!U824</f>
        <v/>
      </c>
      <c r="N812" s="62">
        <f>'3500 '!V824</f>
        <v>0</v>
      </c>
      <c r="O812" s="52" t="str">
        <f>'3500 '!AB824</f>
        <v/>
      </c>
      <c r="P812" s="62">
        <f>G812+'3500 '!W824-K812</f>
        <v>0</v>
      </c>
    </row>
    <row r="813" spans="1:17" s="6" customFormat="1" ht="30" x14ac:dyDescent="0.25">
      <c r="A813" s="6" t="str">
        <f>'3500 '!A825</f>
        <v>b</v>
      </c>
      <c r="B813" s="69" t="str">
        <f>'3500 '!B825</f>
        <v/>
      </c>
      <c r="C813" s="13" t="str">
        <f>'3500 '!C825</f>
        <v>არაფინანსური აქტივების ზრდა</v>
      </c>
      <c r="D813" s="14">
        <f>'3500 '!D825</f>
        <v>0</v>
      </c>
      <c r="E813" s="14">
        <f>'3500 '!E825</f>
        <v>0</v>
      </c>
      <c r="F813" s="44">
        <f>'3500 '!F825</f>
        <v>0</v>
      </c>
      <c r="G813" s="44">
        <f>'3500 '!G825</f>
        <v>0</v>
      </c>
      <c r="H813" s="53" t="str">
        <f>'3500 '!L825</f>
        <v/>
      </c>
      <c r="I813" s="14">
        <f>'3500 '!M825</f>
        <v>0</v>
      </c>
      <c r="J813" s="14">
        <f>'3500 '!O825</f>
        <v>0</v>
      </c>
      <c r="K813" s="14">
        <f>'3500 '!S825</f>
        <v>0</v>
      </c>
      <c r="L813" s="44">
        <f>'3500 '!T825</f>
        <v>0</v>
      </c>
      <c r="M813" s="53" t="str">
        <f>'3500 '!U825</f>
        <v/>
      </c>
      <c r="N813" s="63">
        <f>'3500 '!V825</f>
        <v>0</v>
      </c>
      <c r="O813" s="53" t="str">
        <f>'3500 '!AB825</f>
        <v/>
      </c>
      <c r="P813" s="63">
        <f>G813+'3500 '!W825-K813</f>
        <v>0</v>
      </c>
    </row>
    <row r="814" spans="1:17" s="6" customFormat="1" x14ac:dyDescent="0.25">
      <c r="A814" s="6" t="str">
        <f>'3500 '!A826</f>
        <v>b</v>
      </c>
      <c r="B814" s="69" t="str">
        <f>'3500 '!B826</f>
        <v/>
      </c>
      <c r="C814" s="13" t="str">
        <f>'3500 '!C826</f>
        <v>ფინანსური აქტივების ზრდა</v>
      </c>
      <c r="D814" s="14">
        <f>'3500 '!D826</f>
        <v>0</v>
      </c>
      <c r="E814" s="14">
        <f>'3500 '!E826</f>
        <v>0</v>
      </c>
      <c r="F814" s="44">
        <f>'3500 '!F826</f>
        <v>0</v>
      </c>
      <c r="G814" s="44">
        <f>'3500 '!G826</f>
        <v>0</v>
      </c>
      <c r="H814" s="53" t="str">
        <f>'3500 '!L826</f>
        <v/>
      </c>
      <c r="I814" s="14">
        <f>'3500 '!M826</f>
        <v>0</v>
      </c>
      <c r="J814" s="14">
        <f>'3500 '!O826</f>
        <v>0</v>
      </c>
      <c r="K814" s="14">
        <f>'3500 '!S826</f>
        <v>0</v>
      </c>
      <c r="L814" s="44">
        <f>'3500 '!T826</f>
        <v>0</v>
      </c>
      <c r="M814" s="53" t="str">
        <f>'3500 '!U826</f>
        <v/>
      </c>
      <c r="N814" s="63">
        <f>'3500 '!V826</f>
        <v>0</v>
      </c>
      <c r="O814" s="53" t="str">
        <f>'3500 '!AB826</f>
        <v/>
      </c>
      <c r="P814" s="63">
        <f>G814+'3500 '!W826-K814</f>
        <v>0</v>
      </c>
    </row>
    <row r="815" spans="1:17" s="6" customFormat="1" ht="15.75" thickBot="1" x14ac:dyDescent="0.3">
      <c r="A815" s="6" t="str">
        <f>'3500 '!A827</f>
        <v>b</v>
      </c>
      <c r="B815" s="71" t="str">
        <f>'3500 '!B827</f>
        <v/>
      </c>
      <c r="C815" s="17" t="str">
        <f>'3500 '!C827</f>
        <v>ვალდებულებების კლება</v>
      </c>
      <c r="D815" s="18">
        <f>'3500 '!D827</f>
        <v>0</v>
      </c>
      <c r="E815" s="18">
        <f>'3500 '!E827</f>
        <v>0</v>
      </c>
      <c r="F815" s="46">
        <f>'3500 '!F827</f>
        <v>0</v>
      </c>
      <c r="G815" s="46">
        <f>'3500 '!G827</f>
        <v>0</v>
      </c>
      <c r="H815" s="55" t="str">
        <f>'3500 '!L827</f>
        <v/>
      </c>
      <c r="I815" s="18">
        <f>'3500 '!M827</f>
        <v>0</v>
      </c>
      <c r="J815" s="18">
        <f>'3500 '!O827</f>
        <v>0</v>
      </c>
      <c r="K815" s="18">
        <f>'3500 '!S827</f>
        <v>0</v>
      </c>
      <c r="L815" s="46">
        <f>'3500 '!T827</f>
        <v>0</v>
      </c>
      <c r="M815" s="55" t="str">
        <f>'3500 '!U827</f>
        <v/>
      </c>
      <c r="N815" s="65">
        <f>'3500 '!V827</f>
        <v>0</v>
      </c>
      <c r="O815" s="55" t="str">
        <f>'3500 '!AB827</f>
        <v/>
      </c>
      <c r="P815" s="65">
        <f>G815+'3500 '!W827-K815</f>
        <v>0</v>
      </c>
    </row>
    <row r="816" spans="1:17" s="6" customFormat="1" ht="33" thickTop="1" thickBot="1" x14ac:dyDescent="0.3">
      <c r="A816" s="6" t="str">
        <f>'3500 '!A828</f>
        <v>a</v>
      </c>
      <c r="B816" s="67" t="str">
        <f>'3500 '!B828</f>
        <v>35 03 02 06 01</v>
      </c>
      <c r="C816" s="19" t="str">
        <f>'3500 '!C828</f>
        <v>ინფექციური დაავადებების მართვა</v>
      </c>
      <c r="D816" s="7">
        <f>'3500 '!D828</f>
        <v>7975</v>
      </c>
      <c r="E816" s="7">
        <f>'3500 '!E828</f>
        <v>7860</v>
      </c>
      <c r="F816" s="40">
        <f>'3500 '!F828</f>
        <v>5530</v>
      </c>
      <c r="G816" s="40">
        <f>'3500 '!G828</f>
        <v>5529.1019500000002</v>
      </c>
      <c r="H816" s="49">
        <f>'3500 '!L828</f>
        <v>0.99983760397830024</v>
      </c>
      <c r="I816" s="7">
        <f>'3500 '!M828</f>
        <v>0</v>
      </c>
      <c r="J816" s="7">
        <f>'3500 '!O828</f>
        <v>651.35733999999957</v>
      </c>
      <c r="K816" s="7">
        <f>'3500 '!S828</f>
        <v>750.65302000000065</v>
      </c>
      <c r="L816" s="40">
        <f>'3500 '!T828</f>
        <v>0.89804999999978463</v>
      </c>
      <c r="M816" s="49">
        <f>'3500 '!U828</f>
        <v>0.7034480852417303</v>
      </c>
      <c r="N816" s="59">
        <f>'3500 '!V828</f>
        <v>2330.8980499999998</v>
      </c>
      <c r="O816" s="49">
        <f>'3500 '!AB828</f>
        <v>1.0094277290076337</v>
      </c>
      <c r="P816" s="59">
        <f>G816+'3500 '!W828-K816</f>
        <v>6932.4489299999996</v>
      </c>
      <c r="Q816" s="81"/>
    </row>
    <row r="817" spans="1:17" s="6" customFormat="1" ht="18.75" thickTop="1" x14ac:dyDescent="0.25">
      <c r="A817" s="6" t="str">
        <f>'3500 '!A829</f>
        <v>b</v>
      </c>
      <c r="B817" s="69" t="str">
        <f>'3500 '!B829</f>
        <v/>
      </c>
      <c r="C817" s="8" t="str">
        <f>'3500 '!C829</f>
        <v>ხარჯები</v>
      </c>
      <c r="D817" s="9">
        <f>'3500 '!D829</f>
        <v>7975</v>
      </c>
      <c r="E817" s="9">
        <f>'3500 '!E829</f>
        <v>7860</v>
      </c>
      <c r="F817" s="41">
        <f>'3500 '!F829</f>
        <v>5530</v>
      </c>
      <c r="G817" s="41">
        <f>'3500 '!G829</f>
        <v>5529.1019500000002</v>
      </c>
      <c r="H817" s="50">
        <f>'3500 '!L829</f>
        <v>0.99983760397830024</v>
      </c>
      <c r="I817" s="9">
        <f>'3500 '!M829</f>
        <v>0</v>
      </c>
      <c r="J817" s="9">
        <f>'3500 '!O829</f>
        <v>651.35733999999957</v>
      </c>
      <c r="K817" s="9">
        <f>'3500 '!S829</f>
        <v>750.65302000000065</v>
      </c>
      <c r="L817" s="41">
        <f>'3500 '!T829</f>
        <v>0.89804999999978463</v>
      </c>
      <c r="M817" s="50">
        <f>'3500 '!U829</f>
        <v>0.7034480852417303</v>
      </c>
      <c r="N817" s="60">
        <f>'3500 '!V829</f>
        <v>2330.8980499999998</v>
      </c>
      <c r="O817" s="50">
        <f>'3500 '!AB829</f>
        <v>1.0094277290076337</v>
      </c>
      <c r="P817" s="60">
        <f>G817+'3500 '!W829-K817</f>
        <v>6932.4489299999996</v>
      </c>
      <c r="Q817" s="81"/>
    </row>
    <row r="818" spans="1:17" s="6" customFormat="1" ht="18" x14ac:dyDescent="0.25">
      <c r="A818" s="6" t="str">
        <f>'3500 '!A830</f>
        <v>b</v>
      </c>
      <c r="B818" s="70" t="str">
        <f>'3500 '!B830</f>
        <v/>
      </c>
      <c r="C818" s="10" t="str">
        <f>'3500 '!C830</f>
        <v>შრომის ანაზღაურება</v>
      </c>
      <c r="D818" s="12">
        <f>'3500 '!D830</f>
        <v>0</v>
      </c>
      <c r="E818" s="12">
        <f>'3500 '!E830</f>
        <v>0</v>
      </c>
      <c r="F818" s="43">
        <f>'3500 '!F830</f>
        <v>0</v>
      </c>
      <c r="G818" s="43">
        <f>'3500 '!G830</f>
        <v>0</v>
      </c>
      <c r="H818" s="52" t="str">
        <f>'3500 '!L830</f>
        <v/>
      </c>
      <c r="I818" s="12">
        <f>'3500 '!M830</f>
        <v>0</v>
      </c>
      <c r="J818" s="12">
        <f>'3500 '!O830</f>
        <v>0</v>
      </c>
      <c r="K818" s="12">
        <f>'3500 '!S830</f>
        <v>0</v>
      </c>
      <c r="L818" s="43">
        <f>'3500 '!T830</f>
        <v>0</v>
      </c>
      <c r="M818" s="52" t="str">
        <f>'3500 '!U830</f>
        <v/>
      </c>
      <c r="N818" s="62">
        <f>'3500 '!V830</f>
        <v>0</v>
      </c>
      <c r="O818" s="52" t="str">
        <f>'3500 '!AB830</f>
        <v/>
      </c>
      <c r="P818" s="62">
        <f>G818+'3500 '!W830-K818</f>
        <v>0</v>
      </c>
      <c r="Q818" s="81"/>
    </row>
    <row r="819" spans="1:17" s="6" customFormat="1" ht="18" x14ac:dyDescent="0.25">
      <c r="A819" s="6" t="str">
        <f>'3500 '!A831</f>
        <v>b</v>
      </c>
      <c r="B819" s="70" t="str">
        <f>'3500 '!B831</f>
        <v/>
      </c>
      <c r="C819" s="10" t="str">
        <f>'3500 '!C831</f>
        <v>საქონელი და მომსახურება</v>
      </c>
      <c r="D819" s="12">
        <f>'3500 '!D831</f>
        <v>0</v>
      </c>
      <c r="E819" s="12">
        <f>'3500 '!E831</f>
        <v>0</v>
      </c>
      <c r="F819" s="43">
        <f>'3500 '!F831</f>
        <v>0</v>
      </c>
      <c r="G819" s="43">
        <f>'3500 '!G831</f>
        <v>0</v>
      </c>
      <c r="H819" s="52" t="str">
        <f>'3500 '!L831</f>
        <v/>
      </c>
      <c r="I819" s="12">
        <f>'3500 '!M831</f>
        <v>0</v>
      </c>
      <c r="J819" s="12">
        <f>'3500 '!O831</f>
        <v>0</v>
      </c>
      <c r="K819" s="12">
        <f>'3500 '!S831</f>
        <v>0</v>
      </c>
      <c r="L819" s="43">
        <f>'3500 '!T831</f>
        <v>0</v>
      </c>
      <c r="M819" s="52" t="str">
        <f>'3500 '!U831</f>
        <v/>
      </c>
      <c r="N819" s="62">
        <f>'3500 '!V831</f>
        <v>0</v>
      </c>
      <c r="O819" s="52" t="str">
        <f>'3500 '!AB831</f>
        <v/>
      </c>
      <c r="P819" s="62">
        <f>G819+'3500 '!W831-K819</f>
        <v>0</v>
      </c>
      <c r="Q819" s="81"/>
    </row>
    <row r="820" spans="1:17" s="6" customFormat="1" ht="18" x14ac:dyDescent="0.25">
      <c r="A820" s="6" t="str">
        <f>'3500 '!A832</f>
        <v>b</v>
      </c>
      <c r="B820" s="70" t="str">
        <f>'3500 '!B832</f>
        <v/>
      </c>
      <c r="C820" s="10" t="str">
        <f>'3500 '!C832</f>
        <v>პროცენტი</v>
      </c>
      <c r="D820" s="12">
        <f>'3500 '!D832</f>
        <v>0</v>
      </c>
      <c r="E820" s="12">
        <f>'3500 '!E832</f>
        <v>0</v>
      </c>
      <c r="F820" s="43">
        <f>'3500 '!F832</f>
        <v>0</v>
      </c>
      <c r="G820" s="43">
        <f>'3500 '!G832</f>
        <v>0</v>
      </c>
      <c r="H820" s="52" t="str">
        <f>'3500 '!L832</f>
        <v/>
      </c>
      <c r="I820" s="12">
        <f>'3500 '!M832</f>
        <v>0</v>
      </c>
      <c r="J820" s="12">
        <f>'3500 '!O832</f>
        <v>0</v>
      </c>
      <c r="K820" s="12">
        <f>'3500 '!S832</f>
        <v>0</v>
      </c>
      <c r="L820" s="43">
        <f>'3500 '!T832</f>
        <v>0</v>
      </c>
      <c r="M820" s="52" t="str">
        <f>'3500 '!U832</f>
        <v/>
      </c>
      <c r="N820" s="62">
        <f>'3500 '!V832</f>
        <v>0</v>
      </c>
      <c r="O820" s="52" t="str">
        <f>'3500 '!AB832</f>
        <v/>
      </c>
      <c r="P820" s="62">
        <f>G820+'3500 '!W832-K820</f>
        <v>0</v>
      </c>
      <c r="Q820" s="81"/>
    </row>
    <row r="821" spans="1:17" s="6" customFormat="1" ht="18" x14ac:dyDescent="0.25">
      <c r="A821" s="6" t="str">
        <f>'3500 '!A833</f>
        <v>b</v>
      </c>
      <c r="B821" s="70" t="str">
        <f>'3500 '!B833</f>
        <v/>
      </c>
      <c r="C821" s="10" t="str">
        <f>'3500 '!C833</f>
        <v>სუბსიდიები</v>
      </c>
      <c r="D821" s="12">
        <f>'3500 '!D833</f>
        <v>0</v>
      </c>
      <c r="E821" s="12">
        <f>'3500 '!E833</f>
        <v>0</v>
      </c>
      <c r="F821" s="43">
        <f>'3500 '!F833</f>
        <v>0</v>
      </c>
      <c r="G821" s="43">
        <f>'3500 '!G833</f>
        <v>0</v>
      </c>
      <c r="H821" s="52" t="str">
        <f>'3500 '!L833</f>
        <v/>
      </c>
      <c r="I821" s="12">
        <f>'3500 '!M833</f>
        <v>0</v>
      </c>
      <c r="J821" s="12">
        <f>'3500 '!O833</f>
        <v>0</v>
      </c>
      <c r="K821" s="12">
        <f>'3500 '!S833</f>
        <v>0</v>
      </c>
      <c r="L821" s="43">
        <f>'3500 '!T833</f>
        <v>0</v>
      </c>
      <c r="M821" s="52" t="str">
        <f>'3500 '!U833</f>
        <v/>
      </c>
      <c r="N821" s="62">
        <f>'3500 '!V833</f>
        <v>0</v>
      </c>
      <c r="O821" s="52" t="str">
        <f>'3500 '!AB833</f>
        <v/>
      </c>
      <c r="P821" s="62">
        <f>G821+'3500 '!W833-K821</f>
        <v>0</v>
      </c>
      <c r="Q821" s="81"/>
    </row>
    <row r="822" spans="1:17" s="6" customFormat="1" ht="18" x14ac:dyDescent="0.25">
      <c r="A822" s="6" t="str">
        <f>'3500 '!A834</f>
        <v>b</v>
      </c>
      <c r="B822" s="70" t="str">
        <f>'3500 '!B834</f>
        <v/>
      </c>
      <c r="C822" s="10" t="str">
        <f>'3500 '!C834</f>
        <v>გრანტები</v>
      </c>
      <c r="D822" s="12">
        <f>'3500 '!D834</f>
        <v>0</v>
      </c>
      <c r="E822" s="12">
        <f>'3500 '!E834</f>
        <v>0</v>
      </c>
      <c r="F822" s="43">
        <f>'3500 '!F834</f>
        <v>0</v>
      </c>
      <c r="G822" s="43">
        <f>'3500 '!G834</f>
        <v>0</v>
      </c>
      <c r="H822" s="52" t="str">
        <f>'3500 '!L834</f>
        <v/>
      </c>
      <c r="I822" s="12">
        <f>'3500 '!M834</f>
        <v>0</v>
      </c>
      <c r="J822" s="12">
        <f>'3500 '!O834</f>
        <v>0</v>
      </c>
      <c r="K822" s="12">
        <f>'3500 '!S834</f>
        <v>0</v>
      </c>
      <c r="L822" s="43">
        <f>'3500 '!T834</f>
        <v>0</v>
      </c>
      <c r="M822" s="52" t="str">
        <f>'3500 '!U834</f>
        <v/>
      </c>
      <c r="N822" s="62">
        <f>'3500 '!V834</f>
        <v>0</v>
      </c>
      <c r="O822" s="52" t="str">
        <f>'3500 '!AB834</f>
        <v/>
      </c>
      <c r="P822" s="62">
        <f>G822+'3500 '!W834-K822</f>
        <v>0</v>
      </c>
      <c r="Q822" s="81"/>
    </row>
    <row r="823" spans="1:17" s="6" customFormat="1" ht="18" x14ac:dyDescent="0.25">
      <c r="A823" s="6" t="str">
        <f>'3500 '!A835</f>
        <v>b</v>
      </c>
      <c r="B823" s="70" t="str">
        <f>'3500 '!B835</f>
        <v/>
      </c>
      <c r="C823" s="10" t="str">
        <f>'3500 '!C835</f>
        <v>სოციალური უზრუნველყოფა</v>
      </c>
      <c r="D823" s="11">
        <f>'3500 '!D835</f>
        <v>7975</v>
      </c>
      <c r="E823" s="11">
        <f>'3500 '!E835</f>
        <v>7860</v>
      </c>
      <c r="F823" s="42">
        <f>'3500 '!F835</f>
        <v>5530</v>
      </c>
      <c r="G823" s="42">
        <f>'3500 '!G835</f>
        <v>5529.1019500000002</v>
      </c>
      <c r="H823" s="51">
        <f>'3500 '!L835</f>
        <v>0.99983760397830024</v>
      </c>
      <c r="I823" s="11">
        <f>'3500 '!M835</f>
        <v>0</v>
      </c>
      <c r="J823" s="11">
        <f>'3500 '!O835</f>
        <v>651.35733999999957</v>
      </c>
      <c r="K823" s="11">
        <f>'3500 '!S835</f>
        <v>750.65302000000065</v>
      </c>
      <c r="L823" s="42">
        <f>'3500 '!T835</f>
        <v>0.89804999999978463</v>
      </c>
      <c r="M823" s="51">
        <f>'3500 '!U835</f>
        <v>0.7034480852417303</v>
      </c>
      <c r="N823" s="61">
        <f>'3500 '!V835</f>
        <v>2330.8980499999998</v>
      </c>
      <c r="O823" s="51">
        <f>'3500 '!AB835</f>
        <v>1.0094277290076337</v>
      </c>
      <c r="P823" s="61">
        <f>G823+'3500 '!W835-K823</f>
        <v>6932.4489299999996</v>
      </c>
      <c r="Q823" s="81"/>
    </row>
    <row r="824" spans="1:17" s="6" customFormat="1" ht="18" x14ac:dyDescent="0.25">
      <c r="A824" s="6" t="str">
        <f>'3500 '!A836</f>
        <v>b</v>
      </c>
      <c r="B824" s="70" t="str">
        <f>'3500 '!B836</f>
        <v/>
      </c>
      <c r="C824" s="10" t="str">
        <f>'3500 '!C836</f>
        <v>სხვა ხარჯები</v>
      </c>
      <c r="D824" s="12">
        <f>'3500 '!D836</f>
        <v>0</v>
      </c>
      <c r="E824" s="12">
        <f>'3500 '!E836</f>
        <v>0</v>
      </c>
      <c r="F824" s="43">
        <f>'3500 '!F836</f>
        <v>0</v>
      </c>
      <c r="G824" s="43">
        <f>'3500 '!G836</f>
        <v>0</v>
      </c>
      <c r="H824" s="52" t="str">
        <f>'3500 '!L836</f>
        <v/>
      </c>
      <c r="I824" s="12">
        <f>'3500 '!M836</f>
        <v>0</v>
      </c>
      <c r="J824" s="12">
        <f>'3500 '!O836</f>
        <v>0</v>
      </c>
      <c r="K824" s="12">
        <f>'3500 '!S836</f>
        <v>0</v>
      </c>
      <c r="L824" s="43">
        <f>'3500 '!T836</f>
        <v>0</v>
      </c>
      <c r="M824" s="52" t="str">
        <f>'3500 '!U836</f>
        <v/>
      </c>
      <c r="N824" s="62">
        <f>'3500 '!V836</f>
        <v>0</v>
      </c>
      <c r="O824" s="52" t="str">
        <f>'3500 '!AB836</f>
        <v/>
      </c>
      <c r="P824" s="62">
        <f>G824+'3500 '!W836-K824</f>
        <v>0</v>
      </c>
      <c r="Q824" s="81"/>
    </row>
    <row r="825" spans="1:17" s="6" customFormat="1" ht="30" x14ac:dyDescent="0.25">
      <c r="A825" s="6" t="str">
        <f>'3500 '!A837</f>
        <v>b</v>
      </c>
      <c r="B825" s="69" t="str">
        <f>'3500 '!B837</f>
        <v/>
      </c>
      <c r="C825" s="13" t="str">
        <f>'3500 '!C837</f>
        <v>არაფინანსური აქტივების ზრდა</v>
      </c>
      <c r="D825" s="14">
        <f>'3500 '!D837</f>
        <v>0</v>
      </c>
      <c r="E825" s="14">
        <f>'3500 '!E837</f>
        <v>0</v>
      </c>
      <c r="F825" s="44">
        <f>'3500 '!F837</f>
        <v>0</v>
      </c>
      <c r="G825" s="44">
        <f>'3500 '!G837</f>
        <v>0</v>
      </c>
      <c r="H825" s="53" t="str">
        <f>'3500 '!L837</f>
        <v/>
      </c>
      <c r="I825" s="14">
        <f>'3500 '!M837</f>
        <v>0</v>
      </c>
      <c r="J825" s="14">
        <f>'3500 '!O837</f>
        <v>0</v>
      </c>
      <c r="K825" s="14">
        <f>'3500 '!S837</f>
        <v>0</v>
      </c>
      <c r="L825" s="44">
        <f>'3500 '!T837</f>
        <v>0</v>
      </c>
      <c r="M825" s="53" t="str">
        <f>'3500 '!U837</f>
        <v/>
      </c>
      <c r="N825" s="63">
        <f>'3500 '!V837</f>
        <v>0</v>
      </c>
      <c r="O825" s="53" t="str">
        <f>'3500 '!AB837</f>
        <v/>
      </c>
      <c r="P825" s="63">
        <f>G825+'3500 '!W837-K825</f>
        <v>0</v>
      </c>
      <c r="Q825" s="81"/>
    </row>
    <row r="826" spans="1:17" s="6" customFormat="1" x14ac:dyDescent="0.25">
      <c r="A826" s="6" t="str">
        <f>'3500 '!A838</f>
        <v>b</v>
      </c>
      <c r="B826" s="69" t="str">
        <f>'3500 '!B838</f>
        <v/>
      </c>
      <c r="C826" s="13" t="str">
        <f>'3500 '!C838</f>
        <v>ფინანსური აქტივების ზრდა</v>
      </c>
      <c r="D826" s="14">
        <f>'3500 '!D838</f>
        <v>0</v>
      </c>
      <c r="E826" s="14">
        <f>'3500 '!E838</f>
        <v>0</v>
      </c>
      <c r="F826" s="44">
        <f>'3500 '!F838</f>
        <v>0</v>
      </c>
      <c r="G826" s="44">
        <f>'3500 '!G838</f>
        <v>0</v>
      </c>
      <c r="H826" s="53" t="str">
        <f>'3500 '!L838</f>
        <v/>
      </c>
      <c r="I826" s="14">
        <f>'3500 '!M838</f>
        <v>0</v>
      </c>
      <c r="J826" s="14">
        <f>'3500 '!O838</f>
        <v>0</v>
      </c>
      <c r="K826" s="14">
        <f>'3500 '!S838</f>
        <v>0</v>
      </c>
      <c r="L826" s="44">
        <f>'3500 '!T838</f>
        <v>0</v>
      </c>
      <c r="M826" s="53" t="str">
        <f>'3500 '!U838</f>
        <v/>
      </c>
      <c r="N826" s="63">
        <f>'3500 '!V838</f>
        <v>0</v>
      </c>
      <c r="O826" s="53" t="str">
        <f>'3500 '!AB838</f>
        <v/>
      </c>
      <c r="P826" s="63">
        <f>G826+'3500 '!W838-K826</f>
        <v>0</v>
      </c>
      <c r="Q826" s="81"/>
    </row>
    <row r="827" spans="1:17" s="6" customFormat="1" ht="15.75" thickBot="1" x14ac:dyDescent="0.3">
      <c r="A827" s="6" t="str">
        <f>'3500 '!A839</f>
        <v>b</v>
      </c>
      <c r="B827" s="71" t="str">
        <f>'3500 '!B839</f>
        <v/>
      </c>
      <c r="C827" s="17" t="str">
        <f>'3500 '!C839</f>
        <v>ვალდებულებების კლება</v>
      </c>
      <c r="D827" s="18">
        <f>'3500 '!D839</f>
        <v>0</v>
      </c>
      <c r="E827" s="18">
        <f>'3500 '!E839</f>
        <v>0</v>
      </c>
      <c r="F827" s="46">
        <f>'3500 '!F839</f>
        <v>0</v>
      </c>
      <c r="G827" s="46">
        <f>'3500 '!G839</f>
        <v>0</v>
      </c>
      <c r="H827" s="55" t="str">
        <f>'3500 '!L839</f>
        <v/>
      </c>
      <c r="I827" s="18">
        <f>'3500 '!M839</f>
        <v>0</v>
      </c>
      <c r="J827" s="18">
        <f>'3500 '!O839</f>
        <v>0</v>
      </c>
      <c r="K827" s="18">
        <f>'3500 '!S839</f>
        <v>0</v>
      </c>
      <c r="L827" s="46">
        <f>'3500 '!T839</f>
        <v>0</v>
      </c>
      <c r="M827" s="55" t="str">
        <f>'3500 '!U839</f>
        <v/>
      </c>
      <c r="N827" s="65">
        <f>'3500 '!V839</f>
        <v>0</v>
      </c>
      <c r="O827" s="55" t="str">
        <f>'3500 '!AB839</f>
        <v/>
      </c>
      <c r="P827" s="65">
        <f>G827+'3500 '!W839-K827</f>
        <v>0</v>
      </c>
      <c r="Q827" s="81"/>
    </row>
    <row r="828" spans="1:17" s="6" customFormat="1" ht="96" thickTop="1" thickBot="1" x14ac:dyDescent="0.3">
      <c r="A828" s="6" t="str">
        <f>'3500 '!A840</f>
        <v>a</v>
      </c>
      <c r="B828" s="67" t="str">
        <f>'3500 '!B840</f>
        <v>35 03 02 06 02</v>
      </c>
      <c r="C828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828" s="7">
        <f>'3500 '!D840</f>
        <v>2025</v>
      </c>
      <c r="E828" s="7">
        <f>'3500 '!E840</f>
        <v>240.03</v>
      </c>
      <c r="F828" s="40">
        <f>'3500 '!F840</f>
        <v>240.03</v>
      </c>
      <c r="G828" s="40">
        <f>'3500 '!G840</f>
        <v>238.0359</v>
      </c>
      <c r="H828" s="49">
        <f>'3500 '!L840</f>
        <v>0.99169228846394197</v>
      </c>
      <c r="I828" s="7">
        <f>'3500 '!M840</f>
        <v>0</v>
      </c>
      <c r="J828" s="7">
        <f>'3500 '!O840</f>
        <v>0</v>
      </c>
      <c r="K828" s="7">
        <f>'3500 '!S840</f>
        <v>-1.9845100000000002</v>
      </c>
      <c r="L828" s="40">
        <f>'3500 '!T840</f>
        <v>1.9941000000000031</v>
      </c>
      <c r="M828" s="49">
        <f>'3500 '!U840</f>
        <v>0.99169228846394197</v>
      </c>
      <c r="N828" s="59">
        <f>'3500 '!V840</f>
        <v>1.9941000000000031</v>
      </c>
      <c r="O828" s="49">
        <f>'3500 '!AB840</f>
        <v>0.99169228846394197</v>
      </c>
      <c r="P828" s="59">
        <f>G828+'3500 '!W840-K828</f>
        <v>240.02041</v>
      </c>
    </row>
    <row r="829" spans="1:17" s="6" customFormat="1" ht="18.75" thickTop="1" x14ac:dyDescent="0.25">
      <c r="A829" s="6" t="str">
        <f>'3500 '!A841</f>
        <v>b</v>
      </c>
      <c r="B829" s="69" t="str">
        <f>'3500 '!B841</f>
        <v/>
      </c>
      <c r="C829" s="8" t="str">
        <f>'3500 '!C841</f>
        <v>ხარჯები</v>
      </c>
      <c r="D829" s="9">
        <f>'3500 '!D841</f>
        <v>2025</v>
      </c>
      <c r="E829" s="9">
        <f>'3500 '!E841</f>
        <v>240.03</v>
      </c>
      <c r="F829" s="41">
        <f>'3500 '!F841</f>
        <v>240.03</v>
      </c>
      <c r="G829" s="41">
        <f>'3500 '!G841</f>
        <v>238.0359</v>
      </c>
      <c r="H829" s="50">
        <f>'3500 '!L841</f>
        <v>0.99169228846394197</v>
      </c>
      <c r="I829" s="9">
        <f>'3500 '!M841</f>
        <v>0</v>
      </c>
      <c r="J829" s="9">
        <f>'3500 '!O841</f>
        <v>0</v>
      </c>
      <c r="K829" s="9">
        <f>'3500 '!S841</f>
        <v>-1.9845100000000002</v>
      </c>
      <c r="L829" s="41">
        <f>'3500 '!T841</f>
        <v>1.9941000000000031</v>
      </c>
      <c r="M829" s="50">
        <f>'3500 '!U841</f>
        <v>0.99169228846394197</v>
      </c>
      <c r="N829" s="60">
        <f>'3500 '!V841</f>
        <v>1.9941000000000031</v>
      </c>
      <c r="O829" s="50">
        <f>'3500 '!AB841</f>
        <v>0.99169228846394197</v>
      </c>
      <c r="P829" s="60">
        <f>G829+'3500 '!W841-K829</f>
        <v>240.02041</v>
      </c>
    </row>
    <row r="830" spans="1:17" s="6" customFormat="1" ht="18" x14ac:dyDescent="0.25">
      <c r="A830" s="6" t="str">
        <f>'3500 '!A842</f>
        <v>b</v>
      </c>
      <c r="B830" s="70" t="str">
        <f>'3500 '!B842</f>
        <v/>
      </c>
      <c r="C830" s="10" t="str">
        <f>'3500 '!C842</f>
        <v>შრომის ანაზღაურება</v>
      </c>
      <c r="D830" s="12">
        <f>'3500 '!D842</f>
        <v>0</v>
      </c>
      <c r="E830" s="12">
        <f>'3500 '!E842</f>
        <v>0</v>
      </c>
      <c r="F830" s="43">
        <f>'3500 '!F842</f>
        <v>0</v>
      </c>
      <c r="G830" s="43">
        <f>'3500 '!G842</f>
        <v>0</v>
      </c>
      <c r="H830" s="52" t="str">
        <f>'3500 '!L842</f>
        <v/>
      </c>
      <c r="I830" s="12">
        <f>'3500 '!M842</f>
        <v>0</v>
      </c>
      <c r="J830" s="12">
        <f>'3500 '!O842</f>
        <v>0</v>
      </c>
      <c r="K830" s="12">
        <f>'3500 '!S842</f>
        <v>0</v>
      </c>
      <c r="L830" s="43">
        <f>'3500 '!T842</f>
        <v>0</v>
      </c>
      <c r="M830" s="52" t="str">
        <f>'3500 '!U842</f>
        <v/>
      </c>
      <c r="N830" s="62">
        <f>'3500 '!V842</f>
        <v>0</v>
      </c>
      <c r="O830" s="52" t="str">
        <f>'3500 '!AB842</f>
        <v/>
      </c>
      <c r="P830" s="62">
        <f>G830+'3500 '!W842-K830</f>
        <v>0</v>
      </c>
    </row>
    <row r="831" spans="1:17" s="6" customFormat="1" ht="18" x14ac:dyDescent="0.25">
      <c r="A831" s="6" t="str">
        <f>'3500 '!A843</f>
        <v>b</v>
      </c>
      <c r="B831" s="70" t="str">
        <f>'3500 '!B843</f>
        <v/>
      </c>
      <c r="C831" s="10" t="str">
        <f>'3500 '!C843</f>
        <v>საქონელი და მომსახურება</v>
      </c>
      <c r="D831" s="12">
        <f>'3500 '!D843</f>
        <v>0</v>
      </c>
      <c r="E831" s="12">
        <f>'3500 '!E843</f>
        <v>0</v>
      </c>
      <c r="F831" s="43">
        <f>'3500 '!F843</f>
        <v>0</v>
      </c>
      <c r="G831" s="43">
        <f>'3500 '!G843</f>
        <v>0</v>
      </c>
      <c r="H831" s="52" t="str">
        <f>'3500 '!L843</f>
        <v/>
      </c>
      <c r="I831" s="12">
        <f>'3500 '!M843</f>
        <v>0</v>
      </c>
      <c r="J831" s="12">
        <f>'3500 '!O843</f>
        <v>0</v>
      </c>
      <c r="K831" s="12">
        <f>'3500 '!S843</f>
        <v>0</v>
      </c>
      <c r="L831" s="43">
        <f>'3500 '!T843</f>
        <v>0</v>
      </c>
      <c r="M831" s="52" t="str">
        <f>'3500 '!U843</f>
        <v/>
      </c>
      <c r="N831" s="62">
        <f>'3500 '!V843</f>
        <v>0</v>
      </c>
      <c r="O831" s="52" t="str">
        <f>'3500 '!AB843</f>
        <v/>
      </c>
      <c r="P831" s="62">
        <f>G831+'3500 '!W843-K831</f>
        <v>0</v>
      </c>
    </row>
    <row r="832" spans="1:17" s="6" customFormat="1" ht="18" x14ac:dyDescent="0.25">
      <c r="A832" s="6" t="str">
        <f>'3500 '!A844</f>
        <v>b</v>
      </c>
      <c r="B832" s="70" t="str">
        <f>'3500 '!B844</f>
        <v/>
      </c>
      <c r="C832" s="10" t="str">
        <f>'3500 '!C844</f>
        <v>პროცენტი</v>
      </c>
      <c r="D832" s="12">
        <f>'3500 '!D844</f>
        <v>0</v>
      </c>
      <c r="E832" s="12">
        <f>'3500 '!E844</f>
        <v>0</v>
      </c>
      <c r="F832" s="43">
        <f>'3500 '!F844</f>
        <v>0</v>
      </c>
      <c r="G832" s="43">
        <f>'3500 '!G844</f>
        <v>0</v>
      </c>
      <c r="H832" s="52" t="str">
        <f>'3500 '!L844</f>
        <v/>
      </c>
      <c r="I832" s="12">
        <f>'3500 '!M844</f>
        <v>0</v>
      </c>
      <c r="J832" s="12">
        <f>'3500 '!O844</f>
        <v>0</v>
      </c>
      <c r="K832" s="12">
        <f>'3500 '!S844</f>
        <v>0</v>
      </c>
      <c r="L832" s="43">
        <f>'3500 '!T844</f>
        <v>0</v>
      </c>
      <c r="M832" s="52" t="str">
        <f>'3500 '!U844</f>
        <v/>
      </c>
      <c r="N832" s="62">
        <f>'3500 '!V844</f>
        <v>0</v>
      </c>
      <c r="O832" s="52" t="str">
        <f>'3500 '!AB844</f>
        <v/>
      </c>
      <c r="P832" s="62">
        <f>G832+'3500 '!W844-K832</f>
        <v>0</v>
      </c>
    </row>
    <row r="833" spans="1:16" s="6" customFormat="1" ht="18" x14ac:dyDescent="0.25">
      <c r="A833" s="6" t="str">
        <f>'3500 '!A845</f>
        <v>b</v>
      </c>
      <c r="B833" s="70" t="str">
        <f>'3500 '!B845</f>
        <v/>
      </c>
      <c r="C833" s="10" t="str">
        <f>'3500 '!C845</f>
        <v>სუბსიდიები</v>
      </c>
      <c r="D833" s="12">
        <f>'3500 '!D845</f>
        <v>0</v>
      </c>
      <c r="E833" s="12">
        <f>'3500 '!E845</f>
        <v>0</v>
      </c>
      <c r="F833" s="43">
        <f>'3500 '!F845</f>
        <v>0</v>
      </c>
      <c r="G833" s="43">
        <f>'3500 '!G845</f>
        <v>0</v>
      </c>
      <c r="H833" s="52" t="str">
        <f>'3500 '!L845</f>
        <v/>
      </c>
      <c r="I833" s="12">
        <f>'3500 '!M845</f>
        <v>0</v>
      </c>
      <c r="J833" s="12">
        <f>'3500 '!O845</f>
        <v>0</v>
      </c>
      <c r="K833" s="12">
        <f>'3500 '!S845</f>
        <v>0</v>
      </c>
      <c r="L833" s="43">
        <f>'3500 '!T845</f>
        <v>0</v>
      </c>
      <c r="M833" s="52" t="str">
        <f>'3500 '!U845</f>
        <v/>
      </c>
      <c r="N833" s="62">
        <f>'3500 '!V845</f>
        <v>0</v>
      </c>
      <c r="O833" s="52" t="str">
        <f>'3500 '!AB845</f>
        <v/>
      </c>
      <c r="P833" s="62">
        <f>G833+'3500 '!W845-K833</f>
        <v>0</v>
      </c>
    </row>
    <row r="834" spans="1:16" s="6" customFormat="1" ht="18" x14ac:dyDescent="0.25">
      <c r="A834" s="6" t="str">
        <f>'3500 '!A846</f>
        <v>b</v>
      </c>
      <c r="B834" s="70" t="str">
        <f>'3500 '!B846</f>
        <v/>
      </c>
      <c r="C834" s="10" t="str">
        <f>'3500 '!C846</f>
        <v>გრანტები</v>
      </c>
      <c r="D834" s="12">
        <f>'3500 '!D846</f>
        <v>0</v>
      </c>
      <c r="E834" s="12">
        <f>'3500 '!E846</f>
        <v>0</v>
      </c>
      <c r="F834" s="43">
        <f>'3500 '!F846</f>
        <v>0</v>
      </c>
      <c r="G834" s="43">
        <f>'3500 '!G846</f>
        <v>0</v>
      </c>
      <c r="H834" s="52" t="str">
        <f>'3500 '!L846</f>
        <v/>
      </c>
      <c r="I834" s="12">
        <f>'3500 '!M846</f>
        <v>0</v>
      </c>
      <c r="J834" s="12">
        <f>'3500 '!O846</f>
        <v>0</v>
      </c>
      <c r="K834" s="12">
        <f>'3500 '!S846</f>
        <v>0</v>
      </c>
      <c r="L834" s="43">
        <f>'3500 '!T846</f>
        <v>0</v>
      </c>
      <c r="M834" s="52" t="str">
        <f>'3500 '!U846</f>
        <v/>
      </c>
      <c r="N834" s="62">
        <f>'3500 '!V846</f>
        <v>0</v>
      </c>
      <c r="O834" s="52" t="str">
        <f>'3500 '!AB846</f>
        <v/>
      </c>
      <c r="P834" s="62">
        <f>G834+'3500 '!W846-K834</f>
        <v>0</v>
      </c>
    </row>
    <row r="835" spans="1:16" s="6" customFormat="1" ht="18" x14ac:dyDescent="0.25">
      <c r="A835" s="6" t="str">
        <f>'3500 '!A847</f>
        <v>b</v>
      </c>
      <c r="B835" s="70" t="str">
        <f>'3500 '!B847</f>
        <v/>
      </c>
      <c r="C835" s="10" t="str">
        <f>'3500 '!C847</f>
        <v>სოციალური უზრუნველყოფა</v>
      </c>
      <c r="D835" s="11">
        <f>'3500 '!D847</f>
        <v>2025</v>
      </c>
      <c r="E835" s="11">
        <f>'3500 '!E847</f>
        <v>240.03</v>
      </c>
      <c r="F835" s="42">
        <f>'3500 '!F847</f>
        <v>240.03</v>
      </c>
      <c r="G835" s="42">
        <f>'3500 '!G847</f>
        <v>238.0359</v>
      </c>
      <c r="H835" s="51">
        <f>'3500 '!L847</f>
        <v>0.99169228846394197</v>
      </c>
      <c r="I835" s="11">
        <f>'3500 '!M847</f>
        <v>0</v>
      </c>
      <c r="J835" s="11">
        <f>'3500 '!O847</f>
        <v>0</v>
      </c>
      <c r="K835" s="11">
        <f>'3500 '!S847</f>
        <v>-1.9845100000000002</v>
      </c>
      <c r="L835" s="42">
        <f>'3500 '!T847</f>
        <v>1.9941000000000031</v>
      </c>
      <c r="M835" s="51">
        <f>'3500 '!U847</f>
        <v>0.99169228846394197</v>
      </c>
      <c r="N835" s="61">
        <f>'3500 '!V847</f>
        <v>1.9941000000000031</v>
      </c>
      <c r="O835" s="51">
        <f>'3500 '!AB847</f>
        <v>0.99169228846394197</v>
      </c>
      <c r="P835" s="61">
        <f>G835+'3500 '!W847-K835</f>
        <v>240.02041</v>
      </c>
    </row>
    <row r="836" spans="1:16" s="6" customFormat="1" ht="18" x14ac:dyDescent="0.25">
      <c r="A836" s="6" t="str">
        <f>'3500 '!A848</f>
        <v>b</v>
      </c>
      <c r="B836" s="70" t="str">
        <f>'3500 '!B848</f>
        <v/>
      </c>
      <c r="C836" s="10" t="str">
        <f>'3500 '!C848</f>
        <v>სხვა ხარჯები</v>
      </c>
      <c r="D836" s="12">
        <f>'3500 '!D848</f>
        <v>0</v>
      </c>
      <c r="E836" s="12">
        <f>'3500 '!E848</f>
        <v>0</v>
      </c>
      <c r="F836" s="43">
        <f>'3500 '!F848</f>
        <v>0</v>
      </c>
      <c r="G836" s="43">
        <f>'3500 '!G848</f>
        <v>0</v>
      </c>
      <c r="H836" s="52" t="str">
        <f>'3500 '!L848</f>
        <v/>
      </c>
      <c r="I836" s="12">
        <f>'3500 '!M848</f>
        <v>0</v>
      </c>
      <c r="J836" s="12">
        <f>'3500 '!O848</f>
        <v>0</v>
      </c>
      <c r="K836" s="12">
        <f>'3500 '!S848</f>
        <v>0</v>
      </c>
      <c r="L836" s="43">
        <f>'3500 '!T848</f>
        <v>0</v>
      </c>
      <c r="M836" s="52" t="str">
        <f>'3500 '!U848</f>
        <v/>
      </c>
      <c r="N836" s="62">
        <f>'3500 '!V848</f>
        <v>0</v>
      </c>
      <c r="O836" s="52" t="str">
        <f>'3500 '!AB848</f>
        <v/>
      </c>
      <c r="P836" s="62">
        <f>G836+'3500 '!W848-K836</f>
        <v>0</v>
      </c>
    </row>
    <row r="837" spans="1:16" s="6" customFormat="1" ht="30" x14ac:dyDescent="0.25">
      <c r="A837" s="6" t="str">
        <f>'3500 '!A849</f>
        <v>b</v>
      </c>
      <c r="B837" s="69" t="str">
        <f>'3500 '!B849</f>
        <v/>
      </c>
      <c r="C837" s="13" t="str">
        <f>'3500 '!C849</f>
        <v>არაფინანსური აქტივების ზრდა</v>
      </c>
      <c r="D837" s="14">
        <f>'3500 '!D849</f>
        <v>0</v>
      </c>
      <c r="E837" s="14">
        <f>'3500 '!E849</f>
        <v>0</v>
      </c>
      <c r="F837" s="44">
        <f>'3500 '!F849</f>
        <v>0</v>
      </c>
      <c r="G837" s="44">
        <f>'3500 '!G849</f>
        <v>0</v>
      </c>
      <c r="H837" s="53" t="str">
        <f>'3500 '!L849</f>
        <v/>
      </c>
      <c r="I837" s="14">
        <f>'3500 '!M849</f>
        <v>0</v>
      </c>
      <c r="J837" s="14">
        <f>'3500 '!O849</f>
        <v>0</v>
      </c>
      <c r="K837" s="14">
        <f>'3500 '!S849</f>
        <v>0</v>
      </c>
      <c r="L837" s="44">
        <f>'3500 '!T849</f>
        <v>0</v>
      </c>
      <c r="M837" s="53" t="str">
        <f>'3500 '!U849</f>
        <v/>
      </c>
      <c r="N837" s="63">
        <f>'3500 '!V849</f>
        <v>0</v>
      </c>
      <c r="O837" s="53" t="str">
        <f>'3500 '!AB849</f>
        <v/>
      </c>
      <c r="P837" s="63">
        <f>G837+'3500 '!W849-K837</f>
        <v>0</v>
      </c>
    </row>
    <row r="838" spans="1:16" s="6" customFormat="1" x14ac:dyDescent="0.25">
      <c r="A838" s="6" t="str">
        <f>'3500 '!A850</f>
        <v>b</v>
      </c>
      <c r="B838" s="69" t="str">
        <f>'3500 '!B850</f>
        <v/>
      </c>
      <c r="C838" s="13" t="str">
        <f>'3500 '!C850</f>
        <v>ფინანსური აქტივების ზრდა</v>
      </c>
      <c r="D838" s="14">
        <f>'3500 '!D850</f>
        <v>0</v>
      </c>
      <c r="E838" s="14">
        <f>'3500 '!E850</f>
        <v>0</v>
      </c>
      <c r="F838" s="44">
        <f>'3500 '!F850</f>
        <v>0</v>
      </c>
      <c r="G838" s="44">
        <f>'3500 '!G850</f>
        <v>0</v>
      </c>
      <c r="H838" s="53" t="str">
        <f>'3500 '!L850</f>
        <v/>
      </c>
      <c r="I838" s="14">
        <f>'3500 '!M850</f>
        <v>0</v>
      </c>
      <c r="J838" s="14">
        <f>'3500 '!O850</f>
        <v>0</v>
      </c>
      <c r="K838" s="14">
        <f>'3500 '!S850</f>
        <v>0</v>
      </c>
      <c r="L838" s="44">
        <f>'3500 '!T850</f>
        <v>0</v>
      </c>
      <c r="M838" s="53" t="str">
        <f>'3500 '!U850</f>
        <v/>
      </c>
      <c r="N838" s="63">
        <f>'3500 '!V850</f>
        <v>0</v>
      </c>
      <c r="O838" s="53" t="str">
        <f>'3500 '!AB850</f>
        <v/>
      </c>
      <c r="P838" s="63">
        <f>G838+'3500 '!W850-K838</f>
        <v>0</v>
      </c>
    </row>
    <row r="839" spans="1:16" s="6" customFormat="1" ht="15.75" thickBot="1" x14ac:dyDescent="0.3">
      <c r="A839" s="6" t="str">
        <f>'3500 '!A851</f>
        <v>b</v>
      </c>
      <c r="B839" s="71" t="str">
        <f>'3500 '!B851</f>
        <v/>
      </c>
      <c r="C839" s="17" t="str">
        <f>'3500 '!C851</f>
        <v>ვალდებულებების კლება</v>
      </c>
      <c r="D839" s="18">
        <f>'3500 '!D851</f>
        <v>0</v>
      </c>
      <c r="E839" s="18">
        <f>'3500 '!E851</f>
        <v>0</v>
      </c>
      <c r="F839" s="46">
        <f>'3500 '!F851</f>
        <v>0</v>
      </c>
      <c r="G839" s="46">
        <f>'3500 '!G851</f>
        <v>0</v>
      </c>
      <c r="H839" s="55" t="str">
        <f>'3500 '!L851</f>
        <v/>
      </c>
      <c r="I839" s="18">
        <f>'3500 '!M851</f>
        <v>0</v>
      </c>
      <c r="J839" s="18">
        <f>'3500 '!O851</f>
        <v>0</v>
      </c>
      <c r="K839" s="18">
        <f>'3500 '!S851</f>
        <v>0</v>
      </c>
      <c r="L839" s="46">
        <f>'3500 '!T851</f>
        <v>0</v>
      </c>
      <c r="M839" s="55" t="str">
        <f>'3500 '!U851</f>
        <v/>
      </c>
      <c r="N839" s="65">
        <f>'3500 '!V851</f>
        <v>0</v>
      </c>
      <c r="O839" s="55" t="str">
        <f>'3500 '!AB851</f>
        <v/>
      </c>
      <c r="P839" s="65">
        <f>G839+'3500 '!W851-K839</f>
        <v>0</v>
      </c>
    </row>
    <row r="840" spans="1:16" s="6" customFormat="1" ht="17.25" thickTop="1" thickBot="1" x14ac:dyDescent="0.3">
      <c r="A840" s="6" t="str">
        <f>'3500 '!A852</f>
        <v>a</v>
      </c>
      <c r="B840" s="67" t="str">
        <f>'3500 '!B852</f>
        <v>35 03 02 07</v>
      </c>
      <c r="C840" s="19" t="str">
        <f>'3500 '!C852</f>
        <v>ტუბერკულოზის მართვა</v>
      </c>
      <c r="D840" s="7">
        <f>'3500 '!D852</f>
        <v>11850</v>
      </c>
      <c r="E840" s="7">
        <f>'3500 '!E852</f>
        <v>11629.1</v>
      </c>
      <c r="F840" s="40">
        <f>'3500 '!F852</f>
        <v>8043.2000000000007</v>
      </c>
      <c r="G840" s="40">
        <f>'3500 '!G852</f>
        <v>7901.7664599999998</v>
      </c>
      <c r="H840" s="49">
        <f>'3500 '!L852</f>
        <v>0.982415762383131</v>
      </c>
      <c r="I840" s="7">
        <f>'3500 '!M852</f>
        <v>0</v>
      </c>
      <c r="J840" s="7">
        <f>'3500 '!O852</f>
        <v>865.05186999999978</v>
      </c>
      <c r="K840" s="7">
        <f>'3500 '!S852</f>
        <v>825.08921000000009</v>
      </c>
      <c r="L840" s="40">
        <f>'3500 '!T852</f>
        <v>141.4335400000009</v>
      </c>
      <c r="M840" s="49">
        <f>'3500 '!U852</f>
        <v>0.67948220068620957</v>
      </c>
      <c r="N840" s="59">
        <f>'3500 '!V852</f>
        <v>3727.3335400000005</v>
      </c>
      <c r="O840" s="49">
        <f>'3500 '!AB852</f>
        <v>0.99575775081476625</v>
      </c>
      <c r="P840" s="59">
        <f>G840+'3500 '!W852-K840</f>
        <v>10067.277249999999</v>
      </c>
    </row>
    <row r="841" spans="1:16" s="6" customFormat="1" ht="18.75" thickTop="1" x14ac:dyDescent="0.25">
      <c r="A841" s="6" t="str">
        <f>'3500 '!A853</f>
        <v>a</v>
      </c>
      <c r="B841" s="69" t="str">
        <f>'3500 '!B853</f>
        <v/>
      </c>
      <c r="C841" s="8" t="str">
        <f>'3500 '!C853</f>
        <v>ხარჯები</v>
      </c>
      <c r="D841" s="9">
        <f>'3500 '!D853</f>
        <v>11850</v>
      </c>
      <c r="E841" s="9">
        <f>'3500 '!E853</f>
        <v>11629.1</v>
      </c>
      <c r="F841" s="41">
        <f>'3500 '!F853</f>
        <v>8043.2000000000007</v>
      </c>
      <c r="G841" s="41">
        <f>'3500 '!G853</f>
        <v>7901.7664599999998</v>
      </c>
      <c r="H841" s="50">
        <f>'3500 '!L853</f>
        <v>0.982415762383131</v>
      </c>
      <c r="I841" s="9">
        <f>'3500 '!M853</f>
        <v>0</v>
      </c>
      <c r="J841" s="9">
        <f>'3500 '!O853</f>
        <v>865.05186999999978</v>
      </c>
      <c r="K841" s="9">
        <f>'3500 '!S853</f>
        <v>825.08921000000009</v>
      </c>
      <c r="L841" s="41">
        <f>'3500 '!T853</f>
        <v>141.4335400000009</v>
      </c>
      <c r="M841" s="50">
        <f>'3500 '!U853</f>
        <v>0.67948220068620957</v>
      </c>
      <c r="N841" s="60">
        <f>'3500 '!V853</f>
        <v>3727.3335400000005</v>
      </c>
      <c r="O841" s="50">
        <f>'3500 '!AB853</f>
        <v>0.99575775081476625</v>
      </c>
      <c r="P841" s="60">
        <f>G841+'3500 '!W853-K841</f>
        <v>10067.277249999999</v>
      </c>
    </row>
    <row r="842" spans="1:16" s="6" customFormat="1" ht="18" x14ac:dyDescent="0.25">
      <c r="A842" s="6" t="str">
        <f>'3500 '!A854</f>
        <v>b</v>
      </c>
      <c r="B842" s="70" t="str">
        <f>'3500 '!B854</f>
        <v/>
      </c>
      <c r="C842" s="10" t="str">
        <f>'3500 '!C854</f>
        <v>შრომის ანაზღაურება</v>
      </c>
      <c r="D842" s="12">
        <f>'3500 '!D854</f>
        <v>0</v>
      </c>
      <c r="E842" s="12">
        <f>'3500 '!E854</f>
        <v>0</v>
      </c>
      <c r="F842" s="43">
        <f>'3500 '!F854</f>
        <v>0</v>
      </c>
      <c r="G842" s="43">
        <f>'3500 '!G854</f>
        <v>0</v>
      </c>
      <c r="H842" s="52" t="str">
        <f>'3500 '!L854</f>
        <v/>
      </c>
      <c r="I842" s="12">
        <f>'3500 '!M854</f>
        <v>0</v>
      </c>
      <c r="J842" s="12">
        <f>'3500 '!O854</f>
        <v>0</v>
      </c>
      <c r="K842" s="12">
        <f>'3500 '!S854</f>
        <v>0</v>
      </c>
      <c r="L842" s="43">
        <f>'3500 '!T854</f>
        <v>0</v>
      </c>
      <c r="M842" s="52" t="str">
        <f>'3500 '!U854</f>
        <v/>
      </c>
      <c r="N842" s="62">
        <f>'3500 '!V854</f>
        <v>0</v>
      </c>
      <c r="O842" s="52" t="str">
        <f>'3500 '!AB854</f>
        <v/>
      </c>
      <c r="P842" s="62">
        <f>G842+'3500 '!W854-K842</f>
        <v>0</v>
      </c>
    </row>
    <row r="843" spans="1:16" s="6" customFormat="1" ht="18" x14ac:dyDescent="0.25">
      <c r="A843" s="6" t="str">
        <f>'3500 '!A855</f>
        <v>a</v>
      </c>
      <c r="B843" s="70" t="str">
        <f>'3500 '!B855</f>
        <v/>
      </c>
      <c r="C843" s="10" t="str">
        <f>'3500 '!C855</f>
        <v>საქონელი და მომსახურება</v>
      </c>
      <c r="D843" s="11">
        <f>'3500 '!D855</f>
        <v>1350</v>
      </c>
      <c r="E843" s="11">
        <f>'3500 '!E855</f>
        <v>1229</v>
      </c>
      <c r="F843" s="42">
        <f>'3500 '!F855</f>
        <v>740.6</v>
      </c>
      <c r="G843" s="42">
        <f>'3500 '!G855</f>
        <v>656.09835999999996</v>
      </c>
      <c r="H843" s="51">
        <f>'3500 '!L855</f>
        <v>0.88590110721036985</v>
      </c>
      <c r="I843" s="11">
        <f>'3500 '!M855</f>
        <v>0</v>
      </c>
      <c r="J843" s="11">
        <f>'3500 '!O855</f>
        <v>85.414279999999962</v>
      </c>
      <c r="K843" s="11">
        <f>'3500 '!S855</f>
        <v>50.348539999999957</v>
      </c>
      <c r="L843" s="42">
        <f>'3500 '!T855</f>
        <v>84.501640000000066</v>
      </c>
      <c r="M843" s="51">
        <f>'3500 '!U855</f>
        <v>0.53384732302685112</v>
      </c>
      <c r="N843" s="61">
        <f>'3500 '!V855</f>
        <v>572.90164000000004</v>
      </c>
      <c r="O843" s="51">
        <f>'3500 '!AB855</f>
        <v>0.97892462164361271</v>
      </c>
      <c r="P843" s="61">
        <f>G843+'3500 '!W855-K843</f>
        <v>944.34982000000002</v>
      </c>
    </row>
    <row r="844" spans="1:16" s="6" customFormat="1" ht="18" x14ac:dyDescent="0.25">
      <c r="A844" s="6" t="str">
        <f>'3500 '!A856</f>
        <v>b</v>
      </c>
      <c r="B844" s="70" t="str">
        <f>'3500 '!B856</f>
        <v/>
      </c>
      <c r="C844" s="10" t="str">
        <f>'3500 '!C856</f>
        <v>პროცენტი</v>
      </c>
      <c r="D844" s="12">
        <f>'3500 '!D856</f>
        <v>0</v>
      </c>
      <c r="E844" s="12">
        <f>'3500 '!E856</f>
        <v>0</v>
      </c>
      <c r="F844" s="43">
        <f>'3500 '!F856</f>
        <v>0</v>
      </c>
      <c r="G844" s="43">
        <f>'3500 '!G856</f>
        <v>0</v>
      </c>
      <c r="H844" s="52" t="str">
        <f>'3500 '!L856</f>
        <v/>
      </c>
      <c r="I844" s="12">
        <f>'3500 '!M856</f>
        <v>0</v>
      </c>
      <c r="J844" s="12">
        <f>'3500 '!O856</f>
        <v>0</v>
      </c>
      <c r="K844" s="12">
        <f>'3500 '!S856</f>
        <v>0</v>
      </c>
      <c r="L844" s="43">
        <f>'3500 '!T856</f>
        <v>0</v>
      </c>
      <c r="M844" s="52" t="str">
        <f>'3500 '!U856</f>
        <v/>
      </c>
      <c r="N844" s="62">
        <f>'3500 '!V856</f>
        <v>0</v>
      </c>
      <c r="O844" s="52" t="str">
        <f>'3500 '!AB856</f>
        <v/>
      </c>
      <c r="P844" s="62">
        <f>G844+'3500 '!W856-K844</f>
        <v>0</v>
      </c>
    </row>
    <row r="845" spans="1:16" s="6" customFormat="1" ht="18" x14ac:dyDescent="0.25">
      <c r="A845" s="6" t="str">
        <f>'3500 '!A857</f>
        <v>b</v>
      </c>
      <c r="B845" s="70" t="str">
        <f>'3500 '!B857</f>
        <v/>
      </c>
      <c r="C845" s="10" t="str">
        <f>'3500 '!C857</f>
        <v>სუბსიდიები</v>
      </c>
      <c r="D845" s="12">
        <f>'3500 '!D857</f>
        <v>0</v>
      </c>
      <c r="E845" s="12">
        <f>'3500 '!E857</f>
        <v>0</v>
      </c>
      <c r="F845" s="43">
        <f>'3500 '!F857</f>
        <v>0</v>
      </c>
      <c r="G845" s="43">
        <f>'3500 '!G857</f>
        <v>0</v>
      </c>
      <c r="H845" s="52" t="str">
        <f>'3500 '!L857</f>
        <v/>
      </c>
      <c r="I845" s="12">
        <f>'3500 '!M857</f>
        <v>0</v>
      </c>
      <c r="J845" s="12">
        <f>'3500 '!O857</f>
        <v>0</v>
      </c>
      <c r="K845" s="12">
        <f>'3500 '!S857</f>
        <v>0</v>
      </c>
      <c r="L845" s="43">
        <f>'3500 '!T857</f>
        <v>0</v>
      </c>
      <c r="M845" s="52" t="str">
        <f>'3500 '!U857</f>
        <v/>
      </c>
      <c r="N845" s="62">
        <f>'3500 '!V857</f>
        <v>0</v>
      </c>
      <c r="O845" s="52" t="str">
        <f>'3500 '!AB857</f>
        <v/>
      </c>
      <c r="P845" s="62">
        <f>G845+'3500 '!W857-K845</f>
        <v>0</v>
      </c>
    </row>
    <row r="846" spans="1:16" s="6" customFormat="1" ht="18" x14ac:dyDescent="0.25">
      <c r="A846" s="6" t="str">
        <f>'3500 '!A858</f>
        <v>b</v>
      </c>
      <c r="B846" s="70" t="str">
        <f>'3500 '!B858</f>
        <v/>
      </c>
      <c r="C846" s="10" t="str">
        <f>'3500 '!C858</f>
        <v>გრანტები</v>
      </c>
      <c r="D846" s="12">
        <f>'3500 '!D858</f>
        <v>0</v>
      </c>
      <c r="E846" s="12">
        <f>'3500 '!E858</f>
        <v>0</v>
      </c>
      <c r="F846" s="43">
        <f>'3500 '!F858</f>
        <v>0</v>
      </c>
      <c r="G846" s="43">
        <f>'3500 '!G858</f>
        <v>0</v>
      </c>
      <c r="H846" s="52" t="str">
        <f>'3500 '!L858</f>
        <v/>
      </c>
      <c r="I846" s="12">
        <f>'3500 '!M858</f>
        <v>0</v>
      </c>
      <c r="J846" s="12">
        <f>'3500 '!O858</f>
        <v>0</v>
      </c>
      <c r="K846" s="12">
        <f>'3500 '!S858</f>
        <v>0</v>
      </c>
      <c r="L846" s="43">
        <f>'3500 '!T858</f>
        <v>0</v>
      </c>
      <c r="M846" s="52" t="str">
        <f>'3500 '!U858</f>
        <v/>
      </c>
      <c r="N846" s="62">
        <f>'3500 '!V858</f>
        <v>0</v>
      </c>
      <c r="O846" s="52" t="str">
        <f>'3500 '!AB858</f>
        <v/>
      </c>
      <c r="P846" s="62">
        <f>G846+'3500 '!W858-K846</f>
        <v>0</v>
      </c>
    </row>
    <row r="847" spans="1:16" s="6" customFormat="1" ht="18" x14ac:dyDescent="0.25">
      <c r="A847" s="6" t="str">
        <f>'3500 '!A859</f>
        <v>a</v>
      </c>
      <c r="B847" s="70" t="str">
        <f>'3500 '!B859</f>
        <v/>
      </c>
      <c r="C847" s="10" t="str">
        <f>'3500 '!C859</f>
        <v>სოციალური უზრუნველყოფა</v>
      </c>
      <c r="D847" s="11">
        <f>'3500 '!D859</f>
        <v>10500</v>
      </c>
      <c r="E847" s="11">
        <f>'3500 '!E859</f>
        <v>10400.1</v>
      </c>
      <c r="F847" s="42">
        <f>'3500 '!F859</f>
        <v>7302.6</v>
      </c>
      <c r="G847" s="42">
        <f>'3500 '!G859</f>
        <v>7245.6680999999999</v>
      </c>
      <c r="H847" s="51">
        <f>'3500 '!L859</f>
        <v>0.99220388628707579</v>
      </c>
      <c r="I847" s="11">
        <f>'3500 '!M859</f>
        <v>0</v>
      </c>
      <c r="J847" s="11">
        <f>'3500 '!O859</f>
        <v>779.63758999999982</v>
      </c>
      <c r="K847" s="11">
        <f>'3500 '!S859</f>
        <v>774.74067000000014</v>
      </c>
      <c r="L847" s="42">
        <f>'3500 '!T859</f>
        <v>56.931900000000496</v>
      </c>
      <c r="M847" s="51">
        <f>'3500 '!U859</f>
        <v>0.69669215680618457</v>
      </c>
      <c r="N847" s="61">
        <f>'3500 '!V859</f>
        <v>3154.4319000000005</v>
      </c>
      <c r="O847" s="51">
        <f>'3500 '!AB859</f>
        <v>0.99774695435620797</v>
      </c>
      <c r="P847" s="61">
        <f>G847+'3500 '!W859-K847</f>
        <v>9122.9274299999997</v>
      </c>
    </row>
    <row r="848" spans="1:16" s="6" customFormat="1" ht="18" x14ac:dyDescent="0.25">
      <c r="A848" s="6" t="str">
        <f>'3500 '!A860</f>
        <v>b</v>
      </c>
      <c r="B848" s="70" t="str">
        <f>'3500 '!B860</f>
        <v/>
      </c>
      <c r="C848" s="10" t="str">
        <f>'3500 '!C860</f>
        <v>სხვა ხარჯები</v>
      </c>
      <c r="D848" s="12">
        <f>'3500 '!D860</f>
        <v>0</v>
      </c>
      <c r="E848" s="12">
        <f>'3500 '!E860</f>
        <v>0</v>
      </c>
      <c r="F848" s="43">
        <f>'3500 '!F860</f>
        <v>0</v>
      </c>
      <c r="G848" s="43">
        <f>'3500 '!G860</f>
        <v>0</v>
      </c>
      <c r="H848" s="52" t="str">
        <f>'3500 '!L860</f>
        <v/>
      </c>
      <c r="I848" s="12">
        <f>'3500 '!M860</f>
        <v>0</v>
      </c>
      <c r="J848" s="12">
        <f>'3500 '!O860</f>
        <v>0</v>
      </c>
      <c r="K848" s="12">
        <f>'3500 '!S860</f>
        <v>0</v>
      </c>
      <c r="L848" s="43">
        <f>'3500 '!T860</f>
        <v>0</v>
      </c>
      <c r="M848" s="52" t="str">
        <f>'3500 '!U860</f>
        <v/>
      </c>
      <c r="N848" s="62">
        <f>'3500 '!V860</f>
        <v>0</v>
      </c>
      <c r="O848" s="52" t="str">
        <f>'3500 '!AB860</f>
        <v/>
      </c>
      <c r="P848" s="62">
        <f>G848+'3500 '!W860-K848</f>
        <v>0</v>
      </c>
    </row>
    <row r="849" spans="1:17" s="6" customFormat="1" ht="30" x14ac:dyDescent="0.25">
      <c r="A849" s="6" t="str">
        <f>'3500 '!A861</f>
        <v>b</v>
      </c>
      <c r="B849" s="69" t="str">
        <f>'3500 '!B861</f>
        <v/>
      </c>
      <c r="C849" s="13" t="str">
        <f>'3500 '!C861</f>
        <v>არაფინანსური აქტივების ზრდა</v>
      </c>
      <c r="D849" s="14">
        <f>'3500 '!D861</f>
        <v>0</v>
      </c>
      <c r="E849" s="14">
        <f>'3500 '!E861</f>
        <v>0</v>
      </c>
      <c r="F849" s="44">
        <f>'3500 '!F861</f>
        <v>0</v>
      </c>
      <c r="G849" s="44">
        <f>'3500 '!G861</f>
        <v>0</v>
      </c>
      <c r="H849" s="53" t="str">
        <f>'3500 '!L861</f>
        <v/>
      </c>
      <c r="I849" s="14">
        <f>'3500 '!M861</f>
        <v>0</v>
      </c>
      <c r="J849" s="14">
        <f>'3500 '!O861</f>
        <v>0</v>
      </c>
      <c r="K849" s="14">
        <f>'3500 '!S861</f>
        <v>0</v>
      </c>
      <c r="L849" s="44">
        <f>'3500 '!T861</f>
        <v>0</v>
      </c>
      <c r="M849" s="53" t="str">
        <f>'3500 '!U861</f>
        <v/>
      </c>
      <c r="N849" s="63">
        <f>'3500 '!V861</f>
        <v>0</v>
      </c>
      <c r="O849" s="53" t="str">
        <f>'3500 '!AB861</f>
        <v/>
      </c>
      <c r="P849" s="63">
        <f>G849+'3500 '!W861-K849</f>
        <v>0</v>
      </c>
    </row>
    <row r="850" spans="1:17" s="6" customFormat="1" x14ac:dyDescent="0.25">
      <c r="A850" s="6" t="str">
        <f>'3500 '!A862</f>
        <v>b</v>
      </c>
      <c r="B850" s="69" t="str">
        <f>'3500 '!B862</f>
        <v/>
      </c>
      <c r="C850" s="13" t="str">
        <f>'3500 '!C862</f>
        <v>ფინანსური აქტივების ზრდა</v>
      </c>
      <c r="D850" s="14">
        <f>'3500 '!D862</f>
        <v>0</v>
      </c>
      <c r="E850" s="14">
        <f>'3500 '!E862</f>
        <v>0</v>
      </c>
      <c r="F850" s="44">
        <f>'3500 '!F862</f>
        <v>0</v>
      </c>
      <c r="G850" s="44">
        <f>'3500 '!G862</f>
        <v>0</v>
      </c>
      <c r="H850" s="53" t="str">
        <f>'3500 '!L862</f>
        <v/>
      </c>
      <c r="I850" s="14">
        <f>'3500 '!M862</f>
        <v>0</v>
      </c>
      <c r="J850" s="14">
        <f>'3500 '!O862</f>
        <v>0</v>
      </c>
      <c r="K850" s="14">
        <f>'3500 '!S862</f>
        <v>0</v>
      </c>
      <c r="L850" s="44">
        <f>'3500 '!T862</f>
        <v>0</v>
      </c>
      <c r="M850" s="53" t="str">
        <f>'3500 '!U862</f>
        <v/>
      </c>
      <c r="N850" s="63">
        <f>'3500 '!V862</f>
        <v>0</v>
      </c>
      <c r="O850" s="53" t="str">
        <f>'3500 '!AB862</f>
        <v/>
      </c>
      <c r="P850" s="63">
        <f>G850+'3500 '!W862-K850</f>
        <v>0</v>
      </c>
    </row>
    <row r="851" spans="1:17" s="6" customFormat="1" ht="15.75" thickBot="1" x14ac:dyDescent="0.3">
      <c r="A851" s="6" t="str">
        <f>'3500 '!A863</f>
        <v>b</v>
      </c>
      <c r="B851" s="71" t="str">
        <f>'3500 '!B863</f>
        <v/>
      </c>
      <c r="C851" s="17" t="str">
        <f>'3500 '!C863</f>
        <v>ვალდებულებების კლება</v>
      </c>
      <c r="D851" s="18">
        <f>'3500 '!D863</f>
        <v>0</v>
      </c>
      <c r="E851" s="18">
        <f>'3500 '!E863</f>
        <v>0</v>
      </c>
      <c r="F851" s="46">
        <f>'3500 '!F863</f>
        <v>0</v>
      </c>
      <c r="G851" s="46">
        <f>'3500 '!G863</f>
        <v>0</v>
      </c>
      <c r="H851" s="55" t="str">
        <f>'3500 '!L863</f>
        <v/>
      </c>
      <c r="I851" s="18">
        <f>'3500 '!M863</f>
        <v>0</v>
      </c>
      <c r="J851" s="18">
        <f>'3500 '!O863</f>
        <v>0</v>
      </c>
      <c r="K851" s="18">
        <f>'3500 '!S863</f>
        <v>0</v>
      </c>
      <c r="L851" s="46">
        <f>'3500 '!T863</f>
        <v>0</v>
      </c>
      <c r="M851" s="55" t="str">
        <f>'3500 '!U863</f>
        <v/>
      </c>
      <c r="N851" s="65">
        <f>'3500 '!V863</f>
        <v>0</v>
      </c>
      <c r="O851" s="55" t="str">
        <f>'3500 '!AB863</f>
        <v/>
      </c>
      <c r="P851" s="65">
        <f>G851+'3500 '!W863-K851</f>
        <v>0</v>
      </c>
    </row>
    <row r="852" spans="1:17" s="6" customFormat="1" ht="31.5" thickTop="1" thickBot="1" x14ac:dyDescent="0.3">
      <c r="A852" s="6" t="str">
        <f>'3500 '!A864</f>
        <v>a</v>
      </c>
      <c r="B852" s="67" t="str">
        <f>'3500 '!B864</f>
        <v>35 03 02 07 01</v>
      </c>
      <c r="C852" s="19" t="str">
        <f>'3500 '!C864</f>
        <v>ტუბერკულოზის მართვა</v>
      </c>
      <c r="D852" s="7">
        <f>'3500 '!D864</f>
        <v>10000</v>
      </c>
      <c r="E852" s="7">
        <f>'3500 '!E864</f>
        <v>10000.1</v>
      </c>
      <c r="F852" s="40">
        <f>'3500 '!F864</f>
        <v>7017.6</v>
      </c>
      <c r="G852" s="40">
        <f>'3500 '!G864</f>
        <v>7017.5125099999996</v>
      </c>
      <c r="H852" s="49">
        <f>'3500 '!L864</f>
        <v>0.99998753277473773</v>
      </c>
      <c r="I852" s="7">
        <f>'3500 '!M864</f>
        <v>0</v>
      </c>
      <c r="J852" s="7">
        <f>'3500 '!O864</f>
        <v>750.45339999999987</v>
      </c>
      <c r="K852" s="7">
        <f>'3500 '!S864</f>
        <v>746.60240999999951</v>
      </c>
      <c r="L852" s="40">
        <f>'3500 '!T864</f>
        <v>8.7490000000798318E-2</v>
      </c>
      <c r="M852" s="49">
        <f>'3500 '!U864</f>
        <v>0.70174423355766435</v>
      </c>
      <c r="N852" s="59">
        <f>'3500 '!V864</f>
        <v>2982.5874900000008</v>
      </c>
      <c r="O852" s="49">
        <f>'3500 '!AB864</f>
        <v>1.004841202587974</v>
      </c>
      <c r="P852" s="59">
        <f>G852+'3500 '!W864-K852</f>
        <v>8922.910100000001</v>
      </c>
      <c r="Q852" s="81"/>
    </row>
    <row r="853" spans="1:17" s="6" customFormat="1" ht="18.75" thickTop="1" x14ac:dyDescent="0.25">
      <c r="A853" s="6" t="str">
        <f>'3500 '!A865</f>
        <v>b</v>
      </c>
      <c r="B853" s="69" t="str">
        <f>'3500 '!B865</f>
        <v/>
      </c>
      <c r="C853" s="8" t="str">
        <f>'3500 '!C865</f>
        <v>ხარჯები</v>
      </c>
      <c r="D853" s="9">
        <f>'3500 '!D865</f>
        <v>10000</v>
      </c>
      <c r="E853" s="9">
        <f>'3500 '!E865</f>
        <v>10000.1</v>
      </c>
      <c r="F853" s="41">
        <f>'3500 '!F865</f>
        <v>7017.6</v>
      </c>
      <c r="G853" s="41">
        <f>'3500 '!G865</f>
        <v>7017.5125099999996</v>
      </c>
      <c r="H853" s="50">
        <f>'3500 '!L865</f>
        <v>0.99998753277473773</v>
      </c>
      <c r="I853" s="9">
        <f>'3500 '!M865</f>
        <v>0</v>
      </c>
      <c r="J853" s="9">
        <f>'3500 '!O865</f>
        <v>750.45339999999987</v>
      </c>
      <c r="K853" s="9">
        <f>'3500 '!S865</f>
        <v>746.60240999999951</v>
      </c>
      <c r="L853" s="41">
        <f>'3500 '!T865</f>
        <v>8.7490000000798318E-2</v>
      </c>
      <c r="M853" s="50">
        <f>'3500 '!U865</f>
        <v>0.70174423355766435</v>
      </c>
      <c r="N853" s="60">
        <f>'3500 '!V865</f>
        <v>2982.5874900000008</v>
      </c>
      <c r="O853" s="50">
        <f>'3500 '!AB865</f>
        <v>1.004841202587974</v>
      </c>
      <c r="P853" s="60">
        <f>G853+'3500 '!W865-K853</f>
        <v>8922.910100000001</v>
      </c>
      <c r="Q853" s="81"/>
    </row>
    <row r="854" spans="1:17" s="6" customFormat="1" ht="18" x14ac:dyDescent="0.25">
      <c r="A854" s="6" t="str">
        <f>'3500 '!A866</f>
        <v>b</v>
      </c>
      <c r="B854" s="70" t="str">
        <f>'3500 '!B866</f>
        <v/>
      </c>
      <c r="C854" s="10" t="str">
        <f>'3500 '!C866</f>
        <v>შრომის ანაზღაურება</v>
      </c>
      <c r="D854" s="12">
        <f>'3500 '!D866</f>
        <v>0</v>
      </c>
      <c r="E854" s="12">
        <f>'3500 '!E866</f>
        <v>0</v>
      </c>
      <c r="F854" s="43">
        <f>'3500 '!F866</f>
        <v>0</v>
      </c>
      <c r="G854" s="43">
        <f>'3500 '!G866</f>
        <v>0</v>
      </c>
      <c r="H854" s="52" t="str">
        <f>'3500 '!L866</f>
        <v/>
      </c>
      <c r="I854" s="12">
        <f>'3500 '!M866</f>
        <v>0</v>
      </c>
      <c r="J854" s="12">
        <f>'3500 '!O866</f>
        <v>0</v>
      </c>
      <c r="K854" s="12">
        <f>'3500 '!S866</f>
        <v>0</v>
      </c>
      <c r="L854" s="43">
        <f>'3500 '!T866</f>
        <v>0</v>
      </c>
      <c r="M854" s="52" t="str">
        <f>'3500 '!U866</f>
        <v/>
      </c>
      <c r="N854" s="62">
        <f>'3500 '!V866</f>
        <v>0</v>
      </c>
      <c r="O854" s="52" t="str">
        <f>'3500 '!AB866</f>
        <v/>
      </c>
      <c r="P854" s="62">
        <f>G854+'3500 '!W866-K854</f>
        <v>0</v>
      </c>
      <c r="Q854" s="81"/>
    </row>
    <row r="855" spans="1:17" s="6" customFormat="1" ht="18" x14ac:dyDescent="0.25">
      <c r="A855" s="6" t="str">
        <f>'3500 '!A867</f>
        <v>b</v>
      </c>
      <c r="B855" s="70" t="str">
        <f>'3500 '!B867</f>
        <v/>
      </c>
      <c r="C855" s="10" t="str">
        <f>'3500 '!C867</f>
        <v>საქონელი და მომსახურება</v>
      </c>
      <c r="D855" s="12">
        <f>'3500 '!D867</f>
        <v>0</v>
      </c>
      <c r="E855" s="12">
        <f>'3500 '!E867</f>
        <v>0</v>
      </c>
      <c r="F855" s="43">
        <f>'3500 '!F867</f>
        <v>0</v>
      </c>
      <c r="G855" s="43">
        <f>'3500 '!G867</f>
        <v>0</v>
      </c>
      <c r="H855" s="52" t="str">
        <f>'3500 '!L867</f>
        <v/>
      </c>
      <c r="I855" s="12">
        <f>'3500 '!M867</f>
        <v>0</v>
      </c>
      <c r="J855" s="12">
        <f>'3500 '!O867</f>
        <v>0</v>
      </c>
      <c r="K855" s="12">
        <f>'3500 '!S867</f>
        <v>0</v>
      </c>
      <c r="L855" s="43">
        <f>'3500 '!T867</f>
        <v>0</v>
      </c>
      <c r="M855" s="52" t="str">
        <f>'3500 '!U867</f>
        <v/>
      </c>
      <c r="N855" s="62">
        <f>'3500 '!V867</f>
        <v>0</v>
      </c>
      <c r="O855" s="52" t="str">
        <f>'3500 '!AB867</f>
        <v/>
      </c>
      <c r="P855" s="62">
        <f>G855+'3500 '!W867-K855</f>
        <v>0</v>
      </c>
      <c r="Q855" s="81"/>
    </row>
    <row r="856" spans="1:17" s="6" customFormat="1" ht="18" x14ac:dyDescent="0.25">
      <c r="A856" s="6" t="str">
        <f>'3500 '!A868</f>
        <v>b</v>
      </c>
      <c r="B856" s="70" t="str">
        <f>'3500 '!B868</f>
        <v/>
      </c>
      <c r="C856" s="10" t="str">
        <f>'3500 '!C868</f>
        <v>პროცენტი</v>
      </c>
      <c r="D856" s="12">
        <f>'3500 '!D868</f>
        <v>0</v>
      </c>
      <c r="E856" s="12">
        <f>'3500 '!E868</f>
        <v>0</v>
      </c>
      <c r="F856" s="43">
        <f>'3500 '!F868</f>
        <v>0</v>
      </c>
      <c r="G856" s="43">
        <f>'3500 '!G868</f>
        <v>0</v>
      </c>
      <c r="H856" s="52" t="str">
        <f>'3500 '!L868</f>
        <v/>
      </c>
      <c r="I856" s="12">
        <f>'3500 '!M868</f>
        <v>0</v>
      </c>
      <c r="J856" s="12">
        <f>'3500 '!O868</f>
        <v>0</v>
      </c>
      <c r="K856" s="12">
        <f>'3500 '!S868</f>
        <v>0</v>
      </c>
      <c r="L856" s="43">
        <f>'3500 '!T868</f>
        <v>0</v>
      </c>
      <c r="M856" s="52" t="str">
        <f>'3500 '!U868</f>
        <v/>
      </c>
      <c r="N856" s="62">
        <f>'3500 '!V868</f>
        <v>0</v>
      </c>
      <c r="O856" s="52" t="str">
        <f>'3500 '!AB868</f>
        <v/>
      </c>
      <c r="P856" s="62">
        <f>G856+'3500 '!W868-K856</f>
        <v>0</v>
      </c>
      <c r="Q856" s="81"/>
    </row>
    <row r="857" spans="1:17" s="6" customFormat="1" ht="18" x14ac:dyDescent="0.25">
      <c r="A857" s="6" t="str">
        <f>'3500 '!A869</f>
        <v>b</v>
      </c>
      <c r="B857" s="70" t="str">
        <f>'3500 '!B869</f>
        <v/>
      </c>
      <c r="C857" s="10" t="str">
        <f>'3500 '!C869</f>
        <v>სუბსიდიები</v>
      </c>
      <c r="D857" s="12">
        <f>'3500 '!D869</f>
        <v>0</v>
      </c>
      <c r="E857" s="12">
        <f>'3500 '!E869</f>
        <v>0</v>
      </c>
      <c r="F857" s="43">
        <f>'3500 '!F869</f>
        <v>0</v>
      </c>
      <c r="G857" s="43">
        <f>'3500 '!G869</f>
        <v>0</v>
      </c>
      <c r="H857" s="52" t="str">
        <f>'3500 '!L869</f>
        <v/>
      </c>
      <c r="I857" s="12">
        <f>'3500 '!M869</f>
        <v>0</v>
      </c>
      <c r="J857" s="12">
        <f>'3500 '!O869</f>
        <v>0</v>
      </c>
      <c r="K857" s="12">
        <f>'3500 '!S869</f>
        <v>0</v>
      </c>
      <c r="L857" s="43">
        <f>'3500 '!T869</f>
        <v>0</v>
      </c>
      <c r="M857" s="52" t="str">
        <f>'3500 '!U869</f>
        <v/>
      </c>
      <c r="N857" s="62">
        <f>'3500 '!V869</f>
        <v>0</v>
      </c>
      <c r="O857" s="52" t="str">
        <f>'3500 '!AB869</f>
        <v/>
      </c>
      <c r="P857" s="62">
        <f>G857+'3500 '!W869-K857</f>
        <v>0</v>
      </c>
      <c r="Q857" s="81"/>
    </row>
    <row r="858" spans="1:17" s="6" customFormat="1" ht="18" x14ac:dyDescent="0.25">
      <c r="A858" s="6" t="str">
        <f>'3500 '!A870</f>
        <v>b</v>
      </c>
      <c r="B858" s="70" t="str">
        <f>'3500 '!B870</f>
        <v/>
      </c>
      <c r="C858" s="10" t="str">
        <f>'3500 '!C870</f>
        <v>გრანტები</v>
      </c>
      <c r="D858" s="12">
        <f>'3500 '!D870</f>
        <v>0</v>
      </c>
      <c r="E858" s="12">
        <f>'3500 '!E870</f>
        <v>0</v>
      </c>
      <c r="F858" s="43">
        <f>'3500 '!F870</f>
        <v>0</v>
      </c>
      <c r="G858" s="43">
        <f>'3500 '!G870</f>
        <v>0</v>
      </c>
      <c r="H858" s="52" t="str">
        <f>'3500 '!L870</f>
        <v/>
      </c>
      <c r="I858" s="12">
        <f>'3500 '!M870</f>
        <v>0</v>
      </c>
      <c r="J858" s="12">
        <f>'3500 '!O870</f>
        <v>0</v>
      </c>
      <c r="K858" s="12">
        <f>'3500 '!S870</f>
        <v>0</v>
      </c>
      <c r="L858" s="43">
        <f>'3500 '!T870</f>
        <v>0</v>
      </c>
      <c r="M858" s="52" t="str">
        <f>'3500 '!U870</f>
        <v/>
      </c>
      <c r="N858" s="62">
        <f>'3500 '!V870</f>
        <v>0</v>
      </c>
      <c r="O858" s="52" t="str">
        <f>'3500 '!AB870</f>
        <v/>
      </c>
      <c r="P858" s="62">
        <f>G858+'3500 '!W870-K858</f>
        <v>0</v>
      </c>
      <c r="Q858" s="81"/>
    </row>
    <row r="859" spans="1:17" s="6" customFormat="1" ht="18" x14ac:dyDescent="0.25">
      <c r="A859" s="6" t="str">
        <f>'3500 '!A871</f>
        <v>b</v>
      </c>
      <c r="B859" s="70" t="str">
        <f>'3500 '!B871</f>
        <v/>
      </c>
      <c r="C859" s="10" t="str">
        <f>'3500 '!C871</f>
        <v>სოციალური უზრუნველყოფა</v>
      </c>
      <c r="D859" s="11">
        <f>'3500 '!D871</f>
        <v>10000</v>
      </c>
      <c r="E859" s="11">
        <f>'3500 '!E871</f>
        <v>10000.1</v>
      </c>
      <c r="F859" s="42">
        <f>'3500 '!F871</f>
        <v>7017.6</v>
      </c>
      <c r="G859" s="42">
        <f>'3500 '!G871</f>
        <v>7017.5125099999996</v>
      </c>
      <c r="H859" s="51">
        <f>'3500 '!L871</f>
        <v>0.99998753277473773</v>
      </c>
      <c r="I859" s="11">
        <f>'3500 '!M871</f>
        <v>0</v>
      </c>
      <c r="J859" s="11">
        <f>'3500 '!O871</f>
        <v>750.45339999999987</v>
      </c>
      <c r="K859" s="11">
        <f>'3500 '!S871</f>
        <v>746.60240999999951</v>
      </c>
      <c r="L859" s="42">
        <f>'3500 '!T871</f>
        <v>8.7490000000798318E-2</v>
      </c>
      <c r="M859" s="51">
        <f>'3500 '!U871</f>
        <v>0.70174423355766435</v>
      </c>
      <c r="N859" s="61">
        <f>'3500 '!V871</f>
        <v>2982.5874900000008</v>
      </c>
      <c r="O859" s="51">
        <f>'3500 '!AB871</f>
        <v>1.004841202587974</v>
      </c>
      <c r="P859" s="61">
        <f>G859+'3500 '!W871-K859</f>
        <v>8922.910100000001</v>
      </c>
      <c r="Q859" s="81"/>
    </row>
    <row r="860" spans="1:17" s="6" customFormat="1" ht="18" x14ac:dyDescent="0.25">
      <c r="A860" s="6" t="str">
        <f>'3500 '!A872</f>
        <v>b</v>
      </c>
      <c r="B860" s="70" t="str">
        <f>'3500 '!B872</f>
        <v/>
      </c>
      <c r="C860" s="10" t="str">
        <f>'3500 '!C872</f>
        <v>სხვა ხარჯები</v>
      </c>
      <c r="D860" s="12">
        <f>'3500 '!D872</f>
        <v>0</v>
      </c>
      <c r="E860" s="12">
        <f>'3500 '!E872</f>
        <v>0</v>
      </c>
      <c r="F860" s="43">
        <f>'3500 '!F872</f>
        <v>0</v>
      </c>
      <c r="G860" s="43">
        <f>'3500 '!G872</f>
        <v>0</v>
      </c>
      <c r="H860" s="52" t="str">
        <f>'3500 '!L872</f>
        <v/>
      </c>
      <c r="I860" s="12">
        <f>'3500 '!M872</f>
        <v>0</v>
      </c>
      <c r="J860" s="12">
        <f>'3500 '!O872</f>
        <v>0</v>
      </c>
      <c r="K860" s="12">
        <f>'3500 '!S872</f>
        <v>0</v>
      </c>
      <c r="L860" s="43">
        <f>'3500 '!T872</f>
        <v>0</v>
      </c>
      <c r="M860" s="52" t="str">
        <f>'3500 '!U872</f>
        <v/>
      </c>
      <c r="N860" s="62">
        <f>'3500 '!V872</f>
        <v>0</v>
      </c>
      <c r="O860" s="52" t="str">
        <f>'3500 '!AB872</f>
        <v/>
      </c>
      <c r="P860" s="62">
        <f>G860+'3500 '!W872-K860</f>
        <v>0</v>
      </c>
      <c r="Q860" s="81"/>
    </row>
    <row r="861" spans="1:17" s="6" customFormat="1" ht="30" x14ac:dyDescent="0.25">
      <c r="A861" s="6" t="str">
        <f>'3500 '!A873</f>
        <v>b</v>
      </c>
      <c r="B861" s="69" t="str">
        <f>'3500 '!B873</f>
        <v/>
      </c>
      <c r="C861" s="13" t="str">
        <f>'3500 '!C873</f>
        <v>არაფინანსური აქტივების ზრდა</v>
      </c>
      <c r="D861" s="14">
        <f>'3500 '!D873</f>
        <v>0</v>
      </c>
      <c r="E861" s="14">
        <f>'3500 '!E873</f>
        <v>0</v>
      </c>
      <c r="F861" s="44">
        <f>'3500 '!F873</f>
        <v>0</v>
      </c>
      <c r="G861" s="44">
        <f>'3500 '!G873</f>
        <v>0</v>
      </c>
      <c r="H861" s="53" t="str">
        <f>'3500 '!L873</f>
        <v/>
      </c>
      <c r="I861" s="14">
        <f>'3500 '!M873</f>
        <v>0</v>
      </c>
      <c r="J861" s="14">
        <f>'3500 '!O873</f>
        <v>0</v>
      </c>
      <c r="K861" s="14">
        <f>'3500 '!S873</f>
        <v>0</v>
      </c>
      <c r="L861" s="44">
        <f>'3500 '!T873</f>
        <v>0</v>
      </c>
      <c r="M861" s="53" t="str">
        <f>'3500 '!U873</f>
        <v/>
      </c>
      <c r="N861" s="63">
        <f>'3500 '!V873</f>
        <v>0</v>
      </c>
      <c r="O861" s="53" t="str">
        <f>'3500 '!AB873</f>
        <v/>
      </c>
      <c r="P861" s="63">
        <f>G861+'3500 '!W873-K861</f>
        <v>0</v>
      </c>
      <c r="Q861" s="81"/>
    </row>
    <row r="862" spans="1:17" s="6" customFormat="1" x14ac:dyDescent="0.25">
      <c r="A862" s="6" t="str">
        <f>'3500 '!A874</f>
        <v>b</v>
      </c>
      <c r="B862" s="69" t="str">
        <f>'3500 '!B874</f>
        <v/>
      </c>
      <c r="C862" s="13" t="str">
        <f>'3500 '!C874</f>
        <v>ფინანსური აქტივების ზრდა</v>
      </c>
      <c r="D862" s="14">
        <f>'3500 '!D874</f>
        <v>0</v>
      </c>
      <c r="E862" s="14">
        <f>'3500 '!E874</f>
        <v>0</v>
      </c>
      <c r="F862" s="44">
        <f>'3500 '!F874</f>
        <v>0</v>
      </c>
      <c r="G862" s="44">
        <f>'3500 '!G874</f>
        <v>0</v>
      </c>
      <c r="H862" s="53" t="str">
        <f>'3500 '!L874</f>
        <v/>
      </c>
      <c r="I862" s="14">
        <f>'3500 '!M874</f>
        <v>0</v>
      </c>
      <c r="J862" s="14">
        <f>'3500 '!O874</f>
        <v>0</v>
      </c>
      <c r="K862" s="14">
        <f>'3500 '!S874</f>
        <v>0</v>
      </c>
      <c r="L862" s="44">
        <f>'3500 '!T874</f>
        <v>0</v>
      </c>
      <c r="M862" s="53" t="str">
        <f>'3500 '!U874</f>
        <v/>
      </c>
      <c r="N862" s="63">
        <f>'3500 '!V874</f>
        <v>0</v>
      </c>
      <c r="O862" s="53" t="str">
        <f>'3500 '!AB874</f>
        <v/>
      </c>
      <c r="P862" s="63">
        <f>G862+'3500 '!W874-K862</f>
        <v>0</v>
      </c>
      <c r="Q862" s="81"/>
    </row>
    <row r="863" spans="1:17" s="6" customFormat="1" ht="15.75" thickBot="1" x14ac:dyDescent="0.3">
      <c r="A863" s="6" t="str">
        <f>'3500 '!A875</f>
        <v>b</v>
      </c>
      <c r="B863" s="71" t="str">
        <f>'3500 '!B875</f>
        <v/>
      </c>
      <c r="C863" s="17" t="str">
        <f>'3500 '!C875</f>
        <v>ვალდებულებების კლება</v>
      </c>
      <c r="D863" s="18">
        <f>'3500 '!D875</f>
        <v>0</v>
      </c>
      <c r="E863" s="18">
        <f>'3500 '!E875</f>
        <v>0</v>
      </c>
      <c r="F863" s="46">
        <f>'3500 '!F875</f>
        <v>0</v>
      </c>
      <c r="G863" s="46">
        <f>'3500 '!G875</f>
        <v>0</v>
      </c>
      <c r="H863" s="55" t="str">
        <f>'3500 '!L875</f>
        <v/>
      </c>
      <c r="I863" s="18">
        <f>'3500 '!M875</f>
        <v>0</v>
      </c>
      <c r="J863" s="18">
        <f>'3500 '!O875</f>
        <v>0</v>
      </c>
      <c r="K863" s="18">
        <f>'3500 '!S875</f>
        <v>0</v>
      </c>
      <c r="L863" s="46">
        <f>'3500 '!T875</f>
        <v>0</v>
      </c>
      <c r="M863" s="55" t="str">
        <f>'3500 '!U875</f>
        <v/>
      </c>
      <c r="N863" s="65">
        <f>'3500 '!V875</f>
        <v>0</v>
      </c>
      <c r="O863" s="55" t="str">
        <f>'3500 '!AB875</f>
        <v/>
      </c>
      <c r="P863" s="65">
        <f>G863+'3500 '!W875-K863</f>
        <v>0</v>
      </c>
      <c r="Q863" s="81"/>
    </row>
    <row r="864" spans="1:17" s="6" customFormat="1" ht="111.75" thickTop="1" thickBot="1" x14ac:dyDescent="0.3">
      <c r="A864" s="6" t="str">
        <f>'3500 '!A876</f>
        <v>a</v>
      </c>
      <c r="B864" s="67" t="str">
        <f>'3500 '!B876</f>
        <v>35 03 02 07 02</v>
      </c>
      <c r="C864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64" s="7">
        <f>'3500 '!D876</f>
        <v>1000</v>
      </c>
      <c r="E864" s="7">
        <f>'3500 '!E876</f>
        <v>879</v>
      </c>
      <c r="F864" s="40">
        <f>'3500 '!F876</f>
        <v>665.6</v>
      </c>
      <c r="G864" s="40">
        <f>'3500 '!G876</f>
        <v>656.09835999999996</v>
      </c>
      <c r="H864" s="49">
        <f>'3500 '!L876</f>
        <v>0.9857246995192307</v>
      </c>
      <c r="I864" s="7">
        <f>'3500 '!M876</f>
        <v>0</v>
      </c>
      <c r="J864" s="7">
        <f>'3500 '!O876</f>
        <v>85.414279999999962</v>
      </c>
      <c r="K864" s="7">
        <f>'3500 '!S876</f>
        <v>50.348539999999957</v>
      </c>
      <c r="L864" s="40">
        <f>'3500 '!T876</f>
        <v>9.5016400000000658</v>
      </c>
      <c r="M864" s="49">
        <f>'3500 '!U876</f>
        <v>0.7464145164960182</v>
      </c>
      <c r="N864" s="59">
        <f>'3500 '!V876</f>
        <v>222.90164000000004</v>
      </c>
      <c r="O864" s="49">
        <f>'3500 '!AB876</f>
        <v>0.97053283276450508</v>
      </c>
      <c r="P864" s="59">
        <f>G864+'3500 '!W876-K864</f>
        <v>824.34982000000002</v>
      </c>
    </row>
    <row r="865" spans="1:16" s="6" customFormat="1" ht="18.75" thickTop="1" x14ac:dyDescent="0.25">
      <c r="A865" s="6" t="str">
        <f>'3500 '!A877</f>
        <v>b</v>
      </c>
      <c r="B865" s="69" t="str">
        <f>'3500 '!B877</f>
        <v/>
      </c>
      <c r="C865" s="8" t="str">
        <f>'3500 '!C877</f>
        <v>ხარჯები</v>
      </c>
      <c r="D865" s="9">
        <f>'3500 '!D877</f>
        <v>1000</v>
      </c>
      <c r="E865" s="9">
        <f>'3500 '!E877</f>
        <v>879</v>
      </c>
      <c r="F865" s="41">
        <f>'3500 '!F877</f>
        <v>665.6</v>
      </c>
      <c r="G865" s="41">
        <f>'3500 '!G877</f>
        <v>656.09835999999996</v>
      </c>
      <c r="H865" s="50">
        <f>'3500 '!L877</f>
        <v>0.9857246995192307</v>
      </c>
      <c r="I865" s="9">
        <f>'3500 '!M877</f>
        <v>0</v>
      </c>
      <c r="J865" s="9">
        <f>'3500 '!O877</f>
        <v>85.414279999999962</v>
      </c>
      <c r="K865" s="9">
        <f>'3500 '!S877</f>
        <v>50.348539999999957</v>
      </c>
      <c r="L865" s="41">
        <f>'3500 '!T877</f>
        <v>9.5016400000000658</v>
      </c>
      <c r="M865" s="50">
        <f>'3500 '!U877</f>
        <v>0.7464145164960182</v>
      </c>
      <c r="N865" s="60">
        <f>'3500 '!V877</f>
        <v>222.90164000000004</v>
      </c>
      <c r="O865" s="50">
        <f>'3500 '!AB877</f>
        <v>0.97053283276450508</v>
      </c>
      <c r="P865" s="60">
        <f>G865+'3500 '!W877-K865</f>
        <v>824.34982000000002</v>
      </c>
    </row>
    <row r="866" spans="1:16" s="6" customFormat="1" ht="18" x14ac:dyDescent="0.25">
      <c r="A866" s="6" t="str">
        <f>'3500 '!A878</f>
        <v>b</v>
      </c>
      <c r="B866" s="70" t="str">
        <f>'3500 '!B878</f>
        <v/>
      </c>
      <c r="C866" s="10" t="str">
        <f>'3500 '!C878</f>
        <v>შრომის ანაზღაურება</v>
      </c>
      <c r="D866" s="12">
        <f>'3500 '!D878</f>
        <v>0</v>
      </c>
      <c r="E866" s="12">
        <f>'3500 '!E878</f>
        <v>0</v>
      </c>
      <c r="F866" s="43">
        <f>'3500 '!F878</f>
        <v>0</v>
      </c>
      <c r="G866" s="43">
        <f>'3500 '!G878</f>
        <v>0</v>
      </c>
      <c r="H866" s="52" t="str">
        <f>'3500 '!L878</f>
        <v/>
      </c>
      <c r="I866" s="12">
        <f>'3500 '!M878</f>
        <v>0</v>
      </c>
      <c r="J866" s="12">
        <f>'3500 '!O878</f>
        <v>0</v>
      </c>
      <c r="K866" s="12">
        <f>'3500 '!S878</f>
        <v>0</v>
      </c>
      <c r="L866" s="43">
        <f>'3500 '!T878</f>
        <v>0</v>
      </c>
      <c r="M866" s="52" t="str">
        <f>'3500 '!U878</f>
        <v/>
      </c>
      <c r="N866" s="62">
        <f>'3500 '!V878</f>
        <v>0</v>
      </c>
      <c r="O866" s="52" t="str">
        <f>'3500 '!AB878</f>
        <v/>
      </c>
      <c r="P866" s="62">
        <f>G866+'3500 '!W878-K866</f>
        <v>0</v>
      </c>
    </row>
    <row r="867" spans="1:16" s="6" customFormat="1" ht="18" x14ac:dyDescent="0.25">
      <c r="A867" s="6" t="str">
        <f>'3500 '!A879</f>
        <v>b</v>
      </c>
      <c r="B867" s="70" t="str">
        <f>'3500 '!B879</f>
        <v/>
      </c>
      <c r="C867" s="35" t="str">
        <f>'3500 '!C879</f>
        <v>საქონელი და მომსახურება</v>
      </c>
      <c r="D867" s="11">
        <f>'3500 '!D879</f>
        <v>1000</v>
      </c>
      <c r="E867" s="11">
        <f>'3500 '!E879</f>
        <v>879</v>
      </c>
      <c r="F867" s="42">
        <f>'3500 '!F879</f>
        <v>665.6</v>
      </c>
      <c r="G867" s="42">
        <f>'3500 '!G879</f>
        <v>656.09835999999996</v>
      </c>
      <c r="H867" s="51">
        <f>'3500 '!L879</f>
        <v>0.9857246995192307</v>
      </c>
      <c r="I867" s="11">
        <f>'3500 '!M879</f>
        <v>0</v>
      </c>
      <c r="J867" s="11">
        <f>'3500 '!O879</f>
        <v>85.414279999999962</v>
      </c>
      <c r="K867" s="11">
        <f>'3500 '!S879</f>
        <v>50.348539999999957</v>
      </c>
      <c r="L867" s="42">
        <f>'3500 '!T879</f>
        <v>9.5016400000000658</v>
      </c>
      <c r="M867" s="51">
        <f>'3500 '!U879</f>
        <v>0.7464145164960182</v>
      </c>
      <c r="N867" s="61">
        <f>'3500 '!V879</f>
        <v>222.90164000000004</v>
      </c>
      <c r="O867" s="51">
        <f>'3500 '!AB879</f>
        <v>0.97053283276450508</v>
      </c>
      <c r="P867" s="61">
        <f>G867+'3500 '!W879-K867</f>
        <v>824.34982000000002</v>
      </c>
    </row>
    <row r="868" spans="1:16" s="6" customFormat="1" ht="18" x14ac:dyDescent="0.25">
      <c r="A868" s="6" t="str">
        <f>'3500 '!A880</f>
        <v>b</v>
      </c>
      <c r="B868" s="70" t="str">
        <f>'3500 '!B880</f>
        <v/>
      </c>
      <c r="C868" s="10" t="str">
        <f>'3500 '!C880</f>
        <v>პროცენტი</v>
      </c>
      <c r="D868" s="12">
        <f>'3500 '!D880</f>
        <v>0</v>
      </c>
      <c r="E868" s="12">
        <f>'3500 '!E880</f>
        <v>0</v>
      </c>
      <c r="F868" s="43">
        <f>'3500 '!F880</f>
        <v>0</v>
      </c>
      <c r="G868" s="43">
        <f>'3500 '!G880</f>
        <v>0</v>
      </c>
      <c r="H868" s="52" t="str">
        <f>'3500 '!L880</f>
        <v/>
      </c>
      <c r="I868" s="12">
        <f>'3500 '!M880</f>
        <v>0</v>
      </c>
      <c r="J868" s="12">
        <f>'3500 '!O880</f>
        <v>0</v>
      </c>
      <c r="K868" s="12">
        <f>'3500 '!S880</f>
        <v>0</v>
      </c>
      <c r="L868" s="43">
        <f>'3500 '!T880</f>
        <v>0</v>
      </c>
      <c r="M868" s="52" t="str">
        <f>'3500 '!U880</f>
        <v/>
      </c>
      <c r="N868" s="62">
        <f>'3500 '!V880</f>
        <v>0</v>
      </c>
      <c r="O868" s="52" t="str">
        <f>'3500 '!AB880</f>
        <v/>
      </c>
      <c r="P868" s="62">
        <f>G868+'3500 '!W880-K868</f>
        <v>0</v>
      </c>
    </row>
    <row r="869" spans="1:16" s="6" customFormat="1" ht="18" x14ac:dyDescent="0.25">
      <c r="A869" s="6" t="str">
        <f>'3500 '!A881</f>
        <v>b</v>
      </c>
      <c r="B869" s="70" t="str">
        <f>'3500 '!B881</f>
        <v/>
      </c>
      <c r="C869" s="10" t="str">
        <f>'3500 '!C881</f>
        <v>სუბსიდიები</v>
      </c>
      <c r="D869" s="12">
        <f>'3500 '!D881</f>
        <v>0</v>
      </c>
      <c r="E869" s="12">
        <f>'3500 '!E881</f>
        <v>0</v>
      </c>
      <c r="F869" s="43">
        <f>'3500 '!F881</f>
        <v>0</v>
      </c>
      <c r="G869" s="43">
        <f>'3500 '!G881</f>
        <v>0</v>
      </c>
      <c r="H869" s="52" t="str">
        <f>'3500 '!L881</f>
        <v/>
      </c>
      <c r="I869" s="12">
        <f>'3500 '!M881</f>
        <v>0</v>
      </c>
      <c r="J869" s="12">
        <f>'3500 '!O881</f>
        <v>0</v>
      </c>
      <c r="K869" s="12">
        <f>'3500 '!S881</f>
        <v>0</v>
      </c>
      <c r="L869" s="43">
        <f>'3500 '!T881</f>
        <v>0</v>
      </c>
      <c r="M869" s="52" t="str">
        <f>'3500 '!U881</f>
        <v/>
      </c>
      <c r="N869" s="62">
        <f>'3500 '!V881</f>
        <v>0</v>
      </c>
      <c r="O869" s="52" t="str">
        <f>'3500 '!AB881</f>
        <v/>
      </c>
      <c r="P869" s="62">
        <f>G869+'3500 '!W881-K869</f>
        <v>0</v>
      </c>
    </row>
    <row r="870" spans="1:16" s="6" customFormat="1" ht="18" x14ac:dyDescent="0.25">
      <c r="A870" s="6" t="str">
        <f>'3500 '!A882</f>
        <v>b</v>
      </c>
      <c r="B870" s="70" t="str">
        <f>'3500 '!B882</f>
        <v/>
      </c>
      <c r="C870" s="10" t="str">
        <f>'3500 '!C882</f>
        <v>გრანტები</v>
      </c>
      <c r="D870" s="12">
        <f>'3500 '!D882</f>
        <v>0</v>
      </c>
      <c r="E870" s="12">
        <f>'3500 '!E882</f>
        <v>0</v>
      </c>
      <c r="F870" s="43">
        <f>'3500 '!F882</f>
        <v>0</v>
      </c>
      <c r="G870" s="43">
        <f>'3500 '!G882</f>
        <v>0</v>
      </c>
      <c r="H870" s="52" t="str">
        <f>'3500 '!L882</f>
        <v/>
      </c>
      <c r="I870" s="12">
        <f>'3500 '!M882</f>
        <v>0</v>
      </c>
      <c r="J870" s="12">
        <f>'3500 '!O882</f>
        <v>0</v>
      </c>
      <c r="K870" s="12">
        <f>'3500 '!S882</f>
        <v>0</v>
      </c>
      <c r="L870" s="43">
        <f>'3500 '!T882</f>
        <v>0</v>
      </c>
      <c r="M870" s="52" t="str">
        <f>'3500 '!U882</f>
        <v/>
      </c>
      <c r="N870" s="62">
        <f>'3500 '!V882</f>
        <v>0</v>
      </c>
      <c r="O870" s="52" t="str">
        <f>'3500 '!AB882</f>
        <v/>
      </c>
      <c r="P870" s="62">
        <f>G870+'3500 '!W882-K870</f>
        <v>0</v>
      </c>
    </row>
    <row r="871" spans="1:16" s="6" customFormat="1" ht="18" x14ac:dyDescent="0.25">
      <c r="A871" s="6" t="str">
        <f>'3500 '!A883</f>
        <v>b</v>
      </c>
      <c r="B871" s="70" t="str">
        <f>'3500 '!B883</f>
        <v/>
      </c>
      <c r="C871" s="10" t="str">
        <f>'3500 '!C883</f>
        <v>სოციალური უზრუნველყოფა</v>
      </c>
      <c r="D871" s="12">
        <f>'3500 '!D883</f>
        <v>0</v>
      </c>
      <c r="E871" s="12">
        <f>'3500 '!E883</f>
        <v>0</v>
      </c>
      <c r="F871" s="43">
        <f>'3500 '!F883</f>
        <v>0</v>
      </c>
      <c r="G871" s="43">
        <f>'3500 '!G883</f>
        <v>0</v>
      </c>
      <c r="H871" s="52" t="str">
        <f>'3500 '!L883</f>
        <v/>
      </c>
      <c r="I871" s="12">
        <f>'3500 '!M883</f>
        <v>0</v>
      </c>
      <c r="J871" s="12">
        <f>'3500 '!O883</f>
        <v>0</v>
      </c>
      <c r="K871" s="12">
        <f>'3500 '!S883</f>
        <v>0</v>
      </c>
      <c r="L871" s="43">
        <f>'3500 '!T883</f>
        <v>0</v>
      </c>
      <c r="M871" s="52" t="str">
        <f>'3500 '!U883</f>
        <v/>
      </c>
      <c r="N871" s="62">
        <f>'3500 '!V883</f>
        <v>0</v>
      </c>
      <c r="O871" s="52" t="str">
        <f>'3500 '!AB883</f>
        <v/>
      </c>
      <c r="P871" s="62">
        <f>G871+'3500 '!W883-K871</f>
        <v>0</v>
      </c>
    </row>
    <row r="872" spans="1:16" s="6" customFormat="1" ht="18" x14ac:dyDescent="0.25">
      <c r="A872" s="6" t="str">
        <f>'3500 '!A884</f>
        <v>b</v>
      </c>
      <c r="B872" s="70" t="str">
        <f>'3500 '!B884</f>
        <v/>
      </c>
      <c r="C872" s="10" t="str">
        <f>'3500 '!C884</f>
        <v>სხვა ხარჯები</v>
      </c>
      <c r="D872" s="12">
        <f>'3500 '!D884</f>
        <v>0</v>
      </c>
      <c r="E872" s="12">
        <f>'3500 '!E884</f>
        <v>0</v>
      </c>
      <c r="F872" s="43">
        <f>'3500 '!F884</f>
        <v>0</v>
      </c>
      <c r="G872" s="43">
        <f>'3500 '!G884</f>
        <v>0</v>
      </c>
      <c r="H872" s="52" t="str">
        <f>'3500 '!L884</f>
        <v/>
      </c>
      <c r="I872" s="12">
        <f>'3500 '!M884</f>
        <v>0</v>
      </c>
      <c r="J872" s="12">
        <f>'3500 '!O884</f>
        <v>0</v>
      </c>
      <c r="K872" s="12">
        <f>'3500 '!S884</f>
        <v>0</v>
      </c>
      <c r="L872" s="43">
        <f>'3500 '!T884</f>
        <v>0</v>
      </c>
      <c r="M872" s="52" t="str">
        <f>'3500 '!U884</f>
        <v/>
      </c>
      <c r="N872" s="62">
        <f>'3500 '!V884</f>
        <v>0</v>
      </c>
      <c r="O872" s="52" t="str">
        <f>'3500 '!AB884</f>
        <v/>
      </c>
      <c r="P872" s="62">
        <f>G872+'3500 '!W884-K872</f>
        <v>0</v>
      </c>
    </row>
    <row r="873" spans="1:16" s="6" customFormat="1" ht="30" x14ac:dyDescent="0.25">
      <c r="A873" s="6" t="str">
        <f>'3500 '!A885</f>
        <v>b</v>
      </c>
      <c r="B873" s="69" t="str">
        <f>'3500 '!B885</f>
        <v/>
      </c>
      <c r="C873" s="13" t="str">
        <f>'3500 '!C885</f>
        <v>არაფინანსური აქტივების ზრდა</v>
      </c>
      <c r="D873" s="14">
        <f>'3500 '!D885</f>
        <v>0</v>
      </c>
      <c r="E873" s="14">
        <f>'3500 '!E885</f>
        <v>0</v>
      </c>
      <c r="F873" s="44">
        <f>'3500 '!F885</f>
        <v>0</v>
      </c>
      <c r="G873" s="44">
        <f>'3500 '!G885</f>
        <v>0</v>
      </c>
      <c r="H873" s="53" t="str">
        <f>'3500 '!L885</f>
        <v/>
      </c>
      <c r="I873" s="14">
        <f>'3500 '!M885</f>
        <v>0</v>
      </c>
      <c r="J873" s="14">
        <f>'3500 '!O885</f>
        <v>0</v>
      </c>
      <c r="K873" s="14">
        <f>'3500 '!S885</f>
        <v>0</v>
      </c>
      <c r="L873" s="44">
        <f>'3500 '!T885</f>
        <v>0</v>
      </c>
      <c r="M873" s="53" t="str">
        <f>'3500 '!U885</f>
        <v/>
      </c>
      <c r="N873" s="63">
        <f>'3500 '!V885</f>
        <v>0</v>
      </c>
      <c r="O873" s="53" t="str">
        <f>'3500 '!AB885</f>
        <v/>
      </c>
      <c r="P873" s="63">
        <f>G873+'3500 '!W885-K873</f>
        <v>0</v>
      </c>
    </row>
    <row r="874" spans="1:16" s="6" customFormat="1" x14ac:dyDescent="0.25">
      <c r="A874" s="6" t="str">
        <f>'3500 '!A886</f>
        <v>b</v>
      </c>
      <c r="B874" s="69" t="str">
        <f>'3500 '!B886</f>
        <v/>
      </c>
      <c r="C874" s="13" t="str">
        <f>'3500 '!C886</f>
        <v>ფინანსური აქტივების ზრდა</v>
      </c>
      <c r="D874" s="14">
        <f>'3500 '!D886</f>
        <v>0</v>
      </c>
      <c r="E874" s="14">
        <f>'3500 '!E886</f>
        <v>0</v>
      </c>
      <c r="F874" s="44">
        <f>'3500 '!F886</f>
        <v>0</v>
      </c>
      <c r="G874" s="44">
        <f>'3500 '!G886</f>
        <v>0</v>
      </c>
      <c r="H874" s="53" t="str">
        <f>'3500 '!L886</f>
        <v/>
      </c>
      <c r="I874" s="14">
        <f>'3500 '!M886</f>
        <v>0</v>
      </c>
      <c r="J874" s="14">
        <f>'3500 '!O886</f>
        <v>0</v>
      </c>
      <c r="K874" s="14">
        <f>'3500 '!S886</f>
        <v>0</v>
      </c>
      <c r="L874" s="44">
        <f>'3500 '!T886</f>
        <v>0</v>
      </c>
      <c r="M874" s="53" t="str">
        <f>'3500 '!U886</f>
        <v/>
      </c>
      <c r="N874" s="63">
        <f>'3500 '!V886</f>
        <v>0</v>
      </c>
      <c r="O874" s="53" t="str">
        <f>'3500 '!AB886</f>
        <v/>
      </c>
      <c r="P874" s="63">
        <f>G874+'3500 '!W886-K874</f>
        <v>0</v>
      </c>
    </row>
    <row r="875" spans="1:16" s="6" customFormat="1" ht="15.75" thickBot="1" x14ac:dyDescent="0.3">
      <c r="A875" s="6" t="str">
        <f>'3500 '!A887</f>
        <v>b</v>
      </c>
      <c r="B875" s="71" t="str">
        <f>'3500 '!B887</f>
        <v/>
      </c>
      <c r="C875" s="17" t="str">
        <f>'3500 '!C887</f>
        <v>ვალდებულებების კლება</v>
      </c>
      <c r="D875" s="18">
        <f>'3500 '!D887</f>
        <v>0</v>
      </c>
      <c r="E875" s="18">
        <f>'3500 '!E887</f>
        <v>0</v>
      </c>
      <c r="F875" s="46">
        <f>'3500 '!F887</f>
        <v>0</v>
      </c>
      <c r="G875" s="46">
        <f>'3500 '!G887</f>
        <v>0</v>
      </c>
      <c r="H875" s="55" t="str">
        <f>'3500 '!L887</f>
        <v/>
      </c>
      <c r="I875" s="18">
        <f>'3500 '!M887</f>
        <v>0</v>
      </c>
      <c r="J875" s="18">
        <f>'3500 '!O887</f>
        <v>0</v>
      </c>
      <c r="K875" s="18">
        <f>'3500 '!S887</f>
        <v>0</v>
      </c>
      <c r="L875" s="46">
        <f>'3500 '!T887</f>
        <v>0</v>
      </c>
      <c r="M875" s="55" t="str">
        <f>'3500 '!U887</f>
        <v/>
      </c>
      <c r="N875" s="65">
        <f>'3500 '!V887</f>
        <v>0</v>
      </c>
      <c r="O875" s="55" t="str">
        <f>'3500 '!AB887</f>
        <v/>
      </c>
      <c r="P875" s="65">
        <f>G875+'3500 '!W887-K875</f>
        <v>0</v>
      </c>
    </row>
    <row r="876" spans="1:16" s="6" customFormat="1" ht="111.75" thickTop="1" thickBot="1" x14ac:dyDescent="0.3">
      <c r="A876" s="6" t="str">
        <f>'3500 '!A888</f>
        <v>a</v>
      </c>
      <c r="B876" s="67" t="str">
        <f>'3500 '!B888</f>
        <v>35 03 02 07 03</v>
      </c>
      <c r="C876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876" s="7">
        <f>'3500 '!D888</f>
        <v>850</v>
      </c>
      <c r="E876" s="7">
        <f>'3500 '!E888</f>
        <v>750</v>
      </c>
      <c r="F876" s="40">
        <f>'3500 '!F888</f>
        <v>360</v>
      </c>
      <c r="G876" s="40">
        <f>'3500 '!G888</f>
        <v>228.15558999999999</v>
      </c>
      <c r="H876" s="49">
        <f>'3500 '!L888</f>
        <v>0.63376552777777773</v>
      </c>
      <c r="I876" s="7">
        <f>'3500 '!M888</f>
        <v>0</v>
      </c>
      <c r="J876" s="7">
        <f>'3500 '!O888</f>
        <v>29.184190000000001</v>
      </c>
      <c r="K876" s="7">
        <f>'3500 '!S888</f>
        <v>28.138260000000002</v>
      </c>
      <c r="L876" s="40">
        <f>'3500 '!T888</f>
        <v>131.84441000000001</v>
      </c>
      <c r="M876" s="49">
        <f>'3500 '!U888</f>
        <v>0.30420745333333332</v>
      </c>
      <c r="N876" s="59">
        <f>'3500 '!V888</f>
        <v>521.84441000000004</v>
      </c>
      <c r="O876" s="49">
        <f>'3500 '!AB888</f>
        <v>0.9042074533333333</v>
      </c>
      <c r="P876" s="59">
        <f>G876+'3500 '!W888-K876</f>
        <v>320.01732999999996</v>
      </c>
    </row>
    <row r="877" spans="1:16" s="6" customFormat="1" ht="18.75" thickTop="1" x14ac:dyDescent="0.25">
      <c r="A877" s="6" t="str">
        <f>'3500 '!A889</f>
        <v>b</v>
      </c>
      <c r="B877" s="69" t="str">
        <f>'3500 '!B889</f>
        <v/>
      </c>
      <c r="C877" s="8" t="str">
        <f>'3500 '!C889</f>
        <v>ხარჯები</v>
      </c>
      <c r="D877" s="9">
        <f>'3500 '!D889</f>
        <v>850</v>
      </c>
      <c r="E877" s="9">
        <f>'3500 '!E889</f>
        <v>750</v>
      </c>
      <c r="F877" s="41">
        <f>'3500 '!F889</f>
        <v>360</v>
      </c>
      <c r="G877" s="41">
        <f>'3500 '!G889</f>
        <v>228.15558999999999</v>
      </c>
      <c r="H877" s="50">
        <f>'3500 '!L889</f>
        <v>0.63376552777777773</v>
      </c>
      <c r="I877" s="9">
        <f>'3500 '!M889</f>
        <v>0</v>
      </c>
      <c r="J877" s="9">
        <f>'3500 '!O889</f>
        <v>29.184190000000001</v>
      </c>
      <c r="K877" s="9">
        <f>'3500 '!S889</f>
        <v>28.138260000000002</v>
      </c>
      <c r="L877" s="41">
        <f>'3500 '!T889</f>
        <v>131.84441000000001</v>
      </c>
      <c r="M877" s="50">
        <f>'3500 '!U889</f>
        <v>0.30420745333333332</v>
      </c>
      <c r="N877" s="60">
        <f>'3500 '!V889</f>
        <v>521.84441000000004</v>
      </c>
      <c r="O877" s="50">
        <f>'3500 '!AB889</f>
        <v>0.9042074533333333</v>
      </c>
      <c r="P877" s="60">
        <f>G877+'3500 '!W889-K877</f>
        <v>320.01732999999996</v>
      </c>
    </row>
    <row r="878" spans="1:16" s="6" customFormat="1" ht="18" x14ac:dyDescent="0.25">
      <c r="A878" s="6" t="str">
        <f>'3500 '!A890</f>
        <v>b</v>
      </c>
      <c r="B878" s="70" t="str">
        <f>'3500 '!B890</f>
        <v/>
      </c>
      <c r="C878" s="10" t="str">
        <f>'3500 '!C890</f>
        <v>შრომის ანაზღაურება</v>
      </c>
      <c r="D878" s="12">
        <f>'3500 '!D890</f>
        <v>0</v>
      </c>
      <c r="E878" s="12">
        <f>'3500 '!E890</f>
        <v>0</v>
      </c>
      <c r="F878" s="43">
        <f>'3500 '!F890</f>
        <v>0</v>
      </c>
      <c r="G878" s="43">
        <f>'3500 '!G890</f>
        <v>0</v>
      </c>
      <c r="H878" s="52" t="str">
        <f>'3500 '!L890</f>
        <v/>
      </c>
      <c r="I878" s="12">
        <f>'3500 '!M890</f>
        <v>0</v>
      </c>
      <c r="J878" s="12">
        <f>'3500 '!O890</f>
        <v>0</v>
      </c>
      <c r="K878" s="12">
        <f>'3500 '!S890</f>
        <v>0</v>
      </c>
      <c r="L878" s="43">
        <f>'3500 '!T890</f>
        <v>0</v>
      </c>
      <c r="M878" s="52" t="str">
        <f>'3500 '!U890</f>
        <v/>
      </c>
      <c r="N878" s="62">
        <f>'3500 '!V890</f>
        <v>0</v>
      </c>
      <c r="O878" s="52" t="str">
        <f>'3500 '!AB890</f>
        <v/>
      </c>
      <c r="P878" s="62">
        <f>G878+'3500 '!W890-K878</f>
        <v>0</v>
      </c>
    </row>
    <row r="879" spans="1:16" s="6" customFormat="1" ht="18" x14ac:dyDescent="0.25">
      <c r="A879" s="6" t="str">
        <f>'3500 '!A891</f>
        <v>b</v>
      </c>
      <c r="B879" s="70" t="str">
        <f>'3500 '!B891</f>
        <v/>
      </c>
      <c r="C879" s="10" t="str">
        <f>'3500 '!C891</f>
        <v>საქონელი და მომსახურება</v>
      </c>
      <c r="D879" s="12">
        <f>'3500 '!D891</f>
        <v>350</v>
      </c>
      <c r="E879" s="12">
        <f>'3500 '!E891</f>
        <v>350</v>
      </c>
      <c r="F879" s="43">
        <f>'3500 '!F891</f>
        <v>75</v>
      </c>
      <c r="G879" s="43">
        <f>'3500 '!G891</f>
        <v>0</v>
      </c>
      <c r="H879" s="52">
        <f>'3500 '!L891</f>
        <v>0</v>
      </c>
      <c r="I879" s="12">
        <f>'3500 '!M891</f>
        <v>0</v>
      </c>
      <c r="J879" s="12">
        <f>'3500 '!O891</f>
        <v>0</v>
      </c>
      <c r="K879" s="12">
        <f>'3500 '!S891</f>
        <v>0</v>
      </c>
      <c r="L879" s="43">
        <f>'3500 '!T891</f>
        <v>75</v>
      </c>
      <c r="M879" s="52">
        <f>'3500 '!U891</f>
        <v>0</v>
      </c>
      <c r="N879" s="62">
        <f>'3500 '!V891</f>
        <v>350</v>
      </c>
      <c r="O879" s="52">
        <f>'3500 '!AB891</f>
        <v>1</v>
      </c>
      <c r="P879" s="62">
        <f>G879+'3500 '!W891-K879</f>
        <v>120</v>
      </c>
    </row>
    <row r="880" spans="1:16" s="6" customFormat="1" ht="18" x14ac:dyDescent="0.25">
      <c r="A880" s="6" t="str">
        <f>'3500 '!A892</f>
        <v>b</v>
      </c>
      <c r="B880" s="70" t="str">
        <f>'3500 '!B892</f>
        <v/>
      </c>
      <c r="C880" s="10" t="str">
        <f>'3500 '!C892</f>
        <v>პროცენტი</v>
      </c>
      <c r="D880" s="12">
        <f>'3500 '!D892</f>
        <v>0</v>
      </c>
      <c r="E880" s="12">
        <f>'3500 '!E892</f>
        <v>0</v>
      </c>
      <c r="F880" s="43">
        <f>'3500 '!F892</f>
        <v>0</v>
      </c>
      <c r="G880" s="43">
        <f>'3500 '!G892</f>
        <v>0</v>
      </c>
      <c r="H880" s="52" t="str">
        <f>'3500 '!L892</f>
        <v/>
      </c>
      <c r="I880" s="12">
        <f>'3500 '!M892</f>
        <v>0</v>
      </c>
      <c r="J880" s="12">
        <f>'3500 '!O892</f>
        <v>0</v>
      </c>
      <c r="K880" s="12">
        <f>'3500 '!S892</f>
        <v>0</v>
      </c>
      <c r="L880" s="43">
        <f>'3500 '!T892</f>
        <v>0</v>
      </c>
      <c r="M880" s="52" t="str">
        <f>'3500 '!U892</f>
        <v/>
      </c>
      <c r="N880" s="62">
        <f>'3500 '!V892</f>
        <v>0</v>
      </c>
      <c r="O880" s="52" t="str">
        <f>'3500 '!AB892</f>
        <v/>
      </c>
      <c r="P880" s="62">
        <f>G880+'3500 '!W892-K880</f>
        <v>0</v>
      </c>
    </row>
    <row r="881" spans="1:16" s="6" customFormat="1" ht="18" x14ac:dyDescent="0.25">
      <c r="A881" s="6" t="str">
        <f>'3500 '!A893</f>
        <v>b</v>
      </c>
      <c r="B881" s="70" t="str">
        <f>'3500 '!B893</f>
        <v/>
      </c>
      <c r="C881" s="10" t="str">
        <f>'3500 '!C893</f>
        <v>სუბსიდიები</v>
      </c>
      <c r="D881" s="12">
        <f>'3500 '!D893</f>
        <v>0</v>
      </c>
      <c r="E881" s="12">
        <f>'3500 '!E893</f>
        <v>0</v>
      </c>
      <c r="F881" s="43">
        <f>'3500 '!F893</f>
        <v>0</v>
      </c>
      <c r="G881" s="43">
        <f>'3500 '!G893</f>
        <v>0</v>
      </c>
      <c r="H881" s="52" t="str">
        <f>'3500 '!L893</f>
        <v/>
      </c>
      <c r="I881" s="12">
        <f>'3500 '!M893</f>
        <v>0</v>
      </c>
      <c r="J881" s="12">
        <f>'3500 '!O893</f>
        <v>0</v>
      </c>
      <c r="K881" s="12">
        <f>'3500 '!S893</f>
        <v>0</v>
      </c>
      <c r="L881" s="43">
        <f>'3500 '!T893</f>
        <v>0</v>
      </c>
      <c r="M881" s="52" t="str">
        <f>'3500 '!U893</f>
        <v/>
      </c>
      <c r="N881" s="62">
        <f>'3500 '!V893</f>
        <v>0</v>
      </c>
      <c r="O881" s="52" t="str">
        <f>'3500 '!AB893</f>
        <v/>
      </c>
      <c r="P881" s="62">
        <f>G881+'3500 '!W893-K881</f>
        <v>0</v>
      </c>
    </row>
    <row r="882" spans="1:16" s="6" customFormat="1" ht="18" x14ac:dyDescent="0.25">
      <c r="A882" s="6" t="str">
        <f>'3500 '!A894</f>
        <v>b</v>
      </c>
      <c r="B882" s="70" t="str">
        <f>'3500 '!B894</f>
        <v/>
      </c>
      <c r="C882" s="10" t="str">
        <f>'3500 '!C894</f>
        <v>გრანტები</v>
      </c>
      <c r="D882" s="12">
        <f>'3500 '!D894</f>
        <v>0</v>
      </c>
      <c r="E882" s="12">
        <f>'3500 '!E894</f>
        <v>0</v>
      </c>
      <c r="F882" s="43">
        <f>'3500 '!F894</f>
        <v>0</v>
      </c>
      <c r="G882" s="43">
        <f>'3500 '!G894</f>
        <v>0</v>
      </c>
      <c r="H882" s="52" t="str">
        <f>'3500 '!L894</f>
        <v/>
      </c>
      <c r="I882" s="12">
        <f>'3500 '!M894</f>
        <v>0</v>
      </c>
      <c r="J882" s="12">
        <f>'3500 '!O894</f>
        <v>0</v>
      </c>
      <c r="K882" s="12">
        <f>'3500 '!S894</f>
        <v>0</v>
      </c>
      <c r="L882" s="43">
        <f>'3500 '!T894</f>
        <v>0</v>
      </c>
      <c r="M882" s="52" t="str">
        <f>'3500 '!U894</f>
        <v/>
      </c>
      <c r="N882" s="62">
        <f>'3500 '!V894</f>
        <v>0</v>
      </c>
      <c r="O882" s="52" t="str">
        <f>'3500 '!AB894</f>
        <v/>
      </c>
      <c r="P882" s="62">
        <f>G882+'3500 '!W894-K882</f>
        <v>0</v>
      </c>
    </row>
    <row r="883" spans="1:16" s="6" customFormat="1" ht="18" x14ac:dyDescent="0.25">
      <c r="A883" s="6" t="str">
        <f>'3500 '!A895</f>
        <v>b</v>
      </c>
      <c r="B883" s="70" t="str">
        <f>'3500 '!B895</f>
        <v/>
      </c>
      <c r="C883" s="10" t="str">
        <f>'3500 '!C895</f>
        <v>სოციალური უზრუნველყოფა</v>
      </c>
      <c r="D883" s="11">
        <f>'3500 '!D895</f>
        <v>500</v>
      </c>
      <c r="E883" s="11">
        <f>'3500 '!E895</f>
        <v>400</v>
      </c>
      <c r="F883" s="42">
        <f>'3500 '!F895</f>
        <v>285</v>
      </c>
      <c r="G883" s="42">
        <f>'3500 '!G895</f>
        <v>228.15558999999999</v>
      </c>
      <c r="H883" s="51">
        <f>'3500 '!L895</f>
        <v>0.80054592982456141</v>
      </c>
      <c r="I883" s="11">
        <f>'3500 '!M895</f>
        <v>0</v>
      </c>
      <c r="J883" s="11">
        <f>'3500 '!O895</f>
        <v>29.184190000000001</v>
      </c>
      <c r="K883" s="11">
        <f>'3500 '!S895</f>
        <v>28.138260000000002</v>
      </c>
      <c r="L883" s="42">
        <f>'3500 '!T895</f>
        <v>56.844410000000011</v>
      </c>
      <c r="M883" s="51">
        <f>'3500 '!U895</f>
        <v>0.57038897499999996</v>
      </c>
      <c r="N883" s="61">
        <f>'3500 '!V895</f>
        <v>171.84441000000001</v>
      </c>
      <c r="O883" s="51">
        <f>'3500 '!AB895</f>
        <v>0.82038897499999985</v>
      </c>
      <c r="P883" s="61">
        <f>G883+'3500 '!W895-K883</f>
        <v>200.01732999999999</v>
      </c>
    </row>
    <row r="884" spans="1:16" s="6" customFormat="1" ht="18" x14ac:dyDescent="0.25">
      <c r="A884" s="6" t="str">
        <f>'3500 '!A896</f>
        <v>b</v>
      </c>
      <c r="B884" s="70" t="str">
        <f>'3500 '!B896</f>
        <v/>
      </c>
      <c r="C884" s="10" t="str">
        <f>'3500 '!C896</f>
        <v>სხვა ხარჯები</v>
      </c>
      <c r="D884" s="12">
        <f>'3500 '!D896</f>
        <v>0</v>
      </c>
      <c r="E884" s="12">
        <f>'3500 '!E896</f>
        <v>0</v>
      </c>
      <c r="F884" s="43">
        <f>'3500 '!F896</f>
        <v>0</v>
      </c>
      <c r="G884" s="43">
        <f>'3500 '!G896</f>
        <v>0</v>
      </c>
      <c r="H884" s="52" t="str">
        <f>'3500 '!L896</f>
        <v/>
      </c>
      <c r="I884" s="12">
        <f>'3500 '!M896</f>
        <v>0</v>
      </c>
      <c r="J884" s="12">
        <f>'3500 '!O896</f>
        <v>0</v>
      </c>
      <c r="K884" s="12">
        <f>'3500 '!S896</f>
        <v>0</v>
      </c>
      <c r="L884" s="43">
        <f>'3500 '!T896</f>
        <v>0</v>
      </c>
      <c r="M884" s="52" t="str">
        <f>'3500 '!U896</f>
        <v/>
      </c>
      <c r="N884" s="62">
        <f>'3500 '!V896</f>
        <v>0</v>
      </c>
      <c r="O884" s="52" t="str">
        <f>'3500 '!AB896</f>
        <v/>
      </c>
      <c r="P884" s="62">
        <f>G884+'3500 '!W896-K884</f>
        <v>0</v>
      </c>
    </row>
    <row r="885" spans="1:16" s="6" customFormat="1" ht="30" x14ac:dyDescent="0.25">
      <c r="A885" s="6" t="str">
        <f>'3500 '!A897</f>
        <v>b</v>
      </c>
      <c r="B885" s="69" t="str">
        <f>'3500 '!B897</f>
        <v/>
      </c>
      <c r="C885" s="13" t="str">
        <f>'3500 '!C897</f>
        <v>არაფინანსური აქტივების ზრდა</v>
      </c>
      <c r="D885" s="14">
        <f>'3500 '!D897</f>
        <v>0</v>
      </c>
      <c r="E885" s="14">
        <f>'3500 '!E897</f>
        <v>0</v>
      </c>
      <c r="F885" s="44">
        <f>'3500 '!F897</f>
        <v>0</v>
      </c>
      <c r="G885" s="44">
        <f>'3500 '!G897</f>
        <v>0</v>
      </c>
      <c r="H885" s="53" t="str">
        <f>'3500 '!L897</f>
        <v/>
      </c>
      <c r="I885" s="14">
        <f>'3500 '!M897</f>
        <v>0</v>
      </c>
      <c r="J885" s="14">
        <f>'3500 '!O897</f>
        <v>0</v>
      </c>
      <c r="K885" s="14">
        <f>'3500 '!S897</f>
        <v>0</v>
      </c>
      <c r="L885" s="44">
        <f>'3500 '!T897</f>
        <v>0</v>
      </c>
      <c r="M885" s="53" t="str">
        <f>'3500 '!U897</f>
        <v/>
      </c>
      <c r="N885" s="63">
        <f>'3500 '!V897</f>
        <v>0</v>
      </c>
      <c r="O885" s="53" t="str">
        <f>'3500 '!AB897</f>
        <v/>
      </c>
      <c r="P885" s="63">
        <f>G885+'3500 '!W897-K885</f>
        <v>0</v>
      </c>
    </row>
    <row r="886" spans="1:16" s="6" customFormat="1" x14ac:dyDescent="0.25">
      <c r="A886" s="6" t="str">
        <f>'3500 '!A898</f>
        <v>b</v>
      </c>
      <c r="B886" s="69" t="str">
        <f>'3500 '!B898</f>
        <v/>
      </c>
      <c r="C886" s="13" t="str">
        <f>'3500 '!C898</f>
        <v>ფინანსური აქტივების ზრდა</v>
      </c>
      <c r="D886" s="14">
        <f>'3500 '!D898</f>
        <v>0</v>
      </c>
      <c r="E886" s="14">
        <f>'3500 '!E898</f>
        <v>0</v>
      </c>
      <c r="F886" s="44">
        <f>'3500 '!F898</f>
        <v>0</v>
      </c>
      <c r="G886" s="44">
        <f>'3500 '!G898</f>
        <v>0</v>
      </c>
      <c r="H886" s="53" t="str">
        <f>'3500 '!L898</f>
        <v/>
      </c>
      <c r="I886" s="14">
        <f>'3500 '!M898</f>
        <v>0</v>
      </c>
      <c r="J886" s="14">
        <f>'3500 '!O898</f>
        <v>0</v>
      </c>
      <c r="K886" s="14">
        <f>'3500 '!S898</f>
        <v>0</v>
      </c>
      <c r="L886" s="44">
        <f>'3500 '!T898</f>
        <v>0</v>
      </c>
      <c r="M886" s="53" t="str">
        <f>'3500 '!U898</f>
        <v/>
      </c>
      <c r="N886" s="63">
        <f>'3500 '!V898</f>
        <v>0</v>
      </c>
      <c r="O886" s="53" t="str">
        <f>'3500 '!AB898</f>
        <v/>
      </c>
      <c r="P886" s="63">
        <f>G886+'3500 '!W898-K886</f>
        <v>0</v>
      </c>
    </row>
    <row r="887" spans="1:16" s="6" customFormat="1" ht="15.75" thickBot="1" x14ac:dyDescent="0.3">
      <c r="A887" s="6" t="str">
        <f>'3500 '!A899</f>
        <v>b</v>
      </c>
      <c r="B887" s="71" t="str">
        <f>'3500 '!B899</f>
        <v/>
      </c>
      <c r="C887" s="17" t="str">
        <f>'3500 '!C899</f>
        <v>ვალდებულებების კლება</v>
      </c>
      <c r="D887" s="18">
        <f>'3500 '!D899</f>
        <v>0</v>
      </c>
      <c r="E887" s="18">
        <f>'3500 '!E899</f>
        <v>0</v>
      </c>
      <c r="F887" s="46">
        <f>'3500 '!F899</f>
        <v>0</v>
      </c>
      <c r="G887" s="46">
        <f>'3500 '!G899</f>
        <v>0</v>
      </c>
      <c r="H887" s="55" t="str">
        <f>'3500 '!L899</f>
        <v/>
      </c>
      <c r="I887" s="18">
        <f>'3500 '!M899</f>
        <v>0</v>
      </c>
      <c r="J887" s="18">
        <f>'3500 '!O899</f>
        <v>0</v>
      </c>
      <c r="K887" s="18">
        <f>'3500 '!S899</f>
        <v>0</v>
      </c>
      <c r="L887" s="46">
        <f>'3500 '!T899</f>
        <v>0</v>
      </c>
      <c r="M887" s="55" t="str">
        <f>'3500 '!U899</f>
        <v/>
      </c>
      <c r="N887" s="65">
        <f>'3500 '!V899</f>
        <v>0</v>
      </c>
      <c r="O887" s="55" t="str">
        <f>'3500 '!AB899</f>
        <v/>
      </c>
      <c r="P887" s="65">
        <f>G887+'3500 '!W899-K887</f>
        <v>0</v>
      </c>
    </row>
    <row r="888" spans="1:16" s="6" customFormat="1" ht="17.25" thickTop="1" thickBot="1" x14ac:dyDescent="0.3">
      <c r="A888" s="6" t="str">
        <f>'3500 '!A900</f>
        <v>a</v>
      </c>
      <c r="B888" s="67" t="str">
        <f>'3500 '!B900</f>
        <v>35 03 02 08</v>
      </c>
      <c r="C888" s="19" t="str">
        <f>'3500 '!C900</f>
        <v>აივ ინფექცია/შიდსი</v>
      </c>
      <c r="D888" s="7">
        <f>'3500 '!D900</f>
        <v>6400</v>
      </c>
      <c r="E888" s="7">
        <f>'3500 '!E900</f>
        <v>6322.7310000000007</v>
      </c>
      <c r="F888" s="40">
        <f>'3500 '!F900</f>
        <v>3369.7309999999998</v>
      </c>
      <c r="G888" s="40">
        <f>'3500 '!G900</f>
        <v>3368.69677</v>
      </c>
      <c r="H888" s="49">
        <f>'3500 '!L900</f>
        <v>0.99969308232615606</v>
      </c>
      <c r="I888" s="7">
        <f>'3500 '!M900</f>
        <v>0</v>
      </c>
      <c r="J888" s="7">
        <f>'3500 '!O900</f>
        <v>450.77016999999989</v>
      </c>
      <c r="K888" s="7">
        <f>'3500 '!S900</f>
        <v>423.5927700000002</v>
      </c>
      <c r="L888" s="40">
        <f>'3500 '!T900</f>
        <v>1.0342299999997522</v>
      </c>
      <c r="M888" s="49">
        <f>'3500 '!U900</f>
        <v>0.53279141086343851</v>
      </c>
      <c r="N888" s="59">
        <f>'3500 '!V900</f>
        <v>2954.0342300000007</v>
      </c>
      <c r="O888" s="49">
        <f>'3500 '!AB900</f>
        <v>1.0099586349632776</v>
      </c>
      <c r="P888" s="59">
        <f>G888+'3500 '!W900-K888</f>
        <v>4209.1040000000003</v>
      </c>
    </row>
    <row r="889" spans="1:16" s="6" customFormat="1" ht="18.75" thickTop="1" x14ac:dyDescent="0.25">
      <c r="A889" s="6" t="str">
        <f>'3500 '!A901</f>
        <v>a</v>
      </c>
      <c r="B889" s="69" t="str">
        <f>'3500 '!B901</f>
        <v/>
      </c>
      <c r="C889" s="8" t="str">
        <f>'3500 '!C901</f>
        <v>ხარჯები</v>
      </c>
      <c r="D889" s="9">
        <f>'3500 '!D901</f>
        <v>6400</v>
      </c>
      <c r="E889" s="9">
        <f>'3500 '!E901</f>
        <v>6322.7310000000007</v>
      </c>
      <c r="F889" s="41">
        <f>'3500 '!F901</f>
        <v>3369.7309999999998</v>
      </c>
      <c r="G889" s="41">
        <f>'3500 '!G901</f>
        <v>3368.69677</v>
      </c>
      <c r="H889" s="50">
        <f>'3500 '!L901</f>
        <v>0.99969308232615606</v>
      </c>
      <c r="I889" s="9">
        <f>'3500 '!M901</f>
        <v>0</v>
      </c>
      <c r="J889" s="9">
        <f>'3500 '!O901</f>
        <v>450.77016999999989</v>
      </c>
      <c r="K889" s="9">
        <f>'3500 '!S901</f>
        <v>423.5927700000002</v>
      </c>
      <c r="L889" s="41">
        <f>'3500 '!T901</f>
        <v>1.0342299999997522</v>
      </c>
      <c r="M889" s="50">
        <f>'3500 '!U901</f>
        <v>0.53279141086343851</v>
      </c>
      <c r="N889" s="60">
        <f>'3500 '!V901</f>
        <v>2954.0342300000007</v>
      </c>
      <c r="O889" s="50">
        <f>'3500 '!AB901</f>
        <v>1.0099586349632776</v>
      </c>
      <c r="P889" s="60">
        <f>G889+'3500 '!W901-K889</f>
        <v>4209.1040000000003</v>
      </c>
    </row>
    <row r="890" spans="1:16" s="6" customFormat="1" ht="18" x14ac:dyDescent="0.25">
      <c r="A890" s="6" t="str">
        <f>'3500 '!A902</f>
        <v>b</v>
      </c>
      <c r="B890" s="70" t="str">
        <f>'3500 '!B902</f>
        <v/>
      </c>
      <c r="C890" s="10" t="str">
        <f>'3500 '!C902</f>
        <v>შრომის ანაზღაურება</v>
      </c>
      <c r="D890" s="12">
        <f>'3500 '!D902</f>
        <v>0</v>
      </c>
      <c r="E890" s="12">
        <f>'3500 '!E902</f>
        <v>0</v>
      </c>
      <c r="F890" s="43">
        <f>'3500 '!F902</f>
        <v>0</v>
      </c>
      <c r="G890" s="43">
        <f>'3500 '!G902</f>
        <v>0</v>
      </c>
      <c r="H890" s="52" t="str">
        <f>'3500 '!L902</f>
        <v/>
      </c>
      <c r="I890" s="12">
        <f>'3500 '!M902</f>
        <v>0</v>
      </c>
      <c r="J890" s="12">
        <f>'3500 '!O902</f>
        <v>0</v>
      </c>
      <c r="K890" s="12">
        <f>'3500 '!S902</f>
        <v>0</v>
      </c>
      <c r="L890" s="43">
        <f>'3500 '!T902</f>
        <v>0</v>
      </c>
      <c r="M890" s="52" t="str">
        <f>'3500 '!U902</f>
        <v/>
      </c>
      <c r="N890" s="62">
        <f>'3500 '!V902</f>
        <v>0</v>
      </c>
      <c r="O890" s="52" t="str">
        <f>'3500 '!AB902</f>
        <v/>
      </c>
      <c r="P890" s="62">
        <f>G890+'3500 '!W902-K890</f>
        <v>0</v>
      </c>
    </row>
    <row r="891" spans="1:16" s="6" customFormat="1" ht="18" x14ac:dyDescent="0.25">
      <c r="A891" s="6" t="str">
        <f>'3500 '!A903</f>
        <v>a</v>
      </c>
      <c r="B891" s="70" t="str">
        <f>'3500 '!B903</f>
        <v/>
      </c>
      <c r="C891" s="10" t="str">
        <f>'3500 '!C903</f>
        <v>საქონელი და მომსახურება</v>
      </c>
      <c r="D891" s="11">
        <f>'3500 '!D903</f>
        <v>2400</v>
      </c>
      <c r="E891" s="11">
        <f>'3500 '!E903</f>
        <v>2142.6309999999999</v>
      </c>
      <c r="F891" s="42">
        <f>'3500 '!F903</f>
        <v>314.63099999999997</v>
      </c>
      <c r="G891" s="42">
        <f>'3500 '!G903</f>
        <v>314.63099999999997</v>
      </c>
      <c r="H891" s="51">
        <f>'3500 '!L903</f>
        <v>1</v>
      </c>
      <c r="I891" s="11">
        <f>'3500 '!M903</f>
        <v>0</v>
      </c>
      <c r="J891" s="11">
        <f>'3500 '!O903</f>
        <v>77.617219999999975</v>
      </c>
      <c r="K891" s="11">
        <f>'3500 '!S903</f>
        <v>81.66391999999999</v>
      </c>
      <c r="L891" s="42">
        <f>'3500 '!T903</f>
        <v>0</v>
      </c>
      <c r="M891" s="51">
        <f>'3500 '!U903</f>
        <v>0.14684329686259556</v>
      </c>
      <c r="N891" s="61">
        <f>'3500 '!V903</f>
        <v>1828</v>
      </c>
      <c r="O891" s="51">
        <f>'3500 '!AB903</f>
        <v>0.98926553382266946</v>
      </c>
      <c r="P891" s="61">
        <f>G891+'3500 '!W903-K891</f>
        <v>342.96708000000001</v>
      </c>
    </row>
    <row r="892" spans="1:16" s="6" customFormat="1" ht="18" x14ac:dyDescent="0.25">
      <c r="A892" s="6" t="str">
        <f>'3500 '!A904</f>
        <v>b</v>
      </c>
      <c r="B892" s="70" t="str">
        <f>'3500 '!B904</f>
        <v/>
      </c>
      <c r="C892" s="10" t="str">
        <f>'3500 '!C904</f>
        <v>პროცენტი</v>
      </c>
      <c r="D892" s="12">
        <f>'3500 '!D904</f>
        <v>0</v>
      </c>
      <c r="E892" s="12">
        <f>'3500 '!E904</f>
        <v>0</v>
      </c>
      <c r="F892" s="43">
        <f>'3500 '!F904</f>
        <v>0</v>
      </c>
      <c r="G892" s="43">
        <f>'3500 '!G904</f>
        <v>0</v>
      </c>
      <c r="H892" s="52" t="str">
        <f>'3500 '!L904</f>
        <v/>
      </c>
      <c r="I892" s="12">
        <f>'3500 '!M904</f>
        <v>0</v>
      </c>
      <c r="J892" s="12">
        <f>'3500 '!O904</f>
        <v>0</v>
      </c>
      <c r="K892" s="12">
        <f>'3500 '!S904</f>
        <v>0</v>
      </c>
      <c r="L892" s="43">
        <f>'3500 '!T904</f>
        <v>0</v>
      </c>
      <c r="M892" s="52" t="str">
        <f>'3500 '!U904</f>
        <v/>
      </c>
      <c r="N892" s="62">
        <f>'3500 '!V904</f>
        <v>0</v>
      </c>
      <c r="O892" s="52" t="str">
        <f>'3500 '!AB904</f>
        <v/>
      </c>
      <c r="P892" s="62">
        <f>G892+'3500 '!W904-K892</f>
        <v>0</v>
      </c>
    </row>
    <row r="893" spans="1:16" s="6" customFormat="1" ht="18" x14ac:dyDescent="0.25">
      <c r="A893" s="6" t="str">
        <f>'3500 '!A905</f>
        <v>b</v>
      </c>
      <c r="B893" s="70" t="str">
        <f>'3500 '!B905</f>
        <v/>
      </c>
      <c r="C893" s="10" t="str">
        <f>'3500 '!C905</f>
        <v>სუბსიდიები</v>
      </c>
      <c r="D893" s="12">
        <f>'3500 '!D905</f>
        <v>0</v>
      </c>
      <c r="E893" s="12">
        <f>'3500 '!E905</f>
        <v>0</v>
      </c>
      <c r="F893" s="43">
        <f>'3500 '!F905</f>
        <v>0</v>
      </c>
      <c r="G893" s="43">
        <f>'3500 '!G905</f>
        <v>0</v>
      </c>
      <c r="H893" s="52" t="str">
        <f>'3500 '!L905</f>
        <v/>
      </c>
      <c r="I893" s="12">
        <f>'3500 '!M905</f>
        <v>0</v>
      </c>
      <c r="J893" s="12">
        <f>'3500 '!O905</f>
        <v>0</v>
      </c>
      <c r="K893" s="12">
        <f>'3500 '!S905</f>
        <v>0</v>
      </c>
      <c r="L893" s="43">
        <f>'3500 '!T905</f>
        <v>0</v>
      </c>
      <c r="M893" s="52" t="str">
        <f>'3500 '!U905</f>
        <v/>
      </c>
      <c r="N893" s="62">
        <f>'3500 '!V905</f>
        <v>0</v>
      </c>
      <c r="O893" s="52" t="str">
        <f>'3500 '!AB905</f>
        <v/>
      </c>
      <c r="P893" s="62">
        <f>G893+'3500 '!W905-K893</f>
        <v>0</v>
      </c>
    </row>
    <row r="894" spans="1:16" s="6" customFormat="1" ht="18" x14ac:dyDescent="0.25">
      <c r="A894" s="6" t="str">
        <f>'3500 '!A906</f>
        <v>b</v>
      </c>
      <c r="B894" s="70" t="str">
        <f>'3500 '!B906</f>
        <v/>
      </c>
      <c r="C894" s="10" t="str">
        <f>'3500 '!C906</f>
        <v>გრანტები</v>
      </c>
      <c r="D894" s="12">
        <f>'3500 '!D906</f>
        <v>0</v>
      </c>
      <c r="E894" s="12">
        <f>'3500 '!E906</f>
        <v>0</v>
      </c>
      <c r="F894" s="43">
        <f>'3500 '!F906</f>
        <v>0</v>
      </c>
      <c r="G894" s="43">
        <f>'3500 '!G906</f>
        <v>0</v>
      </c>
      <c r="H894" s="52" t="str">
        <f>'3500 '!L906</f>
        <v/>
      </c>
      <c r="I894" s="12">
        <f>'3500 '!M906</f>
        <v>0</v>
      </c>
      <c r="J894" s="12">
        <f>'3500 '!O906</f>
        <v>0</v>
      </c>
      <c r="K894" s="12">
        <f>'3500 '!S906</f>
        <v>0</v>
      </c>
      <c r="L894" s="43">
        <f>'3500 '!T906</f>
        <v>0</v>
      </c>
      <c r="M894" s="52" t="str">
        <f>'3500 '!U906</f>
        <v/>
      </c>
      <c r="N894" s="62">
        <f>'3500 '!V906</f>
        <v>0</v>
      </c>
      <c r="O894" s="52" t="str">
        <f>'3500 '!AB906</f>
        <v/>
      </c>
      <c r="P894" s="62">
        <f>G894+'3500 '!W906-K894</f>
        <v>0</v>
      </c>
    </row>
    <row r="895" spans="1:16" s="6" customFormat="1" ht="18" x14ac:dyDescent="0.25">
      <c r="A895" s="6" t="str">
        <f>'3500 '!A907</f>
        <v>a</v>
      </c>
      <c r="B895" s="70" t="str">
        <f>'3500 '!B907</f>
        <v/>
      </c>
      <c r="C895" s="10" t="str">
        <f>'3500 '!C907</f>
        <v>სოციალური უზრუნველყოფა</v>
      </c>
      <c r="D895" s="11">
        <f>'3500 '!D907</f>
        <v>4000</v>
      </c>
      <c r="E895" s="11">
        <f>'3500 '!E907</f>
        <v>4180.1000000000004</v>
      </c>
      <c r="F895" s="42">
        <f>'3500 '!F907</f>
        <v>3055.1</v>
      </c>
      <c r="G895" s="42">
        <f>'3500 '!G907</f>
        <v>3054.0657700000002</v>
      </c>
      <c r="H895" s="51">
        <f>'3500 '!L907</f>
        <v>0.99966147425616192</v>
      </c>
      <c r="I895" s="11">
        <f>'3500 '!M907</f>
        <v>0</v>
      </c>
      <c r="J895" s="11">
        <f>'3500 '!O907</f>
        <v>373.15294999999992</v>
      </c>
      <c r="K895" s="11">
        <f>'3500 '!S907</f>
        <v>341.92885000000024</v>
      </c>
      <c r="L895" s="42">
        <f>'3500 '!T907</f>
        <v>1.0342299999997522</v>
      </c>
      <c r="M895" s="51">
        <f>'3500 '!U907</f>
        <v>0.73062026506542899</v>
      </c>
      <c r="N895" s="61">
        <f>'3500 '!V907</f>
        <v>1126.0342300000002</v>
      </c>
      <c r="O895" s="51">
        <f>'3500 '!AB907</f>
        <v>1.0205654816870409</v>
      </c>
      <c r="P895" s="61">
        <f>G895+'3500 '!W907-K895</f>
        <v>3866.1369199999999</v>
      </c>
    </row>
    <row r="896" spans="1:16" s="6" customFormat="1" ht="18" x14ac:dyDescent="0.25">
      <c r="A896" s="6" t="str">
        <f>'3500 '!A908</f>
        <v>b</v>
      </c>
      <c r="B896" s="70" t="str">
        <f>'3500 '!B908</f>
        <v/>
      </c>
      <c r="C896" s="10" t="str">
        <f>'3500 '!C908</f>
        <v>სხვა ხარჯები</v>
      </c>
      <c r="D896" s="12">
        <f>'3500 '!D908</f>
        <v>0</v>
      </c>
      <c r="E896" s="12">
        <f>'3500 '!E908</f>
        <v>0</v>
      </c>
      <c r="F896" s="43">
        <f>'3500 '!F908</f>
        <v>0</v>
      </c>
      <c r="G896" s="43">
        <f>'3500 '!G908</f>
        <v>0</v>
      </c>
      <c r="H896" s="52" t="str">
        <f>'3500 '!L908</f>
        <v/>
      </c>
      <c r="I896" s="12">
        <f>'3500 '!M908</f>
        <v>0</v>
      </c>
      <c r="J896" s="12">
        <f>'3500 '!O908</f>
        <v>0</v>
      </c>
      <c r="K896" s="12">
        <f>'3500 '!S908</f>
        <v>0</v>
      </c>
      <c r="L896" s="43">
        <f>'3500 '!T908</f>
        <v>0</v>
      </c>
      <c r="M896" s="52" t="str">
        <f>'3500 '!U908</f>
        <v/>
      </c>
      <c r="N896" s="62">
        <f>'3500 '!V908</f>
        <v>0</v>
      </c>
      <c r="O896" s="52" t="str">
        <f>'3500 '!AB908</f>
        <v/>
      </c>
      <c r="P896" s="62">
        <f>G896+'3500 '!W908-K896</f>
        <v>0</v>
      </c>
    </row>
    <row r="897" spans="1:17" s="6" customFormat="1" ht="30" x14ac:dyDescent="0.25">
      <c r="A897" s="6" t="str">
        <f>'3500 '!A909</f>
        <v>b</v>
      </c>
      <c r="B897" s="69" t="str">
        <f>'3500 '!B909</f>
        <v/>
      </c>
      <c r="C897" s="13" t="str">
        <f>'3500 '!C909</f>
        <v>არაფინანსური აქტივების ზრდა</v>
      </c>
      <c r="D897" s="14">
        <f>'3500 '!D909</f>
        <v>0</v>
      </c>
      <c r="E897" s="14">
        <f>'3500 '!E909</f>
        <v>0</v>
      </c>
      <c r="F897" s="44">
        <f>'3500 '!F909</f>
        <v>0</v>
      </c>
      <c r="G897" s="44">
        <f>'3500 '!G909</f>
        <v>0</v>
      </c>
      <c r="H897" s="53" t="str">
        <f>'3500 '!L909</f>
        <v/>
      </c>
      <c r="I897" s="14">
        <f>'3500 '!M909</f>
        <v>0</v>
      </c>
      <c r="J897" s="14">
        <f>'3500 '!O909</f>
        <v>0</v>
      </c>
      <c r="K897" s="14">
        <f>'3500 '!S909</f>
        <v>0</v>
      </c>
      <c r="L897" s="44">
        <f>'3500 '!T909</f>
        <v>0</v>
      </c>
      <c r="M897" s="53" t="str">
        <f>'3500 '!U909</f>
        <v/>
      </c>
      <c r="N897" s="63">
        <f>'3500 '!V909</f>
        <v>0</v>
      </c>
      <c r="O897" s="53" t="str">
        <f>'3500 '!AB909</f>
        <v/>
      </c>
      <c r="P897" s="63">
        <f>G897+'3500 '!W909-K897</f>
        <v>0</v>
      </c>
    </row>
    <row r="898" spans="1:17" s="6" customFormat="1" x14ac:dyDescent="0.25">
      <c r="A898" s="6" t="str">
        <f>'3500 '!A910</f>
        <v>b</v>
      </c>
      <c r="B898" s="69" t="str">
        <f>'3500 '!B910</f>
        <v/>
      </c>
      <c r="C898" s="13" t="str">
        <f>'3500 '!C910</f>
        <v>ფინანსური აქტივების ზრდა</v>
      </c>
      <c r="D898" s="14">
        <f>'3500 '!D910</f>
        <v>0</v>
      </c>
      <c r="E898" s="14">
        <f>'3500 '!E910</f>
        <v>0</v>
      </c>
      <c r="F898" s="44">
        <f>'3500 '!F910</f>
        <v>0</v>
      </c>
      <c r="G898" s="44">
        <f>'3500 '!G910</f>
        <v>0</v>
      </c>
      <c r="H898" s="53" t="str">
        <f>'3500 '!L910</f>
        <v/>
      </c>
      <c r="I898" s="14">
        <f>'3500 '!M910</f>
        <v>0</v>
      </c>
      <c r="J898" s="14">
        <f>'3500 '!O910</f>
        <v>0</v>
      </c>
      <c r="K898" s="14">
        <f>'3500 '!S910</f>
        <v>0</v>
      </c>
      <c r="L898" s="44">
        <f>'3500 '!T910</f>
        <v>0</v>
      </c>
      <c r="M898" s="53" t="str">
        <f>'3500 '!U910</f>
        <v/>
      </c>
      <c r="N898" s="63">
        <f>'3500 '!V910</f>
        <v>0</v>
      </c>
      <c r="O898" s="53" t="str">
        <f>'3500 '!AB910</f>
        <v/>
      </c>
      <c r="P898" s="63">
        <f>G898+'3500 '!W910-K898</f>
        <v>0</v>
      </c>
    </row>
    <row r="899" spans="1:17" s="6" customFormat="1" ht="15.75" thickBot="1" x14ac:dyDescent="0.3">
      <c r="A899" s="6" t="str">
        <f>'3500 '!A911</f>
        <v>b</v>
      </c>
      <c r="B899" s="71" t="str">
        <f>'3500 '!B911</f>
        <v/>
      </c>
      <c r="C899" s="17" t="str">
        <f>'3500 '!C911</f>
        <v>ვალდებულებების კლება</v>
      </c>
      <c r="D899" s="18">
        <f>'3500 '!D911</f>
        <v>0</v>
      </c>
      <c r="E899" s="18">
        <f>'3500 '!E911</f>
        <v>0</v>
      </c>
      <c r="F899" s="46">
        <f>'3500 '!F911</f>
        <v>0</v>
      </c>
      <c r="G899" s="46">
        <f>'3500 '!G911</f>
        <v>0</v>
      </c>
      <c r="H899" s="55" t="str">
        <f>'3500 '!L911</f>
        <v/>
      </c>
      <c r="I899" s="18">
        <f>'3500 '!M911</f>
        <v>0</v>
      </c>
      <c r="J899" s="18">
        <f>'3500 '!O911</f>
        <v>0</v>
      </c>
      <c r="K899" s="18">
        <f>'3500 '!S911</f>
        <v>0</v>
      </c>
      <c r="L899" s="46">
        <f>'3500 '!T911</f>
        <v>0</v>
      </c>
      <c r="M899" s="55" t="str">
        <f>'3500 '!U911</f>
        <v/>
      </c>
      <c r="N899" s="65">
        <f>'3500 '!V911</f>
        <v>0</v>
      </c>
      <c r="O899" s="55" t="str">
        <f>'3500 '!AB911</f>
        <v/>
      </c>
      <c r="P899" s="65">
        <f>G899+'3500 '!W911-K899</f>
        <v>0</v>
      </c>
    </row>
    <row r="900" spans="1:17" s="6" customFormat="1" ht="31.5" thickTop="1" thickBot="1" x14ac:dyDescent="0.3">
      <c r="A900" s="6" t="str">
        <f>'3500 '!A912</f>
        <v>a</v>
      </c>
      <c r="B900" s="67" t="str">
        <f>'3500 '!B912</f>
        <v>35 03 02 08 01</v>
      </c>
      <c r="C900" s="19" t="str">
        <f>'3500 '!C912</f>
        <v>აივ ინფექცია/შიდსი</v>
      </c>
      <c r="D900" s="7">
        <f>'3500 '!D912</f>
        <v>4000</v>
      </c>
      <c r="E900" s="7">
        <f>'3500 '!E912</f>
        <v>4180.1000000000004</v>
      </c>
      <c r="F900" s="40">
        <f>'3500 '!F912</f>
        <v>3055.1</v>
      </c>
      <c r="G900" s="40">
        <f>'3500 '!G912</f>
        <v>3054.0657700000002</v>
      </c>
      <c r="H900" s="49">
        <f>'3500 '!L912</f>
        <v>0.99966147425616192</v>
      </c>
      <c r="I900" s="7">
        <f>'3500 '!M912</f>
        <v>0</v>
      </c>
      <c r="J900" s="7">
        <f>'3500 '!O912</f>
        <v>373.15294999999992</v>
      </c>
      <c r="K900" s="7">
        <f>'3500 '!S912</f>
        <v>341.92885000000024</v>
      </c>
      <c r="L900" s="40">
        <f>'3500 '!T912</f>
        <v>1.0342299999997522</v>
      </c>
      <c r="M900" s="49">
        <f>'3500 '!U912</f>
        <v>0.73062026506542899</v>
      </c>
      <c r="N900" s="59">
        <f>'3500 '!V912</f>
        <v>1126.0342300000002</v>
      </c>
      <c r="O900" s="49">
        <f>'3500 '!AB912</f>
        <v>1.0205654816870409</v>
      </c>
      <c r="P900" s="59">
        <f>G900+'3500 '!W912-K900</f>
        <v>3866.1369199999999</v>
      </c>
      <c r="Q900" s="81"/>
    </row>
    <row r="901" spans="1:17" s="6" customFormat="1" ht="18.75" thickTop="1" x14ac:dyDescent="0.25">
      <c r="A901" s="6" t="str">
        <f>'3500 '!A913</f>
        <v>b</v>
      </c>
      <c r="B901" s="69" t="str">
        <f>'3500 '!B913</f>
        <v/>
      </c>
      <c r="C901" s="8" t="str">
        <f>'3500 '!C913</f>
        <v>ხარჯები</v>
      </c>
      <c r="D901" s="9">
        <f>'3500 '!D913</f>
        <v>4000</v>
      </c>
      <c r="E901" s="9">
        <f>'3500 '!E913</f>
        <v>4180.1000000000004</v>
      </c>
      <c r="F901" s="41">
        <f>'3500 '!F913</f>
        <v>3055.1</v>
      </c>
      <c r="G901" s="41">
        <f>'3500 '!G913</f>
        <v>3054.0657700000002</v>
      </c>
      <c r="H901" s="50">
        <f>'3500 '!L913</f>
        <v>0.99966147425616192</v>
      </c>
      <c r="I901" s="9">
        <f>'3500 '!M913</f>
        <v>0</v>
      </c>
      <c r="J901" s="9">
        <f>'3500 '!O913</f>
        <v>373.15294999999992</v>
      </c>
      <c r="K901" s="9">
        <f>'3500 '!S913</f>
        <v>341.92885000000024</v>
      </c>
      <c r="L901" s="41">
        <f>'3500 '!T913</f>
        <v>1.0342299999997522</v>
      </c>
      <c r="M901" s="50">
        <f>'3500 '!U913</f>
        <v>0.73062026506542899</v>
      </c>
      <c r="N901" s="60">
        <f>'3500 '!V913</f>
        <v>1126.0342300000002</v>
      </c>
      <c r="O901" s="50">
        <f>'3500 '!AB913</f>
        <v>1.0205654816870409</v>
      </c>
      <c r="P901" s="60">
        <f>G901+'3500 '!W913-K901</f>
        <v>3866.1369199999999</v>
      </c>
      <c r="Q901" s="81"/>
    </row>
    <row r="902" spans="1:17" s="6" customFormat="1" ht="18" x14ac:dyDescent="0.25">
      <c r="A902" s="6" t="str">
        <f>'3500 '!A914</f>
        <v>b</v>
      </c>
      <c r="B902" s="70" t="str">
        <f>'3500 '!B914</f>
        <v/>
      </c>
      <c r="C902" s="10" t="str">
        <f>'3500 '!C914</f>
        <v>შრომის ანაზღაურება</v>
      </c>
      <c r="D902" s="12">
        <f>'3500 '!D914</f>
        <v>0</v>
      </c>
      <c r="E902" s="12">
        <f>'3500 '!E914</f>
        <v>0</v>
      </c>
      <c r="F902" s="43">
        <f>'3500 '!F914</f>
        <v>0</v>
      </c>
      <c r="G902" s="43">
        <f>'3500 '!G914</f>
        <v>0</v>
      </c>
      <c r="H902" s="52" t="str">
        <f>'3500 '!L914</f>
        <v/>
      </c>
      <c r="I902" s="12">
        <f>'3500 '!M914</f>
        <v>0</v>
      </c>
      <c r="J902" s="12">
        <f>'3500 '!O914</f>
        <v>0</v>
      </c>
      <c r="K902" s="12">
        <f>'3500 '!S914</f>
        <v>0</v>
      </c>
      <c r="L902" s="43">
        <f>'3500 '!T914</f>
        <v>0</v>
      </c>
      <c r="M902" s="52" t="str">
        <f>'3500 '!U914</f>
        <v/>
      </c>
      <c r="N902" s="62">
        <f>'3500 '!V914</f>
        <v>0</v>
      </c>
      <c r="O902" s="52" t="str">
        <f>'3500 '!AB914</f>
        <v/>
      </c>
      <c r="P902" s="62">
        <f>G902+'3500 '!W914-K902</f>
        <v>0</v>
      </c>
      <c r="Q902" s="81"/>
    </row>
    <row r="903" spans="1:17" s="6" customFormat="1" ht="18" x14ac:dyDescent="0.25">
      <c r="A903" s="6" t="str">
        <f>'3500 '!A915</f>
        <v>b</v>
      </c>
      <c r="B903" s="70" t="str">
        <f>'3500 '!B915</f>
        <v/>
      </c>
      <c r="C903" s="10" t="str">
        <f>'3500 '!C915</f>
        <v>საქონელი და მომსახურება</v>
      </c>
      <c r="D903" s="12">
        <f>'3500 '!D915</f>
        <v>0</v>
      </c>
      <c r="E903" s="12">
        <f>'3500 '!E915</f>
        <v>0</v>
      </c>
      <c r="F903" s="43">
        <f>'3500 '!F915</f>
        <v>0</v>
      </c>
      <c r="G903" s="43">
        <f>'3500 '!G915</f>
        <v>0</v>
      </c>
      <c r="H903" s="52" t="str">
        <f>'3500 '!L915</f>
        <v/>
      </c>
      <c r="I903" s="12">
        <f>'3500 '!M915</f>
        <v>0</v>
      </c>
      <c r="J903" s="12">
        <f>'3500 '!O915</f>
        <v>0</v>
      </c>
      <c r="K903" s="12">
        <f>'3500 '!S915</f>
        <v>0</v>
      </c>
      <c r="L903" s="43">
        <f>'3500 '!T915</f>
        <v>0</v>
      </c>
      <c r="M903" s="52" t="str">
        <f>'3500 '!U915</f>
        <v/>
      </c>
      <c r="N903" s="62">
        <f>'3500 '!V915</f>
        <v>0</v>
      </c>
      <c r="O903" s="52" t="str">
        <f>'3500 '!AB915</f>
        <v/>
      </c>
      <c r="P903" s="62">
        <f>G903+'3500 '!W915-K903</f>
        <v>0</v>
      </c>
      <c r="Q903" s="81"/>
    </row>
    <row r="904" spans="1:17" s="6" customFormat="1" ht="18" x14ac:dyDescent="0.25">
      <c r="A904" s="6" t="str">
        <f>'3500 '!A916</f>
        <v>b</v>
      </c>
      <c r="B904" s="70" t="str">
        <f>'3500 '!B916</f>
        <v/>
      </c>
      <c r="C904" s="10" t="str">
        <f>'3500 '!C916</f>
        <v>პროცენტი</v>
      </c>
      <c r="D904" s="12">
        <f>'3500 '!D916</f>
        <v>0</v>
      </c>
      <c r="E904" s="12">
        <f>'3500 '!E916</f>
        <v>0</v>
      </c>
      <c r="F904" s="43">
        <f>'3500 '!F916</f>
        <v>0</v>
      </c>
      <c r="G904" s="43">
        <f>'3500 '!G916</f>
        <v>0</v>
      </c>
      <c r="H904" s="52" t="str">
        <f>'3500 '!L916</f>
        <v/>
      </c>
      <c r="I904" s="12">
        <f>'3500 '!M916</f>
        <v>0</v>
      </c>
      <c r="J904" s="12">
        <f>'3500 '!O916</f>
        <v>0</v>
      </c>
      <c r="K904" s="12">
        <f>'3500 '!S916</f>
        <v>0</v>
      </c>
      <c r="L904" s="43">
        <f>'3500 '!T916</f>
        <v>0</v>
      </c>
      <c r="M904" s="52" t="str">
        <f>'3500 '!U916</f>
        <v/>
      </c>
      <c r="N904" s="62">
        <f>'3500 '!V916</f>
        <v>0</v>
      </c>
      <c r="O904" s="52" t="str">
        <f>'3500 '!AB916</f>
        <v/>
      </c>
      <c r="P904" s="62">
        <f>G904+'3500 '!W916-K904</f>
        <v>0</v>
      </c>
      <c r="Q904" s="81"/>
    </row>
    <row r="905" spans="1:17" s="6" customFormat="1" ht="18" x14ac:dyDescent="0.25">
      <c r="A905" s="6" t="str">
        <f>'3500 '!A917</f>
        <v>b</v>
      </c>
      <c r="B905" s="70" t="str">
        <f>'3500 '!B917</f>
        <v/>
      </c>
      <c r="C905" s="10" t="str">
        <f>'3500 '!C917</f>
        <v>სუბსიდიები</v>
      </c>
      <c r="D905" s="12">
        <f>'3500 '!D917</f>
        <v>0</v>
      </c>
      <c r="E905" s="12">
        <f>'3500 '!E917</f>
        <v>0</v>
      </c>
      <c r="F905" s="43">
        <f>'3500 '!F917</f>
        <v>0</v>
      </c>
      <c r="G905" s="43">
        <f>'3500 '!G917</f>
        <v>0</v>
      </c>
      <c r="H905" s="52" t="str">
        <f>'3500 '!L917</f>
        <v/>
      </c>
      <c r="I905" s="12">
        <f>'3500 '!M917</f>
        <v>0</v>
      </c>
      <c r="J905" s="12">
        <f>'3500 '!O917</f>
        <v>0</v>
      </c>
      <c r="K905" s="12">
        <f>'3500 '!S917</f>
        <v>0</v>
      </c>
      <c r="L905" s="43">
        <f>'3500 '!T917</f>
        <v>0</v>
      </c>
      <c r="M905" s="52" t="str">
        <f>'3500 '!U917</f>
        <v/>
      </c>
      <c r="N905" s="62">
        <f>'3500 '!V917</f>
        <v>0</v>
      </c>
      <c r="O905" s="52" t="str">
        <f>'3500 '!AB917</f>
        <v/>
      </c>
      <c r="P905" s="62">
        <f>G905+'3500 '!W917-K905</f>
        <v>0</v>
      </c>
      <c r="Q905" s="81"/>
    </row>
    <row r="906" spans="1:17" s="6" customFormat="1" ht="18" x14ac:dyDescent="0.25">
      <c r="A906" s="6" t="str">
        <f>'3500 '!A918</f>
        <v>b</v>
      </c>
      <c r="B906" s="70" t="str">
        <f>'3500 '!B918</f>
        <v/>
      </c>
      <c r="C906" s="10" t="str">
        <f>'3500 '!C918</f>
        <v>გრანტები</v>
      </c>
      <c r="D906" s="12">
        <f>'3500 '!D918</f>
        <v>0</v>
      </c>
      <c r="E906" s="12">
        <f>'3500 '!E918</f>
        <v>0</v>
      </c>
      <c r="F906" s="43">
        <f>'3500 '!F918</f>
        <v>0</v>
      </c>
      <c r="G906" s="43">
        <f>'3500 '!G918</f>
        <v>0</v>
      </c>
      <c r="H906" s="52" t="str">
        <f>'3500 '!L918</f>
        <v/>
      </c>
      <c r="I906" s="12">
        <f>'3500 '!M918</f>
        <v>0</v>
      </c>
      <c r="J906" s="12">
        <f>'3500 '!O918</f>
        <v>0</v>
      </c>
      <c r="K906" s="12">
        <f>'3500 '!S918</f>
        <v>0</v>
      </c>
      <c r="L906" s="43">
        <f>'3500 '!T918</f>
        <v>0</v>
      </c>
      <c r="M906" s="52" t="str">
        <f>'3500 '!U918</f>
        <v/>
      </c>
      <c r="N906" s="62">
        <f>'3500 '!V918</f>
        <v>0</v>
      </c>
      <c r="O906" s="52" t="str">
        <f>'3500 '!AB918</f>
        <v/>
      </c>
      <c r="P906" s="62">
        <f>G906+'3500 '!W918-K906</f>
        <v>0</v>
      </c>
      <c r="Q906" s="81"/>
    </row>
    <row r="907" spans="1:17" s="6" customFormat="1" ht="18" x14ac:dyDescent="0.25">
      <c r="A907" s="6" t="str">
        <f>'3500 '!A919</f>
        <v>b</v>
      </c>
      <c r="B907" s="70" t="str">
        <f>'3500 '!B919</f>
        <v/>
      </c>
      <c r="C907" s="10" t="str">
        <f>'3500 '!C919</f>
        <v>სოციალური უზრუნველყოფა</v>
      </c>
      <c r="D907" s="11">
        <f>'3500 '!D919</f>
        <v>4000</v>
      </c>
      <c r="E907" s="11">
        <f>'3500 '!E919</f>
        <v>4180.1000000000004</v>
      </c>
      <c r="F907" s="42">
        <f>'3500 '!F919</f>
        <v>3055.1</v>
      </c>
      <c r="G907" s="42">
        <f>'3500 '!G919</f>
        <v>3054.0657700000002</v>
      </c>
      <c r="H907" s="51">
        <f>'3500 '!L919</f>
        <v>0.99966147425616192</v>
      </c>
      <c r="I907" s="11">
        <f>'3500 '!M919</f>
        <v>0</v>
      </c>
      <c r="J907" s="11">
        <f>'3500 '!O919</f>
        <v>373.15294999999992</v>
      </c>
      <c r="K907" s="11">
        <f>'3500 '!S919</f>
        <v>341.92885000000024</v>
      </c>
      <c r="L907" s="42">
        <f>'3500 '!T919</f>
        <v>1.0342299999997522</v>
      </c>
      <c r="M907" s="51">
        <f>'3500 '!U919</f>
        <v>0.73062026506542899</v>
      </c>
      <c r="N907" s="61">
        <f>'3500 '!V919</f>
        <v>1126.0342300000002</v>
      </c>
      <c r="O907" s="51">
        <f>'3500 '!AB919</f>
        <v>1.0205654816870409</v>
      </c>
      <c r="P907" s="61">
        <f>G907+'3500 '!W919-K907</f>
        <v>3866.1369199999999</v>
      </c>
      <c r="Q907" s="81"/>
    </row>
    <row r="908" spans="1:17" s="6" customFormat="1" ht="18" x14ac:dyDescent="0.25">
      <c r="A908" s="6" t="str">
        <f>'3500 '!A920</f>
        <v>b</v>
      </c>
      <c r="B908" s="70" t="str">
        <f>'3500 '!B920</f>
        <v/>
      </c>
      <c r="C908" s="10" t="str">
        <f>'3500 '!C920</f>
        <v>სხვა ხარჯები</v>
      </c>
      <c r="D908" s="12">
        <f>'3500 '!D920</f>
        <v>0</v>
      </c>
      <c r="E908" s="12">
        <f>'3500 '!E920</f>
        <v>0</v>
      </c>
      <c r="F908" s="43">
        <f>'3500 '!F920</f>
        <v>0</v>
      </c>
      <c r="G908" s="43">
        <f>'3500 '!G920</f>
        <v>0</v>
      </c>
      <c r="H908" s="52" t="str">
        <f>'3500 '!L920</f>
        <v/>
      </c>
      <c r="I908" s="12">
        <f>'3500 '!M920</f>
        <v>0</v>
      </c>
      <c r="J908" s="12">
        <f>'3500 '!O920</f>
        <v>0</v>
      </c>
      <c r="K908" s="12">
        <f>'3500 '!S920</f>
        <v>0</v>
      </c>
      <c r="L908" s="43">
        <f>'3500 '!T920</f>
        <v>0</v>
      </c>
      <c r="M908" s="52" t="str">
        <f>'3500 '!U920</f>
        <v/>
      </c>
      <c r="N908" s="62">
        <f>'3500 '!V920</f>
        <v>0</v>
      </c>
      <c r="O908" s="52" t="str">
        <f>'3500 '!AB920</f>
        <v/>
      </c>
      <c r="P908" s="62">
        <f>G908+'3500 '!W920-K908</f>
        <v>0</v>
      </c>
      <c r="Q908" s="81"/>
    </row>
    <row r="909" spans="1:17" s="6" customFormat="1" ht="30" x14ac:dyDescent="0.25">
      <c r="A909" s="6" t="str">
        <f>'3500 '!A921</f>
        <v>b</v>
      </c>
      <c r="B909" s="69" t="str">
        <f>'3500 '!B921</f>
        <v/>
      </c>
      <c r="C909" s="13" t="str">
        <f>'3500 '!C921</f>
        <v>არაფინანსური აქტივების ზრდა</v>
      </c>
      <c r="D909" s="14">
        <f>'3500 '!D921</f>
        <v>0</v>
      </c>
      <c r="E909" s="14">
        <f>'3500 '!E921</f>
        <v>0</v>
      </c>
      <c r="F909" s="44">
        <f>'3500 '!F921</f>
        <v>0</v>
      </c>
      <c r="G909" s="44">
        <f>'3500 '!G921</f>
        <v>0</v>
      </c>
      <c r="H909" s="53" t="str">
        <f>'3500 '!L921</f>
        <v/>
      </c>
      <c r="I909" s="14">
        <f>'3500 '!M921</f>
        <v>0</v>
      </c>
      <c r="J909" s="14">
        <f>'3500 '!O921</f>
        <v>0</v>
      </c>
      <c r="K909" s="14">
        <f>'3500 '!S921</f>
        <v>0</v>
      </c>
      <c r="L909" s="44">
        <f>'3500 '!T921</f>
        <v>0</v>
      </c>
      <c r="M909" s="53" t="str">
        <f>'3500 '!U921</f>
        <v/>
      </c>
      <c r="N909" s="63">
        <f>'3500 '!V921</f>
        <v>0</v>
      </c>
      <c r="O909" s="53" t="str">
        <f>'3500 '!AB921</f>
        <v/>
      </c>
      <c r="P909" s="63">
        <f>G909+'3500 '!W921-K909</f>
        <v>0</v>
      </c>
      <c r="Q909" s="81"/>
    </row>
    <row r="910" spans="1:17" s="6" customFormat="1" x14ac:dyDescent="0.25">
      <c r="A910" s="6" t="str">
        <f>'3500 '!A922</f>
        <v>b</v>
      </c>
      <c r="B910" s="69" t="str">
        <f>'3500 '!B922</f>
        <v/>
      </c>
      <c r="C910" s="13" t="str">
        <f>'3500 '!C922</f>
        <v>ფინანსური აქტივების ზრდა</v>
      </c>
      <c r="D910" s="14">
        <f>'3500 '!D922</f>
        <v>0</v>
      </c>
      <c r="E910" s="14">
        <f>'3500 '!E922</f>
        <v>0</v>
      </c>
      <c r="F910" s="44">
        <f>'3500 '!F922</f>
        <v>0</v>
      </c>
      <c r="G910" s="44">
        <f>'3500 '!G922</f>
        <v>0</v>
      </c>
      <c r="H910" s="53" t="str">
        <f>'3500 '!L922</f>
        <v/>
      </c>
      <c r="I910" s="14">
        <f>'3500 '!M922</f>
        <v>0</v>
      </c>
      <c r="J910" s="14">
        <f>'3500 '!O922</f>
        <v>0</v>
      </c>
      <c r="K910" s="14">
        <f>'3500 '!S922</f>
        <v>0</v>
      </c>
      <c r="L910" s="44">
        <f>'3500 '!T922</f>
        <v>0</v>
      </c>
      <c r="M910" s="53" t="str">
        <f>'3500 '!U922</f>
        <v/>
      </c>
      <c r="N910" s="63">
        <f>'3500 '!V922</f>
        <v>0</v>
      </c>
      <c r="O910" s="53" t="str">
        <f>'3500 '!AB922</f>
        <v/>
      </c>
      <c r="P910" s="63">
        <f>G910+'3500 '!W922-K910</f>
        <v>0</v>
      </c>
      <c r="Q910" s="81"/>
    </row>
    <row r="911" spans="1:17" s="6" customFormat="1" ht="15.75" thickBot="1" x14ac:dyDescent="0.3">
      <c r="A911" s="6" t="str">
        <f>'3500 '!A923</f>
        <v>b</v>
      </c>
      <c r="B911" s="71" t="str">
        <f>'3500 '!B923</f>
        <v/>
      </c>
      <c r="C911" s="17" t="str">
        <f>'3500 '!C923</f>
        <v>ვალდებულებების კლება</v>
      </c>
      <c r="D911" s="18">
        <f>'3500 '!D923</f>
        <v>0</v>
      </c>
      <c r="E911" s="18">
        <f>'3500 '!E923</f>
        <v>0</v>
      </c>
      <c r="F911" s="46">
        <f>'3500 '!F923</f>
        <v>0</v>
      </c>
      <c r="G911" s="46">
        <f>'3500 '!G923</f>
        <v>0</v>
      </c>
      <c r="H911" s="55" t="str">
        <f>'3500 '!L923</f>
        <v/>
      </c>
      <c r="I911" s="18">
        <f>'3500 '!M923</f>
        <v>0</v>
      </c>
      <c r="J911" s="18">
        <f>'3500 '!O923</f>
        <v>0</v>
      </c>
      <c r="K911" s="18">
        <f>'3500 '!S923</f>
        <v>0</v>
      </c>
      <c r="L911" s="46">
        <f>'3500 '!T923</f>
        <v>0</v>
      </c>
      <c r="M911" s="55" t="str">
        <f>'3500 '!U923</f>
        <v/>
      </c>
      <c r="N911" s="65">
        <f>'3500 '!V923</f>
        <v>0</v>
      </c>
      <c r="O911" s="55" t="str">
        <f>'3500 '!AB923</f>
        <v/>
      </c>
      <c r="P911" s="65">
        <f>G911+'3500 '!W923-K911</f>
        <v>0</v>
      </c>
      <c r="Q911" s="81"/>
    </row>
    <row r="912" spans="1:17" s="6" customFormat="1" ht="96" thickTop="1" thickBot="1" x14ac:dyDescent="0.3">
      <c r="A912" s="6" t="str">
        <f>'3500 '!A924</f>
        <v>a</v>
      </c>
      <c r="B912" s="67" t="str">
        <f>'3500 '!B924</f>
        <v>35 03 02 08 02</v>
      </c>
      <c r="C912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12" s="7">
        <f>'3500 '!D924</f>
        <v>700</v>
      </c>
      <c r="E912" s="7">
        <f>'3500 '!E924</f>
        <v>442.63099999999997</v>
      </c>
      <c r="F912" s="40">
        <f>'3500 '!F924</f>
        <v>314.63099999999997</v>
      </c>
      <c r="G912" s="40">
        <f>'3500 '!G924</f>
        <v>314.63099999999997</v>
      </c>
      <c r="H912" s="49">
        <f>'3500 '!L924</f>
        <v>1</v>
      </c>
      <c r="I912" s="7">
        <f>'3500 '!M924</f>
        <v>0</v>
      </c>
      <c r="J912" s="7">
        <f>'3500 '!O924</f>
        <v>77.617219999999975</v>
      </c>
      <c r="K912" s="7">
        <f>'3500 '!S924</f>
        <v>81.66391999999999</v>
      </c>
      <c r="L912" s="40">
        <f>'3500 '!T924</f>
        <v>0</v>
      </c>
      <c r="M912" s="49">
        <f>'3500 '!U924</f>
        <v>0.71082007360532817</v>
      </c>
      <c r="N912" s="59">
        <f>'3500 '!V924</f>
        <v>128</v>
      </c>
      <c r="O912" s="49">
        <f>'3500 '!AB924</f>
        <v>0.94803798197595734</v>
      </c>
      <c r="P912" s="59">
        <f>G912+'3500 '!W924-K912</f>
        <v>342.96708000000001</v>
      </c>
    </row>
    <row r="913" spans="1:16" s="6" customFormat="1" ht="18.75" thickTop="1" x14ac:dyDescent="0.25">
      <c r="A913" s="6" t="str">
        <f>'3500 '!A925</f>
        <v>b</v>
      </c>
      <c r="B913" s="69" t="str">
        <f>'3500 '!B925</f>
        <v/>
      </c>
      <c r="C913" s="8" t="str">
        <f>'3500 '!C925</f>
        <v>ხარჯები</v>
      </c>
      <c r="D913" s="9">
        <f>'3500 '!D925</f>
        <v>700</v>
      </c>
      <c r="E913" s="9">
        <f>'3500 '!E925</f>
        <v>442.63099999999997</v>
      </c>
      <c r="F913" s="41">
        <f>'3500 '!F925</f>
        <v>314.63099999999997</v>
      </c>
      <c r="G913" s="41">
        <f>'3500 '!G925</f>
        <v>314.63099999999997</v>
      </c>
      <c r="H913" s="50">
        <f>'3500 '!L925</f>
        <v>1</v>
      </c>
      <c r="I913" s="9">
        <f>'3500 '!M925</f>
        <v>0</v>
      </c>
      <c r="J913" s="9">
        <f>'3500 '!O925</f>
        <v>77.617219999999975</v>
      </c>
      <c r="K913" s="9">
        <f>'3500 '!S925</f>
        <v>81.66391999999999</v>
      </c>
      <c r="L913" s="41">
        <f>'3500 '!T925</f>
        <v>0</v>
      </c>
      <c r="M913" s="50">
        <f>'3500 '!U925</f>
        <v>0.71082007360532817</v>
      </c>
      <c r="N913" s="60">
        <f>'3500 '!V925</f>
        <v>128</v>
      </c>
      <c r="O913" s="50">
        <f>'3500 '!AB925</f>
        <v>0.94803798197595734</v>
      </c>
      <c r="P913" s="60">
        <f>G913+'3500 '!W925-K913</f>
        <v>342.96708000000001</v>
      </c>
    </row>
    <row r="914" spans="1:16" s="6" customFormat="1" ht="18" x14ac:dyDescent="0.25">
      <c r="A914" s="6" t="str">
        <f>'3500 '!A926</f>
        <v>b</v>
      </c>
      <c r="B914" s="70" t="str">
        <f>'3500 '!B926</f>
        <v/>
      </c>
      <c r="C914" s="10" t="str">
        <f>'3500 '!C926</f>
        <v>შრომის ანაზღაურება</v>
      </c>
      <c r="D914" s="12">
        <f>'3500 '!D926</f>
        <v>0</v>
      </c>
      <c r="E914" s="12">
        <f>'3500 '!E926</f>
        <v>0</v>
      </c>
      <c r="F914" s="43">
        <f>'3500 '!F926</f>
        <v>0</v>
      </c>
      <c r="G914" s="43">
        <f>'3500 '!G926</f>
        <v>0</v>
      </c>
      <c r="H914" s="52" t="str">
        <f>'3500 '!L926</f>
        <v/>
      </c>
      <c r="I914" s="12">
        <f>'3500 '!M926</f>
        <v>0</v>
      </c>
      <c r="J914" s="12">
        <f>'3500 '!O926</f>
        <v>0</v>
      </c>
      <c r="K914" s="12">
        <f>'3500 '!S926</f>
        <v>0</v>
      </c>
      <c r="L914" s="43">
        <f>'3500 '!T926</f>
        <v>0</v>
      </c>
      <c r="M914" s="52" t="str">
        <f>'3500 '!U926</f>
        <v/>
      </c>
      <c r="N914" s="62">
        <f>'3500 '!V926</f>
        <v>0</v>
      </c>
      <c r="O914" s="52" t="str">
        <f>'3500 '!AB926</f>
        <v/>
      </c>
      <c r="P914" s="62">
        <f>G914+'3500 '!W926-K914</f>
        <v>0</v>
      </c>
    </row>
    <row r="915" spans="1:16" s="6" customFormat="1" ht="18" x14ac:dyDescent="0.25">
      <c r="A915" s="6" t="str">
        <f>'3500 '!A927</f>
        <v>b</v>
      </c>
      <c r="B915" s="70" t="str">
        <f>'3500 '!B927</f>
        <v/>
      </c>
      <c r="C915" s="10" t="str">
        <f>'3500 '!C927</f>
        <v>საქონელი და მომსახურება</v>
      </c>
      <c r="D915" s="11">
        <f>'3500 '!D927</f>
        <v>700</v>
      </c>
      <c r="E915" s="11">
        <f>'3500 '!E927</f>
        <v>442.63099999999997</v>
      </c>
      <c r="F915" s="42">
        <f>'3500 '!F927</f>
        <v>314.63099999999997</v>
      </c>
      <c r="G915" s="42">
        <f>'3500 '!G927</f>
        <v>314.63099999999997</v>
      </c>
      <c r="H915" s="51">
        <f>'3500 '!L927</f>
        <v>1</v>
      </c>
      <c r="I915" s="11">
        <f>'3500 '!M927</f>
        <v>0</v>
      </c>
      <c r="J915" s="11">
        <f>'3500 '!O927</f>
        <v>77.617219999999975</v>
      </c>
      <c r="K915" s="11">
        <f>'3500 '!S927</f>
        <v>81.66391999999999</v>
      </c>
      <c r="L915" s="42">
        <f>'3500 '!T927</f>
        <v>0</v>
      </c>
      <c r="M915" s="51">
        <f>'3500 '!U927</f>
        <v>0.71082007360532817</v>
      </c>
      <c r="N915" s="61">
        <f>'3500 '!V927</f>
        <v>128</v>
      </c>
      <c r="O915" s="51">
        <f>'3500 '!AB927</f>
        <v>0.94803798197595734</v>
      </c>
      <c r="P915" s="61">
        <f>G915+'3500 '!W927-K915</f>
        <v>342.96708000000001</v>
      </c>
    </row>
    <row r="916" spans="1:16" s="6" customFormat="1" ht="18" x14ac:dyDescent="0.25">
      <c r="A916" s="6" t="str">
        <f>'3500 '!A928</f>
        <v>b</v>
      </c>
      <c r="B916" s="70" t="str">
        <f>'3500 '!B928</f>
        <v/>
      </c>
      <c r="C916" s="10" t="str">
        <f>'3500 '!C928</f>
        <v>პროცენტი</v>
      </c>
      <c r="D916" s="12">
        <f>'3500 '!D928</f>
        <v>0</v>
      </c>
      <c r="E916" s="12">
        <f>'3500 '!E928</f>
        <v>0</v>
      </c>
      <c r="F916" s="43">
        <f>'3500 '!F928</f>
        <v>0</v>
      </c>
      <c r="G916" s="43">
        <f>'3500 '!G928</f>
        <v>0</v>
      </c>
      <c r="H916" s="52" t="str">
        <f>'3500 '!L928</f>
        <v/>
      </c>
      <c r="I916" s="12">
        <f>'3500 '!M928</f>
        <v>0</v>
      </c>
      <c r="J916" s="12">
        <f>'3500 '!O928</f>
        <v>0</v>
      </c>
      <c r="K916" s="12">
        <f>'3500 '!S928</f>
        <v>0</v>
      </c>
      <c r="L916" s="43">
        <f>'3500 '!T928</f>
        <v>0</v>
      </c>
      <c r="M916" s="52" t="str">
        <f>'3500 '!U928</f>
        <v/>
      </c>
      <c r="N916" s="62">
        <f>'3500 '!V928</f>
        <v>0</v>
      </c>
      <c r="O916" s="52" t="str">
        <f>'3500 '!AB928</f>
        <v/>
      </c>
      <c r="P916" s="62">
        <f>G916+'3500 '!W928-K916</f>
        <v>0</v>
      </c>
    </row>
    <row r="917" spans="1:16" s="6" customFormat="1" ht="18" x14ac:dyDescent="0.25">
      <c r="A917" s="6" t="str">
        <f>'3500 '!A929</f>
        <v>b</v>
      </c>
      <c r="B917" s="70" t="str">
        <f>'3500 '!B929</f>
        <v/>
      </c>
      <c r="C917" s="10" t="str">
        <f>'3500 '!C929</f>
        <v>სუბსიდიები</v>
      </c>
      <c r="D917" s="12">
        <f>'3500 '!D929</f>
        <v>0</v>
      </c>
      <c r="E917" s="12">
        <f>'3500 '!E929</f>
        <v>0</v>
      </c>
      <c r="F917" s="43">
        <f>'3500 '!F929</f>
        <v>0</v>
      </c>
      <c r="G917" s="43">
        <f>'3500 '!G929</f>
        <v>0</v>
      </c>
      <c r="H917" s="52" t="str">
        <f>'3500 '!L929</f>
        <v/>
      </c>
      <c r="I917" s="12">
        <f>'3500 '!M929</f>
        <v>0</v>
      </c>
      <c r="J917" s="12">
        <f>'3500 '!O929</f>
        <v>0</v>
      </c>
      <c r="K917" s="12">
        <f>'3500 '!S929</f>
        <v>0</v>
      </c>
      <c r="L917" s="43">
        <f>'3500 '!T929</f>
        <v>0</v>
      </c>
      <c r="M917" s="52" t="str">
        <f>'3500 '!U929</f>
        <v/>
      </c>
      <c r="N917" s="62">
        <f>'3500 '!V929</f>
        <v>0</v>
      </c>
      <c r="O917" s="52" t="str">
        <f>'3500 '!AB929</f>
        <v/>
      </c>
      <c r="P917" s="62">
        <f>G917+'3500 '!W929-K917</f>
        <v>0</v>
      </c>
    </row>
    <row r="918" spans="1:16" s="6" customFormat="1" ht="18" x14ac:dyDescent="0.25">
      <c r="A918" s="6" t="str">
        <f>'3500 '!A930</f>
        <v>b</v>
      </c>
      <c r="B918" s="70" t="str">
        <f>'3500 '!B930</f>
        <v/>
      </c>
      <c r="C918" s="10" t="str">
        <f>'3500 '!C930</f>
        <v>გრანტები</v>
      </c>
      <c r="D918" s="12">
        <f>'3500 '!D930</f>
        <v>0</v>
      </c>
      <c r="E918" s="12">
        <f>'3500 '!E930</f>
        <v>0</v>
      </c>
      <c r="F918" s="43">
        <f>'3500 '!F930</f>
        <v>0</v>
      </c>
      <c r="G918" s="43">
        <f>'3500 '!G930</f>
        <v>0</v>
      </c>
      <c r="H918" s="52" t="str">
        <f>'3500 '!L930</f>
        <v/>
      </c>
      <c r="I918" s="12">
        <f>'3500 '!M930</f>
        <v>0</v>
      </c>
      <c r="J918" s="12">
        <f>'3500 '!O930</f>
        <v>0</v>
      </c>
      <c r="K918" s="12">
        <f>'3500 '!S930</f>
        <v>0</v>
      </c>
      <c r="L918" s="43">
        <f>'3500 '!T930</f>
        <v>0</v>
      </c>
      <c r="M918" s="52" t="str">
        <f>'3500 '!U930</f>
        <v/>
      </c>
      <c r="N918" s="62">
        <f>'3500 '!V930</f>
        <v>0</v>
      </c>
      <c r="O918" s="52" t="str">
        <f>'3500 '!AB930</f>
        <v/>
      </c>
      <c r="P918" s="62">
        <f>G918+'3500 '!W930-K918</f>
        <v>0</v>
      </c>
    </row>
    <row r="919" spans="1:16" s="6" customFormat="1" ht="18" x14ac:dyDescent="0.25">
      <c r="A919" s="6" t="str">
        <f>'3500 '!A931</f>
        <v>b</v>
      </c>
      <c r="B919" s="70" t="str">
        <f>'3500 '!B931</f>
        <v/>
      </c>
      <c r="C919" s="10" t="str">
        <f>'3500 '!C931</f>
        <v>სოციალური უზრუნველყოფა</v>
      </c>
      <c r="D919" s="12">
        <f>'3500 '!D931</f>
        <v>0</v>
      </c>
      <c r="E919" s="12">
        <f>'3500 '!E931</f>
        <v>0</v>
      </c>
      <c r="F919" s="43">
        <f>'3500 '!F931</f>
        <v>0</v>
      </c>
      <c r="G919" s="43">
        <f>'3500 '!G931</f>
        <v>0</v>
      </c>
      <c r="H919" s="52" t="str">
        <f>'3500 '!L931</f>
        <v/>
      </c>
      <c r="I919" s="12">
        <f>'3500 '!M931</f>
        <v>0</v>
      </c>
      <c r="J919" s="12">
        <f>'3500 '!O931</f>
        <v>0</v>
      </c>
      <c r="K919" s="12">
        <f>'3500 '!S931</f>
        <v>0</v>
      </c>
      <c r="L919" s="43">
        <f>'3500 '!T931</f>
        <v>0</v>
      </c>
      <c r="M919" s="52" t="str">
        <f>'3500 '!U931</f>
        <v/>
      </c>
      <c r="N919" s="62">
        <f>'3500 '!V931</f>
        <v>0</v>
      </c>
      <c r="O919" s="52" t="str">
        <f>'3500 '!AB931</f>
        <v/>
      </c>
      <c r="P919" s="62">
        <f>G919+'3500 '!W931-K919</f>
        <v>0</v>
      </c>
    </row>
    <row r="920" spans="1:16" s="6" customFormat="1" ht="18" x14ac:dyDescent="0.25">
      <c r="A920" s="6" t="str">
        <f>'3500 '!A932</f>
        <v>b</v>
      </c>
      <c r="B920" s="70" t="str">
        <f>'3500 '!B932</f>
        <v/>
      </c>
      <c r="C920" s="10" t="str">
        <f>'3500 '!C932</f>
        <v>სხვა ხარჯები</v>
      </c>
      <c r="D920" s="12">
        <f>'3500 '!D932</f>
        <v>0</v>
      </c>
      <c r="E920" s="12">
        <f>'3500 '!E932</f>
        <v>0</v>
      </c>
      <c r="F920" s="43">
        <f>'3500 '!F932</f>
        <v>0</v>
      </c>
      <c r="G920" s="43">
        <f>'3500 '!G932</f>
        <v>0</v>
      </c>
      <c r="H920" s="52" t="str">
        <f>'3500 '!L932</f>
        <v/>
      </c>
      <c r="I920" s="12">
        <f>'3500 '!M932</f>
        <v>0</v>
      </c>
      <c r="J920" s="12">
        <f>'3500 '!O932</f>
        <v>0</v>
      </c>
      <c r="K920" s="12">
        <f>'3500 '!S932</f>
        <v>0</v>
      </c>
      <c r="L920" s="43">
        <f>'3500 '!T932</f>
        <v>0</v>
      </c>
      <c r="M920" s="52" t="str">
        <f>'3500 '!U932</f>
        <v/>
      </c>
      <c r="N920" s="62">
        <f>'3500 '!V932</f>
        <v>0</v>
      </c>
      <c r="O920" s="52" t="str">
        <f>'3500 '!AB932</f>
        <v/>
      </c>
      <c r="P920" s="62">
        <f>G920+'3500 '!W932-K920</f>
        <v>0</v>
      </c>
    </row>
    <row r="921" spans="1:16" s="6" customFormat="1" ht="30" x14ac:dyDescent="0.25">
      <c r="A921" s="6" t="str">
        <f>'3500 '!A933</f>
        <v>b</v>
      </c>
      <c r="B921" s="69" t="str">
        <f>'3500 '!B933</f>
        <v/>
      </c>
      <c r="C921" s="13" t="str">
        <f>'3500 '!C933</f>
        <v>არაფინანსური აქტივების ზრდა</v>
      </c>
      <c r="D921" s="14">
        <f>'3500 '!D933</f>
        <v>0</v>
      </c>
      <c r="E921" s="14">
        <f>'3500 '!E933</f>
        <v>0</v>
      </c>
      <c r="F921" s="44">
        <f>'3500 '!F933</f>
        <v>0</v>
      </c>
      <c r="G921" s="44">
        <f>'3500 '!G933</f>
        <v>0</v>
      </c>
      <c r="H921" s="53" t="str">
        <f>'3500 '!L933</f>
        <v/>
      </c>
      <c r="I921" s="14">
        <f>'3500 '!M933</f>
        <v>0</v>
      </c>
      <c r="J921" s="14">
        <f>'3500 '!O933</f>
        <v>0</v>
      </c>
      <c r="K921" s="14">
        <f>'3500 '!S933</f>
        <v>0</v>
      </c>
      <c r="L921" s="44">
        <f>'3500 '!T933</f>
        <v>0</v>
      </c>
      <c r="M921" s="53" t="str">
        <f>'3500 '!U933</f>
        <v/>
      </c>
      <c r="N921" s="63">
        <f>'3500 '!V933</f>
        <v>0</v>
      </c>
      <c r="O921" s="53" t="str">
        <f>'3500 '!AB933</f>
        <v/>
      </c>
      <c r="P921" s="63">
        <f>G921+'3500 '!W933-K921</f>
        <v>0</v>
      </c>
    </row>
    <row r="922" spans="1:16" s="6" customFormat="1" x14ac:dyDescent="0.25">
      <c r="A922" s="6" t="str">
        <f>'3500 '!A934</f>
        <v>b</v>
      </c>
      <c r="B922" s="69" t="str">
        <f>'3500 '!B934</f>
        <v/>
      </c>
      <c r="C922" s="13" t="str">
        <f>'3500 '!C934</f>
        <v>ფინანსური აქტივების ზრდა</v>
      </c>
      <c r="D922" s="14">
        <f>'3500 '!D934</f>
        <v>0</v>
      </c>
      <c r="E922" s="14">
        <f>'3500 '!E934</f>
        <v>0</v>
      </c>
      <c r="F922" s="44">
        <f>'3500 '!F934</f>
        <v>0</v>
      </c>
      <c r="G922" s="44">
        <f>'3500 '!G934</f>
        <v>0</v>
      </c>
      <c r="H922" s="53" t="str">
        <f>'3500 '!L934</f>
        <v/>
      </c>
      <c r="I922" s="14">
        <f>'3500 '!M934</f>
        <v>0</v>
      </c>
      <c r="J922" s="14">
        <f>'3500 '!O934</f>
        <v>0</v>
      </c>
      <c r="K922" s="14">
        <f>'3500 '!S934</f>
        <v>0</v>
      </c>
      <c r="L922" s="44">
        <f>'3500 '!T934</f>
        <v>0</v>
      </c>
      <c r="M922" s="53" t="str">
        <f>'3500 '!U934</f>
        <v/>
      </c>
      <c r="N922" s="63">
        <f>'3500 '!V934</f>
        <v>0</v>
      </c>
      <c r="O922" s="53" t="str">
        <f>'3500 '!AB934</f>
        <v/>
      </c>
      <c r="P922" s="63">
        <f>G922+'3500 '!W934-K922</f>
        <v>0</v>
      </c>
    </row>
    <row r="923" spans="1:16" s="6" customFormat="1" ht="15.75" thickBot="1" x14ac:dyDescent="0.3">
      <c r="A923" s="6" t="str">
        <f>'3500 '!A935</f>
        <v>b</v>
      </c>
      <c r="B923" s="71" t="str">
        <f>'3500 '!B935</f>
        <v/>
      </c>
      <c r="C923" s="17" t="str">
        <f>'3500 '!C935</f>
        <v>ვალდებულებების კლება</v>
      </c>
      <c r="D923" s="18">
        <f>'3500 '!D935</f>
        <v>0</v>
      </c>
      <c r="E923" s="18">
        <f>'3500 '!E935</f>
        <v>0</v>
      </c>
      <c r="F923" s="46">
        <f>'3500 '!F935</f>
        <v>0</v>
      </c>
      <c r="G923" s="46">
        <f>'3500 '!G935</f>
        <v>0</v>
      </c>
      <c r="H923" s="55" t="str">
        <f>'3500 '!L935</f>
        <v/>
      </c>
      <c r="I923" s="18">
        <f>'3500 '!M935</f>
        <v>0</v>
      </c>
      <c r="J923" s="18">
        <f>'3500 '!O935</f>
        <v>0</v>
      </c>
      <c r="K923" s="18">
        <f>'3500 '!S935</f>
        <v>0</v>
      </c>
      <c r="L923" s="46">
        <f>'3500 '!T935</f>
        <v>0</v>
      </c>
      <c r="M923" s="55" t="str">
        <f>'3500 '!U935</f>
        <v/>
      </c>
      <c r="N923" s="65">
        <f>'3500 '!V935</f>
        <v>0</v>
      </c>
      <c r="O923" s="55" t="str">
        <f>'3500 '!AB935</f>
        <v/>
      </c>
      <c r="P923" s="65">
        <f>G923+'3500 '!W935-K923</f>
        <v>0</v>
      </c>
    </row>
    <row r="924" spans="1:16" s="6" customFormat="1" ht="151.5" thickTop="1" thickBot="1" x14ac:dyDescent="0.3">
      <c r="A924" s="6" t="str">
        <f>'3500 '!A936</f>
        <v>b</v>
      </c>
      <c r="B924" s="67" t="str">
        <f>'3500 '!B936</f>
        <v>35 03 02 08 03</v>
      </c>
      <c r="C924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924" s="22">
        <f>'3500 '!D936</f>
        <v>1700</v>
      </c>
      <c r="E924" s="22">
        <f>'3500 '!E936</f>
        <v>1700</v>
      </c>
      <c r="F924" s="47">
        <f>'3500 '!F936</f>
        <v>0</v>
      </c>
      <c r="G924" s="47">
        <f>'3500 '!G936</f>
        <v>0</v>
      </c>
      <c r="H924" s="56" t="str">
        <f>'3500 '!L936</f>
        <v/>
      </c>
      <c r="I924" s="22">
        <f>'3500 '!M936</f>
        <v>0</v>
      </c>
      <c r="J924" s="22">
        <f>'3500 '!O936</f>
        <v>0</v>
      </c>
      <c r="K924" s="22">
        <f>'3500 '!S936</f>
        <v>0</v>
      </c>
      <c r="L924" s="47">
        <f>'3500 '!T936</f>
        <v>0</v>
      </c>
      <c r="M924" s="56">
        <f>'3500 '!U936</f>
        <v>0</v>
      </c>
      <c r="N924" s="66">
        <f>'3500 '!V936</f>
        <v>1700</v>
      </c>
      <c r="O924" s="56">
        <f>'3500 '!AB936</f>
        <v>1</v>
      </c>
      <c r="P924" s="66">
        <f>G924+'3500 '!W936-K924</f>
        <v>0</v>
      </c>
    </row>
    <row r="925" spans="1:16" s="6" customFormat="1" ht="15.75" thickTop="1" x14ac:dyDescent="0.25">
      <c r="A925" s="6" t="str">
        <f>'3500 '!A937</f>
        <v>b</v>
      </c>
      <c r="B925" s="69" t="str">
        <f>'3500 '!B937</f>
        <v/>
      </c>
      <c r="C925" s="13" t="str">
        <f>'3500 '!C937</f>
        <v>ხარჯები</v>
      </c>
      <c r="D925" s="14">
        <f>'3500 '!D937</f>
        <v>1700</v>
      </c>
      <c r="E925" s="14">
        <f>'3500 '!E937</f>
        <v>1700</v>
      </c>
      <c r="F925" s="44">
        <f>'3500 '!F937</f>
        <v>0</v>
      </c>
      <c r="G925" s="44">
        <f>'3500 '!G937</f>
        <v>0</v>
      </c>
      <c r="H925" s="53" t="str">
        <f>'3500 '!L937</f>
        <v/>
      </c>
      <c r="I925" s="14">
        <f>'3500 '!M937</f>
        <v>0</v>
      </c>
      <c r="J925" s="14">
        <f>'3500 '!O937</f>
        <v>0</v>
      </c>
      <c r="K925" s="14">
        <f>'3500 '!S937</f>
        <v>0</v>
      </c>
      <c r="L925" s="44">
        <f>'3500 '!T937</f>
        <v>0</v>
      </c>
      <c r="M925" s="53">
        <f>'3500 '!U937</f>
        <v>0</v>
      </c>
      <c r="N925" s="63">
        <f>'3500 '!V937</f>
        <v>1700</v>
      </c>
      <c r="O925" s="53">
        <f>'3500 '!AB937</f>
        <v>1</v>
      </c>
      <c r="P925" s="63">
        <f>G925+'3500 '!W937-K925</f>
        <v>0</v>
      </c>
    </row>
    <row r="926" spans="1:16" s="6" customFormat="1" ht="18" x14ac:dyDescent="0.25">
      <c r="A926" s="6" t="str">
        <f>'3500 '!A938</f>
        <v>b</v>
      </c>
      <c r="B926" s="70" t="str">
        <f>'3500 '!B938</f>
        <v/>
      </c>
      <c r="C926" s="10" t="str">
        <f>'3500 '!C938</f>
        <v>შრომის ანაზღაურება</v>
      </c>
      <c r="D926" s="12">
        <f>'3500 '!D938</f>
        <v>0</v>
      </c>
      <c r="E926" s="12">
        <f>'3500 '!E938</f>
        <v>0</v>
      </c>
      <c r="F926" s="43">
        <f>'3500 '!F938</f>
        <v>0</v>
      </c>
      <c r="G926" s="43">
        <f>'3500 '!G938</f>
        <v>0</v>
      </c>
      <c r="H926" s="52" t="str">
        <f>'3500 '!L938</f>
        <v/>
      </c>
      <c r="I926" s="12">
        <f>'3500 '!M938</f>
        <v>0</v>
      </c>
      <c r="J926" s="12">
        <f>'3500 '!O938</f>
        <v>0</v>
      </c>
      <c r="K926" s="12">
        <f>'3500 '!S938</f>
        <v>0</v>
      </c>
      <c r="L926" s="43">
        <f>'3500 '!T938</f>
        <v>0</v>
      </c>
      <c r="M926" s="52" t="str">
        <f>'3500 '!U938</f>
        <v/>
      </c>
      <c r="N926" s="62">
        <f>'3500 '!V938</f>
        <v>0</v>
      </c>
      <c r="O926" s="52" t="str">
        <f>'3500 '!AB938</f>
        <v/>
      </c>
      <c r="P926" s="62">
        <f>G926+'3500 '!W938-K926</f>
        <v>0</v>
      </c>
    </row>
    <row r="927" spans="1:16" s="6" customFormat="1" ht="18" x14ac:dyDescent="0.25">
      <c r="A927" s="6" t="str">
        <f>'3500 '!A939</f>
        <v>b</v>
      </c>
      <c r="B927" s="70" t="str">
        <f>'3500 '!B939</f>
        <v/>
      </c>
      <c r="C927" s="10" t="str">
        <f>'3500 '!C939</f>
        <v>საქონელი და მომსახურება</v>
      </c>
      <c r="D927" s="12">
        <f>'3500 '!D939</f>
        <v>1700</v>
      </c>
      <c r="E927" s="12">
        <f>'3500 '!E939</f>
        <v>1700</v>
      </c>
      <c r="F927" s="43">
        <f>'3500 '!F939</f>
        <v>0</v>
      </c>
      <c r="G927" s="43">
        <f>'3500 '!G939</f>
        <v>0</v>
      </c>
      <c r="H927" s="52" t="str">
        <f>'3500 '!L939</f>
        <v/>
      </c>
      <c r="I927" s="12">
        <f>'3500 '!M939</f>
        <v>0</v>
      </c>
      <c r="J927" s="12">
        <f>'3500 '!O939</f>
        <v>0</v>
      </c>
      <c r="K927" s="12">
        <f>'3500 '!S939</f>
        <v>0</v>
      </c>
      <c r="L927" s="43">
        <f>'3500 '!T939</f>
        <v>0</v>
      </c>
      <c r="M927" s="52">
        <f>'3500 '!U939</f>
        <v>0</v>
      </c>
      <c r="N927" s="62">
        <f>'3500 '!V939</f>
        <v>1700</v>
      </c>
      <c r="O927" s="52">
        <f>'3500 '!AB939</f>
        <v>1</v>
      </c>
      <c r="P927" s="62">
        <f>G927+'3500 '!W939-K927</f>
        <v>0</v>
      </c>
    </row>
    <row r="928" spans="1:16" s="6" customFormat="1" ht="18" x14ac:dyDescent="0.25">
      <c r="A928" s="6" t="str">
        <f>'3500 '!A940</f>
        <v>b</v>
      </c>
      <c r="B928" s="70" t="str">
        <f>'3500 '!B940</f>
        <v/>
      </c>
      <c r="C928" s="10" t="str">
        <f>'3500 '!C940</f>
        <v>პროცენტი</v>
      </c>
      <c r="D928" s="12">
        <f>'3500 '!D940</f>
        <v>0</v>
      </c>
      <c r="E928" s="12">
        <f>'3500 '!E940</f>
        <v>0</v>
      </c>
      <c r="F928" s="43">
        <f>'3500 '!F940</f>
        <v>0</v>
      </c>
      <c r="G928" s="43">
        <f>'3500 '!G940</f>
        <v>0</v>
      </c>
      <c r="H928" s="52" t="str">
        <f>'3500 '!L940</f>
        <v/>
      </c>
      <c r="I928" s="12">
        <f>'3500 '!M940</f>
        <v>0</v>
      </c>
      <c r="J928" s="12">
        <f>'3500 '!O940</f>
        <v>0</v>
      </c>
      <c r="K928" s="12">
        <f>'3500 '!S940</f>
        <v>0</v>
      </c>
      <c r="L928" s="43">
        <f>'3500 '!T940</f>
        <v>0</v>
      </c>
      <c r="M928" s="52" t="str">
        <f>'3500 '!U940</f>
        <v/>
      </c>
      <c r="N928" s="62">
        <f>'3500 '!V940</f>
        <v>0</v>
      </c>
      <c r="O928" s="52" t="str">
        <f>'3500 '!AB940</f>
        <v/>
      </c>
      <c r="P928" s="62">
        <f>G928+'3500 '!W940-K928</f>
        <v>0</v>
      </c>
    </row>
    <row r="929" spans="1:16" s="6" customFormat="1" ht="18" x14ac:dyDescent="0.25">
      <c r="A929" s="6" t="str">
        <f>'3500 '!A941</f>
        <v>b</v>
      </c>
      <c r="B929" s="70" t="str">
        <f>'3500 '!B941</f>
        <v/>
      </c>
      <c r="C929" s="10" t="str">
        <f>'3500 '!C941</f>
        <v>სუბსიდიები</v>
      </c>
      <c r="D929" s="12">
        <f>'3500 '!D941</f>
        <v>0</v>
      </c>
      <c r="E929" s="12">
        <f>'3500 '!E941</f>
        <v>0</v>
      </c>
      <c r="F929" s="43">
        <f>'3500 '!F941</f>
        <v>0</v>
      </c>
      <c r="G929" s="43">
        <f>'3500 '!G941</f>
        <v>0</v>
      </c>
      <c r="H929" s="52" t="str">
        <f>'3500 '!L941</f>
        <v/>
      </c>
      <c r="I929" s="12">
        <f>'3500 '!M941</f>
        <v>0</v>
      </c>
      <c r="J929" s="12">
        <f>'3500 '!O941</f>
        <v>0</v>
      </c>
      <c r="K929" s="12">
        <f>'3500 '!S941</f>
        <v>0</v>
      </c>
      <c r="L929" s="43">
        <f>'3500 '!T941</f>
        <v>0</v>
      </c>
      <c r="M929" s="52" t="str">
        <f>'3500 '!U941</f>
        <v/>
      </c>
      <c r="N929" s="62">
        <f>'3500 '!V941</f>
        <v>0</v>
      </c>
      <c r="O929" s="52" t="str">
        <f>'3500 '!AB941</f>
        <v/>
      </c>
      <c r="P929" s="62">
        <f>G929+'3500 '!W941-K929</f>
        <v>0</v>
      </c>
    </row>
    <row r="930" spans="1:16" s="6" customFormat="1" ht="18" x14ac:dyDescent="0.25">
      <c r="A930" s="6" t="str">
        <f>'3500 '!A942</f>
        <v>b</v>
      </c>
      <c r="B930" s="70" t="str">
        <f>'3500 '!B942</f>
        <v/>
      </c>
      <c r="C930" s="10" t="str">
        <f>'3500 '!C942</f>
        <v>გრანტები</v>
      </c>
      <c r="D930" s="12">
        <f>'3500 '!D942</f>
        <v>0</v>
      </c>
      <c r="E930" s="12">
        <f>'3500 '!E942</f>
        <v>0</v>
      </c>
      <c r="F930" s="43">
        <f>'3500 '!F942</f>
        <v>0</v>
      </c>
      <c r="G930" s="43">
        <f>'3500 '!G942</f>
        <v>0</v>
      </c>
      <c r="H930" s="52" t="str">
        <f>'3500 '!L942</f>
        <v/>
      </c>
      <c r="I930" s="12">
        <f>'3500 '!M942</f>
        <v>0</v>
      </c>
      <c r="J930" s="12">
        <f>'3500 '!O942</f>
        <v>0</v>
      </c>
      <c r="K930" s="12">
        <f>'3500 '!S942</f>
        <v>0</v>
      </c>
      <c r="L930" s="43">
        <f>'3500 '!T942</f>
        <v>0</v>
      </c>
      <c r="M930" s="52" t="str">
        <f>'3500 '!U942</f>
        <v/>
      </c>
      <c r="N930" s="62">
        <f>'3500 '!V942</f>
        <v>0</v>
      </c>
      <c r="O930" s="52" t="str">
        <f>'3500 '!AB942</f>
        <v/>
      </c>
      <c r="P930" s="62">
        <f>G930+'3500 '!W942-K930</f>
        <v>0</v>
      </c>
    </row>
    <row r="931" spans="1:16" s="6" customFormat="1" ht="18" x14ac:dyDescent="0.25">
      <c r="A931" s="6" t="str">
        <f>'3500 '!A943</f>
        <v>b</v>
      </c>
      <c r="B931" s="70" t="str">
        <f>'3500 '!B943</f>
        <v/>
      </c>
      <c r="C931" s="10" t="str">
        <f>'3500 '!C943</f>
        <v>სოციალური უზრუნველყოფა</v>
      </c>
      <c r="D931" s="12">
        <f>'3500 '!D943</f>
        <v>0</v>
      </c>
      <c r="E931" s="12">
        <f>'3500 '!E943</f>
        <v>0</v>
      </c>
      <c r="F931" s="43">
        <f>'3500 '!F943</f>
        <v>0</v>
      </c>
      <c r="G931" s="43">
        <f>'3500 '!G943</f>
        <v>0</v>
      </c>
      <c r="H931" s="52" t="str">
        <f>'3500 '!L943</f>
        <v/>
      </c>
      <c r="I931" s="12">
        <f>'3500 '!M943</f>
        <v>0</v>
      </c>
      <c r="J931" s="12">
        <f>'3500 '!O943</f>
        <v>0</v>
      </c>
      <c r="K931" s="12">
        <f>'3500 '!S943</f>
        <v>0</v>
      </c>
      <c r="L931" s="43">
        <f>'3500 '!T943</f>
        <v>0</v>
      </c>
      <c r="M931" s="52" t="str">
        <f>'3500 '!U943</f>
        <v/>
      </c>
      <c r="N931" s="62">
        <f>'3500 '!V943</f>
        <v>0</v>
      </c>
      <c r="O931" s="52" t="str">
        <f>'3500 '!AB943</f>
        <v/>
      </c>
      <c r="P931" s="62">
        <f>G931+'3500 '!W943-K931</f>
        <v>0</v>
      </c>
    </row>
    <row r="932" spans="1:16" s="6" customFormat="1" ht="18" x14ac:dyDescent="0.25">
      <c r="A932" s="6" t="str">
        <f>'3500 '!A944</f>
        <v>b</v>
      </c>
      <c r="B932" s="70" t="str">
        <f>'3500 '!B944</f>
        <v/>
      </c>
      <c r="C932" s="10" t="str">
        <f>'3500 '!C944</f>
        <v>სხვა ხარჯები</v>
      </c>
      <c r="D932" s="12">
        <f>'3500 '!D944</f>
        <v>0</v>
      </c>
      <c r="E932" s="12">
        <f>'3500 '!E944</f>
        <v>0</v>
      </c>
      <c r="F932" s="43">
        <f>'3500 '!F944</f>
        <v>0</v>
      </c>
      <c r="G932" s="43">
        <f>'3500 '!G944</f>
        <v>0</v>
      </c>
      <c r="H932" s="52" t="str">
        <f>'3500 '!L944</f>
        <v/>
      </c>
      <c r="I932" s="12">
        <f>'3500 '!M944</f>
        <v>0</v>
      </c>
      <c r="J932" s="12">
        <f>'3500 '!O944</f>
        <v>0</v>
      </c>
      <c r="K932" s="12">
        <f>'3500 '!S944</f>
        <v>0</v>
      </c>
      <c r="L932" s="43">
        <f>'3500 '!T944</f>
        <v>0</v>
      </c>
      <c r="M932" s="52" t="str">
        <f>'3500 '!U944</f>
        <v/>
      </c>
      <c r="N932" s="62">
        <f>'3500 '!V944</f>
        <v>0</v>
      </c>
      <c r="O932" s="52" t="str">
        <f>'3500 '!AB944</f>
        <v/>
      </c>
      <c r="P932" s="62">
        <f>G932+'3500 '!W944-K932</f>
        <v>0</v>
      </c>
    </row>
    <row r="933" spans="1:16" s="6" customFormat="1" ht="30" x14ac:dyDescent="0.25">
      <c r="A933" s="6" t="str">
        <f>'3500 '!A945</f>
        <v>b</v>
      </c>
      <c r="B933" s="69" t="str">
        <f>'3500 '!B945</f>
        <v/>
      </c>
      <c r="C933" s="13" t="str">
        <f>'3500 '!C945</f>
        <v>არაფინანსური აქტივების ზრდა</v>
      </c>
      <c r="D933" s="14">
        <f>'3500 '!D945</f>
        <v>0</v>
      </c>
      <c r="E933" s="14">
        <f>'3500 '!E945</f>
        <v>0</v>
      </c>
      <c r="F933" s="44">
        <f>'3500 '!F945</f>
        <v>0</v>
      </c>
      <c r="G933" s="44">
        <f>'3500 '!G945</f>
        <v>0</v>
      </c>
      <c r="H933" s="53" t="str">
        <f>'3500 '!L945</f>
        <v/>
      </c>
      <c r="I933" s="14">
        <f>'3500 '!M945</f>
        <v>0</v>
      </c>
      <c r="J933" s="14">
        <f>'3500 '!O945</f>
        <v>0</v>
      </c>
      <c r="K933" s="12">
        <f>'3500 '!S945</f>
        <v>0</v>
      </c>
      <c r="L933" s="44">
        <f>'3500 '!T945</f>
        <v>0</v>
      </c>
      <c r="M933" s="53" t="str">
        <f>'3500 '!U945</f>
        <v/>
      </c>
      <c r="N933" s="63">
        <f>'3500 '!V945</f>
        <v>0</v>
      </c>
      <c r="O933" s="53" t="str">
        <f>'3500 '!AB945</f>
        <v/>
      </c>
      <c r="P933" s="63">
        <f>G933+'3500 '!W945-K933</f>
        <v>0</v>
      </c>
    </row>
    <row r="934" spans="1:16" s="6" customFormat="1" x14ac:dyDescent="0.25">
      <c r="A934" s="6" t="str">
        <f>'3500 '!A946</f>
        <v>b</v>
      </c>
      <c r="B934" s="69" t="str">
        <f>'3500 '!B946</f>
        <v/>
      </c>
      <c r="C934" s="13" t="str">
        <f>'3500 '!C946</f>
        <v>ფინანსური აქტივების ზრდა</v>
      </c>
      <c r="D934" s="14">
        <f>'3500 '!D946</f>
        <v>0</v>
      </c>
      <c r="E934" s="14">
        <f>'3500 '!E946</f>
        <v>0</v>
      </c>
      <c r="F934" s="44">
        <f>'3500 '!F946</f>
        <v>0</v>
      </c>
      <c r="G934" s="44">
        <f>'3500 '!G946</f>
        <v>0</v>
      </c>
      <c r="H934" s="53" t="str">
        <f>'3500 '!L946</f>
        <v/>
      </c>
      <c r="I934" s="14">
        <f>'3500 '!M946</f>
        <v>0</v>
      </c>
      <c r="J934" s="14">
        <f>'3500 '!O946</f>
        <v>0</v>
      </c>
      <c r="K934" s="14">
        <f>'3500 '!S946</f>
        <v>0</v>
      </c>
      <c r="L934" s="44">
        <f>'3500 '!T946</f>
        <v>0</v>
      </c>
      <c r="M934" s="53" t="str">
        <f>'3500 '!U946</f>
        <v/>
      </c>
      <c r="N934" s="63">
        <f>'3500 '!V946</f>
        <v>0</v>
      </c>
      <c r="O934" s="53" t="str">
        <f>'3500 '!AB946</f>
        <v/>
      </c>
      <c r="P934" s="63">
        <f>G934+'3500 '!W946-K934</f>
        <v>0</v>
      </c>
    </row>
    <row r="935" spans="1:16" s="6" customFormat="1" ht="15.75" thickBot="1" x14ac:dyDescent="0.3">
      <c r="A935" s="6" t="str">
        <f>'3500 '!A947</f>
        <v>b</v>
      </c>
      <c r="B935" s="71" t="str">
        <f>'3500 '!B947</f>
        <v/>
      </c>
      <c r="C935" s="17" t="str">
        <f>'3500 '!C947</f>
        <v>ვალდებულებების კლება</v>
      </c>
      <c r="D935" s="18">
        <f>'3500 '!D947</f>
        <v>0</v>
      </c>
      <c r="E935" s="18">
        <f>'3500 '!E947</f>
        <v>0</v>
      </c>
      <c r="F935" s="46">
        <f>'3500 '!F947</f>
        <v>0</v>
      </c>
      <c r="G935" s="46">
        <f>'3500 '!G947</f>
        <v>0</v>
      </c>
      <c r="H935" s="55" t="str">
        <f>'3500 '!L947</f>
        <v/>
      </c>
      <c r="I935" s="18">
        <f>'3500 '!M947</f>
        <v>0</v>
      </c>
      <c r="J935" s="18">
        <f>'3500 '!O947</f>
        <v>0</v>
      </c>
      <c r="K935" s="18">
        <f>'3500 '!S947</f>
        <v>0</v>
      </c>
      <c r="L935" s="46">
        <f>'3500 '!T947</f>
        <v>0</v>
      </c>
      <c r="M935" s="55" t="str">
        <f>'3500 '!U947</f>
        <v/>
      </c>
      <c r="N935" s="65">
        <f>'3500 '!V947</f>
        <v>0</v>
      </c>
      <c r="O935" s="55" t="str">
        <f>'3500 '!AB947</f>
        <v/>
      </c>
      <c r="P935" s="65">
        <f>G935+'3500 '!W947-K935</f>
        <v>0</v>
      </c>
    </row>
    <row r="936" spans="1:16" s="6" customFormat="1" ht="33" thickTop="1" thickBot="1" x14ac:dyDescent="0.3">
      <c r="A936" s="6" t="str">
        <f>'3500 '!A948</f>
        <v>a</v>
      </c>
      <c r="B936" s="67" t="str">
        <f>'3500 '!B948</f>
        <v>35 03 02 09</v>
      </c>
      <c r="C936" s="19" t="str">
        <f>'3500 '!C948</f>
        <v>დედათა და ბავშვთა ჯანმრთელობა</v>
      </c>
      <c r="D936" s="7">
        <f>'3500 '!D948</f>
        <v>6000</v>
      </c>
      <c r="E936" s="7">
        <f>'3500 '!E948</f>
        <v>6117.0229999999992</v>
      </c>
      <c r="F936" s="40">
        <f>'3500 '!F948</f>
        <v>4894</v>
      </c>
      <c r="G936" s="40">
        <f>'3500 '!G948</f>
        <v>4766.9668099999999</v>
      </c>
      <c r="H936" s="49">
        <f>'3500 '!L948</f>
        <v>0.97404307519411526</v>
      </c>
      <c r="I936" s="7">
        <f>'3500 '!M948</f>
        <v>0</v>
      </c>
      <c r="J936" s="7">
        <f>'3500 '!O948</f>
        <v>603.71803</v>
      </c>
      <c r="K936" s="7">
        <f>'3500 '!S948</f>
        <v>713.25624999999991</v>
      </c>
      <c r="L936" s="40">
        <f>'3500 '!T948</f>
        <v>127.0331900000001</v>
      </c>
      <c r="M936" s="49">
        <f>'3500 '!U948</f>
        <v>0.77929522416378039</v>
      </c>
      <c r="N936" s="59">
        <f>'3500 '!V948</f>
        <v>1350.0561899999993</v>
      </c>
      <c r="O936" s="49">
        <f>'3500 '!AB948</f>
        <v>1.0743080106123519</v>
      </c>
      <c r="P936" s="59">
        <f>G936+'3500 '!W948-K936</f>
        <v>5763.2105599999995</v>
      </c>
    </row>
    <row r="937" spans="1:16" s="6" customFormat="1" ht="18.75" thickTop="1" x14ac:dyDescent="0.25">
      <c r="A937" s="6" t="str">
        <f>'3500 '!A949</f>
        <v>a</v>
      </c>
      <c r="B937" s="69" t="str">
        <f>'3500 '!B949</f>
        <v/>
      </c>
      <c r="C937" s="8" t="str">
        <f>'3500 '!C949</f>
        <v>ხარჯები</v>
      </c>
      <c r="D937" s="9">
        <f>'3500 '!D949</f>
        <v>6000</v>
      </c>
      <c r="E937" s="9">
        <f>'3500 '!E949</f>
        <v>6117.0229999999992</v>
      </c>
      <c r="F937" s="41">
        <f>'3500 '!F949</f>
        <v>4894</v>
      </c>
      <c r="G937" s="41">
        <f>'3500 '!G949</f>
        <v>4766.9668099999999</v>
      </c>
      <c r="H937" s="50">
        <f>'3500 '!L949</f>
        <v>0.97404307519411526</v>
      </c>
      <c r="I937" s="9">
        <f>'3500 '!M949</f>
        <v>0</v>
      </c>
      <c r="J937" s="9">
        <f>'3500 '!O949</f>
        <v>603.71803</v>
      </c>
      <c r="K937" s="9">
        <f>'3500 '!S949</f>
        <v>713.25624999999991</v>
      </c>
      <c r="L937" s="41">
        <f>'3500 '!T949</f>
        <v>127.0331900000001</v>
      </c>
      <c r="M937" s="50">
        <f>'3500 '!U949</f>
        <v>0.77929522416378039</v>
      </c>
      <c r="N937" s="60">
        <f>'3500 '!V949</f>
        <v>1350.0561899999993</v>
      </c>
      <c r="O937" s="50">
        <f>'3500 '!AB949</f>
        <v>1.0743080106123519</v>
      </c>
      <c r="P937" s="60">
        <f>G937+'3500 '!W949-K937</f>
        <v>5763.2105599999995</v>
      </c>
    </row>
    <row r="938" spans="1:16" s="6" customFormat="1" ht="18" x14ac:dyDescent="0.25">
      <c r="A938" s="6" t="str">
        <f>'3500 '!A950</f>
        <v>b</v>
      </c>
      <c r="B938" s="70" t="str">
        <f>'3500 '!B950</f>
        <v/>
      </c>
      <c r="C938" s="10" t="str">
        <f>'3500 '!C950</f>
        <v>შრომის ანაზღაურება</v>
      </c>
      <c r="D938" s="12">
        <f>'3500 '!D950</f>
        <v>0</v>
      </c>
      <c r="E938" s="12">
        <f>'3500 '!E950</f>
        <v>0</v>
      </c>
      <c r="F938" s="43">
        <f>'3500 '!F950</f>
        <v>0</v>
      </c>
      <c r="G938" s="43">
        <f>'3500 '!G950</f>
        <v>0</v>
      </c>
      <c r="H938" s="52" t="str">
        <f>'3500 '!L950</f>
        <v/>
      </c>
      <c r="I938" s="12">
        <f>'3500 '!M950</f>
        <v>0</v>
      </c>
      <c r="J938" s="12">
        <f>'3500 '!O950</f>
        <v>0</v>
      </c>
      <c r="K938" s="12">
        <f>'3500 '!S950</f>
        <v>0</v>
      </c>
      <c r="L938" s="43">
        <f>'3500 '!T950</f>
        <v>0</v>
      </c>
      <c r="M938" s="52" t="str">
        <f>'3500 '!U950</f>
        <v/>
      </c>
      <c r="N938" s="62">
        <f>'3500 '!V950</f>
        <v>0</v>
      </c>
      <c r="O938" s="52" t="str">
        <f>'3500 '!AB950</f>
        <v/>
      </c>
      <c r="P938" s="62">
        <f>G938+'3500 '!W950-K938</f>
        <v>0</v>
      </c>
    </row>
    <row r="939" spans="1:16" s="6" customFormat="1" ht="18" x14ac:dyDescent="0.25">
      <c r="A939" s="6" t="str">
        <f>'3500 '!A951</f>
        <v>a</v>
      </c>
      <c r="B939" s="70" t="str">
        <f>'3500 '!B951</f>
        <v/>
      </c>
      <c r="C939" s="10" t="str">
        <f>'3500 '!C951</f>
        <v>საქონელი და მომსახურება</v>
      </c>
      <c r="D939" s="11">
        <f>'3500 '!D951</f>
        <v>51</v>
      </c>
      <c r="E939" s="11">
        <f>'3500 '!E951</f>
        <v>87</v>
      </c>
      <c r="F939" s="42">
        <f>'3500 '!F951</f>
        <v>78</v>
      </c>
      <c r="G939" s="42">
        <f>'3500 '!G951</f>
        <v>64.813999999999993</v>
      </c>
      <c r="H939" s="51">
        <f>'3500 '!L951</f>
        <v>0.83094871794871783</v>
      </c>
      <c r="I939" s="11">
        <f>'3500 '!M951</f>
        <v>0</v>
      </c>
      <c r="J939" s="11">
        <f>'3500 '!O951</f>
        <v>7.2070000000000007</v>
      </c>
      <c r="K939" s="11">
        <f>'3500 '!S951</f>
        <v>7.2069999999999936</v>
      </c>
      <c r="L939" s="42">
        <f>'3500 '!T951</f>
        <v>13.186000000000007</v>
      </c>
      <c r="M939" s="51">
        <f>'3500 '!U951</f>
        <v>0.74498850574712638</v>
      </c>
      <c r="N939" s="61">
        <f>'3500 '!V951</f>
        <v>22.186000000000007</v>
      </c>
      <c r="O939" s="51">
        <f>'3500 '!AB951</f>
        <v>0.99211494252873555</v>
      </c>
      <c r="P939" s="61">
        <f>G939+'3500 '!W951-K939</f>
        <v>70.807000000000002</v>
      </c>
    </row>
    <row r="940" spans="1:16" s="6" customFormat="1" ht="18" x14ac:dyDescent="0.25">
      <c r="A940" s="6" t="str">
        <f>'3500 '!A952</f>
        <v>b</v>
      </c>
      <c r="B940" s="70" t="str">
        <f>'3500 '!B952</f>
        <v/>
      </c>
      <c r="C940" s="10" t="str">
        <f>'3500 '!C952</f>
        <v>პროცენტი</v>
      </c>
      <c r="D940" s="12">
        <f>'3500 '!D952</f>
        <v>0</v>
      </c>
      <c r="E940" s="12">
        <f>'3500 '!E952</f>
        <v>0</v>
      </c>
      <c r="F940" s="43">
        <f>'3500 '!F952</f>
        <v>0</v>
      </c>
      <c r="G940" s="43">
        <f>'3500 '!G952</f>
        <v>0</v>
      </c>
      <c r="H940" s="52" t="str">
        <f>'3500 '!L952</f>
        <v/>
      </c>
      <c r="I940" s="12">
        <f>'3500 '!M952</f>
        <v>0</v>
      </c>
      <c r="J940" s="12">
        <f>'3500 '!O952</f>
        <v>0</v>
      </c>
      <c r="K940" s="12">
        <f>'3500 '!S952</f>
        <v>0</v>
      </c>
      <c r="L940" s="43">
        <f>'3500 '!T952</f>
        <v>0</v>
      </c>
      <c r="M940" s="52" t="str">
        <f>'3500 '!U952</f>
        <v/>
      </c>
      <c r="N940" s="62">
        <f>'3500 '!V952</f>
        <v>0</v>
      </c>
      <c r="O940" s="52" t="str">
        <f>'3500 '!AB952</f>
        <v/>
      </c>
      <c r="P940" s="62">
        <f>G940+'3500 '!W952-K940</f>
        <v>0</v>
      </c>
    </row>
    <row r="941" spans="1:16" s="6" customFormat="1" ht="18" x14ac:dyDescent="0.25">
      <c r="A941" s="6" t="str">
        <f>'3500 '!A953</f>
        <v>b</v>
      </c>
      <c r="B941" s="70" t="str">
        <f>'3500 '!B953</f>
        <v/>
      </c>
      <c r="C941" s="10" t="str">
        <f>'3500 '!C953</f>
        <v>სუბსიდიები</v>
      </c>
      <c r="D941" s="12">
        <f>'3500 '!D953</f>
        <v>0</v>
      </c>
      <c r="E941" s="12">
        <f>'3500 '!E953</f>
        <v>0</v>
      </c>
      <c r="F941" s="43">
        <f>'3500 '!F953</f>
        <v>0</v>
      </c>
      <c r="G941" s="43">
        <f>'3500 '!G953</f>
        <v>0</v>
      </c>
      <c r="H941" s="52" t="str">
        <f>'3500 '!L953</f>
        <v/>
      </c>
      <c r="I941" s="12">
        <f>'3500 '!M953</f>
        <v>0</v>
      </c>
      <c r="J941" s="12">
        <f>'3500 '!O953</f>
        <v>0</v>
      </c>
      <c r="K941" s="12">
        <f>'3500 '!S953</f>
        <v>0</v>
      </c>
      <c r="L941" s="43">
        <f>'3500 '!T953</f>
        <v>0</v>
      </c>
      <c r="M941" s="52" t="str">
        <f>'3500 '!U953</f>
        <v/>
      </c>
      <c r="N941" s="62">
        <f>'3500 '!V953</f>
        <v>0</v>
      </c>
      <c r="O941" s="52" t="str">
        <f>'3500 '!AB953</f>
        <v/>
      </c>
      <c r="P941" s="62">
        <f>G941+'3500 '!W953-K941</f>
        <v>0</v>
      </c>
    </row>
    <row r="942" spans="1:16" s="6" customFormat="1" ht="18" x14ac:dyDescent="0.25">
      <c r="A942" s="6" t="str">
        <f>'3500 '!A954</f>
        <v>b</v>
      </c>
      <c r="B942" s="70" t="str">
        <f>'3500 '!B954</f>
        <v/>
      </c>
      <c r="C942" s="10" t="str">
        <f>'3500 '!C954</f>
        <v>გრანტები</v>
      </c>
      <c r="D942" s="12">
        <f>'3500 '!D954</f>
        <v>0</v>
      </c>
      <c r="E942" s="12">
        <f>'3500 '!E954</f>
        <v>0</v>
      </c>
      <c r="F942" s="43">
        <f>'3500 '!F954</f>
        <v>0</v>
      </c>
      <c r="G942" s="43">
        <f>'3500 '!G954</f>
        <v>0</v>
      </c>
      <c r="H942" s="52" t="str">
        <f>'3500 '!L954</f>
        <v/>
      </c>
      <c r="I942" s="12">
        <f>'3500 '!M954</f>
        <v>0</v>
      </c>
      <c r="J942" s="12">
        <f>'3500 '!O954</f>
        <v>0</v>
      </c>
      <c r="K942" s="12">
        <f>'3500 '!S954</f>
        <v>0</v>
      </c>
      <c r="L942" s="43">
        <f>'3500 '!T954</f>
        <v>0</v>
      </c>
      <c r="M942" s="52" t="str">
        <f>'3500 '!U954</f>
        <v/>
      </c>
      <c r="N942" s="62">
        <f>'3500 '!V954</f>
        <v>0</v>
      </c>
      <c r="O942" s="52" t="str">
        <f>'3500 '!AB954</f>
        <v/>
      </c>
      <c r="P942" s="62">
        <f>G942+'3500 '!W954-K942</f>
        <v>0</v>
      </c>
    </row>
    <row r="943" spans="1:16" s="6" customFormat="1" ht="18" x14ac:dyDescent="0.25">
      <c r="A943" s="6" t="str">
        <f>'3500 '!A955</f>
        <v>a</v>
      </c>
      <c r="B943" s="70" t="str">
        <f>'3500 '!B955</f>
        <v/>
      </c>
      <c r="C943" s="10" t="str">
        <f>'3500 '!C955</f>
        <v>სოციალური უზრუნველყოფა</v>
      </c>
      <c r="D943" s="11">
        <f>'3500 '!D955</f>
        <v>5949</v>
      </c>
      <c r="E943" s="11">
        <f>'3500 '!E955</f>
        <v>6030.0229999999992</v>
      </c>
      <c r="F943" s="42">
        <f>'3500 '!F955</f>
        <v>4816</v>
      </c>
      <c r="G943" s="42">
        <f>'3500 '!G955</f>
        <v>4702.1528100000005</v>
      </c>
      <c r="H943" s="51">
        <f>'3500 '!L955</f>
        <v>0.97636063330564793</v>
      </c>
      <c r="I943" s="11">
        <f>'3500 '!M955</f>
        <v>0</v>
      </c>
      <c r="J943" s="11">
        <f>'3500 '!O955</f>
        <v>596.51103000000012</v>
      </c>
      <c r="K943" s="11">
        <f>'3500 '!S955</f>
        <v>706.04925000000048</v>
      </c>
      <c r="L943" s="42">
        <f>'3500 '!T955</f>
        <v>113.8471899999995</v>
      </c>
      <c r="M943" s="51">
        <f>'3500 '!U955</f>
        <v>0.77979019483010281</v>
      </c>
      <c r="N943" s="61">
        <f>'3500 '!V955</f>
        <v>1327.8701899999987</v>
      </c>
      <c r="O943" s="51">
        <f>'3500 '!AB955</f>
        <v>1.0754938762256796</v>
      </c>
      <c r="P943" s="61">
        <f>G943+'3500 '!W955-K943</f>
        <v>5692.4035600000007</v>
      </c>
    </row>
    <row r="944" spans="1:16" s="6" customFormat="1" ht="18" x14ac:dyDescent="0.25">
      <c r="A944" s="6" t="str">
        <f>'3500 '!A956</f>
        <v>b</v>
      </c>
      <c r="B944" s="70" t="str">
        <f>'3500 '!B956</f>
        <v/>
      </c>
      <c r="C944" s="10" t="str">
        <f>'3500 '!C956</f>
        <v>სხვა ხარჯები</v>
      </c>
      <c r="D944" s="12">
        <f>'3500 '!D956</f>
        <v>0</v>
      </c>
      <c r="E944" s="12">
        <f>'3500 '!E956</f>
        <v>0</v>
      </c>
      <c r="F944" s="43">
        <f>'3500 '!F956</f>
        <v>0</v>
      </c>
      <c r="G944" s="43">
        <f>'3500 '!G956</f>
        <v>0</v>
      </c>
      <c r="H944" s="52" t="str">
        <f>'3500 '!L956</f>
        <v/>
      </c>
      <c r="I944" s="12">
        <f>'3500 '!M956</f>
        <v>0</v>
      </c>
      <c r="J944" s="12">
        <f>'3500 '!O956</f>
        <v>0</v>
      </c>
      <c r="K944" s="12">
        <f>'3500 '!S956</f>
        <v>0</v>
      </c>
      <c r="L944" s="43">
        <f>'3500 '!T956</f>
        <v>0</v>
      </c>
      <c r="M944" s="52" t="str">
        <f>'3500 '!U956</f>
        <v/>
      </c>
      <c r="N944" s="62">
        <f>'3500 '!V956</f>
        <v>0</v>
      </c>
      <c r="O944" s="52" t="str">
        <f>'3500 '!AB956</f>
        <v/>
      </c>
      <c r="P944" s="62">
        <f>G944+'3500 '!W956-K944</f>
        <v>0</v>
      </c>
    </row>
    <row r="945" spans="1:17" s="6" customFormat="1" ht="30" x14ac:dyDescent="0.25">
      <c r="A945" s="6" t="str">
        <f>'3500 '!A957</f>
        <v>b</v>
      </c>
      <c r="B945" s="69" t="str">
        <f>'3500 '!B957</f>
        <v/>
      </c>
      <c r="C945" s="13" t="str">
        <f>'3500 '!C957</f>
        <v>არაფინანსური აქტივების ზრდა</v>
      </c>
      <c r="D945" s="14">
        <f>'3500 '!D957</f>
        <v>0</v>
      </c>
      <c r="E945" s="14">
        <f>'3500 '!E957</f>
        <v>0</v>
      </c>
      <c r="F945" s="44">
        <f>'3500 '!F957</f>
        <v>0</v>
      </c>
      <c r="G945" s="44">
        <f>'3500 '!G957</f>
        <v>0</v>
      </c>
      <c r="H945" s="53" t="str">
        <f>'3500 '!L957</f>
        <v/>
      </c>
      <c r="I945" s="14">
        <f>'3500 '!M957</f>
        <v>0</v>
      </c>
      <c r="J945" s="14">
        <f>'3500 '!O957</f>
        <v>0</v>
      </c>
      <c r="K945" s="14">
        <f>'3500 '!S957</f>
        <v>0</v>
      </c>
      <c r="L945" s="44">
        <f>'3500 '!T957</f>
        <v>0</v>
      </c>
      <c r="M945" s="53" t="str">
        <f>'3500 '!U957</f>
        <v/>
      </c>
      <c r="N945" s="63">
        <f>'3500 '!V957</f>
        <v>0</v>
      </c>
      <c r="O945" s="53" t="str">
        <f>'3500 '!AB957</f>
        <v/>
      </c>
      <c r="P945" s="63">
        <f>G945+'3500 '!W957-K945</f>
        <v>0</v>
      </c>
    </row>
    <row r="946" spans="1:17" s="6" customFormat="1" x14ac:dyDescent="0.25">
      <c r="A946" s="6" t="str">
        <f>'3500 '!A958</f>
        <v>b</v>
      </c>
      <c r="B946" s="69" t="str">
        <f>'3500 '!B958</f>
        <v/>
      </c>
      <c r="C946" s="13" t="str">
        <f>'3500 '!C958</f>
        <v>ფინანსური აქტივების ზრდა</v>
      </c>
      <c r="D946" s="14">
        <f>'3500 '!D958</f>
        <v>0</v>
      </c>
      <c r="E946" s="14">
        <f>'3500 '!E958</f>
        <v>0</v>
      </c>
      <c r="F946" s="44">
        <f>'3500 '!F958</f>
        <v>0</v>
      </c>
      <c r="G946" s="44">
        <f>'3500 '!G958</f>
        <v>0</v>
      </c>
      <c r="H946" s="53" t="str">
        <f>'3500 '!L958</f>
        <v/>
      </c>
      <c r="I946" s="14">
        <f>'3500 '!M958</f>
        <v>0</v>
      </c>
      <c r="J946" s="14">
        <f>'3500 '!O958</f>
        <v>0</v>
      </c>
      <c r="K946" s="14">
        <f>'3500 '!S958</f>
        <v>0</v>
      </c>
      <c r="L946" s="44">
        <f>'3500 '!T958</f>
        <v>0</v>
      </c>
      <c r="M946" s="53" t="str">
        <f>'3500 '!U958</f>
        <v/>
      </c>
      <c r="N946" s="63">
        <f>'3500 '!V958</f>
        <v>0</v>
      </c>
      <c r="O946" s="53" t="str">
        <f>'3500 '!AB958</f>
        <v/>
      </c>
      <c r="P946" s="63">
        <f>G946+'3500 '!W958-K946</f>
        <v>0</v>
      </c>
    </row>
    <row r="947" spans="1:17" s="6" customFormat="1" ht="15.75" thickBot="1" x14ac:dyDescent="0.3">
      <c r="A947" s="6" t="str">
        <f>'3500 '!A959</f>
        <v>b</v>
      </c>
      <c r="B947" s="71" t="str">
        <f>'3500 '!B959</f>
        <v/>
      </c>
      <c r="C947" s="17" t="str">
        <f>'3500 '!C959</f>
        <v>ვალდებულებების კლება</v>
      </c>
      <c r="D947" s="18">
        <f>'3500 '!D959</f>
        <v>0</v>
      </c>
      <c r="E947" s="18">
        <f>'3500 '!E959</f>
        <v>0</v>
      </c>
      <c r="F947" s="46">
        <f>'3500 '!F959</f>
        <v>0</v>
      </c>
      <c r="G947" s="46">
        <f>'3500 '!G959</f>
        <v>0</v>
      </c>
      <c r="H947" s="55" t="str">
        <f>'3500 '!L959</f>
        <v/>
      </c>
      <c r="I947" s="18">
        <f>'3500 '!M959</f>
        <v>0</v>
      </c>
      <c r="J947" s="18">
        <f>'3500 '!O959</f>
        <v>0</v>
      </c>
      <c r="K947" s="18">
        <f>'3500 '!S959</f>
        <v>0</v>
      </c>
      <c r="L947" s="46">
        <f>'3500 '!T959</f>
        <v>0</v>
      </c>
      <c r="M947" s="55" t="str">
        <f>'3500 '!U959</f>
        <v/>
      </c>
      <c r="N947" s="65">
        <f>'3500 '!V959</f>
        <v>0</v>
      </c>
      <c r="O947" s="55" t="str">
        <f>'3500 '!AB959</f>
        <v/>
      </c>
      <c r="P947" s="65">
        <f>G947+'3500 '!W959-K947</f>
        <v>0</v>
      </c>
    </row>
    <row r="948" spans="1:17" s="6" customFormat="1" ht="33" thickTop="1" thickBot="1" x14ac:dyDescent="0.3">
      <c r="A948" s="6" t="str">
        <f>'3500 '!A960</f>
        <v>a</v>
      </c>
      <c r="B948" s="67" t="str">
        <f>'3500 '!B960</f>
        <v>35 03 02 09 01</v>
      </c>
      <c r="C948" s="19" t="str">
        <f>'3500 '!C960</f>
        <v>დედათა და ბავშვთა ჯანმრთელობა</v>
      </c>
      <c r="D948" s="7">
        <f>'3500 '!D960</f>
        <v>5459</v>
      </c>
      <c r="E948" s="7">
        <f>'3500 '!E960</f>
        <v>5799.9</v>
      </c>
      <c r="F948" s="40">
        <f>'3500 '!F960</f>
        <v>4590.8999999999996</v>
      </c>
      <c r="G948" s="40">
        <f>'3500 '!G960</f>
        <v>4590.8452900000002</v>
      </c>
      <c r="H948" s="49">
        <f>'3500 '!L960</f>
        <v>0.99998808294669905</v>
      </c>
      <c r="I948" s="7">
        <f>'3500 '!M960</f>
        <v>0</v>
      </c>
      <c r="J948" s="7">
        <f>'3500 '!O960</f>
        <v>515.47503000000006</v>
      </c>
      <c r="K948" s="7">
        <f>'3500 '!S960</f>
        <v>707.85773000000017</v>
      </c>
      <c r="L948" s="40">
        <f>'3500 '!T960</f>
        <v>5.4709999999431602E-2</v>
      </c>
      <c r="M948" s="49">
        <f>'3500 '!U960</f>
        <v>0.79153869721891768</v>
      </c>
      <c r="N948" s="59">
        <f>'3500 '!V960</f>
        <v>1209.0547099999994</v>
      </c>
      <c r="O948" s="49">
        <f>'3500 '!AB960</f>
        <v>1.0732849342230038</v>
      </c>
      <c r="P948" s="59">
        <f>G948+'3500 '!W960-K948</f>
        <v>5552.9875599999996</v>
      </c>
    </row>
    <row r="949" spans="1:17" s="6" customFormat="1" ht="18.75" thickTop="1" x14ac:dyDescent="0.25">
      <c r="A949" s="6" t="str">
        <f>'3500 '!A961</f>
        <v>b</v>
      </c>
      <c r="B949" s="69" t="str">
        <f>'3500 '!B961</f>
        <v/>
      </c>
      <c r="C949" s="8" t="str">
        <f>'3500 '!C961</f>
        <v>ხარჯები</v>
      </c>
      <c r="D949" s="9">
        <f>'3500 '!D961</f>
        <v>5459</v>
      </c>
      <c r="E949" s="9">
        <f>'3500 '!E961</f>
        <v>5799.9</v>
      </c>
      <c r="F949" s="41">
        <f>'3500 '!F961</f>
        <v>4590.8999999999996</v>
      </c>
      <c r="G949" s="41">
        <f>'3500 '!G961</f>
        <v>4590.8452900000002</v>
      </c>
      <c r="H949" s="50">
        <f>'3500 '!L961</f>
        <v>0.99998808294669905</v>
      </c>
      <c r="I949" s="9">
        <f>'3500 '!M961</f>
        <v>0</v>
      </c>
      <c r="J949" s="9">
        <f>'3500 '!O961</f>
        <v>515.47503000000006</v>
      </c>
      <c r="K949" s="9">
        <f>'3500 '!S961</f>
        <v>707.85773000000017</v>
      </c>
      <c r="L949" s="41">
        <f>'3500 '!T961</f>
        <v>5.4709999999431602E-2</v>
      </c>
      <c r="M949" s="50">
        <f>'3500 '!U961</f>
        <v>0.79153869721891768</v>
      </c>
      <c r="N949" s="60">
        <f>'3500 '!V961</f>
        <v>1209.0547099999994</v>
      </c>
      <c r="O949" s="50">
        <f>'3500 '!AB961</f>
        <v>1.0732849342230038</v>
      </c>
      <c r="P949" s="60">
        <f>G949+'3500 '!W961-K949</f>
        <v>5552.9875599999996</v>
      </c>
      <c r="Q949" s="81"/>
    </row>
    <row r="950" spans="1:17" s="6" customFormat="1" ht="18" x14ac:dyDescent="0.25">
      <c r="A950" s="6" t="str">
        <f>'3500 '!A962</f>
        <v>b</v>
      </c>
      <c r="B950" s="70" t="str">
        <f>'3500 '!B962</f>
        <v/>
      </c>
      <c r="C950" s="10" t="str">
        <f>'3500 '!C962</f>
        <v>შრომის ანაზღაურება</v>
      </c>
      <c r="D950" s="12">
        <f>'3500 '!D962</f>
        <v>0</v>
      </c>
      <c r="E950" s="12">
        <f>'3500 '!E962</f>
        <v>0</v>
      </c>
      <c r="F950" s="43">
        <f>'3500 '!F962</f>
        <v>0</v>
      </c>
      <c r="G950" s="43">
        <f>'3500 '!G962</f>
        <v>0</v>
      </c>
      <c r="H950" s="52" t="str">
        <f>'3500 '!L962</f>
        <v/>
      </c>
      <c r="I950" s="12">
        <f>'3500 '!M962</f>
        <v>0</v>
      </c>
      <c r="J950" s="12">
        <f>'3500 '!O962</f>
        <v>0</v>
      </c>
      <c r="K950" s="12">
        <f>'3500 '!S962</f>
        <v>0</v>
      </c>
      <c r="L950" s="43">
        <f>'3500 '!T962</f>
        <v>0</v>
      </c>
      <c r="M950" s="52" t="str">
        <f>'3500 '!U962</f>
        <v/>
      </c>
      <c r="N950" s="62">
        <f>'3500 '!V962</f>
        <v>0</v>
      </c>
      <c r="O950" s="52" t="str">
        <f>'3500 '!AB962</f>
        <v/>
      </c>
      <c r="P950" s="62">
        <f>G950+'3500 '!W962-K950</f>
        <v>0</v>
      </c>
      <c r="Q950" s="81"/>
    </row>
    <row r="951" spans="1:17" s="6" customFormat="1" ht="18" x14ac:dyDescent="0.25">
      <c r="A951" s="6" t="str">
        <f>'3500 '!A963</f>
        <v>b</v>
      </c>
      <c r="B951" s="70" t="str">
        <f>'3500 '!B963</f>
        <v/>
      </c>
      <c r="C951" s="10" t="str">
        <f>'3500 '!C963</f>
        <v>საქონელი და მომსახურება</v>
      </c>
      <c r="D951" s="11">
        <f>'3500 '!D963</f>
        <v>0</v>
      </c>
      <c r="E951" s="11">
        <f>'3500 '!E963</f>
        <v>36</v>
      </c>
      <c r="F951" s="42">
        <f>'3500 '!F963</f>
        <v>27</v>
      </c>
      <c r="G951" s="42">
        <f>'3500 '!G963</f>
        <v>27</v>
      </c>
      <c r="H951" s="51">
        <f>'3500 '!L963</f>
        <v>1</v>
      </c>
      <c r="I951" s="11">
        <f>'3500 '!M963</f>
        <v>0</v>
      </c>
      <c r="J951" s="11">
        <f>'3500 '!O963</f>
        <v>3</v>
      </c>
      <c r="K951" s="11">
        <f>'3500 '!S963</f>
        <v>3</v>
      </c>
      <c r="L951" s="42">
        <f>'3500 '!T963</f>
        <v>0</v>
      </c>
      <c r="M951" s="51">
        <f>'3500 '!U963</f>
        <v>0.75</v>
      </c>
      <c r="N951" s="61">
        <f>'3500 '!V963</f>
        <v>9</v>
      </c>
      <c r="O951" s="51">
        <f>'3500 '!AB963</f>
        <v>1</v>
      </c>
      <c r="P951" s="61">
        <f>G951+'3500 '!W963-K951</f>
        <v>33</v>
      </c>
      <c r="Q951" s="81"/>
    </row>
    <row r="952" spans="1:17" s="6" customFormat="1" ht="18" x14ac:dyDescent="0.25">
      <c r="A952" s="6" t="str">
        <f>'3500 '!A964</f>
        <v>b</v>
      </c>
      <c r="B952" s="70" t="str">
        <f>'3500 '!B964</f>
        <v/>
      </c>
      <c r="C952" s="10" t="str">
        <f>'3500 '!C964</f>
        <v>პროცენტი</v>
      </c>
      <c r="D952" s="12">
        <f>'3500 '!D964</f>
        <v>0</v>
      </c>
      <c r="E952" s="12">
        <f>'3500 '!E964</f>
        <v>0</v>
      </c>
      <c r="F952" s="43">
        <f>'3500 '!F964</f>
        <v>0</v>
      </c>
      <c r="G952" s="43">
        <f>'3500 '!G964</f>
        <v>0</v>
      </c>
      <c r="H952" s="52" t="str">
        <f>'3500 '!L964</f>
        <v/>
      </c>
      <c r="I952" s="12">
        <f>'3500 '!M964</f>
        <v>0</v>
      </c>
      <c r="J952" s="12">
        <f>'3500 '!O964</f>
        <v>0</v>
      </c>
      <c r="K952" s="12">
        <f>'3500 '!S964</f>
        <v>0</v>
      </c>
      <c r="L952" s="43">
        <f>'3500 '!T964</f>
        <v>0</v>
      </c>
      <c r="M952" s="52" t="str">
        <f>'3500 '!U964</f>
        <v/>
      </c>
      <c r="N952" s="62">
        <f>'3500 '!V964</f>
        <v>0</v>
      </c>
      <c r="O952" s="52" t="str">
        <f>'3500 '!AB964</f>
        <v/>
      </c>
      <c r="P952" s="62">
        <f>G952+'3500 '!W964-K952</f>
        <v>0</v>
      </c>
      <c r="Q952" s="81"/>
    </row>
    <row r="953" spans="1:17" s="6" customFormat="1" ht="18" x14ac:dyDescent="0.25">
      <c r="A953" s="6" t="str">
        <f>'3500 '!A965</f>
        <v>b</v>
      </c>
      <c r="B953" s="70" t="str">
        <f>'3500 '!B965</f>
        <v/>
      </c>
      <c r="C953" s="10" t="str">
        <f>'3500 '!C965</f>
        <v>სუბსიდიები</v>
      </c>
      <c r="D953" s="12">
        <f>'3500 '!D965</f>
        <v>0</v>
      </c>
      <c r="E953" s="12">
        <f>'3500 '!E965</f>
        <v>0</v>
      </c>
      <c r="F953" s="43">
        <f>'3500 '!F965</f>
        <v>0</v>
      </c>
      <c r="G953" s="43">
        <f>'3500 '!G965</f>
        <v>0</v>
      </c>
      <c r="H953" s="52" t="str">
        <f>'3500 '!L965</f>
        <v/>
      </c>
      <c r="I953" s="12">
        <f>'3500 '!M965</f>
        <v>0</v>
      </c>
      <c r="J953" s="12">
        <f>'3500 '!O965</f>
        <v>0</v>
      </c>
      <c r="K953" s="12">
        <f>'3500 '!S965</f>
        <v>0</v>
      </c>
      <c r="L953" s="43">
        <f>'3500 '!T965</f>
        <v>0</v>
      </c>
      <c r="M953" s="52" t="str">
        <f>'3500 '!U965</f>
        <v/>
      </c>
      <c r="N953" s="62">
        <f>'3500 '!V965</f>
        <v>0</v>
      </c>
      <c r="O953" s="52" t="str">
        <f>'3500 '!AB965</f>
        <v/>
      </c>
      <c r="P953" s="62">
        <f>G953+'3500 '!W965-K953</f>
        <v>0</v>
      </c>
      <c r="Q953" s="81"/>
    </row>
    <row r="954" spans="1:17" s="6" customFormat="1" ht="18" x14ac:dyDescent="0.25">
      <c r="A954" s="6" t="str">
        <f>'3500 '!A966</f>
        <v>b</v>
      </c>
      <c r="B954" s="70" t="str">
        <f>'3500 '!B966</f>
        <v/>
      </c>
      <c r="C954" s="10" t="str">
        <f>'3500 '!C966</f>
        <v>გრანტები</v>
      </c>
      <c r="D954" s="12">
        <f>'3500 '!D966</f>
        <v>0</v>
      </c>
      <c r="E954" s="12">
        <f>'3500 '!E966</f>
        <v>0</v>
      </c>
      <c r="F954" s="43">
        <f>'3500 '!F966</f>
        <v>0</v>
      </c>
      <c r="G954" s="43">
        <f>'3500 '!G966</f>
        <v>0</v>
      </c>
      <c r="H954" s="52" t="str">
        <f>'3500 '!L966</f>
        <v/>
      </c>
      <c r="I954" s="12">
        <f>'3500 '!M966</f>
        <v>0</v>
      </c>
      <c r="J954" s="12">
        <f>'3500 '!O966</f>
        <v>0</v>
      </c>
      <c r="K954" s="12">
        <f>'3500 '!S966</f>
        <v>0</v>
      </c>
      <c r="L954" s="43">
        <f>'3500 '!T966</f>
        <v>0</v>
      </c>
      <c r="M954" s="52" t="str">
        <f>'3500 '!U966</f>
        <v/>
      </c>
      <c r="N954" s="62">
        <f>'3500 '!V966</f>
        <v>0</v>
      </c>
      <c r="O954" s="52" t="str">
        <f>'3500 '!AB966</f>
        <v/>
      </c>
      <c r="P954" s="62">
        <f>G954+'3500 '!W966-K954</f>
        <v>0</v>
      </c>
      <c r="Q954" s="81"/>
    </row>
    <row r="955" spans="1:17" s="6" customFormat="1" ht="18" x14ac:dyDescent="0.25">
      <c r="A955" s="6" t="str">
        <f>'3500 '!A967</f>
        <v>b</v>
      </c>
      <c r="B955" s="70" t="str">
        <f>'3500 '!B967</f>
        <v/>
      </c>
      <c r="C955" s="10" t="str">
        <f>'3500 '!C967</f>
        <v>სოციალური უზრუნველყოფა</v>
      </c>
      <c r="D955" s="11">
        <f>'3500 '!D967</f>
        <v>5459</v>
      </c>
      <c r="E955" s="11">
        <f>'3500 '!E967</f>
        <v>5763.9</v>
      </c>
      <c r="F955" s="42">
        <f>'3500 '!F967</f>
        <v>4563.8999999999996</v>
      </c>
      <c r="G955" s="42">
        <f>'3500 '!G967</f>
        <v>4563.8452900000002</v>
      </c>
      <c r="H955" s="51">
        <f>'3500 '!L967</f>
        <v>0.99998801244549629</v>
      </c>
      <c r="I955" s="11">
        <f>'3500 '!M967</f>
        <v>0</v>
      </c>
      <c r="J955" s="11">
        <f>'3500 '!O967</f>
        <v>512.47503000000006</v>
      </c>
      <c r="K955" s="11">
        <f>'3500 '!S967</f>
        <v>704.85773000000017</v>
      </c>
      <c r="L955" s="42">
        <f>'3500 '!T967</f>
        <v>5.4709999999431602E-2</v>
      </c>
      <c r="M955" s="51">
        <f>'3500 '!U967</f>
        <v>0.79179813841322721</v>
      </c>
      <c r="N955" s="61">
        <f>'3500 '!V967</f>
        <v>1200.0547099999994</v>
      </c>
      <c r="O955" s="51">
        <f>'3500 '!AB967</f>
        <v>1.0737426551466889</v>
      </c>
      <c r="P955" s="61">
        <f>G955+'3500 '!W967-K955</f>
        <v>5519.9875599999996</v>
      </c>
      <c r="Q955" s="81"/>
    </row>
    <row r="956" spans="1:17" s="6" customFormat="1" ht="18" x14ac:dyDescent="0.25">
      <c r="A956" s="6" t="str">
        <f>'3500 '!A968</f>
        <v>b</v>
      </c>
      <c r="B956" s="70" t="str">
        <f>'3500 '!B968</f>
        <v/>
      </c>
      <c r="C956" s="10" t="str">
        <f>'3500 '!C968</f>
        <v>სხვა ხარჯები</v>
      </c>
      <c r="D956" s="12">
        <f>'3500 '!D968</f>
        <v>0</v>
      </c>
      <c r="E956" s="12">
        <f>'3500 '!E968</f>
        <v>0</v>
      </c>
      <c r="F956" s="43">
        <f>'3500 '!F968</f>
        <v>0</v>
      </c>
      <c r="G956" s="43">
        <f>'3500 '!G968</f>
        <v>0</v>
      </c>
      <c r="H956" s="52" t="str">
        <f>'3500 '!L968</f>
        <v/>
      </c>
      <c r="I956" s="12">
        <f>'3500 '!M968</f>
        <v>0</v>
      </c>
      <c r="J956" s="12">
        <f>'3500 '!O968</f>
        <v>0</v>
      </c>
      <c r="K956" s="12">
        <f>'3500 '!S968</f>
        <v>0</v>
      </c>
      <c r="L956" s="43">
        <f>'3500 '!T968</f>
        <v>0</v>
      </c>
      <c r="M956" s="52" t="str">
        <f>'3500 '!U968</f>
        <v/>
      </c>
      <c r="N956" s="62">
        <f>'3500 '!V968</f>
        <v>0</v>
      </c>
      <c r="O956" s="52" t="str">
        <f>'3500 '!AB968</f>
        <v/>
      </c>
      <c r="P956" s="62">
        <f>G956+'3500 '!W968-K956</f>
        <v>0</v>
      </c>
      <c r="Q956" s="81"/>
    </row>
    <row r="957" spans="1:17" s="6" customFormat="1" ht="30" x14ac:dyDescent="0.25">
      <c r="A957" s="6" t="str">
        <f>'3500 '!A969</f>
        <v>b</v>
      </c>
      <c r="B957" s="69" t="str">
        <f>'3500 '!B969</f>
        <v/>
      </c>
      <c r="C957" s="13" t="str">
        <f>'3500 '!C969</f>
        <v>არაფინანსური აქტივების ზრდა</v>
      </c>
      <c r="D957" s="14">
        <f>'3500 '!D969</f>
        <v>0</v>
      </c>
      <c r="E957" s="14">
        <f>'3500 '!E969</f>
        <v>0</v>
      </c>
      <c r="F957" s="44">
        <f>'3500 '!F969</f>
        <v>0</v>
      </c>
      <c r="G957" s="44">
        <f>'3500 '!G969</f>
        <v>0</v>
      </c>
      <c r="H957" s="53" t="str">
        <f>'3500 '!L969</f>
        <v/>
      </c>
      <c r="I957" s="14">
        <f>'3500 '!M969</f>
        <v>0</v>
      </c>
      <c r="J957" s="14">
        <f>'3500 '!O969</f>
        <v>0</v>
      </c>
      <c r="K957" s="14">
        <f>'3500 '!S969</f>
        <v>0</v>
      </c>
      <c r="L957" s="44">
        <f>'3500 '!T969</f>
        <v>0</v>
      </c>
      <c r="M957" s="53" t="str">
        <f>'3500 '!U969</f>
        <v/>
      </c>
      <c r="N957" s="63">
        <f>'3500 '!V969</f>
        <v>0</v>
      </c>
      <c r="O957" s="53" t="str">
        <f>'3500 '!AB969</f>
        <v/>
      </c>
      <c r="P957" s="63">
        <f>G957+'3500 '!W969-K957</f>
        <v>0</v>
      </c>
      <c r="Q957" s="81"/>
    </row>
    <row r="958" spans="1:17" s="6" customFormat="1" x14ac:dyDescent="0.25">
      <c r="A958" s="6" t="str">
        <f>'3500 '!A970</f>
        <v>b</v>
      </c>
      <c r="B958" s="69" t="str">
        <f>'3500 '!B970</f>
        <v/>
      </c>
      <c r="C958" s="13" t="str">
        <f>'3500 '!C970</f>
        <v>ფინანსური აქტივების ზრდა</v>
      </c>
      <c r="D958" s="14">
        <f>'3500 '!D970</f>
        <v>0</v>
      </c>
      <c r="E958" s="14">
        <f>'3500 '!E970</f>
        <v>0</v>
      </c>
      <c r="F958" s="44">
        <f>'3500 '!F970</f>
        <v>0</v>
      </c>
      <c r="G958" s="44">
        <f>'3500 '!G970</f>
        <v>0</v>
      </c>
      <c r="H958" s="53" t="str">
        <f>'3500 '!L970</f>
        <v/>
      </c>
      <c r="I958" s="14">
        <f>'3500 '!M970</f>
        <v>0</v>
      </c>
      <c r="J958" s="14">
        <f>'3500 '!O970</f>
        <v>0</v>
      </c>
      <c r="K958" s="14">
        <f>'3500 '!S970</f>
        <v>0</v>
      </c>
      <c r="L958" s="44">
        <f>'3500 '!T970</f>
        <v>0</v>
      </c>
      <c r="M958" s="53" t="str">
        <f>'3500 '!U970</f>
        <v/>
      </c>
      <c r="N958" s="63">
        <f>'3500 '!V970</f>
        <v>0</v>
      </c>
      <c r="O958" s="53" t="str">
        <f>'3500 '!AB970</f>
        <v/>
      </c>
      <c r="P958" s="63">
        <f>G958+'3500 '!W970-K958</f>
        <v>0</v>
      </c>
      <c r="Q958" s="81"/>
    </row>
    <row r="959" spans="1:17" s="6" customFormat="1" ht="15.75" thickBot="1" x14ac:dyDescent="0.3">
      <c r="A959" s="6" t="str">
        <f>'3500 '!A971</f>
        <v>b</v>
      </c>
      <c r="B959" s="71" t="str">
        <f>'3500 '!B971</f>
        <v/>
      </c>
      <c r="C959" s="17" t="str">
        <f>'3500 '!C971</f>
        <v>ვალდებულებების კლება</v>
      </c>
      <c r="D959" s="18">
        <f>'3500 '!D971</f>
        <v>0</v>
      </c>
      <c r="E959" s="18">
        <f>'3500 '!E971</f>
        <v>0</v>
      </c>
      <c r="F959" s="46">
        <f>'3500 '!F971</f>
        <v>0</v>
      </c>
      <c r="G959" s="46">
        <f>'3500 '!G971</f>
        <v>0</v>
      </c>
      <c r="H959" s="55" t="str">
        <f>'3500 '!L971</f>
        <v/>
      </c>
      <c r="I959" s="18">
        <f>'3500 '!M971</f>
        <v>0</v>
      </c>
      <c r="J959" s="18">
        <f>'3500 '!O971</f>
        <v>0</v>
      </c>
      <c r="K959" s="18">
        <f>'3500 '!S971</f>
        <v>0</v>
      </c>
      <c r="L959" s="46">
        <f>'3500 '!T971</f>
        <v>0</v>
      </c>
      <c r="M959" s="55" t="str">
        <f>'3500 '!U971</f>
        <v/>
      </c>
      <c r="N959" s="65">
        <f>'3500 '!V971</f>
        <v>0</v>
      </c>
      <c r="O959" s="55" t="str">
        <f>'3500 '!AB971</f>
        <v/>
      </c>
      <c r="P959" s="65">
        <f>G959+'3500 '!W971-K959</f>
        <v>0</v>
      </c>
      <c r="Q959" s="81"/>
    </row>
    <row r="960" spans="1:17" s="6" customFormat="1" ht="111.75" thickTop="1" thickBot="1" x14ac:dyDescent="0.3">
      <c r="A960" s="6" t="str">
        <f>'3500 '!A972</f>
        <v>a</v>
      </c>
      <c r="B960" s="67" t="str">
        <f>'3500 '!B972</f>
        <v>35 03 02 09 02</v>
      </c>
      <c r="C960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960" s="7">
        <f>'3500 '!D972</f>
        <v>541</v>
      </c>
      <c r="E960" s="7">
        <f>'3500 '!E972</f>
        <v>317.12299999999999</v>
      </c>
      <c r="F960" s="40">
        <f>'3500 '!F972</f>
        <v>303.10000000000002</v>
      </c>
      <c r="G960" s="40">
        <f>'3500 '!G972</f>
        <v>176.12151999999998</v>
      </c>
      <c r="H960" s="49">
        <f>'3500 '!L972</f>
        <v>0.58106737050478374</v>
      </c>
      <c r="I960" s="7">
        <f>'3500 '!M972</f>
        <v>0</v>
      </c>
      <c r="J960" s="7">
        <f>'3500 '!O972</f>
        <v>88.242999999999995</v>
      </c>
      <c r="K960" s="7">
        <f>'3500 '!S972</f>
        <v>5.3985199999999622</v>
      </c>
      <c r="L960" s="40">
        <f>'3500 '!T972</f>
        <v>126.97848000000005</v>
      </c>
      <c r="M960" s="49">
        <f>'3500 '!U972</f>
        <v>0.55537289947433643</v>
      </c>
      <c r="N960" s="59">
        <f>'3500 '!V972</f>
        <v>141.00148000000002</v>
      </c>
      <c r="O960" s="49">
        <f>'3500 '!AB972</f>
        <v>1.0930191755249541</v>
      </c>
      <c r="P960" s="59">
        <f>G960+'3500 '!W972-K960</f>
        <v>210.22300000000001</v>
      </c>
    </row>
    <row r="961" spans="1:17" s="6" customFormat="1" ht="18.75" thickTop="1" x14ac:dyDescent="0.25">
      <c r="A961" s="6" t="str">
        <f>'3500 '!A973</f>
        <v>b</v>
      </c>
      <c r="B961" s="69" t="str">
        <f>'3500 '!B973</f>
        <v/>
      </c>
      <c r="C961" s="8" t="str">
        <f>'3500 '!C973</f>
        <v>ხარჯები</v>
      </c>
      <c r="D961" s="9">
        <f>'3500 '!D973</f>
        <v>541</v>
      </c>
      <c r="E961" s="9">
        <f>'3500 '!E973</f>
        <v>317.12299999999999</v>
      </c>
      <c r="F961" s="41">
        <f>'3500 '!F973</f>
        <v>303.10000000000002</v>
      </c>
      <c r="G961" s="41">
        <f>'3500 '!G973</f>
        <v>176.12151999999998</v>
      </c>
      <c r="H961" s="50">
        <f>'3500 '!L973</f>
        <v>0.58106737050478374</v>
      </c>
      <c r="I961" s="9">
        <f>'3500 '!M973</f>
        <v>0</v>
      </c>
      <c r="J961" s="9">
        <f>'3500 '!O973</f>
        <v>88.242999999999995</v>
      </c>
      <c r="K961" s="9">
        <f>'3500 '!S973</f>
        <v>5.3985199999999622</v>
      </c>
      <c r="L961" s="41">
        <f>'3500 '!T973</f>
        <v>126.97848000000005</v>
      </c>
      <c r="M961" s="50">
        <f>'3500 '!U973</f>
        <v>0.55537289947433643</v>
      </c>
      <c r="N961" s="60">
        <f>'3500 '!V973</f>
        <v>141.00148000000002</v>
      </c>
      <c r="O961" s="50">
        <f>'3500 '!AB973</f>
        <v>1.0930191755249541</v>
      </c>
      <c r="P961" s="60">
        <f>G961+'3500 '!W973-K961</f>
        <v>210.22300000000001</v>
      </c>
    </row>
    <row r="962" spans="1:17" s="6" customFormat="1" ht="18" x14ac:dyDescent="0.25">
      <c r="A962" s="6" t="str">
        <f>'3500 '!A974</f>
        <v>b</v>
      </c>
      <c r="B962" s="70" t="str">
        <f>'3500 '!B974</f>
        <v/>
      </c>
      <c r="C962" s="10" t="str">
        <f>'3500 '!C974</f>
        <v>შრომის ანაზღაურება</v>
      </c>
      <c r="D962" s="12">
        <f>'3500 '!D974</f>
        <v>0</v>
      </c>
      <c r="E962" s="12">
        <f>'3500 '!E974</f>
        <v>0</v>
      </c>
      <c r="F962" s="43">
        <f>'3500 '!F974</f>
        <v>0</v>
      </c>
      <c r="G962" s="43">
        <f>'3500 '!G974</f>
        <v>0</v>
      </c>
      <c r="H962" s="52" t="str">
        <f>'3500 '!L974</f>
        <v/>
      </c>
      <c r="I962" s="12">
        <f>'3500 '!M974</f>
        <v>0</v>
      </c>
      <c r="J962" s="12">
        <f>'3500 '!O974</f>
        <v>0</v>
      </c>
      <c r="K962" s="12">
        <f>'3500 '!S974</f>
        <v>0</v>
      </c>
      <c r="L962" s="43">
        <f>'3500 '!T974</f>
        <v>0</v>
      </c>
      <c r="M962" s="52" t="str">
        <f>'3500 '!U974</f>
        <v/>
      </c>
      <c r="N962" s="62">
        <f>'3500 '!V974</f>
        <v>0</v>
      </c>
      <c r="O962" s="52" t="str">
        <f>'3500 '!AB974</f>
        <v/>
      </c>
      <c r="P962" s="62">
        <f>G962+'3500 '!W974-K962</f>
        <v>0</v>
      </c>
    </row>
    <row r="963" spans="1:17" s="6" customFormat="1" ht="18" x14ac:dyDescent="0.25">
      <c r="A963" s="6" t="str">
        <f>'3500 '!A975</f>
        <v>b</v>
      </c>
      <c r="B963" s="70" t="str">
        <f>'3500 '!B975</f>
        <v/>
      </c>
      <c r="C963" s="10" t="str">
        <f>'3500 '!C975</f>
        <v>საქონელი და მომსახურება</v>
      </c>
      <c r="D963" s="11">
        <f>'3500 '!D975</f>
        <v>51</v>
      </c>
      <c r="E963" s="11">
        <f>'3500 '!E975</f>
        <v>51</v>
      </c>
      <c r="F963" s="42">
        <f>'3500 '!F975</f>
        <v>51</v>
      </c>
      <c r="G963" s="42">
        <f>'3500 '!G975</f>
        <v>37.814</v>
      </c>
      <c r="H963" s="51">
        <f>'3500 '!L975</f>
        <v>0.74145098039215684</v>
      </c>
      <c r="I963" s="11">
        <f>'3500 '!M975</f>
        <v>0</v>
      </c>
      <c r="J963" s="11">
        <f>'3500 '!O975</f>
        <v>4.2070000000000007</v>
      </c>
      <c r="K963" s="11">
        <f>'3500 '!S975</f>
        <v>4.2070000000000007</v>
      </c>
      <c r="L963" s="42">
        <f>'3500 '!T975</f>
        <v>13.186</v>
      </c>
      <c r="M963" s="51">
        <f>'3500 '!U975</f>
        <v>0.74145098039215684</v>
      </c>
      <c r="N963" s="61">
        <f>'3500 '!V975</f>
        <v>13.186</v>
      </c>
      <c r="O963" s="51">
        <f>'3500 '!AB975</f>
        <v>0.98654901960784314</v>
      </c>
      <c r="P963" s="61">
        <f>G963+'3500 '!W975-K963</f>
        <v>37.807000000000002</v>
      </c>
    </row>
    <row r="964" spans="1:17" s="6" customFormat="1" ht="18" x14ac:dyDescent="0.25">
      <c r="A964" s="6" t="str">
        <f>'3500 '!A976</f>
        <v>b</v>
      </c>
      <c r="B964" s="70" t="str">
        <f>'3500 '!B976</f>
        <v/>
      </c>
      <c r="C964" s="10" t="str">
        <f>'3500 '!C976</f>
        <v>პროცენტი</v>
      </c>
      <c r="D964" s="12">
        <f>'3500 '!D976</f>
        <v>0</v>
      </c>
      <c r="E964" s="12">
        <f>'3500 '!E976</f>
        <v>0</v>
      </c>
      <c r="F964" s="43">
        <f>'3500 '!F976</f>
        <v>0</v>
      </c>
      <c r="G964" s="43">
        <f>'3500 '!G976</f>
        <v>0</v>
      </c>
      <c r="H964" s="52" t="str">
        <f>'3500 '!L976</f>
        <v/>
      </c>
      <c r="I964" s="12">
        <f>'3500 '!M976</f>
        <v>0</v>
      </c>
      <c r="J964" s="12">
        <f>'3500 '!O976</f>
        <v>0</v>
      </c>
      <c r="K964" s="12">
        <f>'3500 '!S976</f>
        <v>0</v>
      </c>
      <c r="L964" s="43">
        <f>'3500 '!T976</f>
        <v>0</v>
      </c>
      <c r="M964" s="52" t="str">
        <f>'3500 '!U976</f>
        <v/>
      </c>
      <c r="N964" s="62">
        <f>'3500 '!V976</f>
        <v>0</v>
      </c>
      <c r="O964" s="52" t="str">
        <f>'3500 '!AB976</f>
        <v/>
      </c>
      <c r="P964" s="62">
        <f>G964+'3500 '!W976-K964</f>
        <v>0</v>
      </c>
    </row>
    <row r="965" spans="1:17" s="6" customFormat="1" ht="18" x14ac:dyDescent="0.25">
      <c r="A965" s="6" t="str">
        <f>'3500 '!A977</f>
        <v>b</v>
      </c>
      <c r="B965" s="70" t="str">
        <f>'3500 '!B977</f>
        <v/>
      </c>
      <c r="C965" s="10" t="str">
        <f>'3500 '!C977</f>
        <v>სუბსიდიები</v>
      </c>
      <c r="D965" s="12">
        <f>'3500 '!D977</f>
        <v>0</v>
      </c>
      <c r="E965" s="12">
        <f>'3500 '!E977</f>
        <v>0</v>
      </c>
      <c r="F965" s="43">
        <f>'3500 '!F977</f>
        <v>0</v>
      </c>
      <c r="G965" s="43">
        <f>'3500 '!G977</f>
        <v>0</v>
      </c>
      <c r="H965" s="52" t="str">
        <f>'3500 '!L977</f>
        <v/>
      </c>
      <c r="I965" s="12">
        <f>'3500 '!M977</f>
        <v>0</v>
      </c>
      <c r="J965" s="12">
        <f>'3500 '!O977</f>
        <v>0</v>
      </c>
      <c r="K965" s="12">
        <f>'3500 '!S977</f>
        <v>0</v>
      </c>
      <c r="L965" s="43">
        <f>'3500 '!T977</f>
        <v>0</v>
      </c>
      <c r="M965" s="52" t="str">
        <f>'3500 '!U977</f>
        <v/>
      </c>
      <c r="N965" s="62">
        <f>'3500 '!V977</f>
        <v>0</v>
      </c>
      <c r="O965" s="52" t="str">
        <f>'3500 '!AB977</f>
        <v/>
      </c>
      <c r="P965" s="62">
        <f>G965+'3500 '!W977-K965</f>
        <v>0</v>
      </c>
    </row>
    <row r="966" spans="1:17" s="6" customFormat="1" ht="18" x14ac:dyDescent="0.25">
      <c r="A966" s="6" t="str">
        <f>'3500 '!A978</f>
        <v>b</v>
      </c>
      <c r="B966" s="70" t="str">
        <f>'3500 '!B978</f>
        <v/>
      </c>
      <c r="C966" s="10" t="str">
        <f>'3500 '!C978</f>
        <v>გრანტები</v>
      </c>
      <c r="D966" s="12">
        <f>'3500 '!D978</f>
        <v>0</v>
      </c>
      <c r="E966" s="12">
        <f>'3500 '!E978</f>
        <v>0</v>
      </c>
      <c r="F966" s="43">
        <f>'3500 '!F978</f>
        <v>0</v>
      </c>
      <c r="G966" s="43">
        <f>'3500 '!G978</f>
        <v>0</v>
      </c>
      <c r="H966" s="52" t="str">
        <f>'3500 '!L978</f>
        <v/>
      </c>
      <c r="I966" s="12">
        <f>'3500 '!M978</f>
        <v>0</v>
      </c>
      <c r="J966" s="12">
        <f>'3500 '!O978</f>
        <v>0</v>
      </c>
      <c r="K966" s="12">
        <f>'3500 '!S978</f>
        <v>0</v>
      </c>
      <c r="L966" s="43">
        <f>'3500 '!T978</f>
        <v>0</v>
      </c>
      <c r="M966" s="52" t="str">
        <f>'3500 '!U978</f>
        <v/>
      </c>
      <c r="N966" s="62">
        <f>'3500 '!V978</f>
        <v>0</v>
      </c>
      <c r="O966" s="52" t="str">
        <f>'3500 '!AB978</f>
        <v/>
      </c>
      <c r="P966" s="62">
        <f>G966+'3500 '!W978-K966</f>
        <v>0</v>
      </c>
    </row>
    <row r="967" spans="1:17" s="6" customFormat="1" ht="18" x14ac:dyDescent="0.25">
      <c r="A967" s="6" t="str">
        <f>'3500 '!A979</f>
        <v>b</v>
      </c>
      <c r="B967" s="70" t="str">
        <f>'3500 '!B979</f>
        <v/>
      </c>
      <c r="C967" s="10" t="str">
        <f>'3500 '!C979</f>
        <v>სოციალური უზრუნველყოფა</v>
      </c>
      <c r="D967" s="11">
        <f>'3500 '!D979</f>
        <v>490</v>
      </c>
      <c r="E967" s="11">
        <f>'3500 '!E979</f>
        <v>266.12299999999999</v>
      </c>
      <c r="F967" s="42">
        <f>'3500 '!F979</f>
        <v>252.1</v>
      </c>
      <c r="G967" s="42">
        <f>'3500 '!G979</f>
        <v>138.30751999999998</v>
      </c>
      <c r="H967" s="51">
        <f>'3500 '!L979</f>
        <v>0.54862165807219354</v>
      </c>
      <c r="I967" s="11">
        <f>'3500 '!M979</f>
        <v>0</v>
      </c>
      <c r="J967" s="11">
        <f>'3500 '!O979</f>
        <v>84.036000000000001</v>
      </c>
      <c r="K967" s="11">
        <f>'3500 '!S979</f>
        <v>1.1915199999999686</v>
      </c>
      <c r="L967" s="42">
        <f>'3500 '!T979</f>
        <v>113.79248000000001</v>
      </c>
      <c r="M967" s="51">
        <f>'3500 '!U979</f>
        <v>0.51971276439841718</v>
      </c>
      <c r="N967" s="61">
        <f>'3500 '!V979</f>
        <v>127.81548000000001</v>
      </c>
      <c r="O967" s="51">
        <f>'3500 '!AB979</f>
        <v>1.1134231915317352</v>
      </c>
      <c r="P967" s="61">
        <f>G967+'3500 '!W979-K967</f>
        <v>172.416</v>
      </c>
    </row>
    <row r="968" spans="1:17" s="6" customFormat="1" ht="18" x14ac:dyDescent="0.25">
      <c r="A968" s="6" t="str">
        <f>'3500 '!A980</f>
        <v>b</v>
      </c>
      <c r="B968" s="70" t="str">
        <f>'3500 '!B980</f>
        <v/>
      </c>
      <c r="C968" s="10" t="str">
        <f>'3500 '!C980</f>
        <v>სხვა ხარჯები</v>
      </c>
      <c r="D968" s="12">
        <f>'3500 '!D980</f>
        <v>0</v>
      </c>
      <c r="E968" s="12">
        <f>'3500 '!E980</f>
        <v>0</v>
      </c>
      <c r="F968" s="43">
        <f>'3500 '!F980</f>
        <v>0</v>
      </c>
      <c r="G968" s="43">
        <f>'3500 '!G980</f>
        <v>0</v>
      </c>
      <c r="H968" s="52" t="str">
        <f>'3500 '!L980</f>
        <v/>
      </c>
      <c r="I968" s="12">
        <f>'3500 '!M980</f>
        <v>0</v>
      </c>
      <c r="J968" s="12">
        <f>'3500 '!O980</f>
        <v>0</v>
      </c>
      <c r="K968" s="12">
        <f>'3500 '!S980</f>
        <v>0</v>
      </c>
      <c r="L968" s="43">
        <f>'3500 '!T980</f>
        <v>0</v>
      </c>
      <c r="M968" s="52" t="str">
        <f>'3500 '!U980</f>
        <v/>
      </c>
      <c r="N968" s="62">
        <f>'3500 '!V980</f>
        <v>0</v>
      </c>
      <c r="O968" s="52" t="str">
        <f>'3500 '!AB980</f>
        <v/>
      </c>
      <c r="P968" s="62">
        <f>G968+'3500 '!W980-K968</f>
        <v>0</v>
      </c>
    </row>
    <row r="969" spans="1:17" s="6" customFormat="1" ht="30" x14ac:dyDescent="0.25">
      <c r="A969" s="6" t="str">
        <f>'3500 '!A981</f>
        <v>b</v>
      </c>
      <c r="B969" s="69" t="str">
        <f>'3500 '!B981</f>
        <v/>
      </c>
      <c r="C969" s="13" t="str">
        <f>'3500 '!C981</f>
        <v>არაფინანსური აქტივების ზრდა</v>
      </c>
      <c r="D969" s="14">
        <f>'3500 '!D981</f>
        <v>0</v>
      </c>
      <c r="E969" s="14">
        <f>'3500 '!E981</f>
        <v>0</v>
      </c>
      <c r="F969" s="44">
        <f>'3500 '!F981</f>
        <v>0</v>
      </c>
      <c r="G969" s="44">
        <f>'3500 '!G981</f>
        <v>0</v>
      </c>
      <c r="H969" s="53" t="str">
        <f>'3500 '!L981</f>
        <v/>
      </c>
      <c r="I969" s="14">
        <f>'3500 '!M981</f>
        <v>0</v>
      </c>
      <c r="J969" s="14">
        <f>'3500 '!O981</f>
        <v>0</v>
      </c>
      <c r="K969" s="14">
        <f>'3500 '!S981</f>
        <v>0</v>
      </c>
      <c r="L969" s="44">
        <f>'3500 '!T981</f>
        <v>0</v>
      </c>
      <c r="M969" s="53" t="str">
        <f>'3500 '!U981</f>
        <v/>
      </c>
      <c r="N969" s="63">
        <f>'3500 '!V981</f>
        <v>0</v>
      </c>
      <c r="O969" s="53" t="str">
        <f>'3500 '!AB981</f>
        <v/>
      </c>
      <c r="P969" s="63">
        <f>G969+'3500 '!W981-K969</f>
        <v>0</v>
      </c>
    </row>
    <row r="970" spans="1:17" s="6" customFormat="1" x14ac:dyDescent="0.25">
      <c r="A970" s="6" t="str">
        <f>'3500 '!A982</f>
        <v>b</v>
      </c>
      <c r="B970" s="69" t="str">
        <f>'3500 '!B982</f>
        <v/>
      </c>
      <c r="C970" s="13" t="str">
        <f>'3500 '!C982</f>
        <v>ფინანსური აქტივების ზრდა</v>
      </c>
      <c r="D970" s="14">
        <f>'3500 '!D982</f>
        <v>0</v>
      </c>
      <c r="E970" s="14">
        <f>'3500 '!E982</f>
        <v>0</v>
      </c>
      <c r="F970" s="44">
        <f>'3500 '!F982</f>
        <v>0</v>
      </c>
      <c r="G970" s="44">
        <f>'3500 '!G982</f>
        <v>0</v>
      </c>
      <c r="H970" s="53" t="str">
        <f>'3500 '!L982</f>
        <v/>
      </c>
      <c r="I970" s="14">
        <f>'3500 '!M982</f>
        <v>0</v>
      </c>
      <c r="J970" s="14">
        <f>'3500 '!O982</f>
        <v>0</v>
      </c>
      <c r="K970" s="14">
        <f>'3500 '!S982</f>
        <v>0</v>
      </c>
      <c r="L970" s="44">
        <f>'3500 '!T982</f>
        <v>0</v>
      </c>
      <c r="M970" s="53" t="str">
        <f>'3500 '!U982</f>
        <v/>
      </c>
      <c r="N970" s="63">
        <f>'3500 '!V982</f>
        <v>0</v>
      </c>
      <c r="O970" s="53" t="str">
        <f>'3500 '!AB982</f>
        <v/>
      </c>
      <c r="P970" s="63">
        <f>G970+'3500 '!W982-K970</f>
        <v>0</v>
      </c>
    </row>
    <row r="971" spans="1:17" s="6" customFormat="1" ht="15.75" thickBot="1" x14ac:dyDescent="0.3">
      <c r="A971" s="6" t="str">
        <f>'3500 '!A983</f>
        <v>b</v>
      </c>
      <c r="B971" s="71" t="str">
        <f>'3500 '!B983</f>
        <v/>
      </c>
      <c r="C971" s="17" t="str">
        <f>'3500 '!C983</f>
        <v>ვალდებულებების კლება</v>
      </c>
      <c r="D971" s="18">
        <f>'3500 '!D983</f>
        <v>0</v>
      </c>
      <c r="E971" s="18">
        <f>'3500 '!E983</f>
        <v>0</v>
      </c>
      <c r="F971" s="46">
        <f>'3500 '!F983</f>
        <v>0</v>
      </c>
      <c r="G971" s="46">
        <f>'3500 '!G983</f>
        <v>0</v>
      </c>
      <c r="H971" s="55" t="str">
        <f>'3500 '!L983</f>
        <v/>
      </c>
      <c r="I971" s="18">
        <f>'3500 '!M983</f>
        <v>0</v>
      </c>
      <c r="J971" s="18">
        <f>'3500 '!O983</f>
        <v>0</v>
      </c>
      <c r="K971" s="18">
        <f>'3500 '!S983</f>
        <v>0</v>
      </c>
      <c r="L971" s="46">
        <f>'3500 '!T983</f>
        <v>0</v>
      </c>
      <c r="M971" s="55" t="str">
        <f>'3500 '!U983</f>
        <v/>
      </c>
      <c r="N971" s="65">
        <f>'3500 '!V983</f>
        <v>0</v>
      </c>
      <c r="O971" s="55" t="str">
        <f>'3500 '!AB983</f>
        <v/>
      </c>
      <c r="P971" s="65">
        <f>G971+'3500 '!W983-K971</f>
        <v>0</v>
      </c>
    </row>
    <row r="972" spans="1:17" s="6" customFormat="1" ht="17.25" thickTop="1" thickBot="1" x14ac:dyDescent="0.3">
      <c r="A972" s="6" t="str">
        <f>'3500 '!A984</f>
        <v>a</v>
      </c>
      <c r="B972" s="67" t="str">
        <f>'3500 '!B984</f>
        <v>35 03 02 10</v>
      </c>
      <c r="C972" s="19" t="str">
        <f>'3500 '!C984</f>
        <v>ნარკომანია</v>
      </c>
      <c r="D972" s="7">
        <f>'3500 '!D984</f>
        <v>4800</v>
      </c>
      <c r="E972" s="7">
        <f>'3500 '!E984</f>
        <v>4353.3999999999996</v>
      </c>
      <c r="F972" s="40">
        <f>'3500 '!F984</f>
        <v>3259.4</v>
      </c>
      <c r="G972" s="40">
        <f>'3500 '!G984</f>
        <v>3258.9852700000001</v>
      </c>
      <c r="H972" s="49">
        <f>'3500 '!L984</f>
        <v>0.9998727587899614</v>
      </c>
      <c r="I972" s="7">
        <f>'3500 '!M984</f>
        <v>0</v>
      </c>
      <c r="J972" s="7">
        <f>'3500 '!O984</f>
        <v>344.2684999999999</v>
      </c>
      <c r="K972" s="7">
        <f>'3500 '!S984</f>
        <v>274.99611000000004</v>
      </c>
      <c r="L972" s="40">
        <f>'3500 '!T984</f>
        <v>0.41472999999996318</v>
      </c>
      <c r="M972" s="49">
        <f>'3500 '!U984</f>
        <v>0.74860689805669145</v>
      </c>
      <c r="N972" s="59">
        <f>'3500 '!V984</f>
        <v>1094.4147299999995</v>
      </c>
      <c r="O972" s="49">
        <f>'3500 '!AB984</f>
        <v>0.97714091744383702</v>
      </c>
      <c r="P972" s="59">
        <f>G972+'3500 '!W984-K972</f>
        <v>3954.9891600000001</v>
      </c>
    </row>
    <row r="973" spans="1:17" s="6" customFormat="1" ht="18.75" thickTop="1" x14ac:dyDescent="0.25">
      <c r="A973" s="6" t="str">
        <f>'3500 '!A985</f>
        <v>b</v>
      </c>
      <c r="B973" s="69" t="str">
        <f>'3500 '!B985</f>
        <v/>
      </c>
      <c r="C973" s="8" t="str">
        <f>'3500 '!C985</f>
        <v>ხარჯები</v>
      </c>
      <c r="D973" s="9">
        <f>'3500 '!D985</f>
        <v>4800</v>
      </c>
      <c r="E973" s="9">
        <f>'3500 '!E985</f>
        <v>4353.3999999999996</v>
      </c>
      <c r="F973" s="41">
        <f>'3500 '!F985</f>
        <v>3259.4</v>
      </c>
      <c r="G973" s="41">
        <f>'3500 '!G985</f>
        <v>3258.9852700000001</v>
      </c>
      <c r="H973" s="50">
        <f>'3500 '!L985</f>
        <v>0.9998727587899614</v>
      </c>
      <c r="I973" s="9">
        <f>'3500 '!M985</f>
        <v>0</v>
      </c>
      <c r="J973" s="9">
        <f>'3500 '!O985</f>
        <v>344.2684999999999</v>
      </c>
      <c r="K973" s="9">
        <f>'3500 '!S985</f>
        <v>274.99611000000004</v>
      </c>
      <c r="L973" s="41">
        <f>'3500 '!T985</f>
        <v>0.41472999999996318</v>
      </c>
      <c r="M973" s="50">
        <f>'3500 '!U985</f>
        <v>0.74860689805669145</v>
      </c>
      <c r="N973" s="60">
        <f>'3500 '!V985</f>
        <v>1094.4147299999995</v>
      </c>
      <c r="O973" s="50">
        <f>'3500 '!AB985</f>
        <v>0.97714091744383702</v>
      </c>
      <c r="P973" s="60">
        <f>G973+'3500 '!W985-K973</f>
        <v>3954.9891600000001</v>
      </c>
      <c r="Q973" s="81"/>
    </row>
    <row r="974" spans="1:17" s="6" customFormat="1" ht="18" x14ac:dyDescent="0.25">
      <c r="A974" s="6" t="str">
        <f>'3500 '!A986</f>
        <v>b</v>
      </c>
      <c r="B974" s="70" t="str">
        <f>'3500 '!B986</f>
        <v/>
      </c>
      <c r="C974" s="10" t="str">
        <f>'3500 '!C986</f>
        <v>შრომის ანაზღაურება</v>
      </c>
      <c r="D974" s="12">
        <f>'3500 '!D986</f>
        <v>0</v>
      </c>
      <c r="E974" s="12">
        <f>'3500 '!E986</f>
        <v>0</v>
      </c>
      <c r="F974" s="43">
        <f>'3500 '!F986</f>
        <v>0</v>
      </c>
      <c r="G974" s="43">
        <f>'3500 '!G986</f>
        <v>0</v>
      </c>
      <c r="H974" s="52" t="str">
        <f>'3500 '!L986</f>
        <v/>
      </c>
      <c r="I974" s="12">
        <f>'3500 '!M986</f>
        <v>0</v>
      </c>
      <c r="J974" s="12">
        <f>'3500 '!O986</f>
        <v>0</v>
      </c>
      <c r="K974" s="12">
        <f>'3500 '!S986</f>
        <v>0</v>
      </c>
      <c r="L974" s="43">
        <f>'3500 '!T986</f>
        <v>0</v>
      </c>
      <c r="M974" s="52" t="str">
        <f>'3500 '!U986</f>
        <v/>
      </c>
      <c r="N974" s="62">
        <f>'3500 '!V986</f>
        <v>0</v>
      </c>
      <c r="O974" s="52" t="str">
        <f>'3500 '!AB986</f>
        <v/>
      </c>
      <c r="P974" s="62">
        <f>G974+'3500 '!W986-K974</f>
        <v>0</v>
      </c>
      <c r="Q974" s="81"/>
    </row>
    <row r="975" spans="1:17" s="6" customFormat="1" ht="18" x14ac:dyDescent="0.25">
      <c r="A975" s="6" t="str">
        <f>'3500 '!A987</f>
        <v>b</v>
      </c>
      <c r="B975" s="70" t="str">
        <f>'3500 '!B987</f>
        <v/>
      </c>
      <c r="C975" s="10" t="str">
        <f>'3500 '!C987</f>
        <v>საქონელი და მომსახურება</v>
      </c>
      <c r="D975" s="11">
        <f>'3500 '!D987</f>
        <v>30</v>
      </c>
      <c r="E975" s="11">
        <f>'3500 '!E987</f>
        <v>36</v>
      </c>
      <c r="F975" s="42">
        <f>'3500 '!F987</f>
        <v>27</v>
      </c>
      <c r="G975" s="42">
        <f>'3500 '!G987</f>
        <v>27</v>
      </c>
      <c r="H975" s="51">
        <f>'3500 '!L987</f>
        <v>1</v>
      </c>
      <c r="I975" s="11">
        <f>'3500 '!M987</f>
        <v>0</v>
      </c>
      <c r="J975" s="11">
        <f>'3500 '!O987</f>
        <v>3</v>
      </c>
      <c r="K975" s="11">
        <f>'3500 '!S987</f>
        <v>3</v>
      </c>
      <c r="L975" s="42">
        <f>'3500 '!T987</f>
        <v>0</v>
      </c>
      <c r="M975" s="51">
        <f>'3500 '!U987</f>
        <v>0.75</v>
      </c>
      <c r="N975" s="61">
        <f>'3500 '!V987</f>
        <v>9</v>
      </c>
      <c r="O975" s="51">
        <f>'3500 '!AB987</f>
        <v>1</v>
      </c>
      <c r="P975" s="61">
        <f>G975+'3500 '!W987-K975</f>
        <v>42</v>
      </c>
      <c r="Q975" s="81"/>
    </row>
    <row r="976" spans="1:17" s="6" customFormat="1" ht="18" x14ac:dyDescent="0.25">
      <c r="A976" s="6" t="str">
        <f>'3500 '!A988</f>
        <v>b</v>
      </c>
      <c r="B976" s="70" t="str">
        <f>'3500 '!B988</f>
        <v/>
      </c>
      <c r="C976" s="10" t="str">
        <f>'3500 '!C988</f>
        <v>პროცენტი</v>
      </c>
      <c r="D976" s="12">
        <f>'3500 '!D988</f>
        <v>0</v>
      </c>
      <c r="E976" s="12">
        <f>'3500 '!E988</f>
        <v>0</v>
      </c>
      <c r="F976" s="43">
        <f>'3500 '!F988</f>
        <v>0</v>
      </c>
      <c r="G976" s="43">
        <f>'3500 '!G988</f>
        <v>0</v>
      </c>
      <c r="H976" s="52" t="str">
        <f>'3500 '!L988</f>
        <v/>
      </c>
      <c r="I976" s="12">
        <f>'3500 '!M988</f>
        <v>0</v>
      </c>
      <c r="J976" s="12">
        <f>'3500 '!O988</f>
        <v>0</v>
      </c>
      <c r="K976" s="12">
        <f>'3500 '!S988</f>
        <v>0</v>
      </c>
      <c r="L976" s="43">
        <f>'3500 '!T988</f>
        <v>0</v>
      </c>
      <c r="M976" s="52" t="str">
        <f>'3500 '!U988</f>
        <v/>
      </c>
      <c r="N976" s="62">
        <f>'3500 '!V988</f>
        <v>0</v>
      </c>
      <c r="O976" s="52" t="str">
        <f>'3500 '!AB988</f>
        <v/>
      </c>
      <c r="P976" s="62">
        <f>G976+'3500 '!W988-K976</f>
        <v>0</v>
      </c>
      <c r="Q976" s="81"/>
    </row>
    <row r="977" spans="1:17" s="6" customFormat="1" ht="18" x14ac:dyDescent="0.25">
      <c r="A977" s="6" t="str">
        <f>'3500 '!A989</f>
        <v>b</v>
      </c>
      <c r="B977" s="70" t="str">
        <f>'3500 '!B989</f>
        <v/>
      </c>
      <c r="C977" s="10" t="str">
        <f>'3500 '!C989</f>
        <v>სუბსიდიები</v>
      </c>
      <c r="D977" s="12">
        <f>'3500 '!D989</f>
        <v>0</v>
      </c>
      <c r="E977" s="12">
        <f>'3500 '!E989</f>
        <v>0</v>
      </c>
      <c r="F977" s="43">
        <f>'3500 '!F989</f>
        <v>0</v>
      </c>
      <c r="G977" s="43">
        <f>'3500 '!G989</f>
        <v>0</v>
      </c>
      <c r="H977" s="52" t="str">
        <f>'3500 '!L989</f>
        <v/>
      </c>
      <c r="I977" s="12">
        <f>'3500 '!M989</f>
        <v>0</v>
      </c>
      <c r="J977" s="12">
        <f>'3500 '!O989</f>
        <v>0</v>
      </c>
      <c r="K977" s="12">
        <f>'3500 '!S989</f>
        <v>0</v>
      </c>
      <c r="L977" s="43">
        <f>'3500 '!T989</f>
        <v>0</v>
      </c>
      <c r="M977" s="52" t="str">
        <f>'3500 '!U989</f>
        <v/>
      </c>
      <c r="N977" s="62">
        <f>'3500 '!V989</f>
        <v>0</v>
      </c>
      <c r="O977" s="52" t="str">
        <f>'3500 '!AB989</f>
        <v/>
      </c>
      <c r="P977" s="62">
        <f>G977+'3500 '!W989-K977</f>
        <v>0</v>
      </c>
      <c r="Q977" s="81"/>
    </row>
    <row r="978" spans="1:17" s="6" customFormat="1" ht="18" x14ac:dyDescent="0.25">
      <c r="A978" s="6" t="str">
        <f>'3500 '!A990</f>
        <v>b</v>
      </c>
      <c r="B978" s="70" t="str">
        <f>'3500 '!B990</f>
        <v/>
      </c>
      <c r="C978" s="10" t="str">
        <f>'3500 '!C990</f>
        <v>გრანტები</v>
      </c>
      <c r="D978" s="12">
        <f>'3500 '!D990</f>
        <v>0</v>
      </c>
      <c r="E978" s="12">
        <f>'3500 '!E990</f>
        <v>0</v>
      </c>
      <c r="F978" s="43">
        <f>'3500 '!F990</f>
        <v>0</v>
      </c>
      <c r="G978" s="43">
        <f>'3500 '!G990</f>
        <v>0</v>
      </c>
      <c r="H978" s="52" t="str">
        <f>'3500 '!L990</f>
        <v/>
      </c>
      <c r="I978" s="12">
        <f>'3500 '!M990</f>
        <v>0</v>
      </c>
      <c r="J978" s="12">
        <f>'3500 '!O990</f>
        <v>0</v>
      </c>
      <c r="K978" s="12">
        <f>'3500 '!S990</f>
        <v>0</v>
      </c>
      <c r="L978" s="43">
        <f>'3500 '!T990</f>
        <v>0</v>
      </c>
      <c r="M978" s="52" t="str">
        <f>'3500 '!U990</f>
        <v/>
      </c>
      <c r="N978" s="62">
        <f>'3500 '!V990</f>
        <v>0</v>
      </c>
      <c r="O978" s="52" t="str">
        <f>'3500 '!AB990</f>
        <v/>
      </c>
      <c r="P978" s="62">
        <f>G978+'3500 '!W990-K978</f>
        <v>0</v>
      </c>
      <c r="Q978" s="81"/>
    </row>
    <row r="979" spans="1:17" s="6" customFormat="1" ht="18" x14ac:dyDescent="0.25">
      <c r="A979" s="6" t="str">
        <f>'3500 '!A991</f>
        <v>b</v>
      </c>
      <c r="B979" s="70" t="str">
        <f>'3500 '!B991</f>
        <v/>
      </c>
      <c r="C979" s="10" t="str">
        <f>'3500 '!C991</f>
        <v>სოციალური უზრუნველყოფა</v>
      </c>
      <c r="D979" s="11">
        <f>'3500 '!D991</f>
        <v>4770</v>
      </c>
      <c r="E979" s="11">
        <f>'3500 '!E991</f>
        <v>4317.3999999999996</v>
      </c>
      <c r="F979" s="42">
        <f>'3500 '!F991</f>
        <v>3232.4</v>
      </c>
      <c r="G979" s="42">
        <f>'3500 '!G991</f>
        <v>3231.9852700000001</v>
      </c>
      <c r="H979" s="51">
        <f>'3500 '!L991</f>
        <v>0.99987169595347114</v>
      </c>
      <c r="I979" s="11">
        <f>'3500 '!M991</f>
        <v>0</v>
      </c>
      <c r="J979" s="11">
        <f>'3500 '!O991</f>
        <v>341.2684999999999</v>
      </c>
      <c r="K979" s="11">
        <f>'3500 '!S991</f>
        <v>271.99611000000004</v>
      </c>
      <c r="L979" s="42">
        <f>'3500 '!T991</f>
        <v>0.41472999999996318</v>
      </c>
      <c r="M979" s="51">
        <f>'3500 '!U991</f>
        <v>0.74859528188261459</v>
      </c>
      <c r="N979" s="61">
        <f>'3500 '!V991</f>
        <v>1085.4147299999995</v>
      </c>
      <c r="O979" s="51">
        <f>'3500 '!AB991</f>
        <v>0.97695031037198321</v>
      </c>
      <c r="P979" s="61">
        <f>G979+'3500 '!W991-K979</f>
        <v>3912.9891600000001</v>
      </c>
      <c r="Q979" s="81"/>
    </row>
    <row r="980" spans="1:17" s="6" customFormat="1" ht="18" x14ac:dyDescent="0.25">
      <c r="A980" s="6" t="str">
        <f>'3500 '!A992</f>
        <v>b</v>
      </c>
      <c r="B980" s="70" t="str">
        <f>'3500 '!B992</f>
        <v/>
      </c>
      <c r="C980" s="10" t="str">
        <f>'3500 '!C992</f>
        <v>სხვა ხარჯები</v>
      </c>
      <c r="D980" s="12">
        <f>'3500 '!D992</f>
        <v>0</v>
      </c>
      <c r="E980" s="12">
        <f>'3500 '!E992</f>
        <v>0</v>
      </c>
      <c r="F980" s="43">
        <f>'3500 '!F992</f>
        <v>0</v>
      </c>
      <c r="G980" s="43">
        <f>'3500 '!G992</f>
        <v>0</v>
      </c>
      <c r="H980" s="52" t="str">
        <f>'3500 '!L992</f>
        <v/>
      </c>
      <c r="I980" s="12">
        <f>'3500 '!M992</f>
        <v>0</v>
      </c>
      <c r="J980" s="12">
        <f>'3500 '!O992</f>
        <v>0</v>
      </c>
      <c r="K980" s="12">
        <f>'3500 '!S992</f>
        <v>0</v>
      </c>
      <c r="L980" s="43">
        <f>'3500 '!T992</f>
        <v>0</v>
      </c>
      <c r="M980" s="52" t="str">
        <f>'3500 '!U992</f>
        <v/>
      </c>
      <c r="N980" s="62">
        <f>'3500 '!V992</f>
        <v>0</v>
      </c>
      <c r="O980" s="52" t="str">
        <f>'3500 '!AB992</f>
        <v/>
      </c>
      <c r="P980" s="62">
        <f>G980+'3500 '!W992-K980</f>
        <v>0</v>
      </c>
      <c r="Q980" s="81"/>
    </row>
    <row r="981" spans="1:17" s="6" customFormat="1" ht="30" x14ac:dyDescent="0.25">
      <c r="A981" s="6" t="str">
        <f>'3500 '!A993</f>
        <v>b</v>
      </c>
      <c r="B981" s="69" t="str">
        <f>'3500 '!B993</f>
        <v/>
      </c>
      <c r="C981" s="13" t="str">
        <f>'3500 '!C993</f>
        <v>არაფინანსური აქტივების ზრდა</v>
      </c>
      <c r="D981" s="14">
        <f>'3500 '!D993</f>
        <v>0</v>
      </c>
      <c r="E981" s="14">
        <f>'3500 '!E993</f>
        <v>0</v>
      </c>
      <c r="F981" s="44">
        <f>'3500 '!F993</f>
        <v>0</v>
      </c>
      <c r="G981" s="44">
        <f>'3500 '!G993</f>
        <v>0</v>
      </c>
      <c r="H981" s="53" t="str">
        <f>'3500 '!L993</f>
        <v/>
      </c>
      <c r="I981" s="14">
        <f>'3500 '!M993</f>
        <v>0</v>
      </c>
      <c r="J981" s="14">
        <f>'3500 '!O993</f>
        <v>0</v>
      </c>
      <c r="K981" s="14">
        <f>'3500 '!S993</f>
        <v>0</v>
      </c>
      <c r="L981" s="44">
        <f>'3500 '!T993</f>
        <v>0</v>
      </c>
      <c r="M981" s="53" t="str">
        <f>'3500 '!U993</f>
        <v/>
      </c>
      <c r="N981" s="63">
        <f>'3500 '!V993</f>
        <v>0</v>
      </c>
      <c r="O981" s="53" t="str">
        <f>'3500 '!AB993</f>
        <v/>
      </c>
      <c r="P981" s="63">
        <f>G981+'3500 '!W993-K981</f>
        <v>0</v>
      </c>
      <c r="Q981" s="81"/>
    </row>
    <row r="982" spans="1:17" s="6" customFormat="1" x14ac:dyDescent="0.25">
      <c r="A982" s="6" t="str">
        <f>'3500 '!A994</f>
        <v>b</v>
      </c>
      <c r="B982" s="69" t="str">
        <f>'3500 '!B994</f>
        <v/>
      </c>
      <c r="C982" s="13" t="str">
        <f>'3500 '!C994</f>
        <v>ფინანსური აქტივების ზრდა</v>
      </c>
      <c r="D982" s="14">
        <f>'3500 '!D994</f>
        <v>0</v>
      </c>
      <c r="E982" s="14">
        <f>'3500 '!E994</f>
        <v>0</v>
      </c>
      <c r="F982" s="44">
        <f>'3500 '!F994</f>
        <v>0</v>
      </c>
      <c r="G982" s="44">
        <f>'3500 '!G994</f>
        <v>0</v>
      </c>
      <c r="H982" s="53" t="str">
        <f>'3500 '!L994</f>
        <v/>
      </c>
      <c r="I982" s="14">
        <f>'3500 '!M994</f>
        <v>0</v>
      </c>
      <c r="J982" s="14">
        <f>'3500 '!O994</f>
        <v>0</v>
      </c>
      <c r="K982" s="14">
        <f>'3500 '!S994</f>
        <v>0</v>
      </c>
      <c r="L982" s="44">
        <f>'3500 '!T994</f>
        <v>0</v>
      </c>
      <c r="M982" s="53" t="str">
        <f>'3500 '!U994</f>
        <v/>
      </c>
      <c r="N982" s="63">
        <f>'3500 '!V994</f>
        <v>0</v>
      </c>
      <c r="O982" s="53" t="str">
        <f>'3500 '!AB994</f>
        <v/>
      </c>
      <c r="P982" s="63">
        <f>G982+'3500 '!W994-K982</f>
        <v>0</v>
      </c>
      <c r="Q982" s="81"/>
    </row>
    <row r="983" spans="1:17" s="6" customFormat="1" ht="15.75" thickBot="1" x14ac:dyDescent="0.3">
      <c r="A983" s="6" t="str">
        <f>'3500 '!A995</f>
        <v>b</v>
      </c>
      <c r="B983" s="71" t="str">
        <f>'3500 '!B995</f>
        <v/>
      </c>
      <c r="C983" s="17" t="str">
        <f>'3500 '!C995</f>
        <v>ვალდებულებების კლება</v>
      </c>
      <c r="D983" s="18">
        <f>'3500 '!D995</f>
        <v>0</v>
      </c>
      <c r="E983" s="18">
        <f>'3500 '!E995</f>
        <v>0</v>
      </c>
      <c r="F983" s="46">
        <f>'3500 '!F995</f>
        <v>0</v>
      </c>
      <c r="G983" s="46">
        <f>'3500 '!G995</f>
        <v>0</v>
      </c>
      <c r="H983" s="55" t="str">
        <f>'3500 '!L995</f>
        <v/>
      </c>
      <c r="I983" s="18">
        <f>'3500 '!M995</f>
        <v>0</v>
      </c>
      <c r="J983" s="18">
        <f>'3500 '!O995</f>
        <v>0</v>
      </c>
      <c r="K983" s="18">
        <f>'3500 '!S995</f>
        <v>0</v>
      </c>
      <c r="L983" s="46">
        <f>'3500 '!T995</f>
        <v>0</v>
      </c>
      <c r="M983" s="55" t="str">
        <f>'3500 '!U995</f>
        <v/>
      </c>
      <c r="N983" s="65">
        <f>'3500 '!V995</f>
        <v>0</v>
      </c>
      <c r="O983" s="55" t="str">
        <f>'3500 '!AB995</f>
        <v/>
      </c>
      <c r="P983" s="65">
        <f>G983+'3500 '!W995-K983</f>
        <v>0</v>
      </c>
      <c r="Q983" s="81"/>
    </row>
    <row r="984" spans="1:17" s="6" customFormat="1" ht="33" thickTop="1" thickBot="1" x14ac:dyDescent="0.3">
      <c r="A984" s="6" t="str">
        <f>'3500 '!A996</f>
        <v>a</v>
      </c>
      <c r="B984" s="67" t="str">
        <f>'3500 '!B996</f>
        <v>35 03 02 11</v>
      </c>
      <c r="C984" s="19" t="str">
        <f>'3500 '!C996</f>
        <v>ჯანმრთელობის ხელშეწყობის პროგრამა</v>
      </c>
      <c r="D984" s="7">
        <f>'3500 '!D996</f>
        <v>200</v>
      </c>
      <c r="E984" s="7">
        <f>'3500 '!E996</f>
        <v>200</v>
      </c>
      <c r="F984" s="40">
        <f>'3500 '!F996</f>
        <v>76.599999999999994</v>
      </c>
      <c r="G984" s="40">
        <f>'3500 '!G996</f>
        <v>0</v>
      </c>
      <c r="H984" s="49">
        <f>'3500 '!L996</f>
        <v>0</v>
      </c>
      <c r="I984" s="7">
        <f>'3500 '!M996</f>
        <v>0</v>
      </c>
      <c r="J984" s="7">
        <f>'3500 '!O996</f>
        <v>0</v>
      </c>
      <c r="K984" s="7">
        <f>'3500 '!S996</f>
        <v>0</v>
      </c>
      <c r="L984" s="40">
        <f>'3500 '!T996</f>
        <v>76.599999999999994</v>
      </c>
      <c r="M984" s="49">
        <f>'3500 '!U996</f>
        <v>0</v>
      </c>
      <c r="N984" s="59">
        <f>'3500 '!V996</f>
        <v>200</v>
      </c>
      <c r="O984" s="49">
        <f>'3500 '!AB996</f>
        <v>0.63500000000000001</v>
      </c>
      <c r="P984" s="59">
        <f>G984+'3500 '!W996-K984</f>
        <v>50</v>
      </c>
    </row>
    <row r="985" spans="1:17" s="6" customFormat="1" ht="18.75" thickTop="1" x14ac:dyDescent="0.25">
      <c r="A985" s="6" t="str">
        <f>'3500 '!A997</f>
        <v>b</v>
      </c>
      <c r="B985" s="69" t="str">
        <f>'3500 '!B997</f>
        <v/>
      </c>
      <c r="C985" s="8" t="str">
        <f>'3500 '!C997</f>
        <v>ხარჯები</v>
      </c>
      <c r="D985" s="9">
        <f>'3500 '!D997</f>
        <v>200</v>
      </c>
      <c r="E985" s="9">
        <f>'3500 '!E997</f>
        <v>200</v>
      </c>
      <c r="F985" s="41">
        <f>'3500 '!F997</f>
        <v>76.599999999999994</v>
      </c>
      <c r="G985" s="41">
        <f>'3500 '!G997</f>
        <v>0</v>
      </c>
      <c r="H985" s="50">
        <f>'3500 '!L997</f>
        <v>0</v>
      </c>
      <c r="I985" s="9">
        <f>'3500 '!M997</f>
        <v>0</v>
      </c>
      <c r="J985" s="9">
        <f>'3500 '!O997</f>
        <v>0</v>
      </c>
      <c r="K985" s="9">
        <f>'3500 '!S997</f>
        <v>0</v>
      </c>
      <c r="L985" s="41">
        <f>'3500 '!T997</f>
        <v>76.599999999999994</v>
      </c>
      <c r="M985" s="50">
        <f>'3500 '!U997</f>
        <v>0</v>
      </c>
      <c r="N985" s="60">
        <f>'3500 '!V997</f>
        <v>200</v>
      </c>
      <c r="O985" s="50">
        <f>'3500 '!AB997</f>
        <v>0.63500000000000001</v>
      </c>
      <c r="P985" s="60">
        <f>G985+'3500 '!W997-K985</f>
        <v>50</v>
      </c>
    </row>
    <row r="986" spans="1:17" s="6" customFormat="1" ht="18" x14ac:dyDescent="0.25">
      <c r="A986" s="6" t="str">
        <f>'3500 '!A998</f>
        <v>b</v>
      </c>
      <c r="B986" s="70" t="str">
        <f>'3500 '!B998</f>
        <v/>
      </c>
      <c r="C986" s="10" t="str">
        <f>'3500 '!C998</f>
        <v>შრომის ანაზღაურება</v>
      </c>
      <c r="D986" s="12">
        <f>'3500 '!D998</f>
        <v>0</v>
      </c>
      <c r="E986" s="12">
        <f>'3500 '!E998</f>
        <v>0</v>
      </c>
      <c r="F986" s="43">
        <f>'3500 '!F998</f>
        <v>0</v>
      </c>
      <c r="G986" s="43">
        <f>'3500 '!G998</f>
        <v>0</v>
      </c>
      <c r="H986" s="52" t="str">
        <f>'3500 '!L998</f>
        <v/>
      </c>
      <c r="I986" s="12">
        <f>'3500 '!M998</f>
        <v>0</v>
      </c>
      <c r="J986" s="12">
        <f>'3500 '!O998</f>
        <v>0</v>
      </c>
      <c r="K986" s="12">
        <f>'3500 '!S998</f>
        <v>0</v>
      </c>
      <c r="L986" s="43">
        <f>'3500 '!T998</f>
        <v>0</v>
      </c>
      <c r="M986" s="52" t="str">
        <f>'3500 '!U998</f>
        <v/>
      </c>
      <c r="N986" s="62">
        <f>'3500 '!V998</f>
        <v>0</v>
      </c>
      <c r="O986" s="52" t="str">
        <f>'3500 '!AB998</f>
        <v/>
      </c>
      <c r="P986" s="62">
        <f>G986+'3500 '!W998-K986</f>
        <v>0</v>
      </c>
    </row>
    <row r="987" spans="1:17" s="6" customFormat="1" ht="18" x14ac:dyDescent="0.25">
      <c r="A987" s="6" t="str">
        <f>'3500 '!A999</f>
        <v>b</v>
      </c>
      <c r="B987" s="70" t="str">
        <f>'3500 '!B999</f>
        <v/>
      </c>
      <c r="C987" s="10" t="str">
        <f>'3500 '!C999</f>
        <v>საქონელი და მომსახურება</v>
      </c>
      <c r="D987" s="11">
        <f>'3500 '!D999</f>
        <v>200</v>
      </c>
      <c r="E987" s="11">
        <f>'3500 '!E999</f>
        <v>200</v>
      </c>
      <c r="F987" s="42">
        <f>'3500 '!F999</f>
        <v>76.599999999999994</v>
      </c>
      <c r="G987" s="42">
        <f>'3500 '!G999</f>
        <v>0</v>
      </c>
      <c r="H987" s="51">
        <f>'3500 '!L999</f>
        <v>0</v>
      </c>
      <c r="I987" s="11">
        <f>'3500 '!M999</f>
        <v>0</v>
      </c>
      <c r="J987" s="11">
        <f>'3500 '!O999</f>
        <v>0</v>
      </c>
      <c r="K987" s="11">
        <f>'3500 '!S999</f>
        <v>0</v>
      </c>
      <c r="L987" s="42">
        <f>'3500 '!T999</f>
        <v>76.599999999999994</v>
      </c>
      <c r="M987" s="51">
        <f>'3500 '!U999</f>
        <v>0</v>
      </c>
      <c r="N987" s="61">
        <f>'3500 '!V999</f>
        <v>200</v>
      </c>
      <c r="O987" s="51">
        <f>'3500 '!AB999</f>
        <v>0.63500000000000001</v>
      </c>
      <c r="P987" s="61">
        <f>G987+'3500 '!W999-K987</f>
        <v>50</v>
      </c>
    </row>
    <row r="988" spans="1:17" s="6" customFormat="1" ht="18" x14ac:dyDescent="0.25">
      <c r="A988" s="6" t="str">
        <f>'3500 '!A1000</f>
        <v>b</v>
      </c>
      <c r="B988" s="70" t="str">
        <f>'3500 '!B1000</f>
        <v/>
      </c>
      <c r="C988" s="10" t="str">
        <f>'3500 '!C1000</f>
        <v>პროცენტი</v>
      </c>
      <c r="D988" s="12">
        <f>'3500 '!D1000</f>
        <v>0</v>
      </c>
      <c r="E988" s="12">
        <f>'3500 '!E1000</f>
        <v>0</v>
      </c>
      <c r="F988" s="43">
        <f>'3500 '!F1000</f>
        <v>0</v>
      </c>
      <c r="G988" s="43">
        <f>'3500 '!G1000</f>
        <v>0</v>
      </c>
      <c r="H988" s="52" t="str">
        <f>'3500 '!L1000</f>
        <v/>
      </c>
      <c r="I988" s="12">
        <f>'3500 '!M1000</f>
        <v>0</v>
      </c>
      <c r="J988" s="12">
        <f>'3500 '!O1000</f>
        <v>0</v>
      </c>
      <c r="K988" s="12">
        <f>'3500 '!S1000</f>
        <v>0</v>
      </c>
      <c r="L988" s="43">
        <f>'3500 '!T1000</f>
        <v>0</v>
      </c>
      <c r="M988" s="52" t="str">
        <f>'3500 '!U1000</f>
        <v/>
      </c>
      <c r="N988" s="62">
        <f>'3500 '!V1000</f>
        <v>0</v>
      </c>
      <c r="O988" s="52" t="str">
        <f>'3500 '!AB1000</f>
        <v/>
      </c>
      <c r="P988" s="62">
        <f>G988+'3500 '!W1000-K988</f>
        <v>0</v>
      </c>
    </row>
    <row r="989" spans="1:17" s="6" customFormat="1" ht="18" x14ac:dyDescent="0.25">
      <c r="A989" s="6" t="str">
        <f>'3500 '!A1001</f>
        <v>b</v>
      </c>
      <c r="B989" s="70" t="str">
        <f>'3500 '!B1001</f>
        <v/>
      </c>
      <c r="C989" s="10" t="str">
        <f>'3500 '!C1001</f>
        <v>სუბსიდიები</v>
      </c>
      <c r="D989" s="12">
        <f>'3500 '!D1001</f>
        <v>0</v>
      </c>
      <c r="E989" s="12">
        <f>'3500 '!E1001</f>
        <v>0</v>
      </c>
      <c r="F989" s="43">
        <f>'3500 '!F1001</f>
        <v>0</v>
      </c>
      <c r="G989" s="43">
        <f>'3500 '!G1001</f>
        <v>0</v>
      </c>
      <c r="H989" s="52" t="str">
        <f>'3500 '!L1001</f>
        <v/>
      </c>
      <c r="I989" s="12">
        <f>'3500 '!M1001</f>
        <v>0</v>
      </c>
      <c r="J989" s="12">
        <f>'3500 '!O1001</f>
        <v>0</v>
      </c>
      <c r="K989" s="12">
        <f>'3500 '!S1001</f>
        <v>0</v>
      </c>
      <c r="L989" s="43">
        <f>'3500 '!T1001</f>
        <v>0</v>
      </c>
      <c r="M989" s="52" t="str">
        <f>'3500 '!U1001</f>
        <v/>
      </c>
      <c r="N989" s="62">
        <f>'3500 '!V1001</f>
        <v>0</v>
      </c>
      <c r="O989" s="52" t="str">
        <f>'3500 '!AB1001</f>
        <v/>
      </c>
      <c r="P989" s="62">
        <f>G989+'3500 '!W1001-K989</f>
        <v>0</v>
      </c>
    </row>
    <row r="990" spans="1:17" s="6" customFormat="1" ht="18" x14ac:dyDescent="0.25">
      <c r="A990" s="6" t="str">
        <f>'3500 '!A1002</f>
        <v>b</v>
      </c>
      <c r="B990" s="70" t="str">
        <f>'3500 '!B1002</f>
        <v/>
      </c>
      <c r="C990" s="10" t="str">
        <f>'3500 '!C1002</f>
        <v>გრანტები</v>
      </c>
      <c r="D990" s="12">
        <f>'3500 '!D1002</f>
        <v>0</v>
      </c>
      <c r="E990" s="12">
        <f>'3500 '!E1002</f>
        <v>0</v>
      </c>
      <c r="F990" s="43">
        <f>'3500 '!F1002</f>
        <v>0</v>
      </c>
      <c r="G990" s="43">
        <f>'3500 '!G1002</f>
        <v>0</v>
      </c>
      <c r="H990" s="52" t="str">
        <f>'3500 '!L1002</f>
        <v/>
      </c>
      <c r="I990" s="12">
        <f>'3500 '!M1002</f>
        <v>0</v>
      </c>
      <c r="J990" s="12">
        <f>'3500 '!O1002</f>
        <v>0</v>
      </c>
      <c r="K990" s="12">
        <f>'3500 '!S1002</f>
        <v>0</v>
      </c>
      <c r="L990" s="43">
        <f>'3500 '!T1002</f>
        <v>0</v>
      </c>
      <c r="M990" s="52" t="str">
        <f>'3500 '!U1002</f>
        <v/>
      </c>
      <c r="N990" s="62">
        <f>'3500 '!V1002</f>
        <v>0</v>
      </c>
      <c r="O990" s="52" t="str">
        <f>'3500 '!AB1002</f>
        <v/>
      </c>
      <c r="P990" s="62">
        <f>G990+'3500 '!W1002-K990</f>
        <v>0</v>
      </c>
    </row>
    <row r="991" spans="1:17" s="6" customFormat="1" ht="18" x14ac:dyDescent="0.25">
      <c r="A991" s="6" t="str">
        <f>'3500 '!A1003</f>
        <v>b</v>
      </c>
      <c r="B991" s="70" t="str">
        <f>'3500 '!B1003</f>
        <v/>
      </c>
      <c r="C991" s="10" t="str">
        <f>'3500 '!C1003</f>
        <v>სოციალური უზრუნველყოფა</v>
      </c>
      <c r="D991" s="12">
        <f>'3500 '!D1003</f>
        <v>0</v>
      </c>
      <c r="E991" s="12">
        <f>'3500 '!E1003</f>
        <v>0</v>
      </c>
      <c r="F991" s="43">
        <f>'3500 '!F1003</f>
        <v>0</v>
      </c>
      <c r="G991" s="43">
        <f>'3500 '!G1003</f>
        <v>0</v>
      </c>
      <c r="H991" s="52" t="str">
        <f>'3500 '!L1003</f>
        <v/>
      </c>
      <c r="I991" s="12">
        <f>'3500 '!M1003</f>
        <v>0</v>
      </c>
      <c r="J991" s="12">
        <f>'3500 '!O1003</f>
        <v>0</v>
      </c>
      <c r="K991" s="12">
        <f>'3500 '!S1003</f>
        <v>0</v>
      </c>
      <c r="L991" s="43">
        <f>'3500 '!T1003</f>
        <v>0</v>
      </c>
      <c r="M991" s="52" t="str">
        <f>'3500 '!U1003</f>
        <v/>
      </c>
      <c r="N991" s="62">
        <f>'3500 '!V1003</f>
        <v>0</v>
      </c>
      <c r="O991" s="52" t="str">
        <f>'3500 '!AB1003</f>
        <v/>
      </c>
      <c r="P991" s="62">
        <f>G991+'3500 '!W1003-K991</f>
        <v>0</v>
      </c>
    </row>
    <row r="992" spans="1:17" s="6" customFormat="1" ht="18" x14ac:dyDescent="0.25">
      <c r="A992" s="6" t="str">
        <f>'3500 '!A1004</f>
        <v>b</v>
      </c>
      <c r="B992" s="70" t="str">
        <f>'3500 '!B1004</f>
        <v/>
      </c>
      <c r="C992" s="10" t="str">
        <f>'3500 '!C1004</f>
        <v>სხვა ხარჯები</v>
      </c>
      <c r="D992" s="12">
        <f>'3500 '!D1004</f>
        <v>0</v>
      </c>
      <c r="E992" s="12">
        <f>'3500 '!E1004</f>
        <v>0</v>
      </c>
      <c r="F992" s="43">
        <f>'3500 '!F1004</f>
        <v>0</v>
      </c>
      <c r="G992" s="43">
        <f>'3500 '!G1004</f>
        <v>0</v>
      </c>
      <c r="H992" s="52" t="str">
        <f>'3500 '!L1004</f>
        <v/>
      </c>
      <c r="I992" s="12">
        <f>'3500 '!M1004</f>
        <v>0</v>
      </c>
      <c r="J992" s="12">
        <f>'3500 '!O1004</f>
        <v>0</v>
      </c>
      <c r="K992" s="12">
        <f>'3500 '!S1004</f>
        <v>0</v>
      </c>
      <c r="L992" s="43">
        <f>'3500 '!T1004</f>
        <v>0</v>
      </c>
      <c r="M992" s="52" t="str">
        <f>'3500 '!U1004</f>
        <v/>
      </c>
      <c r="N992" s="62">
        <f>'3500 '!V1004</f>
        <v>0</v>
      </c>
      <c r="O992" s="52" t="str">
        <f>'3500 '!AB1004</f>
        <v/>
      </c>
      <c r="P992" s="62">
        <f>G992+'3500 '!W1004-K992</f>
        <v>0</v>
      </c>
    </row>
    <row r="993" spans="1:17" s="6" customFormat="1" ht="30" x14ac:dyDescent="0.25">
      <c r="A993" s="6" t="str">
        <f>'3500 '!A1005</f>
        <v>b</v>
      </c>
      <c r="B993" s="69" t="str">
        <f>'3500 '!B1005</f>
        <v/>
      </c>
      <c r="C993" s="13" t="str">
        <f>'3500 '!C1005</f>
        <v>არაფინანსური აქტივების ზრდა</v>
      </c>
      <c r="D993" s="14">
        <f>'3500 '!D1005</f>
        <v>0</v>
      </c>
      <c r="E993" s="14">
        <f>'3500 '!E1005</f>
        <v>0</v>
      </c>
      <c r="F993" s="44">
        <f>'3500 '!F1005</f>
        <v>0</v>
      </c>
      <c r="G993" s="44">
        <f>'3500 '!G1005</f>
        <v>0</v>
      </c>
      <c r="H993" s="53" t="str">
        <f>'3500 '!L1005</f>
        <v/>
      </c>
      <c r="I993" s="14">
        <f>'3500 '!M1005</f>
        <v>0</v>
      </c>
      <c r="J993" s="14">
        <f>'3500 '!O1005</f>
        <v>0</v>
      </c>
      <c r="K993" s="14">
        <f>'3500 '!S1005</f>
        <v>0</v>
      </c>
      <c r="L993" s="44">
        <f>'3500 '!T1005</f>
        <v>0</v>
      </c>
      <c r="M993" s="53" t="str">
        <f>'3500 '!U1005</f>
        <v/>
      </c>
      <c r="N993" s="63">
        <f>'3500 '!V1005</f>
        <v>0</v>
      </c>
      <c r="O993" s="53" t="str">
        <f>'3500 '!AB1005</f>
        <v/>
      </c>
      <c r="P993" s="63">
        <f>G993+'3500 '!W1005-K993</f>
        <v>0</v>
      </c>
    </row>
    <row r="994" spans="1:17" s="6" customFormat="1" x14ac:dyDescent="0.25">
      <c r="A994" s="6" t="str">
        <f>'3500 '!A1006</f>
        <v>b</v>
      </c>
      <c r="B994" s="69" t="str">
        <f>'3500 '!B1006</f>
        <v/>
      </c>
      <c r="C994" s="13" t="str">
        <f>'3500 '!C1006</f>
        <v>ფინანსური აქტივების ზრდა</v>
      </c>
      <c r="D994" s="14">
        <f>'3500 '!D1006</f>
        <v>0</v>
      </c>
      <c r="E994" s="14">
        <f>'3500 '!E1006</f>
        <v>0</v>
      </c>
      <c r="F994" s="44">
        <f>'3500 '!F1006</f>
        <v>0</v>
      </c>
      <c r="G994" s="44">
        <f>'3500 '!G1006</f>
        <v>0</v>
      </c>
      <c r="H994" s="53" t="str">
        <f>'3500 '!L1006</f>
        <v/>
      </c>
      <c r="I994" s="14">
        <f>'3500 '!M1006</f>
        <v>0</v>
      </c>
      <c r="J994" s="14">
        <f>'3500 '!O1006</f>
        <v>0</v>
      </c>
      <c r="K994" s="14">
        <f>'3500 '!S1006</f>
        <v>0</v>
      </c>
      <c r="L994" s="44">
        <f>'3500 '!T1006</f>
        <v>0</v>
      </c>
      <c r="M994" s="53" t="str">
        <f>'3500 '!U1006</f>
        <v/>
      </c>
      <c r="N994" s="63">
        <f>'3500 '!V1006</f>
        <v>0</v>
      </c>
      <c r="O994" s="53" t="str">
        <f>'3500 '!AB1006</f>
        <v/>
      </c>
      <c r="P994" s="63">
        <f>G994+'3500 '!W1006-K994</f>
        <v>0</v>
      </c>
    </row>
    <row r="995" spans="1:17" s="6" customFormat="1" ht="15.75" thickBot="1" x14ac:dyDescent="0.3">
      <c r="A995" s="6" t="str">
        <f>'3500 '!A1007</f>
        <v>b</v>
      </c>
      <c r="B995" s="71" t="str">
        <f>'3500 '!B1007</f>
        <v/>
      </c>
      <c r="C995" s="17" t="str">
        <f>'3500 '!C1007</f>
        <v>ვალდებულებების კლება</v>
      </c>
      <c r="D995" s="18">
        <f>'3500 '!D1007</f>
        <v>0</v>
      </c>
      <c r="E995" s="18">
        <f>'3500 '!E1007</f>
        <v>0</v>
      </c>
      <c r="F995" s="46">
        <f>'3500 '!F1007</f>
        <v>0</v>
      </c>
      <c r="G995" s="46">
        <f>'3500 '!G1007</f>
        <v>0</v>
      </c>
      <c r="H995" s="55" t="str">
        <f>'3500 '!L1007</f>
        <v/>
      </c>
      <c r="I995" s="18">
        <f>'3500 '!M1007</f>
        <v>0</v>
      </c>
      <c r="J995" s="18">
        <f>'3500 '!O1007</f>
        <v>0</v>
      </c>
      <c r="K995" s="18">
        <f>'3500 '!S1007</f>
        <v>0</v>
      </c>
      <c r="L995" s="46">
        <f>'3500 '!T1007</f>
        <v>0</v>
      </c>
      <c r="M995" s="55" t="str">
        <f>'3500 '!U1007</f>
        <v/>
      </c>
      <c r="N995" s="65">
        <f>'3500 '!V1007</f>
        <v>0</v>
      </c>
      <c r="O995" s="55" t="str">
        <f>'3500 '!AB1007</f>
        <v/>
      </c>
      <c r="P995" s="65">
        <f>G995+'3500 '!W1007-K995</f>
        <v>0</v>
      </c>
    </row>
    <row r="996" spans="1:17" s="6" customFormat="1" ht="17.25" thickTop="1" thickBot="1" x14ac:dyDescent="0.3">
      <c r="A996" s="6" t="str">
        <f>'3500 '!A1008</f>
        <v>a</v>
      </c>
      <c r="B996" s="67" t="str">
        <f>'3500 '!B1008</f>
        <v>35 03 02 12</v>
      </c>
      <c r="C996" s="19" t="str">
        <f>'3500 '!C1008</f>
        <v>C ჰეპატიტის მართვა</v>
      </c>
      <c r="D996" s="7">
        <f>'3500 '!D1008</f>
        <v>0</v>
      </c>
      <c r="E996" s="7">
        <f>'3500 '!E1008</f>
        <v>3784.97</v>
      </c>
      <c r="F996" s="40">
        <f>'3500 '!F1008</f>
        <v>1120.3639999999998</v>
      </c>
      <c r="G996" s="40">
        <f>'3500 '!G1008</f>
        <v>1112.9433700000002</v>
      </c>
      <c r="H996" s="49">
        <f>'3500 '!L1008</f>
        <v>0.99337659010821522</v>
      </c>
      <c r="I996" s="7">
        <f>'3500 '!M1008</f>
        <v>0</v>
      </c>
      <c r="J996" s="7">
        <f>'3500 '!O1008</f>
        <v>2.27258</v>
      </c>
      <c r="K996" s="7">
        <f>'3500 '!S1008</f>
        <v>370.07096000000024</v>
      </c>
      <c r="L996" s="40">
        <f>'3500 '!T1008</f>
        <v>7.420629999999619</v>
      </c>
      <c r="M996" s="49">
        <f>'3500 '!U1008</f>
        <v>0.29404285106619082</v>
      </c>
      <c r="N996" s="59">
        <f>'3500 '!V1008</f>
        <v>2672.0266299999994</v>
      </c>
      <c r="O996" s="49">
        <f>'3500 '!AB1008</f>
        <v>2.1540311732985997</v>
      </c>
      <c r="P996" s="59">
        <f>G996+'3500 '!W1008-K996</f>
        <v>4918.9724100000003</v>
      </c>
      <c r="Q996" s="81"/>
    </row>
    <row r="997" spans="1:17" s="6" customFormat="1" ht="18.75" thickTop="1" x14ac:dyDescent="0.25">
      <c r="A997" s="6" t="str">
        <f>'3500 '!A1009</f>
        <v>b</v>
      </c>
      <c r="B997" s="69" t="str">
        <f>'3500 '!B1009</f>
        <v/>
      </c>
      <c r="C997" s="8" t="str">
        <f>'3500 '!C1009</f>
        <v>ხარჯები</v>
      </c>
      <c r="D997" s="9">
        <f>'3500 '!D1009</f>
        <v>0</v>
      </c>
      <c r="E997" s="9">
        <f>'3500 '!E1009</f>
        <v>3784.97</v>
      </c>
      <c r="F997" s="41">
        <f>'3500 '!F1009</f>
        <v>1120.3639999999998</v>
      </c>
      <c r="G997" s="41">
        <f>'3500 '!G1009</f>
        <v>1112.9433700000002</v>
      </c>
      <c r="H997" s="50">
        <f>'3500 '!L1009</f>
        <v>0.99337659010821522</v>
      </c>
      <c r="I997" s="9">
        <f>'3500 '!M1009</f>
        <v>0</v>
      </c>
      <c r="J997" s="9">
        <f>'3500 '!O1009</f>
        <v>2.27258</v>
      </c>
      <c r="K997" s="9">
        <f>'3500 '!S1009</f>
        <v>370.07096000000024</v>
      </c>
      <c r="L997" s="41">
        <f>'3500 '!T1009</f>
        <v>7.420629999999619</v>
      </c>
      <c r="M997" s="50">
        <f>'3500 '!U1009</f>
        <v>0.29404285106619082</v>
      </c>
      <c r="N997" s="60">
        <f>'3500 '!V1009</f>
        <v>2672.0266299999994</v>
      </c>
      <c r="O997" s="50">
        <f>'3500 '!AB1009</f>
        <v>2.1540311732985997</v>
      </c>
      <c r="P997" s="60">
        <f>G997+'3500 '!W1009-K997</f>
        <v>4918.9724100000003</v>
      </c>
      <c r="Q997" s="81"/>
    </row>
    <row r="998" spans="1:17" s="6" customFormat="1" ht="18" x14ac:dyDescent="0.25">
      <c r="A998" s="6" t="str">
        <f>'3500 '!A1010</f>
        <v>b</v>
      </c>
      <c r="B998" s="70" t="str">
        <f>'3500 '!B1010</f>
        <v/>
      </c>
      <c r="C998" s="10" t="str">
        <f>'3500 '!C1010</f>
        <v>შრომის ანაზღაურება</v>
      </c>
      <c r="D998" s="12">
        <f>'3500 '!D1010</f>
        <v>0</v>
      </c>
      <c r="E998" s="12">
        <f>'3500 '!E1010</f>
        <v>0</v>
      </c>
      <c r="F998" s="43">
        <f>'3500 '!F1010</f>
        <v>0</v>
      </c>
      <c r="G998" s="43">
        <f>'3500 '!G1010</f>
        <v>0</v>
      </c>
      <c r="H998" s="52" t="str">
        <f>'3500 '!L1010</f>
        <v/>
      </c>
      <c r="I998" s="12">
        <f>'3500 '!M1010</f>
        <v>0</v>
      </c>
      <c r="J998" s="12">
        <f>'3500 '!O1010</f>
        <v>0</v>
      </c>
      <c r="K998" s="12">
        <f>'3500 '!S1010</f>
        <v>0</v>
      </c>
      <c r="L998" s="43">
        <f>'3500 '!T1010</f>
        <v>0</v>
      </c>
      <c r="M998" s="52" t="str">
        <f>'3500 '!U1010</f>
        <v/>
      </c>
      <c r="N998" s="62">
        <f>'3500 '!V1010</f>
        <v>0</v>
      </c>
      <c r="O998" s="52" t="str">
        <f>'3500 '!AB1010</f>
        <v/>
      </c>
      <c r="P998" s="62">
        <f>G998+'3500 '!W1010-K998</f>
        <v>0</v>
      </c>
      <c r="Q998" s="81"/>
    </row>
    <row r="999" spans="1:17" s="6" customFormat="1" ht="18" x14ac:dyDescent="0.25">
      <c r="A999" s="6" t="str">
        <f>'3500 '!A1011</f>
        <v>b</v>
      </c>
      <c r="B999" s="70" t="str">
        <f>'3500 '!B1011</f>
        <v/>
      </c>
      <c r="C999" s="10" t="str">
        <f>'3500 '!C1011</f>
        <v>საქონელი და მომსახურება</v>
      </c>
      <c r="D999" s="11">
        <f>'3500 '!D1011</f>
        <v>0</v>
      </c>
      <c r="E999" s="11">
        <f>'3500 '!E1011</f>
        <v>141.53299999999999</v>
      </c>
      <c r="F999" s="42">
        <f>'3500 '!F1011</f>
        <v>39.533000000000001</v>
      </c>
      <c r="G999" s="42">
        <f>'3500 '!G1011</f>
        <v>39.126550000000002</v>
      </c>
      <c r="H999" s="51">
        <f>'3500 '!L1011</f>
        <v>0.98971871600940986</v>
      </c>
      <c r="I999" s="11">
        <f>'3500 '!M1011</f>
        <v>0</v>
      </c>
      <c r="J999" s="11">
        <f>'3500 '!O1011</f>
        <v>1.8725799999999999</v>
      </c>
      <c r="K999" s="11">
        <f>'3500 '!S1011</f>
        <v>12.733240000000002</v>
      </c>
      <c r="L999" s="42">
        <f>'3500 '!T1011</f>
        <v>0.40644999999999953</v>
      </c>
      <c r="M999" s="51">
        <f>'3500 '!U1011</f>
        <v>0.27644824881829683</v>
      </c>
      <c r="N999" s="61">
        <f>'3500 '!V1011</f>
        <v>102.40644999999998</v>
      </c>
      <c r="O999" s="51">
        <f>'3500 '!AB1011</f>
        <v>1.5411709636621851</v>
      </c>
      <c r="P999" s="61">
        <f>G999+'3500 '!W1011-K999</f>
        <v>156.89331000000001</v>
      </c>
      <c r="Q999" s="81"/>
    </row>
    <row r="1000" spans="1:17" s="6" customFormat="1" ht="18" x14ac:dyDescent="0.25">
      <c r="A1000" s="6" t="str">
        <f>'3500 '!A1012</f>
        <v>b</v>
      </c>
      <c r="B1000" s="70" t="str">
        <f>'3500 '!B1012</f>
        <v/>
      </c>
      <c r="C1000" s="10" t="str">
        <f>'3500 '!C1012</f>
        <v>პროცენტი</v>
      </c>
      <c r="D1000" s="12">
        <f>'3500 '!D1012</f>
        <v>0</v>
      </c>
      <c r="E1000" s="12">
        <f>'3500 '!E1012</f>
        <v>0</v>
      </c>
      <c r="F1000" s="43">
        <f>'3500 '!F1012</f>
        <v>0</v>
      </c>
      <c r="G1000" s="43">
        <f>'3500 '!G1012</f>
        <v>0</v>
      </c>
      <c r="H1000" s="52" t="str">
        <f>'3500 '!L1012</f>
        <v/>
      </c>
      <c r="I1000" s="12">
        <f>'3500 '!M1012</f>
        <v>0</v>
      </c>
      <c r="J1000" s="12">
        <f>'3500 '!O1012</f>
        <v>0</v>
      </c>
      <c r="K1000" s="12">
        <f>'3500 '!S1012</f>
        <v>0</v>
      </c>
      <c r="L1000" s="43">
        <f>'3500 '!T1012</f>
        <v>0</v>
      </c>
      <c r="M1000" s="52" t="str">
        <f>'3500 '!U1012</f>
        <v/>
      </c>
      <c r="N1000" s="62">
        <f>'3500 '!V1012</f>
        <v>0</v>
      </c>
      <c r="O1000" s="52" t="str">
        <f>'3500 '!AB1012</f>
        <v/>
      </c>
      <c r="P1000" s="62">
        <f>G1000+'3500 '!W1012-K1000</f>
        <v>0</v>
      </c>
      <c r="Q1000" s="81"/>
    </row>
    <row r="1001" spans="1:17" s="6" customFormat="1" ht="18" x14ac:dyDescent="0.25">
      <c r="A1001" s="6" t="str">
        <f>'3500 '!A1013</f>
        <v>b</v>
      </c>
      <c r="B1001" s="70" t="str">
        <f>'3500 '!B1013</f>
        <v/>
      </c>
      <c r="C1001" s="10" t="str">
        <f>'3500 '!C1013</f>
        <v>სუბსიდიები</v>
      </c>
      <c r="D1001" s="12">
        <f>'3500 '!D1013</f>
        <v>0</v>
      </c>
      <c r="E1001" s="12">
        <f>'3500 '!E1013</f>
        <v>0</v>
      </c>
      <c r="F1001" s="43">
        <f>'3500 '!F1013</f>
        <v>0</v>
      </c>
      <c r="G1001" s="43">
        <f>'3500 '!G1013</f>
        <v>0</v>
      </c>
      <c r="H1001" s="52" t="str">
        <f>'3500 '!L1013</f>
        <v/>
      </c>
      <c r="I1001" s="12">
        <f>'3500 '!M1013</f>
        <v>0</v>
      </c>
      <c r="J1001" s="12">
        <f>'3500 '!O1013</f>
        <v>0</v>
      </c>
      <c r="K1001" s="12">
        <f>'3500 '!S1013</f>
        <v>0</v>
      </c>
      <c r="L1001" s="43">
        <f>'3500 '!T1013</f>
        <v>0</v>
      </c>
      <c r="M1001" s="52" t="str">
        <f>'3500 '!U1013</f>
        <v/>
      </c>
      <c r="N1001" s="62">
        <f>'3500 '!V1013</f>
        <v>0</v>
      </c>
      <c r="O1001" s="52" t="str">
        <f>'3500 '!AB1013</f>
        <v/>
      </c>
      <c r="P1001" s="62">
        <f>G1001+'3500 '!W1013-K1001</f>
        <v>0</v>
      </c>
      <c r="Q1001" s="81"/>
    </row>
    <row r="1002" spans="1:17" s="6" customFormat="1" ht="18" x14ac:dyDescent="0.25">
      <c r="A1002" s="6" t="str">
        <f>'3500 '!A1014</f>
        <v>b</v>
      </c>
      <c r="B1002" s="70" t="str">
        <f>'3500 '!B1014</f>
        <v/>
      </c>
      <c r="C1002" s="10" t="str">
        <f>'3500 '!C1014</f>
        <v>გრანტები</v>
      </c>
      <c r="D1002" s="12">
        <f>'3500 '!D1014</f>
        <v>0</v>
      </c>
      <c r="E1002" s="12">
        <f>'3500 '!E1014</f>
        <v>0</v>
      </c>
      <c r="F1002" s="43">
        <f>'3500 '!F1014</f>
        <v>0</v>
      </c>
      <c r="G1002" s="43">
        <f>'3500 '!G1014</f>
        <v>0</v>
      </c>
      <c r="H1002" s="52" t="str">
        <f>'3500 '!L1014</f>
        <v/>
      </c>
      <c r="I1002" s="12">
        <f>'3500 '!M1014</f>
        <v>0</v>
      </c>
      <c r="J1002" s="12">
        <f>'3500 '!O1014</f>
        <v>0</v>
      </c>
      <c r="K1002" s="12">
        <f>'3500 '!S1014</f>
        <v>0</v>
      </c>
      <c r="L1002" s="43">
        <f>'3500 '!T1014</f>
        <v>0</v>
      </c>
      <c r="M1002" s="52" t="str">
        <f>'3500 '!U1014</f>
        <v/>
      </c>
      <c r="N1002" s="62">
        <f>'3500 '!V1014</f>
        <v>0</v>
      </c>
      <c r="O1002" s="52" t="str">
        <f>'3500 '!AB1014</f>
        <v/>
      </c>
      <c r="P1002" s="62">
        <f>G1002+'3500 '!W1014-K1002</f>
        <v>0</v>
      </c>
      <c r="Q1002" s="81"/>
    </row>
    <row r="1003" spans="1:17" s="6" customFormat="1" ht="18" x14ac:dyDescent="0.25">
      <c r="A1003" s="6" t="str">
        <f>'3500 '!A1015</f>
        <v>b</v>
      </c>
      <c r="B1003" s="70" t="str">
        <f>'3500 '!B1015</f>
        <v/>
      </c>
      <c r="C1003" s="10" t="str">
        <f>'3500 '!C1015</f>
        <v>სოციალური უზრუნველყოფა</v>
      </c>
      <c r="D1003" s="12">
        <f>'3500 '!D1015</f>
        <v>0</v>
      </c>
      <c r="E1003" s="12">
        <f>'3500 '!E1015</f>
        <v>3637.9369999999999</v>
      </c>
      <c r="F1003" s="43">
        <f>'3500 '!F1015</f>
        <v>1075.3309999999999</v>
      </c>
      <c r="G1003" s="43">
        <f>'3500 '!G1015</f>
        <v>1073.4168200000001</v>
      </c>
      <c r="H1003" s="52">
        <f>'3500 '!L1015</f>
        <v>0.9982199155422844</v>
      </c>
      <c r="I1003" s="12">
        <f>'3500 '!M1015</f>
        <v>0</v>
      </c>
      <c r="J1003" s="12">
        <f>'3500 '!O1015</f>
        <v>0</v>
      </c>
      <c r="K1003" s="12">
        <f>'3500 '!S1015</f>
        <v>357.33772000000022</v>
      </c>
      <c r="L1003" s="43">
        <f>'3500 '!T1015</f>
        <v>1.9141799999997602</v>
      </c>
      <c r="M1003" s="52">
        <f>'3500 '!U1015</f>
        <v>0.29506195956664455</v>
      </c>
      <c r="N1003" s="62">
        <f>'3500 '!V1015</f>
        <v>2564.5201799999995</v>
      </c>
      <c r="O1003" s="52">
        <f>'3500 '!AB1015</f>
        <v>2.1810209522594812</v>
      </c>
      <c r="P1003" s="62">
        <f>G1003+'3500 '!W1015-K1003</f>
        <v>4758.6790999999994</v>
      </c>
      <c r="Q1003" s="81"/>
    </row>
    <row r="1004" spans="1:17" s="6" customFormat="1" ht="18" x14ac:dyDescent="0.25">
      <c r="A1004" s="6" t="str">
        <f>'3500 '!A1016</f>
        <v>b</v>
      </c>
      <c r="B1004" s="70" t="str">
        <f>'3500 '!B1016</f>
        <v/>
      </c>
      <c r="C1004" s="10" t="str">
        <f>'3500 '!C1016</f>
        <v>სხვა ხარჯები</v>
      </c>
      <c r="D1004" s="12">
        <f>'3500 '!D1016</f>
        <v>0</v>
      </c>
      <c r="E1004" s="12">
        <f>'3500 '!E1016</f>
        <v>5.5</v>
      </c>
      <c r="F1004" s="43">
        <f>'3500 '!F1016</f>
        <v>5.5</v>
      </c>
      <c r="G1004" s="43">
        <f>'3500 '!G1016</f>
        <v>0.4</v>
      </c>
      <c r="H1004" s="52">
        <f>'3500 '!L1016</f>
        <v>7.2727272727272738E-2</v>
      </c>
      <c r="I1004" s="12">
        <f>'3500 '!M1016</f>
        <v>0</v>
      </c>
      <c r="J1004" s="12">
        <f>'3500 '!O1016</f>
        <v>0.4</v>
      </c>
      <c r="K1004" s="12">
        <f>'3500 '!S1016</f>
        <v>0</v>
      </c>
      <c r="L1004" s="43">
        <f>'3500 '!T1016</f>
        <v>5.0999999999999996</v>
      </c>
      <c r="M1004" s="52">
        <f>'3500 '!U1016</f>
        <v>7.2727272727272738E-2</v>
      </c>
      <c r="N1004" s="62">
        <f>'3500 '!V1016</f>
        <v>5.0999999999999996</v>
      </c>
      <c r="O1004" s="52">
        <f>'3500 '!AB1016</f>
        <v>7.2727272727272738E-2</v>
      </c>
      <c r="P1004" s="62">
        <f>G1004+'3500 '!W1016-K1004</f>
        <v>3.4</v>
      </c>
      <c r="Q1004" s="81"/>
    </row>
    <row r="1005" spans="1:17" s="6" customFormat="1" ht="30" x14ac:dyDescent="0.25">
      <c r="A1005" s="6" t="str">
        <f>'3500 '!A1017</f>
        <v>b</v>
      </c>
      <c r="B1005" s="69" t="str">
        <f>'3500 '!B1017</f>
        <v/>
      </c>
      <c r="C1005" s="13" t="str">
        <f>'3500 '!C1017</f>
        <v>არაფინანსური აქტივების ზრდა</v>
      </c>
      <c r="D1005" s="14">
        <f>'3500 '!D1017</f>
        <v>0</v>
      </c>
      <c r="E1005" s="14">
        <f>'3500 '!E1017</f>
        <v>0</v>
      </c>
      <c r="F1005" s="44">
        <f>'3500 '!F1017</f>
        <v>0</v>
      </c>
      <c r="G1005" s="44">
        <f>'3500 '!G1017</f>
        <v>0</v>
      </c>
      <c r="H1005" s="53" t="str">
        <f>'3500 '!L1017</f>
        <v/>
      </c>
      <c r="I1005" s="14">
        <f>'3500 '!M1017</f>
        <v>0</v>
      </c>
      <c r="J1005" s="14">
        <f>'3500 '!O1017</f>
        <v>0</v>
      </c>
      <c r="K1005" s="14">
        <f>'3500 '!S1017</f>
        <v>0</v>
      </c>
      <c r="L1005" s="44">
        <f>'3500 '!T1017</f>
        <v>0</v>
      </c>
      <c r="M1005" s="53" t="str">
        <f>'3500 '!U1017</f>
        <v/>
      </c>
      <c r="N1005" s="63">
        <f>'3500 '!V1017</f>
        <v>0</v>
      </c>
      <c r="O1005" s="53" t="str">
        <f>'3500 '!AB1017</f>
        <v/>
      </c>
      <c r="P1005" s="63">
        <f>G1005+'3500 '!W1017-K1005</f>
        <v>0</v>
      </c>
      <c r="Q1005" s="81"/>
    </row>
    <row r="1006" spans="1:17" s="6" customFormat="1" x14ac:dyDescent="0.25">
      <c r="A1006" s="6" t="str">
        <f>'3500 '!A1018</f>
        <v>b</v>
      </c>
      <c r="B1006" s="69" t="str">
        <f>'3500 '!B1018</f>
        <v/>
      </c>
      <c r="C1006" s="13" t="str">
        <f>'3500 '!C1018</f>
        <v>ფინანსური აქტივების ზრდა</v>
      </c>
      <c r="D1006" s="14">
        <f>'3500 '!D1018</f>
        <v>0</v>
      </c>
      <c r="E1006" s="14">
        <f>'3500 '!E1018</f>
        <v>0</v>
      </c>
      <c r="F1006" s="44">
        <f>'3500 '!F1018</f>
        <v>0</v>
      </c>
      <c r="G1006" s="44">
        <f>'3500 '!G1018</f>
        <v>0</v>
      </c>
      <c r="H1006" s="53" t="str">
        <f>'3500 '!L1018</f>
        <v/>
      </c>
      <c r="I1006" s="14">
        <f>'3500 '!M1018</f>
        <v>0</v>
      </c>
      <c r="J1006" s="14">
        <f>'3500 '!O1018</f>
        <v>0</v>
      </c>
      <c r="K1006" s="14">
        <f>'3500 '!S1018</f>
        <v>0</v>
      </c>
      <c r="L1006" s="44">
        <f>'3500 '!T1018</f>
        <v>0</v>
      </c>
      <c r="M1006" s="53" t="str">
        <f>'3500 '!U1018</f>
        <v/>
      </c>
      <c r="N1006" s="63">
        <f>'3500 '!V1018</f>
        <v>0</v>
      </c>
      <c r="O1006" s="53" t="str">
        <f>'3500 '!AB1018</f>
        <v/>
      </c>
      <c r="P1006" s="63">
        <f>G1006+'3500 '!W1018-K1006</f>
        <v>0</v>
      </c>
      <c r="Q1006" s="81"/>
    </row>
    <row r="1007" spans="1:17" s="6" customFormat="1" ht="15.75" thickBot="1" x14ac:dyDescent="0.3">
      <c r="A1007" s="6" t="str">
        <f>'3500 '!A1019</f>
        <v>b</v>
      </c>
      <c r="B1007" s="71" t="str">
        <f>'3500 '!B1019</f>
        <v/>
      </c>
      <c r="C1007" s="17" t="str">
        <f>'3500 '!C1019</f>
        <v>ვალდებულებების კლება</v>
      </c>
      <c r="D1007" s="18">
        <f>'3500 '!D1019</f>
        <v>0</v>
      </c>
      <c r="E1007" s="18">
        <f>'3500 '!E1019</f>
        <v>0</v>
      </c>
      <c r="F1007" s="46">
        <f>'3500 '!F1019</f>
        <v>0</v>
      </c>
      <c r="G1007" s="46">
        <f>'3500 '!G1019</f>
        <v>0</v>
      </c>
      <c r="H1007" s="55" t="str">
        <f>'3500 '!L1019</f>
        <v/>
      </c>
      <c r="I1007" s="18">
        <f>'3500 '!M1019</f>
        <v>0</v>
      </c>
      <c r="J1007" s="18">
        <f>'3500 '!O1019</f>
        <v>0</v>
      </c>
      <c r="K1007" s="18">
        <f>'3500 '!S1019</f>
        <v>0</v>
      </c>
      <c r="L1007" s="46">
        <f>'3500 '!T1019</f>
        <v>0</v>
      </c>
      <c r="M1007" s="55" t="str">
        <f>'3500 '!U1019</f>
        <v/>
      </c>
      <c r="N1007" s="65">
        <f>'3500 '!V1019</f>
        <v>0</v>
      </c>
      <c r="O1007" s="55" t="str">
        <f>'3500 '!AB1019</f>
        <v/>
      </c>
      <c r="P1007" s="65">
        <f>G1007+'3500 '!W1019-K1007</f>
        <v>0</v>
      </c>
      <c r="Q1007" s="81"/>
    </row>
    <row r="1008" spans="1:17" s="6" customFormat="1" ht="64.5" thickTop="1" thickBot="1" x14ac:dyDescent="0.3">
      <c r="A1008" s="6" t="str">
        <f>'3500 '!A1020</f>
        <v>a</v>
      </c>
      <c r="B1008" s="67" t="str">
        <f>'3500 '!B1020</f>
        <v>35 03 03</v>
      </c>
      <c r="C1008" s="19" t="str">
        <f>'3500 '!C1020</f>
        <v>მოსახლეობისათვის სამედიცინო მომსახურების მიწოდება პრიორიტეტულ სფეროებში</v>
      </c>
      <c r="D1008" s="7">
        <f>'3500 '!D1020</f>
        <v>132799</v>
      </c>
      <c r="E1008" s="7">
        <f>'3500 '!E1020</f>
        <v>134993.85699999999</v>
      </c>
      <c r="F1008" s="40">
        <f>'3500 '!F1020</f>
        <v>102965.916</v>
      </c>
      <c r="G1008" s="40">
        <f>'3500 '!G1020</f>
        <v>101601.13191000001</v>
      </c>
      <c r="H1008" s="49">
        <f>'3500 '!L1020</f>
        <v>0.98674528287593744</v>
      </c>
      <c r="I1008" s="7">
        <f>'3500 '!M1020</f>
        <v>0</v>
      </c>
      <c r="J1008" s="7">
        <f>'3500 '!O1020</f>
        <v>10535.575209999997</v>
      </c>
      <c r="K1008" s="7">
        <f>'3500 '!S1020</f>
        <v>11947.688090000011</v>
      </c>
      <c r="L1008" s="40">
        <f>'3500 '!T1020</f>
        <v>1364.7840899999865</v>
      </c>
      <c r="M1008" s="49">
        <f>'3500 '!U1020</f>
        <v>0.75263522480137757</v>
      </c>
      <c r="N1008" s="59">
        <f>'3500 '!V1020</f>
        <v>33392.725089999978</v>
      </c>
      <c r="O1008" s="49">
        <f>'3500 '!AB1020</f>
        <v>1.0621254483839218</v>
      </c>
      <c r="P1008" s="59">
        <f>G1008+'3500 '!W1020-K1008</f>
        <v>128024.70788499998</v>
      </c>
    </row>
    <row r="1009" spans="1:17" s="6" customFormat="1" ht="18.75" thickTop="1" x14ac:dyDescent="0.25">
      <c r="A1009" s="6" t="str">
        <f>'3500 '!A1021</f>
        <v>a</v>
      </c>
      <c r="B1009" s="69" t="str">
        <f>'3500 '!B1021</f>
        <v/>
      </c>
      <c r="C1009" s="8" t="str">
        <f>'3500 '!C1021</f>
        <v>ხარჯები</v>
      </c>
      <c r="D1009" s="9">
        <f>'3500 '!D1021</f>
        <v>132799</v>
      </c>
      <c r="E1009" s="9">
        <f>'3500 '!E1021</f>
        <v>134882.45499999999</v>
      </c>
      <c r="F1009" s="41">
        <f>'3500 '!F1021</f>
        <v>102854.514</v>
      </c>
      <c r="G1009" s="41">
        <f>'3500 '!G1021</f>
        <v>101489.74795</v>
      </c>
      <c r="H1009" s="50">
        <f>'3500 '!L1021</f>
        <v>0.98673110204963888</v>
      </c>
      <c r="I1009" s="9">
        <f>'3500 '!M1021</f>
        <v>0</v>
      </c>
      <c r="J1009" s="9">
        <f>'3500 '!O1021</f>
        <v>10535.575209999997</v>
      </c>
      <c r="K1009" s="9">
        <f>'3500 '!S1021</f>
        <v>11947.688089999996</v>
      </c>
      <c r="L1009" s="41">
        <f>'3500 '!T1021</f>
        <v>1364.7660499999911</v>
      </c>
      <c r="M1009" s="50">
        <f>'3500 '!U1021</f>
        <v>0.75243105524732634</v>
      </c>
      <c r="N1009" s="60">
        <f>'3500 '!V1021</f>
        <v>33392.707049999983</v>
      </c>
      <c r="O1009" s="50">
        <f>'3500 '!AB1021</f>
        <v>1.0621590994558932</v>
      </c>
      <c r="P1009" s="60">
        <f>G1009+'3500 '!W1021-K1009</f>
        <v>127911.72392500001</v>
      </c>
    </row>
    <row r="1010" spans="1:17" s="6" customFormat="1" ht="18" x14ac:dyDescent="0.25">
      <c r="A1010" s="6" t="str">
        <f>'3500 '!A1022</f>
        <v>b</v>
      </c>
      <c r="B1010" s="70" t="str">
        <f>'3500 '!B1022</f>
        <v/>
      </c>
      <c r="C1010" s="10" t="str">
        <f>'3500 '!C1022</f>
        <v>შრომის ანაზღაურება</v>
      </c>
      <c r="D1010" s="12">
        <f>'3500 '!D1022</f>
        <v>0</v>
      </c>
      <c r="E1010" s="12">
        <f>'3500 '!E1022</f>
        <v>0</v>
      </c>
      <c r="F1010" s="43">
        <f>'3500 '!F1022</f>
        <v>0</v>
      </c>
      <c r="G1010" s="43">
        <f>'3500 '!G1022</f>
        <v>0</v>
      </c>
      <c r="H1010" s="52" t="str">
        <f>'3500 '!L1022</f>
        <v/>
      </c>
      <c r="I1010" s="12">
        <f>'3500 '!M1022</f>
        <v>0</v>
      </c>
      <c r="J1010" s="12">
        <f>'3500 '!O1022</f>
        <v>0</v>
      </c>
      <c r="K1010" s="12">
        <f>'3500 '!S1022</f>
        <v>0</v>
      </c>
      <c r="L1010" s="43">
        <f>'3500 '!T1022</f>
        <v>0</v>
      </c>
      <c r="M1010" s="52" t="str">
        <f>'3500 '!U1022</f>
        <v/>
      </c>
      <c r="N1010" s="62">
        <f>'3500 '!V1022</f>
        <v>0</v>
      </c>
      <c r="O1010" s="52" t="str">
        <f>'3500 '!AB1022</f>
        <v/>
      </c>
      <c r="P1010" s="62">
        <f>G1010+'3500 '!W1022-K1010</f>
        <v>0</v>
      </c>
    </row>
    <row r="1011" spans="1:17" s="6" customFormat="1" ht="18" x14ac:dyDescent="0.25">
      <c r="A1011" s="6" t="str">
        <f>'3500 '!A1023</f>
        <v>a</v>
      </c>
      <c r="B1011" s="70" t="str">
        <f>'3500 '!B1023</f>
        <v/>
      </c>
      <c r="C1011" s="10" t="str">
        <f>'3500 '!C1023</f>
        <v>საქონელი და მომსახურება</v>
      </c>
      <c r="D1011" s="11">
        <f>'3500 '!D1023</f>
        <v>20501</v>
      </c>
      <c r="E1011" s="11">
        <f>'3500 '!E1023</f>
        <v>22814.489000000001</v>
      </c>
      <c r="F1011" s="42">
        <f>'3500 '!F1023</f>
        <v>15723.468999999999</v>
      </c>
      <c r="G1011" s="42">
        <f>'3500 '!G1023</f>
        <v>14418.056490000001</v>
      </c>
      <c r="H1011" s="51">
        <f>'3500 '!L1023</f>
        <v>0.91697681281401722</v>
      </c>
      <c r="I1011" s="11">
        <f>'3500 '!M1023</f>
        <v>0</v>
      </c>
      <c r="J1011" s="11">
        <f>'3500 '!O1023</f>
        <v>1666.3668399999999</v>
      </c>
      <c r="K1011" s="11">
        <f>'3500 '!S1023</f>
        <v>1925.3078400000031</v>
      </c>
      <c r="L1011" s="42">
        <f>'3500 '!T1023</f>
        <v>1305.4125099999983</v>
      </c>
      <c r="M1011" s="51">
        <f>'3500 '!U1023</f>
        <v>0.63196929328550822</v>
      </c>
      <c r="N1011" s="61">
        <f>'3500 '!V1023</f>
        <v>8396.4325100000005</v>
      </c>
      <c r="O1011" s="51">
        <f>'3500 '!AB1023</f>
        <v>0.98453081965587752</v>
      </c>
      <c r="P1011" s="61">
        <f>G1011+'3500 '!W1023-K1011</f>
        <v>18133.989269999998</v>
      </c>
    </row>
    <row r="1012" spans="1:17" s="6" customFormat="1" ht="18" x14ac:dyDescent="0.25">
      <c r="A1012" s="6" t="str">
        <f>'3500 '!A1024</f>
        <v>b</v>
      </c>
      <c r="B1012" s="70" t="str">
        <f>'3500 '!B1024</f>
        <v/>
      </c>
      <c r="C1012" s="10" t="str">
        <f>'3500 '!C1024</f>
        <v>პროცენტი</v>
      </c>
      <c r="D1012" s="12">
        <f>'3500 '!D1024</f>
        <v>0</v>
      </c>
      <c r="E1012" s="12">
        <f>'3500 '!E1024</f>
        <v>0</v>
      </c>
      <c r="F1012" s="43">
        <f>'3500 '!F1024</f>
        <v>0</v>
      </c>
      <c r="G1012" s="43">
        <f>'3500 '!G1024</f>
        <v>0</v>
      </c>
      <c r="H1012" s="52" t="str">
        <f>'3500 '!L1024</f>
        <v/>
      </c>
      <c r="I1012" s="12">
        <f>'3500 '!M1024</f>
        <v>0</v>
      </c>
      <c r="J1012" s="12">
        <f>'3500 '!O1024</f>
        <v>0</v>
      </c>
      <c r="K1012" s="12">
        <f>'3500 '!S1024</f>
        <v>0</v>
      </c>
      <c r="L1012" s="43">
        <f>'3500 '!T1024</f>
        <v>0</v>
      </c>
      <c r="M1012" s="52" t="str">
        <f>'3500 '!U1024</f>
        <v/>
      </c>
      <c r="N1012" s="62">
        <f>'3500 '!V1024</f>
        <v>0</v>
      </c>
      <c r="O1012" s="52" t="str">
        <f>'3500 '!AB1024</f>
        <v/>
      </c>
      <c r="P1012" s="62">
        <f>G1012+'3500 '!W1024-K1012</f>
        <v>0</v>
      </c>
    </row>
    <row r="1013" spans="1:17" s="6" customFormat="1" ht="18" x14ac:dyDescent="0.25">
      <c r="A1013" s="6" t="str">
        <f>'3500 '!A1025</f>
        <v>b</v>
      </c>
      <c r="B1013" s="70" t="str">
        <f>'3500 '!B1025</f>
        <v/>
      </c>
      <c r="C1013" s="10" t="str">
        <f>'3500 '!C1025</f>
        <v>სუბსიდიები</v>
      </c>
      <c r="D1013" s="12">
        <f>'3500 '!D1025</f>
        <v>0</v>
      </c>
      <c r="E1013" s="12">
        <f>'3500 '!E1025</f>
        <v>0</v>
      </c>
      <c r="F1013" s="43">
        <f>'3500 '!F1025</f>
        <v>0</v>
      </c>
      <c r="G1013" s="43">
        <f>'3500 '!G1025</f>
        <v>0</v>
      </c>
      <c r="H1013" s="52" t="str">
        <f>'3500 '!L1025</f>
        <v/>
      </c>
      <c r="I1013" s="12">
        <f>'3500 '!M1025</f>
        <v>0</v>
      </c>
      <c r="J1013" s="12">
        <f>'3500 '!O1025</f>
        <v>0</v>
      </c>
      <c r="K1013" s="12">
        <f>'3500 '!S1025</f>
        <v>0</v>
      </c>
      <c r="L1013" s="43">
        <f>'3500 '!T1025</f>
        <v>0</v>
      </c>
      <c r="M1013" s="52" t="str">
        <f>'3500 '!U1025</f>
        <v/>
      </c>
      <c r="N1013" s="62">
        <f>'3500 '!V1025</f>
        <v>0</v>
      </c>
      <c r="O1013" s="52" t="str">
        <f>'3500 '!AB1025</f>
        <v/>
      </c>
      <c r="P1013" s="62">
        <f>G1013+'3500 '!W1025-K1013</f>
        <v>0</v>
      </c>
    </row>
    <row r="1014" spans="1:17" s="6" customFormat="1" ht="18" x14ac:dyDescent="0.25">
      <c r="A1014" s="6" t="str">
        <f>'3500 '!A1026</f>
        <v>b</v>
      </c>
      <c r="B1014" s="70" t="str">
        <f>'3500 '!B1026</f>
        <v/>
      </c>
      <c r="C1014" s="10" t="str">
        <f>'3500 '!C1026</f>
        <v>გრანტები</v>
      </c>
      <c r="D1014" s="12">
        <f>'3500 '!D1026</f>
        <v>0</v>
      </c>
      <c r="E1014" s="12">
        <f>'3500 '!E1026</f>
        <v>0</v>
      </c>
      <c r="F1014" s="43">
        <f>'3500 '!F1026</f>
        <v>0</v>
      </c>
      <c r="G1014" s="43">
        <f>'3500 '!G1026</f>
        <v>0</v>
      </c>
      <c r="H1014" s="52" t="str">
        <f>'3500 '!L1026</f>
        <v/>
      </c>
      <c r="I1014" s="12">
        <f>'3500 '!M1026</f>
        <v>0</v>
      </c>
      <c r="J1014" s="12">
        <f>'3500 '!O1026</f>
        <v>0</v>
      </c>
      <c r="K1014" s="12">
        <f>'3500 '!S1026</f>
        <v>0</v>
      </c>
      <c r="L1014" s="43">
        <f>'3500 '!T1026</f>
        <v>0</v>
      </c>
      <c r="M1014" s="52" t="str">
        <f>'3500 '!U1026</f>
        <v/>
      </c>
      <c r="N1014" s="62">
        <f>'3500 '!V1026</f>
        <v>0</v>
      </c>
      <c r="O1014" s="52" t="str">
        <f>'3500 '!AB1026</f>
        <v/>
      </c>
      <c r="P1014" s="62">
        <f>G1014+'3500 '!W1026-K1014</f>
        <v>0</v>
      </c>
    </row>
    <row r="1015" spans="1:17" s="6" customFormat="1" ht="18" x14ac:dyDescent="0.25">
      <c r="A1015" s="6" t="str">
        <f>'3500 '!A1027</f>
        <v>a</v>
      </c>
      <c r="B1015" s="70" t="str">
        <f>'3500 '!B1027</f>
        <v/>
      </c>
      <c r="C1015" s="10" t="str">
        <f>'3500 '!C1027</f>
        <v>სოციალური უზრუნველყოფა</v>
      </c>
      <c r="D1015" s="11">
        <f>'3500 '!D1027</f>
        <v>111633</v>
      </c>
      <c r="E1015" s="11">
        <f>'3500 '!E1027</f>
        <v>111807.368</v>
      </c>
      <c r="F1015" s="42">
        <f>'3500 '!F1027</f>
        <v>86982.334999999992</v>
      </c>
      <c r="G1015" s="42">
        <f>'3500 '!G1027</f>
        <v>86926.163920000006</v>
      </c>
      <c r="H1015" s="51">
        <f>'3500 '!L1027</f>
        <v>0.99935422428013709</v>
      </c>
      <c r="I1015" s="11">
        <f>'3500 '!M1027</f>
        <v>0</v>
      </c>
      <c r="J1015" s="11">
        <f>'3500 '!O1027</f>
        <v>8840.7854399999997</v>
      </c>
      <c r="K1015" s="11">
        <f>'3500 '!S1027</f>
        <v>9991.9544000000024</v>
      </c>
      <c r="L1015" s="42">
        <f>'3500 '!T1027</f>
        <v>56.171079999985523</v>
      </c>
      <c r="M1015" s="51">
        <f>'3500 '!U1027</f>
        <v>0.77746364550858582</v>
      </c>
      <c r="N1015" s="61">
        <f>'3500 '!V1027</f>
        <v>24881.204079999996</v>
      </c>
      <c r="O1015" s="51">
        <f>'3500 '!AB1027</f>
        <v>1.0781441647924312</v>
      </c>
      <c r="P1015" s="61">
        <f>G1015+'3500 '!W1027-K1015</f>
        <v>109576.26554000001</v>
      </c>
    </row>
    <row r="1016" spans="1:17" s="6" customFormat="1" ht="18" x14ac:dyDescent="0.25">
      <c r="A1016" s="6" t="str">
        <f>'3500 '!A1028</f>
        <v>a</v>
      </c>
      <c r="B1016" s="70" t="str">
        <f>'3500 '!B1028</f>
        <v/>
      </c>
      <c r="C1016" s="10" t="str">
        <f>'3500 '!C1028</f>
        <v>სხვა ხარჯები</v>
      </c>
      <c r="D1016" s="11">
        <f>'3500 '!D1028</f>
        <v>665</v>
      </c>
      <c r="E1016" s="11">
        <f>'3500 '!E1028</f>
        <v>260.59800000000001</v>
      </c>
      <c r="F1016" s="42">
        <f>'3500 '!F1028</f>
        <v>148.71</v>
      </c>
      <c r="G1016" s="42">
        <f>'3500 '!G1028</f>
        <v>145.52754000000002</v>
      </c>
      <c r="H1016" s="51">
        <f>'3500 '!L1028</f>
        <v>0.9785995561831754</v>
      </c>
      <c r="I1016" s="11">
        <f>'3500 '!M1028</f>
        <v>0</v>
      </c>
      <c r="J1016" s="11">
        <f>'3500 '!O1028</f>
        <v>28.422930000000001</v>
      </c>
      <c r="K1016" s="11">
        <f>'3500 '!S1028</f>
        <v>30.425850000000011</v>
      </c>
      <c r="L1016" s="42">
        <f>'3500 '!T1028</f>
        <v>3.1824599999999919</v>
      </c>
      <c r="M1016" s="51">
        <f>'3500 '!U1028</f>
        <v>0.55843690281583136</v>
      </c>
      <c r="N1016" s="61">
        <f>'3500 '!V1028</f>
        <v>115.07046</v>
      </c>
      <c r="O1016" s="51">
        <f>'3500 '!AB1028</f>
        <v>0.99999996162672</v>
      </c>
      <c r="P1016" s="61">
        <f>G1016+'3500 '!W1028-K1016</f>
        <v>201.46911499999999</v>
      </c>
    </row>
    <row r="1017" spans="1:17" s="6" customFormat="1" ht="30" x14ac:dyDescent="0.25">
      <c r="A1017" s="6" t="str">
        <f>'3500 '!A1029</f>
        <v>b</v>
      </c>
      <c r="B1017" s="69" t="str">
        <f>'3500 '!B1029</f>
        <v/>
      </c>
      <c r="C1017" s="13" t="str">
        <f>'3500 '!C1029</f>
        <v>არაფინანსური აქტივების ზრდა</v>
      </c>
      <c r="D1017" s="14">
        <f>'3500 '!D1029</f>
        <v>0</v>
      </c>
      <c r="E1017" s="14">
        <f>'3500 '!E1029</f>
        <v>0</v>
      </c>
      <c r="F1017" s="44">
        <f>'3500 '!F1029</f>
        <v>0</v>
      </c>
      <c r="G1017" s="44">
        <f>'3500 '!G1029</f>
        <v>0</v>
      </c>
      <c r="H1017" s="53" t="str">
        <f>'3500 '!L1029</f>
        <v/>
      </c>
      <c r="I1017" s="14">
        <f>'3500 '!M1029</f>
        <v>0</v>
      </c>
      <c r="J1017" s="14">
        <f>'3500 '!O1029</f>
        <v>0</v>
      </c>
      <c r="K1017" s="14">
        <f>'3500 '!S1029</f>
        <v>0</v>
      </c>
      <c r="L1017" s="44">
        <f>'3500 '!T1029</f>
        <v>0</v>
      </c>
      <c r="M1017" s="53" t="str">
        <f>'3500 '!U1029</f>
        <v/>
      </c>
      <c r="N1017" s="63">
        <f>'3500 '!V1029</f>
        <v>0</v>
      </c>
      <c r="O1017" s="53" t="str">
        <f>'3500 '!AB1029</f>
        <v/>
      </c>
      <c r="P1017" s="63">
        <f>G1017+'3500 '!W1029-K1017</f>
        <v>1.6</v>
      </c>
    </row>
    <row r="1018" spans="1:17" s="6" customFormat="1" x14ac:dyDescent="0.25">
      <c r="A1018" s="6" t="str">
        <f>'3500 '!A1030</f>
        <v>b</v>
      </c>
      <c r="B1018" s="69" t="str">
        <f>'3500 '!B1030</f>
        <v/>
      </c>
      <c r="C1018" s="13" t="str">
        <f>'3500 '!C1030</f>
        <v>ფინანსური აქტივების ზრდა</v>
      </c>
      <c r="D1018" s="14">
        <f>'3500 '!D1030</f>
        <v>0</v>
      </c>
      <c r="E1018" s="14">
        <f>'3500 '!E1030</f>
        <v>0</v>
      </c>
      <c r="F1018" s="44">
        <f>'3500 '!F1030</f>
        <v>0</v>
      </c>
      <c r="G1018" s="44">
        <f>'3500 '!G1030</f>
        <v>0</v>
      </c>
      <c r="H1018" s="53" t="str">
        <f>'3500 '!L1030</f>
        <v/>
      </c>
      <c r="I1018" s="14">
        <f>'3500 '!M1030</f>
        <v>0</v>
      </c>
      <c r="J1018" s="14">
        <f>'3500 '!O1030</f>
        <v>0</v>
      </c>
      <c r="K1018" s="14">
        <f>'3500 '!S1030</f>
        <v>0</v>
      </c>
      <c r="L1018" s="44">
        <f>'3500 '!T1030</f>
        <v>0</v>
      </c>
      <c r="M1018" s="53" t="str">
        <f>'3500 '!U1030</f>
        <v/>
      </c>
      <c r="N1018" s="63">
        <f>'3500 '!V1030</f>
        <v>0</v>
      </c>
      <c r="O1018" s="53" t="str">
        <f>'3500 '!AB1030</f>
        <v/>
      </c>
      <c r="P1018" s="63">
        <f>G1018+'3500 '!W1030-K1018</f>
        <v>0</v>
      </c>
    </row>
    <row r="1019" spans="1:17" s="6" customFormat="1" ht="18.75" thickBot="1" x14ac:dyDescent="0.3">
      <c r="A1019" s="6" t="str">
        <f>'3500 '!A1031</f>
        <v>a</v>
      </c>
      <c r="B1019" s="71" t="str">
        <f>'3500 '!B1031</f>
        <v/>
      </c>
      <c r="C1019" s="15" t="str">
        <f>'3500 '!C1031</f>
        <v>ვალდებულებების კლება</v>
      </c>
      <c r="D1019" s="16">
        <f>'3500 '!D1031</f>
        <v>0</v>
      </c>
      <c r="E1019" s="16">
        <f>'3500 '!E1031</f>
        <v>111.402</v>
      </c>
      <c r="F1019" s="45">
        <f>'3500 '!F1031</f>
        <v>111.402</v>
      </c>
      <c r="G1019" s="45">
        <f>'3500 '!G1031</f>
        <v>111.38396</v>
      </c>
      <c r="H1019" s="54">
        <f>'3500 '!L1031</f>
        <v>0.99983806394858266</v>
      </c>
      <c r="I1019" s="16">
        <f>'3500 '!M1031</f>
        <v>0</v>
      </c>
      <c r="J1019" s="16">
        <f>'3500 '!O1031</f>
        <v>0</v>
      </c>
      <c r="K1019" s="16">
        <f>'3500 '!S1031</f>
        <v>0</v>
      </c>
      <c r="L1019" s="45">
        <f>'3500 '!T1031</f>
        <v>1.8039999999999168E-2</v>
      </c>
      <c r="M1019" s="54">
        <f>'3500 '!U1031</f>
        <v>0.99983806394858266</v>
      </c>
      <c r="N1019" s="64">
        <f>'3500 '!V1031</f>
        <v>1.8039999999999168E-2</v>
      </c>
      <c r="O1019" s="54">
        <f>'3500 '!AB1031</f>
        <v>0.99983806394858266</v>
      </c>
      <c r="P1019" s="64">
        <f>G1019+'3500 '!W1031-K1019</f>
        <v>111.38396</v>
      </c>
    </row>
    <row r="1020" spans="1:17" s="6" customFormat="1" ht="17.25" thickTop="1" thickBot="1" x14ac:dyDescent="0.3">
      <c r="A1020" s="6" t="str">
        <f>'3500 '!A1032</f>
        <v>a</v>
      </c>
      <c r="B1020" s="67" t="str">
        <f>'3500 '!B1032</f>
        <v>35 03 03 01</v>
      </c>
      <c r="C1020" s="19" t="str">
        <f>'3500 '!C1032</f>
        <v>ფსიქიკური ჯანმრთელობა</v>
      </c>
      <c r="D1020" s="7">
        <f>'3500 '!D1032</f>
        <v>15000</v>
      </c>
      <c r="E1020" s="7">
        <f>'3500 '!E1032</f>
        <v>15645.4</v>
      </c>
      <c r="F1020" s="40">
        <f>'3500 '!F1032</f>
        <v>12082.4</v>
      </c>
      <c r="G1020" s="40">
        <f>'3500 '!G1032</f>
        <v>12082.006949999999</v>
      </c>
      <c r="H1020" s="49">
        <f>'3500 '!L1032</f>
        <v>0.99996746921141488</v>
      </c>
      <c r="I1020" s="7">
        <f>'3500 '!M1032</f>
        <v>0</v>
      </c>
      <c r="J1020" s="7">
        <f>'3500 '!O1032</f>
        <v>1274.4526799999994</v>
      </c>
      <c r="K1020" s="7">
        <f>'3500 '!S1032</f>
        <v>1619.0454899999986</v>
      </c>
      <c r="L1020" s="40">
        <f>'3500 '!T1032</f>
        <v>0.39305000000058499</v>
      </c>
      <c r="M1020" s="49">
        <f>'3500 '!U1032</f>
        <v>0.77224020798445547</v>
      </c>
      <c r="N1020" s="59">
        <f>'3500 '!V1032</f>
        <v>3563.3930500000006</v>
      </c>
      <c r="O1020" s="49">
        <f>'3500 '!AB1032</f>
        <v>1.036662977616424</v>
      </c>
      <c r="P1020" s="59">
        <f>G1020+'3500 '!W1032-K1020</f>
        <v>14671.561460000001</v>
      </c>
      <c r="Q1020" s="81"/>
    </row>
    <row r="1021" spans="1:17" s="6" customFormat="1" ht="18.75" thickTop="1" x14ac:dyDescent="0.25">
      <c r="A1021" s="6" t="str">
        <f>'3500 '!A1033</f>
        <v>b</v>
      </c>
      <c r="B1021" s="69" t="str">
        <f>'3500 '!B1033</f>
        <v/>
      </c>
      <c r="C1021" s="8" t="str">
        <f>'3500 '!C1033</f>
        <v>ხარჯები</v>
      </c>
      <c r="D1021" s="9">
        <f>'3500 '!D1033</f>
        <v>15000</v>
      </c>
      <c r="E1021" s="9">
        <f>'3500 '!E1033</f>
        <v>15645.4</v>
      </c>
      <c r="F1021" s="41">
        <f>'3500 '!F1033</f>
        <v>12082.4</v>
      </c>
      <c r="G1021" s="41">
        <f>'3500 '!G1033</f>
        <v>12082.006949999999</v>
      </c>
      <c r="H1021" s="50">
        <f>'3500 '!L1033</f>
        <v>0.99996746921141488</v>
      </c>
      <c r="I1021" s="9">
        <f>'3500 '!M1033</f>
        <v>0</v>
      </c>
      <c r="J1021" s="9">
        <f>'3500 '!O1033</f>
        <v>1274.4526799999994</v>
      </c>
      <c r="K1021" s="9">
        <f>'3500 '!S1033</f>
        <v>1619.0454899999986</v>
      </c>
      <c r="L1021" s="41">
        <f>'3500 '!T1033</f>
        <v>0.39305000000058499</v>
      </c>
      <c r="M1021" s="50">
        <f>'3500 '!U1033</f>
        <v>0.77224020798445547</v>
      </c>
      <c r="N1021" s="60">
        <f>'3500 '!V1033</f>
        <v>3563.3930500000006</v>
      </c>
      <c r="O1021" s="50">
        <f>'3500 '!AB1033</f>
        <v>1.036662977616424</v>
      </c>
      <c r="P1021" s="60">
        <f>G1021+'3500 '!W1033-K1021</f>
        <v>14671.561460000001</v>
      </c>
      <c r="Q1021" s="81"/>
    </row>
    <row r="1022" spans="1:17" s="6" customFormat="1" ht="18" x14ac:dyDescent="0.25">
      <c r="A1022" s="6" t="str">
        <f>'3500 '!A1034</f>
        <v>b</v>
      </c>
      <c r="B1022" s="70" t="str">
        <f>'3500 '!B1034</f>
        <v/>
      </c>
      <c r="C1022" s="10" t="str">
        <f>'3500 '!C1034</f>
        <v>შრომის ანაზღაურება</v>
      </c>
      <c r="D1022" s="12">
        <f>'3500 '!D1034</f>
        <v>0</v>
      </c>
      <c r="E1022" s="12">
        <f>'3500 '!E1034</f>
        <v>0</v>
      </c>
      <c r="F1022" s="43">
        <f>'3500 '!F1034</f>
        <v>0</v>
      </c>
      <c r="G1022" s="43">
        <f>'3500 '!G1034</f>
        <v>0</v>
      </c>
      <c r="H1022" s="52" t="str">
        <f>'3500 '!L1034</f>
        <v/>
      </c>
      <c r="I1022" s="12">
        <f>'3500 '!M1034</f>
        <v>0</v>
      </c>
      <c r="J1022" s="12">
        <f>'3500 '!O1034</f>
        <v>0</v>
      </c>
      <c r="K1022" s="12">
        <f>'3500 '!S1034</f>
        <v>0</v>
      </c>
      <c r="L1022" s="43">
        <f>'3500 '!T1034</f>
        <v>0</v>
      </c>
      <c r="M1022" s="52" t="str">
        <f>'3500 '!U1034</f>
        <v/>
      </c>
      <c r="N1022" s="62">
        <f>'3500 '!V1034</f>
        <v>0</v>
      </c>
      <c r="O1022" s="52" t="str">
        <f>'3500 '!AB1034</f>
        <v/>
      </c>
      <c r="P1022" s="62">
        <f>G1022+'3500 '!W1034-K1022</f>
        <v>0</v>
      </c>
      <c r="Q1022" s="81"/>
    </row>
    <row r="1023" spans="1:17" s="6" customFormat="1" ht="18" x14ac:dyDescent="0.25">
      <c r="A1023" s="6" t="str">
        <f>'3500 '!A1035</f>
        <v>b</v>
      </c>
      <c r="B1023" s="70" t="str">
        <f>'3500 '!B1035</f>
        <v/>
      </c>
      <c r="C1023" s="10" t="str">
        <f>'3500 '!C1035</f>
        <v>საქონელი და მომსახურება</v>
      </c>
      <c r="D1023" s="12">
        <f>'3500 '!D1035</f>
        <v>0</v>
      </c>
      <c r="E1023" s="12">
        <f>'3500 '!E1035</f>
        <v>0</v>
      </c>
      <c r="F1023" s="43">
        <f>'3500 '!F1035</f>
        <v>0</v>
      </c>
      <c r="G1023" s="43">
        <f>'3500 '!G1035</f>
        <v>0</v>
      </c>
      <c r="H1023" s="52" t="str">
        <f>'3500 '!L1035</f>
        <v/>
      </c>
      <c r="I1023" s="12">
        <f>'3500 '!M1035</f>
        <v>0</v>
      </c>
      <c r="J1023" s="12">
        <f>'3500 '!O1035</f>
        <v>0</v>
      </c>
      <c r="K1023" s="12">
        <f>'3500 '!S1035</f>
        <v>0</v>
      </c>
      <c r="L1023" s="43">
        <f>'3500 '!T1035</f>
        <v>0</v>
      </c>
      <c r="M1023" s="52" t="str">
        <f>'3500 '!U1035</f>
        <v/>
      </c>
      <c r="N1023" s="62">
        <f>'3500 '!V1035</f>
        <v>0</v>
      </c>
      <c r="O1023" s="52" t="str">
        <f>'3500 '!AB1035</f>
        <v/>
      </c>
      <c r="P1023" s="62">
        <f>G1023+'3500 '!W1035-K1023</f>
        <v>0</v>
      </c>
      <c r="Q1023" s="81"/>
    </row>
    <row r="1024" spans="1:17" s="6" customFormat="1" ht="18" x14ac:dyDescent="0.25">
      <c r="A1024" s="6" t="str">
        <f>'3500 '!A1036</f>
        <v>b</v>
      </c>
      <c r="B1024" s="70" t="str">
        <f>'3500 '!B1036</f>
        <v/>
      </c>
      <c r="C1024" s="10" t="str">
        <f>'3500 '!C1036</f>
        <v>პროცენტი</v>
      </c>
      <c r="D1024" s="12">
        <f>'3500 '!D1036</f>
        <v>0</v>
      </c>
      <c r="E1024" s="12">
        <f>'3500 '!E1036</f>
        <v>0</v>
      </c>
      <c r="F1024" s="43">
        <f>'3500 '!F1036</f>
        <v>0</v>
      </c>
      <c r="G1024" s="43">
        <f>'3500 '!G1036</f>
        <v>0</v>
      </c>
      <c r="H1024" s="52" t="str">
        <f>'3500 '!L1036</f>
        <v/>
      </c>
      <c r="I1024" s="12">
        <f>'3500 '!M1036</f>
        <v>0</v>
      </c>
      <c r="J1024" s="12">
        <f>'3500 '!O1036</f>
        <v>0</v>
      </c>
      <c r="K1024" s="12">
        <f>'3500 '!S1036</f>
        <v>0</v>
      </c>
      <c r="L1024" s="43">
        <f>'3500 '!T1036</f>
        <v>0</v>
      </c>
      <c r="M1024" s="52" t="str">
        <f>'3500 '!U1036</f>
        <v/>
      </c>
      <c r="N1024" s="62">
        <f>'3500 '!V1036</f>
        <v>0</v>
      </c>
      <c r="O1024" s="52" t="str">
        <f>'3500 '!AB1036</f>
        <v/>
      </c>
      <c r="P1024" s="62">
        <f>G1024+'3500 '!W1036-K1024</f>
        <v>0</v>
      </c>
      <c r="Q1024" s="81"/>
    </row>
    <row r="1025" spans="1:17" s="6" customFormat="1" ht="18" x14ac:dyDescent="0.25">
      <c r="A1025" s="6" t="str">
        <f>'3500 '!A1037</f>
        <v>b</v>
      </c>
      <c r="B1025" s="70" t="str">
        <f>'3500 '!B1037</f>
        <v/>
      </c>
      <c r="C1025" s="10" t="str">
        <f>'3500 '!C1037</f>
        <v>სუბსიდიები</v>
      </c>
      <c r="D1025" s="12">
        <f>'3500 '!D1037</f>
        <v>0</v>
      </c>
      <c r="E1025" s="12">
        <f>'3500 '!E1037</f>
        <v>0</v>
      </c>
      <c r="F1025" s="43">
        <f>'3500 '!F1037</f>
        <v>0</v>
      </c>
      <c r="G1025" s="43">
        <f>'3500 '!G1037</f>
        <v>0</v>
      </c>
      <c r="H1025" s="52" t="str">
        <f>'3500 '!L1037</f>
        <v/>
      </c>
      <c r="I1025" s="12">
        <f>'3500 '!M1037</f>
        <v>0</v>
      </c>
      <c r="J1025" s="12">
        <f>'3500 '!O1037</f>
        <v>0</v>
      </c>
      <c r="K1025" s="12">
        <f>'3500 '!S1037</f>
        <v>0</v>
      </c>
      <c r="L1025" s="43">
        <f>'3500 '!T1037</f>
        <v>0</v>
      </c>
      <c r="M1025" s="52" t="str">
        <f>'3500 '!U1037</f>
        <v/>
      </c>
      <c r="N1025" s="62">
        <f>'3500 '!V1037</f>
        <v>0</v>
      </c>
      <c r="O1025" s="52" t="str">
        <f>'3500 '!AB1037</f>
        <v/>
      </c>
      <c r="P1025" s="62">
        <f>G1025+'3500 '!W1037-K1025</f>
        <v>0</v>
      </c>
      <c r="Q1025" s="81"/>
    </row>
    <row r="1026" spans="1:17" s="6" customFormat="1" ht="18" x14ac:dyDescent="0.25">
      <c r="A1026" s="6" t="str">
        <f>'3500 '!A1038</f>
        <v>b</v>
      </c>
      <c r="B1026" s="70" t="str">
        <f>'3500 '!B1038</f>
        <v/>
      </c>
      <c r="C1026" s="10" t="str">
        <f>'3500 '!C1038</f>
        <v>გრანტები</v>
      </c>
      <c r="D1026" s="12">
        <f>'3500 '!D1038</f>
        <v>0</v>
      </c>
      <c r="E1026" s="12">
        <f>'3500 '!E1038</f>
        <v>0</v>
      </c>
      <c r="F1026" s="43">
        <f>'3500 '!F1038</f>
        <v>0</v>
      </c>
      <c r="G1026" s="43">
        <f>'3500 '!G1038</f>
        <v>0</v>
      </c>
      <c r="H1026" s="52" t="str">
        <f>'3500 '!L1038</f>
        <v/>
      </c>
      <c r="I1026" s="12">
        <f>'3500 '!M1038</f>
        <v>0</v>
      </c>
      <c r="J1026" s="12">
        <f>'3500 '!O1038</f>
        <v>0</v>
      </c>
      <c r="K1026" s="12">
        <f>'3500 '!S1038</f>
        <v>0</v>
      </c>
      <c r="L1026" s="43">
        <f>'3500 '!T1038</f>
        <v>0</v>
      </c>
      <c r="M1026" s="52" t="str">
        <f>'3500 '!U1038</f>
        <v/>
      </c>
      <c r="N1026" s="62">
        <f>'3500 '!V1038</f>
        <v>0</v>
      </c>
      <c r="O1026" s="52" t="str">
        <f>'3500 '!AB1038</f>
        <v/>
      </c>
      <c r="P1026" s="62">
        <f>G1026+'3500 '!W1038-K1026</f>
        <v>0</v>
      </c>
      <c r="Q1026" s="81"/>
    </row>
    <row r="1027" spans="1:17" s="6" customFormat="1" ht="18" x14ac:dyDescent="0.25">
      <c r="A1027" s="6" t="str">
        <f>'3500 '!A1039</f>
        <v>b</v>
      </c>
      <c r="B1027" s="70" t="str">
        <f>'3500 '!B1039</f>
        <v/>
      </c>
      <c r="C1027" s="10" t="str">
        <f>'3500 '!C1039</f>
        <v>სოციალური უზრუნველყოფა</v>
      </c>
      <c r="D1027" s="11">
        <f>'3500 '!D1039</f>
        <v>15000</v>
      </c>
      <c r="E1027" s="11">
        <f>'3500 '!E1039</f>
        <v>15645.4</v>
      </c>
      <c r="F1027" s="42">
        <f>'3500 '!F1039</f>
        <v>12082.4</v>
      </c>
      <c r="G1027" s="42">
        <f>'3500 '!G1039</f>
        <v>12082.006949999999</v>
      </c>
      <c r="H1027" s="51">
        <f>'3500 '!L1039</f>
        <v>0.99996746921141488</v>
      </c>
      <c r="I1027" s="11">
        <f>'3500 '!M1039</f>
        <v>0</v>
      </c>
      <c r="J1027" s="11">
        <f>'3500 '!O1039</f>
        <v>1274.4526799999994</v>
      </c>
      <c r="K1027" s="11">
        <f>'3500 '!S1039</f>
        <v>1619.0454899999986</v>
      </c>
      <c r="L1027" s="42">
        <f>'3500 '!T1039</f>
        <v>0.39305000000058499</v>
      </c>
      <c r="M1027" s="51">
        <f>'3500 '!U1039</f>
        <v>0.77224020798445547</v>
      </c>
      <c r="N1027" s="61">
        <f>'3500 '!V1039</f>
        <v>3563.3930500000006</v>
      </c>
      <c r="O1027" s="51">
        <f>'3500 '!AB1039</f>
        <v>1.036662977616424</v>
      </c>
      <c r="P1027" s="61">
        <f>G1027+'3500 '!W1039-K1027</f>
        <v>14671.561460000001</v>
      </c>
      <c r="Q1027" s="81"/>
    </row>
    <row r="1028" spans="1:17" s="6" customFormat="1" ht="18" x14ac:dyDescent="0.25">
      <c r="A1028" s="6" t="str">
        <f>'3500 '!A1040</f>
        <v>b</v>
      </c>
      <c r="B1028" s="70" t="str">
        <f>'3500 '!B1040</f>
        <v/>
      </c>
      <c r="C1028" s="10" t="str">
        <f>'3500 '!C1040</f>
        <v>სხვა ხარჯები</v>
      </c>
      <c r="D1028" s="12">
        <f>'3500 '!D1040</f>
        <v>0</v>
      </c>
      <c r="E1028" s="12">
        <f>'3500 '!E1040</f>
        <v>0</v>
      </c>
      <c r="F1028" s="43">
        <f>'3500 '!F1040</f>
        <v>0</v>
      </c>
      <c r="G1028" s="43">
        <f>'3500 '!G1040</f>
        <v>0</v>
      </c>
      <c r="H1028" s="52" t="str">
        <f>'3500 '!L1040</f>
        <v/>
      </c>
      <c r="I1028" s="12">
        <f>'3500 '!M1040</f>
        <v>0</v>
      </c>
      <c r="J1028" s="12">
        <f>'3500 '!O1040</f>
        <v>0</v>
      </c>
      <c r="K1028" s="12">
        <f>'3500 '!S1040</f>
        <v>0</v>
      </c>
      <c r="L1028" s="43">
        <f>'3500 '!T1040</f>
        <v>0</v>
      </c>
      <c r="M1028" s="52" t="str">
        <f>'3500 '!U1040</f>
        <v/>
      </c>
      <c r="N1028" s="62">
        <f>'3500 '!V1040</f>
        <v>0</v>
      </c>
      <c r="O1028" s="52" t="str">
        <f>'3500 '!AB1040</f>
        <v/>
      </c>
      <c r="P1028" s="62">
        <f>G1028+'3500 '!W1040-K1028</f>
        <v>0</v>
      </c>
      <c r="Q1028" s="81"/>
    </row>
    <row r="1029" spans="1:17" s="6" customFormat="1" ht="30" x14ac:dyDescent="0.25">
      <c r="A1029" s="6" t="str">
        <f>'3500 '!A1041</f>
        <v>b</v>
      </c>
      <c r="B1029" s="69" t="str">
        <f>'3500 '!B1041</f>
        <v/>
      </c>
      <c r="C1029" s="13" t="str">
        <f>'3500 '!C1041</f>
        <v>არაფინანსური აქტივების ზრდა</v>
      </c>
      <c r="D1029" s="14">
        <f>'3500 '!D1041</f>
        <v>0</v>
      </c>
      <c r="E1029" s="14">
        <f>'3500 '!E1041</f>
        <v>0</v>
      </c>
      <c r="F1029" s="44">
        <f>'3500 '!F1041</f>
        <v>0</v>
      </c>
      <c r="G1029" s="44">
        <f>'3500 '!G1041</f>
        <v>0</v>
      </c>
      <c r="H1029" s="53" t="str">
        <f>'3500 '!L1041</f>
        <v/>
      </c>
      <c r="I1029" s="14">
        <f>'3500 '!M1041</f>
        <v>0</v>
      </c>
      <c r="J1029" s="14">
        <f>'3500 '!O1041</f>
        <v>0</v>
      </c>
      <c r="K1029" s="14">
        <f>'3500 '!S1041</f>
        <v>0</v>
      </c>
      <c r="L1029" s="44">
        <f>'3500 '!T1041</f>
        <v>0</v>
      </c>
      <c r="M1029" s="53" t="str">
        <f>'3500 '!U1041</f>
        <v/>
      </c>
      <c r="N1029" s="63">
        <f>'3500 '!V1041</f>
        <v>0</v>
      </c>
      <c r="O1029" s="53" t="str">
        <f>'3500 '!AB1041</f>
        <v/>
      </c>
      <c r="P1029" s="63">
        <f>G1029+'3500 '!W1041-K1029</f>
        <v>0</v>
      </c>
      <c r="Q1029" s="81"/>
    </row>
    <row r="1030" spans="1:17" s="6" customFormat="1" x14ac:dyDescent="0.25">
      <c r="A1030" s="6" t="str">
        <f>'3500 '!A1042</f>
        <v>b</v>
      </c>
      <c r="B1030" s="69" t="str">
        <f>'3500 '!B1042</f>
        <v/>
      </c>
      <c r="C1030" s="13" t="str">
        <f>'3500 '!C1042</f>
        <v>ფინანსური აქტივების ზრდა</v>
      </c>
      <c r="D1030" s="14">
        <f>'3500 '!D1042</f>
        <v>0</v>
      </c>
      <c r="E1030" s="14">
        <f>'3500 '!E1042</f>
        <v>0</v>
      </c>
      <c r="F1030" s="44">
        <f>'3500 '!F1042</f>
        <v>0</v>
      </c>
      <c r="G1030" s="44">
        <f>'3500 '!G1042</f>
        <v>0</v>
      </c>
      <c r="H1030" s="53" t="str">
        <f>'3500 '!L1042</f>
        <v/>
      </c>
      <c r="I1030" s="14">
        <f>'3500 '!M1042</f>
        <v>0</v>
      </c>
      <c r="J1030" s="14">
        <f>'3500 '!O1042</f>
        <v>0</v>
      </c>
      <c r="K1030" s="14">
        <f>'3500 '!S1042</f>
        <v>0</v>
      </c>
      <c r="L1030" s="44">
        <f>'3500 '!T1042</f>
        <v>0</v>
      </c>
      <c r="M1030" s="53" t="str">
        <f>'3500 '!U1042</f>
        <v/>
      </c>
      <c r="N1030" s="63">
        <f>'3500 '!V1042</f>
        <v>0</v>
      </c>
      <c r="O1030" s="53" t="str">
        <f>'3500 '!AB1042</f>
        <v/>
      </c>
      <c r="P1030" s="63">
        <f>G1030+'3500 '!W1042-K1030</f>
        <v>0</v>
      </c>
      <c r="Q1030" s="81"/>
    </row>
    <row r="1031" spans="1:17" s="6" customFormat="1" ht="15.75" thickBot="1" x14ac:dyDescent="0.3">
      <c r="A1031" s="6" t="str">
        <f>'3500 '!A1043</f>
        <v>b</v>
      </c>
      <c r="B1031" s="71" t="str">
        <f>'3500 '!B1043</f>
        <v/>
      </c>
      <c r="C1031" s="17" t="str">
        <f>'3500 '!C1043</f>
        <v>ვალდებულებების კლება</v>
      </c>
      <c r="D1031" s="18">
        <f>'3500 '!D1043</f>
        <v>0</v>
      </c>
      <c r="E1031" s="18">
        <f>'3500 '!E1043</f>
        <v>0</v>
      </c>
      <c r="F1031" s="46">
        <f>'3500 '!F1043</f>
        <v>0</v>
      </c>
      <c r="G1031" s="46">
        <f>'3500 '!G1043</f>
        <v>0</v>
      </c>
      <c r="H1031" s="55" t="str">
        <f>'3500 '!L1043</f>
        <v/>
      </c>
      <c r="I1031" s="18">
        <f>'3500 '!M1043</f>
        <v>0</v>
      </c>
      <c r="J1031" s="18">
        <f>'3500 '!O1043</f>
        <v>0</v>
      </c>
      <c r="K1031" s="18">
        <f>'3500 '!S1043</f>
        <v>0</v>
      </c>
      <c r="L1031" s="46">
        <f>'3500 '!T1043</f>
        <v>0</v>
      </c>
      <c r="M1031" s="55" t="str">
        <f>'3500 '!U1043</f>
        <v/>
      </c>
      <c r="N1031" s="65">
        <f>'3500 '!V1043</f>
        <v>0</v>
      </c>
      <c r="O1031" s="55" t="str">
        <f>'3500 '!AB1043</f>
        <v/>
      </c>
      <c r="P1031" s="65">
        <f>G1031+'3500 '!W1043-K1031</f>
        <v>0</v>
      </c>
      <c r="Q1031" s="81"/>
    </row>
    <row r="1032" spans="1:17" s="6" customFormat="1" ht="17.25" thickTop="1" thickBot="1" x14ac:dyDescent="0.3">
      <c r="A1032" s="6" t="str">
        <f>'3500 '!A1044</f>
        <v>a</v>
      </c>
      <c r="B1032" s="67" t="str">
        <f>'3500 '!B1044</f>
        <v>35 03 03 02</v>
      </c>
      <c r="C1032" s="19" t="str">
        <f>'3500 '!C1044</f>
        <v>დიაბეტის მართვა</v>
      </c>
      <c r="D1032" s="7">
        <f>'3500 '!D1044</f>
        <v>6500</v>
      </c>
      <c r="E1032" s="7">
        <f>'3500 '!E1044</f>
        <v>7654.32</v>
      </c>
      <c r="F1032" s="40">
        <f>'3500 '!F1044</f>
        <v>6562.1</v>
      </c>
      <c r="G1032" s="40">
        <f>'3500 '!G1044</f>
        <v>6561.7762899999998</v>
      </c>
      <c r="H1032" s="49">
        <f>'3500 '!L1044</f>
        <v>0.99995066975510882</v>
      </c>
      <c r="I1032" s="7">
        <f>'3500 '!M1044</f>
        <v>0</v>
      </c>
      <c r="J1032" s="7">
        <f>'3500 '!O1044</f>
        <v>395.82989000000043</v>
      </c>
      <c r="K1032" s="7">
        <f>'3500 '!S1044</f>
        <v>962.55003000000033</v>
      </c>
      <c r="L1032" s="40">
        <f>'3500 '!T1044</f>
        <v>0.32371000000057393</v>
      </c>
      <c r="M1032" s="49">
        <f>'3500 '!U1044</f>
        <v>0.85726443237283001</v>
      </c>
      <c r="N1032" s="59">
        <f>'3500 '!V1044</f>
        <v>1092.5437099999999</v>
      </c>
      <c r="O1032" s="49">
        <f>'3500 '!AB1044</f>
        <v>0.98320638410727534</v>
      </c>
      <c r="P1032" s="59">
        <f>G1032+'3500 '!W1044-K1032</f>
        <v>9101.2262599999995</v>
      </c>
      <c r="Q1032" s="81"/>
    </row>
    <row r="1033" spans="1:17" s="6" customFormat="1" ht="18.75" thickTop="1" x14ac:dyDescent="0.25">
      <c r="A1033" s="6" t="str">
        <f>'3500 '!A1045</f>
        <v>b</v>
      </c>
      <c r="B1033" s="69" t="str">
        <f>'3500 '!B1045</f>
        <v/>
      </c>
      <c r="C1033" s="8" t="str">
        <f>'3500 '!C1045</f>
        <v>ხარჯები</v>
      </c>
      <c r="D1033" s="9">
        <f>'3500 '!D1045</f>
        <v>6500</v>
      </c>
      <c r="E1033" s="9">
        <f>'3500 '!E1045</f>
        <v>7654.32</v>
      </c>
      <c r="F1033" s="41">
        <f>'3500 '!F1045</f>
        <v>6562.1</v>
      </c>
      <c r="G1033" s="41">
        <f>'3500 '!G1045</f>
        <v>6561.7762899999998</v>
      </c>
      <c r="H1033" s="50">
        <f>'3500 '!L1045</f>
        <v>0.99995066975510882</v>
      </c>
      <c r="I1033" s="9">
        <f>'3500 '!M1045</f>
        <v>0</v>
      </c>
      <c r="J1033" s="9">
        <f>'3500 '!O1045</f>
        <v>395.82989000000043</v>
      </c>
      <c r="K1033" s="9">
        <f>'3500 '!S1045</f>
        <v>962.55003000000033</v>
      </c>
      <c r="L1033" s="41">
        <f>'3500 '!T1045</f>
        <v>0.32371000000057393</v>
      </c>
      <c r="M1033" s="50">
        <f>'3500 '!U1045</f>
        <v>0.85726443237283001</v>
      </c>
      <c r="N1033" s="60">
        <f>'3500 '!V1045</f>
        <v>1092.5437099999999</v>
      </c>
      <c r="O1033" s="50">
        <f>'3500 '!AB1045</f>
        <v>0.98320638410727534</v>
      </c>
      <c r="P1033" s="60">
        <f>G1033+'3500 '!W1045-K1033</f>
        <v>9101.2262599999995</v>
      </c>
      <c r="Q1033" s="81"/>
    </row>
    <row r="1034" spans="1:17" s="6" customFormat="1" ht="18" x14ac:dyDescent="0.25">
      <c r="A1034" s="6" t="str">
        <f>'3500 '!A1046</f>
        <v>b</v>
      </c>
      <c r="B1034" s="70" t="str">
        <f>'3500 '!B1046</f>
        <v/>
      </c>
      <c r="C1034" s="10" t="str">
        <f>'3500 '!C1046</f>
        <v>შრომის ანაზღაურება</v>
      </c>
      <c r="D1034" s="12">
        <f>'3500 '!D1046</f>
        <v>0</v>
      </c>
      <c r="E1034" s="12">
        <f>'3500 '!E1046</f>
        <v>0</v>
      </c>
      <c r="F1034" s="43">
        <f>'3500 '!F1046</f>
        <v>0</v>
      </c>
      <c r="G1034" s="43">
        <f>'3500 '!G1046</f>
        <v>0</v>
      </c>
      <c r="H1034" s="52" t="str">
        <f>'3500 '!L1046</f>
        <v/>
      </c>
      <c r="I1034" s="12">
        <f>'3500 '!M1046</f>
        <v>0</v>
      </c>
      <c r="J1034" s="12">
        <f>'3500 '!O1046</f>
        <v>0</v>
      </c>
      <c r="K1034" s="12">
        <f>'3500 '!S1046</f>
        <v>0</v>
      </c>
      <c r="L1034" s="43">
        <f>'3500 '!T1046</f>
        <v>0</v>
      </c>
      <c r="M1034" s="52" t="str">
        <f>'3500 '!U1046</f>
        <v/>
      </c>
      <c r="N1034" s="62">
        <f>'3500 '!V1046</f>
        <v>0</v>
      </c>
      <c r="O1034" s="52" t="str">
        <f>'3500 '!AB1046</f>
        <v/>
      </c>
      <c r="P1034" s="62">
        <f>G1034+'3500 '!W1046-K1034</f>
        <v>0</v>
      </c>
      <c r="Q1034" s="81"/>
    </row>
    <row r="1035" spans="1:17" s="6" customFormat="1" ht="18" x14ac:dyDescent="0.25">
      <c r="A1035" s="6" t="str">
        <f>'3500 '!A1047</f>
        <v>b</v>
      </c>
      <c r="B1035" s="70" t="str">
        <f>'3500 '!B1047</f>
        <v/>
      </c>
      <c r="C1035" s="10" t="str">
        <f>'3500 '!C1047</f>
        <v>საქონელი და მომსახურება</v>
      </c>
      <c r="D1035" s="11">
        <f>'3500 '!D1047</f>
        <v>204</v>
      </c>
      <c r="E1035" s="11">
        <f>'3500 '!E1047</f>
        <v>204</v>
      </c>
      <c r="F1035" s="42">
        <f>'3500 '!F1047</f>
        <v>153</v>
      </c>
      <c r="G1035" s="42">
        <f>'3500 '!G1047</f>
        <v>153</v>
      </c>
      <c r="H1035" s="51">
        <f>'3500 '!L1047</f>
        <v>1</v>
      </c>
      <c r="I1035" s="11">
        <f>'3500 '!M1047</f>
        <v>0</v>
      </c>
      <c r="J1035" s="11">
        <f>'3500 '!O1047</f>
        <v>17</v>
      </c>
      <c r="K1035" s="11">
        <f>'3500 '!S1047</f>
        <v>17</v>
      </c>
      <c r="L1035" s="42">
        <f>'3500 '!T1047</f>
        <v>0</v>
      </c>
      <c r="M1035" s="51">
        <f>'3500 '!U1047</f>
        <v>0.75</v>
      </c>
      <c r="N1035" s="61">
        <f>'3500 '!V1047</f>
        <v>51</v>
      </c>
      <c r="O1035" s="51">
        <f>'3500 '!AB1047</f>
        <v>1</v>
      </c>
      <c r="P1035" s="61">
        <f>G1035+'3500 '!W1047-K1035</f>
        <v>187</v>
      </c>
      <c r="Q1035" s="81"/>
    </row>
    <row r="1036" spans="1:17" s="6" customFormat="1" ht="18" x14ac:dyDescent="0.25">
      <c r="A1036" s="6" t="str">
        <f>'3500 '!A1048</f>
        <v>b</v>
      </c>
      <c r="B1036" s="70" t="str">
        <f>'3500 '!B1048</f>
        <v/>
      </c>
      <c r="C1036" s="10" t="str">
        <f>'3500 '!C1048</f>
        <v>პროცენტი</v>
      </c>
      <c r="D1036" s="12">
        <f>'3500 '!D1048</f>
        <v>0</v>
      </c>
      <c r="E1036" s="12">
        <f>'3500 '!E1048</f>
        <v>0</v>
      </c>
      <c r="F1036" s="43">
        <f>'3500 '!F1048</f>
        <v>0</v>
      </c>
      <c r="G1036" s="43">
        <f>'3500 '!G1048</f>
        <v>0</v>
      </c>
      <c r="H1036" s="52" t="str">
        <f>'3500 '!L1048</f>
        <v/>
      </c>
      <c r="I1036" s="12">
        <f>'3500 '!M1048</f>
        <v>0</v>
      </c>
      <c r="J1036" s="12">
        <f>'3500 '!O1048</f>
        <v>0</v>
      </c>
      <c r="K1036" s="12">
        <f>'3500 '!S1048</f>
        <v>0</v>
      </c>
      <c r="L1036" s="43">
        <f>'3500 '!T1048</f>
        <v>0</v>
      </c>
      <c r="M1036" s="52" t="str">
        <f>'3500 '!U1048</f>
        <v/>
      </c>
      <c r="N1036" s="62">
        <f>'3500 '!V1048</f>
        <v>0</v>
      </c>
      <c r="O1036" s="52" t="str">
        <f>'3500 '!AB1048</f>
        <v/>
      </c>
      <c r="P1036" s="62">
        <f>G1036+'3500 '!W1048-K1036</f>
        <v>0</v>
      </c>
      <c r="Q1036" s="81"/>
    </row>
    <row r="1037" spans="1:17" s="6" customFormat="1" ht="18" x14ac:dyDescent="0.25">
      <c r="A1037" s="6" t="str">
        <f>'3500 '!A1049</f>
        <v>b</v>
      </c>
      <c r="B1037" s="70" t="str">
        <f>'3500 '!B1049</f>
        <v/>
      </c>
      <c r="C1037" s="10" t="str">
        <f>'3500 '!C1049</f>
        <v>სუბსიდიები</v>
      </c>
      <c r="D1037" s="12">
        <f>'3500 '!D1049</f>
        <v>0</v>
      </c>
      <c r="E1037" s="12">
        <f>'3500 '!E1049</f>
        <v>0</v>
      </c>
      <c r="F1037" s="43">
        <f>'3500 '!F1049</f>
        <v>0</v>
      </c>
      <c r="G1037" s="43">
        <f>'3500 '!G1049</f>
        <v>0</v>
      </c>
      <c r="H1037" s="52" t="str">
        <f>'3500 '!L1049</f>
        <v/>
      </c>
      <c r="I1037" s="12">
        <f>'3500 '!M1049</f>
        <v>0</v>
      </c>
      <c r="J1037" s="12">
        <f>'3500 '!O1049</f>
        <v>0</v>
      </c>
      <c r="K1037" s="12">
        <f>'3500 '!S1049</f>
        <v>0</v>
      </c>
      <c r="L1037" s="43">
        <f>'3500 '!T1049</f>
        <v>0</v>
      </c>
      <c r="M1037" s="52" t="str">
        <f>'3500 '!U1049</f>
        <v/>
      </c>
      <c r="N1037" s="62">
        <f>'3500 '!V1049</f>
        <v>0</v>
      </c>
      <c r="O1037" s="52" t="str">
        <f>'3500 '!AB1049</f>
        <v/>
      </c>
      <c r="P1037" s="62">
        <f>G1037+'3500 '!W1049-K1037</f>
        <v>0</v>
      </c>
      <c r="Q1037" s="81"/>
    </row>
    <row r="1038" spans="1:17" s="6" customFormat="1" ht="18" x14ac:dyDescent="0.25">
      <c r="A1038" s="6" t="str">
        <f>'3500 '!A1050</f>
        <v>b</v>
      </c>
      <c r="B1038" s="70" t="str">
        <f>'3500 '!B1050</f>
        <v/>
      </c>
      <c r="C1038" s="10" t="str">
        <f>'3500 '!C1050</f>
        <v>გრანტები</v>
      </c>
      <c r="D1038" s="12">
        <f>'3500 '!D1050</f>
        <v>0</v>
      </c>
      <c r="E1038" s="12">
        <f>'3500 '!E1050</f>
        <v>0</v>
      </c>
      <c r="F1038" s="43">
        <f>'3500 '!F1050</f>
        <v>0</v>
      </c>
      <c r="G1038" s="43">
        <f>'3500 '!G1050</f>
        <v>0</v>
      </c>
      <c r="H1038" s="52" t="str">
        <f>'3500 '!L1050</f>
        <v/>
      </c>
      <c r="I1038" s="12">
        <f>'3500 '!M1050</f>
        <v>0</v>
      </c>
      <c r="J1038" s="12">
        <f>'3500 '!O1050</f>
        <v>0</v>
      </c>
      <c r="K1038" s="12">
        <f>'3500 '!S1050</f>
        <v>0</v>
      </c>
      <c r="L1038" s="43">
        <f>'3500 '!T1050</f>
        <v>0</v>
      </c>
      <c r="M1038" s="52" t="str">
        <f>'3500 '!U1050</f>
        <v/>
      </c>
      <c r="N1038" s="62">
        <f>'3500 '!V1050</f>
        <v>0</v>
      </c>
      <c r="O1038" s="52" t="str">
        <f>'3500 '!AB1050</f>
        <v/>
      </c>
      <c r="P1038" s="62">
        <f>G1038+'3500 '!W1050-K1038</f>
        <v>0</v>
      </c>
      <c r="Q1038" s="81"/>
    </row>
    <row r="1039" spans="1:17" s="6" customFormat="1" ht="18" x14ac:dyDescent="0.25">
      <c r="A1039" s="6" t="str">
        <f>'3500 '!A1051</f>
        <v>b</v>
      </c>
      <c r="B1039" s="70" t="str">
        <f>'3500 '!B1051</f>
        <v/>
      </c>
      <c r="C1039" s="10" t="str">
        <f>'3500 '!C1051</f>
        <v>სოციალური უზრუნველყოფა</v>
      </c>
      <c r="D1039" s="11">
        <f>'3500 '!D1051</f>
        <v>6296</v>
      </c>
      <c r="E1039" s="11">
        <f>'3500 '!E1051</f>
        <v>7450.32</v>
      </c>
      <c r="F1039" s="42">
        <f>'3500 '!F1051</f>
        <v>6409.1</v>
      </c>
      <c r="G1039" s="42">
        <f>'3500 '!G1051</f>
        <v>6408.7762899999998</v>
      </c>
      <c r="H1039" s="51">
        <f>'3500 '!L1051</f>
        <v>0.99994949212837991</v>
      </c>
      <c r="I1039" s="11">
        <f>'3500 '!M1051</f>
        <v>0</v>
      </c>
      <c r="J1039" s="11">
        <f>'3500 '!O1051</f>
        <v>378.82989000000043</v>
      </c>
      <c r="K1039" s="11">
        <f>'3500 '!S1051</f>
        <v>945.55003000000033</v>
      </c>
      <c r="L1039" s="42">
        <f>'3500 '!T1051</f>
        <v>0.32371000000057393</v>
      </c>
      <c r="M1039" s="51">
        <f>'3500 '!U1051</f>
        <v>0.86020147993643226</v>
      </c>
      <c r="N1039" s="61">
        <f>'3500 '!V1051</f>
        <v>1041.5437099999999</v>
      </c>
      <c r="O1039" s="51">
        <f>'3500 '!AB1051</f>
        <v>0.98274655182596182</v>
      </c>
      <c r="P1039" s="61">
        <f>G1039+'3500 '!W1051-K1039</f>
        <v>8914.2262599999995</v>
      </c>
      <c r="Q1039" s="81"/>
    </row>
    <row r="1040" spans="1:17" s="6" customFormat="1" ht="18" x14ac:dyDescent="0.25">
      <c r="A1040" s="6" t="str">
        <f>'3500 '!A1052</f>
        <v>b</v>
      </c>
      <c r="B1040" s="70" t="str">
        <f>'3500 '!B1052</f>
        <v/>
      </c>
      <c r="C1040" s="10" t="str">
        <f>'3500 '!C1052</f>
        <v>სხვა ხარჯები</v>
      </c>
      <c r="D1040" s="12">
        <f>'3500 '!D1052</f>
        <v>0</v>
      </c>
      <c r="E1040" s="12">
        <f>'3500 '!E1052</f>
        <v>0</v>
      </c>
      <c r="F1040" s="43">
        <f>'3500 '!F1052</f>
        <v>0</v>
      </c>
      <c r="G1040" s="43">
        <f>'3500 '!G1052</f>
        <v>0</v>
      </c>
      <c r="H1040" s="52" t="str">
        <f>'3500 '!L1052</f>
        <v/>
      </c>
      <c r="I1040" s="12">
        <f>'3500 '!M1052</f>
        <v>0</v>
      </c>
      <c r="J1040" s="12">
        <f>'3500 '!O1052</f>
        <v>0</v>
      </c>
      <c r="K1040" s="12">
        <f>'3500 '!S1052</f>
        <v>0</v>
      </c>
      <c r="L1040" s="43">
        <f>'3500 '!T1052</f>
        <v>0</v>
      </c>
      <c r="M1040" s="52" t="str">
        <f>'3500 '!U1052</f>
        <v/>
      </c>
      <c r="N1040" s="62">
        <f>'3500 '!V1052</f>
        <v>0</v>
      </c>
      <c r="O1040" s="52" t="str">
        <f>'3500 '!AB1052</f>
        <v/>
      </c>
      <c r="P1040" s="62">
        <f>G1040+'3500 '!W1052-K1040</f>
        <v>0</v>
      </c>
      <c r="Q1040" s="81"/>
    </row>
    <row r="1041" spans="1:17" s="6" customFormat="1" ht="30" x14ac:dyDescent="0.25">
      <c r="A1041" s="6" t="str">
        <f>'3500 '!A1053</f>
        <v>b</v>
      </c>
      <c r="B1041" s="69" t="str">
        <f>'3500 '!B1053</f>
        <v/>
      </c>
      <c r="C1041" s="13" t="str">
        <f>'3500 '!C1053</f>
        <v>არაფინანსური აქტივების ზრდა</v>
      </c>
      <c r="D1041" s="14">
        <f>'3500 '!D1053</f>
        <v>0</v>
      </c>
      <c r="E1041" s="14">
        <f>'3500 '!E1053</f>
        <v>0</v>
      </c>
      <c r="F1041" s="44">
        <f>'3500 '!F1053</f>
        <v>0</v>
      </c>
      <c r="G1041" s="44">
        <f>'3500 '!G1053</f>
        <v>0</v>
      </c>
      <c r="H1041" s="53" t="str">
        <f>'3500 '!L1053</f>
        <v/>
      </c>
      <c r="I1041" s="14">
        <f>'3500 '!M1053</f>
        <v>0</v>
      </c>
      <c r="J1041" s="14">
        <f>'3500 '!O1053</f>
        <v>0</v>
      </c>
      <c r="K1041" s="14">
        <f>'3500 '!S1053</f>
        <v>0</v>
      </c>
      <c r="L1041" s="44">
        <f>'3500 '!T1053</f>
        <v>0</v>
      </c>
      <c r="M1041" s="53" t="str">
        <f>'3500 '!U1053</f>
        <v/>
      </c>
      <c r="N1041" s="63">
        <f>'3500 '!V1053</f>
        <v>0</v>
      </c>
      <c r="O1041" s="53" t="str">
        <f>'3500 '!AB1053</f>
        <v/>
      </c>
      <c r="P1041" s="63">
        <f>G1041+'3500 '!W1053-K1041</f>
        <v>0</v>
      </c>
      <c r="Q1041" s="81"/>
    </row>
    <row r="1042" spans="1:17" s="6" customFormat="1" x14ac:dyDescent="0.25">
      <c r="A1042" s="6" t="str">
        <f>'3500 '!A1054</f>
        <v>b</v>
      </c>
      <c r="B1042" s="69" t="str">
        <f>'3500 '!B1054</f>
        <v/>
      </c>
      <c r="C1042" s="13" t="str">
        <f>'3500 '!C1054</f>
        <v>ფინანსური აქტივების ზრდა</v>
      </c>
      <c r="D1042" s="14">
        <f>'3500 '!D1054</f>
        <v>0</v>
      </c>
      <c r="E1042" s="14">
        <f>'3500 '!E1054</f>
        <v>0</v>
      </c>
      <c r="F1042" s="44">
        <f>'3500 '!F1054</f>
        <v>0</v>
      </c>
      <c r="G1042" s="44">
        <f>'3500 '!G1054</f>
        <v>0</v>
      </c>
      <c r="H1042" s="53" t="str">
        <f>'3500 '!L1054</f>
        <v/>
      </c>
      <c r="I1042" s="14">
        <f>'3500 '!M1054</f>
        <v>0</v>
      </c>
      <c r="J1042" s="14">
        <f>'3500 '!O1054</f>
        <v>0</v>
      </c>
      <c r="K1042" s="14">
        <f>'3500 '!S1054</f>
        <v>0</v>
      </c>
      <c r="L1042" s="44">
        <f>'3500 '!T1054</f>
        <v>0</v>
      </c>
      <c r="M1042" s="53" t="str">
        <f>'3500 '!U1054</f>
        <v/>
      </c>
      <c r="N1042" s="63">
        <f>'3500 '!V1054</f>
        <v>0</v>
      </c>
      <c r="O1042" s="53" t="str">
        <f>'3500 '!AB1054</f>
        <v/>
      </c>
      <c r="P1042" s="63">
        <f>G1042+'3500 '!W1054-K1042</f>
        <v>0</v>
      </c>
      <c r="Q1042" s="81"/>
    </row>
    <row r="1043" spans="1:17" s="6" customFormat="1" ht="15.75" thickBot="1" x14ac:dyDescent="0.3">
      <c r="A1043" s="6" t="str">
        <f>'3500 '!A1055</f>
        <v>b</v>
      </c>
      <c r="B1043" s="71" t="str">
        <f>'3500 '!B1055</f>
        <v/>
      </c>
      <c r="C1043" s="17" t="str">
        <f>'3500 '!C1055</f>
        <v>ვალდებულებების კლება</v>
      </c>
      <c r="D1043" s="18">
        <f>'3500 '!D1055</f>
        <v>0</v>
      </c>
      <c r="E1043" s="18">
        <f>'3500 '!E1055</f>
        <v>0</v>
      </c>
      <c r="F1043" s="46">
        <f>'3500 '!F1055</f>
        <v>0</v>
      </c>
      <c r="G1043" s="46">
        <f>'3500 '!G1055</f>
        <v>0</v>
      </c>
      <c r="H1043" s="55" t="str">
        <f>'3500 '!L1055</f>
        <v/>
      </c>
      <c r="I1043" s="18">
        <f>'3500 '!M1055</f>
        <v>0</v>
      </c>
      <c r="J1043" s="18">
        <f>'3500 '!O1055</f>
        <v>0</v>
      </c>
      <c r="K1043" s="18">
        <f>'3500 '!S1055</f>
        <v>0</v>
      </c>
      <c r="L1043" s="46">
        <f>'3500 '!T1055</f>
        <v>0</v>
      </c>
      <c r="M1043" s="55" t="str">
        <f>'3500 '!U1055</f>
        <v/>
      </c>
      <c r="N1043" s="65">
        <f>'3500 '!V1055</f>
        <v>0</v>
      </c>
      <c r="O1043" s="55" t="str">
        <f>'3500 '!AB1055</f>
        <v/>
      </c>
      <c r="P1043" s="65">
        <f>G1043+'3500 '!W1055-K1043</f>
        <v>0</v>
      </c>
      <c r="Q1043" s="81"/>
    </row>
    <row r="1044" spans="1:17" s="6" customFormat="1" ht="48.75" thickTop="1" thickBot="1" x14ac:dyDescent="0.3">
      <c r="A1044" s="6" t="str">
        <f>'3500 '!A1056</f>
        <v>a</v>
      </c>
      <c r="B1044" s="67" t="str">
        <f>'3500 '!B1056</f>
        <v>35 03 03 03</v>
      </c>
      <c r="C1044" s="19" t="str">
        <f>'3500 '!C1056</f>
        <v>ბავშვთა ონკოჰემატოლოგიური მომსახურება</v>
      </c>
      <c r="D1044" s="7">
        <f>'3500 '!D1056</f>
        <v>2000</v>
      </c>
      <c r="E1044" s="7">
        <f>'3500 '!E1056</f>
        <v>1274</v>
      </c>
      <c r="F1044" s="40">
        <f>'3500 '!F1056</f>
        <v>956</v>
      </c>
      <c r="G1044" s="40">
        <f>'3500 '!G1056</f>
        <v>955.49993999999992</v>
      </c>
      <c r="H1044" s="49">
        <f>'3500 '!L1056</f>
        <v>0.99947692468619243</v>
      </c>
      <c r="I1044" s="7">
        <f>'3500 '!M1056</f>
        <v>0</v>
      </c>
      <c r="J1044" s="7">
        <f>'3500 '!O1056</f>
        <v>106.16665999999998</v>
      </c>
      <c r="K1044" s="7">
        <f>'3500 '!S1056</f>
        <v>106.16665999999987</v>
      </c>
      <c r="L1044" s="40">
        <f>'3500 '!T1056</f>
        <v>0.50006000000007589</v>
      </c>
      <c r="M1044" s="49">
        <f>'3500 '!U1056</f>
        <v>0.7499999529042386</v>
      </c>
      <c r="N1044" s="59">
        <f>'3500 '!V1056</f>
        <v>318.50006000000008</v>
      </c>
      <c r="O1044" s="49">
        <f>'3500 '!AB1056</f>
        <v>0.9999999529042386</v>
      </c>
      <c r="P1044" s="59">
        <f>G1044+'3500 '!W1056-K1044</f>
        <v>1167.8332800000001</v>
      </c>
      <c r="Q1044" s="81"/>
    </row>
    <row r="1045" spans="1:17" s="6" customFormat="1" ht="18.75" thickTop="1" x14ac:dyDescent="0.25">
      <c r="A1045" s="6" t="str">
        <f>'3500 '!A1057</f>
        <v>b</v>
      </c>
      <c r="B1045" s="69" t="str">
        <f>'3500 '!B1057</f>
        <v/>
      </c>
      <c r="C1045" s="8" t="str">
        <f>'3500 '!C1057</f>
        <v>ხარჯები</v>
      </c>
      <c r="D1045" s="9">
        <f>'3500 '!D1057</f>
        <v>2000</v>
      </c>
      <c r="E1045" s="9">
        <f>'3500 '!E1057</f>
        <v>1274</v>
      </c>
      <c r="F1045" s="41">
        <f>'3500 '!F1057</f>
        <v>956</v>
      </c>
      <c r="G1045" s="41">
        <f>'3500 '!G1057</f>
        <v>955.49993999999992</v>
      </c>
      <c r="H1045" s="50">
        <f>'3500 '!L1057</f>
        <v>0.99947692468619243</v>
      </c>
      <c r="I1045" s="9">
        <f>'3500 '!M1057</f>
        <v>0</v>
      </c>
      <c r="J1045" s="9">
        <f>'3500 '!O1057</f>
        <v>106.16665999999998</v>
      </c>
      <c r="K1045" s="9">
        <f>'3500 '!S1057</f>
        <v>106.16665999999987</v>
      </c>
      <c r="L1045" s="41">
        <f>'3500 '!T1057</f>
        <v>0.50006000000007589</v>
      </c>
      <c r="M1045" s="50">
        <f>'3500 '!U1057</f>
        <v>0.7499999529042386</v>
      </c>
      <c r="N1045" s="60">
        <f>'3500 '!V1057</f>
        <v>318.50006000000008</v>
      </c>
      <c r="O1045" s="50">
        <f>'3500 '!AB1057</f>
        <v>0.9999999529042386</v>
      </c>
      <c r="P1045" s="60">
        <f>G1045+'3500 '!W1057-K1045</f>
        <v>1167.8332800000001</v>
      </c>
      <c r="Q1045" s="81"/>
    </row>
    <row r="1046" spans="1:17" s="6" customFormat="1" ht="18" x14ac:dyDescent="0.25">
      <c r="A1046" s="6" t="str">
        <f>'3500 '!A1058</f>
        <v>b</v>
      </c>
      <c r="B1046" s="70" t="str">
        <f>'3500 '!B1058</f>
        <v/>
      </c>
      <c r="C1046" s="10" t="str">
        <f>'3500 '!C1058</f>
        <v>შრომის ანაზღაურება</v>
      </c>
      <c r="D1046" s="12">
        <f>'3500 '!D1058</f>
        <v>0</v>
      </c>
      <c r="E1046" s="12">
        <f>'3500 '!E1058</f>
        <v>0</v>
      </c>
      <c r="F1046" s="43">
        <f>'3500 '!F1058</f>
        <v>0</v>
      </c>
      <c r="G1046" s="43">
        <f>'3500 '!G1058</f>
        <v>0</v>
      </c>
      <c r="H1046" s="52" t="str">
        <f>'3500 '!L1058</f>
        <v/>
      </c>
      <c r="I1046" s="12">
        <f>'3500 '!M1058</f>
        <v>0</v>
      </c>
      <c r="J1046" s="12">
        <f>'3500 '!O1058</f>
        <v>0</v>
      </c>
      <c r="K1046" s="12">
        <f>'3500 '!S1058</f>
        <v>0</v>
      </c>
      <c r="L1046" s="43">
        <f>'3500 '!T1058</f>
        <v>0</v>
      </c>
      <c r="M1046" s="52" t="str">
        <f>'3500 '!U1058</f>
        <v/>
      </c>
      <c r="N1046" s="62">
        <f>'3500 '!V1058</f>
        <v>0</v>
      </c>
      <c r="O1046" s="52" t="str">
        <f>'3500 '!AB1058</f>
        <v/>
      </c>
      <c r="P1046" s="62">
        <f>G1046+'3500 '!W1058-K1046</f>
        <v>0</v>
      </c>
      <c r="Q1046" s="81"/>
    </row>
    <row r="1047" spans="1:17" s="6" customFormat="1" ht="18" x14ac:dyDescent="0.25">
      <c r="A1047" s="6" t="str">
        <f>'3500 '!A1059</f>
        <v>b</v>
      </c>
      <c r="B1047" s="70" t="str">
        <f>'3500 '!B1059</f>
        <v/>
      </c>
      <c r="C1047" s="10" t="str">
        <f>'3500 '!C1059</f>
        <v>საქონელი და მომსახურება</v>
      </c>
      <c r="D1047" s="12">
        <f>'3500 '!D1059</f>
        <v>0</v>
      </c>
      <c r="E1047" s="12">
        <f>'3500 '!E1059</f>
        <v>0</v>
      </c>
      <c r="F1047" s="43">
        <f>'3500 '!F1059</f>
        <v>0</v>
      </c>
      <c r="G1047" s="43">
        <f>'3500 '!G1059</f>
        <v>0</v>
      </c>
      <c r="H1047" s="52" t="str">
        <f>'3500 '!L1059</f>
        <v/>
      </c>
      <c r="I1047" s="12">
        <f>'3500 '!M1059</f>
        <v>0</v>
      </c>
      <c r="J1047" s="12">
        <f>'3500 '!O1059</f>
        <v>0</v>
      </c>
      <c r="K1047" s="12">
        <f>'3500 '!S1059</f>
        <v>0</v>
      </c>
      <c r="L1047" s="43">
        <f>'3500 '!T1059</f>
        <v>0</v>
      </c>
      <c r="M1047" s="52" t="str">
        <f>'3500 '!U1059</f>
        <v/>
      </c>
      <c r="N1047" s="62">
        <f>'3500 '!V1059</f>
        <v>0</v>
      </c>
      <c r="O1047" s="52" t="str">
        <f>'3500 '!AB1059</f>
        <v/>
      </c>
      <c r="P1047" s="62">
        <f>G1047+'3500 '!W1059-K1047</f>
        <v>0</v>
      </c>
      <c r="Q1047" s="81"/>
    </row>
    <row r="1048" spans="1:17" s="6" customFormat="1" ht="18" x14ac:dyDescent="0.25">
      <c r="A1048" s="6" t="str">
        <f>'3500 '!A1060</f>
        <v>b</v>
      </c>
      <c r="B1048" s="70" t="str">
        <f>'3500 '!B1060</f>
        <v/>
      </c>
      <c r="C1048" s="10" t="str">
        <f>'3500 '!C1060</f>
        <v>პროცენტი</v>
      </c>
      <c r="D1048" s="12">
        <f>'3500 '!D1060</f>
        <v>0</v>
      </c>
      <c r="E1048" s="12">
        <f>'3500 '!E1060</f>
        <v>0</v>
      </c>
      <c r="F1048" s="43">
        <f>'3500 '!F1060</f>
        <v>0</v>
      </c>
      <c r="G1048" s="43">
        <f>'3500 '!G1060</f>
        <v>0</v>
      </c>
      <c r="H1048" s="52" t="str">
        <f>'3500 '!L1060</f>
        <v/>
      </c>
      <c r="I1048" s="12">
        <f>'3500 '!M1060</f>
        <v>0</v>
      </c>
      <c r="J1048" s="12">
        <f>'3500 '!O1060</f>
        <v>0</v>
      </c>
      <c r="K1048" s="12">
        <f>'3500 '!S1060</f>
        <v>0</v>
      </c>
      <c r="L1048" s="43">
        <f>'3500 '!T1060</f>
        <v>0</v>
      </c>
      <c r="M1048" s="52" t="str">
        <f>'3500 '!U1060</f>
        <v/>
      </c>
      <c r="N1048" s="62">
        <f>'3500 '!V1060</f>
        <v>0</v>
      </c>
      <c r="O1048" s="52" t="str">
        <f>'3500 '!AB1060</f>
        <v/>
      </c>
      <c r="P1048" s="62">
        <f>G1048+'3500 '!W1060-K1048</f>
        <v>0</v>
      </c>
      <c r="Q1048" s="81"/>
    </row>
    <row r="1049" spans="1:17" s="6" customFormat="1" ht="18" x14ac:dyDescent="0.25">
      <c r="A1049" s="6" t="str">
        <f>'3500 '!A1061</f>
        <v>b</v>
      </c>
      <c r="B1049" s="70" t="str">
        <f>'3500 '!B1061</f>
        <v/>
      </c>
      <c r="C1049" s="10" t="str">
        <f>'3500 '!C1061</f>
        <v>სუბსიდიები</v>
      </c>
      <c r="D1049" s="12">
        <f>'3500 '!D1061</f>
        <v>0</v>
      </c>
      <c r="E1049" s="12">
        <f>'3500 '!E1061</f>
        <v>0</v>
      </c>
      <c r="F1049" s="43">
        <f>'3500 '!F1061</f>
        <v>0</v>
      </c>
      <c r="G1049" s="43">
        <f>'3500 '!G1061</f>
        <v>0</v>
      </c>
      <c r="H1049" s="52" t="str">
        <f>'3500 '!L1061</f>
        <v/>
      </c>
      <c r="I1049" s="12">
        <f>'3500 '!M1061</f>
        <v>0</v>
      </c>
      <c r="J1049" s="12">
        <f>'3500 '!O1061</f>
        <v>0</v>
      </c>
      <c r="K1049" s="12">
        <f>'3500 '!S1061</f>
        <v>0</v>
      </c>
      <c r="L1049" s="43">
        <f>'3500 '!T1061</f>
        <v>0</v>
      </c>
      <c r="M1049" s="52" t="str">
        <f>'3500 '!U1061</f>
        <v/>
      </c>
      <c r="N1049" s="62">
        <f>'3500 '!V1061</f>
        <v>0</v>
      </c>
      <c r="O1049" s="52" t="str">
        <f>'3500 '!AB1061</f>
        <v/>
      </c>
      <c r="P1049" s="62">
        <f>G1049+'3500 '!W1061-K1049</f>
        <v>0</v>
      </c>
      <c r="Q1049" s="81"/>
    </row>
    <row r="1050" spans="1:17" s="6" customFormat="1" ht="18" x14ac:dyDescent="0.25">
      <c r="A1050" s="6" t="str">
        <f>'3500 '!A1062</f>
        <v>b</v>
      </c>
      <c r="B1050" s="70" t="str">
        <f>'3500 '!B1062</f>
        <v/>
      </c>
      <c r="C1050" s="10" t="str">
        <f>'3500 '!C1062</f>
        <v>გრანტები</v>
      </c>
      <c r="D1050" s="12">
        <f>'3500 '!D1062</f>
        <v>0</v>
      </c>
      <c r="E1050" s="12">
        <f>'3500 '!E1062</f>
        <v>0</v>
      </c>
      <c r="F1050" s="43">
        <f>'3500 '!F1062</f>
        <v>0</v>
      </c>
      <c r="G1050" s="43">
        <f>'3500 '!G1062</f>
        <v>0</v>
      </c>
      <c r="H1050" s="52" t="str">
        <f>'3500 '!L1062</f>
        <v/>
      </c>
      <c r="I1050" s="12">
        <f>'3500 '!M1062</f>
        <v>0</v>
      </c>
      <c r="J1050" s="12">
        <f>'3500 '!O1062</f>
        <v>0</v>
      </c>
      <c r="K1050" s="12">
        <f>'3500 '!S1062</f>
        <v>0</v>
      </c>
      <c r="L1050" s="43">
        <f>'3500 '!T1062</f>
        <v>0</v>
      </c>
      <c r="M1050" s="52" t="str">
        <f>'3500 '!U1062</f>
        <v/>
      </c>
      <c r="N1050" s="62">
        <f>'3500 '!V1062</f>
        <v>0</v>
      </c>
      <c r="O1050" s="52" t="str">
        <f>'3500 '!AB1062</f>
        <v/>
      </c>
      <c r="P1050" s="62">
        <f>G1050+'3500 '!W1062-K1050</f>
        <v>0</v>
      </c>
      <c r="Q1050" s="81"/>
    </row>
    <row r="1051" spans="1:17" s="6" customFormat="1" ht="18" x14ac:dyDescent="0.25">
      <c r="A1051" s="6" t="str">
        <f>'3500 '!A1063</f>
        <v>b</v>
      </c>
      <c r="B1051" s="70" t="str">
        <f>'3500 '!B1063</f>
        <v/>
      </c>
      <c r="C1051" s="10" t="str">
        <f>'3500 '!C1063</f>
        <v>სოციალური უზრუნველყოფა</v>
      </c>
      <c r="D1051" s="11">
        <f>'3500 '!D1063</f>
        <v>2000</v>
      </c>
      <c r="E1051" s="11">
        <f>'3500 '!E1063</f>
        <v>1274</v>
      </c>
      <c r="F1051" s="42">
        <f>'3500 '!F1063</f>
        <v>956</v>
      </c>
      <c r="G1051" s="42">
        <f>'3500 '!G1063</f>
        <v>955.49993999999992</v>
      </c>
      <c r="H1051" s="51">
        <f>'3500 '!L1063</f>
        <v>0.99947692468619243</v>
      </c>
      <c r="I1051" s="11">
        <f>'3500 '!M1063</f>
        <v>0</v>
      </c>
      <c r="J1051" s="11">
        <f>'3500 '!O1063</f>
        <v>106.16665999999998</v>
      </c>
      <c r="K1051" s="11">
        <f>'3500 '!S1063</f>
        <v>106.16665999999987</v>
      </c>
      <c r="L1051" s="42">
        <f>'3500 '!T1063</f>
        <v>0.50006000000007589</v>
      </c>
      <c r="M1051" s="51">
        <f>'3500 '!U1063</f>
        <v>0.7499999529042386</v>
      </c>
      <c r="N1051" s="61">
        <f>'3500 '!V1063</f>
        <v>318.50006000000008</v>
      </c>
      <c r="O1051" s="51">
        <f>'3500 '!AB1063</f>
        <v>0.9999999529042386</v>
      </c>
      <c r="P1051" s="61">
        <f>G1051+'3500 '!W1063-K1051</f>
        <v>1167.8332800000001</v>
      </c>
      <c r="Q1051" s="81"/>
    </row>
    <row r="1052" spans="1:17" s="6" customFormat="1" ht="18" x14ac:dyDescent="0.25">
      <c r="A1052" s="6" t="str">
        <f>'3500 '!A1064</f>
        <v>b</v>
      </c>
      <c r="B1052" s="70" t="str">
        <f>'3500 '!B1064</f>
        <v/>
      </c>
      <c r="C1052" s="10" t="str">
        <f>'3500 '!C1064</f>
        <v>სხვა ხარჯები</v>
      </c>
      <c r="D1052" s="12">
        <f>'3500 '!D1064</f>
        <v>0</v>
      </c>
      <c r="E1052" s="12">
        <f>'3500 '!E1064</f>
        <v>0</v>
      </c>
      <c r="F1052" s="43">
        <f>'3500 '!F1064</f>
        <v>0</v>
      </c>
      <c r="G1052" s="43">
        <f>'3500 '!G1064</f>
        <v>0</v>
      </c>
      <c r="H1052" s="52" t="str">
        <f>'3500 '!L1064</f>
        <v/>
      </c>
      <c r="I1052" s="12">
        <f>'3500 '!M1064</f>
        <v>0</v>
      </c>
      <c r="J1052" s="12">
        <f>'3500 '!O1064</f>
        <v>0</v>
      </c>
      <c r="K1052" s="12">
        <f>'3500 '!S1064</f>
        <v>0</v>
      </c>
      <c r="L1052" s="43">
        <f>'3500 '!T1064</f>
        <v>0</v>
      </c>
      <c r="M1052" s="52" t="str">
        <f>'3500 '!U1064</f>
        <v/>
      </c>
      <c r="N1052" s="62">
        <f>'3500 '!V1064</f>
        <v>0</v>
      </c>
      <c r="O1052" s="52" t="str">
        <f>'3500 '!AB1064</f>
        <v/>
      </c>
      <c r="P1052" s="62">
        <f>G1052+'3500 '!W1064-K1052</f>
        <v>0</v>
      </c>
      <c r="Q1052" s="81"/>
    </row>
    <row r="1053" spans="1:17" s="6" customFormat="1" ht="30" x14ac:dyDescent="0.25">
      <c r="A1053" s="6" t="str">
        <f>'3500 '!A1065</f>
        <v>b</v>
      </c>
      <c r="B1053" s="69" t="str">
        <f>'3500 '!B1065</f>
        <v/>
      </c>
      <c r="C1053" s="13" t="str">
        <f>'3500 '!C1065</f>
        <v>არაფინანსური აქტივების ზრდა</v>
      </c>
      <c r="D1053" s="14">
        <f>'3500 '!D1065</f>
        <v>0</v>
      </c>
      <c r="E1053" s="14">
        <f>'3500 '!E1065</f>
        <v>0</v>
      </c>
      <c r="F1053" s="44">
        <f>'3500 '!F1065</f>
        <v>0</v>
      </c>
      <c r="G1053" s="44">
        <f>'3500 '!G1065</f>
        <v>0</v>
      </c>
      <c r="H1053" s="53" t="str">
        <f>'3500 '!L1065</f>
        <v/>
      </c>
      <c r="I1053" s="14">
        <f>'3500 '!M1065</f>
        <v>0</v>
      </c>
      <c r="J1053" s="14">
        <f>'3500 '!O1065</f>
        <v>0</v>
      </c>
      <c r="K1053" s="14">
        <f>'3500 '!S1065</f>
        <v>0</v>
      </c>
      <c r="L1053" s="44">
        <f>'3500 '!T1065</f>
        <v>0</v>
      </c>
      <c r="M1053" s="53" t="str">
        <f>'3500 '!U1065</f>
        <v/>
      </c>
      <c r="N1053" s="63">
        <f>'3500 '!V1065</f>
        <v>0</v>
      </c>
      <c r="O1053" s="53" t="str">
        <f>'3500 '!AB1065</f>
        <v/>
      </c>
      <c r="P1053" s="63">
        <f>G1053+'3500 '!W1065-K1053</f>
        <v>0</v>
      </c>
      <c r="Q1053" s="81"/>
    </row>
    <row r="1054" spans="1:17" s="6" customFormat="1" x14ac:dyDescent="0.25">
      <c r="A1054" s="6" t="str">
        <f>'3500 '!A1066</f>
        <v>b</v>
      </c>
      <c r="B1054" s="69" t="str">
        <f>'3500 '!B1066</f>
        <v/>
      </c>
      <c r="C1054" s="13" t="str">
        <f>'3500 '!C1066</f>
        <v>ფინანსური აქტივების ზრდა</v>
      </c>
      <c r="D1054" s="14">
        <f>'3500 '!D1066</f>
        <v>0</v>
      </c>
      <c r="E1054" s="14">
        <f>'3500 '!E1066</f>
        <v>0</v>
      </c>
      <c r="F1054" s="44">
        <f>'3500 '!F1066</f>
        <v>0</v>
      </c>
      <c r="G1054" s="44">
        <f>'3500 '!G1066</f>
        <v>0</v>
      </c>
      <c r="H1054" s="53" t="str">
        <f>'3500 '!L1066</f>
        <v/>
      </c>
      <c r="I1054" s="14">
        <f>'3500 '!M1066</f>
        <v>0</v>
      </c>
      <c r="J1054" s="14">
        <f>'3500 '!O1066</f>
        <v>0</v>
      </c>
      <c r="K1054" s="14">
        <f>'3500 '!S1066</f>
        <v>0</v>
      </c>
      <c r="L1054" s="44">
        <f>'3500 '!T1066</f>
        <v>0</v>
      </c>
      <c r="M1054" s="53" t="str">
        <f>'3500 '!U1066</f>
        <v/>
      </c>
      <c r="N1054" s="63">
        <f>'3500 '!V1066</f>
        <v>0</v>
      </c>
      <c r="O1054" s="53" t="str">
        <f>'3500 '!AB1066</f>
        <v/>
      </c>
      <c r="P1054" s="63">
        <f>G1054+'3500 '!W1066-K1054</f>
        <v>0</v>
      </c>
      <c r="Q1054" s="81"/>
    </row>
    <row r="1055" spans="1:17" s="6" customFormat="1" ht="15.75" thickBot="1" x14ac:dyDescent="0.3">
      <c r="A1055" s="6" t="str">
        <f>'3500 '!A1067</f>
        <v>b</v>
      </c>
      <c r="B1055" s="71" t="str">
        <f>'3500 '!B1067</f>
        <v/>
      </c>
      <c r="C1055" s="17" t="str">
        <f>'3500 '!C1067</f>
        <v>ვალდებულებების კლება</v>
      </c>
      <c r="D1055" s="18">
        <f>'3500 '!D1067</f>
        <v>0</v>
      </c>
      <c r="E1055" s="18">
        <f>'3500 '!E1067</f>
        <v>0</v>
      </c>
      <c r="F1055" s="46">
        <f>'3500 '!F1067</f>
        <v>0</v>
      </c>
      <c r="G1055" s="46">
        <f>'3500 '!G1067</f>
        <v>0</v>
      </c>
      <c r="H1055" s="55" t="str">
        <f>'3500 '!L1067</f>
        <v/>
      </c>
      <c r="I1055" s="18">
        <f>'3500 '!M1067</f>
        <v>0</v>
      </c>
      <c r="J1055" s="18">
        <f>'3500 '!O1067</f>
        <v>0</v>
      </c>
      <c r="K1055" s="18">
        <f>'3500 '!S1067</f>
        <v>0</v>
      </c>
      <c r="L1055" s="46">
        <f>'3500 '!T1067</f>
        <v>0</v>
      </c>
      <c r="M1055" s="55" t="str">
        <f>'3500 '!U1067</f>
        <v/>
      </c>
      <c r="N1055" s="65">
        <f>'3500 '!V1067</f>
        <v>0</v>
      </c>
      <c r="O1055" s="55" t="str">
        <f>'3500 '!AB1067</f>
        <v/>
      </c>
      <c r="P1055" s="65">
        <f>G1055+'3500 '!W1067-K1055</f>
        <v>0</v>
      </c>
      <c r="Q1055" s="81"/>
    </row>
    <row r="1056" spans="1:17" s="6" customFormat="1" ht="33" thickTop="1" thickBot="1" x14ac:dyDescent="0.3">
      <c r="A1056" s="6" t="str">
        <f>'3500 '!A1068</f>
        <v>a</v>
      </c>
      <c r="B1056" s="67" t="str">
        <f>'3500 '!B1068</f>
        <v>35 03 03 04</v>
      </c>
      <c r="C1056" s="19" t="str">
        <f>'3500 '!C1068</f>
        <v>დიალიზი და თირკმლის ტრანსპლანტაცია</v>
      </c>
      <c r="D1056" s="7">
        <f>'3500 '!D1068</f>
        <v>29465</v>
      </c>
      <c r="E1056" s="7">
        <f>'3500 '!E1068</f>
        <v>28952.925999999999</v>
      </c>
      <c r="F1056" s="40">
        <f>'3500 '!F1068</f>
        <v>21939.887999999999</v>
      </c>
      <c r="G1056" s="40">
        <f>'3500 '!G1068</f>
        <v>21898.511149999998</v>
      </c>
      <c r="H1056" s="49">
        <f>'3500 '!L1068</f>
        <v>0.99811408107461619</v>
      </c>
      <c r="I1056" s="7">
        <f>'3500 '!M1068</f>
        <v>0</v>
      </c>
      <c r="J1056" s="7">
        <f>'3500 '!O1068</f>
        <v>2696.2866299999996</v>
      </c>
      <c r="K1056" s="7">
        <f>'3500 '!S1068</f>
        <v>2524.4438699999992</v>
      </c>
      <c r="L1056" s="40">
        <f>'3500 '!T1068</f>
        <v>41.376850000000559</v>
      </c>
      <c r="M1056" s="49">
        <f>'3500 '!U1068</f>
        <v>0.75634881082485406</v>
      </c>
      <c r="N1056" s="59">
        <f>'3500 '!V1068</f>
        <v>7054.414850000001</v>
      </c>
      <c r="O1056" s="49">
        <f>'3500 '!AB1068</f>
        <v>1.1416639254353773</v>
      </c>
      <c r="P1056" s="59">
        <f>G1056+'3500 '!W1068-K1056</f>
        <v>27231.467280000001</v>
      </c>
    </row>
    <row r="1057" spans="1:17" s="6" customFormat="1" ht="18.75" thickTop="1" x14ac:dyDescent="0.25">
      <c r="A1057" s="6" t="str">
        <f>'3500 '!A1069</f>
        <v>a</v>
      </c>
      <c r="B1057" s="69" t="str">
        <f>'3500 '!B1069</f>
        <v/>
      </c>
      <c r="C1057" s="8" t="str">
        <f>'3500 '!C1069</f>
        <v>ხარჯები</v>
      </c>
      <c r="D1057" s="9">
        <f>'3500 '!D1069</f>
        <v>29465</v>
      </c>
      <c r="E1057" s="9">
        <f>'3500 '!E1069</f>
        <v>28944.748</v>
      </c>
      <c r="F1057" s="41">
        <f>'3500 '!F1069</f>
        <v>21931.71</v>
      </c>
      <c r="G1057" s="41">
        <f>'3500 '!G1069</f>
        <v>21890.350279999999</v>
      </c>
      <c r="H1057" s="50">
        <f>'3500 '!L1069</f>
        <v>0.99811415890507393</v>
      </c>
      <c r="I1057" s="9">
        <f>'3500 '!M1069</f>
        <v>0</v>
      </c>
      <c r="J1057" s="9">
        <f>'3500 '!O1069</f>
        <v>2696.2866299999996</v>
      </c>
      <c r="K1057" s="9">
        <f>'3500 '!S1069</f>
        <v>2524.4438699999992</v>
      </c>
      <c r="L1057" s="41">
        <f>'3500 '!T1069</f>
        <v>41.35972000000038</v>
      </c>
      <c r="M1057" s="50">
        <f>'3500 '!U1069</f>
        <v>0.75628056184838777</v>
      </c>
      <c r="N1057" s="60">
        <f>'3500 '!V1069</f>
        <v>7054.3977200000008</v>
      </c>
      <c r="O1057" s="50">
        <f>'3500 '!AB1069</f>
        <v>1.1417045427377706</v>
      </c>
      <c r="P1057" s="60">
        <f>G1057+'3500 '!W1069-K1057</f>
        <v>27223.306410000001</v>
      </c>
    </row>
    <row r="1058" spans="1:17" s="6" customFormat="1" ht="18" x14ac:dyDescent="0.25">
      <c r="A1058" s="6" t="str">
        <f>'3500 '!A1070</f>
        <v>b</v>
      </c>
      <c r="B1058" s="70" t="str">
        <f>'3500 '!B1070</f>
        <v/>
      </c>
      <c r="C1058" s="10" t="str">
        <f>'3500 '!C1070</f>
        <v>შრომის ანაზღაურება</v>
      </c>
      <c r="D1058" s="12">
        <f>'3500 '!D1070</f>
        <v>0</v>
      </c>
      <c r="E1058" s="12">
        <f>'3500 '!E1070</f>
        <v>0</v>
      </c>
      <c r="F1058" s="43">
        <f>'3500 '!F1070</f>
        <v>0</v>
      </c>
      <c r="G1058" s="43">
        <f>'3500 '!G1070</f>
        <v>0</v>
      </c>
      <c r="H1058" s="52" t="str">
        <f>'3500 '!L1070</f>
        <v/>
      </c>
      <c r="I1058" s="12">
        <f>'3500 '!M1070</f>
        <v>0</v>
      </c>
      <c r="J1058" s="12">
        <f>'3500 '!O1070</f>
        <v>0</v>
      </c>
      <c r="K1058" s="12">
        <f>'3500 '!S1070</f>
        <v>0</v>
      </c>
      <c r="L1058" s="43">
        <f>'3500 '!T1070</f>
        <v>0</v>
      </c>
      <c r="M1058" s="52" t="str">
        <f>'3500 '!U1070</f>
        <v/>
      </c>
      <c r="N1058" s="62">
        <f>'3500 '!V1070</f>
        <v>0</v>
      </c>
      <c r="O1058" s="52" t="str">
        <f>'3500 '!AB1070</f>
        <v/>
      </c>
      <c r="P1058" s="62">
        <f>G1058+'3500 '!W1070-K1058</f>
        <v>0</v>
      </c>
    </row>
    <row r="1059" spans="1:17" s="6" customFormat="1" ht="18" x14ac:dyDescent="0.25">
      <c r="A1059" s="6" t="str">
        <f>'3500 '!A1071</f>
        <v>a</v>
      </c>
      <c r="B1059" s="70" t="str">
        <f>'3500 '!B1071</f>
        <v/>
      </c>
      <c r="C1059" s="10" t="str">
        <f>'3500 '!C1071</f>
        <v>საქონელი და მომსახურება</v>
      </c>
      <c r="D1059" s="11">
        <f>'3500 '!D1071</f>
        <v>36</v>
      </c>
      <c r="E1059" s="11">
        <f>'3500 '!E1071</f>
        <v>36</v>
      </c>
      <c r="F1059" s="42">
        <f>'3500 '!F1071</f>
        <v>27</v>
      </c>
      <c r="G1059" s="42">
        <f>'3500 '!G1071</f>
        <v>27</v>
      </c>
      <c r="H1059" s="51">
        <f>'3500 '!L1071</f>
        <v>1</v>
      </c>
      <c r="I1059" s="11">
        <f>'3500 '!M1071</f>
        <v>0</v>
      </c>
      <c r="J1059" s="11">
        <f>'3500 '!O1071</f>
        <v>3</v>
      </c>
      <c r="K1059" s="11">
        <f>'3500 '!S1071</f>
        <v>3</v>
      </c>
      <c r="L1059" s="42">
        <f>'3500 '!T1071</f>
        <v>0</v>
      </c>
      <c r="M1059" s="51">
        <f>'3500 '!U1071</f>
        <v>0.75</v>
      </c>
      <c r="N1059" s="61">
        <f>'3500 '!V1071</f>
        <v>9</v>
      </c>
      <c r="O1059" s="51">
        <f>'3500 '!AB1071</f>
        <v>1</v>
      </c>
      <c r="P1059" s="61">
        <f>G1059+'3500 '!W1071-K1059</f>
        <v>33</v>
      </c>
    </row>
    <row r="1060" spans="1:17" s="6" customFormat="1" ht="18" x14ac:dyDescent="0.25">
      <c r="A1060" s="6" t="str">
        <f>'3500 '!A1072</f>
        <v>b</v>
      </c>
      <c r="B1060" s="70" t="str">
        <f>'3500 '!B1072</f>
        <v/>
      </c>
      <c r="C1060" s="10" t="str">
        <f>'3500 '!C1072</f>
        <v>პროცენტი</v>
      </c>
      <c r="D1060" s="12">
        <f>'3500 '!D1072</f>
        <v>0</v>
      </c>
      <c r="E1060" s="12">
        <f>'3500 '!E1072</f>
        <v>0</v>
      </c>
      <c r="F1060" s="43">
        <f>'3500 '!F1072</f>
        <v>0</v>
      </c>
      <c r="G1060" s="43">
        <f>'3500 '!G1072</f>
        <v>0</v>
      </c>
      <c r="H1060" s="52" t="str">
        <f>'3500 '!L1072</f>
        <v/>
      </c>
      <c r="I1060" s="12">
        <f>'3500 '!M1072</f>
        <v>0</v>
      </c>
      <c r="J1060" s="12">
        <f>'3500 '!O1072</f>
        <v>0</v>
      </c>
      <c r="K1060" s="12">
        <f>'3500 '!S1072</f>
        <v>0</v>
      </c>
      <c r="L1060" s="43">
        <f>'3500 '!T1072</f>
        <v>0</v>
      </c>
      <c r="M1060" s="52" t="str">
        <f>'3500 '!U1072</f>
        <v/>
      </c>
      <c r="N1060" s="62">
        <f>'3500 '!V1072</f>
        <v>0</v>
      </c>
      <c r="O1060" s="52" t="str">
        <f>'3500 '!AB1072</f>
        <v/>
      </c>
      <c r="P1060" s="62">
        <f>G1060+'3500 '!W1072-K1060</f>
        <v>0</v>
      </c>
    </row>
    <row r="1061" spans="1:17" s="6" customFormat="1" ht="18" x14ac:dyDescent="0.25">
      <c r="A1061" s="6" t="str">
        <f>'3500 '!A1073</f>
        <v>b</v>
      </c>
      <c r="B1061" s="70" t="str">
        <f>'3500 '!B1073</f>
        <v/>
      </c>
      <c r="C1061" s="10" t="str">
        <f>'3500 '!C1073</f>
        <v>სუბსიდიები</v>
      </c>
      <c r="D1061" s="12">
        <f>'3500 '!D1073</f>
        <v>0</v>
      </c>
      <c r="E1061" s="12">
        <f>'3500 '!E1073</f>
        <v>0</v>
      </c>
      <c r="F1061" s="43">
        <f>'3500 '!F1073</f>
        <v>0</v>
      </c>
      <c r="G1061" s="43">
        <f>'3500 '!G1073</f>
        <v>0</v>
      </c>
      <c r="H1061" s="52" t="str">
        <f>'3500 '!L1073</f>
        <v/>
      </c>
      <c r="I1061" s="12">
        <f>'3500 '!M1073</f>
        <v>0</v>
      </c>
      <c r="J1061" s="12">
        <f>'3500 '!O1073</f>
        <v>0</v>
      </c>
      <c r="K1061" s="12">
        <f>'3500 '!S1073</f>
        <v>0</v>
      </c>
      <c r="L1061" s="43">
        <f>'3500 '!T1073</f>
        <v>0</v>
      </c>
      <c r="M1061" s="52" t="str">
        <f>'3500 '!U1073</f>
        <v/>
      </c>
      <c r="N1061" s="62">
        <f>'3500 '!V1073</f>
        <v>0</v>
      </c>
      <c r="O1061" s="52" t="str">
        <f>'3500 '!AB1073</f>
        <v/>
      </c>
      <c r="P1061" s="62">
        <f>G1061+'3500 '!W1073-K1061</f>
        <v>0</v>
      </c>
    </row>
    <row r="1062" spans="1:17" s="6" customFormat="1" ht="18" x14ac:dyDescent="0.25">
      <c r="A1062" s="6" t="str">
        <f>'3500 '!A1074</f>
        <v>b</v>
      </c>
      <c r="B1062" s="70" t="str">
        <f>'3500 '!B1074</f>
        <v/>
      </c>
      <c r="C1062" s="10" t="str">
        <f>'3500 '!C1074</f>
        <v>გრანტები</v>
      </c>
      <c r="D1062" s="12">
        <f>'3500 '!D1074</f>
        <v>0</v>
      </c>
      <c r="E1062" s="12">
        <f>'3500 '!E1074</f>
        <v>0</v>
      </c>
      <c r="F1062" s="43">
        <f>'3500 '!F1074</f>
        <v>0</v>
      </c>
      <c r="G1062" s="43">
        <f>'3500 '!G1074</f>
        <v>0</v>
      </c>
      <c r="H1062" s="52" t="str">
        <f>'3500 '!L1074</f>
        <v/>
      </c>
      <c r="I1062" s="12">
        <f>'3500 '!M1074</f>
        <v>0</v>
      </c>
      <c r="J1062" s="12">
        <f>'3500 '!O1074</f>
        <v>0</v>
      </c>
      <c r="K1062" s="12">
        <f>'3500 '!S1074</f>
        <v>0</v>
      </c>
      <c r="L1062" s="43">
        <f>'3500 '!T1074</f>
        <v>0</v>
      </c>
      <c r="M1062" s="52" t="str">
        <f>'3500 '!U1074</f>
        <v/>
      </c>
      <c r="N1062" s="62">
        <f>'3500 '!V1074</f>
        <v>0</v>
      </c>
      <c r="O1062" s="52" t="str">
        <f>'3500 '!AB1074</f>
        <v/>
      </c>
      <c r="P1062" s="62">
        <f>G1062+'3500 '!W1074-K1062</f>
        <v>0</v>
      </c>
    </row>
    <row r="1063" spans="1:17" s="6" customFormat="1" ht="18" x14ac:dyDescent="0.25">
      <c r="A1063" s="6" t="str">
        <f>'3500 '!A1075</f>
        <v>a</v>
      </c>
      <c r="B1063" s="70" t="str">
        <f>'3500 '!B1075</f>
        <v/>
      </c>
      <c r="C1063" s="10" t="str">
        <f>'3500 '!C1075</f>
        <v>სოციალური უზრუნველყოფა</v>
      </c>
      <c r="D1063" s="11">
        <f>'3500 '!D1075</f>
        <v>29429</v>
      </c>
      <c r="E1063" s="11">
        <f>'3500 '!E1075</f>
        <v>28908.748</v>
      </c>
      <c r="F1063" s="42">
        <f>'3500 '!F1075</f>
        <v>21904.71</v>
      </c>
      <c r="G1063" s="42">
        <f>'3500 '!G1075</f>
        <v>21863.350279999999</v>
      </c>
      <c r="H1063" s="51">
        <f>'3500 '!L1075</f>
        <v>0.99811183439543361</v>
      </c>
      <c r="I1063" s="11">
        <f>'3500 '!M1075</f>
        <v>0</v>
      </c>
      <c r="J1063" s="11">
        <f>'3500 '!O1075</f>
        <v>2693.2866299999996</v>
      </c>
      <c r="K1063" s="11">
        <f>'3500 '!S1075</f>
        <v>2521.4438699999992</v>
      </c>
      <c r="L1063" s="42">
        <f>'3500 '!T1075</f>
        <v>41.35972000000038</v>
      </c>
      <c r="M1063" s="51">
        <f>'3500 '!U1075</f>
        <v>0.75628838301817836</v>
      </c>
      <c r="N1063" s="61">
        <f>'3500 '!V1075</f>
        <v>7045.3977200000008</v>
      </c>
      <c r="O1063" s="51">
        <f>'3500 '!AB1075</f>
        <v>1.141881007091694</v>
      </c>
      <c r="P1063" s="61">
        <f>G1063+'3500 '!W1075-K1063</f>
        <v>27190.306410000001</v>
      </c>
    </row>
    <row r="1064" spans="1:17" s="6" customFormat="1" ht="18" x14ac:dyDescent="0.25">
      <c r="A1064" s="6" t="str">
        <f>'3500 '!A1076</f>
        <v>b</v>
      </c>
      <c r="B1064" s="70" t="str">
        <f>'3500 '!B1076</f>
        <v/>
      </c>
      <c r="C1064" s="10" t="str">
        <f>'3500 '!C1076</f>
        <v>სხვა ხარჯები</v>
      </c>
      <c r="D1064" s="12">
        <f>'3500 '!D1076</f>
        <v>0</v>
      </c>
      <c r="E1064" s="12">
        <f>'3500 '!E1076</f>
        <v>0</v>
      </c>
      <c r="F1064" s="43">
        <f>'3500 '!F1076</f>
        <v>0</v>
      </c>
      <c r="G1064" s="43">
        <f>'3500 '!G1076</f>
        <v>0</v>
      </c>
      <c r="H1064" s="52" t="str">
        <f>'3500 '!L1076</f>
        <v/>
      </c>
      <c r="I1064" s="12">
        <f>'3500 '!M1076</f>
        <v>0</v>
      </c>
      <c r="J1064" s="12">
        <f>'3500 '!O1076</f>
        <v>0</v>
      </c>
      <c r="K1064" s="12">
        <f>'3500 '!S1076</f>
        <v>0</v>
      </c>
      <c r="L1064" s="43">
        <f>'3500 '!T1076</f>
        <v>0</v>
      </c>
      <c r="M1064" s="52" t="str">
        <f>'3500 '!U1076</f>
        <v/>
      </c>
      <c r="N1064" s="62">
        <f>'3500 '!V1076</f>
        <v>0</v>
      </c>
      <c r="O1064" s="52" t="str">
        <f>'3500 '!AB1076</f>
        <v/>
      </c>
      <c r="P1064" s="62">
        <f>G1064+'3500 '!W1076-K1064</f>
        <v>0</v>
      </c>
    </row>
    <row r="1065" spans="1:17" s="6" customFormat="1" ht="30" x14ac:dyDescent="0.25">
      <c r="A1065" s="6" t="str">
        <f>'3500 '!A1077</f>
        <v>b</v>
      </c>
      <c r="B1065" s="69" t="str">
        <f>'3500 '!B1077</f>
        <v/>
      </c>
      <c r="C1065" s="13" t="str">
        <f>'3500 '!C1077</f>
        <v>არაფინანსური აქტივების ზრდა</v>
      </c>
      <c r="D1065" s="14">
        <f>'3500 '!D1077</f>
        <v>0</v>
      </c>
      <c r="E1065" s="14">
        <f>'3500 '!E1077</f>
        <v>0</v>
      </c>
      <c r="F1065" s="44">
        <f>'3500 '!F1077</f>
        <v>0</v>
      </c>
      <c r="G1065" s="44">
        <f>'3500 '!G1077</f>
        <v>0</v>
      </c>
      <c r="H1065" s="53" t="str">
        <f>'3500 '!L1077</f>
        <v/>
      </c>
      <c r="I1065" s="14">
        <f>'3500 '!M1077</f>
        <v>0</v>
      </c>
      <c r="J1065" s="14">
        <f>'3500 '!O1077</f>
        <v>0</v>
      </c>
      <c r="K1065" s="14">
        <f>'3500 '!S1077</f>
        <v>0</v>
      </c>
      <c r="L1065" s="44">
        <f>'3500 '!T1077</f>
        <v>0</v>
      </c>
      <c r="M1065" s="53" t="str">
        <f>'3500 '!U1077</f>
        <v/>
      </c>
      <c r="N1065" s="63">
        <f>'3500 '!V1077</f>
        <v>0</v>
      </c>
      <c r="O1065" s="53" t="str">
        <f>'3500 '!AB1077</f>
        <v/>
      </c>
      <c r="P1065" s="63">
        <f>G1065+'3500 '!W1077-K1065</f>
        <v>0</v>
      </c>
    </row>
    <row r="1066" spans="1:17" s="6" customFormat="1" x14ac:dyDescent="0.25">
      <c r="A1066" s="6" t="str">
        <f>'3500 '!A1078</f>
        <v>b</v>
      </c>
      <c r="B1066" s="69" t="str">
        <f>'3500 '!B1078</f>
        <v/>
      </c>
      <c r="C1066" s="13" t="str">
        <f>'3500 '!C1078</f>
        <v>ფინანსური აქტივების ზრდა</v>
      </c>
      <c r="D1066" s="14">
        <f>'3500 '!D1078</f>
        <v>0</v>
      </c>
      <c r="E1066" s="14">
        <f>'3500 '!E1078</f>
        <v>0</v>
      </c>
      <c r="F1066" s="44">
        <f>'3500 '!F1078</f>
        <v>0</v>
      </c>
      <c r="G1066" s="44">
        <f>'3500 '!G1078</f>
        <v>0</v>
      </c>
      <c r="H1066" s="53" t="str">
        <f>'3500 '!L1078</f>
        <v/>
      </c>
      <c r="I1066" s="14">
        <f>'3500 '!M1078</f>
        <v>0</v>
      </c>
      <c r="J1066" s="14">
        <f>'3500 '!O1078</f>
        <v>0</v>
      </c>
      <c r="K1066" s="14">
        <f>'3500 '!S1078</f>
        <v>0</v>
      </c>
      <c r="L1066" s="44">
        <f>'3500 '!T1078</f>
        <v>0</v>
      </c>
      <c r="M1066" s="53" t="str">
        <f>'3500 '!U1078</f>
        <v/>
      </c>
      <c r="N1066" s="63">
        <f>'3500 '!V1078</f>
        <v>0</v>
      </c>
      <c r="O1066" s="53" t="str">
        <f>'3500 '!AB1078</f>
        <v/>
      </c>
      <c r="P1066" s="63">
        <f>G1066+'3500 '!W1078-K1066</f>
        <v>0</v>
      </c>
    </row>
    <row r="1067" spans="1:17" s="6" customFormat="1" ht="18.75" thickBot="1" x14ac:dyDescent="0.3">
      <c r="A1067" s="6" t="str">
        <f>'3500 '!A1079</f>
        <v>a</v>
      </c>
      <c r="B1067" s="71" t="str">
        <f>'3500 '!B1079</f>
        <v/>
      </c>
      <c r="C1067" s="15" t="str">
        <f>'3500 '!C1079</f>
        <v>ვალდებულებების კლება</v>
      </c>
      <c r="D1067" s="16">
        <f>'3500 '!D1079</f>
        <v>0</v>
      </c>
      <c r="E1067" s="16">
        <f>'3500 '!E1079</f>
        <v>8.1780000000000008</v>
      </c>
      <c r="F1067" s="45">
        <f>'3500 '!F1079</f>
        <v>8.1780000000000008</v>
      </c>
      <c r="G1067" s="45">
        <f>'3500 '!G1079</f>
        <v>8.1608699999999992</v>
      </c>
      <c r="H1067" s="54">
        <f>'3500 '!L1079</f>
        <v>0.99790535583272177</v>
      </c>
      <c r="I1067" s="16">
        <f>'3500 '!M1079</f>
        <v>0</v>
      </c>
      <c r="J1067" s="16">
        <f>'3500 '!O1079</f>
        <v>0</v>
      </c>
      <c r="K1067" s="16">
        <f>'3500 '!S1079</f>
        <v>0</v>
      </c>
      <c r="L1067" s="45">
        <f>'3500 '!T1079</f>
        <v>1.7130000000001644E-2</v>
      </c>
      <c r="M1067" s="54">
        <f>'3500 '!U1079</f>
        <v>0.99790535583272177</v>
      </c>
      <c r="N1067" s="64">
        <f>'3500 '!V1079</f>
        <v>1.7130000000001644E-2</v>
      </c>
      <c r="O1067" s="54">
        <f>'3500 '!AB1079</f>
        <v>0.99790535583272177</v>
      </c>
      <c r="P1067" s="64">
        <f>G1067+'3500 '!W1079-K1067</f>
        <v>8.1608699999999992</v>
      </c>
    </row>
    <row r="1068" spans="1:17" s="6" customFormat="1" ht="33" thickTop="1" thickBot="1" x14ac:dyDescent="0.3">
      <c r="A1068" s="6" t="str">
        <f>'3500 '!A1080</f>
        <v>a</v>
      </c>
      <c r="B1068" s="67" t="str">
        <f>'3500 '!B1080</f>
        <v>35 03 03 04 01</v>
      </c>
      <c r="C1068" s="19" t="str">
        <f>'3500 '!C1080</f>
        <v>დიალიზი და თირკმლის ტრანსპლანტაცია</v>
      </c>
      <c r="D1068" s="7">
        <f>'3500 '!D1080</f>
        <v>13597</v>
      </c>
      <c r="E1068" s="7">
        <f>'3500 '!E1080</f>
        <v>22815.565999999999</v>
      </c>
      <c r="F1068" s="40">
        <f>'3500 '!F1080</f>
        <v>15802.528</v>
      </c>
      <c r="G1068" s="40">
        <f>'3500 '!G1080</f>
        <v>15801.99433</v>
      </c>
      <c r="H1068" s="49">
        <f>'3500 '!L1080</f>
        <v>0.99996622882111008</v>
      </c>
      <c r="I1068" s="7">
        <f>'3500 '!M1080</f>
        <v>0</v>
      </c>
      <c r="J1068" s="7">
        <f>'3500 '!O1080</f>
        <v>1290.6440000000002</v>
      </c>
      <c r="K1068" s="7">
        <f>'3500 '!S1080</f>
        <v>2524.4438699999992</v>
      </c>
      <c r="L1068" s="40">
        <f>'3500 '!T1080</f>
        <v>0.5336700000007113</v>
      </c>
      <c r="M1068" s="49">
        <f>'3500 '!U1080</f>
        <v>0.69259707736376119</v>
      </c>
      <c r="N1068" s="59">
        <f>'3500 '!V1080</f>
        <v>7013.5716699999994</v>
      </c>
      <c r="O1068" s="49">
        <f>'3500 '!AB1080</f>
        <v>1.1815614975319921</v>
      </c>
      <c r="P1068" s="59">
        <f>G1068+'3500 '!W1080-K1068</f>
        <v>21134.95046</v>
      </c>
      <c r="Q1068" s="81"/>
    </row>
    <row r="1069" spans="1:17" s="6" customFormat="1" ht="18.75" thickTop="1" x14ac:dyDescent="0.25">
      <c r="A1069" s="6" t="str">
        <f>'3500 '!A1081</f>
        <v>b</v>
      </c>
      <c r="B1069" s="69" t="str">
        <f>'3500 '!B1081</f>
        <v/>
      </c>
      <c r="C1069" s="8" t="str">
        <f>'3500 '!C1081</f>
        <v>ხარჯები</v>
      </c>
      <c r="D1069" s="9">
        <f>'3500 '!D1081</f>
        <v>13597</v>
      </c>
      <c r="E1069" s="9">
        <f>'3500 '!E1081</f>
        <v>22815.565999999999</v>
      </c>
      <c r="F1069" s="41">
        <f>'3500 '!F1081</f>
        <v>15802.528</v>
      </c>
      <c r="G1069" s="41">
        <f>'3500 '!G1081</f>
        <v>15801.99433</v>
      </c>
      <c r="H1069" s="50">
        <f>'3500 '!L1081</f>
        <v>0.99996622882111008</v>
      </c>
      <c r="I1069" s="9">
        <f>'3500 '!M1081</f>
        <v>0</v>
      </c>
      <c r="J1069" s="9">
        <f>'3500 '!O1081</f>
        <v>1290.6440000000002</v>
      </c>
      <c r="K1069" s="9">
        <f>'3500 '!S1081</f>
        <v>2524.4438699999992</v>
      </c>
      <c r="L1069" s="41">
        <f>'3500 '!T1081</f>
        <v>0.5336700000007113</v>
      </c>
      <c r="M1069" s="50">
        <f>'3500 '!U1081</f>
        <v>0.69259707736376119</v>
      </c>
      <c r="N1069" s="60">
        <f>'3500 '!V1081</f>
        <v>7013.5716699999994</v>
      </c>
      <c r="O1069" s="50">
        <f>'3500 '!AB1081</f>
        <v>1.1815614975319921</v>
      </c>
      <c r="P1069" s="60">
        <f>G1069+'3500 '!W1081-K1069</f>
        <v>21134.95046</v>
      </c>
      <c r="Q1069" s="81"/>
    </row>
    <row r="1070" spans="1:17" s="6" customFormat="1" ht="18" x14ac:dyDescent="0.25">
      <c r="A1070" s="6" t="str">
        <f>'3500 '!A1082</f>
        <v>b</v>
      </c>
      <c r="B1070" s="70" t="str">
        <f>'3500 '!B1082</f>
        <v/>
      </c>
      <c r="C1070" s="10" t="str">
        <f>'3500 '!C1082</f>
        <v>შრომის ანაზღაურება</v>
      </c>
      <c r="D1070" s="12">
        <f>'3500 '!D1082</f>
        <v>0</v>
      </c>
      <c r="E1070" s="12">
        <f>'3500 '!E1082</f>
        <v>0</v>
      </c>
      <c r="F1070" s="43">
        <f>'3500 '!F1082</f>
        <v>0</v>
      </c>
      <c r="G1070" s="43">
        <f>'3500 '!G1082</f>
        <v>0</v>
      </c>
      <c r="H1070" s="52" t="str">
        <f>'3500 '!L1082</f>
        <v/>
      </c>
      <c r="I1070" s="12">
        <f>'3500 '!M1082</f>
        <v>0</v>
      </c>
      <c r="J1070" s="12">
        <f>'3500 '!O1082</f>
        <v>0</v>
      </c>
      <c r="K1070" s="12">
        <f>'3500 '!S1082</f>
        <v>0</v>
      </c>
      <c r="L1070" s="43">
        <f>'3500 '!T1082</f>
        <v>0</v>
      </c>
      <c r="M1070" s="52" t="str">
        <f>'3500 '!U1082</f>
        <v/>
      </c>
      <c r="N1070" s="62">
        <f>'3500 '!V1082</f>
        <v>0</v>
      </c>
      <c r="O1070" s="52" t="str">
        <f>'3500 '!AB1082</f>
        <v/>
      </c>
      <c r="P1070" s="62">
        <f>G1070+'3500 '!W1082-K1070</f>
        <v>0</v>
      </c>
      <c r="Q1070" s="81"/>
    </row>
    <row r="1071" spans="1:17" s="6" customFormat="1" ht="18" x14ac:dyDescent="0.25">
      <c r="A1071" s="6" t="str">
        <f>'3500 '!A1083</f>
        <v>b</v>
      </c>
      <c r="B1071" s="70" t="str">
        <f>'3500 '!B1083</f>
        <v/>
      </c>
      <c r="C1071" s="10" t="str">
        <f>'3500 '!C1083</f>
        <v>საქონელი და მომსახურება</v>
      </c>
      <c r="D1071" s="11">
        <f>'3500 '!D1083</f>
        <v>36</v>
      </c>
      <c r="E1071" s="11">
        <f>'3500 '!E1083</f>
        <v>36</v>
      </c>
      <c r="F1071" s="42">
        <f>'3500 '!F1083</f>
        <v>27</v>
      </c>
      <c r="G1071" s="42">
        <f>'3500 '!G1083</f>
        <v>27</v>
      </c>
      <c r="H1071" s="51">
        <f>'3500 '!L1083</f>
        <v>1</v>
      </c>
      <c r="I1071" s="11">
        <f>'3500 '!M1083</f>
        <v>0</v>
      </c>
      <c r="J1071" s="11">
        <f>'3500 '!O1083</f>
        <v>3</v>
      </c>
      <c r="K1071" s="11">
        <f>'3500 '!S1083</f>
        <v>3</v>
      </c>
      <c r="L1071" s="42">
        <f>'3500 '!T1083</f>
        <v>0</v>
      </c>
      <c r="M1071" s="51">
        <f>'3500 '!U1083</f>
        <v>0.75</v>
      </c>
      <c r="N1071" s="61">
        <f>'3500 '!V1083</f>
        <v>9</v>
      </c>
      <c r="O1071" s="51">
        <f>'3500 '!AB1083</f>
        <v>1</v>
      </c>
      <c r="P1071" s="61">
        <f>G1071+'3500 '!W1083-K1071</f>
        <v>33</v>
      </c>
      <c r="Q1071" s="81"/>
    </row>
    <row r="1072" spans="1:17" s="6" customFormat="1" ht="18" x14ac:dyDescent="0.25">
      <c r="A1072" s="6" t="str">
        <f>'3500 '!A1084</f>
        <v>b</v>
      </c>
      <c r="B1072" s="70" t="str">
        <f>'3500 '!B1084</f>
        <v/>
      </c>
      <c r="C1072" s="10" t="str">
        <f>'3500 '!C1084</f>
        <v>პროცენტი</v>
      </c>
      <c r="D1072" s="12">
        <f>'3500 '!D1084</f>
        <v>0</v>
      </c>
      <c r="E1072" s="12">
        <f>'3500 '!E1084</f>
        <v>0</v>
      </c>
      <c r="F1072" s="43">
        <f>'3500 '!F1084</f>
        <v>0</v>
      </c>
      <c r="G1072" s="43">
        <f>'3500 '!G1084</f>
        <v>0</v>
      </c>
      <c r="H1072" s="52" t="str">
        <f>'3500 '!L1084</f>
        <v/>
      </c>
      <c r="I1072" s="12">
        <f>'3500 '!M1084</f>
        <v>0</v>
      </c>
      <c r="J1072" s="12">
        <f>'3500 '!O1084</f>
        <v>0</v>
      </c>
      <c r="K1072" s="12">
        <f>'3500 '!S1084</f>
        <v>0</v>
      </c>
      <c r="L1072" s="43">
        <f>'3500 '!T1084</f>
        <v>0</v>
      </c>
      <c r="M1072" s="52" t="str">
        <f>'3500 '!U1084</f>
        <v/>
      </c>
      <c r="N1072" s="62">
        <f>'3500 '!V1084</f>
        <v>0</v>
      </c>
      <c r="O1072" s="52" t="str">
        <f>'3500 '!AB1084</f>
        <v/>
      </c>
      <c r="P1072" s="62">
        <f>G1072+'3500 '!W1084-K1072</f>
        <v>0</v>
      </c>
      <c r="Q1072" s="81"/>
    </row>
    <row r="1073" spans="1:17" s="6" customFormat="1" ht="18" x14ac:dyDescent="0.25">
      <c r="A1073" s="6" t="str">
        <f>'3500 '!A1085</f>
        <v>b</v>
      </c>
      <c r="B1073" s="70" t="str">
        <f>'3500 '!B1085</f>
        <v/>
      </c>
      <c r="C1073" s="10" t="str">
        <f>'3500 '!C1085</f>
        <v>სუბსიდიები</v>
      </c>
      <c r="D1073" s="12">
        <f>'3500 '!D1085</f>
        <v>0</v>
      </c>
      <c r="E1073" s="12">
        <f>'3500 '!E1085</f>
        <v>0</v>
      </c>
      <c r="F1073" s="43">
        <f>'3500 '!F1085</f>
        <v>0</v>
      </c>
      <c r="G1073" s="43">
        <f>'3500 '!G1085</f>
        <v>0</v>
      </c>
      <c r="H1073" s="52" t="str">
        <f>'3500 '!L1085</f>
        <v/>
      </c>
      <c r="I1073" s="12">
        <f>'3500 '!M1085</f>
        <v>0</v>
      </c>
      <c r="J1073" s="12">
        <f>'3500 '!O1085</f>
        <v>0</v>
      </c>
      <c r="K1073" s="12">
        <f>'3500 '!S1085</f>
        <v>0</v>
      </c>
      <c r="L1073" s="43">
        <f>'3500 '!T1085</f>
        <v>0</v>
      </c>
      <c r="M1073" s="52" t="str">
        <f>'3500 '!U1085</f>
        <v/>
      </c>
      <c r="N1073" s="62">
        <f>'3500 '!V1085</f>
        <v>0</v>
      </c>
      <c r="O1073" s="52" t="str">
        <f>'3500 '!AB1085</f>
        <v/>
      </c>
      <c r="P1073" s="62">
        <f>G1073+'3500 '!W1085-K1073</f>
        <v>0</v>
      </c>
      <c r="Q1073" s="81"/>
    </row>
    <row r="1074" spans="1:17" s="6" customFormat="1" ht="18" x14ac:dyDescent="0.25">
      <c r="A1074" s="6" t="str">
        <f>'3500 '!A1086</f>
        <v>b</v>
      </c>
      <c r="B1074" s="70" t="str">
        <f>'3500 '!B1086</f>
        <v/>
      </c>
      <c r="C1074" s="10" t="str">
        <f>'3500 '!C1086</f>
        <v>გრანტები</v>
      </c>
      <c r="D1074" s="12">
        <f>'3500 '!D1086</f>
        <v>0</v>
      </c>
      <c r="E1074" s="12">
        <f>'3500 '!E1086</f>
        <v>0</v>
      </c>
      <c r="F1074" s="43">
        <f>'3500 '!F1086</f>
        <v>0</v>
      </c>
      <c r="G1074" s="43">
        <f>'3500 '!G1086</f>
        <v>0</v>
      </c>
      <c r="H1074" s="52" t="str">
        <f>'3500 '!L1086</f>
        <v/>
      </c>
      <c r="I1074" s="12">
        <f>'3500 '!M1086</f>
        <v>0</v>
      </c>
      <c r="J1074" s="12">
        <f>'3500 '!O1086</f>
        <v>0</v>
      </c>
      <c r="K1074" s="12">
        <f>'3500 '!S1086</f>
        <v>0</v>
      </c>
      <c r="L1074" s="43">
        <f>'3500 '!T1086</f>
        <v>0</v>
      </c>
      <c r="M1074" s="52" t="str">
        <f>'3500 '!U1086</f>
        <v/>
      </c>
      <c r="N1074" s="62">
        <f>'3500 '!V1086</f>
        <v>0</v>
      </c>
      <c r="O1074" s="52" t="str">
        <f>'3500 '!AB1086</f>
        <v/>
      </c>
      <c r="P1074" s="62">
        <f>G1074+'3500 '!W1086-K1074</f>
        <v>0</v>
      </c>
      <c r="Q1074" s="81"/>
    </row>
    <row r="1075" spans="1:17" s="6" customFormat="1" ht="18" x14ac:dyDescent="0.25">
      <c r="A1075" s="6" t="str">
        <f>'3500 '!A1087</f>
        <v>b</v>
      </c>
      <c r="B1075" s="70" t="str">
        <f>'3500 '!B1087</f>
        <v/>
      </c>
      <c r="C1075" s="10" t="str">
        <f>'3500 '!C1087</f>
        <v>სოციალური უზრუნველყოფა</v>
      </c>
      <c r="D1075" s="11">
        <f>'3500 '!D1087</f>
        <v>13561</v>
      </c>
      <c r="E1075" s="11">
        <f>'3500 '!E1087</f>
        <v>22779.565999999999</v>
      </c>
      <c r="F1075" s="42">
        <f>'3500 '!F1087</f>
        <v>15775.528</v>
      </c>
      <c r="G1075" s="42">
        <f>'3500 '!G1087</f>
        <v>15774.99433</v>
      </c>
      <c r="H1075" s="51">
        <f>'3500 '!L1087</f>
        <v>0.99996617102134389</v>
      </c>
      <c r="I1075" s="11">
        <f>'3500 '!M1087</f>
        <v>0</v>
      </c>
      <c r="J1075" s="11">
        <f>'3500 '!O1087</f>
        <v>1287.6440000000002</v>
      </c>
      <c r="K1075" s="11">
        <f>'3500 '!S1087</f>
        <v>2521.4438699999992</v>
      </c>
      <c r="L1075" s="42">
        <f>'3500 '!T1087</f>
        <v>0.5336700000007113</v>
      </c>
      <c r="M1075" s="51">
        <f>'3500 '!U1087</f>
        <v>0.69250635986655762</v>
      </c>
      <c r="N1075" s="61">
        <f>'3500 '!V1087</f>
        <v>7004.5716699999994</v>
      </c>
      <c r="O1075" s="51">
        <f>'3500 '!AB1087</f>
        <v>1.1818484307383206</v>
      </c>
      <c r="P1075" s="61">
        <f>G1075+'3500 '!W1087-K1075</f>
        <v>21101.95046</v>
      </c>
      <c r="Q1075" s="81"/>
    </row>
    <row r="1076" spans="1:17" s="6" customFormat="1" ht="18" x14ac:dyDescent="0.25">
      <c r="A1076" s="6" t="str">
        <f>'3500 '!A1088</f>
        <v>b</v>
      </c>
      <c r="B1076" s="70" t="str">
        <f>'3500 '!B1088</f>
        <v/>
      </c>
      <c r="C1076" s="10" t="str">
        <f>'3500 '!C1088</f>
        <v>სხვა ხარჯები</v>
      </c>
      <c r="D1076" s="12">
        <f>'3500 '!D1088</f>
        <v>0</v>
      </c>
      <c r="E1076" s="12">
        <f>'3500 '!E1088</f>
        <v>0</v>
      </c>
      <c r="F1076" s="43">
        <f>'3500 '!F1088</f>
        <v>0</v>
      </c>
      <c r="G1076" s="43">
        <f>'3500 '!G1088</f>
        <v>0</v>
      </c>
      <c r="H1076" s="52" t="str">
        <f>'3500 '!L1088</f>
        <v/>
      </c>
      <c r="I1076" s="12">
        <f>'3500 '!M1088</f>
        <v>0</v>
      </c>
      <c r="J1076" s="12">
        <f>'3500 '!O1088</f>
        <v>0</v>
      </c>
      <c r="K1076" s="12">
        <f>'3500 '!S1088</f>
        <v>0</v>
      </c>
      <c r="L1076" s="43">
        <f>'3500 '!T1088</f>
        <v>0</v>
      </c>
      <c r="M1076" s="52" t="str">
        <f>'3500 '!U1088</f>
        <v/>
      </c>
      <c r="N1076" s="62">
        <f>'3500 '!V1088</f>
        <v>0</v>
      </c>
      <c r="O1076" s="52" t="str">
        <f>'3500 '!AB1088</f>
        <v/>
      </c>
      <c r="P1076" s="62">
        <f>G1076+'3500 '!W1088-K1076</f>
        <v>0</v>
      </c>
      <c r="Q1076" s="81"/>
    </row>
    <row r="1077" spans="1:17" s="6" customFormat="1" ht="30" x14ac:dyDescent="0.25">
      <c r="A1077" s="6" t="str">
        <f>'3500 '!A1089</f>
        <v>b</v>
      </c>
      <c r="B1077" s="69" t="str">
        <f>'3500 '!B1089</f>
        <v/>
      </c>
      <c r="C1077" s="13" t="str">
        <f>'3500 '!C1089</f>
        <v>არაფინანსური აქტივების ზრდა</v>
      </c>
      <c r="D1077" s="14">
        <f>'3500 '!D1089</f>
        <v>0</v>
      </c>
      <c r="E1077" s="14">
        <f>'3500 '!E1089</f>
        <v>0</v>
      </c>
      <c r="F1077" s="44">
        <f>'3500 '!F1089</f>
        <v>0</v>
      </c>
      <c r="G1077" s="44">
        <f>'3500 '!G1089</f>
        <v>0</v>
      </c>
      <c r="H1077" s="53" t="str">
        <f>'3500 '!L1089</f>
        <v/>
      </c>
      <c r="I1077" s="14">
        <f>'3500 '!M1089</f>
        <v>0</v>
      </c>
      <c r="J1077" s="14">
        <f>'3500 '!O1089</f>
        <v>0</v>
      </c>
      <c r="K1077" s="14">
        <f>'3500 '!S1089</f>
        <v>0</v>
      </c>
      <c r="L1077" s="44">
        <f>'3500 '!T1089</f>
        <v>0</v>
      </c>
      <c r="M1077" s="53" t="str">
        <f>'3500 '!U1089</f>
        <v/>
      </c>
      <c r="N1077" s="63">
        <f>'3500 '!V1089</f>
        <v>0</v>
      </c>
      <c r="O1077" s="53" t="str">
        <f>'3500 '!AB1089</f>
        <v/>
      </c>
      <c r="P1077" s="63">
        <f>G1077+'3500 '!W1089-K1077</f>
        <v>0</v>
      </c>
      <c r="Q1077" s="81"/>
    </row>
    <row r="1078" spans="1:17" s="6" customFormat="1" x14ac:dyDescent="0.25">
      <c r="A1078" s="6" t="str">
        <f>'3500 '!A1090</f>
        <v>b</v>
      </c>
      <c r="B1078" s="69" t="str">
        <f>'3500 '!B1090</f>
        <v/>
      </c>
      <c r="C1078" s="13" t="str">
        <f>'3500 '!C1090</f>
        <v>ფინანსური აქტივების ზრდა</v>
      </c>
      <c r="D1078" s="14">
        <f>'3500 '!D1090</f>
        <v>0</v>
      </c>
      <c r="E1078" s="14">
        <f>'3500 '!E1090</f>
        <v>0</v>
      </c>
      <c r="F1078" s="44">
        <f>'3500 '!F1090</f>
        <v>0</v>
      </c>
      <c r="G1078" s="44">
        <f>'3500 '!G1090</f>
        <v>0</v>
      </c>
      <c r="H1078" s="53" t="str">
        <f>'3500 '!L1090</f>
        <v/>
      </c>
      <c r="I1078" s="14">
        <f>'3500 '!M1090</f>
        <v>0</v>
      </c>
      <c r="J1078" s="14">
        <f>'3500 '!O1090</f>
        <v>0</v>
      </c>
      <c r="K1078" s="14">
        <f>'3500 '!S1090</f>
        <v>0</v>
      </c>
      <c r="L1078" s="44">
        <f>'3500 '!T1090</f>
        <v>0</v>
      </c>
      <c r="M1078" s="53" t="str">
        <f>'3500 '!U1090</f>
        <v/>
      </c>
      <c r="N1078" s="63">
        <f>'3500 '!V1090</f>
        <v>0</v>
      </c>
      <c r="O1078" s="53" t="str">
        <f>'3500 '!AB1090</f>
        <v/>
      </c>
      <c r="P1078" s="63">
        <f>G1078+'3500 '!W1090-K1078</f>
        <v>0</v>
      </c>
      <c r="Q1078" s="81"/>
    </row>
    <row r="1079" spans="1:17" s="6" customFormat="1" ht="15.75" thickBot="1" x14ac:dyDescent="0.3">
      <c r="A1079" s="6" t="str">
        <f>'3500 '!A1091</f>
        <v>b</v>
      </c>
      <c r="B1079" s="71" t="str">
        <f>'3500 '!B1091</f>
        <v/>
      </c>
      <c r="C1079" s="17" t="str">
        <f>'3500 '!C1091</f>
        <v>ვალდებულებების კლება</v>
      </c>
      <c r="D1079" s="18">
        <f>'3500 '!D1091</f>
        <v>0</v>
      </c>
      <c r="E1079" s="18">
        <f>'3500 '!E1091</f>
        <v>0</v>
      </c>
      <c r="F1079" s="46">
        <f>'3500 '!F1091</f>
        <v>0</v>
      </c>
      <c r="G1079" s="46">
        <f>'3500 '!G1091</f>
        <v>0</v>
      </c>
      <c r="H1079" s="55" t="str">
        <f>'3500 '!L1091</f>
        <v/>
      </c>
      <c r="I1079" s="18">
        <f>'3500 '!M1091</f>
        <v>0</v>
      </c>
      <c r="J1079" s="18">
        <f>'3500 '!O1091</f>
        <v>0</v>
      </c>
      <c r="K1079" s="18">
        <f>'3500 '!S1091</f>
        <v>0</v>
      </c>
      <c r="L1079" s="46">
        <f>'3500 '!T1091</f>
        <v>0</v>
      </c>
      <c r="M1079" s="55" t="str">
        <f>'3500 '!U1091</f>
        <v/>
      </c>
      <c r="N1079" s="65">
        <f>'3500 '!V1091</f>
        <v>0</v>
      </c>
      <c r="O1079" s="55" t="str">
        <f>'3500 '!AB1091</f>
        <v/>
      </c>
      <c r="P1079" s="65">
        <f>G1079+'3500 '!W1091-K1079</f>
        <v>0</v>
      </c>
      <c r="Q1079" s="81"/>
    </row>
    <row r="1080" spans="1:17" s="6" customFormat="1" ht="111.75" thickTop="1" thickBot="1" x14ac:dyDescent="0.3">
      <c r="A1080" s="6" t="str">
        <f>'3500 '!A1092</f>
        <v>a</v>
      </c>
      <c r="B1080" s="67" t="str">
        <f>'3500 '!B1092</f>
        <v>35 03 03 04 02</v>
      </c>
      <c r="C1080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1080" s="7">
        <f>'3500 '!D1092</f>
        <v>15868</v>
      </c>
      <c r="E1080" s="7">
        <f>'3500 '!E1092</f>
        <v>6137.36</v>
      </c>
      <c r="F1080" s="40">
        <f>'3500 '!F1092</f>
        <v>6137.36</v>
      </c>
      <c r="G1080" s="40">
        <f>'3500 '!G1092</f>
        <v>6096.5168199999998</v>
      </c>
      <c r="H1080" s="49">
        <f>'3500 '!L1092</f>
        <v>0.99334515492003084</v>
      </c>
      <c r="I1080" s="7">
        <f>'3500 '!M1092</f>
        <v>0</v>
      </c>
      <c r="J1080" s="7">
        <f>'3500 '!O1092</f>
        <v>1405.6426299999994</v>
      </c>
      <c r="K1080" s="7">
        <f>'3500 '!S1092</f>
        <v>0</v>
      </c>
      <c r="L1080" s="40">
        <f>'3500 '!T1092</f>
        <v>40.843179999999847</v>
      </c>
      <c r="M1080" s="49">
        <f>'3500 '!U1092</f>
        <v>0.99334515492003084</v>
      </c>
      <c r="N1080" s="59">
        <f>'3500 '!V1092</f>
        <v>40.843179999999847</v>
      </c>
      <c r="O1080" s="49">
        <f>'3500 '!AB1092</f>
        <v>0.99334515492003084</v>
      </c>
      <c r="P1080" s="59">
        <f>G1080+'3500 '!W1092-K1080</f>
        <v>6096.5168199999998</v>
      </c>
      <c r="Q1080" s="81"/>
    </row>
    <row r="1081" spans="1:17" s="6" customFormat="1" ht="18.75" thickTop="1" x14ac:dyDescent="0.25">
      <c r="A1081" s="6" t="str">
        <f>'3500 '!A1093</f>
        <v>b</v>
      </c>
      <c r="B1081" s="69" t="str">
        <f>'3500 '!B1093</f>
        <v/>
      </c>
      <c r="C1081" s="8" t="str">
        <f>'3500 '!C1093</f>
        <v>ხარჯები</v>
      </c>
      <c r="D1081" s="9">
        <f>'3500 '!D1093</f>
        <v>15868</v>
      </c>
      <c r="E1081" s="9">
        <f>'3500 '!E1093</f>
        <v>6129.1819999999998</v>
      </c>
      <c r="F1081" s="41">
        <f>'3500 '!F1093</f>
        <v>6129.1819999999998</v>
      </c>
      <c r="G1081" s="41">
        <f>'3500 '!G1093</f>
        <v>6088.3559500000001</v>
      </c>
      <c r="H1081" s="50">
        <f>'3500 '!L1093</f>
        <v>0.99333907036860714</v>
      </c>
      <c r="I1081" s="9">
        <f>'3500 '!M1093</f>
        <v>0</v>
      </c>
      <c r="J1081" s="9">
        <f>'3500 '!O1093</f>
        <v>1405.6426299999994</v>
      </c>
      <c r="K1081" s="9">
        <f>'3500 '!S1093</f>
        <v>0</v>
      </c>
      <c r="L1081" s="41">
        <f>'3500 '!T1093</f>
        <v>40.826049999999668</v>
      </c>
      <c r="M1081" s="50">
        <f>'3500 '!U1093</f>
        <v>0.99333907036860714</v>
      </c>
      <c r="N1081" s="60">
        <f>'3500 '!V1093</f>
        <v>40.826049999999668</v>
      </c>
      <c r="O1081" s="50">
        <f>'3500 '!AB1093</f>
        <v>0.99333907036860714</v>
      </c>
      <c r="P1081" s="60">
        <f>G1081+'3500 '!W1093-K1081</f>
        <v>6088.3559500000001</v>
      </c>
      <c r="Q1081" s="81"/>
    </row>
    <row r="1082" spans="1:17" s="6" customFormat="1" ht="18" x14ac:dyDescent="0.25">
      <c r="A1082" s="6" t="str">
        <f>'3500 '!A1094</f>
        <v>b</v>
      </c>
      <c r="B1082" s="70" t="str">
        <f>'3500 '!B1094</f>
        <v/>
      </c>
      <c r="C1082" s="10" t="str">
        <f>'3500 '!C1094</f>
        <v>შრომის ანაზღაურება</v>
      </c>
      <c r="D1082" s="12">
        <f>'3500 '!D1094</f>
        <v>0</v>
      </c>
      <c r="E1082" s="12">
        <f>'3500 '!E1094</f>
        <v>0</v>
      </c>
      <c r="F1082" s="43">
        <f>'3500 '!F1094</f>
        <v>0</v>
      </c>
      <c r="G1082" s="43">
        <f>'3500 '!G1094</f>
        <v>0</v>
      </c>
      <c r="H1082" s="52" t="str">
        <f>'3500 '!L1094</f>
        <v/>
      </c>
      <c r="I1082" s="12">
        <f>'3500 '!M1094</f>
        <v>0</v>
      </c>
      <c r="J1082" s="12">
        <f>'3500 '!O1094</f>
        <v>0</v>
      </c>
      <c r="K1082" s="12">
        <f>'3500 '!S1094</f>
        <v>0</v>
      </c>
      <c r="L1082" s="43">
        <f>'3500 '!T1094</f>
        <v>0</v>
      </c>
      <c r="M1082" s="52" t="str">
        <f>'3500 '!U1094</f>
        <v/>
      </c>
      <c r="N1082" s="62">
        <f>'3500 '!V1094</f>
        <v>0</v>
      </c>
      <c r="O1082" s="52" t="str">
        <f>'3500 '!AB1094</f>
        <v/>
      </c>
      <c r="P1082" s="62">
        <f>G1082+'3500 '!W1094-K1082</f>
        <v>0</v>
      </c>
      <c r="Q1082" s="81"/>
    </row>
    <row r="1083" spans="1:17" s="6" customFormat="1" ht="18" x14ac:dyDescent="0.25">
      <c r="A1083" s="6" t="str">
        <f>'3500 '!A1095</f>
        <v>b</v>
      </c>
      <c r="B1083" s="70" t="str">
        <f>'3500 '!B1095</f>
        <v/>
      </c>
      <c r="C1083" s="10" t="str">
        <f>'3500 '!C1095</f>
        <v>საქონელი და მომსახურება</v>
      </c>
      <c r="D1083" s="12">
        <f>'3500 '!D1095</f>
        <v>0</v>
      </c>
      <c r="E1083" s="12">
        <f>'3500 '!E1095</f>
        <v>0</v>
      </c>
      <c r="F1083" s="43">
        <f>'3500 '!F1095</f>
        <v>0</v>
      </c>
      <c r="G1083" s="43">
        <f>'3500 '!G1095</f>
        <v>0</v>
      </c>
      <c r="H1083" s="52" t="str">
        <f>'3500 '!L1095</f>
        <v/>
      </c>
      <c r="I1083" s="12">
        <f>'3500 '!M1095</f>
        <v>0</v>
      </c>
      <c r="J1083" s="12">
        <f>'3500 '!O1095</f>
        <v>0</v>
      </c>
      <c r="K1083" s="12">
        <f>'3500 '!S1095</f>
        <v>0</v>
      </c>
      <c r="L1083" s="43">
        <f>'3500 '!T1095</f>
        <v>0</v>
      </c>
      <c r="M1083" s="52" t="str">
        <f>'3500 '!U1095</f>
        <v/>
      </c>
      <c r="N1083" s="62">
        <f>'3500 '!V1095</f>
        <v>0</v>
      </c>
      <c r="O1083" s="52" t="str">
        <f>'3500 '!AB1095</f>
        <v/>
      </c>
      <c r="P1083" s="62">
        <f>G1083+'3500 '!W1095-K1083</f>
        <v>0</v>
      </c>
      <c r="Q1083" s="81"/>
    </row>
    <row r="1084" spans="1:17" s="6" customFormat="1" ht="18" x14ac:dyDescent="0.25">
      <c r="A1084" s="6" t="str">
        <f>'3500 '!A1096</f>
        <v>b</v>
      </c>
      <c r="B1084" s="70" t="str">
        <f>'3500 '!B1096</f>
        <v/>
      </c>
      <c r="C1084" s="10" t="str">
        <f>'3500 '!C1096</f>
        <v>პროცენტი</v>
      </c>
      <c r="D1084" s="12">
        <f>'3500 '!D1096</f>
        <v>0</v>
      </c>
      <c r="E1084" s="12">
        <f>'3500 '!E1096</f>
        <v>0</v>
      </c>
      <c r="F1084" s="43">
        <f>'3500 '!F1096</f>
        <v>0</v>
      </c>
      <c r="G1084" s="43">
        <f>'3500 '!G1096</f>
        <v>0</v>
      </c>
      <c r="H1084" s="52" t="str">
        <f>'3500 '!L1096</f>
        <v/>
      </c>
      <c r="I1084" s="12">
        <f>'3500 '!M1096</f>
        <v>0</v>
      </c>
      <c r="J1084" s="12">
        <f>'3500 '!O1096</f>
        <v>0</v>
      </c>
      <c r="K1084" s="12">
        <f>'3500 '!S1096</f>
        <v>0</v>
      </c>
      <c r="L1084" s="43">
        <f>'3500 '!T1096</f>
        <v>0</v>
      </c>
      <c r="M1084" s="52" t="str">
        <f>'3500 '!U1096</f>
        <v/>
      </c>
      <c r="N1084" s="62">
        <f>'3500 '!V1096</f>
        <v>0</v>
      </c>
      <c r="O1084" s="52" t="str">
        <f>'3500 '!AB1096</f>
        <v/>
      </c>
      <c r="P1084" s="62">
        <f>G1084+'3500 '!W1096-K1084</f>
        <v>0</v>
      </c>
      <c r="Q1084" s="81"/>
    </row>
    <row r="1085" spans="1:17" s="6" customFormat="1" ht="18" x14ac:dyDescent="0.25">
      <c r="A1085" s="6" t="str">
        <f>'3500 '!A1097</f>
        <v>b</v>
      </c>
      <c r="B1085" s="70" t="str">
        <f>'3500 '!B1097</f>
        <v/>
      </c>
      <c r="C1085" s="10" t="str">
        <f>'3500 '!C1097</f>
        <v>სუბსიდიები</v>
      </c>
      <c r="D1085" s="12">
        <f>'3500 '!D1097</f>
        <v>0</v>
      </c>
      <c r="E1085" s="12">
        <f>'3500 '!E1097</f>
        <v>0</v>
      </c>
      <c r="F1085" s="43">
        <f>'3500 '!F1097</f>
        <v>0</v>
      </c>
      <c r="G1085" s="43">
        <f>'3500 '!G1097</f>
        <v>0</v>
      </c>
      <c r="H1085" s="52" t="str">
        <f>'3500 '!L1097</f>
        <v/>
      </c>
      <c r="I1085" s="12">
        <f>'3500 '!M1097</f>
        <v>0</v>
      </c>
      <c r="J1085" s="12">
        <f>'3500 '!O1097</f>
        <v>0</v>
      </c>
      <c r="K1085" s="12">
        <f>'3500 '!S1097</f>
        <v>0</v>
      </c>
      <c r="L1085" s="43">
        <f>'3500 '!T1097</f>
        <v>0</v>
      </c>
      <c r="M1085" s="52" t="str">
        <f>'3500 '!U1097</f>
        <v/>
      </c>
      <c r="N1085" s="62">
        <f>'3500 '!V1097</f>
        <v>0</v>
      </c>
      <c r="O1085" s="52" t="str">
        <f>'3500 '!AB1097</f>
        <v/>
      </c>
      <c r="P1085" s="62">
        <f>G1085+'3500 '!W1097-K1085</f>
        <v>0</v>
      </c>
      <c r="Q1085" s="81"/>
    </row>
    <row r="1086" spans="1:17" s="6" customFormat="1" ht="18" x14ac:dyDescent="0.25">
      <c r="A1086" s="6" t="str">
        <f>'3500 '!A1098</f>
        <v>b</v>
      </c>
      <c r="B1086" s="70" t="str">
        <f>'3500 '!B1098</f>
        <v/>
      </c>
      <c r="C1086" s="10" t="str">
        <f>'3500 '!C1098</f>
        <v>გრანტები</v>
      </c>
      <c r="D1086" s="12">
        <f>'3500 '!D1098</f>
        <v>0</v>
      </c>
      <c r="E1086" s="12">
        <f>'3500 '!E1098</f>
        <v>0</v>
      </c>
      <c r="F1086" s="43">
        <f>'3500 '!F1098</f>
        <v>0</v>
      </c>
      <c r="G1086" s="43">
        <f>'3500 '!G1098</f>
        <v>0</v>
      </c>
      <c r="H1086" s="52" t="str">
        <f>'3500 '!L1098</f>
        <v/>
      </c>
      <c r="I1086" s="12">
        <f>'3500 '!M1098</f>
        <v>0</v>
      </c>
      <c r="J1086" s="12">
        <f>'3500 '!O1098</f>
        <v>0</v>
      </c>
      <c r="K1086" s="12">
        <f>'3500 '!S1098</f>
        <v>0</v>
      </c>
      <c r="L1086" s="43">
        <f>'3500 '!T1098</f>
        <v>0</v>
      </c>
      <c r="M1086" s="52" t="str">
        <f>'3500 '!U1098</f>
        <v/>
      </c>
      <c r="N1086" s="62">
        <f>'3500 '!V1098</f>
        <v>0</v>
      </c>
      <c r="O1086" s="52" t="str">
        <f>'3500 '!AB1098</f>
        <v/>
      </c>
      <c r="P1086" s="62">
        <f>G1086+'3500 '!W1098-K1086</f>
        <v>0</v>
      </c>
      <c r="Q1086" s="81"/>
    </row>
    <row r="1087" spans="1:17" s="6" customFormat="1" ht="18" x14ac:dyDescent="0.25">
      <c r="A1087" s="6" t="str">
        <f>'3500 '!A1099</f>
        <v>b</v>
      </c>
      <c r="B1087" s="70" t="str">
        <f>'3500 '!B1099</f>
        <v/>
      </c>
      <c r="C1087" s="10" t="str">
        <f>'3500 '!C1099</f>
        <v>სოციალური უზრუნველყოფა</v>
      </c>
      <c r="D1087" s="11">
        <f>'3500 '!D1099</f>
        <v>15868</v>
      </c>
      <c r="E1087" s="11">
        <f>'3500 '!E1099</f>
        <v>6129.1819999999998</v>
      </c>
      <c r="F1087" s="42">
        <f>'3500 '!F1099</f>
        <v>6129.1819999999998</v>
      </c>
      <c r="G1087" s="42">
        <f>'3500 '!G1099</f>
        <v>6088.3559500000001</v>
      </c>
      <c r="H1087" s="51">
        <f>'3500 '!L1099</f>
        <v>0.99333907036860714</v>
      </c>
      <c r="I1087" s="11">
        <f>'3500 '!M1099</f>
        <v>0</v>
      </c>
      <c r="J1087" s="11">
        <f>'3500 '!O1099</f>
        <v>1405.6426299999994</v>
      </c>
      <c r="K1087" s="11">
        <f>'3500 '!S1099</f>
        <v>0</v>
      </c>
      <c r="L1087" s="42">
        <f>'3500 '!T1099</f>
        <v>40.826049999999668</v>
      </c>
      <c r="M1087" s="51">
        <f>'3500 '!U1099</f>
        <v>0.99333907036860714</v>
      </c>
      <c r="N1087" s="61">
        <f>'3500 '!V1099</f>
        <v>40.826049999999668</v>
      </c>
      <c r="O1087" s="51">
        <f>'3500 '!AB1099</f>
        <v>0.99333907036860714</v>
      </c>
      <c r="P1087" s="61">
        <f>G1087+'3500 '!W1099-K1087</f>
        <v>6088.3559500000001</v>
      </c>
      <c r="Q1087" s="81"/>
    </row>
    <row r="1088" spans="1:17" s="6" customFormat="1" ht="18" x14ac:dyDescent="0.25">
      <c r="A1088" s="6" t="str">
        <f>'3500 '!A1100</f>
        <v>b</v>
      </c>
      <c r="B1088" s="70" t="str">
        <f>'3500 '!B1100</f>
        <v/>
      </c>
      <c r="C1088" s="10" t="str">
        <f>'3500 '!C1100</f>
        <v>სხვა ხარჯები</v>
      </c>
      <c r="D1088" s="12">
        <f>'3500 '!D1100</f>
        <v>0</v>
      </c>
      <c r="E1088" s="12">
        <f>'3500 '!E1100</f>
        <v>0</v>
      </c>
      <c r="F1088" s="43">
        <f>'3500 '!F1100</f>
        <v>0</v>
      </c>
      <c r="G1088" s="43">
        <f>'3500 '!G1100</f>
        <v>0</v>
      </c>
      <c r="H1088" s="52" t="str">
        <f>'3500 '!L1100</f>
        <v/>
      </c>
      <c r="I1088" s="12">
        <f>'3500 '!M1100</f>
        <v>0</v>
      </c>
      <c r="J1088" s="12">
        <f>'3500 '!O1100</f>
        <v>0</v>
      </c>
      <c r="K1088" s="12">
        <f>'3500 '!S1100</f>
        <v>0</v>
      </c>
      <c r="L1088" s="43">
        <f>'3500 '!T1100</f>
        <v>0</v>
      </c>
      <c r="M1088" s="52" t="str">
        <f>'3500 '!U1100</f>
        <v/>
      </c>
      <c r="N1088" s="62">
        <f>'3500 '!V1100</f>
        <v>0</v>
      </c>
      <c r="O1088" s="52" t="str">
        <f>'3500 '!AB1100</f>
        <v/>
      </c>
      <c r="P1088" s="62">
        <f>G1088+'3500 '!W1100-K1088</f>
        <v>0</v>
      </c>
      <c r="Q1088" s="81"/>
    </row>
    <row r="1089" spans="1:17" s="6" customFormat="1" ht="30" x14ac:dyDescent="0.25">
      <c r="A1089" s="6" t="str">
        <f>'3500 '!A1101</f>
        <v>b</v>
      </c>
      <c r="B1089" s="69" t="str">
        <f>'3500 '!B1101</f>
        <v/>
      </c>
      <c r="C1089" s="13" t="str">
        <f>'3500 '!C1101</f>
        <v>არაფინანსური აქტივების ზრდა</v>
      </c>
      <c r="D1089" s="14">
        <f>'3500 '!D1101</f>
        <v>0</v>
      </c>
      <c r="E1089" s="14">
        <f>'3500 '!E1101</f>
        <v>0</v>
      </c>
      <c r="F1089" s="44">
        <f>'3500 '!F1101</f>
        <v>0</v>
      </c>
      <c r="G1089" s="44">
        <f>'3500 '!G1101</f>
        <v>0</v>
      </c>
      <c r="H1089" s="53" t="str">
        <f>'3500 '!L1101</f>
        <v/>
      </c>
      <c r="I1089" s="14">
        <f>'3500 '!M1101</f>
        <v>0</v>
      </c>
      <c r="J1089" s="14">
        <f>'3500 '!O1101</f>
        <v>0</v>
      </c>
      <c r="K1089" s="14">
        <f>'3500 '!S1101</f>
        <v>0</v>
      </c>
      <c r="L1089" s="44">
        <f>'3500 '!T1101</f>
        <v>0</v>
      </c>
      <c r="M1089" s="53" t="str">
        <f>'3500 '!U1101</f>
        <v/>
      </c>
      <c r="N1089" s="63">
        <f>'3500 '!V1101</f>
        <v>0</v>
      </c>
      <c r="O1089" s="53" t="str">
        <f>'3500 '!AB1101</f>
        <v/>
      </c>
      <c r="P1089" s="63">
        <f>G1089+'3500 '!W1101-K1089</f>
        <v>0</v>
      </c>
      <c r="Q1089" s="81"/>
    </row>
    <row r="1090" spans="1:17" s="6" customFormat="1" x14ac:dyDescent="0.25">
      <c r="A1090" s="6" t="str">
        <f>'3500 '!A1102</f>
        <v>b</v>
      </c>
      <c r="B1090" s="69" t="str">
        <f>'3500 '!B1102</f>
        <v/>
      </c>
      <c r="C1090" s="13" t="str">
        <f>'3500 '!C1102</f>
        <v>ფინანსური აქტივების ზრდა</v>
      </c>
      <c r="D1090" s="14">
        <f>'3500 '!D1102</f>
        <v>0</v>
      </c>
      <c r="E1090" s="14">
        <f>'3500 '!E1102</f>
        <v>0</v>
      </c>
      <c r="F1090" s="44">
        <f>'3500 '!F1102</f>
        <v>0</v>
      </c>
      <c r="G1090" s="44">
        <f>'3500 '!G1102</f>
        <v>0</v>
      </c>
      <c r="H1090" s="53" t="str">
        <f>'3500 '!L1102</f>
        <v/>
      </c>
      <c r="I1090" s="14">
        <f>'3500 '!M1102</f>
        <v>0</v>
      </c>
      <c r="J1090" s="14">
        <f>'3500 '!O1102</f>
        <v>0</v>
      </c>
      <c r="K1090" s="14">
        <f>'3500 '!S1102</f>
        <v>0</v>
      </c>
      <c r="L1090" s="44">
        <f>'3500 '!T1102</f>
        <v>0</v>
      </c>
      <c r="M1090" s="53" t="str">
        <f>'3500 '!U1102</f>
        <v/>
      </c>
      <c r="N1090" s="63">
        <f>'3500 '!V1102</f>
        <v>0</v>
      </c>
      <c r="O1090" s="53" t="str">
        <f>'3500 '!AB1102</f>
        <v/>
      </c>
      <c r="P1090" s="63">
        <f>G1090+'3500 '!W1102-K1090</f>
        <v>0</v>
      </c>
      <c r="Q1090" s="81"/>
    </row>
    <row r="1091" spans="1:17" s="6" customFormat="1" ht="18.75" thickBot="1" x14ac:dyDescent="0.3">
      <c r="A1091" s="6" t="str">
        <f>'3500 '!A1103</f>
        <v>b</v>
      </c>
      <c r="B1091" s="71" t="str">
        <f>'3500 '!B1103</f>
        <v/>
      </c>
      <c r="C1091" s="15" t="str">
        <f>'3500 '!C1103</f>
        <v>ვალდებულებების კლება</v>
      </c>
      <c r="D1091" s="16">
        <f>'3500 '!D1103</f>
        <v>0</v>
      </c>
      <c r="E1091" s="16">
        <f>'3500 '!E1103</f>
        <v>8.1780000000000008</v>
      </c>
      <c r="F1091" s="45">
        <f>'3500 '!F1103</f>
        <v>8.1780000000000008</v>
      </c>
      <c r="G1091" s="45">
        <f>'3500 '!G1103</f>
        <v>8.1608699999999992</v>
      </c>
      <c r="H1091" s="54">
        <f>'3500 '!L1103</f>
        <v>0.99790535583272177</v>
      </c>
      <c r="I1091" s="16">
        <f>'3500 '!M1103</f>
        <v>0</v>
      </c>
      <c r="J1091" s="16">
        <f>'3500 '!O1103</f>
        <v>0</v>
      </c>
      <c r="K1091" s="16">
        <f>'3500 '!S1103</f>
        <v>0</v>
      </c>
      <c r="L1091" s="45">
        <f>'3500 '!T1103</f>
        <v>1.7130000000001644E-2</v>
      </c>
      <c r="M1091" s="54">
        <f>'3500 '!U1103</f>
        <v>0.99790535583272177</v>
      </c>
      <c r="N1091" s="64">
        <f>'3500 '!V1103</f>
        <v>1.7130000000001644E-2</v>
      </c>
      <c r="O1091" s="54">
        <f>'3500 '!AB1103</f>
        <v>0.99790535583272177</v>
      </c>
      <c r="P1091" s="64">
        <f>G1091+'3500 '!W1103-K1091</f>
        <v>8.1608699999999992</v>
      </c>
      <c r="Q1091" s="81"/>
    </row>
    <row r="1092" spans="1:17" s="6" customFormat="1" ht="33" thickTop="1" thickBot="1" x14ac:dyDescent="0.3">
      <c r="A1092" s="6" t="str">
        <f>'3500 '!A1104</f>
        <v>a</v>
      </c>
      <c r="B1092" s="67" t="str">
        <f>'3500 '!B1104</f>
        <v>35 03 03 05</v>
      </c>
      <c r="C1092" s="19" t="str">
        <f>'3500 '!C1104</f>
        <v>ინკურაბელურ პაციენტთა პალიატიური მზრუნველობა</v>
      </c>
      <c r="D1092" s="7">
        <f>'3500 '!D1104</f>
        <v>2500</v>
      </c>
      <c r="E1092" s="7">
        <f>'3500 '!E1104</f>
        <v>1516</v>
      </c>
      <c r="F1092" s="40">
        <f>'3500 '!F1104</f>
        <v>1185.5</v>
      </c>
      <c r="G1092" s="40">
        <f>'3500 '!G1104</f>
        <v>1184.71237</v>
      </c>
      <c r="H1092" s="49">
        <f>'3500 '!L1104</f>
        <v>0.99933561366512014</v>
      </c>
      <c r="I1092" s="7">
        <f>'3500 '!M1104</f>
        <v>0</v>
      </c>
      <c r="J1092" s="7">
        <f>'3500 '!O1104</f>
        <v>69.562499999999972</v>
      </c>
      <c r="K1092" s="7">
        <f>'3500 '!S1104</f>
        <v>320.34233999999992</v>
      </c>
      <c r="L1092" s="40">
        <f>'3500 '!T1104</f>
        <v>0.78763000000003558</v>
      </c>
      <c r="M1092" s="49">
        <f>'3500 '!U1104</f>
        <v>0.78147253957783636</v>
      </c>
      <c r="N1092" s="59">
        <f>'3500 '!V1104</f>
        <v>331.28763000000004</v>
      </c>
      <c r="O1092" s="49">
        <f>'3500 '!AB1104</f>
        <v>1.0163669986807389</v>
      </c>
      <c r="P1092" s="59">
        <f>G1092+'3500 '!W1104-K1092</f>
        <v>1517.4700300000002</v>
      </c>
      <c r="Q1092" s="81"/>
    </row>
    <row r="1093" spans="1:17" s="6" customFormat="1" ht="18.75" thickTop="1" x14ac:dyDescent="0.25">
      <c r="A1093" s="6" t="str">
        <f>'3500 '!A1105</f>
        <v>b</v>
      </c>
      <c r="B1093" s="69" t="str">
        <f>'3500 '!B1105</f>
        <v/>
      </c>
      <c r="C1093" s="8" t="str">
        <f>'3500 '!C1105</f>
        <v>ხარჯები</v>
      </c>
      <c r="D1093" s="9">
        <f>'3500 '!D1105</f>
        <v>2500</v>
      </c>
      <c r="E1093" s="9">
        <f>'3500 '!E1105</f>
        <v>1516</v>
      </c>
      <c r="F1093" s="41">
        <f>'3500 '!F1105</f>
        <v>1185.5</v>
      </c>
      <c r="G1093" s="41">
        <f>'3500 '!G1105</f>
        <v>1184.71237</v>
      </c>
      <c r="H1093" s="50">
        <f>'3500 '!L1105</f>
        <v>0.99933561366512014</v>
      </c>
      <c r="I1093" s="9">
        <f>'3500 '!M1105</f>
        <v>0</v>
      </c>
      <c r="J1093" s="9">
        <f>'3500 '!O1105</f>
        <v>69.562499999999972</v>
      </c>
      <c r="K1093" s="9">
        <f>'3500 '!S1105</f>
        <v>320.34233999999992</v>
      </c>
      <c r="L1093" s="41">
        <f>'3500 '!T1105</f>
        <v>0.78763000000003558</v>
      </c>
      <c r="M1093" s="50">
        <f>'3500 '!U1105</f>
        <v>0.78147253957783636</v>
      </c>
      <c r="N1093" s="60">
        <f>'3500 '!V1105</f>
        <v>331.28763000000004</v>
      </c>
      <c r="O1093" s="50">
        <f>'3500 '!AB1105</f>
        <v>1.0163669986807389</v>
      </c>
      <c r="P1093" s="60">
        <f>G1093+'3500 '!W1105-K1093</f>
        <v>1517.4700300000002</v>
      </c>
      <c r="Q1093" s="81"/>
    </row>
    <row r="1094" spans="1:17" s="6" customFormat="1" ht="18" x14ac:dyDescent="0.25">
      <c r="A1094" s="6" t="str">
        <f>'3500 '!A1106</f>
        <v>b</v>
      </c>
      <c r="B1094" s="70" t="str">
        <f>'3500 '!B1106</f>
        <v/>
      </c>
      <c r="C1094" s="10" t="str">
        <f>'3500 '!C1106</f>
        <v>შრომის ანაზღაურება</v>
      </c>
      <c r="D1094" s="12">
        <f>'3500 '!D1106</f>
        <v>0</v>
      </c>
      <c r="E1094" s="12">
        <f>'3500 '!E1106</f>
        <v>0</v>
      </c>
      <c r="F1094" s="43">
        <f>'3500 '!F1106</f>
        <v>0</v>
      </c>
      <c r="G1094" s="43">
        <f>'3500 '!G1106</f>
        <v>0</v>
      </c>
      <c r="H1094" s="52" t="str">
        <f>'3500 '!L1106</f>
        <v/>
      </c>
      <c r="I1094" s="12">
        <f>'3500 '!M1106</f>
        <v>0</v>
      </c>
      <c r="J1094" s="12">
        <f>'3500 '!O1106</f>
        <v>0</v>
      </c>
      <c r="K1094" s="12">
        <f>'3500 '!S1106</f>
        <v>0</v>
      </c>
      <c r="L1094" s="43">
        <f>'3500 '!T1106</f>
        <v>0</v>
      </c>
      <c r="M1094" s="52" t="str">
        <f>'3500 '!U1106</f>
        <v/>
      </c>
      <c r="N1094" s="62">
        <f>'3500 '!V1106</f>
        <v>0</v>
      </c>
      <c r="O1094" s="52" t="str">
        <f>'3500 '!AB1106</f>
        <v/>
      </c>
      <c r="P1094" s="62">
        <f>G1094+'3500 '!W1106-K1094</f>
        <v>0</v>
      </c>
      <c r="Q1094" s="81"/>
    </row>
    <row r="1095" spans="1:17" s="6" customFormat="1" ht="18" x14ac:dyDescent="0.25">
      <c r="A1095" s="6" t="str">
        <f>'3500 '!A1107</f>
        <v>b</v>
      </c>
      <c r="B1095" s="70" t="str">
        <f>'3500 '!B1107</f>
        <v/>
      </c>
      <c r="C1095" s="10" t="str">
        <f>'3500 '!C1107</f>
        <v>საქონელი და მომსახურება</v>
      </c>
      <c r="D1095" s="11">
        <f>'3500 '!D1107</f>
        <v>286</v>
      </c>
      <c r="E1095" s="11">
        <f>'3500 '!E1107</f>
        <v>290.56</v>
      </c>
      <c r="F1095" s="42">
        <f>'3500 '!F1107</f>
        <v>217.06</v>
      </c>
      <c r="G1095" s="42">
        <f>'3500 '!G1107</f>
        <v>216.88499999999999</v>
      </c>
      <c r="H1095" s="51">
        <f>'3500 '!L1107</f>
        <v>0.99919377130747256</v>
      </c>
      <c r="I1095" s="11">
        <f>'3500 '!M1107</f>
        <v>0</v>
      </c>
      <c r="J1095" s="11">
        <f>'3500 '!O1107</f>
        <v>23.664999999999992</v>
      </c>
      <c r="K1095" s="11">
        <f>'3500 '!S1107</f>
        <v>23.664999999999992</v>
      </c>
      <c r="L1095" s="42">
        <f>'3500 '!T1107</f>
        <v>0.17500000000001137</v>
      </c>
      <c r="M1095" s="51">
        <f>'3500 '!U1107</f>
        <v>0.7464379129955947</v>
      </c>
      <c r="N1095" s="61">
        <f>'3500 '!V1107</f>
        <v>73.675000000000011</v>
      </c>
      <c r="O1095" s="51">
        <f>'3500 '!AB1107</f>
        <v>0.99113780286343611</v>
      </c>
      <c r="P1095" s="61">
        <f>G1095+'3500 '!W1107-K1095</f>
        <v>264.32000000000005</v>
      </c>
      <c r="Q1095" s="81"/>
    </row>
    <row r="1096" spans="1:17" s="6" customFormat="1" ht="18" x14ac:dyDescent="0.25">
      <c r="A1096" s="6" t="str">
        <f>'3500 '!A1108</f>
        <v>b</v>
      </c>
      <c r="B1096" s="70" t="str">
        <f>'3500 '!B1108</f>
        <v/>
      </c>
      <c r="C1096" s="10" t="str">
        <f>'3500 '!C1108</f>
        <v>პროცენტი</v>
      </c>
      <c r="D1096" s="12">
        <f>'3500 '!D1108</f>
        <v>0</v>
      </c>
      <c r="E1096" s="12">
        <f>'3500 '!E1108</f>
        <v>0</v>
      </c>
      <c r="F1096" s="43">
        <f>'3500 '!F1108</f>
        <v>0</v>
      </c>
      <c r="G1096" s="43">
        <f>'3500 '!G1108</f>
        <v>0</v>
      </c>
      <c r="H1096" s="52" t="str">
        <f>'3500 '!L1108</f>
        <v/>
      </c>
      <c r="I1096" s="12">
        <f>'3500 '!M1108</f>
        <v>0</v>
      </c>
      <c r="J1096" s="12">
        <f>'3500 '!O1108</f>
        <v>0</v>
      </c>
      <c r="K1096" s="12">
        <f>'3500 '!S1108</f>
        <v>0</v>
      </c>
      <c r="L1096" s="43">
        <f>'3500 '!T1108</f>
        <v>0</v>
      </c>
      <c r="M1096" s="52" t="str">
        <f>'3500 '!U1108</f>
        <v/>
      </c>
      <c r="N1096" s="62">
        <f>'3500 '!V1108</f>
        <v>0</v>
      </c>
      <c r="O1096" s="52" t="str">
        <f>'3500 '!AB1108</f>
        <v/>
      </c>
      <c r="P1096" s="62">
        <f>G1096+'3500 '!W1108-K1096</f>
        <v>0</v>
      </c>
      <c r="Q1096" s="81"/>
    </row>
    <row r="1097" spans="1:17" s="6" customFormat="1" ht="18" x14ac:dyDescent="0.25">
      <c r="A1097" s="6" t="str">
        <f>'3500 '!A1109</f>
        <v>b</v>
      </c>
      <c r="B1097" s="70" t="str">
        <f>'3500 '!B1109</f>
        <v/>
      </c>
      <c r="C1097" s="10" t="str">
        <f>'3500 '!C1109</f>
        <v>სუბსიდიები</v>
      </c>
      <c r="D1097" s="12">
        <f>'3500 '!D1109</f>
        <v>0</v>
      </c>
      <c r="E1097" s="12">
        <f>'3500 '!E1109</f>
        <v>0</v>
      </c>
      <c r="F1097" s="43">
        <f>'3500 '!F1109</f>
        <v>0</v>
      </c>
      <c r="G1097" s="43">
        <f>'3500 '!G1109</f>
        <v>0</v>
      </c>
      <c r="H1097" s="52" t="str">
        <f>'3500 '!L1109</f>
        <v/>
      </c>
      <c r="I1097" s="12">
        <f>'3500 '!M1109</f>
        <v>0</v>
      </c>
      <c r="J1097" s="12">
        <f>'3500 '!O1109</f>
        <v>0</v>
      </c>
      <c r="K1097" s="12">
        <f>'3500 '!S1109</f>
        <v>0</v>
      </c>
      <c r="L1097" s="43">
        <f>'3500 '!T1109</f>
        <v>0</v>
      </c>
      <c r="M1097" s="52" t="str">
        <f>'3500 '!U1109</f>
        <v/>
      </c>
      <c r="N1097" s="62">
        <f>'3500 '!V1109</f>
        <v>0</v>
      </c>
      <c r="O1097" s="52" t="str">
        <f>'3500 '!AB1109</f>
        <v/>
      </c>
      <c r="P1097" s="62">
        <f>G1097+'3500 '!W1109-K1097</f>
        <v>0</v>
      </c>
      <c r="Q1097" s="81"/>
    </row>
    <row r="1098" spans="1:17" s="6" customFormat="1" ht="18" x14ac:dyDescent="0.25">
      <c r="A1098" s="6" t="str">
        <f>'3500 '!A1110</f>
        <v>b</v>
      </c>
      <c r="B1098" s="70" t="str">
        <f>'3500 '!B1110</f>
        <v/>
      </c>
      <c r="C1098" s="10" t="str">
        <f>'3500 '!C1110</f>
        <v>გრანტები</v>
      </c>
      <c r="D1098" s="12">
        <f>'3500 '!D1110</f>
        <v>0</v>
      </c>
      <c r="E1098" s="12">
        <f>'3500 '!E1110</f>
        <v>0</v>
      </c>
      <c r="F1098" s="43">
        <f>'3500 '!F1110</f>
        <v>0</v>
      </c>
      <c r="G1098" s="43">
        <f>'3500 '!G1110</f>
        <v>0</v>
      </c>
      <c r="H1098" s="52" t="str">
        <f>'3500 '!L1110</f>
        <v/>
      </c>
      <c r="I1098" s="12">
        <f>'3500 '!M1110</f>
        <v>0</v>
      </c>
      <c r="J1098" s="12">
        <f>'3500 '!O1110</f>
        <v>0</v>
      </c>
      <c r="K1098" s="12">
        <f>'3500 '!S1110</f>
        <v>0</v>
      </c>
      <c r="L1098" s="43">
        <f>'3500 '!T1110</f>
        <v>0</v>
      </c>
      <c r="M1098" s="52" t="str">
        <f>'3500 '!U1110</f>
        <v/>
      </c>
      <c r="N1098" s="62">
        <f>'3500 '!V1110</f>
        <v>0</v>
      </c>
      <c r="O1098" s="52" t="str">
        <f>'3500 '!AB1110</f>
        <v/>
      </c>
      <c r="P1098" s="62">
        <f>G1098+'3500 '!W1110-K1098</f>
        <v>0</v>
      </c>
      <c r="Q1098" s="81"/>
    </row>
    <row r="1099" spans="1:17" s="6" customFormat="1" ht="18" x14ac:dyDescent="0.25">
      <c r="A1099" s="6" t="str">
        <f>'3500 '!A1111</f>
        <v>b</v>
      </c>
      <c r="B1099" s="70" t="str">
        <f>'3500 '!B1111</f>
        <v/>
      </c>
      <c r="C1099" s="10" t="str">
        <f>'3500 '!C1111</f>
        <v>სოციალური უზრუნველყოფა</v>
      </c>
      <c r="D1099" s="11">
        <f>'3500 '!D1111</f>
        <v>2214</v>
      </c>
      <c r="E1099" s="11">
        <f>'3500 '!E1111</f>
        <v>1225.44</v>
      </c>
      <c r="F1099" s="42">
        <f>'3500 '!F1111</f>
        <v>968.44</v>
      </c>
      <c r="G1099" s="42">
        <f>'3500 '!G1111</f>
        <v>967.82736999999997</v>
      </c>
      <c r="H1099" s="51">
        <f>'3500 '!L1111</f>
        <v>0.99936740531163515</v>
      </c>
      <c r="I1099" s="11">
        <f>'3500 '!M1111</f>
        <v>0</v>
      </c>
      <c r="J1099" s="11">
        <f>'3500 '!O1111</f>
        <v>45.89749999999998</v>
      </c>
      <c r="K1099" s="11">
        <f>'3500 '!S1111</f>
        <v>296.67733999999996</v>
      </c>
      <c r="L1099" s="42">
        <f>'3500 '!T1111</f>
        <v>0.61263000000008105</v>
      </c>
      <c r="M1099" s="51">
        <f>'3500 '!U1111</f>
        <v>0.78977948328763536</v>
      </c>
      <c r="N1099" s="61">
        <f>'3500 '!V1111</f>
        <v>257.61263000000008</v>
      </c>
      <c r="O1099" s="51">
        <f>'3500 '!AB1111</f>
        <v>1.0223490093354224</v>
      </c>
      <c r="P1099" s="61">
        <f>G1099+'3500 '!W1111-K1099</f>
        <v>1253.15003</v>
      </c>
      <c r="Q1099" s="81"/>
    </row>
    <row r="1100" spans="1:17" s="6" customFormat="1" ht="18" x14ac:dyDescent="0.25">
      <c r="A1100" s="6" t="str">
        <f>'3500 '!A1112</f>
        <v>b</v>
      </c>
      <c r="B1100" s="70" t="str">
        <f>'3500 '!B1112</f>
        <v/>
      </c>
      <c r="C1100" s="10" t="str">
        <f>'3500 '!C1112</f>
        <v>სხვა ხარჯები</v>
      </c>
      <c r="D1100" s="12">
        <f>'3500 '!D1112</f>
        <v>0</v>
      </c>
      <c r="E1100" s="12">
        <f>'3500 '!E1112</f>
        <v>0</v>
      </c>
      <c r="F1100" s="43">
        <f>'3500 '!F1112</f>
        <v>0</v>
      </c>
      <c r="G1100" s="43">
        <f>'3500 '!G1112</f>
        <v>0</v>
      </c>
      <c r="H1100" s="52" t="str">
        <f>'3500 '!L1112</f>
        <v/>
      </c>
      <c r="I1100" s="12">
        <f>'3500 '!M1112</f>
        <v>0</v>
      </c>
      <c r="J1100" s="12">
        <f>'3500 '!O1112</f>
        <v>0</v>
      </c>
      <c r="K1100" s="12">
        <f>'3500 '!S1112</f>
        <v>0</v>
      </c>
      <c r="L1100" s="43">
        <f>'3500 '!T1112</f>
        <v>0</v>
      </c>
      <c r="M1100" s="52" t="str">
        <f>'3500 '!U1112</f>
        <v/>
      </c>
      <c r="N1100" s="62">
        <f>'3500 '!V1112</f>
        <v>0</v>
      </c>
      <c r="O1100" s="52" t="str">
        <f>'3500 '!AB1112</f>
        <v/>
      </c>
      <c r="P1100" s="62">
        <f>G1100+'3500 '!W1112-K1100</f>
        <v>0</v>
      </c>
      <c r="Q1100" s="81"/>
    </row>
    <row r="1101" spans="1:17" s="6" customFormat="1" ht="30" x14ac:dyDescent="0.25">
      <c r="A1101" s="6" t="str">
        <f>'3500 '!A1113</f>
        <v>b</v>
      </c>
      <c r="B1101" s="69" t="str">
        <f>'3500 '!B1113</f>
        <v/>
      </c>
      <c r="C1101" s="13" t="str">
        <f>'3500 '!C1113</f>
        <v>არაფინანსური აქტივების ზრდა</v>
      </c>
      <c r="D1101" s="14">
        <f>'3500 '!D1113</f>
        <v>0</v>
      </c>
      <c r="E1101" s="14">
        <f>'3500 '!E1113</f>
        <v>0</v>
      </c>
      <c r="F1101" s="44">
        <f>'3500 '!F1113</f>
        <v>0</v>
      </c>
      <c r="G1101" s="44">
        <f>'3500 '!G1113</f>
        <v>0</v>
      </c>
      <c r="H1101" s="53" t="str">
        <f>'3500 '!L1113</f>
        <v/>
      </c>
      <c r="I1101" s="14">
        <f>'3500 '!M1113</f>
        <v>0</v>
      </c>
      <c r="J1101" s="14">
        <f>'3500 '!O1113</f>
        <v>0</v>
      </c>
      <c r="K1101" s="14">
        <f>'3500 '!S1113</f>
        <v>0</v>
      </c>
      <c r="L1101" s="44">
        <f>'3500 '!T1113</f>
        <v>0</v>
      </c>
      <c r="M1101" s="53" t="str">
        <f>'3500 '!U1113</f>
        <v/>
      </c>
      <c r="N1101" s="63">
        <f>'3500 '!V1113</f>
        <v>0</v>
      </c>
      <c r="O1101" s="53" t="str">
        <f>'3500 '!AB1113</f>
        <v/>
      </c>
      <c r="P1101" s="63">
        <f>G1101+'3500 '!W1113-K1101</f>
        <v>0</v>
      </c>
      <c r="Q1101" s="81"/>
    </row>
    <row r="1102" spans="1:17" s="6" customFormat="1" x14ac:dyDescent="0.25">
      <c r="A1102" s="6" t="str">
        <f>'3500 '!A1114</f>
        <v>b</v>
      </c>
      <c r="B1102" s="69" t="str">
        <f>'3500 '!B1114</f>
        <v/>
      </c>
      <c r="C1102" s="13" t="str">
        <f>'3500 '!C1114</f>
        <v>ფინანსური აქტივების ზრდა</v>
      </c>
      <c r="D1102" s="14">
        <f>'3500 '!D1114</f>
        <v>0</v>
      </c>
      <c r="E1102" s="14">
        <f>'3500 '!E1114</f>
        <v>0</v>
      </c>
      <c r="F1102" s="44">
        <f>'3500 '!F1114</f>
        <v>0</v>
      </c>
      <c r="G1102" s="44">
        <f>'3500 '!G1114</f>
        <v>0</v>
      </c>
      <c r="H1102" s="53" t="str">
        <f>'3500 '!L1114</f>
        <v/>
      </c>
      <c r="I1102" s="14">
        <f>'3500 '!M1114</f>
        <v>0</v>
      </c>
      <c r="J1102" s="14">
        <f>'3500 '!O1114</f>
        <v>0</v>
      </c>
      <c r="K1102" s="14">
        <f>'3500 '!S1114</f>
        <v>0</v>
      </c>
      <c r="L1102" s="44">
        <f>'3500 '!T1114</f>
        <v>0</v>
      </c>
      <c r="M1102" s="53" t="str">
        <f>'3500 '!U1114</f>
        <v/>
      </c>
      <c r="N1102" s="63">
        <f>'3500 '!V1114</f>
        <v>0</v>
      </c>
      <c r="O1102" s="53" t="str">
        <f>'3500 '!AB1114</f>
        <v/>
      </c>
      <c r="P1102" s="63">
        <f>G1102+'3500 '!W1114-K1102</f>
        <v>0</v>
      </c>
      <c r="Q1102" s="81"/>
    </row>
    <row r="1103" spans="1:17" s="6" customFormat="1" ht="15.75" thickBot="1" x14ac:dyDescent="0.3">
      <c r="A1103" s="6" t="str">
        <f>'3500 '!A1115</f>
        <v>b</v>
      </c>
      <c r="B1103" s="71" t="str">
        <f>'3500 '!B1115</f>
        <v/>
      </c>
      <c r="C1103" s="17" t="str">
        <f>'3500 '!C1115</f>
        <v>ვალდებულებების კლება</v>
      </c>
      <c r="D1103" s="18">
        <f>'3500 '!D1115</f>
        <v>0</v>
      </c>
      <c r="E1103" s="18">
        <f>'3500 '!E1115</f>
        <v>0</v>
      </c>
      <c r="F1103" s="46">
        <f>'3500 '!F1115</f>
        <v>0</v>
      </c>
      <c r="G1103" s="46">
        <f>'3500 '!G1115</f>
        <v>0</v>
      </c>
      <c r="H1103" s="55" t="str">
        <f>'3500 '!L1115</f>
        <v/>
      </c>
      <c r="I1103" s="18">
        <f>'3500 '!M1115</f>
        <v>0</v>
      </c>
      <c r="J1103" s="18">
        <f>'3500 '!O1115</f>
        <v>0</v>
      </c>
      <c r="K1103" s="18">
        <f>'3500 '!S1115</f>
        <v>0</v>
      </c>
      <c r="L1103" s="46">
        <f>'3500 '!T1115</f>
        <v>0</v>
      </c>
      <c r="M1103" s="55" t="str">
        <f>'3500 '!U1115</f>
        <v/>
      </c>
      <c r="N1103" s="65">
        <f>'3500 '!V1115</f>
        <v>0</v>
      </c>
      <c r="O1103" s="55" t="str">
        <f>'3500 '!AB1115</f>
        <v/>
      </c>
      <c r="P1103" s="65">
        <f>G1103+'3500 '!W1115-K1103</f>
        <v>0</v>
      </c>
      <c r="Q1103" s="81"/>
    </row>
    <row r="1104" spans="1:17" s="6" customFormat="1" ht="80.25" thickTop="1" thickBot="1" x14ac:dyDescent="0.3">
      <c r="A1104" s="6" t="str">
        <f>'3500 '!A1116</f>
        <v>a</v>
      </c>
      <c r="B1104" s="67" t="str">
        <f>'3500 '!B1116</f>
        <v>35 03 03 06</v>
      </c>
      <c r="C1104" s="19" t="str">
        <f>'3500 '!C1116</f>
        <v>იშვიათი დაავადებების მქონე და მუდმივ ჩანაცვლებით მკურნალობას დაქვემდებარებულ პაციენტთა მკურნალობა</v>
      </c>
      <c r="D1104" s="7">
        <f>'3500 '!D1116</f>
        <v>6000</v>
      </c>
      <c r="E1104" s="7">
        <f>'3500 '!E1116</f>
        <v>5961.52</v>
      </c>
      <c r="F1104" s="40">
        <f>'3500 '!F1116</f>
        <v>4137.0200000000004</v>
      </c>
      <c r="G1104" s="40">
        <f>'3500 '!G1116</f>
        <v>4136.2347599999994</v>
      </c>
      <c r="H1104" s="49">
        <f>'3500 '!L1116</f>
        <v>0.99981019187724474</v>
      </c>
      <c r="I1104" s="7">
        <f>'3500 '!M1116</f>
        <v>0</v>
      </c>
      <c r="J1104" s="7">
        <f>'3500 '!O1116</f>
        <v>218.8750799999998</v>
      </c>
      <c r="K1104" s="7">
        <f>'3500 '!S1116</f>
        <v>431.91046999999935</v>
      </c>
      <c r="L1104" s="40">
        <f>'3500 '!T1116</f>
        <v>0.78524000000106753</v>
      </c>
      <c r="M1104" s="49">
        <f>'3500 '!U1116</f>
        <v>0.69382217286866421</v>
      </c>
      <c r="N1104" s="59">
        <f>'3500 '!V1116</f>
        <v>1825.2852400000011</v>
      </c>
      <c r="O1104" s="49">
        <f>'3500 '!AB1116</f>
        <v>0.92324352849608804</v>
      </c>
      <c r="P1104" s="59">
        <f>G1104+'3500 '!W1116-K1104</f>
        <v>6444.1242899999997</v>
      </c>
      <c r="Q1104" s="81"/>
    </row>
    <row r="1105" spans="1:17" s="6" customFormat="1" ht="18.75" thickTop="1" x14ac:dyDescent="0.25">
      <c r="A1105" s="6" t="str">
        <f>'3500 '!A1117</f>
        <v>b</v>
      </c>
      <c r="B1105" s="69" t="str">
        <f>'3500 '!B1117</f>
        <v/>
      </c>
      <c r="C1105" s="8" t="str">
        <f>'3500 '!C1117</f>
        <v>ხარჯები</v>
      </c>
      <c r="D1105" s="9">
        <f>'3500 '!D1117</f>
        <v>6000</v>
      </c>
      <c r="E1105" s="9">
        <f>'3500 '!E1117</f>
        <v>5961.52</v>
      </c>
      <c r="F1105" s="41">
        <f>'3500 '!F1117</f>
        <v>4137.0200000000004</v>
      </c>
      <c r="G1105" s="41">
        <f>'3500 '!G1117</f>
        <v>4136.2347599999994</v>
      </c>
      <c r="H1105" s="50">
        <f>'3500 '!L1117</f>
        <v>0.99981019187724474</v>
      </c>
      <c r="I1105" s="9">
        <f>'3500 '!M1117</f>
        <v>0</v>
      </c>
      <c r="J1105" s="9">
        <f>'3500 '!O1117</f>
        <v>218.8750799999998</v>
      </c>
      <c r="K1105" s="9">
        <f>'3500 '!S1117</f>
        <v>431.91046999999935</v>
      </c>
      <c r="L1105" s="41">
        <f>'3500 '!T1117</f>
        <v>0.78524000000106753</v>
      </c>
      <c r="M1105" s="50">
        <f>'3500 '!U1117</f>
        <v>0.69382217286866421</v>
      </c>
      <c r="N1105" s="60">
        <f>'3500 '!V1117</f>
        <v>1825.2852400000011</v>
      </c>
      <c r="O1105" s="50">
        <f>'3500 '!AB1117</f>
        <v>0.92324352849608804</v>
      </c>
      <c r="P1105" s="60">
        <f>G1105+'3500 '!W1117-K1105</f>
        <v>6444.1242899999997</v>
      </c>
      <c r="Q1105" s="81"/>
    </row>
    <row r="1106" spans="1:17" s="6" customFormat="1" ht="18" x14ac:dyDescent="0.25">
      <c r="A1106" s="6" t="str">
        <f>'3500 '!A1118</f>
        <v>b</v>
      </c>
      <c r="B1106" s="70" t="str">
        <f>'3500 '!B1118</f>
        <v/>
      </c>
      <c r="C1106" s="10" t="str">
        <f>'3500 '!C1118</f>
        <v>შრომის ანაზღაურება</v>
      </c>
      <c r="D1106" s="12">
        <f>'3500 '!D1118</f>
        <v>0</v>
      </c>
      <c r="E1106" s="12">
        <f>'3500 '!E1118</f>
        <v>0</v>
      </c>
      <c r="F1106" s="43">
        <f>'3500 '!F1118</f>
        <v>0</v>
      </c>
      <c r="G1106" s="43">
        <f>'3500 '!G1118</f>
        <v>0</v>
      </c>
      <c r="H1106" s="52" t="str">
        <f>'3500 '!L1118</f>
        <v/>
      </c>
      <c r="I1106" s="12">
        <f>'3500 '!M1118</f>
        <v>0</v>
      </c>
      <c r="J1106" s="12">
        <f>'3500 '!O1118</f>
        <v>0</v>
      </c>
      <c r="K1106" s="12">
        <f>'3500 '!S1118</f>
        <v>0</v>
      </c>
      <c r="L1106" s="43">
        <f>'3500 '!T1118</f>
        <v>0</v>
      </c>
      <c r="M1106" s="52" t="str">
        <f>'3500 '!U1118</f>
        <v/>
      </c>
      <c r="N1106" s="62">
        <f>'3500 '!V1118</f>
        <v>0</v>
      </c>
      <c r="O1106" s="52" t="str">
        <f>'3500 '!AB1118</f>
        <v/>
      </c>
      <c r="P1106" s="62">
        <f>G1106+'3500 '!W1118-K1106</f>
        <v>0</v>
      </c>
      <c r="Q1106" s="81"/>
    </row>
    <row r="1107" spans="1:17" s="6" customFormat="1" ht="18" x14ac:dyDescent="0.25">
      <c r="A1107" s="6" t="str">
        <f>'3500 '!A1119</f>
        <v>b</v>
      </c>
      <c r="B1107" s="70" t="str">
        <f>'3500 '!B1119</f>
        <v/>
      </c>
      <c r="C1107" s="10" t="str">
        <f>'3500 '!C1119</f>
        <v>საქონელი და მომსახურება</v>
      </c>
      <c r="D1107" s="11">
        <f>'3500 '!D1119</f>
        <v>144</v>
      </c>
      <c r="E1107" s="11">
        <f>'3500 '!E1119</f>
        <v>153</v>
      </c>
      <c r="F1107" s="42">
        <f>'3500 '!F1119</f>
        <v>90</v>
      </c>
      <c r="G1107" s="42">
        <f>'3500 '!G1119</f>
        <v>90</v>
      </c>
      <c r="H1107" s="51">
        <f>'3500 '!L1119</f>
        <v>1</v>
      </c>
      <c r="I1107" s="11">
        <f>'3500 '!M1119</f>
        <v>0</v>
      </c>
      <c r="J1107" s="11">
        <f>'3500 '!O1119</f>
        <v>9</v>
      </c>
      <c r="K1107" s="11">
        <f>'3500 '!S1119</f>
        <v>18</v>
      </c>
      <c r="L1107" s="42">
        <f>'3500 '!T1119</f>
        <v>0</v>
      </c>
      <c r="M1107" s="51">
        <f>'3500 '!U1119</f>
        <v>0.58823529411764708</v>
      </c>
      <c r="N1107" s="61">
        <f>'3500 '!V1119</f>
        <v>63</v>
      </c>
      <c r="O1107" s="51">
        <f>'3500 '!AB1119</f>
        <v>0.94117647058823528</v>
      </c>
      <c r="P1107" s="61">
        <f>G1107+'3500 '!W1119-K1107</f>
        <v>117</v>
      </c>
      <c r="Q1107" s="81"/>
    </row>
    <row r="1108" spans="1:17" s="6" customFormat="1" ht="18" x14ac:dyDescent="0.25">
      <c r="A1108" s="6" t="str">
        <f>'3500 '!A1120</f>
        <v>b</v>
      </c>
      <c r="B1108" s="70" t="str">
        <f>'3500 '!B1120</f>
        <v/>
      </c>
      <c r="C1108" s="10" t="str">
        <f>'3500 '!C1120</f>
        <v>პროცენტი</v>
      </c>
      <c r="D1108" s="12">
        <f>'3500 '!D1120</f>
        <v>0</v>
      </c>
      <c r="E1108" s="12">
        <f>'3500 '!E1120</f>
        <v>0</v>
      </c>
      <c r="F1108" s="43">
        <f>'3500 '!F1120</f>
        <v>0</v>
      </c>
      <c r="G1108" s="43">
        <f>'3500 '!G1120</f>
        <v>0</v>
      </c>
      <c r="H1108" s="52" t="str">
        <f>'3500 '!L1120</f>
        <v/>
      </c>
      <c r="I1108" s="12">
        <f>'3500 '!M1120</f>
        <v>0</v>
      </c>
      <c r="J1108" s="12">
        <f>'3500 '!O1120</f>
        <v>0</v>
      </c>
      <c r="K1108" s="12">
        <f>'3500 '!S1120</f>
        <v>0</v>
      </c>
      <c r="L1108" s="43">
        <f>'3500 '!T1120</f>
        <v>0</v>
      </c>
      <c r="M1108" s="52" t="str">
        <f>'3500 '!U1120</f>
        <v/>
      </c>
      <c r="N1108" s="62">
        <f>'3500 '!V1120</f>
        <v>0</v>
      </c>
      <c r="O1108" s="52" t="str">
        <f>'3500 '!AB1120</f>
        <v/>
      </c>
      <c r="P1108" s="62">
        <f>G1108+'3500 '!W1120-K1108</f>
        <v>0</v>
      </c>
      <c r="Q1108" s="81"/>
    </row>
    <row r="1109" spans="1:17" s="6" customFormat="1" ht="18" x14ac:dyDescent="0.25">
      <c r="A1109" s="6" t="str">
        <f>'3500 '!A1121</f>
        <v>b</v>
      </c>
      <c r="B1109" s="70" t="str">
        <f>'3500 '!B1121</f>
        <v/>
      </c>
      <c r="C1109" s="10" t="str">
        <f>'3500 '!C1121</f>
        <v>სუბსიდიები</v>
      </c>
      <c r="D1109" s="12">
        <f>'3500 '!D1121</f>
        <v>0</v>
      </c>
      <c r="E1109" s="12">
        <f>'3500 '!E1121</f>
        <v>0</v>
      </c>
      <c r="F1109" s="43">
        <f>'3500 '!F1121</f>
        <v>0</v>
      </c>
      <c r="G1109" s="43">
        <f>'3500 '!G1121</f>
        <v>0</v>
      </c>
      <c r="H1109" s="52" t="str">
        <f>'3500 '!L1121</f>
        <v/>
      </c>
      <c r="I1109" s="12">
        <f>'3500 '!M1121</f>
        <v>0</v>
      </c>
      <c r="J1109" s="12">
        <f>'3500 '!O1121</f>
        <v>0</v>
      </c>
      <c r="K1109" s="12">
        <f>'3500 '!S1121</f>
        <v>0</v>
      </c>
      <c r="L1109" s="43">
        <f>'3500 '!T1121</f>
        <v>0</v>
      </c>
      <c r="M1109" s="52" t="str">
        <f>'3500 '!U1121</f>
        <v/>
      </c>
      <c r="N1109" s="62">
        <f>'3500 '!V1121</f>
        <v>0</v>
      </c>
      <c r="O1109" s="52" t="str">
        <f>'3500 '!AB1121</f>
        <v/>
      </c>
      <c r="P1109" s="62">
        <f>G1109+'3500 '!W1121-K1109</f>
        <v>0</v>
      </c>
      <c r="Q1109" s="81"/>
    </row>
    <row r="1110" spans="1:17" s="6" customFormat="1" ht="18" x14ac:dyDescent="0.25">
      <c r="A1110" s="6" t="str">
        <f>'3500 '!A1122</f>
        <v>b</v>
      </c>
      <c r="B1110" s="70" t="str">
        <f>'3500 '!B1122</f>
        <v/>
      </c>
      <c r="C1110" s="10" t="str">
        <f>'3500 '!C1122</f>
        <v>გრანტები</v>
      </c>
      <c r="D1110" s="12">
        <f>'3500 '!D1122</f>
        <v>0</v>
      </c>
      <c r="E1110" s="12">
        <f>'3500 '!E1122</f>
        <v>0</v>
      </c>
      <c r="F1110" s="43">
        <f>'3500 '!F1122</f>
        <v>0</v>
      </c>
      <c r="G1110" s="43">
        <f>'3500 '!G1122</f>
        <v>0</v>
      </c>
      <c r="H1110" s="52" t="str">
        <f>'3500 '!L1122</f>
        <v/>
      </c>
      <c r="I1110" s="12">
        <f>'3500 '!M1122</f>
        <v>0</v>
      </c>
      <c r="J1110" s="12">
        <f>'3500 '!O1122</f>
        <v>0</v>
      </c>
      <c r="K1110" s="12">
        <f>'3500 '!S1122</f>
        <v>0</v>
      </c>
      <c r="L1110" s="43">
        <f>'3500 '!T1122</f>
        <v>0</v>
      </c>
      <c r="M1110" s="52" t="str">
        <f>'3500 '!U1122</f>
        <v/>
      </c>
      <c r="N1110" s="62">
        <f>'3500 '!V1122</f>
        <v>0</v>
      </c>
      <c r="O1110" s="52" t="str">
        <f>'3500 '!AB1122</f>
        <v/>
      </c>
      <c r="P1110" s="62">
        <f>G1110+'3500 '!W1122-K1110</f>
        <v>0</v>
      </c>
      <c r="Q1110" s="81"/>
    </row>
    <row r="1111" spans="1:17" s="6" customFormat="1" ht="18" x14ac:dyDescent="0.25">
      <c r="A1111" s="6" t="str">
        <f>'3500 '!A1123</f>
        <v>b</v>
      </c>
      <c r="B1111" s="70" t="str">
        <f>'3500 '!B1123</f>
        <v/>
      </c>
      <c r="C1111" s="10" t="str">
        <f>'3500 '!C1123</f>
        <v>სოციალური უზრუნველყოფა</v>
      </c>
      <c r="D1111" s="11">
        <f>'3500 '!D1123</f>
        <v>5856</v>
      </c>
      <c r="E1111" s="11">
        <f>'3500 '!E1123</f>
        <v>5808.52</v>
      </c>
      <c r="F1111" s="42">
        <f>'3500 '!F1123</f>
        <v>4047.02</v>
      </c>
      <c r="G1111" s="42">
        <f>'3500 '!G1123</f>
        <v>4046.2347599999998</v>
      </c>
      <c r="H1111" s="51">
        <f>'3500 '!L1123</f>
        <v>0.99980597081309208</v>
      </c>
      <c r="I1111" s="11">
        <f>'3500 '!M1123</f>
        <v>0</v>
      </c>
      <c r="J1111" s="11">
        <f>'3500 '!O1123</f>
        <v>209.8750799999998</v>
      </c>
      <c r="K1111" s="11">
        <f>'3500 '!S1123</f>
        <v>413.9104699999998</v>
      </c>
      <c r="L1111" s="42">
        <f>'3500 '!T1123</f>
        <v>0.78524000000015803</v>
      </c>
      <c r="M1111" s="51">
        <f>'3500 '!U1123</f>
        <v>0.69660339639013025</v>
      </c>
      <c r="N1111" s="61">
        <f>'3500 '!V1123</f>
        <v>1762.2852400000006</v>
      </c>
      <c r="O1111" s="51">
        <f>'3500 '!AB1123</f>
        <v>0.92277116373878365</v>
      </c>
      <c r="P1111" s="61">
        <f>G1111+'3500 '!W1123-K1111</f>
        <v>6327.1242900000007</v>
      </c>
      <c r="Q1111" s="81"/>
    </row>
    <row r="1112" spans="1:17" s="6" customFormat="1" ht="18" x14ac:dyDescent="0.25">
      <c r="A1112" s="6" t="str">
        <f>'3500 '!A1124</f>
        <v>b</v>
      </c>
      <c r="B1112" s="70" t="str">
        <f>'3500 '!B1124</f>
        <v/>
      </c>
      <c r="C1112" s="10" t="str">
        <f>'3500 '!C1124</f>
        <v>სხვა ხარჯები</v>
      </c>
      <c r="D1112" s="12">
        <f>'3500 '!D1124</f>
        <v>0</v>
      </c>
      <c r="E1112" s="12">
        <f>'3500 '!E1124</f>
        <v>0</v>
      </c>
      <c r="F1112" s="43">
        <f>'3500 '!F1124</f>
        <v>0</v>
      </c>
      <c r="G1112" s="43">
        <f>'3500 '!G1124</f>
        <v>0</v>
      </c>
      <c r="H1112" s="52" t="str">
        <f>'3500 '!L1124</f>
        <v/>
      </c>
      <c r="I1112" s="12">
        <f>'3500 '!M1124</f>
        <v>0</v>
      </c>
      <c r="J1112" s="12">
        <f>'3500 '!O1124</f>
        <v>0</v>
      </c>
      <c r="K1112" s="12">
        <f>'3500 '!S1124</f>
        <v>0</v>
      </c>
      <c r="L1112" s="43">
        <f>'3500 '!T1124</f>
        <v>0</v>
      </c>
      <c r="M1112" s="52" t="str">
        <f>'3500 '!U1124</f>
        <v/>
      </c>
      <c r="N1112" s="62">
        <f>'3500 '!V1124</f>
        <v>0</v>
      </c>
      <c r="O1112" s="52" t="str">
        <f>'3500 '!AB1124</f>
        <v/>
      </c>
      <c r="P1112" s="62">
        <f>G1112+'3500 '!W1124-K1112</f>
        <v>0</v>
      </c>
      <c r="Q1112" s="81"/>
    </row>
    <row r="1113" spans="1:17" s="6" customFormat="1" ht="30" x14ac:dyDescent="0.25">
      <c r="A1113" s="6" t="str">
        <f>'3500 '!A1125</f>
        <v>b</v>
      </c>
      <c r="B1113" s="69" t="str">
        <f>'3500 '!B1125</f>
        <v/>
      </c>
      <c r="C1113" s="13" t="str">
        <f>'3500 '!C1125</f>
        <v>არაფინანსური აქტივების ზრდა</v>
      </c>
      <c r="D1113" s="14">
        <f>'3500 '!D1125</f>
        <v>0</v>
      </c>
      <c r="E1113" s="14">
        <f>'3500 '!E1125</f>
        <v>0</v>
      </c>
      <c r="F1113" s="44">
        <f>'3500 '!F1125</f>
        <v>0</v>
      </c>
      <c r="G1113" s="44">
        <f>'3500 '!G1125</f>
        <v>0</v>
      </c>
      <c r="H1113" s="53" t="str">
        <f>'3500 '!L1125</f>
        <v/>
      </c>
      <c r="I1113" s="14">
        <f>'3500 '!M1125</f>
        <v>0</v>
      </c>
      <c r="J1113" s="14">
        <f>'3500 '!O1125</f>
        <v>0</v>
      </c>
      <c r="K1113" s="14">
        <f>'3500 '!S1125</f>
        <v>0</v>
      </c>
      <c r="L1113" s="44">
        <f>'3500 '!T1125</f>
        <v>0</v>
      </c>
      <c r="M1113" s="53" t="str">
        <f>'3500 '!U1125</f>
        <v/>
      </c>
      <c r="N1113" s="63">
        <f>'3500 '!V1125</f>
        <v>0</v>
      </c>
      <c r="O1113" s="53" t="str">
        <f>'3500 '!AB1125</f>
        <v/>
      </c>
      <c r="P1113" s="63">
        <f>G1113+'3500 '!W1125-K1113</f>
        <v>0</v>
      </c>
      <c r="Q1113" s="81"/>
    </row>
    <row r="1114" spans="1:17" s="6" customFormat="1" x14ac:dyDescent="0.25">
      <c r="A1114" s="6" t="str">
        <f>'3500 '!A1126</f>
        <v>b</v>
      </c>
      <c r="B1114" s="69" t="str">
        <f>'3500 '!B1126</f>
        <v/>
      </c>
      <c r="C1114" s="13" t="str">
        <f>'3500 '!C1126</f>
        <v>ფინანსური აქტივების ზრდა</v>
      </c>
      <c r="D1114" s="14">
        <f>'3500 '!D1126</f>
        <v>0</v>
      </c>
      <c r="E1114" s="14">
        <f>'3500 '!E1126</f>
        <v>0</v>
      </c>
      <c r="F1114" s="44">
        <f>'3500 '!F1126</f>
        <v>0</v>
      </c>
      <c r="G1114" s="44">
        <f>'3500 '!G1126</f>
        <v>0</v>
      </c>
      <c r="H1114" s="53" t="str">
        <f>'3500 '!L1126</f>
        <v/>
      </c>
      <c r="I1114" s="14">
        <f>'3500 '!M1126</f>
        <v>0</v>
      </c>
      <c r="J1114" s="14">
        <f>'3500 '!O1126</f>
        <v>0</v>
      </c>
      <c r="K1114" s="14">
        <f>'3500 '!S1126</f>
        <v>0</v>
      </c>
      <c r="L1114" s="44">
        <f>'3500 '!T1126</f>
        <v>0</v>
      </c>
      <c r="M1114" s="53" t="str">
        <f>'3500 '!U1126</f>
        <v/>
      </c>
      <c r="N1114" s="63">
        <f>'3500 '!V1126</f>
        <v>0</v>
      </c>
      <c r="O1114" s="53" t="str">
        <f>'3500 '!AB1126</f>
        <v/>
      </c>
      <c r="P1114" s="63">
        <f>G1114+'3500 '!W1126-K1114</f>
        <v>0</v>
      </c>
      <c r="Q1114" s="81"/>
    </row>
    <row r="1115" spans="1:17" s="6" customFormat="1" ht="15.75" thickBot="1" x14ac:dyDescent="0.3">
      <c r="A1115" s="6" t="str">
        <f>'3500 '!A1127</f>
        <v>b</v>
      </c>
      <c r="B1115" s="71" t="str">
        <f>'3500 '!B1127</f>
        <v/>
      </c>
      <c r="C1115" s="17" t="str">
        <f>'3500 '!C1127</f>
        <v>ვალდებულებების კლება</v>
      </c>
      <c r="D1115" s="18">
        <f>'3500 '!D1127</f>
        <v>0</v>
      </c>
      <c r="E1115" s="18">
        <f>'3500 '!E1127</f>
        <v>0</v>
      </c>
      <c r="F1115" s="46">
        <f>'3500 '!F1127</f>
        <v>0</v>
      </c>
      <c r="G1115" s="46">
        <f>'3500 '!G1127</f>
        <v>0</v>
      </c>
      <c r="H1115" s="55" t="str">
        <f>'3500 '!L1127</f>
        <v/>
      </c>
      <c r="I1115" s="18">
        <f>'3500 '!M1127</f>
        <v>0</v>
      </c>
      <c r="J1115" s="18">
        <f>'3500 '!O1127</f>
        <v>0</v>
      </c>
      <c r="K1115" s="18">
        <f>'3500 '!S1127</f>
        <v>0</v>
      </c>
      <c r="L1115" s="46">
        <f>'3500 '!T1127</f>
        <v>0</v>
      </c>
      <c r="M1115" s="55" t="str">
        <f>'3500 '!U1127</f>
        <v/>
      </c>
      <c r="N1115" s="65">
        <f>'3500 '!V1127</f>
        <v>0</v>
      </c>
      <c r="O1115" s="55" t="str">
        <f>'3500 '!AB1127</f>
        <v/>
      </c>
      <c r="P1115" s="65">
        <f>G1115+'3500 '!W1127-K1115</f>
        <v>0</v>
      </c>
      <c r="Q1115" s="81"/>
    </row>
    <row r="1116" spans="1:17" s="6" customFormat="1" ht="48.75" thickTop="1" thickBot="1" x14ac:dyDescent="0.3">
      <c r="A1116" s="6" t="str">
        <f>'3500 '!A1128</f>
        <v>a</v>
      </c>
      <c r="B1116" s="67" t="str">
        <f>'3500 '!B1128</f>
        <v>35 03 03 07</v>
      </c>
      <c r="C1116" s="19" t="str">
        <f>'3500 '!C1128</f>
        <v>სასწრაფო გადაუდებელი დახმარება და სამედიცინო ტრანსპორტირება</v>
      </c>
      <c r="D1116" s="7">
        <f>'3500 '!D1128</f>
        <v>30000</v>
      </c>
      <c r="E1116" s="7">
        <f>'3500 '!E1128</f>
        <v>31908.751</v>
      </c>
      <c r="F1116" s="40">
        <f>'3500 '!F1128</f>
        <v>23323.942999999999</v>
      </c>
      <c r="G1116" s="40">
        <f>'3500 '!G1128</f>
        <v>22017.324789999999</v>
      </c>
      <c r="H1116" s="49">
        <f>'3500 '!L1128</f>
        <v>0.94397953167695525</v>
      </c>
      <c r="I1116" s="7">
        <f>'3500 '!M1128</f>
        <v>0</v>
      </c>
      <c r="J1116" s="7">
        <f>'3500 '!O1128</f>
        <v>2540.1285500000004</v>
      </c>
      <c r="K1116" s="7">
        <f>'3500 '!S1128</f>
        <v>2757.6267599999992</v>
      </c>
      <c r="L1116" s="40">
        <f>'3500 '!T1128</f>
        <v>1306.6182100000005</v>
      </c>
      <c r="M1116" s="49">
        <f>'3500 '!U1128</f>
        <v>0.69000898186206028</v>
      </c>
      <c r="N1116" s="59">
        <f>'3500 '!V1128</f>
        <v>9891.4262100000014</v>
      </c>
      <c r="O1116" s="49">
        <f>'3500 '!AB1128</f>
        <v>1.0313096797552495</v>
      </c>
      <c r="P1116" s="59">
        <f>G1116+'3500 '!W1128-K1116</f>
        <v>27427.562095000001</v>
      </c>
      <c r="Q1116" s="81"/>
    </row>
    <row r="1117" spans="1:17" s="6" customFormat="1" ht="18.75" thickTop="1" x14ac:dyDescent="0.25">
      <c r="A1117" s="6" t="str">
        <f>'3500 '!A1129</f>
        <v>a</v>
      </c>
      <c r="B1117" s="69" t="str">
        <f>'3500 '!B1129</f>
        <v/>
      </c>
      <c r="C1117" s="8" t="str">
        <f>'3500 '!C1129</f>
        <v>ხარჯები</v>
      </c>
      <c r="D1117" s="9">
        <f>'3500 '!D1129</f>
        <v>30000</v>
      </c>
      <c r="E1117" s="9">
        <f>'3500 '!E1129</f>
        <v>31805.527000000002</v>
      </c>
      <c r="F1117" s="41">
        <f>'3500 '!F1129</f>
        <v>23220.718999999997</v>
      </c>
      <c r="G1117" s="41">
        <f>'3500 '!G1129</f>
        <v>21914.101699999999</v>
      </c>
      <c r="H1117" s="50">
        <f>'3500 '!L1129</f>
        <v>0.94373054081572594</v>
      </c>
      <c r="I1117" s="9">
        <f>'3500 '!M1129</f>
        <v>0</v>
      </c>
      <c r="J1117" s="9">
        <f>'3500 '!O1129</f>
        <v>2540.1285500000004</v>
      </c>
      <c r="K1117" s="9">
        <f>'3500 '!S1129</f>
        <v>2757.6267599999992</v>
      </c>
      <c r="L1117" s="41">
        <f>'3500 '!T1129</f>
        <v>1306.6172999999981</v>
      </c>
      <c r="M1117" s="50">
        <f>'3500 '!U1129</f>
        <v>0.68900294279041496</v>
      </c>
      <c r="N1117" s="60">
        <f>'3500 '!V1129</f>
        <v>9891.4253000000026</v>
      </c>
      <c r="O1117" s="50">
        <f>'3500 '!AB1129</f>
        <v>1.0313358645244268</v>
      </c>
      <c r="P1117" s="60">
        <f>G1117+'3500 '!W1129-K1117</f>
        <v>27322.739004999999</v>
      </c>
      <c r="Q1117" s="81"/>
    </row>
    <row r="1118" spans="1:17" s="6" customFormat="1" ht="18" x14ac:dyDescent="0.25">
      <c r="A1118" s="6" t="str">
        <f>'3500 '!A1130</f>
        <v>b</v>
      </c>
      <c r="B1118" s="70" t="str">
        <f>'3500 '!B1130</f>
        <v/>
      </c>
      <c r="C1118" s="10" t="str">
        <f>'3500 '!C1130</f>
        <v>შრომის ანაზღაურება</v>
      </c>
      <c r="D1118" s="12">
        <f>'3500 '!D1130</f>
        <v>0</v>
      </c>
      <c r="E1118" s="12">
        <f>'3500 '!E1130</f>
        <v>0</v>
      </c>
      <c r="F1118" s="43">
        <f>'3500 '!F1130</f>
        <v>0</v>
      </c>
      <c r="G1118" s="43">
        <f>'3500 '!G1130</f>
        <v>0</v>
      </c>
      <c r="H1118" s="52" t="str">
        <f>'3500 '!L1130</f>
        <v/>
      </c>
      <c r="I1118" s="12">
        <f>'3500 '!M1130</f>
        <v>0</v>
      </c>
      <c r="J1118" s="12">
        <f>'3500 '!O1130</f>
        <v>0</v>
      </c>
      <c r="K1118" s="12">
        <f>'3500 '!S1130</f>
        <v>0</v>
      </c>
      <c r="L1118" s="43">
        <f>'3500 '!T1130</f>
        <v>0</v>
      </c>
      <c r="M1118" s="52" t="str">
        <f>'3500 '!U1130</f>
        <v/>
      </c>
      <c r="N1118" s="62">
        <f>'3500 '!V1130</f>
        <v>0</v>
      </c>
      <c r="O1118" s="52" t="str">
        <f>'3500 '!AB1130</f>
        <v/>
      </c>
      <c r="P1118" s="62">
        <f>G1118+'3500 '!W1130-K1118</f>
        <v>0</v>
      </c>
      <c r="Q1118" s="81"/>
    </row>
    <row r="1119" spans="1:17" s="6" customFormat="1" ht="18" x14ac:dyDescent="0.25">
      <c r="A1119" s="6" t="str">
        <f>'3500 '!A1131</f>
        <v>a</v>
      </c>
      <c r="B1119" s="70" t="str">
        <f>'3500 '!B1131</f>
        <v/>
      </c>
      <c r="C1119" s="10" t="str">
        <f>'3500 '!C1131</f>
        <v>საქონელი და მომსახურება</v>
      </c>
      <c r="D1119" s="11">
        <f>'3500 '!D1131</f>
        <v>18831</v>
      </c>
      <c r="E1119" s="11">
        <f>'3500 '!E1131</f>
        <v>21110.929</v>
      </c>
      <c r="F1119" s="42">
        <f>'3500 '!F1131</f>
        <v>14728.909</v>
      </c>
      <c r="G1119" s="42">
        <f>'3500 '!G1131</f>
        <v>13434.118</v>
      </c>
      <c r="H1119" s="51">
        <f>'3500 '!L1131</f>
        <v>0.91209185962110306</v>
      </c>
      <c r="I1119" s="11">
        <f>'3500 '!M1131</f>
        <v>0</v>
      </c>
      <c r="J1119" s="11">
        <f>'3500 '!O1131</f>
        <v>1537.84115</v>
      </c>
      <c r="K1119" s="11">
        <f>'3500 '!S1131</f>
        <v>1800.1023800000021</v>
      </c>
      <c r="L1119" s="42">
        <f>'3500 '!T1131</f>
        <v>1294.7909999999993</v>
      </c>
      <c r="M1119" s="51">
        <f>'3500 '!U1131</f>
        <v>0.63635844732365876</v>
      </c>
      <c r="N1119" s="61">
        <f>'3500 '!V1131</f>
        <v>7676.8109999999997</v>
      </c>
      <c r="O1119" s="51">
        <f>'3500 '!AB1131</f>
        <v>0.99533891024881005</v>
      </c>
      <c r="P1119" s="61">
        <f>G1119+'3500 '!W1131-K1119</f>
        <v>16889.156239999997</v>
      </c>
      <c r="Q1119" s="81"/>
    </row>
    <row r="1120" spans="1:17" s="6" customFormat="1" ht="18" x14ac:dyDescent="0.25">
      <c r="A1120" s="6" t="str">
        <f>'3500 '!A1132</f>
        <v>b</v>
      </c>
      <c r="B1120" s="70" t="str">
        <f>'3500 '!B1132</f>
        <v/>
      </c>
      <c r="C1120" s="10" t="str">
        <f>'3500 '!C1132</f>
        <v>პროცენტი</v>
      </c>
      <c r="D1120" s="12">
        <f>'3500 '!D1132</f>
        <v>0</v>
      </c>
      <c r="E1120" s="12">
        <f>'3500 '!E1132</f>
        <v>0</v>
      </c>
      <c r="F1120" s="43">
        <f>'3500 '!F1132</f>
        <v>0</v>
      </c>
      <c r="G1120" s="43">
        <f>'3500 '!G1132</f>
        <v>0</v>
      </c>
      <c r="H1120" s="52" t="str">
        <f>'3500 '!L1132</f>
        <v/>
      </c>
      <c r="I1120" s="12">
        <f>'3500 '!M1132</f>
        <v>0</v>
      </c>
      <c r="J1120" s="12">
        <f>'3500 '!O1132</f>
        <v>0</v>
      </c>
      <c r="K1120" s="12">
        <f>'3500 '!S1132</f>
        <v>0</v>
      </c>
      <c r="L1120" s="43">
        <f>'3500 '!T1132</f>
        <v>0</v>
      </c>
      <c r="M1120" s="52" t="str">
        <f>'3500 '!U1132</f>
        <v/>
      </c>
      <c r="N1120" s="62">
        <f>'3500 '!V1132</f>
        <v>0</v>
      </c>
      <c r="O1120" s="52" t="str">
        <f>'3500 '!AB1132</f>
        <v/>
      </c>
      <c r="P1120" s="62">
        <f>G1120+'3500 '!W1132-K1120</f>
        <v>0</v>
      </c>
      <c r="Q1120" s="81"/>
    </row>
    <row r="1121" spans="1:17" s="6" customFormat="1" ht="18" x14ac:dyDescent="0.25">
      <c r="A1121" s="6" t="str">
        <f>'3500 '!A1133</f>
        <v>b</v>
      </c>
      <c r="B1121" s="70" t="str">
        <f>'3500 '!B1133</f>
        <v/>
      </c>
      <c r="C1121" s="10" t="str">
        <f>'3500 '!C1133</f>
        <v>სუბსიდიები</v>
      </c>
      <c r="D1121" s="12">
        <f>'3500 '!D1133</f>
        <v>0</v>
      </c>
      <c r="E1121" s="12">
        <f>'3500 '!E1133</f>
        <v>0</v>
      </c>
      <c r="F1121" s="43">
        <f>'3500 '!F1133</f>
        <v>0</v>
      </c>
      <c r="G1121" s="43">
        <f>'3500 '!G1133</f>
        <v>0</v>
      </c>
      <c r="H1121" s="52" t="str">
        <f>'3500 '!L1133</f>
        <v/>
      </c>
      <c r="I1121" s="12">
        <f>'3500 '!M1133</f>
        <v>0</v>
      </c>
      <c r="J1121" s="12">
        <f>'3500 '!O1133</f>
        <v>0</v>
      </c>
      <c r="K1121" s="12">
        <f>'3500 '!S1133</f>
        <v>0</v>
      </c>
      <c r="L1121" s="43">
        <f>'3500 '!T1133</f>
        <v>0</v>
      </c>
      <c r="M1121" s="52" t="str">
        <f>'3500 '!U1133</f>
        <v/>
      </c>
      <c r="N1121" s="62">
        <f>'3500 '!V1133</f>
        <v>0</v>
      </c>
      <c r="O1121" s="52" t="str">
        <f>'3500 '!AB1133</f>
        <v/>
      </c>
      <c r="P1121" s="62">
        <f>G1121+'3500 '!W1133-K1121</f>
        <v>0</v>
      </c>
      <c r="Q1121" s="81"/>
    </row>
    <row r="1122" spans="1:17" s="6" customFormat="1" ht="18" x14ac:dyDescent="0.25">
      <c r="A1122" s="6" t="str">
        <f>'3500 '!A1134</f>
        <v>b</v>
      </c>
      <c r="B1122" s="70" t="str">
        <f>'3500 '!B1134</f>
        <v/>
      </c>
      <c r="C1122" s="10" t="str">
        <f>'3500 '!C1134</f>
        <v>გრანტები</v>
      </c>
      <c r="D1122" s="12">
        <f>'3500 '!D1134</f>
        <v>0</v>
      </c>
      <c r="E1122" s="12">
        <f>'3500 '!E1134</f>
        <v>0</v>
      </c>
      <c r="F1122" s="43">
        <f>'3500 '!F1134</f>
        <v>0</v>
      </c>
      <c r="G1122" s="43">
        <f>'3500 '!G1134</f>
        <v>0</v>
      </c>
      <c r="H1122" s="52" t="str">
        <f>'3500 '!L1134</f>
        <v/>
      </c>
      <c r="I1122" s="12">
        <f>'3500 '!M1134</f>
        <v>0</v>
      </c>
      <c r="J1122" s="12">
        <f>'3500 '!O1134</f>
        <v>0</v>
      </c>
      <c r="K1122" s="12">
        <f>'3500 '!S1134</f>
        <v>0</v>
      </c>
      <c r="L1122" s="43">
        <f>'3500 '!T1134</f>
        <v>0</v>
      </c>
      <c r="M1122" s="52" t="str">
        <f>'3500 '!U1134</f>
        <v/>
      </c>
      <c r="N1122" s="62">
        <f>'3500 '!V1134</f>
        <v>0</v>
      </c>
      <c r="O1122" s="52" t="str">
        <f>'3500 '!AB1134</f>
        <v/>
      </c>
      <c r="P1122" s="62">
        <f>G1122+'3500 '!W1134-K1122</f>
        <v>0</v>
      </c>
      <c r="Q1122" s="81"/>
    </row>
    <row r="1123" spans="1:17" s="6" customFormat="1" ht="18" x14ac:dyDescent="0.25">
      <c r="A1123" s="6" t="str">
        <f>'3500 '!A1135</f>
        <v>a</v>
      </c>
      <c r="B1123" s="70" t="str">
        <f>'3500 '!B1135</f>
        <v/>
      </c>
      <c r="C1123" s="10" t="str">
        <f>'3500 '!C1135</f>
        <v>სოციალური უზრუნველყოფა</v>
      </c>
      <c r="D1123" s="11">
        <f>'3500 '!D1135</f>
        <v>10504</v>
      </c>
      <c r="E1123" s="11">
        <f>'3500 '!E1135</f>
        <v>10434</v>
      </c>
      <c r="F1123" s="42">
        <f>'3500 '!F1135</f>
        <v>8343.1</v>
      </c>
      <c r="G1123" s="42">
        <f>'3500 '!G1135</f>
        <v>8334.4561599999997</v>
      </c>
      <c r="H1123" s="51">
        <f>'3500 '!L1135</f>
        <v>0.99896395344656053</v>
      </c>
      <c r="I1123" s="11">
        <f>'3500 '!M1135</f>
        <v>0</v>
      </c>
      <c r="J1123" s="11">
        <f>'3500 '!O1135</f>
        <v>973.8644700000001</v>
      </c>
      <c r="K1123" s="11">
        <f>'3500 '!S1135</f>
        <v>927.09853000000021</v>
      </c>
      <c r="L1123" s="42">
        <f>'3500 '!T1135</f>
        <v>8.6438400000006368</v>
      </c>
      <c r="M1123" s="51">
        <f>'3500 '!U1135</f>
        <v>0.7987786237301131</v>
      </c>
      <c r="N1123" s="61">
        <f>'3500 '!V1135</f>
        <v>2099.5438400000003</v>
      </c>
      <c r="O1123" s="51">
        <f>'3500 '!AB1135</f>
        <v>1.1049505108299789</v>
      </c>
      <c r="P1123" s="61">
        <f>G1123+'3500 '!W1135-K1123</f>
        <v>10232.113649999999</v>
      </c>
      <c r="Q1123" s="81"/>
    </row>
    <row r="1124" spans="1:17" s="6" customFormat="1" ht="18" x14ac:dyDescent="0.25">
      <c r="A1124" s="6" t="str">
        <f>'3500 '!A1136</f>
        <v>a</v>
      </c>
      <c r="B1124" s="70" t="str">
        <f>'3500 '!B1136</f>
        <v/>
      </c>
      <c r="C1124" s="10" t="str">
        <f>'3500 '!C1136</f>
        <v>სხვა ხარჯები</v>
      </c>
      <c r="D1124" s="11">
        <f>'3500 '!D1136</f>
        <v>665</v>
      </c>
      <c r="E1124" s="11">
        <f>'3500 '!E1136</f>
        <v>260.59800000000001</v>
      </c>
      <c r="F1124" s="42">
        <f>'3500 '!F1136</f>
        <v>148.71</v>
      </c>
      <c r="G1124" s="42">
        <f>'3500 '!G1136</f>
        <v>145.52754000000002</v>
      </c>
      <c r="H1124" s="51">
        <f>'3500 '!L1136</f>
        <v>0.9785995561831754</v>
      </c>
      <c r="I1124" s="11">
        <f>'3500 '!M1136</f>
        <v>0</v>
      </c>
      <c r="J1124" s="11">
        <f>'3500 '!O1136</f>
        <v>28.422930000000001</v>
      </c>
      <c r="K1124" s="11">
        <f>'3500 '!S1136</f>
        <v>30.425850000000011</v>
      </c>
      <c r="L1124" s="42">
        <f>'3500 '!T1136</f>
        <v>3.1824599999999919</v>
      </c>
      <c r="M1124" s="51">
        <f>'3500 '!U1136</f>
        <v>0.55843690281583136</v>
      </c>
      <c r="N1124" s="61">
        <f>'3500 '!V1136</f>
        <v>115.07046</v>
      </c>
      <c r="O1124" s="51">
        <f>'3500 '!AB1136</f>
        <v>0.99999996162672</v>
      </c>
      <c r="P1124" s="61">
        <f>G1124+'3500 '!W1136-K1124</f>
        <v>201.46911499999999</v>
      </c>
      <c r="Q1124" s="81"/>
    </row>
    <row r="1125" spans="1:17" s="6" customFormat="1" ht="30" x14ac:dyDescent="0.25">
      <c r="A1125" s="6" t="str">
        <f>'3500 '!A1137</f>
        <v>b</v>
      </c>
      <c r="B1125" s="69" t="str">
        <f>'3500 '!B1137</f>
        <v/>
      </c>
      <c r="C1125" s="13" t="str">
        <f>'3500 '!C1137</f>
        <v>არაფინანსური აქტივების ზრდა</v>
      </c>
      <c r="D1125" s="14">
        <f>'3500 '!D1137</f>
        <v>0</v>
      </c>
      <c r="E1125" s="14">
        <f>'3500 '!E1137</f>
        <v>0</v>
      </c>
      <c r="F1125" s="44">
        <f>'3500 '!F1137</f>
        <v>0</v>
      </c>
      <c r="G1125" s="44">
        <f>'3500 '!G1137</f>
        <v>0</v>
      </c>
      <c r="H1125" s="53" t="str">
        <f>'3500 '!L1137</f>
        <v/>
      </c>
      <c r="I1125" s="14">
        <f>'3500 '!M1137</f>
        <v>0</v>
      </c>
      <c r="J1125" s="14">
        <f>'3500 '!O1137</f>
        <v>0</v>
      </c>
      <c r="K1125" s="14">
        <f>'3500 '!S1137</f>
        <v>0</v>
      </c>
      <c r="L1125" s="44">
        <f>'3500 '!T1137</f>
        <v>0</v>
      </c>
      <c r="M1125" s="53" t="str">
        <f>'3500 '!U1137</f>
        <v/>
      </c>
      <c r="N1125" s="63">
        <f>'3500 '!V1137</f>
        <v>0</v>
      </c>
      <c r="O1125" s="53" t="str">
        <f>'3500 '!AB1137</f>
        <v/>
      </c>
      <c r="P1125" s="63">
        <f>G1125+'3500 '!W1137-K1125</f>
        <v>1.6</v>
      </c>
      <c r="Q1125" s="81"/>
    </row>
    <row r="1126" spans="1:17" s="6" customFormat="1" x14ac:dyDescent="0.25">
      <c r="A1126" s="6" t="str">
        <f>'3500 '!A1138</f>
        <v>b</v>
      </c>
      <c r="B1126" s="69" t="str">
        <f>'3500 '!B1138</f>
        <v/>
      </c>
      <c r="C1126" s="13" t="str">
        <f>'3500 '!C1138</f>
        <v>ფინანსური აქტივების ზრდა</v>
      </c>
      <c r="D1126" s="14">
        <f>'3500 '!D1138</f>
        <v>0</v>
      </c>
      <c r="E1126" s="14">
        <f>'3500 '!E1138</f>
        <v>0</v>
      </c>
      <c r="F1126" s="44">
        <f>'3500 '!F1138</f>
        <v>0</v>
      </c>
      <c r="G1126" s="44">
        <f>'3500 '!G1138</f>
        <v>0</v>
      </c>
      <c r="H1126" s="53" t="str">
        <f>'3500 '!L1138</f>
        <v/>
      </c>
      <c r="I1126" s="14">
        <f>'3500 '!M1138</f>
        <v>0</v>
      </c>
      <c r="J1126" s="14">
        <f>'3500 '!O1138</f>
        <v>0</v>
      </c>
      <c r="K1126" s="14">
        <f>'3500 '!S1138</f>
        <v>0</v>
      </c>
      <c r="L1126" s="44">
        <f>'3500 '!T1138</f>
        <v>0</v>
      </c>
      <c r="M1126" s="53" t="str">
        <f>'3500 '!U1138</f>
        <v/>
      </c>
      <c r="N1126" s="63">
        <f>'3500 '!V1138</f>
        <v>0</v>
      </c>
      <c r="O1126" s="53" t="str">
        <f>'3500 '!AB1138</f>
        <v/>
      </c>
      <c r="P1126" s="63">
        <f>G1126+'3500 '!W1138-K1126</f>
        <v>0</v>
      </c>
      <c r="Q1126" s="81"/>
    </row>
    <row r="1127" spans="1:17" s="6" customFormat="1" ht="18.75" thickBot="1" x14ac:dyDescent="0.3">
      <c r="A1127" s="6" t="str">
        <f>'3500 '!A1139</f>
        <v>a</v>
      </c>
      <c r="B1127" s="71" t="str">
        <f>'3500 '!B1139</f>
        <v/>
      </c>
      <c r="C1127" s="15" t="str">
        <f>'3500 '!C1139</f>
        <v>ვალდებულებების კლება</v>
      </c>
      <c r="D1127" s="16">
        <f>'3500 '!D1139</f>
        <v>0</v>
      </c>
      <c r="E1127" s="16">
        <f>'3500 '!E1139</f>
        <v>103.224</v>
      </c>
      <c r="F1127" s="45">
        <f>'3500 '!F1139</f>
        <v>103.224</v>
      </c>
      <c r="G1127" s="45">
        <f>'3500 '!G1139</f>
        <v>103.22309</v>
      </c>
      <c r="H1127" s="54">
        <f>'3500 '!L1139</f>
        <v>0.99999118422072386</v>
      </c>
      <c r="I1127" s="16">
        <f>'3500 '!M1139</f>
        <v>0</v>
      </c>
      <c r="J1127" s="16">
        <f>'3500 '!O1139</f>
        <v>0</v>
      </c>
      <c r="K1127" s="16">
        <f>'3500 '!S1139</f>
        <v>0</v>
      </c>
      <c r="L1127" s="45">
        <f>'3500 '!T1139</f>
        <v>9.1000000000462933E-4</v>
      </c>
      <c r="M1127" s="54">
        <f>'3500 '!U1139</f>
        <v>0.99999118422072386</v>
      </c>
      <c r="N1127" s="64">
        <f>'3500 '!V1139</f>
        <v>9.1000000000462933E-4</v>
      </c>
      <c r="O1127" s="54">
        <f>'3500 '!AB1139</f>
        <v>0.99999118422072386</v>
      </c>
      <c r="P1127" s="64">
        <f>G1127+'3500 '!W1139-K1127</f>
        <v>103.22309</v>
      </c>
      <c r="Q1127" s="81"/>
    </row>
    <row r="1128" spans="1:17" s="6" customFormat="1" ht="48.75" thickTop="1" thickBot="1" x14ac:dyDescent="0.3">
      <c r="A1128" s="6" t="str">
        <f>'3500 '!A1140</f>
        <v>a</v>
      </c>
      <c r="B1128" s="67" t="str">
        <f>'3500 '!B1140</f>
        <v>35 03 03 07 01</v>
      </c>
      <c r="C1128" s="19" t="str">
        <f>'3500 '!C1140</f>
        <v xml:space="preserve">სასწრაფო სამედიცინო დახმარება და სამედიცინო ტრანსპორტირება </v>
      </c>
      <c r="D1128" s="7">
        <f>'3500 '!D1140</f>
        <v>9277</v>
      </c>
      <c r="E1128" s="7">
        <f>'3500 '!E1140</f>
        <v>9277</v>
      </c>
      <c r="F1128" s="40">
        <f>'3500 '!F1140</f>
        <v>7493</v>
      </c>
      <c r="G1128" s="40">
        <f>'3500 '!G1140</f>
        <v>7492.8536699999995</v>
      </c>
      <c r="H1128" s="49">
        <f>'3500 '!L1140</f>
        <v>0.9999804711063659</v>
      </c>
      <c r="I1128" s="7">
        <f>'3500 '!M1140</f>
        <v>0</v>
      </c>
      <c r="J1128" s="7">
        <f>'3500 '!O1140</f>
        <v>864.7170000000001</v>
      </c>
      <c r="K1128" s="7">
        <f>'3500 '!S1140</f>
        <v>820.06700000000001</v>
      </c>
      <c r="L1128" s="40">
        <f>'3500 '!T1140</f>
        <v>0.14633000000048924</v>
      </c>
      <c r="M1128" s="49">
        <f>'3500 '!U1140</f>
        <v>0.80768068017678118</v>
      </c>
      <c r="N1128" s="59">
        <f>'3500 '!V1140</f>
        <v>1784.1463300000005</v>
      </c>
      <c r="O1128" s="49">
        <f>'3500 '!AB1140</f>
        <v>1.1019784057346125</v>
      </c>
      <c r="P1128" s="59">
        <f>G1128+'3500 '!W1140-K1128</f>
        <v>9163.8866699999999</v>
      </c>
      <c r="Q1128" s="81"/>
    </row>
    <row r="1129" spans="1:17" s="6" customFormat="1" ht="18.75" thickTop="1" x14ac:dyDescent="0.25">
      <c r="A1129" s="6" t="str">
        <f>'3500 '!A1141</f>
        <v>b</v>
      </c>
      <c r="B1129" s="69" t="str">
        <f>'3500 '!B1141</f>
        <v/>
      </c>
      <c r="C1129" s="8" t="str">
        <f>'3500 '!C1141</f>
        <v>ხარჯები</v>
      </c>
      <c r="D1129" s="9">
        <f>'3500 '!D1141</f>
        <v>9277</v>
      </c>
      <c r="E1129" s="9">
        <f>'3500 '!E1141</f>
        <v>9277</v>
      </c>
      <c r="F1129" s="41">
        <f>'3500 '!F1141</f>
        <v>7493</v>
      </c>
      <c r="G1129" s="41">
        <f>'3500 '!G1141</f>
        <v>7492.8536699999995</v>
      </c>
      <c r="H1129" s="50">
        <f>'3500 '!L1141</f>
        <v>0.9999804711063659</v>
      </c>
      <c r="I1129" s="9">
        <f>'3500 '!M1141</f>
        <v>0</v>
      </c>
      <c r="J1129" s="9">
        <f>'3500 '!O1141</f>
        <v>864.7170000000001</v>
      </c>
      <c r="K1129" s="9">
        <f>'3500 '!S1141</f>
        <v>820.06700000000001</v>
      </c>
      <c r="L1129" s="41">
        <f>'3500 '!T1141</f>
        <v>0.14633000000048924</v>
      </c>
      <c r="M1129" s="50">
        <f>'3500 '!U1141</f>
        <v>0.80768068017678118</v>
      </c>
      <c r="N1129" s="60">
        <f>'3500 '!V1141</f>
        <v>1784.1463300000005</v>
      </c>
      <c r="O1129" s="50">
        <f>'3500 '!AB1141</f>
        <v>1.1019784057346125</v>
      </c>
      <c r="P1129" s="60">
        <f>G1129+'3500 '!W1141-K1129</f>
        <v>9163.8866699999999</v>
      </c>
      <c r="Q1129" s="81"/>
    </row>
    <row r="1130" spans="1:17" s="6" customFormat="1" ht="18" x14ac:dyDescent="0.25">
      <c r="A1130" s="6" t="str">
        <f>'3500 '!A1142</f>
        <v>b</v>
      </c>
      <c r="B1130" s="70" t="str">
        <f>'3500 '!B1142</f>
        <v/>
      </c>
      <c r="C1130" s="10" t="str">
        <f>'3500 '!C1142</f>
        <v>შრომის ანაზღაურება</v>
      </c>
      <c r="D1130" s="12">
        <f>'3500 '!D1142</f>
        <v>0</v>
      </c>
      <c r="E1130" s="12">
        <f>'3500 '!E1142</f>
        <v>0</v>
      </c>
      <c r="F1130" s="43">
        <f>'3500 '!F1142</f>
        <v>0</v>
      </c>
      <c r="G1130" s="43">
        <f>'3500 '!G1142</f>
        <v>0</v>
      </c>
      <c r="H1130" s="52" t="str">
        <f>'3500 '!L1142</f>
        <v/>
      </c>
      <c r="I1130" s="12">
        <f>'3500 '!M1142</f>
        <v>0</v>
      </c>
      <c r="J1130" s="12">
        <f>'3500 '!O1142</f>
        <v>0</v>
      </c>
      <c r="K1130" s="12">
        <f>'3500 '!S1142</f>
        <v>0</v>
      </c>
      <c r="L1130" s="43">
        <f>'3500 '!T1142</f>
        <v>0</v>
      </c>
      <c r="M1130" s="52" t="str">
        <f>'3500 '!U1142</f>
        <v/>
      </c>
      <c r="N1130" s="62">
        <f>'3500 '!V1142</f>
        <v>0</v>
      </c>
      <c r="O1130" s="52" t="str">
        <f>'3500 '!AB1142</f>
        <v/>
      </c>
      <c r="P1130" s="62">
        <f>G1130+'3500 '!W1142-K1130</f>
        <v>0</v>
      </c>
      <c r="Q1130" s="81"/>
    </row>
    <row r="1131" spans="1:17" s="6" customFormat="1" ht="18" x14ac:dyDescent="0.25">
      <c r="A1131" s="6" t="str">
        <f>'3500 '!A1143</f>
        <v>b</v>
      </c>
      <c r="B1131" s="70" t="str">
        <f>'3500 '!B1143</f>
        <v/>
      </c>
      <c r="C1131" s="10" t="str">
        <f>'3500 '!C1143</f>
        <v>საქონელი და მომსახურება</v>
      </c>
      <c r="D1131" s="12">
        <f>'3500 '!D1143</f>
        <v>0</v>
      </c>
      <c r="E1131" s="12">
        <f>'3500 '!E1143</f>
        <v>0</v>
      </c>
      <c r="F1131" s="43">
        <f>'3500 '!F1143</f>
        <v>0</v>
      </c>
      <c r="G1131" s="43">
        <f>'3500 '!G1143</f>
        <v>0</v>
      </c>
      <c r="H1131" s="52" t="str">
        <f>'3500 '!L1143</f>
        <v/>
      </c>
      <c r="I1131" s="12">
        <f>'3500 '!M1143</f>
        <v>0</v>
      </c>
      <c r="J1131" s="12">
        <f>'3500 '!O1143</f>
        <v>0</v>
      </c>
      <c r="K1131" s="12">
        <f>'3500 '!S1143</f>
        <v>0</v>
      </c>
      <c r="L1131" s="43">
        <f>'3500 '!T1143</f>
        <v>0</v>
      </c>
      <c r="M1131" s="52" t="str">
        <f>'3500 '!U1143</f>
        <v/>
      </c>
      <c r="N1131" s="62">
        <f>'3500 '!V1143</f>
        <v>0</v>
      </c>
      <c r="O1131" s="52" t="str">
        <f>'3500 '!AB1143</f>
        <v/>
      </c>
      <c r="P1131" s="62">
        <f>G1131+'3500 '!W1143-K1131</f>
        <v>0</v>
      </c>
      <c r="Q1131" s="81"/>
    </row>
    <row r="1132" spans="1:17" s="6" customFormat="1" ht="18" x14ac:dyDescent="0.25">
      <c r="A1132" s="6" t="str">
        <f>'3500 '!A1144</f>
        <v>b</v>
      </c>
      <c r="B1132" s="70" t="str">
        <f>'3500 '!B1144</f>
        <v/>
      </c>
      <c r="C1132" s="10" t="str">
        <f>'3500 '!C1144</f>
        <v>პროცენტი</v>
      </c>
      <c r="D1132" s="12">
        <f>'3500 '!D1144</f>
        <v>0</v>
      </c>
      <c r="E1132" s="12">
        <f>'3500 '!E1144</f>
        <v>0</v>
      </c>
      <c r="F1132" s="43">
        <f>'3500 '!F1144</f>
        <v>0</v>
      </c>
      <c r="G1132" s="43">
        <f>'3500 '!G1144</f>
        <v>0</v>
      </c>
      <c r="H1132" s="52" t="str">
        <f>'3500 '!L1144</f>
        <v/>
      </c>
      <c r="I1132" s="12">
        <f>'3500 '!M1144</f>
        <v>0</v>
      </c>
      <c r="J1132" s="12">
        <f>'3500 '!O1144</f>
        <v>0</v>
      </c>
      <c r="K1132" s="12">
        <f>'3500 '!S1144</f>
        <v>0</v>
      </c>
      <c r="L1132" s="43">
        <f>'3500 '!T1144</f>
        <v>0</v>
      </c>
      <c r="M1132" s="52" t="str">
        <f>'3500 '!U1144</f>
        <v/>
      </c>
      <c r="N1132" s="62">
        <f>'3500 '!V1144</f>
        <v>0</v>
      </c>
      <c r="O1132" s="52" t="str">
        <f>'3500 '!AB1144</f>
        <v/>
      </c>
      <c r="P1132" s="62">
        <f>G1132+'3500 '!W1144-K1132</f>
        <v>0</v>
      </c>
      <c r="Q1132" s="81"/>
    </row>
    <row r="1133" spans="1:17" s="6" customFormat="1" ht="18" x14ac:dyDescent="0.25">
      <c r="A1133" s="6" t="str">
        <f>'3500 '!A1145</f>
        <v>b</v>
      </c>
      <c r="B1133" s="70" t="str">
        <f>'3500 '!B1145</f>
        <v/>
      </c>
      <c r="C1133" s="10" t="str">
        <f>'3500 '!C1145</f>
        <v>სუბსიდიები</v>
      </c>
      <c r="D1133" s="12">
        <f>'3500 '!D1145</f>
        <v>0</v>
      </c>
      <c r="E1133" s="12">
        <f>'3500 '!E1145</f>
        <v>0</v>
      </c>
      <c r="F1133" s="43">
        <f>'3500 '!F1145</f>
        <v>0</v>
      </c>
      <c r="G1133" s="43">
        <f>'3500 '!G1145</f>
        <v>0</v>
      </c>
      <c r="H1133" s="52" t="str">
        <f>'3500 '!L1145</f>
        <v/>
      </c>
      <c r="I1133" s="12">
        <f>'3500 '!M1145</f>
        <v>0</v>
      </c>
      <c r="J1133" s="12">
        <f>'3500 '!O1145</f>
        <v>0</v>
      </c>
      <c r="K1133" s="12">
        <f>'3500 '!S1145</f>
        <v>0</v>
      </c>
      <c r="L1133" s="43">
        <f>'3500 '!T1145</f>
        <v>0</v>
      </c>
      <c r="M1133" s="52" t="str">
        <f>'3500 '!U1145</f>
        <v/>
      </c>
      <c r="N1133" s="62">
        <f>'3500 '!V1145</f>
        <v>0</v>
      </c>
      <c r="O1133" s="52" t="str">
        <f>'3500 '!AB1145</f>
        <v/>
      </c>
      <c r="P1133" s="62">
        <f>G1133+'3500 '!W1145-K1133</f>
        <v>0</v>
      </c>
      <c r="Q1133" s="81"/>
    </row>
    <row r="1134" spans="1:17" s="6" customFormat="1" ht="18" x14ac:dyDescent="0.25">
      <c r="A1134" s="6" t="str">
        <f>'3500 '!A1146</f>
        <v>b</v>
      </c>
      <c r="B1134" s="70" t="str">
        <f>'3500 '!B1146</f>
        <v/>
      </c>
      <c r="C1134" s="10" t="str">
        <f>'3500 '!C1146</f>
        <v>გრანტები</v>
      </c>
      <c r="D1134" s="12">
        <f>'3500 '!D1146</f>
        <v>0</v>
      </c>
      <c r="E1134" s="12">
        <f>'3500 '!E1146</f>
        <v>0</v>
      </c>
      <c r="F1134" s="43">
        <f>'3500 '!F1146</f>
        <v>0</v>
      </c>
      <c r="G1134" s="43">
        <f>'3500 '!G1146</f>
        <v>0</v>
      </c>
      <c r="H1134" s="52" t="str">
        <f>'3500 '!L1146</f>
        <v/>
      </c>
      <c r="I1134" s="12">
        <f>'3500 '!M1146</f>
        <v>0</v>
      </c>
      <c r="J1134" s="12">
        <f>'3500 '!O1146</f>
        <v>0</v>
      </c>
      <c r="K1134" s="12">
        <f>'3500 '!S1146</f>
        <v>0</v>
      </c>
      <c r="L1134" s="43">
        <f>'3500 '!T1146</f>
        <v>0</v>
      </c>
      <c r="M1134" s="52" t="str">
        <f>'3500 '!U1146</f>
        <v/>
      </c>
      <c r="N1134" s="62">
        <f>'3500 '!V1146</f>
        <v>0</v>
      </c>
      <c r="O1134" s="52" t="str">
        <f>'3500 '!AB1146</f>
        <v/>
      </c>
      <c r="P1134" s="62">
        <f>G1134+'3500 '!W1146-K1134</f>
        <v>0</v>
      </c>
      <c r="Q1134" s="81"/>
    </row>
    <row r="1135" spans="1:17" s="6" customFormat="1" ht="18" x14ac:dyDescent="0.25">
      <c r="A1135" s="6" t="str">
        <f>'3500 '!A1147</f>
        <v>b</v>
      </c>
      <c r="B1135" s="70" t="str">
        <f>'3500 '!B1147</f>
        <v/>
      </c>
      <c r="C1135" s="10" t="str">
        <f>'3500 '!C1147</f>
        <v>სოციალური უზრუნველყოფა</v>
      </c>
      <c r="D1135" s="11">
        <f>'3500 '!D1147</f>
        <v>9277</v>
      </c>
      <c r="E1135" s="11">
        <f>'3500 '!E1147</f>
        <v>9277</v>
      </c>
      <c r="F1135" s="42">
        <f>'3500 '!F1147</f>
        <v>7493</v>
      </c>
      <c r="G1135" s="42">
        <f>'3500 '!G1147</f>
        <v>7492.8536699999995</v>
      </c>
      <c r="H1135" s="51">
        <f>'3500 '!L1147</f>
        <v>0.9999804711063659</v>
      </c>
      <c r="I1135" s="11">
        <f>'3500 '!M1147</f>
        <v>0</v>
      </c>
      <c r="J1135" s="11">
        <f>'3500 '!O1147</f>
        <v>864.7170000000001</v>
      </c>
      <c r="K1135" s="11">
        <f>'3500 '!S1147</f>
        <v>820.06700000000001</v>
      </c>
      <c r="L1135" s="42">
        <f>'3500 '!T1147</f>
        <v>0.14633000000048924</v>
      </c>
      <c r="M1135" s="51">
        <f>'3500 '!U1147</f>
        <v>0.80768068017678118</v>
      </c>
      <c r="N1135" s="61">
        <f>'3500 '!V1147</f>
        <v>1784.1463300000005</v>
      </c>
      <c r="O1135" s="51">
        <f>'3500 '!AB1147</f>
        <v>1.1019784057346125</v>
      </c>
      <c r="P1135" s="61">
        <f>G1135+'3500 '!W1147-K1135</f>
        <v>9163.8866699999999</v>
      </c>
      <c r="Q1135" s="81"/>
    </row>
    <row r="1136" spans="1:17" s="6" customFormat="1" ht="18" x14ac:dyDescent="0.25">
      <c r="A1136" s="6" t="str">
        <f>'3500 '!A1148</f>
        <v>b</v>
      </c>
      <c r="B1136" s="70" t="str">
        <f>'3500 '!B1148</f>
        <v/>
      </c>
      <c r="C1136" s="10" t="str">
        <f>'3500 '!C1148</f>
        <v>სხვა ხარჯები</v>
      </c>
      <c r="D1136" s="12">
        <f>'3500 '!D1148</f>
        <v>0</v>
      </c>
      <c r="E1136" s="12">
        <f>'3500 '!E1148</f>
        <v>0</v>
      </c>
      <c r="F1136" s="43">
        <f>'3500 '!F1148</f>
        <v>0</v>
      </c>
      <c r="G1136" s="43">
        <f>'3500 '!G1148</f>
        <v>0</v>
      </c>
      <c r="H1136" s="52" t="str">
        <f>'3500 '!L1148</f>
        <v/>
      </c>
      <c r="I1136" s="12">
        <f>'3500 '!M1148</f>
        <v>0</v>
      </c>
      <c r="J1136" s="12">
        <f>'3500 '!O1148</f>
        <v>0</v>
      </c>
      <c r="K1136" s="12">
        <f>'3500 '!S1148</f>
        <v>0</v>
      </c>
      <c r="L1136" s="43">
        <f>'3500 '!T1148</f>
        <v>0</v>
      </c>
      <c r="M1136" s="52" t="str">
        <f>'3500 '!U1148</f>
        <v/>
      </c>
      <c r="N1136" s="62">
        <f>'3500 '!V1148</f>
        <v>0</v>
      </c>
      <c r="O1136" s="52" t="str">
        <f>'3500 '!AB1148</f>
        <v/>
      </c>
      <c r="P1136" s="62">
        <f>G1136+'3500 '!W1148-K1136</f>
        <v>0</v>
      </c>
      <c r="Q1136" s="81"/>
    </row>
    <row r="1137" spans="1:17" s="6" customFormat="1" ht="30" x14ac:dyDescent="0.25">
      <c r="A1137" s="6" t="str">
        <f>'3500 '!A1149</f>
        <v>b</v>
      </c>
      <c r="B1137" s="69" t="str">
        <f>'3500 '!B1149</f>
        <v/>
      </c>
      <c r="C1137" s="13" t="str">
        <f>'3500 '!C1149</f>
        <v>არაფინანსური აქტივების ზრდა</v>
      </c>
      <c r="D1137" s="14">
        <f>'3500 '!D1149</f>
        <v>0</v>
      </c>
      <c r="E1137" s="14">
        <f>'3500 '!E1149</f>
        <v>0</v>
      </c>
      <c r="F1137" s="44">
        <f>'3500 '!F1149</f>
        <v>0</v>
      </c>
      <c r="G1137" s="44">
        <f>'3500 '!G1149</f>
        <v>0</v>
      </c>
      <c r="H1137" s="53" t="str">
        <f>'3500 '!L1149</f>
        <v/>
      </c>
      <c r="I1137" s="14">
        <f>'3500 '!M1149</f>
        <v>0</v>
      </c>
      <c r="J1137" s="14">
        <f>'3500 '!O1149</f>
        <v>0</v>
      </c>
      <c r="K1137" s="14">
        <f>'3500 '!S1149</f>
        <v>0</v>
      </c>
      <c r="L1137" s="44">
        <f>'3500 '!T1149</f>
        <v>0</v>
      </c>
      <c r="M1137" s="53" t="str">
        <f>'3500 '!U1149</f>
        <v/>
      </c>
      <c r="N1137" s="63">
        <f>'3500 '!V1149</f>
        <v>0</v>
      </c>
      <c r="O1137" s="53" t="str">
        <f>'3500 '!AB1149</f>
        <v/>
      </c>
      <c r="P1137" s="63">
        <f>G1137+'3500 '!W1149-K1137</f>
        <v>0</v>
      </c>
      <c r="Q1137" s="81"/>
    </row>
    <row r="1138" spans="1:17" s="6" customFormat="1" x14ac:dyDescent="0.25">
      <c r="A1138" s="6" t="str">
        <f>'3500 '!A1150</f>
        <v>b</v>
      </c>
      <c r="B1138" s="69" t="str">
        <f>'3500 '!B1150</f>
        <v/>
      </c>
      <c r="C1138" s="13" t="str">
        <f>'3500 '!C1150</f>
        <v>ფინანსური აქტივების ზრდა</v>
      </c>
      <c r="D1138" s="14">
        <f>'3500 '!D1150</f>
        <v>0</v>
      </c>
      <c r="E1138" s="14">
        <f>'3500 '!E1150</f>
        <v>0</v>
      </c>
      <c r="F1138" s="44">
        <f>'3500 '!F1150</f>
        <v>0</v>
      </c>
      <c r="G1138" s="44">
        <f>'3500 '!G1150</f>
        <v>0</v>
      </c>
      <c r="H1138" s="53" t="str">
        <f>'3500 '!L1150</f>
        <v/>
      </c>
      <c r="I1138" s="14">
        <f>'3500 '!M1150</f>
        <v>0</v>
      </c>
      <c r="J1138" s="14">
        <f>'3500 '!O1150</f>
        <v>0</v>
      </c>
      <c r="K1138" s="14">
        <f>'3500 '!S1150</f>
        <v>0</v>
      </c>
      <c r="L1138" s="44">
        <f>'3500 '!T1150</f>
        <v>0</v>
      </c>
      <c r="M1138" s="53" t="str">
        <f>'3500 '!U1150</f>
        <v/>
      </c>
      <c r="N1138" s="63">
        <f>'3500 '!V1150</f>
        <v>0</v>
      </c>
      <c r="O1138" s="53" t="str">
        <f>'3500 '!AB1150</f>
        <v/>
      </c>
      <c r="P1138" s="63">
        <f>G1138+'3500 '!W1150-K1138</f>
        <v>0</v>
      </c>
      <c r="Q1138" s="81"/>
    </row>
    <row r="1139" spans="1:17" s="6" customFormat="1" ht="15.75" thickBot="1" x14ac:dyDescent="0.3">
      <c r="A1139" s="6" t="str">
        <f>'3500 '!A1151</f>
        <v>b</v>
      </c>
      <c r="B1139" s="71" t="str">
        <f>'3500 '!B1151</f>
        <v/>
      </c>
      <c r="C1139" s="17" t="str">
        <f>'3500 '!C1151</f>
        <v>ვალდებულებების კლება</v>
      </c>
      <c r="D1139" s="18">
        <f>'3500 '!D1151</f>
        <v>0</v>
      </c>
      <c r="E1139" s="18">
        <f>'3500 '!E1151</f>
        <v>0</v>
      </c>
      <c r="F1139" s="46">
        <f>'3500 '!F1151</f>
        <v>0</v>
      </c>
      <c r="G1139" s="46">
        <f>'3500 '!G1151</f>
        <v>0</v>
      </c>
      <c r="H1139" s="55" t="str">
        <f>'3500 '!L1151</f>
        <v/>
      </c>
      <c r="I1139" s="18">
        <f>'3500 '!M1151</f>
        <v>0</v>
      </c>
      <c r="J1139" s="18">
        <f>'3500 '!O1151</f>
        <v>0</v>
      </c>
      <c r="K1139" s="18">
        <f>'3500 '!S1151</f>
        <v>0</v>
      </c>
      <c r="L1139" s="46">
        <f>'3500 '!T1151</f>
        <v>0</v>
      </c>
      <c r="M1139" s="55" t="str">
        <f>'3500 '!U1151</f>
        <v/>
      </c>
      <c r="N1139" s="65">
        <f>'3500 '!V1151</f>
        <v>0</v>
      </c>
      <c r="O1139" s="55" t="str">
        <f>'3500 '!AB1151</f>
        <v/>
      </c>
      <c r="P1139" s="65">
        <f>G1139+'3500 '!W1151-K1139</f>
        <v>0</v>
      </c>
      <c r="Q1139" s="81"/>
    </row>
    <row r="1140" spans="1:17" s="6" customFormat="1" ht="33" thickTop="1" thickBot="1" x14ac:dyDescent="0.3">
      <c r="A1140" s="6" t="str">
        <f>'3500 '!A1152</f>
        <v>a</v>
      </c>
      <c r="B1140" s="67" t="str">
        <f>'3500 '!B1152</f>
        <v>35 03 03 07 02</v>
      </c>
      <c r="C1140" s="19" t="str">
        <f>'3500 '!C1152</f>
        <v>სასწრაფო გადაუდებელი დახმარება</v>
      </c>
      <c r="D1140" s="7">
        <f>'3500 '!D1152</f>
        <v>20723</v>
      </c>
      <c r="E1140" s="7">
        <f>'3500 '!E1152</f>
        <v>22631.751</v>
      </c>
      <c r="F1140" s="40">
        <f>'3500 '!F1152</f>
        <v>15830.942999999999</v>
      </c>
      <c r="G1140" s="40">
        <f>'3500 '!G1152</f>
        <v>14524.471119999998</v>
      </c>
      <c r="H1140" s="49">
        <f>'3500 '!L1152</f>
        <v>0.91747352763508772</v>
      </c>
      <c r="I1140" s="7">
        <f>'3500 '!M1152</f>
        <v>0</v>
      </c>
      <c r="J1140" s="7">
        <f>'3500 '!O1152</f>
        <v>1675.41155</v>
      </c>
      <c r="K1140" s="7">
        <f>'3500 '!S1152</f>
        <v>1937.5597600000001</v>
      </c>
      <c r="L1140" s="40">
        <f>'3500 '!T1152</f>
        <v>1306.471880000001</v>
      </c>
      <c r="M1140" s="49">
        <f>'3500 '!U1152</f>
        <v>0.64177407748962945</v>
      </c>
      <c r="N1140" s="59">
        <f>'3500 '!V1152</f>
        <v>8107.2798800000019</v>
      </c>
      <c r="O1140" s="49">
        <f>'3500 '!AB1152</f>
        <v>1.0023418031242919</v>
      </c>
      <c r="P1140" s="59">
        <f>G1140+'3500 '!W1152-K1140</f>
        <v>18263.675424999998</v>
      </c>
      <c r="Q1140" s="81"/>
    </row>
    <row r="1141" spans="1:17" s="6" customFormat="1" ht="18.75" thickTop="1" x14ac:dyDescent="0.25">
      <c r="A1141" s="6" t="str">
        <f>'3500 '!A1153</f>
        <v>b</v>
      </c>
      <c r="B1141" s="69" t="str">
        <f>'3500 '!B1153</f>
        <v/>
      </c>
      <c r="C1141" s="8" t="str">
        <f>'3500 '!C1153</f>
        <v>ხარჯები</v>
      </c>
      <c r="D1141" s="9">
        <f>'3500 '!D1153</f>
        <v>20723</v>
      </c>
      <c r="E1141" s="9">
        <f>'3500 '!E1153</f>
        <v>22528.527000000002</v>
      </c>
      <c r="F1141" s="41">
        <f>'3500 '!F1153</f>
        <v>15727.718999999999</v>
      </c>
      <c r="G1141" s="41">
        <f>'3500 '!G1153</f>
        <v>14421.248029999999</v>
      </c>
      <c r="H1141" s="50">
        <f>'3500 '!L1153</f>
        <v>0.9169319486188684</v>
      </c>
      <c r="I1141" s="9">
        <f>'3500 '!M1153</f>
        <v>0</v>
      </c>
      <c r="J1141" s="9">
        <f>'3500 '!O1153</f>
        <v>1675.41155</v>
      </c>
      <c r="K1141" s="9">
        <f>'3500 '!S1153</f>
        <v>1937.5597600000001</v>
      </c>
      <c r="L1141" s="41">
        <f>'3500 '!T1153</f>
        <v>1306.4709700000003</v>
      </c>
      <c r="M1141" s="50">
        <f>'3500 '!U1153</f>
        <v>0.64013275390796731</v>
      </c>
      <c r="N1141" s="60">
        <f>'3500 '!V1153</f>
        <v>8107.278970000003</v>
      </c>
      <c r="O1141" s="50">
        <f>'3500 '!AB1153</f>
        <v>1.0022460418828092</v>
      </c>
      <c r="P1141" s="60">
        <f>G1141+'3500 '!W1153-K1141</f>
        <v>18158.852335</v>
      </c>
      <c r="Q1141" s="81"/>
    </row>
    <row r="1142" spans="1:17" s="6" customFormat="1" ht="18" x14ac:dyDescent="0.25">
      <c r="A1142" s="6" t="str">
        <f>'3500 '!A1154</f>
        <v>b</v>
      </c>
      <c r="B1142" s="70" t="str">
        <f>'3500 '!B1154</f>
        <v/>
      </c>
      <c r="C1142" s="10" t="str">
        <f>'3500 '!C1154</f>
        <v>შრომის ანაზღაურება</v>
      </c>
      <c r="D1142" s="12">
        <f>'3500 '!D1154</f>
        <v>0</v>
      </c>
      <c r="E1142" s="12">
        <f>'3500 '!E1154</f>
        <v>0</v>
      </c>
      <c r="F1142" s="43">
        <f>'3500 '!F1154</f>
        <v>0</v>
      </c>
      <c r="G1142" s="43">
        <f>'3500 '!G1154</f>
        <v>0</v>
      </c>
      <c r="H1142" s="52" t="str">
        <f>'3500 '!L1154</f>
        <v/>
      </c>
      <c r="I1142" s="12">
        <f>'3500 '!M1154</f>
        <v>0</v>
      </c>
      <c r="J1142" s="12">
        <f>'3500 '!O1154</f>
        <v>0</v>
      </c>
      <c r="K1142" s="12">
        <f>'3500 '!S1154</f>
        <v>0</v>
      </c>
      <c r="L1142" s="43">
        <f>'3500 '!T1154</f>
        <v>0</v>
      </c>
      <c r="M1142" s="52" t="str">
        <f>'3500 '!U1154</f>
        <v/>
      </c>
      <c r="N1142" s="62">
        <f>'3500 '!V1154</f>
        <v>0</v>
      </c>
      <c r="O1142" s="52" t="str">
        <f>'3500 '!AB1154</f>
        <v/>
      </c>
      <c r="P1142" s="62">
        <f>G1142+'3500 '!W1154-K1142</f>
        <v>0</v>
      </c>
      <c r="Q1142" s="81"/>
    </row>
    <row r="1143" spans="1:17" s="6" customFormat="1" ht="18" x14ac:dyDescent="0.25">
      <c r="A1143" s="6" t="str">
        <f>'3500 '!A1155</f>
        <v>b</v>
      </c>
      <c r="B1143" s="70" t="str">
        <f>'3500 '!B1155</f>
        <v/>
      </c>
      <c r="C1143" s="10" t="str">
        <f>'3500 '!C1155</f>
        <v>საქონელი და მომსახურება</v>
      </c>
      <c r="D1143" s="11">
        <f>'3500 '!D1155</f>
        <v>18831</v>
      </c>
      <c r="E1143" s="11">
        <f>'3500 '!E1155</f>
        <v>21110.929</v>
      </c>
      <c r="F1143" s="42">
        <f>'3500 '!F1155</f>
        <v>14728.909</v>
      </c>
      <c r="G1143" s="42">
        <f>'3500 '!G1155</f>
        <v>13434.118</v>
      </c>
      <c r="H1143" s="51">
        <f>'3500 '!L1155</f>
        <v>0.91209185962110306</v>
      </c>
      <c r="I1143" s="11">
        <f>'3500 '!M1155</f>
        <v>0</v>
      </c>
      <c r="J1143" s="11">
        <f>'3500 '!O1155</f>
        <v>1537.84115</v>
      </c>
      <c r="K1143" s="11">
        <f>'3500 '!S1155</f>
        <v>1800.1023800000021</v>
      </c>
      <c r="L1143" s="42">
        <f>'3500 '!T1155</f>
        <v>1294.7909999999993</v>
      </c>
      <c r="M1143" s="51">
        <f>'3500 '!U1155</f>
        <v>0.63635844732365876</v>
      </c>
      <c r="N1143" s="61">
        <f>'3500 '!V1155</f>
        <v>7676.8109999999997</v>
      </c>
      <c r="O1143" s="51">
        <f>'3500 '!AB1155</f>
        <v>0.99533891024881005</v>
      </c>
      <c r="P1143" s="61">
        <f>G1143+'3500 '!W1155-K1143</f>
        <v>16889.156239999997</v>
      </c>
      <c r="Q1143" s="81"/>
    </row>
    <row r="1144" spans="1:17" s="6" customFormat="1" ht="18" x14ac:dyDescent="0.25">
      <c r="A1144" s="6" t="str">
        <f>'3500 '!A1156</f>
        <v>b</v>
      </c>
      <c r="B1144" s="70" t="str">
        <f>'3500 '!B1156</f>
        <v/>
      </c>
      <c r="C1144" s="10" t="str">
        <f>'3500 '!C1156</f>
        <v>პროცენტი</v>
      </c>
      <c r="D1144" s="12">
        <f>'3500 '!D1156</f>
        <v>0</v>
      </c>
      <c r="E1144" s="12">
        <f>'3500 '!E1156</f>
        <v>0</v>
      </c>
      <c r="F1144" s="43">
        <f>'3500 '!F1156</f>
        <v>0</v>
      </c>
      <c r="G1144" s="43">
        <f>'3500 '!G1156</f>
        <v>0</v>
      </c>
      <c r="H1144" s="52" t="str">
        <f>'3500 '!L1156</f>
        <v/>
      </c>
      <c r="I1144" s="12">
        <f>'3500 '!M1156</f>
        <v>0</v>
      </c>
      <c r="J1144" s="12">
        <f>'3500 '!O1156</f>
        <v>0</v>
      </c>
      <c r="K1144" s="12">
        <f>'3500 '!S1156</f>
        <v>0</v>
      </c>
      <c r="L1144" s="43">
        <f>'3500 '!T1156</f>
        <v>0</v>
      </c>
      <c r="M1144" s="52" t="str">
        <f>'3500 '!U1156</f>
        <v/>
      </c>
      <c r="N1144" s="62">
        <f>'3500 '!V1156</f>
        <v>0</v>
      </c>
      <c r="O1144" s="52" t="str">
        <f>'3500 '!AB1156</f>
        <v/>
      </c>
      <c r="P1144" s="62">
        <f>G1144+'3500 '!W1156-K1144</f>
        <v>0</v>
      </c>
      <c r="Q1144" s="81"/>
    </row>
    <row r="1145" spans="1:17" s="6" customFormat="1" ht="18" x14ac:dyDescent="0.25">
      <c r="A1145" s="6" t="str">
        <f>'3500 '!A1157</f>
        <v>b</v>
      </c>
      <c r="B1145" s="70" t="str">
        <f>'3500 '!B1157</f>
        <v/>
      </c>
      <c r="C1145" s="10" t="str">
        <f>'3500 '!C1157</f>
        <v>სუბსიდიები</v>
      </c>
      <c r="D1145" s="12">
        <f>'3500 '!D1157</f>
        <v>0</v>
      </c>
      <c r="E1145" s="12">
        <f>'3500 '!E1157</f>
        <v>0</v>
      </c>
      <c r="F1145" s="43">
        <f>'3500 '!F1157</f>
        <v>0</v>
      </c>
      <c r="G1145" s="43">
        <f>'3500 '!G1157</f>
        <v>0</v>
      </c>
      <c r="H1145" s="52" t="str">
        <f>'3500 '!L1157</f>
        <v/>
      </c>
      <c r="I1145" s="12">
        <f>'3500 '!M1157</f>
        <v>0</v>
      </c>
      <c r="J1145" s="12">
        <f>'3500 '!O1157</f>
        <v>0</v>
      </c>
      <c r="K1145" s="12">
        <f>'3500 '!S1157</f>
        <v>0</v>
      </c>
      <c r="L1145" s="43">
        <f>'3500 '!T1157</f>
        <v>0</v>
      </c>
      <c r="M1145" s="52" t="str">
        <f>'3500 '!U1157</f>
        <v/>
      </c>
      <c r="N1145" s="62">
        <f>'3500 '!V1157</f>
        <v>0</v>
      </c>
      <c r="O1145" s="52" t="str">
        <f>'3500 '!AB1157</f>
        <v/>
      </c>
      <c r="P1145" s="62">
        <f>G1145+'3500 '!W1157-K1145</f>
        <v>0</v>
      </c>
      <c r="Q1145" s="81"/>
    </row>
    <row r="1146" spans="1:17" s="6" customFormat="1" ht="18" x14ac:dyDescent="0.25">
      <c r="A1146" s="6" t="str">
        <f>'3500 '!A1158</f>
        <v>b</v>
      </c>
      <c r="B1146" s="70" t="str">
        <f>'3500 '!B1158</f>
        <v/>
      </c>
      <c r="C1146" s="10" t="str">
        <f>'3500 '!C1158</f>
        <v>გრანტები</v>
      </c>
      <c r="D1146" s="12">
        <f>'3500 '!D1158</f>
        <v>0</v>
      </c>
      <c r="E1146" s="12">
        <f>'3500 '!E1158</f>
        <v>0</v>
      </c>
      <c r="F1146" s="43">
        <f>'3500 '!F1158</f>
        <v>0</v>
      </c>
      <c r="G1146" s="43">
        <f>'3500 '!G1158</f>
        <v>0</v>
      </c>
      <c r="H1146" s="52" t="str">
        <f>'3500 '!L1158</f>
        <v/>
      </c>
      <c r="I1146" s="12">
        <f>'3500 '!M1158</f>
        <v>0</v>
      </c>
      <c r="J1146" s="12">
        <f>'3500 '!O1158</f>
        <v>0</v>
      </c>
      <c r="K1146" s="12">
        <f>'3500 '!S1158</f>
        <v>0</v>
      </c>
      <c r="L1146" s="43">
        <f>'3500 '!T1158</f>
        <v>0</v>
      </c>
      <c r="M1146" s="52" t="str">
        <f>'3500 '!U1158</f>
        <v/>
      </c>
      <c r="N1146" s="62">
        <f>'3500 '!V1158</f>
        <v>0</v>
      </c>
      <c r="O1146" s="52" t="str">
        <f>'3500 '!AB1158</f>
        <v/>
      </c>
      <c r="P1146" s="62">
        <f>G1146+'3500 '!W1158-K1146</f>
        <v>0</v>
      </c>
      <c r="Q1146" s="81"/>
    </row>
    <row r="1147" spans="1:17" s="6" customFormat="1" ht="18" x14ac:dyDescent="0.25">
      <c r="A1147" s="6" t="str">
        <f>'3500 '!A1159</f>
        <v>b</v>
      </c>
      <c r="B1147" s="70" t="str">
        <f>'3500 '!B1159</f>
        <v/>
      </c>
      <c r="C1147" s="10" t="str">
        <f>'3500 '!C1159</f>
        <v>სოციალური უზრუნველყოფა</v>
      </c>
      <c r="D1147" s="11">
        <f>'3500 '!D1159</f>
        <v>1227</v>
      </c>
      <c r="E1147" s="11">
        <f>'3500 '!E1159</f>
        <v>1157</v>
      </c>
      <c r="F1147" s="42">
        <f>'3500 '!F1159</f>
        <v>850.1</v>
      </c>
      <c r="G1147" s="42">
        <f>'3500 '!G1159</f>
        <v>841.60248999999999</v>
      </c>
      <c r="H1147" s="51">
        <f>'3500 '!L1159</f>
        <v>0.99000410539936479</v>
      </c>
      <c r="I1147" s="11">
        <f>'3500 '!M1159</f>
        <v>0</v>
      </c>
      <c r="J1147" s="11">
        <f>'3500 '!O1159</f>
        <v>109.14747</v>
      </c>
      <c r="K1147" s="11">
        <f>'3500 '!S1159</f>
        <v>107.03152999999998</v>
      </c>
      <c r="L1147" s="42">
        <f>'3500 '!T1159</f>
        <v>8.4975100000000339</v>
      </c>
      <c r="M1147" s="51">
        <f>'3500 '!U1159</f>
        <v>0.72740059636992216</v>
      </c>
      <c r="N1147" s="61">
        <f>'3500 '!V1159</f>
        <v>315.39751000000001</v>
      </c>
      <c r="O1147" s="51">
        <f>'3500 '!AB1159</f>
        <v>1.1287812964563528</v>
      </c>
      <c r="P1147" s="61">
        <f>G1147+'3500 '!W1159-K1147</f>
        <v>1068.2269800000001</v>
      </c>
      <c r="Q1147" s="81"/>
    </row>
    <row r="1148" spans="1:17" s="6" customFormat="1" ht="18" x14ac:dyDescent="0.25">
      <c r="A1148" s="6" t="str">
        <f>'3500 '!A1160</f>
        <v>b</v>
      </c>
      <c r="B1148" s="70" t="str">
        <f>'3500 '!B1160</f>
        <v/>
      </c>
      <c r="C1148" s="10" t="str">
        <f>'3500 '!C1160</f>
        <v>სხვა ხარჯები</v>
      </c>
      <c r="D1148" s="11">
        <f>'3500 '!D1160</f>
        <v>665</v>
      </c>
      <c r="E1148" s="11">
        <f>'3500 '!E1160</f>
        <v>260.59800000000001</v>
      </c>
      <c r="F1148" s="42">
        <f>'3500 '!F1160</f>
        <v>148.71</v>
      </c>
      <c r="G1148" s="42">
        <f>'3500 '!G1160</f>
        <v>145.52754000000002</v>
      </c>
      <c r="H1148" s="51">
        <f>'3500 '!L1160</f>
        <v>0.9785995561831754</v>
      </c>
      <c r="I1148" s="11">
        <f>'3500 '!M1160</f>
        <v>0</v>
      </c>
      <c r="J1148" s="11">
        <f>'3500 '!O1160</f>
        <v>28.422930000000001</v>
      </c>
      <c r="K1148" s="11">
        <f>'3500 '!S1160</f>
        <v>30.425850000000011</v>
      </c>
      <c r="L1148" s="42">
        <f>'3500 '!T1160</f>
        <v>3.1824599999999919</v>
      </c>
      <c r="M1148" s="51">
        <f>'3500 '!U1160</f>
        <v>0.55843690281583136</v>
      </c>
      <c r="N1148" s="61">
        <f>'3500 '!V1160</f>
        <v>115.07046</v>
      </c>
      <c r="O1148" s="51">
        <f>'3500 '!AB1160</f>
        <v>0.99999996162672</v>
      </c>
      <c r="P1148" s="61">
        <f>G1148+'3500 '!W1160-K1148</f>
        <v>201.46911499999999</v>
      </c>
      <c r="Q1148" s="81"/>
    </row>
    <row r="1149" spans="1:17" s="6" customFormat="1" ht="30" x14ac:dyDescent="0.25">
      <c r="A1149" s="6" t="str">
        <f>'3500 '!A1161</f>
        <v>b</v>
      </c>
      <c r="B1149" s="69" t="str">
        <f>'3500 '!B1161</f>
        <v/>
      </c>
      <c r="C1149" s="13" t="str">
        <f>'3500 '!C1161</f>
        <v>არაფინანსური აქტივების ზრდა</v>
      </c>
      <c r="D1149" s="14">
        <f>'3500 '!D1161</f>
        <v>0</v>
      </c>
      <c r="E1149" s="14">
        <f>'3500 '!E1161</f>
        <v>0</v>
      </c>
      <c r="F1149" s="44">
        <f>'3500 '!F1161</f>
        <v>0</v>
      </c>
      <c r="G1149" s="44">
        <f>'3500 '!G1161</f>
        <v>0</v>
      </c>
      <c r="H1149" s="53" t="str">
        <f>'3500 '!L1161</f>
        <v/>
      </c>
      <c r="I1149" s="14">
        <f>'3500 '!M1161</f>
        <v>0</v>
      </c>
      <c r="J1149" s="14">
        <f>'3500 '!O1161</f>
        <v>0</v>
      </c>
      <c r="K1149" s="14">
        <f>'3500 '!S1161</f>
        <v>0</v>
      </c>
      <c r="L1149" s="44">
        <f>'3500 '!T1161</f>
        <v>0</v>
      </c>
      <c r="M1149" s="53" t="str">
        <f>'3500 '!U1161</f>
        <v/>
      </c>
      <c r="N1149" s="63">
        <f>'3500 '!V1161</f>
        <v>0</v>
      </c>
      <c r="O1149" s="53" t="str">
        <f>'3500 '!AB1161</f>
        <v/>
      </c>
      <c r="P1149" s="63">
        <f>G1149+'3500 '!W1161-K1149</f>
        <v>1.6</v>
      </c>
      <c r="Q1149" s="81"/>
    </row>
    <row r="1150" spans="1:17" s="6" customFormat="1" x14ac:dyDescent="0.25">
      <c r="A1150" s="6" t="str">
        <f>'3500 '!A1162</f>
        <v>b</v>
      </c>
      <c r="B1150" s="69" t="str">
        <f>'3500 '!B1162</f>
        <v/>
      </c>
      <c r="C1150" s="13" t="str">
        <f>'3500 '!C1162</f>
        <v>ფინანსური აქტივების ზრდა</v>
      </c>
      <c r="D1150" s="14">
        <f>'3500 '!D1162</f>
        <v>0</v>
      </c>
      <c r="E1150" s="14">
        <f>'3500 '!E1162</f>
        <v>0</v>
      </c>
      <c r="F1150" s="44">
        <f>'3500 '!F1162</f>
        <v>0</v>
      </c>
      <c r="G1150" s="44">
        <f>'3500 '!G1162</f>
        <v>0</v>
      </c>
      <c r="H1150" s="53" t="str">
        <f>'3500 '!L1162</f>
        <v/>
      </c>
      <c r="I1150" s="14">
        <f>'3500 '!M1162</f>
        <v>0</v>
      </c>
      <c r="J1150" s="14">
        <f>'3500 '!O1162</f>
        <v>0</v>
      </c>
      <c r="K1150" s="14">
        <f>'3500 '!S1162</f>
        <v>0</v>
      </c>
      <c r="L1150" s="44">
        <f>'3500 '!T1162</f>
        <v>0</v>
      </c>
      <c r="M1150" s="53" t="str">
        <f>'3500 '!U1162</f>
        <v/>
      </c>
      <c r="N1150" s="63">
        <f>'3500 '!V1162</f>
        <v>0</v>
      </c>
      <c r="O1150" s="53" t="str">
        <f>'3500 '!AB1162</f>
        <v/>
      </c>
      <c r="P1150" s="63">
        <f>G1150+'3500 '!W1162-K1150</f>
        <v>0</v>
      </c>
      <c r="Q1150" s="81"/>
    </row>
    <row r="1151" spans="1:17" s="6" customFormat="1" ht="18.75" thickBot="1" x14ac:dyDescent="0.3">
      <c r="A1151" s="6" t="str">
        <f>'3500 '!A1163</f>
        <v>b</v>
      </c>
      <c r="B1151" s="71" t="str">
        <f>'3500 '!B1163</f>
        <v/>
      </c>
      <c r="C1151" s="15" t="str">
        <f>'3500 '!C1163</f>
        <v>ვალდებულებების კლება</v>
      </c>
      <c r="D1151" s="16">
        <f>'3500 '!D1163</f>
        <v>0</v>
      </c>
      <c r="E1151" s="16">
        <f>'3500 '!E1163</f>
        <v>103.224</v>
      </c>
      <c r="F1151" s="45">
        <f>'3500 '!F1163</f>
        <v>103.224</v>
      </c>
      <c r="G1151" s="45">
        <f>'3500 '!G1163</f>
        <v>103.22309</v>
      </c>
      <c r="H1151" s="54">
        <f>'3500 '!L1163</f>
        <v>0.99999118422072386</v>
      </c>
      <c r="I1151" s="16">
        <f>'3500 '!M1163</f>
        <v>0</v>
      </c>
      <c r="J1151" s="16">
        <f>'3500 '!O1163</f>
        <v>0</v>
      </c>
      <c r="K1151" s="16">
        <f>'3500 '!S1163</f>
        <v>0</v>
      </c>
      <c r="L1151" s="45">
        <f>'3500 '!T1163</f>
        <v>9.1000000000462933E-4</v>
      </c>
      <c r="M1151" s="54">
        <f>'3500 '!U1163</f>
        <v>0.99999118422072386</v>
      </c>
      <c r="N1151" s="64">
        <f>'3500 '!V1163</f>
        <v>9.1000000000462933E-4</v>
      </c>
      <c r="O1151" s="54">
        <f>'3500 '!AB1163</f>
        <v>0.99999118422072386</v>
      </c>
      <c r="P1151" s="64">
        <f>G1151+'3500 '!W1163-K1151</f>
        <v>103.22309</v>
      </c>
      <c r="Q1151" s="81"/>
    </row>
    <row r="1152" spans="1:17" s="6" customFormat="1" ht="17.25" thickTop="1" thickBot="1" x14ac:dyDescent="0.3">
      <c r="A1152" s="6" t="str">
        <f>'3500 '!A1164</f>
        <v>a</v>
      </c>
      <c r="B1152" s="67" t="str">
        <f>'3500 '!B1164</f>
        <v>35 03 03 08</v>
      </c>
      <c r="C1152" s="19" t="str">
        <f>'3500 '!C1164</f>
        <v>სოფლის ექიმი</v>
      </c>
      <c r="D1152" s="7">
        <f>'3500 '!D1164</f>
        <v>25334</v>
      </c>
      <c r="E1152" s="7">
        <f>'3500 '!E1164</f>
        <v>25334</v>
      </c>
      <c r="F1152" s="40">
        <f>'3500 '!F1164</f>
        <v>17180</v>
      </c>
      <c r="G1152" s="40">
        <f>'3500 '!G1164</f>
        <v>17176.52088</v>
      </c>
      <c r="H1152" s="49">
        <f>'3500 '!L1164</f>
        <v>0.99979749010477303</v>
      </c>
      <c r="I1152" s="7">
        <f>'3500 '!M1164</f>
        <v>0</v>
      </c>
      <c r="J1152" s="7">
        <f>'3500 '!O1164</f>
        <v>1942.1474900000012</v>
      </c>
      <c r="K1152" s="7">
        <f>'3500 '!S1164</f>
        <v>2217.6797900000001</v>
      </c>
      <c r="L1152" s="40">
        <f>'3500 '!T1164</f>
        <v>3.4791199999999662</v>
      </c>
      <c r="M1152" s="49">
        <f>'3500 '!U1164</f>
        <v>0.67800271887581909</v>
      </c>
      <c r="N1152" s="59">
        <f>'3500 '!V1164</f>
        <v>8157.47912</v>
      </c>
      <c r="O1152" s="49">
        <f>'3500 '!AB1164</f>
        <v>0.92358178258466883</v>
      </c>
      <c r="P1152" s="59">
        <f>G1152+'3500 '!W1164-K1152</f>
        <v>21095.841090000002</v>
      </c>
      <c r="Q1152" s="81"/>
    </row>
    <row r="1153" spans="1:17" s="6" customFormat="1" ht="18.75" thickTop="1" x14ac:dyDescent="0.25">
      <c r="A1153" s="6" t="str">
        <f>'3500 '!A1165</f>
        <v>b</v>
      </c>
      <c r="B1153" s="69" t="str">
        <f>'3500 '!B1165</f>
        <v/>
      </c>
      <c r="C1153" s="8" t="str">
        <f>'3500 '!C1165</f>
        <v>ხარჯები</v>
      </c>
      <c r="D1153" s="9">
        <f>'3500 '!D1165</f>
        <v>25334</v>
      </c>
      <c r="E1153" s="9">
        <f>'3500 '!E1165</f>
        <v>25334</v>
      </c>
      <c r="F1153" s="41">
        <f>'3500 '!F1165</f>
        <v>17180</v>
      </c>
      <c r="G1153" s="41">
        <f>'3500 '!G1165</f>
        <v>17176.52088</v>
      </c>
      <c r="H1153" s="50">
        <f>'3500 '!L1165</f>
        <v>0.99979749010477303</v>
      </c>
      <c r="I1153" s="9">
        <f>'3500 '!M1165</f>
        <v>0</v>
      </c>
      <c r="J1153" s="9">
        <f>'3500 '!O1165</f>
        <v>1942.1474900000012</v>
      </c>
      <c r="K1153" s="9">
        <f>'3500 '!S1165</f>
        <v>2217.6797900000001</v>
      </c>
      <c r="L1153" s="41">
        <f>'3500 '!T1165</f>
        <v>3.4791199999999662</v>
      </c>
      <c r="M1153" s="50">
        <f>'3500 '!U1165</f>
        <v>0.67800271887581909</v>
      </c>
      <c r="N1153" s="60">
        <f>'3500 '!V1165</f>
        <v>8157.47912</v>
      </c>
      <c r="O1153" s="50">
        <f>'3500 '!AB1165</f>
        <v>0.92358178258466883</v>
      </c>
      <c r="P1153" s="60">
        <f>G1153+'3500 '!W1165-K1153</f>
        <v>21095.841090000002</v>
      </c>
      <c r="Q1153" s="81"/>
    </row>
    <row r="1154" spans="1:17" s="6" customFormat="1" ht="18" x14ac:dyDescent="0.25">
      <c r="A1154" s="6" t="str">
        <f>'3500 '!A1166</f>
        <v>b</v>
      </c>
      <c r="B1154" s="70" t="str">
        <f>'3500 '!B1166</f>
        <v/>
      </c>
      <c r="C1154" s="10" t="str">
        <f>'3500 '!C1166</f>
        <v>შრომის ანაზღაურება</v>
      </c>
      <c r="D1154" s="12">
        <f>'3500 '!D1166</f>
        <v>0</v>
      </c>
      <c r="E1154" s="12">
        <f>'3500 '!E1166</f>
        <v>0</v>
      </c>
      <c r="F1154" s="43">
        <f>'3500 '!F1166</f>
        <v>0</v>
      </c>
      <c r="G1154" s="43">
        <f>'3500 '!G1166</f>
        <v>0</v>
      </c>
      <c r="H1154" s="52" t="str">
        <f>'3500 '!L1166</f>
        <v/>
      </c>
      <c r="I1154" s="12">
        <f>'3500 '!M1166</f>
        <v>0</v>
      </c>
      <c r="J1154" s="12">
        <f>'3500 '!O1166</f>
        <v>0</v>
      </c>
      <c r="K1154" s="12">
        <f>'3500 '!S1166</f>
        <v>0</v>
      </c>
      <c r="L1154" s="43">
        <f>'3500 '!T1166</f>
        <v>0</v>
      </c>
      <c r="M1154" s="52" t="str">
        <f>'3500 '!U1166</f>
        <v/>
      </c>
      <c r="N1154" s="62">
        <f>'3500 '!V1166</f>
        <v>0</v>
      </c>
      <c r="O1154" s="52" t="str">
        <f>'3500 '!AB1166</f>
        <v/>
      </c>
      <c r="P1154" s="62">
        <f>G1154+'3500 '!W1166-K1154</f>
        <v>0</v>
      </c>
      <c r="Q1154" s="81"/>
    </row>
    <row r="1155" spans="1:17" s="6" customFormat="1" ht="18" x14ac:dyDescent="0.25">
      <c r="A1155" s="6" t="str">
        <f>'3500 '!A1167</f>
        <v>b</v>
      </c>
      <c r="B1155" s="70" t="str">
        <f>'3500 '!B1167</f>
        <v/>
      </c>
      <c r="C1155" s="10" t="str">
        <f>'3500 '!C1167</f>
        <v>საქონელი და მომსახურება</v>
      </c>
      <c r="D1155" s="12">
        <f>'3500 '!D1167</f>
        <v>0</v>
      </c>
      <c r="E1155" s="12">
        <f>'3500 '!E1167</f>
        <v>0</v>
      </c>
      <c r="F1155" s="43">
        <f>'3500 '!F1167</f>
        <v>0</v>
      </c>
      <c r="G1155" s="43">
        <f>'3500 '!G1167</f>
        <v>0</v>
      </c>
      <c r="H1155" s="52" t="str">
        <f>'3500 '!L1167</f>
        <v/>
      </c>
      <c r="I1155" s="12">
        <f>'3500 '!M1167</f>
        <v>0</v>
      </c>
      <c r="J1155" s="12">
        <f>'3500 '!O1167</f>
        <v>0</v>
      </c>
      <c r="K1155" s="12">
        <f>'3500 '!S1167</f>
        <v>0</v>
      </c>
      <c r="L1155" s="43">
        <f>'3500 '!T1167</f>
        <v>0</v>
      </c>
      <c r="M1155" s="52" t="str">
        <f>'3500 '!U1167</f>
        <v/>
      </c>
      <c r="N1155" s="62">
        <f>'3500 '!V1167</f>
        <v>0</v>
      </c>
      <c r="O1155" s="52" t="str">
        <f>'3500 '!AB1167</f>
        <v/>
      </c>
      <c r="P1155" s="62">
        <f>G1155+'3500 '!W1167-K1155</f>
        <v>0</v>
      </c>
      <c r="Q1155" s="81"/>
    </row>
    <row r="1156" spans="1:17" s="6" customFormat="1" ht="18" x14ac:dyDescent="0.25">
      <c r="A1156" s="6" t="str">
        <f>'3500 '!A1168</f>
        <v>b</v>
      </c>
      <c r="B1156" s="70" t="str">
        <f>'3500 '!B1168</f>
        <v/>
      </c>
      <c r="C1156" s="10" t="str">
        <f>'3500 '!C1168</f>
        <v>პროცენტი</v>
      </c>
      <c r="D1156" s="12">
        <f>'3500 '!D1168</f>
        <v>0</v>
      </c>
      <c r="E1156" s="12">
        <f>'3500 '!E1168</f>
        <v>0</v>
      </c>
      <c r="F1156" s="43">
        <f>'3500 '!F1168</f>
        <v>0</v>
      </c>
      <c r="G1156" s="43">
        <f>'3500 '!G1168</f>
        <v>0</v>
      </c>
      <c r="H1156" s="52" t="str">
        <f>'3500 '!L1168</f>
        <v/>
      </c>
      <c r="I1156" s="12">
        <f>'3500 '!M1168</f>
        <v>0</v>
      </c>
      <c r="J1156" s="12">
        <f>'3500 '!O1168</f>
        <v>0</v>
      </c>
      <c r="K1156" s="12">
        <f>'3500 '!S1168</f>
        <v>0</v>
      </c>
      <c r="L1156" s="43">
        <f>'3500 '!T1168</f>
        <v>0</v>
      </c>
      <c r="M1156" s="52" t="str">
        <f>'3500 '!U1168</f>
        <v/>
      </c>
      <c r="N1156" s="62">
        <f>'3500 '!V1168</f>
        <v>0</v>
      </c>
      <c r="O1156" s="52" t="str">
        <f>'3500 '!AB1168</f>
        <v/>
      </c>
      <c r="P1156" s="62">
        <f>G1156+'3500 '!W1168-K1156</f>
        <v>0</v>
      </c>
      <c r="Q1156" s="81"/>
    </row>
    <row r="1157" spans="1:17" s="6" customFormat="1" ht="18" x14ac:dyDescent="0.25">
      <c r="A1157" s="6" t="str">
        <f>'3500 '!A1169</f>
        <v>b</v>
      </c>
      <c r="B1157" s="70" t="str">
        <f>'3500 '!B1169</f>
        <v/>
      </c>
      <c r="C1157" s="10" t="str">
        <f>'3500 '!C1169</f>
        <v>სუბსიდიები</v>
      </c>
      <c r="D1157" s="12">
        <f>'3500 '!D1169</f>
        <v>0</v>
      </c>
      <c r="E1157" s="12">
        <f>'3500 '!E1169</f>
        <v>0</v>
      </c>
      <c r="F1157" s="43">
        <f>'3500 '!F1169</f>
        <v>0</v>
      </c>
      <c r="G1157" s="43">
        <f>'3500 '!G1169</f>
        <v>0</v>
      </c>
      <c r="H1157" s="52" t="str">
        <f>'3500 '!L1169</f>
        <v/>
      </c>
      <c r="I1157" s="12">
        <f>'3500 '!M1169</f>
        <v>0</v>
      </c>
      <c r="J1157" s="12">
        <f>'3500 '!O1169</f>
        <v>0</v>
      </c>
      <c r="K1157" s="12">
        <f>'3500 '!S1169</f>
        <v>0</v>
      </c>
      <c r="L1157" s="43">
        <f>'3500 '!T1169</f>
        <v>0</v>
      </c>
      <c r="M1157" s="52" t="str">
        <f>'3500 '!U1169</f>
        <v/>
      </c>
      <c r="N1157" s="62">
        <f>'3500 '!V1169</f>
        <v>0</v>
      </c>
      <c r="O1157" s="52" t="str">
        <f>'3500 '!AB1169</f>
        <v/>
      </c>
      <c r="P1157" s="62">
        <f>G1157+'3500 '!W1169-K1157</f>
        <v>0</v>
      </c>
      <c r="Q1157" s="81"/>
    </row>
    <row r="1158" spans="1:17" s="6" customFormat="1" ht="18" x14ac:dyDescent="0.25">
      <c r="A1158" s="6" t="str">
        <f>'3500 '!A1170</f>
        <v>b</v>
      </c>
      <c r="B1158" s="70" t="str">
        <f>'3500 '!B1170</f>
        <v/>
      </c>
      <c r="C1158" s="10" t="str">
        <f>'3500 '!C1170</f>
        <v>გრანტები</v>
      </c>
      <c r="D1158" s="12">
        <f>'3500 '!D1170</f>
        <v>0</v>
      </c>
      <c r="E1158" s="12">
        <f>'3500 '!E1170</f>
        <v>0</v>
      </c>
      <c r="F1158" s="43">
        <f>'3500 '!F1170</f>
        <v>0</v>
      </c>
      <c r="G1158" s="43">
        <f>'3500 '!G1170</f>
        <v>0</v>
      </c>
      <c r="H1158" s="52" t="str">
        <f>'3500 '!L1170</f>
        <v/>
      </c>
      <c r="I1158" s="12">
        <f>'3500 '!M1170</f>
        <v>0</v>
      </c>
      <c r="J1158" s="12">
        <f>'3500 '!O1170</f>
        <v>0</v>
      </c>
      <c r="K1158" s="12">
        <f>'3500 '!S1170</f>
        <v>0</v>
      </c>
      <c r="L1158" s="43">
        <f>'3500 '!T1170</f>
        <v>0</v>
      </c>
      <c r="M1158" s="52" t="str">
        <f>'3500 '!U1170</f>
        <v/>
      </c>
      <c r="N1158" s="62">
        <f>'3500 '!V1170</f>
        <v>0</v>
      </c>
      <c r="O1158" s="52" t="str">
        <f>'3500 '!AB1170</f>
        <v/>
      </c>
      <c r="P1158" s="62">
        <f>G1158+'3500 '!W1170-K1158</f>
        <v>0</v>
      </c>
      <c r="Q1158" s="81"/>
    </row>
    <row r="1159" spans="1:17" s="6" customFormat="1" ht="18" x14ac:dyDescent="0.25">
      <c r="A1159" s="6" t="str">
        <f>'3500 '!A1171</f>
        <v>b</v>
      </c>
      <c r="B1159" s="70" t="str">
        <f>'3500 '!B1171</f>
        <v/>
      </c>
      <c r="C1159" s="10" t="str">
        <f>'3500 '!C1171</f>
        <v>სოციალური უზრუნველყოფა</v>
      </c>
      <c r="D1159" s="11">
        <f>'3500 '!D1171</f>
        <v>25334</v>
      </c>
      <c r="E1159" s="11">
        <f>'3500 '!E1171</f>
        <v>25334</v>
      </c>
      <c r="F1159" s="42">
        <f>'3500 '!F1171</f>
        <v>17180</v>
      </c>
      <c r="G1159" s="42">
        <f>'3500 '!G1171</f>
        <v>17176.52088</v>
      </c>
      <c r="H1159" s="51">
        <f>'3500 '!L1171</f>
        <v>0.99979749010477303</v>
      </c>
      <c r="I1159" s="11">
        <f>'3500 '!M1171</f>
        <v>0</v>
      </c>
      <c r="J1159" s="11">
        <f>'3500 '!O1171</f>
        <v>1942.1474900000012</v>
      </c>
      <c r="K1159" s="11">
        <f>'3500 '!S1171</f>
        <v>2217.6797900000001</v>
      </c>
      <c r="L1159" s="42">
        <f>'3500 '!T1171</f>
        <v>3.4791199999999662</v>
      </c>
      <c r="M1159" s="51">
        <f>'3500 '!U1171</f>
        <v>0.67800271887581909</v>
      </c>
      <c r="N1159" s="61">
        <f>'3500 '!V1171</f>
        <v>8157.47912</v>
      </c>
      <c r="O1159" s="51">
        <f>'3500 '!AB1171</f>
        <v>0.92358178258466883</v>
      </c>
      <c r="P1159" s="61">
        <f>G1159+'3500 '!W1171-K1159</f>
        <v>21095.841090000002</v>
      </c>
      <c r="Q1159" s="81"/>
    </row>
    <row r="1160" spans="1:17" s="6" customFormat="1" ht="18" x14ac:dyDescent="0.25">
      <c r="A1160" s="6" t="str">
        <f>'3500 '!A1172</f>
        <v>b</v>
      </c>
      <c r="B1160" s="70" t="str">
        <f>'3500 '!B1172</f>
        <v/>
      </c>
      <c r="C1160" s="10" t="str">
        <f>'3500 '!C1172</f>
        <v>სხვა ხარჯები</v>
      </c>
      <c r="D1160" s="12">
        <f>'3500 '!D1172</f>
        <v>0</v>
      </c>
      <c r="E1160" s="12">
        <f>'3500 '!E1172</f>
        <v>0</v>
      </c>
      <c r="F1160" s="43">
        <f>'3500 '!F1172</f>
        <v>0</v>
      </c>
      <c r="G1160" s="43">
        <f>'3500 '!G1172</f>
        <v>0</v>
      </c>
      <c r="H1160" s="52" t="str">
        <f>'3500 '!L1172</f>
        <v/>
      </c>
      <c r="I1160" s="12">
        <f>'3500 '!M1172</f>
        <v>0</v>
      </c>
      <c r="J1160" s="12">
        <f>'3500 '!O1172</f>
        <v>0</v>
      </c>
      <c r="K1160" s="12">
        <f>'3500 '!S1172</f>
        <v>0</v>
      </c>
      <c r="L1160" s="43">
        <f>'3500 '!T1172</f>
        <v>0</v>
      </c>
      <c r="M1160" s="52" t="str">
        <f>'3500 '!U1172</f>
        <v/>
      </c>
      <c r="N1160" s="62">
        <f>'3500 '!V1172</f>
        <v>0</v>
      </c>
      <c r="O1160" s="52" t="str">
        <f>'3500 '!AB1172</f>
        <v/>
      </c>
      <c r="P1160" s="62">
        <f>G1160+'3500 '!W1172-K1160</f>
        <v>0</v>
      </c>
      <c r="Q1160" s="81"/>
    </row>
    <row r="1161" spans="1:17" s="6" customFormat="1" ht="30" x14ac:dyDescent="0.25">
      <c r="A1161" s="6" t="str">
        <f>'3500 '!A1173</f>
        <v>b</v>
      </c>
      <c r="B1161" s="69" t="str">
        <f>'3500 '!B1173</f>
        <v/>
      </c>
      <c r="C1161" s="13" t="str">
        <f>'3500 '!C1173</f>
        <v>არაფინანსური აქტივების ზრდა</v>
      </c>
      <c r="D1161" s="14">
        <f>'3500 '!D1173</f>
        <v>0</v>
      </c>
      <c r="E1161" s="14">
        <f>'3500 '!E1173</f>
        <v>0</v>
      </c>
      <c r="F1161" s="44">
        <f>'3500 '!F1173</f>
        <v>0</v>
      </c>
      <c r="G1161" s="44">
        <f>'3500 '!G1173</f>
        <v>0</v>
      </c>
      <c r="H1161" s="53" t="str">
        <f>'3500 '!L1173</f>
        <v/>
      </c>
      <c r="I1161" s="14">
        <f>'3500 '!M1173</f>
        <v>0</v>
      </c>
      <c r="J1161" s="14">
        <f>'3500 '!O1173</f>
        <v>0</v>
      </c>
      <c r="K1161" s="14">
        <f>'3500 '!S1173</f>
        <v>0</v>
      </c>
      <c r="L1161" s="44">
        <f>'3500 '!T1173</f>
        <v>0</v>
      </c>
      <c r="M1161" s="53" t="str">
        <f>'3500 '!U1173</f>
        <v/>
      </c>
      <c r="N1161" s="63">
        <f>'3500 '!V1173</f>
        <v>0</v>
      </c>
      <c r="O1161" s="53" t="str">
        <f>'3500 '!AB1173</f>
        <v/>
      </c>
      <c r="P1161" s="63">
        <f>G1161+'3500 '!W1173-K1161</f>
        <v>0</v>
      </c>
      <c r="Q1161" s="81"/>
    </row>
    <row r="1162" spans="1:17" s="6" customFormat="1" x14ac:dyDescent="0.25">
      <c r="A1162" s="6" t="str">
        <f>'3500 '!A1174</f>
        <v>b</v>
      </c>
      <c r="B1162" s="69" t="str">
        <f>'3500 '!B1174</f>
        <v/>
      </c>
      <c r="C1162" s="13" t="str">
        <f>'3500 '!C1174</f>
        <v>ფინანსური აქტივების ზრდა</v>
      </c>
      <c r="D1162" s="14">
        <f>'3500 '!D1174</f>
        <v>0</v>
      </c>
      <c r="E1162" s="14">
        <f>'3500 '!E1174</f>
        <v>0</v>
      </c>
      <c r="F1162" s="44">
        <f>'3500 '!F1174</f>
        <v>0</v>
      </c>
      <c r="G1162" s="44">
        <f>'3500 '!G1174</f>
        <v>0</v>
      </c>
      <c r="H1162" s="53" t="str">
        <f>'3500 '!L1174</f>
        <v/>
      </c>
      <c r="I1162" s="14">
        <f>'3500 '!M1174</f>
        <v>0</v>
      </c>
      <c r="J1162" s="14">
        <f>'3500 '!O1174</f>
        <v>0</v>
      </c>
      <c r="K1162" s="14">
        <f>'3500 '!S1174</f>
        <v>0</v>
      </c>
      <c r="L1162" s="44">
        <f>'3500 '!T1174</f>
        <v>0</v>
      </c>
      <c r="M1162" s="53" t="str">
        <f>'3500 '!U1174</f>
        <v/>
      </c>
      <c r="N1162" s="63">
        <f>'3500 '!V1174</f>
        <v>0</v>
      </c>
      <c r="O1162" s="53" t="str">
        <f>'3500 '!AB1174</f>
        <v/>
      </c>
      <c r="P1162" s="63">
        <f>G1162+'3500 '!W1174-K1162</f>
        <v>0</v>
      </c>
      <c r="Q1162" s="81"/>
    </row>
    <row r="1163" spans="1:17" s="6" customFormat="1" ht="15.75" thickBot="1" x14ac:dyDescent="0.3">
      <c r="A1163" s="6" t="str">
        <f>'3500 '!A1175</f>
        <v>b</v>
      </c>
      <c r="B1163" s="71" t="str">
        <f>'3500 '!B1175</f>
        <v/>
      </c>
      <c r="C1163" s="17" t="str">
        <f>'3500 '!C1175</f>
        <v>ვალდებულებების კლება</v>
      </c>
      <c r="D1163" s="18">
        <f>'3500 '!D1175</f>
        <v>0</v>
      </c>
      <c r="E1163" s="18">
        <f>'3500 '!E1175</f>
        <v>0</v>
      </c>
      <c r="F1163" s="46">
        <f>'3500 '!F1175</f>
        <v>0</v>
      </c>
      <c r="G1163" s="46">
        <f>'3500 '!G1175</f>
        <v>0</v>
      </c>
      <c r="H1163" s="55" t="str">
        <f>'3500 '!L1175</f>
        <v/>
      </c>
      <c r="I1163" s="18">
        <f>'3500 '!M1175</f>
        <v>0</v>
      </c>
      <c r="J1163" s="18">
        <f>'3500 '!O1175</f>
        <v>0</v>
      </c>
      <c r="K1163" s="18">
        <f>'3500 '!S1175</f>
        <v>0</v>
      </c>
      <c r="L1163" s="46">
        <f>'3500 '!T1175</f>
        <v>0</v>
      </c>
      <c r="M1163" s="55" t="str">
        <f>'3500 '!U1175</f>
        <v/>
      </c>
      <c r="N1163" s="65">
        <f>'3500 '!V1175</f>
        <v>0</v>
      </c>
      <c r="O1163" s="55" t="str">
        <f>'3500 '!AB1175</f>
        <v/>
      </c>
      <c r="P1163" s="65">
        <f>G1163+'3500 '!W1175-K1163</f>
        <v>0</v>
      </c>
      <c r="Q1163" s="81"/>
    </row>
    <row r="1164" spans="1:17" s="6" customFormat="1" ht="17.25" thickTop="1" thickBot="1" x14ac:dyDescent="0.3">
      <c r="A1164" s="6" t="str">
        <f>'3500 '!A1176</f>
        <v>a</v>
      </c>
      <c r="B1164" s="67" t="str">
        <f>'3500 '!B1176</f>
        <v>35 03 03 09</v>
      </c>
      <c r="C1164" s="19" t="str">
        <f>'3500 '!C1176</f>
        <v>რეფერალური მომსახურება</v>
      </c>
      <c r="D1164" s="7">
        <f>'3500 '!D1176</f>
        <v>15000</v>
      </c>
      <c r="E1164" s="7">
        <f>'3500 '!E1176</f>
        <v>15746.94</v>
      </c>
      <c r="F1164" s="40">
        <f>'3500 '!F1176</f>
        <v>15101.565000000001</v>
      </c>
      <c r="G1164" s="40">
        <f>'3500 '!G1176</f>
        <v>15091.49129</v>
      </c>
      <c r="H1164" s="49">
        <f>'3500 '!L1176</f>
        <v>0.99933293602351803</v>
      </c>
      <c r="I1164" s="7">
        <f>'3500 '!M1176</f>
        <v>0</v>
      </c>
      <c r="J1164" s="7">
        <f>'3500 '!O1176</f>
        <v>1216.2650399999993</v>
      </c>
      <c r="K1164" s="7">
        <f>'3500 '!S1176</f>
        <v>944.38221999999951</v>
      </c>
      <c r="L1164" s="40">
        <f>'3500 '!T1176</f>
        <v>10.073710000000574</v>
      </c>
      <c r="M1164" s="49">
        <f>'3500 '!U1176</f>
        <v>0.95837612196401334</v>
      </c>
      <c r="N1164" s="59">
        <f>'3500 '!V1176</f>
        <v>655.44871000000057</v>
      </c>
      <c r="O1164" s="49">
        <f>'3500 '!AB1176</f>
        <v>1.3456259622504434</v>
      </c>
      <c r="P1164" s="59">
        <f>G1164+'3500 '!W1176-K1164</f>
        <v>18724.109069999999</v>
      </c>
      <c r="Q1164" s="81"/>
    </row>
    <row r="1165" spans="1:17" s="6" customFormat="1" ht="18.75" thickTop="1" x14ac:dyDescent="0.25">
      <c r="A1165" s="6" t="str">
        <f>'3500 '!A1177</f>
        <v>b</v>
      </c>
      <c r="B1165" s="69" t="str">
        <f>'3500 '!B1177</f>
        <v/>
      </c>
      <c r="C1165" s="8" t="str">
        <f>'3500 '!C1177</f>
        <v>ხარჯები</v>
      </c>
      <c r="D1165" s="9">
        <f>'3500 '!D1177</f>
        <v>15000</v>
      </c>
      <c r="E1165" s="9">
        <f>'3500 '!E1177</f>
        <v>15746.94</v>
      </c>
      <c r="F1165" s="41">
        <f>'3500 '!F1177</f>
        <v>15101.565000000001</v>
      </c>
      <c r="G1165" s="41">
        <f>'3500 '!G1177</f>
        <v>15091.49129</v>
      </c>
      <c r="H1165" s="50">
        <f>'3500 '!L1177</f>
        <v>0.99933293602351803</v>
      </c>
      <c r="I1165" s="9">
        <f>'3500 '!M1177</f>
        <v>0</v>
      </c>
      <c r="J1165" s="9">
        <f>'3500 '!O1177</f>
        <v>1216.2650399999993</v>
      </c>
      <c r="K1165" s="9">
        <f>'3500 '!S1177</f>
        <v>944.38221999999951</v>
      </c>
      <c r="L1165" s="41">
        <f>'3500 '!T1177</f>
        <v>10.073710000000574</v>
      </c>
      <c r="M1165" s="50">
        <f>'3500 '!U1177</f>
        <v>0.95837612196401334</v>
      </c>
      <c r="N1165" s="60">
        <f>'3500 '!V1177</f>
        <v>655.44871000000057</v>
      </c>
      <c r="O1165" s="50">
        <f>'3500 '!AB1177</f>
        <v>1.3456259622504434</v>
      </c>
      <c r="P1165" s="60">
        <f>G1165+'3500 '!W1177-K1165</f>
        <v>18724.109069999999</v>
      </c>
      <c r="Q1165" s="81"/>
    </row>
    <row r="1166" spans="1:17" s="6" customFormat="1" ht="18" x14ac:dyDescent="0.25">
      <c r="A1166" s="6" t="str">
        <f>'3500 '!A1178</f>
        <v>b</v>
      </c>
      <c r="B1166" s="70" t="str">
        <f>'3500 '!B1178</f>
        <v/>
      </c>
      <c r="C1166" s="10" t="str">
        <f>'3500 '!C1178</f>
        <v>შრომის ანაზღაურება</v>
      </c>
      <c r="D1166" s="12">
        <f>'3500 '!D1178</f>
        <v>0</v>
      </c>
      <c r="E1166" s="12">
        <f>'3500 '!E1178</f>
        <v>0</v>
      </c>
      <c r="F1166" s="43">
        <f>'3500 '!F1178</f>
        <v>0</v>
      </c>
      <c r="G1166" s="43">
        <f>'3500 '!G1178</f>
        <v>0</v>
      </c>
      <c r="H1166" s="52" t="str">
        <f>'3500 '!L1178</f>
        <v/>
      </c>
      <c r="I1166" s="12">
        <f>'3500 '!M1178</f>
        <v>0</v>
      </c>
      <c r="J1166" s="12">
        <f>'3500 '!O1178</f>
        <v>0</v>
      </c>
      <c r="K1166" s="12">
        <f>'3500 '!S1178</f>
        <v>0</v>
      </c>
      <c r="L1166" s="43">
        <f>'3500 '!T1178</f>
        <v>0</v>
      </c>
      <c r="M1166" s="52" t="str">
        <f>'3500 '!U1178</f>
        <v/>
      </c>
      <c r="N1166" s="62">
        <f>'3500 '!V1178</f>
        <v>0</v>
      </c>
      <c r="O1166" s="52" t="str">
        <f>'3500 '!AB1178</f>
        <v/>
      </c>
      <c r="P1166" s="62">
        <f>G1166+'3500 '!W1178-K1166</f>
        <v>0</v>
      </c>
      <c r="Q1166" s="81"/>
    </row>
    <row r="1167" spans="1:17" s="6" customFormat="1" ht="18" x14ac:dyDescent="0.25">
      <c r="A1167" s="6" t="str">
        <f>'3500 '!A1179</f>
        <v>a</v>
      </c>
      <c r="B1167" s="70" t="str">
        <f>'3500 '!B1179</f>
        <v/>
      </c>
      <c r="C1167" s="10" t="str">
        <f>'3500 '!C1179</f>
        <v>საქონელი და მომსახურება</v>
      </c>
      <c r="D1167" s="12">
        <f>'3500 '!D1179</f>
        <v>0</v>
      </c>
      <c r="E1167" s="12">
        <f>'3500 '!E1179</f>
        <v>20</v>
      </c>
      <c r="F1167" s="43">
        <f>'3500 '!F1179</f>
        <v>10</v>
      </c>
      <c r="G1167" s="43">
        <f>'3500 '!G1179</f>
        <v>0</v>
      </c>
      <c r="H1167" s="52">
        <f>'3500 '!L1179</f>
        <v>0</v>
      </c>
      <c r="I1167" s="12">
        <f>'3500 '!M1179</f>
        <v>0</v>
      </c>
      <c r="J1167" s="12">
        <f>'3500 '!O1179</f>
        <v>0</v>
      </c>
      <c r="K1167" s="12">
        <f>'3500 '!S1179</f>
        <v>0</v>
      </c>
      <c r="L1167" s="43">
        <f>'3500 '!T1179</f>
        <v>10</v>
      </c>
      <c r="M1167" s="52">
        <f>'3500 '!U1179</f>
        <v>0</v>
      </c>
      <c r="N1167" s="62">
        <f>'3500 '!V1179</f>
        <v>20</v>
      </c>
      <c r="O1167" s="52">
        <f>'3500 '!AB1179</f>
        <v>0.5</v>
      </c>
      <c r="P1167" s="62">
        <f>G1167+'3500 '!W1179-K1167</f>
        <v>0</v>
      </c>
      <c r="Q1167" s="81"/>
    </row>
    <row r="1168" spans="1:17" s="6" customFormat="1" ht="18" x14ac:dyDescent="0.25">
      <c r="A1168" s="6" t="str">
        <f>'3500 '!A1180</f>
        <v>b</v>
      </c>
      <c r="B1168" s="70" t="str">
        <f>'3500 '!B1180</f>
        <v/>
      </c>
      <c r="C1168" s="10" t="str">
        <f>'3500 '!C1180</f>
        <v>პროცენტი</v>
      </c>
      <c r="D1168" s="12">
        <f>'3500 '!D1180</f>
        <v>0</v>
      </c>
      <c r="E1168" s="12">
        <f>'3500 '!E1180</f>
        <v>0</v>
      </c>
      <c r="F1168" s="43">
        <f>'3500 '!F1180</f>
        <v>0</v>
      </c>
      <c r="G1168" s="43">
        <f>'3500 '!G1180</f>
        <v>0</v>
      </c>
      <c r="H1168" s="52" t="str">
        <f>'3500 '!L1180</f>
        <v/>
      </c>
      <c r="I1168" s="12">
        <f>'3500 '!M1180</f>
        <v>0</v>
      </c>
      <c r="J1168" s="12">
        <f>'3500 '!O1180</f>
        <v>0</v>
      </c>
      <c r="K1168" s="12">
        <f>'3500 '!S1180</f>
        <v>0</v>
      </c>
      <c r="L1168" s="43">
        <f>'3500 '!T1180</f>
        <v>0</v>
      </c>
      <c r="M1168" s="52" t="str">
        <f>'3500 '!U1180</f>
        <v/>
      </c>
      <c r="N1168" s="62">
        <f>'3500 '!V1180</f>
        <v>0</v>
      </c>
      <c r="O1168" s="52" t="str">
        <f>'3500 '!AB1180</f>
        <v/>
      </c>
      <c r="P1168" s="62">
        <f>G1168+'3500 '!W1180-K1168</f>
        <v>0</v>
      </c>
      <c r="Q1168" s="81"/>
    </row>
    <row r="1169" spans="1:17" s="6" customFormat="1" ht="18" x14ac:dyDescent="0.25">
      <c r="A1169" s="6" t="str">
        <f>'3500 '!A1181</f>
        <v>b</v>
      </c>
      <c r="B1169" s="70" t="str">
        <f>'3500 '!B1181</f>
        <v/>
      </c>
      <c r="C1169" s="10" t="str">
        <f>'3500 '!C1181</f>
        <v>სუბსიდიები</v>
      </c>
      <c r="D1169" s="12">
        <f>'3500 '!D1181</f>
        <v>0</v>
      </c>
      <c r="E1169" s="12">
        <f>'3500 '!E1181</f>
        <v>0</v>
      </c>
      <c r="F1169" s="43">
        <f>'3500 '!F1181</f>
        <v>0</v>
      </c>
      <c r="G1169" s="43">
        <f>'3500 '!G1181</f>
        <v>0</v>
      </c>
      <c r="H1169" s="52" t="str">
        <f>'3500 '!L1181</f>
        <v/>
      </c>
      <c r="I1169" s="12">
        <f>'3500 '!M1181</f>
        <v>0</v>
      </c>
      <c r="J1169" s="12">
        <f>'3500 '!O1181</f>
        <v>0</v>
      </c>
      <c r="K1169" s="12">
        <f>'3500 '!S1181</f>
        <v>0</v>
      </c>
      <c r="L1169" s="43">
        <f>'3500 '!T1181</f>
        <v>0</v>
      </c>
      <c r="M1169" s="52" t="str">
        <f>'3500 '!U1181</f>
        <v/>
      </c>
      <c r="N1169" s="62">
        <f>'3500 '!V1181</f>
        <v>0</v>
      </c>
      <c r="O1169" s="52" t="str">
        <f>'3500 '!AB1181</f>
        <v/>
      </c>
      <c r="P1169" s="62">
        <f>G1169+'3500 '!W1181-K1169</f>
        <v>0</v>
      </c>
      <c r="Q1169" s="81"/>
    </row>
    <row r="1170" spans="1:17" s="6" customFormat="1" ht="18" x14ac:dyDescent="0.25">
      <c r="A1170" s="6" t="str">
        <f>'3500 '!A1182</f>
        <v>b</v>
      </c>
      <c r="B1170" s="70" t="str">
        <f>'3500 '!B1182</f>
        <v/>
      </c>
      <c r="C1170" s="10" t="str">
        <f>'3500 '!C1182</f>
        <v>გრანტები</v>
      </c>
      <c r="D1170" s="12">
        <f>'3500 '!D1182</f>
        <v>0</v>
      </c>
      <c r="E1170" s="12">
        <f>'3500 '!E1182</f>
        <v>0</v>
      </c>
      <c r="F1170" s="43">
        <f>'3500 '!F1182</f>
        <v>0</v>
      </c>
      <c r="G1170" s="43">
        <f>'3500 '!G1182</f>
        <v>0</v>
      </c>
      <c r="H1170" s="52" t="str">
        <f>'3500 '!L1182</f>
        <v/>
      </c>
      <c r="I1170" s="12">
        <f>'3500 '!M1182</f>
        <v>0</v>
      </c>
      <c r="J1170" s="12">
        <f>'3500 '!O1182</f>
        <v>0</v>
      </c>
      <c r="K1170" s="12">
        <f>'3500 '!S1182</f>
        <v>0</v>
      </c>
      <c r="L1170" s="43">
        <f>'3500 '!T1182</f>
        <v>0</v>
      </c>
      <c r="M1170" s="52" t="str">
        <f>'3500 '!U1182</f>
        <v/>
      </c>
      <c r="N1170" s="62">
        <f>'3500 '!V1182</f>
        <v>0</v>
      </c>
      <c r="O1170" s="52" t="str">
        <f>'3500 '!AB1182</f>
        <v/>
      </c>
      <c r="P1170" s="62">
        <f>G1170+'3500 '!W1182-K1170</f>
        <v>0</v>
      </c>
      <c r="Q1170" s="81"/>
    </row>
    <row r="1171" spans="1:17" s="6" customFormat="1" ht="18" x14ac:dyDescent="0.25">
      <c r="A1171" s="6" t="str">
        <f>'3500 '!A1183</f>
        <v>b</v>
      </c>
      <c r="B1171" s="70" t="str">
        <f>'3500 '!B1183</f>
        <v/>
      </c>
      <c r="C1171" s="10" t="str">
        <f>'3500 '!C1183</f>
        <v>სოციალური უზრუნველყოფა</v>
      </c>
      <c r="D1171" s="11">
        <f>'3500 '!D1183</f>
        <v>15000</v>
      </c>
      <c r="E1171" s="11">
        <f>'3500 '!E1183</f>
        <v>15726.94</v>
      </c>
      <c r="F1171" s="42">
        <f>'3500 '!F1183</f>
        <v>15091.565000000001</v>
      </c>
      <c r="G1171" s="42">
        <f>'3500 '!G1183</f>
        <v>15091.49129</v>
      </c>
      <c r="H1171" s="51">
        <f>'3500 '!L1183</f>
        <v>0.99999511581469513</v>
      </c>
      <c r="I1171" s="11">
        <f>'3500 '!M1183</f>
        <v>0</v>
      </c>
      <c r="J1171" s="11">
        <f>'3500 '!O1183</f>
        <v>1216.2650399999993</v>
      </c>
      <c r="K1171" s="11">
        <f>'3500 '!S1183</f>
        <v>944.38221999999951</v>
      </c>
      <c r="L1171" s="42">
        <f>'3500 '!T1183</f>
        <v>7.3710000000573928E-2</v>
      </c>
      <c r="M1171" s="51">
        <f>'3500 '!U1183</f>
        <v>0.95959489194973713</v>
      </c>
      <c r="N1171" s="61">
        <f>'3500 '!V1183</f>
        <v>635.44871000000057</v>
      </c>
      <c r="O1171" s="51">
        <f>'3500 '!AB1183</f>
        <v>1.3467013474967158</v>
      </c>
      <c r="P1171" s="61">
        <f>G1171+'3500 '!W1183-K1171</f>
        <v>18724.109069999999</v>
      </c>
      <c r="Q1171" s="81"/>
    </row>
    <row r="1172" spans="1:17" s="6" customFormat="1" ht="18" x14ac:dyDescent="0.25">
      <c r="A1172" s="6" t="str">
        <f>'3500 '!A1184</f>
        <v>b</v>
      </c>
      <c r="B1172" s="70" t="str">
        <f>'3500 '!B1184</f>
        <v/>
      </c>
      <c r="C1172" s="10" t="str">
        <f>'3500 '!C1184</f>
        <v>სხვა ხარჯები</v>
      </c>
      <c r="D1172" s="12">
        <f>'3500 '!D1184</f>
        <v>0</v>
      </c>
      <c r="E1172" s="12">
        <f>'3500 '!E1184</f>
        <v>0</v>
      </c>
      <c r="F1172" s="43">
        <f>'3500 '!F1184</f>
        <v>0</v>
      </c>
      <c r="G1172" s="43">
        <f>'3500 '!G1184</f>
        <v>0</v>
      </c>
      <c r="H1172" s="52" t="str">
        <f>'3500 '!L1184</f>
        <v/>
      </c>
      <c r="I1172" s="12">
        <f>'3500 '!M1184</f>
        <v>0</v>
      </c>
      <c r="J1172" s="12">
        <f>'3500 '!O1184</f>
        <v>0</v>
      </c>
      <c r="K1172" s="12">
        <f>'3500 '!S1184</f>
        <v>0</v>
      </c>
      <c r="L1172" s="43">
        <f>'3500 '!T1184</f>
        <v>0</v>
      </c>
      <c r="M1172" s="52" t="str">
        <f>'3500 '!U1184</f>
        <v/>
      </c>
      <c r="N1172" s="62">
        <f>'3500 '!V1184</f>
        <v>0</v>
      </c>
      <c r="O1172" s="52" t="str">
        <f>'3500 '!AB1184</f>
        <v/>
      </c>
      <c r="P1172" s="62">
        <f>G1172+'3500 '!W1184-K1172</f>
        <v>0</v>
      </c>
      <c r="Q1172" s="81"/>
    </row>
    <row r="1173" spans="1:17" s="6" customFormat="1" ht="30" x14ac:dyDescent="0.25">
      <c r="A1173" s="6" t="str">
        <f>'3500 '!A1185</f>
        <v>b</v>
      </c>
      <c r="B1173" s="69" t="str">
        <f>'3500 '!B1185</f>
        <v/>
      </c>
      <c r="C1173" s="13" t="str">
        <f>'3500 '!C1185</f>
        <v>არაფინანსური აქტივების ზრდა</v>
      </c>
      <c r="D1173" s="14">
        <f>'3500 '!D1185</f>
        <v>0</v>
      </c>
      <c r="E1173" s="14">
        <f>'3500 '!E1185</f>
        <v>0</v>
      </c>
      <c r="F1173" s="44">
        <f>'3500 '!F1185</f>
        <v>0</v>
      </c>
      <c r="G1173" s="44">
        <f>'3500 '!G1185</f>
        <v>0</v>
      </c>
      <c r="H1173" s="53" t="str">
        <f>'3500 '!L1185</f>
        <v/>
      </c>
      <c r="I1173" s="14">
        <f>'3500 '!M1185</f>
        <v>0</v>
      </c>
      <c r="J1173" s="14">
        <f>'3500 '!O1185</f>
        <v>0</v>
      </c>
      <c r="K1173" s="14">
        <f>'3500 '!S1185</f>
        <v>0</v>
      </c>
      <c r="L1173" s="44">
        <f>'3500 '!T1185</f>
        <v>0</v>
      </c>
      <c r="M1173" s="53" t="str">
        <f>'3500 '!U1185</f>
        <v/>
      </c>
      <c r="N1173" s="63">
        <f>'3500 '!V1185</f>
        <v>0</v>
      </c>
      <c r="O1173" s="53" t="str">
        <f>'3500 '!AB1185</f>
        <v/>
      </c>
      <c r="P1173" s="63">
        <f>G1173+'3500 '!W1185-K1173</f>
        <v>0</v>
      </c>
      <c r="Q1173" s="81"/>
    </row>
    <row r="1174" spans="1:17" s="6" customFormat="1" x14ac:dyDescent="0.25">
      <c r="A1174" s="6" t="str">
        <f>'3500 '!A1186</f>
        <v>b</v>
      </c>
      <c r="B1174" s="69" t="str">
        <f>'3500 '!B1186</f>
        <v/>
      </c>
      <c r="C1174" s="13" t="str">
        <f>'3500 '!C1186</f>
        <v>ფინანსური აქტივების ზრდა</v>
      </c>
      <c r="D1174" s="14">
        <f>'3500 '!D1186</f>
        <v>0</v>
      </c>
      <c r="E1174" s="14">
        <f>'3500 '!E1186</f>
        <v>0</v>
      </c>
      <c r="F1174" s="44">
        <f>'3500 '!F1186</f>
        <v>0</v>
      </c>
      <c r="G1174" s="44">
        <f>'3500 '!G1186</f>
        <v>0</v>
      </c>
      <c r="H1174" s="53" t="str">
        <f>'3500 '!L1186</f>
        <v/>
      </c>
      <c r="I1174" s="14">
        <f>'3500 '!M1186</f>
        <v>0</v>
      </c>
      <c r="J1174" s="14">
        <f>'3500 '!O1186</f>
        <v>0</v>
      </c>
      <c r="K1174" s="14">
        <f>'3500 '!S1186</f>
        <v>0</v>
      </c>
      <c r="L1174" s="44">
        <f>'3500 '!T1186</f>
        <v>0</v>
      </c>
      <c r="M1174" s="53" t="str">
        <f>'3500 '!U1186</f>
        <v/>
      </c>
      <c r="N1174" s="63">
        <f>'3500 '!V1186</f>
        <v>0</v>
      </c>
      <c r="O1174" s="53" t="str">
        <f>'3500 '!AB1186</f>
        <v/>
      </c>
      <c r="P1174" s="63">
        <f>G1174+'3500 '!W1186-K1174</f>
        <v>0</v>
      </c>
      <c r="Q1174" s="81"/>
    </row>
    <row r="1175" spans="1:17" s="6" customFormat="1" ht="15.75" thickBot="1" x14ac:dyDescent="0.3">
      <c r="A1175" s="6" t="str">
        <f>'3500 '!A1187</f>
        <v>b</v>
      </c>
      <c r="B1175" s="71" t="str">
        <f>'3500 '!B1187</f>
        <v/>
      </c>
      <c r="C1175" s="17" t="str">
        <f>'3500 '!C1187</f>
        <v>ვალდებულებების კლება</v>
      </c>
      <c r="D1175" s="18">
        <f>'3500 '!D1187</f>
        <v>0</v>
      </c>
      <c r="E1175" s="18">
        <f>'3500 '!E1187</f>
        <v>0</v>
      </c>
      <c r="F1175" s="46">
        <f>'3500 '!F1187</f>
        <v>0</v>
      </c>
      <c r="G1175" s="46">
        <f>'3500 '!G1187</f>
        <v>0</v>
      </c>
      <c r="H1175" s="55" t="str">
        <f>'3500 '!L1187</f>
        <v/>
      </c>
      <c r="I1175" s="18">
        <f>'3500 '!M1187</f>
        <v>0</v>
      </c>
      <c r="J1175" s="18">
        <f>'3500 '!O1187</f>
        <v>0</v>
      </c>
      <c r="K1175" s="18">
        <f>'3500 '!S1187</f>
        <v>0</v>
      </c>
      <c r="L1175" s="46">
        <f>'3500 '!T1187</f>
        <v>0</v>
      </c>
      <c r="M1175" s="55" t="str">
        <f>'3500 '!U1187</f>
        <v/>
      </c>
      <c r="N1175" s="65">
        <f>'3500 '!V1187</f>
        <v>0</v>
      </c>
      <c r="O1175" s="55" t="str">
        <f>'3500 '!AB1187</f>
        <v/>
      </c>
      <c r="P1175" s="65">
        <f>G1175+'3500 '!W1187-K1175</f>
        <v>0</v>
      </c>
      <c r="Q1175" s="81"/>
    </row>
    <row r="1176" spans="1:17" s="6" customFormat="1" ht="48.75" thickTop="1" thickBot="1" x14ac:dyDescent="0.3">
      <c r="A1176" s="6" t="str">
        <f>'3500 '!A1188</f>
        <v>a</v>
      </c>
      <c r="B1176" s="67" t="str">
        <f>'3500 '!B1188</f>
        <v>35 03 03 10</v>
      </c>
      <c r="C1176" s="19" t="str">
        <f>'3500 '!C1188</f>
        <v>სამხედრო ძალებში გასაწვევ მოქალაქეთა სამედიცინო შემოწმება</v>
      </c>
      <c r="D1176" s="7">
        <f>'3500 '!D1188</f>
        <v>1000</v>
      </c>
      <c r="E1176" s="7">
        <f>'3500 '!E1188</f>
        <v>1000</v>
      </c>
      <c r="F1176" s="40">
        <f>'3500 '!F1188</f>
        <v>497.5</v>
      </c>
      <c r="G1176" s="40">
        <f>'3500 '!G1188</f>
        <v>497.05349000000001</v>
      </c>
      <c r="H1176" s="49">
        <f>'3500 '!L1188</f>
        <v>0.99910249246231153</v>
      </c>
      <c r="I1176" s="7">
        <f>'3500 '!M1188</f>
        <v>0</v>
      </c>
      <c r="J1176" s="7">
        <f>'3500 '!O1188</f>
        <v>75.860689999999977</v>
      </c>
      <c r="K1176" s="7">
        <f>'3500 '!S1188</f>
        <v>63.540459999999996</v>
      </c>
      <c r="L1176" s="40">
        <f>'3500 '!T1188</f>
        <v>0.4465099999999893</v>
      </c>
      <c r="M1176" s="49">
        <f>'3500 '!U1188</f>
        <v>0.49705348999999999</v>
      </c>
      <c r="N1176" s="59">
        <f>'3500 '!V1188</f>
        <v>502.94650999999999</v>
      </c>
      <c r="O1176" s="49">
        <f>'3500 '!AB1188</f>
        <v>0.76705349</v>
      </c>
      <c r="P1176" s="59">
        <f>G1176+'3500 '!W1188-K1176</f>
        <v>643.51303000000007</v>
      </c>
      <c r="Q1176" s="81"/>
    </row>
    <row r="1177" spans="1:17" s="6" customFormat="1" ht="18.75" thickTop="1" x14ac:dyDescent="0.25">
      <c r="A1177" s="6" t="str">
        <f>'3500 '!A1189</f>
        <v>b</v>
      </c>
      <c r="B1177" s="69" t="str">
        <f>'3500 '!B1189</f>
        <v/>
      </c>
      <c r="C1177" s="8" t="str">
        <f>'3500 '!C1189</f>
        <v>ხარჯები</v>
      </c>
      <c r="D1177" s="9">
        <f>'3500 '!D1189</f>
        <v>1000</v>
      </c>
      <c r="E1177" s="9">
        <f>'3500 '!E1189</f>
        <v>1000</v>
      </c>
      <c r="F1177" s="41">
        <f>'3500 '!F1189</f>
        <v>497.5</v>
      </c>
      <c r="G1177" s="41">
        <f>'3500 '!G1189</f>
        <v>497.05349000000001</v>
      </c>
      <c r="H1177" s="50">
        <f>'3500 '!L1189</f>
        <v>0.99910249246231153</v>
      </c>
      <c r="I1177" s="9">
        <f>'3500 '!M1189</f>
        <v>0</v>
      </c>
      <c r="J1177" s="9">
        <f>'3500 '!O1189</f>
        <v>75.860689999999977</v>
      </c>
      <c r="K1177" s="9">
        <f>'3500 '!S1189</f>
        <v>63.540459999999996</v>
      </c>
      <c r="L1177" s="41">
        <f>'3500 '!T1189</f>
        <v>0.4465099999999893</v>
      </c>
      <c r="M1177" s="50">
        <f>'3500 '!U1189</f>
        <v>0.49705348999999999</v>
      </c>
      <c r="N1177" s="60">
        <f>'3500 '!V1189</f>
        <v>502.94650999999999</v>
      </c>
      <c r="O1177" s="50">
        <f>'3500 '!AB1189</f>
        <v>0.76705349</v>
      </c>
      <c r="P1177" s="60">
        <f>G1177+'3500 '!W1189-K1177</f>
        <v>643.51303000000007</v>
      </c>
      <c r="Q1177" s="81"/>
    </row>
    <row r="1178" spans="1:17" s="6" customFormat="1" ht="18" x14ac:dyDescent="0.25">
      <c r="A1178" s="6" t="str">
        <f>'3500 '!A1190</f>
        <v>b</v>
      </c>
      <c r="B1178" s="70" t="str">
        <f>'3500 '!B1190</f>
        <v/>
      </c>
      <c r="C1178" s="10" t="str">
        <f>'3500 '!C1190</f>
        <v>შრომის ანაზღაურება</v>
      </c>
      <c r="D1178" s="12">
        <f>'3500 '!D1190</f>
        <v>0</v>
      </c>
      <c r="E1178" s="12">
        <f>'3500 '!E1190</f>
        <v>0</v>
      </c>
      <c r="F1178" s="43">
        <f>'3500 '!F1190</f>
        <v>0</v>
      </c>
      <c r="G1178" s="43">
        <f>'3500 '!G1190</f>
        <v>0</v>
      </c>
      <c r="H1178" s="52" t="str">
        <f>'3500 '!L1190</f>
        <v/>
      </c>
      <c r="I1178" s="12">
        <f>'3500 '!M1190</f>
        <v>0</v>
      </c>
      <c r="J1178" s="12">
        <f>'3500 '!O1190</f>
        <v>0</v>
      </c>
      <c r="K1178" s="12">
        <f>'3500 '!S1190</f>
        <v>0</v>
      </c>
      <c r="L1178" s="43">
        <f>'3500 '!T1190</f>
        <v>0</v>
      </c>
      <c r="M1178" s="52" t="str">
        <f>'3500 '!U1190</f>
        <v/>
      </c>
      <c r="N1178" s="62">
        <f>'3500 '!V1190</f>
        <v>0</v>
      </c>
      <c r="O1178" s="52" t="str">
        <f>'3500 '!AB1190</f>
        <v/>
      </c>
      <c r="P1178" s="62">
        <f>G1178+'3500 '!W1190-K1178</f>
        <v>0</v>
      </c>
      <c r="Q1178" s="81"/>
    </row>
    <row r="1179" spans="1:17" s="6" customFormat="1" ht="18" x14ac:dyDescent="0.25">
      <c r="A1179" s="6" t="str">
        <f>'3500 '!A1191</f>
        <v>b</v>
      </c>
      <c r="B1179" s="70" t="str">
        <f>'3500 '!B1191</f>
        <v/>
      </c>
      <c r="C1179" s="10" t="str">
        <f>'3500 '!C1191</f>
        <v>საქონელი და მომსახურება</v>
      </c>
      <c r="D1179" s="11">
        <f>'3500 '!D1191</f>
        <v>1000</v>
      </c>
      <c r="E1179" s="11">
        <f>'3500 '!E1191</f>
        <v>1000</v>
      </c>
      <c r="F1179" s="42">
        <f>'3500 '!F1191</f>
        <v>497.5</v>
      </c>
      <c r="G1179" s="42">
        <f>'3500 '!G1191</f>
        <v>497.05349000000001</v>
      </c>
      <c r="H1179" s="51">
        <f>'3500 '!L1191</f>
        <v>0.99910249246231153</v>
      </c>
      <c r="I1179" s="11">
        <f>'3500 '!M1191</f>
        <v>0</v>
      </c>
      <c r="J1179" s="11">
        <f>'3500 '!O1191</f>
        <v>75.860689999999977</v>
      </c>
      <c r="K1179" s="11">
        <f>'3500 '!S1191</f>
        <v>63.540459999999996</v>
      </c>
      <c r="L1179" s="42">
        <f>'3500 '!T1191</f>
        <v>0.4465099999999893</v>
      </c>
      <c r="M1179" s="51">
        <f>'3500 '!U1191</f>
        <v>0.49705348999999999</v>
      </c>
      <c r="N1179" s="61">
        <f>'3500 '!V1191</f>
        <v>502.94650999999999</v>
      </c>
      <c r="O1179" s="51">
        <f>'3500 '!AB1191</f>
        <v>0.76705349</v>
      </c>
      <c r="P1179" s="61">
        <f>G1179+'3500 '!W1191-K1179</f>
        <v>643.51303000000007</v>
      </c>
      <c r="Q1179" s="81"/>
    </row>
    <row r="1180" spans="1:17" s="6" customFormat="1" ht="18" x14ac:dyDescent="0.25">
      <c r="A1180" s="6" t="str">
        <f>'3500 '!A1192</f>
        <v>b</v>
      </c>
      <c r="B1180" s="70" t="str">
        <f>'3500 '!B1192</f>
        <v/>
      </c>
      <c r="C1180" s="10" t="str">
        <f>'3500 '!C1192</f>
        <v>პროცენტი</v>
      </c>
      <c r="D1180" s="12">
        <f>'3500 '!D1192</f>
        <v>0</v>
      </c>
      <c r="E1180" s="12">
        <f>'3500 '!E1192</f>
        <v>0</v>
      </c>
      <c r="F1180" s="43">
        <f>'3500 '!F1192</f>
        <v>0</v>
      </c>
      <c r="G1180" s="43">
        <f>'3500 '!G1192</f>
        <v>0</v>
      </c>
      <c r="H1180" s="52" t="str">
        <f>'3500 '!L1192</f>
        <v/>
      </c>
      <c r="I1180" s="12">
        <f>'3500 '!M1192</f>
        <v>0</v>
      </c>
      <c r="J1180" s="12">
        <f>'3500 '!O1192</f>
        <v>0</v>
      </c>
      <c r="K1180" s="12">
        <f>'3500 '!S1192</f>
        <v>0</v>
      </c>
      <c r="L1180" s="43">
        <f>'3500 '!T1192</f>
        <v>0</v>
      </c>
      <c r="M1180" s="52" t="str">
        <f>'3500 '!U1192</f>
        <v/>
      </c>
      <c r="N1180" s="62">
        <f>'3500 '!V1192</f>
        <v>0</v>
      </c>
      <c r="O1180" s="52" t="str">
        <f>'3500 '!AB1192</f>
        <v/>
      </c>
      <c r="P1180" s="62">
        <f>G1180+'3500 '!W1192-K1180</f>
        <v>0</v>
      </c>
      <c r="Q1180" s="81"/>
    </row>
    <row r="1181" spans="1:17" s="6" customFormat="1" ht="18" x14ac:dyDescent="0.25">
      <c r="A1181" s="6" t="str">
        <f>'3500 '!A1193</f>
        <v>b</v>
      </c>
      <c r="B1181" s="70" t="str">
        <f>'3500 '!B1193</f>
        <v/>
      </c>
      <c r="C1181" s="10" t="str">
        <f>'3500 '!C1193</f>
        <v>სუბსიდიები</v>
      </c>
      <c r="D1181" s="12">
        <f>'3500 '!D1193</f>
        <v>0</v>
      </c>
      <c r="E1181" s="12">
        <f>'3500 '!E1193</f>
        <v>0</v>
      </c>
      <c r="F1181" s="43">
        <f>'3500 '!F1193</f>
        <v>0</v>
      </c>
      <c r="G1181" s="43">
        <f>'3500 '!G1193</f>
        <v>0</v>
      </c>
      <c r="H1181" s="52" t="str">
        <f>'3500 '!L1193</f>
        <v/>
      </c>
      <c r="I1181" s="12">
        <f>'3500 '!M1193</f>
        <v>0</v>
      </c>
      <c r="J1181" s="12">
        <f>'3500 '!O1193</f>
        <v>0</v>
      </c>
      <c r="K1181" s="12">
        <f>'3500 '!S1193</f>
        <v>0</v>
      </c>
      <c r="L1181" s="43">
        <f>'3500 '!T1193</f>
        <v>0</v>
      </c>
      <c r="M1181" s="52" t="str">
        <f>'3500 '!U1193</f>
        <v/>
      </c>
      <c r="N1181" s="62">
        <f>'3500 '!V1193</f>
        <v>0</v>
      </c>
      <c r="O1181" s="52" t="str">
        <f>'3500 '!AB1193</f>
        <v/>
      </c>
      <c r="P1181" s="62">
        <f>G1181+'3500 '!W1193-K1181</f>
        <v>0</v>
      </c>
      <c r="Q1181" s="81"/>
    </row>
    <row r="1182" spans="1:17" s="6" customFormat="1" ht="18" x14ac:dyDescent="0.25">
      <c r="A1182" s="6" t="str">
        <f>'3500 '!A1194</f>
        <v>b</v>
      </c>
      <c r="B1182" s="70" t="str">
        <f>'3500 '!B1194</f>
        <v/>
      </c>
      <c r="C1182" s="10" t="str">
        <f>'3500 '!C1194</f>
        <v>გრანტები</v>
      </c>
      <c r="D1182" s="12">
        <f>'3500 '!D1194</f>
        <v>0</v>
      </c>
      <c r="E1182" s="12">
        <f>'3500 '!E1194</f>
        <v>0</v>
      </c>
      <c r="F1182" s="43">
        <f>'3500 '!F1194</f>
        <v>0</v>
      </c>
      <c r="G1182" s="43">
        <f>'3500 '!G1194</f>
        <v>0</v>
      </c>
      <c r="H1182" s="52" t="str">
        <f>'3500 '!L1194</f>
        <v/>
      </c>
      <c r="I1182" s="12">
        <f>'3500 '!M1194</f>
        <v>0</v>
      </c>
      <c r="J1182" s="12">
        <f>'3500 '!O1194</f>
        <v>0</v>
      </c>
      <c r="K1182" s="12">
        <f>'3500 '!S1194</f>
        <v>0</v>
      </c>
      <c r="L1182" s="43">
        <f>'3500 '!T1194</f>
        <v>0</v>
      </c>
      <c r="M1182" s="52" t="str">
        <f>'3500 '!U1194</f>
        <v/>
      </c>
      <c r="N1182" s="62">
        <f>'3500 '!V1194</f>
        <v>0</v>
      </c>
      <c r="O1182" s="52" t="str">
        <f>'3500 '!AB1194</f>
        <v/>
      </c>
      <c r="P1182" s="62">
        <f>G1182+'3500 '!W1194-K1182</f>
        <v>0</v>
      </c>
      <c r="Q1182" s="81"/>
    </row>
    <row r="1183" spans="1:17" s="6" customFormat="1" ht="18" x14ac:dyDescent="0.25">
      <c r="A1183" s="6" t="str">
        <f>'3500 '!A1195</f>
        <v>b</v>
      </c>
      <c r="B1183" s="70" t="str">
        <f>'3500 '!B1195</f>
        <v/>
      </c>
      <c r="C1183" s="10" t="str">
        <f>'3500 '!C1195</f>
        <v>სოციალური უზრუნველყოფა</v>
      </c>
      <c r="D1183" s="12">
        <f>'3500 '!D1195</f>
        <v>0</v>
      </c>
      <c r="E1183" s="12">
        <f>'3500 '!E1195</f>
        <v>0</v>
      </c>
      <c r="F1183" s="43">
        <f>'3500 '!F1195</f>
        <v>0</v>
      </c>
      <c r="G1183" s="43">
        <f>'3500 '!G1195</f>
        <v>0</v>
      </c>
      <c r="H1183" s="52" t="str">
        <f>'3500 '!L1195</f>
        <v/>
      </c>
      <c r="I1183" s="12">
        <f>'3500 '!M1195</f>
        <v>0</v>
      </c>
      <c r="J1183" s="12">
        <f>'3500 '!O1195</f>
        <v>0</v>
      </c>
      <c r="K1183" s="12">
        <f>'3500 '!S1195</f>
        <v>0</v>
      </c>
      <c r="L1183" s="43">
        <f>'3500 '!T1195</f>
        <v>0</v>
      </c>
      <c r="M1183" s="52" t="str">
        <f>'3500 '!U1195</f>
        <v/>
      </c>
      <c r="N1183" s="62">
        <f>'3500 '!V1195</f>
        <v>0</v>
      </c>
      <c r="O1183" s="52" t="str">
        <f>'3500 '!AB1195</f>
        <v/>
      </c>
      <c r="P1183" s="62">
        <f>G1183+'3500 '!W1195-K1183</f>
        <v>0</v>
      </c>
      <c r="Q1183" s="81"/>
    </row>
    <row r="1184" spans="1:17" s="6" customFormat="1" ht="18" x14ac:dyDescent="0.25">
      <c r="A1184" s="6" t="str">
        <f>'3500 '!A1196</f>
        <v>b</v>
      </c>
      <c r="B1184" s="70" t="str">
        <f>'3500 '!B1196</f>
        <v/>
      </c>
      <c r="C1184" s="10" t="str">
        <f>'3500 '!C1196</f>
        <v>სხვა ხარჯები</v>
      </c>
      <c r="D1184" s="12">
        <f>'3500 '!D1196</f>
        <v>0</v>
      </c>
      <c r="E1184" s="12">
        <f>'3500 '!E1196</f>
        <v>0</v>
      </c>
      <c r="F1184" s="43">
        <f>'3500 '!F1196</f>
        <v>0</v>
      </c>
      <c r="G1184" s="43">
        <f>'3500 '!G1196</f>
        <v>0</v>
      </c>
      <c r="H1184" s="52" t="str">
        <f>'3500 '!L1196</f>
        <v/>
      </c>
      <c r="I1184" s="12">
        <f>'3500 '!M1196</f>
        <v>0</v>
      </c>
      <c r="J1184" s="12">
        <f>'3500 '!O1196</f>
        <v>0</v>
      </c>
      <c r="K1184" s="12">
        <f>'3500 '!S1196</f>
        <v>0</v>
      </c>
      <c r="L1184" s="43">
        <f>'3500 '!T1196</f>
        <v>0</v>
      </c>
      <c r="M1184" s="52" t="str">
        <f>'3500 '!U1196</f>
        <v/>
      </c>
      <c r="N1184" s="62">
        <f>'3500 '!V1196</f>
        <v>0</v>
      </c>
      <c r="O1184" s="52" t="str">
        <f>'3500 '!AB1196</f>
        <v/>
      </c>
      <c r="P1184" s="62">
        <f>G1184+'3500 '!W1196-K1184</f>
        <v>0</v>
      </c>
      <c r="Q1184" s="81"/>
    </row>
    <row r="1185" spans="1:17" s="6" customFormat="1" ht="30" x14ac:dyDescent="0.25">
      <c r="A1185" s="6" t="str">
        <f>'3500 '!A1197</f>
        <v>b</v>
      </c>
      <c r="B1185" s="69" t="str">
        <f>'3500 '!B1197</f>
        <v/>
      </c>
      <c r="C1185" s="13" t="str">
        <f>'3500 '!C1197</f>
        <v>არაფინანსური აქტივების ზრდა</v>
      </c>
      <c r="D1185" s="14">
        <f>'3500 '!D1197</f>
        <v>0</v>
      </c>
      <c r="E1185" s="14">
        <f>'3500 '!E1197</f>
        <v>0</v>
      </c>
      <c r="F1185" s="44">
        <f>'3500 '!F1197</f>
        <v>0</v>
      </c>
      <c r="G1185" s="44">
        <f>'3500 '!G1197</f>
        <v>0</v>
      </c>
      <c r="H1185" s="53" t="str">
        <f>'3500 '!L1197</f>
        <v/>
      </c>
      <c r="I1185" s="14">
        <f>'3500 '!M1197</f>
        <v>0</v>
      </c>
      <c r="J1185" s="14">
        <f>'3500 '!O1197</f>
        <v>0</v>
      </c>
      <c r="K1185" s="14">
        <f>'3500 '!S1197</f>
        <v>0</v>
      </c>
      <c r="L1185" s="44">
        <f>'3500 '!T1197</f>
        <v>0</v>
      </c>
      <c r="M1185" s="53" t="str">
        <f>'3500 '!U1197</f>
        <v/>
      </c>
      <c r="N1185" s="63">
        <f>'3500 '!V1197</f>
        <v>0</v>
      </c>
      <c r="O1185" s="53" t="str">
        <f>'3500 '!AB1197</f>
        <v/>
      </c>
      <c r="P1185" s="63">
        <f>G1185+'3500 '!W1197-K1185</f>
        <v>0</v>
      </c>
      <c r="Q1185" s="81"/>
    </row>
    <row r="1186" spans="1:17" s="6" customFormat="1" x14ac:dyDescent="0.25">
      <c r="A1186" s="6" t="str">
        <f>'3500 '!A1198</f>
        <v>b</v>
      </c>
      <c r="B1186" s="69" t="str">
        <f>'3500 '!B1198</f>
        <v/>
      </c>
      <c r="C1186" s="13" t="str">
        <f>'3500 '!C1198</f>
        <v>ფინანსური აქტივების ზრდა</v>
      </c>
      <c r="D1186" s="14">
        <f>'3500 '!D1198</f>
        <v>0</v>
      </c>
      <c r="E1186" s="14">
        <f>'3500 '!E1198</f>
        <v>0</v>
      </c>
      <c r="F1186" s="44">
        <f>'3500 '!F1198</f>
        <v>0</v>
      </c>
      <c r="G1186" s="44">
        <f>'3500 '!G1198</f>
        <v>0</v>
      </c>
      <c r="H1186" s="53" t="str">
        <f>'3500 '!L1198</f>
        <v/>
      </c>
      <c r="I1186" s="14">
        <f>'3500 '!M1198</f>
        <v>0</v>
      </c>
      <c r="J1186" s="14">
        <f>'3500 '!O1198</f>
        <v>0</v>
      </c>
      <c r="K1186" s="14">
        <f>'3500 '!S1198</f>
        <v>0</v>
      </c>
      <c r="L1186" s="44">
        <f>'3500 '!T1198</f>
        <v>0</v>
      </c>
      <c r="M1186" s="53" t="str">
        <f>'3500 '!U1198</f>
        <v/>
      </c>
      <c r="N1186" s="63">
        <f>'3500 '!V1198</f>
        <v>0</v>
      </c>
      <c r="O1186" s="53" t="str">
        <f>'3500 '!AB1198</f>
        <v/>
      </c>
      <c r="P1186" s="63">
        <f>G1186+'3500 '!W1198-K1186</f>
        <v>0</v>
      </c>
      <c r="Q1186" s="81"/>
    </row>
    <row r="1187" spans="1:17" s="6" customFormat="1" ht="15.75" thickBot="1" x14ac:dyDescent="0.3">
      <c r="A1187" s="6" t="str">
        <f>'3500 '!A1199</f>
        <v>b</v>
      </c>
      <c r="B1187" s="71" t="str">
        <f>'3500 '!B1199</f>
        <v/>
      </c>
      <c r="C1187" s="17" t="str">
        <f>'3500 '!C1199</f>
        <v>ვალდებულებების კლება</v>
      </c>
      <c r="D1187" s="18">
        <f>'3500 '!D1199</f>
        <v>0</v>
      </c>
      <c r="E1187" s="18">
        <f>'3500 '!E1199</f>
        <v>0</v>
      </c>
      <c r="F1187" s="46">
        <f>'3500 '!F1199</f>
        <v>0</v>
      </c>
      <c r="G1187" s="46">
        <f>'3500 '!G1199</f>
        <v>0</v>
      </c>
      <c r="H1187" s="55" t="str">
        <f>'3500 '!L1199</f>
        <v/>
      </c>
      <c r="I1187" s="18">
        <f>'3500 '!M1199</f>
        <v>0</v>
      </c>
      <c r="J1187" s="18">
        <f>'3500 '!O1199</f>
        <v>0</v>
      </c>
      <c r="K1187" s="18">
        <f>'3500 '!S1199</f>
        <v>0</v>
      </c>
      <c r="L1187" s="46">
        <f>'3500 '!T1199</f>
        <v>0</v>
      </c>
      <c r="M1187" s="55" t="str">
        <f>'3500 '!U1199</f>
        <v/>
      </c>
      <c r="N1187" s="65">
        <f>'3500 '!V1199</f>
        <v>0</v>
      </c>
      <c r="O1187" s="55" t="str">
        <f>'3500 '!AB1199</f>
        <v/>
      </c>
      <c r="P1187" s="65">
        <f>G1187+'3500 '!W1199-K1187</f>
        <v>0</v>
      </c>
      <c r="Q1187" s="81"/>
    </row>
    <row r="1188" spans="1:17" s="6" customFormat="1" ht="33" thickTop="1" thickBot="1" x14ac:dyDescent="0.3">
      <c r="A1188" s="6" t="str">
        <f>'3500 '!A1200</f>
        <v>a</v>
      </c>
      <c r="B1188" s="67" t="str">
        <f>'3500 '!B1200</f>
        <v>35 03 04</v>
      </c>
      <c r="C1188" s="19" t="str">
        <f>'3500 '!C1200</f>
        <v>დიპლომისშემდგომი სამედიცინო განათლება</v>
      </c>
      <c r="D1188" s="7">
        <f>'3500 '!D1200</f>
        <v>1000</v>
      </c>
      <c r="E1188" s="7">
        <f>'3500 '!E1200</f>
        <v>949</v>
      </c>
      <c r="F1188" s="40">
        <f>'3500 '!F1200</f>
        <v>653</v>
      </c>
      <c r="G1188" s="40">
        <f>'3500 '!G1200</f>
        <v>12.286950000000001</v>
      </c>
      <c r="H1188" s="49">
        <f>'3500 '!L1200</f>
        <v>1.8816156202143951E-2</v>
      </c>
      <c r="I1188" s="7">
        <f>'3500 '!M1200</f>
        <v>0</v>
      </c>
      <c r="J1188" s="7">
        <f>'3500 '!O1200</f>
        <v>0</v>
      </c>
      <c r="K1188" s="7">
        <f>'3500 '!S1200</f>
        <v>0</v>
      </c>
      <c r="L1188" s="40">
        <f>'3500 '!T1200</f>
        <v>640.71304999999995</v>
      </c>
      <c r="M1188" s="49">
        <f>'3500 '!U1200</f>
        <v>1.2947260273972604E-2</v>
      </c>
      <c r="N1188" s="59">
        <f>'3500 '!V1200</f>
        <v>936.71304999999995</v>
      </c>
      <c r="O1188" s="49">
        <f>'3500 '!AB1200</f>
        <v>4.698308746048472E-2</v>
      </c>
      <c r="P1188" s="59">
        <f>G1188+'3500 '!W1200-K1188</f>
        <v>28.48695</v>
      </c>
    </row>
    <row r="1189" spans="1:17" s="6" customFormat="1" ht="18.75" thickTop="1" x14ac:dyDescent="0.25">
      <c r="A1189" s="6" t="str">
        <f>'3500 '!A1201</f>
        <v>a</v>
      </c>
      <c r="B1189" s="69" t="str">
        <f>'3500 '!B1201</f>
        <v/>
      </c>
      <c r="C1189" s="8" t="str">
        <f>'3500 '!C1201</f>
        <v>ხარჯები</v>
      </c>
      <c r="D1189" s="9">
        <f>'3500 '!D1201</f>
        <v>1000</v>
      </c>
      <c r="E1189" s="9">
        <f>'3500 '!E1201</f>
        <v>949</v>
      </c>
      <c r="F1189" s="41">
        <f>'3500 '!F1201</f>
        <v>653</v>
      </c>
      <c r="G1189" s="41">
        <f>'3500 '!G1201</f>
        <v>12.286950000000001</v>
      </c>
      <c r="H1189" s="50">
        <f>'3500 '!L1201</f>
        <v>1.8816156202143951E-2</v>
      </c>
      <c r="I1189" s="9">
        <f>'3500 '!M1201</f>
        <v>0</v>
      </c>
      <c r="J1189" s="9">
        <f>'3500 '!O1201</f>
        <v>0</v>
      </c>
      <c r="K1189" s="9">
        <f>'3500 '!S1201</f>
        <v>0</v>
      </c>
      <c r="L1189" s="41">
        <f>'3500 '!T1201</f>
        <v>640.71304999999995</v>
      </c>
      <c r="M1189" s="50">
        <f>'3500 '!U1201</f>
        <v>1.2947260273972604E-2</v>
      </c>
      <c r="N1189" s="60">
        <f>'3500 '!V1201</f>
        <v>936.71304999999995</v>
      </c>
      <c r="O1189" s="50">
        <f>'3500 '!AB1201</f>
        <v>4.698308746048472E-2</v>
      </c>
      <c r="P1189" s="60">
        <f>G1189+'3500 '!W1201-K1189</f>
        <v>28.48695</v>
      </c>
    </row>
    <row r="1190" spans="1:17" s="6" customFormat="1" ht="18" x14ac:dyDescent="0.25">
      <c r="A1190" s="6" t="str">
        <f>'3500 '!A1202</f>
        <v>b</v>
      </c>
      <c r="B1190" s="70" t="str">
        <f>'3500 '!B1202</f>
        <v/>
      </c>
      <c r="C1190" s="10" t="str">
        <f>'3500 '!C1202</f>
        <v>შრომის ანაზღაურება</v>
      </c>
      <c r="D1190" s="12">
        <f>'3500 '!D1202</f>
        <v>0</v>
      </c>
      <c r="E1190" s="12">
        <f>'3500 '!E1202</f>
        <v>0</v>
      </c>
      <c r="F1190" s="43">
        <f>'3500 '!F1202</f>
        <v>0</v>
      </c>
      <c r="G1190" s="43">
        <f>'3500 '!G1202</f>
        <v>0</v>
      </c>
      <c r="H1190" s="52" t="str">
        <f>'3500 '!L1202</f>
        <v/>
      </c>
      <c r="I1190" s="12">
        <f>'3500 '!M1202</f>
        <v>0</v>
      </c>
      <c r="J1190" s="12">
        <f>'3500 '!O1202</f>
        <v>0</v>
      </c>
      <c r="K1190" s="12">
        <f>'3500 '!S1202</f>
        <v>0</v>
      </c>
      <c r="L1190" s="43">
        <f>'3500 '!T1202</f>
        <v>0</v>
      </c>
      <c r="M1190" s="52" t="str">
        <f>'3500 '!U1202</f>
        <v/>
      </c>
      <c r="N1190" s="62">
        <f>'3500 '!V1202</f>
        <v>0</v>
      </c>
      <c r="O1190" s="52" t="str">
        <f>'3500 '!AB1202</f>
        <v/>
      </c>
      <c r="P1190" s="62">
        <f>G1190+'3500 '!W1202-K1190</f>
        <v>0</v>
      </c>
    </row>
    <row r="1191" spans="1:17" s="6" customFormat="1" ht="18" x14ac:dyDescent="0.25">
      <c r="A1191" s="6" t="str">
        <f>'3500 '!A1203</f>
        <v>a</v>
      </c>
      <c r="B1191" s="70" t="str">
        <f>'3500 '!B1203</f>
        <v/>
      </c>
      <c r="C1191" s="10" t="str">
        <f>'3500 '!C1203</f>
        <v>საქონელი და მომსახურება</v>
      </c>
      <c r="D1191" s="11">
        <f>'3500 '!D1203</f>
        <v>1000</v>
      </c>
      <c r="E1191" s="11">
        <f>'3500 '!E1203</f>
        <v>916.6</v>
      </c>
      <c r="F1191" s="42">
        <f>'3500 '!F1203</f>
        <v>620.6</v>
      </c>
      <c r="G1191" s="42">
        <f>'3500 '!G1203</f>
        <v>0</v>
      </c>
      <c r="H1191" s="51">
        <f>'3500 '!L1203</f>
        <v>0</v>
      </c>
      <c r="I1191" s="11">
        <f>'3500 '!M1203</f>
        <v>0</v>
      </c>
      <c r="J1191" s="11">
        <f>'3500 '!O1203</f>
        <v>0</v>
      </c>
      <c r="K1191" s="11">
        <f>'3500 '!S1203</f>
        <v>0</v>
      </c>
      <c r="L1191" s="42">
        <f>'3500 '!T1203</f>
        <v>620.6</v>
      </c>
      <c r="M1191" s="51">
        <f>'3500 '!U1203</f>
        <v>0</v>
      </c>
      <c r="N1191" s="61">
        <f>'3500 '!V1203</f>
        <v>916.6</v>
      </c>
      <c r="O1191" s="51">
        <f>'3500 '!AB1203</f>
        <v>3.5238926467379444E-2</v>
      </c>
      <c r="P1191" s="61">
        <f>G1191+'3500 '!W1203-K1191</f>
        <v>16.2</v>
      </c>
    </row>
    <row r="1192" spans="1:17" s="6" customFormat="1" ht="18" x14ac:dyDescent="0.25">
      <c r="A1192" s="6" t="str">
        <f>'3500 '!A1204</f>
        <v>b</v>
      </c>
      <c r="B1192" s="70" t="str">
        <f>'3500 '!B1204</f>
        <v/>
      </c>
      <c r="C1192" s="10" t="str">
        <f>'3500 '!C1204</f>
        <v>პროცენტი</v>
      </c>
      <c r="D1192" s="12">
        <f>'3500 '!D1204</f>
        <v>0</v>
      </c>
      <c r="E1192" s="12">
        <f>'3500 '!E1204</f>
        <v>0</v>
      </c>
      <c r="F1192" s="43">
        <f>'3500 '!F1204</f>
        <v>0</v>
      </c>
      <c r="G1192" s="43">
        <f>'3500 '!G1204</f>
        <v>0</v>
      </c>
      <c r="H1192" s="52" t="str">
        <f>'3500 '!L1204</f>
        <v/>
      </c>
      <c r="I1192" s="12">
        <f>'3500 '!M1204</f>
        <v>0</v>
      </c>
      <c r="J1192" s="12">
        <f>'3500 '!O1204</f>
        <v>0</v>
      </c>
      <c r="K1192" s="12">
        <f>'3500 '!S1204</f>
        <v>0</v>
      </c>
      <c r="L1192" s="43">
        <f>'3500 '!T1204</f>
        <v>0</v>
      </c>
      <c r="M1192" s="52" t="str">
        <f>'3500 '!U1204</f>
        <v/>
      </c>
      <c r="N1192" s="62">
        <f>'3500 '!V1204</f>
        <v>0</v>
      </c>
      <c r="O1192" s="52" t="str">
        <f>'3500 '!AB1204</f>
        <v/>
      </c>
      <c r="P1192" s="62">
        <f>G1192+'3500 '!W1204-K1192</f>
        <v>0</v>
      </c>
    </row>
    <row r="1193" spans="1:17" s="6" customFormat="1" ht="18" x14ac:dyDescent="0.25">
      <c r="A1193" s="6" t="str">
        <f>'3500 '!A1205</f>
        <v>b</v>
      </c>
      <c r="B1193" s="70" t="str">
        <f>'3500 '!B1205</f>
        <v/>
      </c>
      <c r="C1193" s="10" t="str">
        <f>'3500 '!C1205</f>
        <v>სუბსიდიები</v>
      </c>
      <c r="D1193" s="12">
        <f>'3500 '!D1205</f>
        <v>0</v>
      </c>
      <c r="E1193" s="12">
        <f>'3500 '!E1205</f>
        <v>0</v>
      </c>
      <c r="F1193" s="43">
        <f>'3500 '!F1205</f>
        <v>0</v>
      </c>
      <c r="G1193" s="43">
        <f>'3500 '!G1205</f>
        <v>0</v>
      </c>
      <c r="H1193" s="52" t="str">
        <f>'3500 '!L1205</f>
        <v/>
      </c>
      <c r="I1193" s="12">
        <f>'3500 '!M1205</f>
        <v>0</v>
      </c>
      <c r="J1193" s="12">
        <f>'3500 '!O1205</f>
        <v>0</v>
      </c>
      <c r="K1193" s="12">
        <f>'3500 '!S1205</f>
        <v>0</v>
      </c>
      <c r="L1193" s="43">
        <f>'3500 '!T1205</f>
        <v>0</v>
      </c>
      <c r="M1193" s="52" t="str">
        <f>'3500 '!U1205</f>
        <v/>
      </c>
      <c r="N1193" s="62">
        <f>'3500 '!V1205</f>
        <v>0</v>
      </c>
      <c r="O1193" s="52" t="str">
        <f>'3500 '!AB1205</f>
        <v/>
      </c>
      <c r="P1193" s="62">
        <f>G1193+'3500 '!W1205-K1193</f>
        <v>0</v>
      </c>
    </row>
    <row r="1194" spans="1:17" s="6" customFormat="1" ht="18" x14ac:dyDescent="0.25">
      <c r="A1194" s="6" t="str">
        <f>'3500 '!A1206</f>
        <v>b</v>
      </c>
      <c r="B1194" s="70" t="str">
        <f>'3500 '!B1206</f>
        <v/>
      </c>
      <c r="C1194" s="10" t="str">
        <f>'3500 '!C1206</f>
        <v>გრანტები</v>
      </c>
      <c r="D1194" s="12">
        <f>'3500 '!D1206</f>
        <v>0</v>
      </c>
      <c r="E1194" s="12">
        <f>'3500 '!E1206</f>
        <v>0</v>
      </c>
      <c r="F1194" s="43">
        <f>'3500 '!F1206</f>
        <v>0</v>
      </c>
      <c r="G1194" s="43">
        <f>'3500 '!G1206</f>
        <v>0</v>
      </c>
      <c r="H1194" s="52" t="str">
        <f>'3500 '!L1206</f>
        <v/>
      </c>
      <c r="I1194" s="12">
        <f>'3500 '!M1206</f>
        <v>0</v>
      </c>
      <c r="J1194" s="12">
        <f>'3500 '!O1206</f>
        <v>0</v>
      </c>
      <c r="K1194" s="12">
        <f>'3500 '!S1206</f>
        <v>0</v>
      </c>
      <c r="L1194" s="43">
        <f>'3500 '!T1206</f>
        <v>0</v>
      </c>
      <c r="M1194" s="52" t="str">
        <f>'3500 '!U1206</f>
        <v/>
      </c>
      <c r="N1194" s="62">
        <f>'3500 '!V1206</f>
        <v>0</v>
      </c>
      <c r="O1194" s="52" t="str">
        <f>'3500 '!AB1206</f>
        <v/>
      </c>
      <c r="P1194" s="62">
        <f>G1194+'3500 '!W1206-K1194</f>
        <v>0</v>
      </c>
    </row>
    <row r="1195" spans="1:17" s="6" customFormat="1" ht="18" x14ac:dyDescent="0.25">
      <c r="A1195" s="6" t="str">
        <f>'3500 '!A1207</f>
        <v>b</v>
      </c>
      <c r="B1195" s="70" t="str">
        <f>'3500 '!B1207</f>
        <v/>
      </c>
      <c r="C1195" s="10" t="str">
        <f>'3500 '!C1207</f>
        <v>სოციალური უზრუნველყოფა</v>
      </c>
      <c r="D1195" s="12">
        <f>'3500 '!D1207</f>
        <v>0</v>
      </c>
      <c r="E1195" s="12">
        <f>'3500 '!E1207</f>
        <v>0</v>
      </c>
      <c r="F1195" s="43">
        <f>'3500 '!F1207</f>
        <v>0</v>
      </c>
      <c r="G1195" s="43">
        <f>'3500 '!G1207</f>
        <v>0</v>
      </c>
      <c r="H1195" s="52" t="str">
        <f>'3500 '!L1207</f>
        <v/>
      </c>
      <c r="I1195" s="12">
        <f>'3500 '!M1207</f>
        <v>0</v>
      </c>
      <c r="J1195" s="12">
        <f>'3500 '!O1207</f>
        <v>0</v>
      </c>
      <c r="K1195" s="12">
        <f>'3500 '!S1207</f>
        <v>0</v>
      </c>
      <c r="L1195" s="43">
        <f>'3500 '!T1207</f>
        <v>0</v>
      </c>
      <c r="M1195" s="52" t="str">
        <f>'3500 '!U1207</f>
        <v/>
      </c>
      <c r="N1195" s="62">
        <f>'3500 '!V1207</f>
        <v>0</v>
      </c>
      <c r="O1195" s="52" t="str">
        <f>'3500 '!AB1207</f>
        <v/>
      </c>
      <c r="P1195" s="62">
        <f>G1195+'3500 '!W1207-K1195</f>
        <v>0</v>
      </c>
    </row>
    <row r="1196" spans="1:17" s="6" customFormat="1" ht="18" x14ac:dyDescent="0.25">
      <c r="A1196" s="6" t="str">
        <f>'3500 '!A1208</f>
        <v>a</v>
      </c>
      <c r="B1196" s="70" t="str">
        <f>'3500 '!B1208</f>
        <v/>
      </c>
      <c r="C1196" s="10" t="str">
        <f>'3500 '!C1208</f>
        <v>სხვა ხარჯები</v>
      </c>
      <c r="D1196" s="12">
        <f>'3500 '!D1208</f>
        <v>0</v>
      </c>
      <c r="E1196" s="12">
        <f>'3500 '!E1208</f>
        <v>32.4</v>
      </c>
      <c r="F1196" s="43">
        <f>'3500 '!F1208</f>
        <v>32.4</v>
      </c>
      <c r="G1196" s="43">
        <f>'3500 '!G1208</f>
        <v>12.286950000000001</v>
      </c>
      <c r="H1196" s="52">
        <f>'3500 '!L1208</f>
        <v>0.3792268518518519</v>
      </c>
      <c r="I1196" s="12">
        <f>'3500 '!M1208</f>
        <v>0</v>
      </c>
      <c r="J1196" s="12">
        <f>'3500 '!O1208</f>
        <v>0</v>
      </c>
      <c r="K1196" s="12">
        <f>'3500 '!S1208</f>
        <v>0</v>
      </c>
      <c r="L1196" s="43">
        <f>'3500 '!T1208</f>
        <v>20.113049999999998</v>
      </c>
      <c r="M1196" s="52">
        <f>'3500 '!U1208</f>
        <v>0.3792268518518519</v>
      </c>
      <c r="N1196" s="62">
        <f>'3500 '!V1208</f>
        <v>20.113049999999998</v>
      </c>
      <c r="O1196" s="52">
        <f>'3500 '!AB1208</f>
        <v>0.3792268518518519</v>
      </c>
      <c r="P1196" s="62">
        <f>G1196+'3500 '!W1208-K1196</f>
        <v>12.286950000000001</v>
      </c>
    </row>
    <row r="1197" spans="1:17" s="6" customFormat="1" ht="30" x14ac:dyDescent="0.25">
      <c r="A1197" s="6" t="str">
        <f>'3500 '!A1209</f>
        <v>b</v>
      </c>
      <c r="B1197" s="69" t="str">
        <f>'3500 '!B1209</f>
        <v/>
      </c>
      <c r="C1197" s="13" t="str">
        <f>'3500 '!C1209</f>
        <v>არაფინანსური აქტივების ზრდა</v>
      </c>
      <c r="D1197" s="14">
        <f>'3500 '!D1209</f>
        <v>0</v>
      </c>
      <c r="E1197" s="14">
        <f>'3500 '!E1209</f>
        <v>0</v>
      </c>
      <c r="F1197" s="44">
        <f>'3500 '!F1209</f>
        <v>0</v>
      </c>
      <c r="G1197" s="44">
        <f>'3500 '!G1209</f>
        <v>0</v>
      </c>
      <c r="H1197" s="53" t="str">
        <f>'3500 '!L1209</f>
        <v/>
      </c>
      <c r="I1197" s="14">
        <f>'3500 '!M1209</f>
        <v>0</v>
      </c>
      <c r="J1197" s="14">
        <f>'3500 '!O1209</f>
        <v>0</v>
      </c>
      <c r="K1197" s="14">
        <f>'3500 '!S1209</f>
        <v>0</v>
      </c>
      <c r="L1197" s="44">
        <f>'3500 '!T1209</f>
        <v>0</v>
      </c>
      <c r="M1197" s="53" t="str">
        <f>'3500 '!U1209</f>
        <v/>
      </c>
      <c r="N1197" s="63">
        <f>'3500 '!V1209</f>
        <v>0</v>
      </c>
      <c r="O1197" s="53" t="str">
        <f>'3500 '!AB1209</f>
        <v/>
      </c>
      <c r="P1197" s="63">
        <f>G1197+'3500 '!W1209-K1197</f>
        <v>0</v>
      </c>
    </row>
    <row r="1198" spans="1:17" s="6" customFormat="1" x14ac:dyDescent="0.25">
      <c r="A1198" s="6" t="str">
        <f>'3500 '!A1210</f>
        <v>b</v>
      </c>
      <c r="B1198" s="69" t="str">
        <f>'3500 '!B1210</f>
        <v/>
      </c>
      <c r="C1198" s="13" t="str">
        <f>'3500 '!C1210</f>
        <v>ფინანსური აქტივების ზრდა</v>
      </c>
      <c r="D1198" s="14">
        <f>'3500 '!D1210</f>
        <v>0</v>
      </c>
      <c r="E1198" s="14">
        <f>'3500 '!E1210</f>
        <v>0</v>
      </c>
      <c r="F1198" s="44">
        <f>'3500 '!F1210</f>
        <v>0</v>
      </c>
      <c r="G1198" s="44">
        <f>'3500 '!G1210</f>
        <v>0</v>
      </c>
      <c r="H1198" s="53" t="str">
        <f>'3500 '!L1210</f>
        <v/>
      </c>
      <c r="I1198" s="14">
        <f>'3500 '!M1210</f>
        <v>0</v>
      </c>
      <c r="J1198" s="14">
        <f>'3500 '!O1210</f>
        <v>0</v>
      </c>
      <c r="K1198" s="14">
        <f>'3500 '!S1210</f>
        <v>0</v>
      </c>
      <c r="L1198" s="44">
        <f>'3500 '!T1210</f>
        <v>0</v>
      </c>
      <c r="M1198" s="53" t="str">
        <f>'3500 '!U1210</f>
        <v/>
      </c>
      <c r="N1198" s="63">
        <f>'3500 '!V1210</f>
        <v>0</v>
      </c>
      <c r="O1198" s="53" t="str">
        <f>'3500 '!AB1210</f>
        <v/>
      </c>
      <c r="P1198" s="63">
        <f>G1198+'3500 '!W1210-K1198</f>
        <v>0</v>
      </c>
    </row>
    <row r="1199" spans="1:17" s="6" customFormat="1" ht="15.75" thickBot="1" x14ac:dyDescent="0.3">
      <c r="A1199" s="6" t="str">
        <f>'3500 '!A1211</f>
        <v>b</v>
      </c>
      <c r="B1199" s="71" t="str">
        <f>'3500 '!B1211</f>
        <v/>
      </c>
      <c r="C1199" s="17" t="str">
        <f>'3500 '!C1211</f>
        <v>ვალდებულებების კლება</v>
      </c>
      <c r="D1199" s="18">
        <f>'3500 '!D1211</f>
        <v>0</v>
      </c>
      <c r="E1199" s="18">
        <f>'3500 '!E1211</f>
        <v>0</v>
      </c>
      <c r="F1199" s="46">
        <f>'3500 '!F1211</f>
        <v>0</v>
      </c>
      <c r="G1199" s="46">
        <f>'3500 '!G1211</f>
        <v>0</v>
      </c>
      <c r="H1199" s="55" t="str">
        <f>'3500 '!L1211</f>
        <v/>
      </c>
      <c r="I1199" s="18">
        <f>'3500 '!M1211</f>
        <v>0</v>
      </c>
      <c r="J1199" s="18">
        <f>'3500 '!O1211</f>
        <v>0</v>
      </c>
      <c r="K1199" s="18">
        <f>'3500 '!S1211</f>
        <v>0</v>
      </c>
      <c r="L1199" s="46">
        <f>'3500 '!T1211</f>
        <v>0</v>
      </c>
      <c r="M1199" s="55" t="str">
        <f>'3500 '!U1211</f>
        <v/>
      </c>
      <c r="N1199" s="65">
        <f>'3500 '!V1211</f>
        <v>0</v>
      </c>
      <c r="O1199" s="55" t="str">
        <f>'3500 '!AB1211</f>
        <v/>
      </c>
      <c r="P1199" s="65">
        <f>G1199+'3500 '!W1211-K1199</f>
        <v>0</v>
      </c>
    </row>
    <row r="1200" spans="1:17" s="6" customFormat="1" ht="48.75" thickTop="1" thickBot="1" x14ac:dyDescent="0.3">
      <c r="A1200" s="6" t="str">
        <f>'3500 '!A1212</f>
        <v>a</v>
      </c>
      <c r="B1200" s="67" t="str">
        <f>'3500 '!B1212</f>
        <v>35 03 04 01</v>
      </c>
      <c r="C1200" s="19" t="str">
        <f>'3500 '!C1212</f>
        <v>დიპლომისშემდგომი სამედიცინო განათლების რეფორმის მხარდაჭერა</v>
      </c>
      <c r="D1200" s="7">
        <f>'3500 '!D1212</f>
        <v>1000</v>
      </c>
      <c r="E1200" s="7">
        <f>'3500 '!E1212</f>
        <v>949</v>
      </c>
      <c r="F1200" s="40">
        <f>'3500 '!F1212</f>
        <v>653</v>
      </c>
      <c r="G1200" s="40">
        <f>'3500 '!G1212</f>
        <v>12.286950000000001</v>
      </c>
      <c r="H1200" s="49">
        <f>'3500 '!L1212</f>
        <v>1.8816156202143951E-2</v>
      </c>
      <c r="I1200" s="7">
        <f>'3500 '!M1212</f>
        <v>0</v>
      </c>
      <c r="J1200" s="7">
        <f>'3500 '!O1212</f>
        <v>0</v>
      </c>
      <c r="K1200" s="7">
        <f>'3500 '!S1212</f>
        <v>0</v>
      </c>
      <c r="L1200" s="40">
        <f>'3500 '!T1212</f>
        <v>640.71304999999995</v>
      </c>
      <c r="M1200" s="49">
        <f>'3500 '!U1212</f>
        <v>1.2947260273972604E-2</v>
      </c>
      <c r="N1200" s="59">
        <f>'3500 '!V1212</f>
        <v>936.71304999999995</v>
      </c>
      <c r="O1200" s="49">
        <f>'3500 '!AB1212</f>
        <v>4.698308746048472E-2</v>
      </c>
      <c r="P1200" s="59">
        <f>G1200+'3500 '!W1212-K1200</f>
        <v>28.48695</v>
      </c>
    </row>
    <row r="1201" spans="1:16" s="6" customFormat="1" ht="18.75" thickTop="1" x14ac:dyDescent="0.25">
      <c r="A1201" s="6" t="str">
        <f>'3500 '!A1213</f>
        <v>b</v>
      </c>
      <c r="B1201" s="69" t="str">
        <f>'3500 '!B1213</f>
        <v/>
      </c>
      <c r="C1201" s="8" t="str">
        <f>'3500 '!C1213</f>
        <v>ხარჯები</v>
      </c>
      <c r="D1201" s="9">
        <f>'3500 '!D1213</f>
        <v>1000</v>
      </c>
      <c r="E1201" s="9">
        <f>'3500 '!E1213</f>
        <v>949</v>
      </c>
      <c r="F1201" s="41">
        <f>'3500 '!F1213</f>
        <v>653</v>
      </c>
      <c r="G1201" s="41">
        <f>'3500 '!G1213</f>
        <v>12.286950000000001</v>
      </c>
      <c r="H1201" s="50">
        <f>'3500 '!L1213</f>
        <v>1.8816156202143951E-2</v>
      </c>
      <c r="I1201" s="9">
        <f>'3500 '!M1213</f>
        <v>0</v>
      </c>
      <c r="J1201" s="9">
        <f>'3500 '!O1213</f>
        <v>0</v>
      </c>
      <c r="K1201" s="9">
        <f>'3500 '!S1213</f>
        <v>0</v>
      </c>
      <c r="L1201" s="41">
        <f>'3500 '!T1213</f>
        <v>640.71304999999995</v>
      </c>
      <c r="M1201" s="50">
        <f>'3500 '!U1213</f>
        <v>1.2947260273972604E-2</v>
      </c>
      <c r="N1201" s="60">
        <f>'3500 '!V1213</f>
        <v>936.71304999999995</v>
      </c>
      <c r="O1201" s="50">
        <f>'3500 '!AB1213</f>
        <v>4.698308746048472E-2</v>
      </c>
      <c r="P1201" s="60">
        <f>G1201+'3500 '!W1213-K1201</f>
        <v>28.48695</v>
      </c>
    </row>
    <row r="1202" spans="1:16" s="6" customFormat="1" ht="18" x14ac:dyDescent="0.25">
      <c r="A1202" s="6" t="str">
        <f>'3500 '!A1214</f>
        <v>b</v>
      </c>
      <c r="B1202" s="70" t="str">
        <f>'3500 '!B1214</f>
        <v/>
      </c>
      <c r="C1202" s="10" t="str">
        <f>'3500 '!C1214</f>
        <v>შრომის ანაზღაურება</v>
      </c>
      <c r="D1202" s="12">
        <f>'3500 '!D1214</f>
        <v>0</v>
      </c>
      <c r="E1202" s="12">
        <f>'3500 '!E1214</f>
        <v>0</v>
      </c>
      <c r="F1202" s="43">
        <f>'3500 '!F1214</f>
        <v>0</v>
      </c>
      <c r="G1202" s="43">
        <f>'3500 '!G1214</f>
        <v>0</v>
      </c>
      <c r="H1202" s="52" t="str">
        <f>'3500 '!L1214</f>
        <v/>
      </c>
      <c r="I1202" s="12">
        <f>'3500 '!M1214</f>
        <v>0</v>
      </c>
      <c r="J1202" s="12">
        <f>'3500 '!O1214</f>
        <v>0</v>
      </c>
      <c r="K1202" s="12">
        <f>'3500 '!S1214</f>
        <v>0</v>
      </c>
      <c r="L1202" s="43">
        <f>'3500 '!T1214</f>
        <v>0</v>
      </c>
      <c r="M1202" s="52" t="str">
        <f>'3500 '!U1214</f>
        <v/>
      </c>
      <c r="N1202" s="62">
        <f>'3500 '!V1214</f>
        <v>0</v>
      </c>
      <c r="O1202" s="52" t="str">
        <f>'3500 '!AB1214</f>
        <v/>
      </c>
      <c r="P1202" s="62">
        <f>G1202+'3500 '!W1214-K1202</f>
        <v>0</v>
      </c>
    </row>
    <row r="1203" spans="1:16" s="6" customFormat="1" ht="18" x14ac:dyDescent="0.25">
      <c r="A1203" s="6" t="str">
        <f>'3500 '!A1215</f>
        <v>b</v>
      </c>
      <c r="B1203" s="70" t="str">
        <f>'3500 '!B1215</f>
        <v/>
      </c>
      <c r="C1203" s="10" t="str">
        <f>'3500 '!C1215</f>
        <v>საქონელი და მომსახურება</v>
      </c>
      <c r="D1203" s="11">
        <f>'3500 '!D1215</f>
        <v>1000</v>
      </c>
      <c r="E1203" s="11">
        <f>'3500 '!E1215</f>
        <v>916.6</v>
      </c>
      <c r="F1203" s="42">
        <f>'3500 '!F1215</f>
        <v>620.6</v>
      </c>
      <c r="G1203" s="42">
        <f>'3500 '!G1215</f>
        <v>0</v>
      </c>
      <c r="H1203" s="51">
        <f>'3500 '!L1215</f>
        <v>0</v>
      </c>
      <c r="I1203" s="11">
        <f>'3500 '!M1215</f>
        <v>0</v>
      </c>
      <c r="J1203" s="11">
        <f>'3500 '!O1215</f>
        <v>0</v>
      </c>
      <c r="K1203" s="11">
        <f>'3500 '!S1215</f>
        <v>0</v>
      </c>
      <c r="L1203" s="42">
        <f>'3500 '!T1215</f>
        <v>620.6</v>
      </c>
      <c r="M1203" s="51">
        <f>'3500 '!U1215</f>
        <v>0</v>
      </c>
      <c r="N1203" s="61">
        <f>'3500 '!V1215</f>
        <v>916.6</v>
      </c>
      <c r="O1203" s="51">
        <f>'3500 '!AB1215</f>
        <v>3.5238926467379444E-2</v>
      </c>
      <c r="P1203" s="61">
        <f>G1203+'3500 '!W1215-K1203</f>
        <v>16.2</v>
      </c>
    </row>
    <row r="1204" spans="1:16" s="6" customFormat="1" ht="18" x14ac:dyDescent="0.25">
      <c r="A1204" s="6" t="str">
        <f>'3500 '!A1216</f>
        <v>b</v>
      </c>
      <c r="B1204" s="70" t="str">
        <f>'3500 '!B1216</f>
        <v/>
      </c>
      <c r="C1204" s="10" t="str">
        <f>'3500 '!C1216</f>
        <v>პროცენტი</v>
      </c>
      <c r="D1204" s="12">
        <f>'3500 '!D1216</f>
        <v>0</v>
      </c>
      <c r="E1204" s="12">
        <f>'3500 '!E1216</f>
        <v>0</v>
      </c>
      <c r="F1204" s="43">
        <f>'3500 '!F1216</f>
        <v>0</v>
      </c>
      <c r="G1204" s="43">
        <f>'3500 '!G1216</f>
        <v>0</v>
      </c>
      <c r="H1204" s="52" t="str">
        <f>'3500 '!L1216</f>
        <v/>
      </c>
      <c r="I1204" s="12">
        <f>'3500 '!M1216</f>
        <v>0</v>
      </c>
      <c r="J1204" s="12">
        <f>'3500 '!O1216</f>
        <v>0</v>
      </c>
      <c r="K1204" s="12">
        <f>'3500 '!S1216</f>
        <v>0</v>
      </c>
      <c r="L1204" s="43">
        <f>'3500 '!T1216</f>
        <v>0</v>
      </c>
      <c r="M1204" s="52" t="str">
        <f>'3500 '!U1216</f>
        <v/>
      </c>
      <c r="N1204" s="62">
        <f>'3500 '!V1216</f>
        <v>0</v>
      </c>
      <c r="O1204" s="52" t="str">
        <f>'3500 '!AB1216</f>
        <v/>
      </c>
      <c r="P1204" s="62">
        <f>G1204+'3500 '!W1216-K1204</f>
        <v>0</v>
      </c>
    </row>
    <row r="1205" spans="1:16" s="6" customFormat="1" ht="18" x14ac:dyDescent="0.25">
      <c r="A1205" s="6" t="str">
        <f>'3500 '!A1217</f>
        <v>b</v>
      </c>
      <c r="B1205" s="70" t="str">
        <f>'3500 '!B1217</f>
        <v/>
      </c>
      <c r="C1205" s="10" t="str">
        <f>'3500 '!C1217</f>
        <v>სუბსიდიები</v>
      </c>
      <c r="D1205" s="12">
        <f>'3500 '!D1217</f>
        <v>0</v>
      </c>
      <c r="E1205" s="12">
        <f>'3500 '!E1217</f>
        <v>0</v>
      </c>
      <c r="F1205" s="43">
        <f>'3500 '!F1217</f>
        <v>0</v>
      </c>
      <c r="G1205" s="43">
        <f>'3500 '!G1217</f>
        <v>0</v>
      </c>
      <c r="H1205" s="52" t="str">
        <f>'3500 '!L1217</f>
        <v/>
      </c>
      <c r="I1205" s="12">
        <f>'3500 '!M1217</f>
        <v>0</v>
      </c>
      <c r="J1205" s="12">
        <f>'3500 '!O1217</f>
        <v>0</v>
      </c>
      <c r="K1205" s="12">
        <f>'3500 '!S1217</f>
        <v>0</v>
      </c>
      <c r="L1205" s="43">
        <f>'3500 '!T1217</f>
        <v>0</v>
      </c>
      <c r="M1205" s="52" t="str">
        <f>'3500 '!U1217</f>
        <v/>
      </c>
      <c r="N1205" s="62">
        <f>'3500 '!V1217</f>
        <v>0</v>
      </c>
      <c r="O1205" s="52" t="str">
        <f>'3500 '!AB1217</f>
        <v/>
      </c>
      <c r="P1205" s="62">
        <f>G1205+'3500 '!W1217-K1205</f>
        <v>0</v>
      </c>
    </row>
    <row r="1206" spans="1:16" s="6" customFormat="1" ht="18" x14ac:dyDescent="0.25">
      <c r="A1206" s="6" t="str">
        <f>'3500 '!A1218</f>
        <v>b</v>
      </c>
      <c r="B1206" s="70" t="str">
        <f>'3500 '!B1218</f>
        <v/>
      </c>
      <c r="C1206" s="10" t="str">
        <f>'3500 '!C1218</f>
        <v>გრანტები</v>
      </c>
      <c r="D1206" s="12">
        <f>'3500 '!D1218</f>
        <v>0</v>
      </c>
      <c r="E1206" s="12">
        <f>'3500 '!E1218</f>
        <v>0</v>
      </c>
      <c r="F1206" s="43">
        <f>'3500 '!F1218</f>
        <v>0</v>
      </c>
      <c r="G1206" s="43">
        <f>'3500 '!G1218</f>
        <v>0</v>
      </c>
      <c r="H1206" s="52" t="str">
        <f>'3500 '!L1218</f>
        <v/>
      </c>
      <c r="I1206" s="12">
        <f>'3500 '!M1218</f>
        <v>0</v>
      </c>
      <c r="J1206" s="12">
        <f>'3500 '!O1218</f>
        <v>0</v>
      </c>
      <c r="K1206" s="12">
        <f>'3500 '!S1218</f>
        <v>0</v>
      </c>
      <c r="L1206" s="43">
        <f>'3500 '!T1218</f>
        <v>0</v>
      </c>
      <c r="M1206" s="52" t="str">
        <f>'3500 '!U1218</f>
        <v/>
      </c>
      <c r="N1206" s="62">
        <f>'3500 '!V1218</f>
        <v>0</v>
      </c>
      <c r="O1206" s="52" t="str">
        <f>'3500 '!AB1218</f>
        <v/>
      </c>
      <c r="P1206" s="62">
        <f>G1206+'3500 '!W1218-K1206</f>
        <v>0</v>
      </c>
    </row>
    <row r="1207" spans="1:16" s="6" customFormat="1" ht="18" x14ac:dyDescent="0.25">
      <c r="A1207" s="6" t="str">
        <f>'3500 '!A1219</f>
        <v>b</v>
      </c>
      <c r="B1207" s="70" t="str">
        <f>'3500 '!B1219</f>
        <v/>
      </c>
      <c r="C1207" s="10" t="str">
        <f>'3500 '!C1219</f>
        <v>სოციალური უზრუნველყოფა</v>
      </c>
      <c r="D1207" s="12">
        <f>'3500 '!D1219</f>
        <v>0</v>
      </c>
      <c r="E1207" s="12">
        <f>'3500 '!E1219</f>
        <v>0</v>
      </c>
      <c r="F1207" s="43">
        <f>'3500 '!F1219</f>
        <v>0</v>
      </c>
      <c r="G1207" s="43">
        <f>'3500 '!G1219</f>
        <v>0</v>
      </c>
      <c r="H1207" s="52" t="str">
        <f>'3500 '!L1219</f>
        <v/>
      </c>
      <c r="I1207" s="12">
        <f>'3500 '!M1219</f>
        <v>0</v>
      </c>
      <c r="J1207" s="12">
        <f>'3500 '!O1219</f>
        <v>0</v>
      </c>
      <c r="K1207" s="12">
        <f>'3500 '!S1219</f>
        <v>0</v>
      </c>
      <c r="L1207" s="43">
        <f>'3500 '!T1219</f>
        <v>0</v>
      </c>
      <c r="M1207" s="52" t="str">
        <f>'3500 '!U1219</f>
        <v/>
      </c>
      <c r="N1207" s="62">
        <f>'3500 '!V1219</f>
        <v>0</v>
      </c>
      <c r="O1207" s="52" t="str">
        <f>'3500 '!AB1219</f>
        <v/>
      </c>
      <c r="P1207" s="62">
        <f>G1207+'3500 '!W1219-K1207</f>
        <v>0</v>
      </c>
    </row>
    <row r="1208" spans="1:16" s="6" customFormat="1" ht="18" x14ac:dyDescent="0.25">
      <c r="A1208" s="6" t="str">
        <f>'3500 '!A1220</f>
        <v>b</v>
      </c>
      <c r="B1208" s="70" t="str">
        <f>'3500 '!B1220</f>
        <v/>
      </c>
      <c r="C1208" s="10" t="str">
        <f>'3500 '!C1220</f>
        <v>სხვა ხარჯები</v>
      </c>
      <c r="D1208" s="12">
        <f>'3500 '!D1220</f>
        <v>0</v>
      </c>
      <c r="E1208" s="12">
        <f>'3500 '!E1220</f>
        <v>32.4</v>
      </c>
      <c r="F1208" s="43">
        <f>'3500 '!F1220</f>
        <v>32.4</v>
      </c>
      <c r="G1208" s="43">
        <f>'3500 '!G1220</f>
        <v>12.286950000000001</v>
      </c>
      <c r="H1208" s="52">
        <f>'3500 '!L1220</f>
        <v>0.3792268518518519</v>
      </c>
      <c r="I1208" s="12">
        <f>'3500 '!M1220</f>
        <v>0</v>
      </c>
      <c r="J1208" s="12">
        <f>'3500 '!O1220</f>
        <v>0</v>
      </c>
      <c r="K1208" s="12">
        <f>'3500 '!S1220</f>
        <v>0</v>
      </c>
      <c r="L1208" s="43">
        <f>'3500 '!T1220</f>
        <v>20.113049999999998</v>
      </c>
      <c r="M1208" s="52">
        <f>'3500 '!U1220</f>
        <v>0.3792268518518519</v>
      </c>
      <c r="N1208" s="62">
        <f>'3500 '!V1220</f>
        <v>20.113049999999998</v>
      </c>
      <c r="O1208" s="52">
        <f>'3500 '!AB1220</f>
        <v>0.3792268518518519</v>
      </c>
      <c r="P1208" s="62">
        <f>G1208+'3500 '!W1220-K1208</f>
        <v>12.286950000000001</v>
      </c>
    </row>
    <row r="1209" spans="1:16" s="6" customFormat="1" ht="30" x14ac:dyDescent="0.25">
      <c r="A1209" s="6" t="str">
        <f>'3500 '!A1221</f>
        <v>b</v>
      </c>
      <c r="B1209" s="69" t="str">
        <f>'3500 '!B1221</f>
        <v/>
      </c>
      <c r="C1209" s="13" t="str">
        <f>'3500 '!C1221</f>
        <v>არაფინანსური აქტივების ზრდა</v>
      </c>
      <c r="D1209" s="14">
        <f>'3500 '!D1221</f>
        <v>0</v>
      </c>
      <c r="E1209" s="14">
        <f>'3500 '!E1221</f>
        <v>0</v>
      </c>
      <c r="F1209" s="44">
        <f>'3500 '!F1221</f>
        <v>0</v>
      </c>
      <c r="G1209" s="44">
        <f>'3500 '!G1221</f>
        <v>0</v>
      </c>
      <c r="H1209" s="53" t="str">
        <f>'3500 '!L1221</f>
        <v/>
      </c>
      <c r="I1209" s="14">
        <f>'3500 '!M1221</f>
        <v>0</v>
      </c>
      <c r="J1209" s="14">
        <f>'3500 '!O1221</f>
        <v>0</v>
      </c>
      <c r="K1209" s="14">
        <f>'3500 '!S1221</f>
        <v>0</v>
      </c>
      <c r="L1209" s="44">
        <f>'3500 '!T1221</f>
        <v>0</v>
      </c>
      <c r="M1209" s="53" t="str">
        <f>'3500 '!U1221</f>
        <v/>
      </c>
      <c r="N1209" s="63">
        <f>'3500 '!V1221</f>
        <v>0</v>
      </c>
      <c r="O1209" s="53" t="str">
        <f>'3500 '!AB1221</f>
        <v/>
      </c>
      <c r="P1209" s="63">
        <f>G1209+'3500 '!W1221-K1209</f>
        <v>0</v>
      </c>
    </row>
    <row r="1210" spans="1:16" s="6" customFormat="1" x14ac:dyDescent="0.25">
      <c r="A1210" s="6" t="str">
        <f>'3500 '!A1222</f>
        <v>b</v>
      </c>
      <c r="B1210" s="69" t="str">
        <f>'3500 '!B1222</f>
        <v/>
      </c>
      <c r="C1210" s="13" t="str">
        <f>'3500 '!C1222</f>
        <v>ფინანსური აქტივების ზრდა</v>
      </c>
      <c r="D1210" s="14">
        <f>'3500 '!D1222</f>
        <v>0</v>
      </c>
      <c r="E1210" s="14">
        <f>'3500 '!E1222</f>
        <v>0</v>
      </c>
      <c r="F1210" s="44">
        <f>'3500 '!F1222</f>
        <v>0</v>
      </c>
      <c r="G1210" s="44">
        <f>'3500 '!G1222</f>
        <v>0</v>
      </c>
      <c r="H1210" s="53" t="str">
        <f>'3500 '!L1222</f>
        <v/>
      </c>
      <c r="I1210" s="14">
        <f>'3500 '!M1222</f>
        <v>0</v>
      </c>
      <c r="J1210" s="14">
        <f>'3500 '!O1222</f>
        <v>0</v>
      </c>
      <c r="K1210" s="14">
        <f>'3500 '!S1222</f>
        <v>0</v>
      </c>
      <c r="L1210" s="44">
        <f>'3500 '!T1222</f>
        <v>0</v>
      </c>
      <c r="M1210" s="53" t="str">
        <f>'3500 '!U1222</f>
        <v/>
      </c>
      <c r="N1210" s="63">
        <f>'3500 '!V1222</f>
        <v>0</v>
      </c>
      <c r="O1210" s="53" t="str">
        <f>'3500 '!AB1222</f>
        <v/>
      </c>
      <c r="P1210" s="63">
        <f>G1210+'3500 '!W1222-K1210</f>
        <v>0</v>
      </c>
    </row>
    <row r="1211" spans="1:16" s="6" customFormat="1" ht="15.75" thickBot="1" x14ac:dyDescent="0.3">
      <c r="A1211" s="6" t="str">
        <f>'3500 '!A1223</f>
        <v>b</v>
      </c>
      <c r="B1211" s="71" t="str">
        <f>'3500 '!B1223</f>
        <v/>
      </c>
      <c r="C1211" s="17" t="str">
        <f>'3500 '!C1223</f>
        <v>ვალდებულებების კლება</v>
      </c>
      <c r="D1211" s="18">
        <f>'3500 '!D1223</f>
        <v>0</v>
      </c>
      <c r="E1211" s="18">
        <f>'3500 '!E1223</f>
        <v>0</v>
      </c>
      <c r="F1211" s="46">
        <f>'3500 '!F1223</f>
        <v>0</v>
      </c>
      <c r="G1211" s="46">
        <f>'3500 '!G1223</f>
        <v>0</v>
      </c>
      <c r="H1211" s="55" t="str">
        <f>'3500 '!L1223</f>
        <v/>
      </c>
      <c r="I1211" s="18">
        <f>'3500 '!M1223</f>
        <v>0</v>
      </c>
      <c r="J1211" s="18">
        <f>'3500 '!O1223</f>
        <v>0</v>
      </c>
      <c r="K1211" s="18">
        <f>'3500 '!S1223</f>
        <v>0</v>
      </c>
      <c r="L1211" s="46">
        <f>'3500 '!T1223</f>
        <v>0</v>
      </c>
      <c r="M1211" s="55" t="str">
        <f>'3500 '!U1223</f>
        <v/>
      </c>
      <c r="N1211" s="65">
        <f>'3500 '!V1223</f>
        <v>0</v>
      </c>
      <c r="O1211" s="55" t="str">
        <f>'3500 '!AB1223</f>
        <v/>
      </c>
      <c r="P1211" s="65">
        <f>G1211+'3500 '!W1223-K1211</f>
        <v>0</v>
      </c>
    </row>
    <row r="1212" spans="1:16" s="6" customFormat="1" ht="76.5" thickTop="1" thickBot="1" x14ac:dyDescent="0.3">
      <c r="A1212" s="6" t="str">
        <f>'3500 '!A1224</f>
        <v>b</v>
      </c>
      <c r="B1212" s="67" t="str">
        <f>'3500 '!B1224</f>
        <v>35 03 04 02</v>
      </c>
      <c r="C1212" s="25" t="str">
        <f>'3500 '!C1224</f>
        <v>კლინიკური მდგომარეობების მართვის სახელმწიფო სტანდარტების (პროტოკოლები) შემუშავების საგრანტო პროგრამა</v>
      </c>
      <c r="D1212" s="22">
        <f>'3500 '!D1224</f>
        <v>0</v>
      </c>
      <c r="E1212" s="22">
        <f>'3500 '!E1224</f>
        <v>0</v>
      </c>
      <c r="F1212" s="47">
        <f>'3500 '!F1224</f>
        <v>0</v>
      </c>
      <c r="G1212" s="47">
        <f>'3500 '!G1224</f>
        <v>0</v>
      </c>
      <c r="H1212" s="56" t="str">
        <f>'3500 '!L1224</f>
        <v/>
      </c>
      <c r="I1212" s="22">
        <f>'3500 '!M1224</f>
        <v>0</v>
      </c>
      <c r="J1212" s="22">
        <f>'3500 '!O1224</f>
        <v>0</v>
      </c>
      <c r="K1212" s="22">
        <f>'3500 '!S1224</f>
        <v>0</v>
      </c>
      <c r="L1212" s="47">
        <f>'3500 '!T1224</f>
        <v>0</v>
      </c>
      <c r="M1212" s="56" t="str">
        <f>'3500 '!U1224</f>
        <v/>
      </c>
      <c r="N1212" s="66">
        <f>'3500 '!V1224</f>
        <v>0</v>
      </c>
      <c r="O1212" s="56" t="str">
        <f>'3500 '!AB1224</f>
        <v/>
      </c>
      <c r="P1212" s="66">
        <f>G1212+'3500 '!W1224-K1212</f>
        <v>0</v>
      </c>
    </row>
    <row r="1213" spans="1:16" s="6" customFormat="1" ht="15.75" thickTop="1" x14ac:dyDescent="0.25">
      <c r="A1213" s="6" t="str">
        <f>'3500 '!A1225</f>
        <v>b</v>
      </c>
      <c r="B1213" s="69" t="str">
        <f>'3500 '!B1225</f>
        <v/>
      </c>
      <c r="C1213" s="13" t="str">
        <f>'3500 '!C1225</f>
        <v>ხარჯები</v>
      </c>
      <c r="D1213" s="14">
        <f>'3500 '!D1225</f>
        <v>0</v>
      </c>
      <c r="E1213" s="14">
        <f>'3500 '!E1225</f>
        <v>0</v>
      </c>
      <c r="F1213" s="44">
        <f>'3500 '!F1225</f>
        <v>0</v>
      </c>
      <c r="G1213" s="44">
        <f>'3500 '!G1225</f>
        <v>0</v>
      </c>
      <c r="H1213" s="53" t="str">
        <f>'3500 '!L1225</f>
        <v/>
      </c>
      <c r="I1213" s="14">
        <f>'3500 '!M1225</f>
        <v>0</v>
      </c>
      <c r="J1213" s="14">
        <f>'3500 '!O1225</f>
        <v>0</v>
      </c>
      <c r="K1213" s="14">
        <f>'3500 '!S1225</f>
        <v>0</v>
      </c>
      <c r="L1213" s="44">
        <f>'3500 '!T1225</f>
        <v>0</v>
      </c>
      <c r="M1213" s="53" t="str">
        <f>'3500 '!U1225</f>
        <v/>
      </c>
      <c r="N1213" s="63">
        <f>'3500 '!V1225</f>
        <v>0</v>
      </c>
      <c r="O1213" s="53" t="str">
        <f>'3500 '!AB1225</f>
        <v/>
      </c>
      <c r="P1213" s="63">
        <f>G1213+'3500 '!W1225-K1213</f>
        <v>0</v>
      </c>
    </row>
    <row r="1214" spans="1:16" s="6" customFormat="1" ht="18" x14ac:dyDescent="0.25">
      <c r="A1214" s="6" t="str">
        <f>'3500 '!A1226</f>
        <v>b</v>
      </c>
      <c r="B1214" s="70" t="str">
        <f>'3500 '!B1226</f>
        <v/>
      </c>
      <c r="C1214" s="10" t="str">
        <f>'3500 '!C1226</f>
        <v>შრომის ანაზღაურება</v>
      </c>
      <c r="D1214" s="12">
        <f>'3500 '!D1226</f>
        <v>0</v>
      </c>
      <c r="E1214" s="12">
        <f>'3500 '!E1226</f>
        <v>0</v>
      </c>
      <c r="F1214" s="43">
        <f>'3500 '!F1226</f>
        <v>0</v>
      </c>
      <c r="G1214" s="43">
        <f>'3500 '!G1226</f>
        <v>0</v>
      </c>
      <c r="H1214" s="52" t="str">
        <f>'3500 '!L1226</f>
        <v/>
      </c>
      <c r="I1214" s="12">
        <f>'3500 '!M1226</f>
        <v>0</v>
      </c>
      <c r="J1214" s="12">
        <f>'3500 '!O1226</f>
        <v>0</v>
      </c>
      <c r="K1214" s="12">
        <f>'3500 '!S1226</f>
        <v>0</v>
      </c>
      <c r="L1214" s="43">
        <f>'3500 '!T1226</f>
        <v>0</v>
      </c>
      <c r="M1214" s="52" t="str">
        <f>'3500 '!U1226</f>
        <v/>
      </c>
      <c r="N1214" s="62">
        <f>'3500 '!V1226</f>
        <v>0</v>
      </c>
      <c r="O1214" s="52" t="str">
        <f>'3500 '!AB1226</f>
        <v/>
      </c>
      <c r="P1214" s="62">
        <f>G1214+'3500 '!W1226-K1214</f>
        <v>0</v>
      </c>
    </row>
    <row r="1215" spans="1:16" s="6" customFormat="1" ht="18" x14ac:dyDescent="0.25">
      <c r="A1215" s="6" t="str">
        <f>'3500 '!A1227</f>
        <v>b</v>
      </c>
      <c r="B1215" s="70" t="str">
        <f>'3500 '!B1227</f>
        <v/>
      </c>
      <c r="C1215" s="10" t="str">
        <f>'3500 '!C1227</f>
        <v>საქონელი და მომსახურება</v>
      </c>
      <c r="D1215" s="12">
        <f>'3500 '!D1227</f>
        <v>0</v>
      </c>
      <c r="E1215" s="12">
        <f>'3500 '!E1227</f>
        <v>0</v>
      </c>
      <c r="F1215" s="43">
        <f>'3500 '!F1227</f>
        <v>0</v>
      </c>
      <c r="G1215" s="43">
        <f>'3500 '!G1227</f>
        <v>0</v>
      </c>
      <c r="H1215" s="52" t="str">
        <f>'3500 '!L1227</f>
        <v/>
      </c>
      <c r="I1215" s="12">
        <f>'3500 '!M1227</f>
        <v>0</v>
      </c>
      <c r="J1215" s="12">
        <f>'3500 '!O1227</f>
        <v>0</v>
      </c>
      <c r="K1215" s="12">
        <f>'3500 '!S1227</f>
        <v>0</v>
      </c>
      <c r="L1215" s="43">
        <f>'3500 '!T1227</f>
        <v>0</v>
      </c>
      <c r="M1215" s="52" t="str">
        <f>'3500 '!U1227</f>
        <v/>
      </c>
      <c r="N1215" s="62">
        <f>'3500 '!V1227</f>
        <v>0</v>
      </c>
      <c r="O1215" s="52" t="str">
        <f>'3500 '!AB1227</f>
        <v/>
      </c>
      <c r="P1215" s="62">
        <f>G1215+'3500 '!W1227-K1215</f>
        <v>0</v>
      </c>
    </row>
    <row r="1216" spans="1:16" s="6" customFormat="1" ht="18" x14ac:dyDescent="0.25">
      <c r="A1216" s="6" t="str">
        <f>'3500 '!A1228</f>
        <v>b</v>
      </c>
      <c r="B1216" s="70" t="str">
        <f>'3500 '!B1228</f>
        <v/>
      </c>
      <c r="C1216" s="10" t="str">
        <f>'3500 '!C1228</f>
        <v>პროცენტი</v>
      </c>
      <c r="D1216" s="12">
        <f>'3500 '!D1228</f>
        <v>0</v>
      </c>
      <c r="E1216" s="12">
        <f>'3500 '!E1228</f>
        <v>0</v>
      </c>
      <c r="F1216" s="43">
        <f>'3500 '!F1228</f>
        <v>0</v>
      </c>
      <c r="G1216" s="43">
        <f>'3500 '!G1228</f>
        <v>0</v>
      </c>
      <c r="H1216" s="52" t="str">
        <f>'3500 '!L1228</f>
        <v/>
      </c>
      <c r="I1216" s="12">
        <f>'3500 '!M1228</f>
        <v>0</v>
      </c>
      <c r="J1216" s="12">
        <f>'3500 '!O1228</f>
        <v>0</v>
      </c>
      <c r="K1216" s="12">
        <f>'3500 '!S1228</f>
        <v>0</v>
      </c>
      <c r="L1216" s="43">
        <f>'3500 '!T1228</f>
        <v>0</v>
      </c>
      <c r="M1216" s="52" t="str">
        <f>'3500 '!U1228</f>
        <v/>
      </c>
      <c r="N1216" s="62">
        <f>'3500 '!V1228</f>
        <v>0</v>
      </c>
      <c r="O1216" s="52" t="str">
        <f>'3500 '!AB1228</f>
        <v/>
      </c>
      <c r="P1216" s="62">
        <f>G1216+'3500 '!W1228-K1216</f>
        <v>0</v>
      </c>
    </row>
    <row r="1217" spans="1:16" s="6" customFormat="1" ht="18" x14ac:dyDescent="0.25">
      <c r="A1217" s="6" t="str">
        <f>'3500 '!A1229</f>
        <v>b</v>
      </c>
      <c r="B1217" s="70" t="str">
        <f>'3500 '!B1229</f>
        <v/>
      </c>
      <c r="C1217" s="10" t="str">
        <f>'3500 '!C1229</f>
        <v>სუბსიდიები</v>
      </c>
      <c r="D1217" s="12">
        <f>'3500 '!D1229</f>
        <v>0</v>
      </c>
      <c r="E1217" s="12">
        <f>'3500 '!E1229</f>
        <v>0</v>
      </c>
      <c r="F1217" s="43">
        <f>'3500 '!F1229</f>
        <v>0</v>
      </c>
      <c r="G1217" s="43">
        <f>'3500 '!G1229</f>
        <v>0</v>
      </c>
      <c r="H1217" s="52" t="str">
        <f>'3500 '!L1229</f>
        <v/>
      </c>
      <c r="I1217" s="12">
        <f>'3500 '!M1229</f>
        <v>0</v>
      </c>
      <c r="J1217" s="12">
        <f>'3500 '!O1229</f>
        <v>0</v>
      </c>
      <c r="K1217" s="12">
        <f>'3500 '!S1229</f>
        <v>0</v>
      </c>
      <c r="L1217" s="43">
        <f>'3500 '!T1229</f>
        <v>0</v>
      </c>
      <c r="M1217" s="52" t="str">
        <f>'3500 '!U1229</f>
        <v/>
      </c>
      <c r="N1217" s="62">
        <f>'3500 '!V1229</f>
        <v>0</v>
      </c>
      <c r="O1217" s="52" t="str">
        <f>'3500 '!AB1229</f>
        <v/>
      </c>
      <c r="P1217" s="62">
        <f>G1217+'3500 '!W1229-K1217</f>
        <v>0</v>
      </c>
    </row>
    <row r="1218" spans="1:16" s="6" customFormat="1" ht="18" x14ac:dyDescent="0.25">
      <c r="A1218" s="6" t="str">
        <f>'3500 '!A1230</f>
        <v>b</v>
      </c>
      <c r="B1218" s="70" t="str">
        <f>'3500 '!B1230</f>
        <v/>
      </c>
      <c r="C1218" s="10" t="str">
        <f>'3500 '!C1230</f>
        <v>გრანტები</v>
      </c>
      <c r="D1218" s="12">
        <f>'3500 '!D1230</f>
        <v>0</v>
      </c>
      <c r="E1218" s="12">
        <f>'3500 '!E1230</f>
        <v>0</v>
      </c>
      <c r="F1218" s="43">
        <f>'3500 '!F1230</f>
        <v>0</v>
      </c>
      <c r="G1218" s="43">
        <f>'3500 '!G1230</f>
        <v>0</v>
      </c>
      <c r="H1218" s="52" t="str">
        <f>'3500 '!L1230</f>
        <v/>
      </c>
      <c r="I1218" s="12">
        <f>'3500 '!M1230</f>
        <v>0</v>
      </c>
      <c r="J1218" s="12">
        <f>'3500 '!O1230</f>
        <v>0</v>
      </c>
      <c r="K1218" s="12">
        <f>'3500 '!S1230</f>
        <v>0</v>
      </c>
      <c r="L1218" s="43">
        <f>'3500 '!T1230</f>
        <v>0</v>
      </c>
      <c r="M1218" s="52" t="str">
        <f>'3500 '!U1230</f>
        <v/>
      </c>
      <c r="N1218" s="62">
        <f>'3500 '!V1230</f>
        <v>0</v>
      </c>
      <c r="O1218" s="52" t="str">
        <f>'3500 '!AB1230</f>
        <v/>
      </c>
      <c r="P1218" s="62">
        <f>G1218+'3500 '!W1230-K1218</f>
        <v>0</v>
      </c>
    </row>
    <row r="1219" spans="1:16" s="6" customFormat="1" ht="18" x14ac:dyDescent="0.25">
      <c r="A1219" s="6" t="str">
        <f>'3500 '!A1231</f>
        <v>b</v>
      </c>
      <c r="B1219" s="70" t="str">
        <f>'3500 '!B1231</f>
        <v/>
      </c>
      <c r="C1219" s="10" t="str">
        <f>'3500 '!C1231</f>
        <v>სოციალური უზრუნველყოფა</v>
      </c>
      <c r="D1219" s="12">
        <f>'3500 '!D1231</f>
        <v>0</v>
      </c>
      <c r="E1219" s="12">
        <f>'3500 '!E1231</f>
        <v>0</v>
      </c>
      <c r="F1219" s="43">
        <f>'3500 '!F1231</f>
        <v>0</v>
      </c>
      <c r="G1219" s="43">
        <f>'3500 '!G1231</f>
        <v>0</v>
      </c>
      <c r="H1219" s="52" t="str">
        <f>'3500 '!L1231</f>
        <v/>
      </c>
      <c r="I1219" s="12">
        <f>'3500 '!M1231</f>
        <v>0</v>
      </c>
      <c r="J1219" s="12">
        <f>'3500 '!O1231</f>
        <v>0</v>
      </c>
      <c r="K1219" s="12">
        <f>'3500 '!S1231</f>
        <v>0</v>
      </c>
      <c r="L1219" s="43">
        <f>'3500 '!T1231</f>
        <v>0</v>
      </c>
      <c r="M1219" s="52" t="str">
        <f>'3500 '!U1231</f>
        <v/>
      </c>
      <c r="N1219" s="62">
        <f>'3500 '!V1231</f>
        <v>0</v>
      </c>
      <c r="O1219" s="52" t="str">
        <f>'3500 '!AB1231</f>
        <v/>
      </c>
      <c r="P1219" s="62">
        <f>G1219+'3500 '!W1231-K1219</f>
        <v>0</v>
      </c>
    </row>
    <row r="1220" spans="1:16" s="6" customFormat="1" ht="18" x14ac:dyDescent="0.25">
      <c r="A1220" s="6" t="str">
        <f>'3500 '!A1232</f>
        <v>b</v>
      </c>
      <c r="B1220" s="70" t="str">
        <f>'3500 '!B1232</f>
        <v/>
      </c>
      <c r="C1220" s="10" t="str">
        <f>'3500 '!C1232</f>
        <v>სხვა ხარჯები</v>
      </c>
      <c r="D1220" s="12">
        <f>'3500 '!D1232</f>
        <v>0</v>
      </c>
      <c r="E1220" s="12">
        <f>'3500 '!E1232</f>
        <v>0</v>
      </c>
      <c r="F1220" s="43">
        <f>'3500 '!F1232</f>
        <v>0</v>
      </c>
      <c r="G1220" s="43">
        <f>'3500 '!G1232</f>
        <v>0</v>
      </c>
      <c r="H1220" s="52" t="str">
        <f>'3500 '!L1232</f>
        <v/>
      </c>
      <c r="I1220" s="12">
        <f>'3500 '!M1232</f>
        <v>0</v>
      </c>
      <c r="J1220" s="12">
        <f>'3500 '!O1232</f>
        <v>0</v>
      </c>
      <c r="K1220" s="12">
        <f>'3500 '!S1232</f>
        <v>0</v>
      </c>
      <c r="L1220" s="43">
        <f>'3500 '!T1232</f>
        <v>0</v>
      </c>
      <c r="M1220" s="52" t="str">
        <f>'3500 '!U1232</f>
        <v/>
      </c>
      <c r="N1220" s="62">
        <f>'3500 '!V1232</f>
        <v>0</v>
      </c>
      <c r="O1220" s="52" t="str">
        <f>'3500 '!AB1232</f>
        <v/>
      </c>
      <c r="P1220" s="62">
        <f>G1220+'3500 '!W1232-K1220</f>
        <v>0</v>
      </c>
    </row>
    <row r="1221" spans="1:16" s="6" customFormat="1" ht="30" x14ac:dyDescent="0.25">
      <c r="A1221" s="6" t="str">
        <f>'3500 '!A1233</f>
        <v>b</v>
      </c>
      <c r="B1221" s="69" t="str">
        <f>'3500 '!B1233</f>
        <v/>
      </c>
      <c r="C1221" s="13" t="str">
        <f>'3500 '!C1233</f>
        <v>არაფინანსური აქტივების ზრდა</v>
      </c>
      <c r="D1221" s="14">
        <f>'3500 '!D1233</f>
        <v>0</v>
      </c>
      <c r="E1221" s="14">
        <f>'3500 '!E1233</f>
        <v>0</v>
      </c>
      <c r="F1221" s="44">
        <f>'3500 '!F1233</f>
        <v>0</v>
      </c>
      <c r="G1221" s="44">
        <f>'3500 '!G1233</f>
        <v>0</v>
      </c>
      <c r="H1221" s="53" t="str">
        <f>'3500 '!L1233</f>
        <v/>
      </c>
      <c r="I1221" s="14">
        <f>'3500 '!M1233</f>
        <v>0</v>
      </c>
      <c r="J1221" s="14">
        <f>'3500 '!O1233</f>
        <v>0</v>
      </c>
      <c r="K1221" s="14">
        <f>'3500 '!S1233</f>
        <v>0</v>
      </c>
      <c r="L1221" s="44">
        <f>'3500 '!T1233</f>
        <v>0</v>
      </c>
      <c r="M1221" s="53" t="str">
        <f>'3500 '!U1233</f>
        <v/>
      </c>
      <c r="N1221" s="63">
        <f>'3500 '!V1233</f>
        <v>0</v>
      </c>
      <c r="O1221" s="53" t="str">
        <f>'3500 '!AB1233</f>
        <v/>
      </c>
      <c r="P1221" s="63">
        <f>G1221+'3500 '!W1233-K1221</f>
        <v>0</v>
      </c>
    </row>
    <row r="1222" spans="1:16" s="6" customFormat="1" x14ac:dyDescent="0.25">
      <c r="A1222" s="6" t="str">
        <f>'3500 '!A1234</f>
        <v>b</v>
      </c>
      <c r="B1222" s="69" t="str">
        <f>'3500 '!B1234</f>
        <v/>
      </c>
      <c r="C1222" s="13" t="str">
        <f>'3500 '!C1234</f>
        <v>ფინანსური აქტივების ზრდა</v>
      </c>
      <c r="D1222" s="14">
        <f>'3500 '!D1234</f>
        <v>0</v>
      </c>
      <c r="E1222" s="14">
        <f>'3500 '!E1234</f>
        <v>0</v>
      </c>
      <c r="F1222" s="44">
        <f>'3500 '!F1234</f>
        <v>0</v>
      </c>
      <c r="G1222" s="44">
        <f>'3500 '!G1234</f>
        <v>0</v>
      </c>
      <c r="H1222" s="53" t="str">
        <f>'3500 '!L1234</f>
        <v/>
      </c>
      <c r="I1222" s="14">
        <f>'3500 '!M1234</f>
        <v>0</v>
      </c>
      <c r="J1222" s="14">
        <f>'3500 '!O1234</f>
        <v>0</v>
      </c>
      <c r="K1222" s="14">
        <f>'3500 '!S1234</f>
        <v>0</v>
      </c>
      <c r="L1222" s="44">
        <f>'3500 '!T1234</f>
        <v>0</v>
      </c>
      <c r="M1222" s="53" t="str">
        <f>'3500 '!U1234</f>
        <v/>
      </c>
      <c r="N1222" s="63">
        <f>'3500 '!V1234</f>
        <v>0</v>
      </c>
      <c r="O1222" s="53" t="str">
        <f>'3500 '!AB1234</f>
        <v/>
      </c>
      <c r="P1222" s="63">
        <f>G1222+'3500 '!W1234-K1222</f>
        <v>0</v>
      </c>
    </row>
    <row r="1223" spans="1:16" s="6" customFormat="1" ht="15.75" thickBot="1" x14ac:dyDescent="0.3">
      <c r="A1223" s="6" t="str">
        <f>'3500 '!A1235</f>
        <v>b</v>
      </c>
      <c r="B1223" s="71" t="str">
        <f>'3500 '!B1235</f>
        <v/>
      </c>
      <c r="C1223" s="17" t="str">
        <f>'3500 '!C1235</f>
        <v>ვალდებულებების კლება</v>
      </c>
      <c r="D1223" s="18">
        <f>'3500 '!D1235</f>
        <v>0</v>
      </c>
      <c r="E1223" s="18">
        <f>'3500 '!E1235</f>
        <v>0</v>
      </c>
      <c r="F1223" s="46">
        <f>'3500 '!F1235</f>
        <v>0</v>
      </c>
      <c r="G1223" s="46">
        <f>'3500 '!G1235</f>
        <v>0</v>
      </c>
      <c r="H1223" s="55" t="str">
        <f>'3500 '!L1235</f>
        <v/>
      </c>
      <c r="I1223" s="18">
        <f>'3500 '!M1235</f>
        <v>0</v>
      </c>
      <c r="J1223" s="18">
        <f>'3500 '!O1235</f>
        <v>0</v>
      </c>
      <c r="K1223" s="18">
        <f>'3500 '!S1235</f>
        <v>0</v>
      </c>
      <c r="L1223" s="46">
        <f>'3500 '!T1235</f>
        <v>0</v>
      </c>
      <c r="M1223" s="55" t="str">
        <f>'3500 '!U1235</f>
        <v/>
      </c>
      <c r="N1223" s="65">
        <f>'3500 '!V1235</f>
        <v>0</v>
      </c>
      <c r="O1223" s="55" t="str">
        <f>'3500 '!AB1235</f>
        <v/>
      </c>
      <c r="P1223" s="65">
        <f>G1223+'3500 '!W1235-K1223</f>
        <v>0</v>
      </c>
    </row>
    <row r="1224" spans="1:16" s="6" customFormat="1" ht="76.5" thickTop="1" thickBot="1" x14ac:dyDescent="0.3">
      <c r="A1224" s="6" t="str">
        <f>'3500 '!A1236</f>
        <v>b</v>
      </c>
      <c r="B1224" s="67" t="str">
        <f>'3500 '!B1236</f>
        <v>35 03 05</v>
      </c>
      <c r="C1224" s="25" t="str">
        <f>'3500 '!C1236</f>
        <v>სამედიცინო მომსახურების შეუფერხებელი მიწოდების მიზნით, სამედიცინო დაწესებულებების ფინანსური ხელშეწყობის ღონისძიებები</v>
      </c>
      <c r="D1224" s="22">
        <f>'3500 '!D1236</f>
        <v>0</v>
      </c>
      <c r="E1224" s="22">
        <f>'3500 '!E1236</f>
        <v>0</v>
      </c>
      <c r="F1224" s="47">
        <f>'3500 '!F1236</f>
        <v>0</v>
      </c>
      <c r="G1224" s="47">
        <f>'3500 '!G1236</f>
        <v>0</v>
      </c>
      <c r="H1224" s="56" t="str">
        <f>'3500 '!L1236</f>
        <v/>
      </c>
      <c r="I1224" s="22">
        <f>'3500 '!M1236</f>
        <v>0</v>
      </c>
      <c r="J1224" s="22">
        <f>'3500 '!O1236</f>
        <v>0</v>
      </c>
      <c r="K1224" s="22">
        <f>'3500 '!S1236</f>
        <v>0</v>
      </c>
      <c r="L1224" s="47">
        <f>'3500 '!T1236</f>
        <v>0</v>
      </c>
      <c r="M1224" s="56" t="str">
        <f>'3500 '!U1236</f>
        <v/>
      </c>
      <c r="N1224" s="66">
        <f>'3500 '!V1236</f>
        <v>0</v>
      </c>
      <c r="O1224" s="56" t="str">
        <f>'3500 '!AB1236</f>
        <v/>
      </c>
      <c r="P1224" s="66">
        <f>G1224+'3500 '!W1236-K1224</f>
        <v>0</v>
      </c>
    </row>
    <row r="1225" spans="1:16" s="6" customFormat="1" ht="15.75" thickTop="1" x14ac:dyDescent="0.25">
      <c r="A1225" s="6" t="str">
        <f>'3500 '!A1237</f>
        <v>b</v>
      </c>
      <c r="B1225" s="69" t="str">
        <f>'3500 '!B1237</f>
        <v/>
      </c>
      <c r="C1225" s="13" t="str">
        <f>'3500 '!C1237</f>
        <v>ხარჯები</v>
      </c>
      <c r="D1225" s="14">
        <f>'3500 '!D1237</f>
        <v>0</v>
      </c>
      <c r="E1225" s="14">
        <f>'3500 '!E1237</f>
        <v>0</v>
      </c>
      <c r="F1225" s="44">
        <f>'3500 '!F1237</f>
        <v>0</v>
      </c>
      <c r="G1225" s="44">
        <f>'3500 '!G1237</f>
        <v>0</v>
      </c>
      <c r="H1225" s="53" t="str">
        <f>'3500 '!L1237</f>
        <v/>
      </c>
      <c r="I1225" s="14">
        <f>'3500 '!M1237</f>
        <v>0</v>
      </c>
      <c r="J1225" s="14">
        <f>'3500 '!O1237</f>
        <v>0</v>
      </c>
      <c r="K1225" s="14">
        <f>'3500 '!S1237</f>
        <v>0</v>
      </c>
      <c r="L1225" s="44">
        <f>'3500 '!T1237</f>
        <v>0</v>
      </c>
      <c r="M1225" s="53" t="str">
        <f>'3500 '!U1237</f>
        <v/>
      </c>
      <c r="N1225" s="63">
        <f>'3500 '!V1237</f>
        <v>0</v>
      </c>
      <c r="O1225" s="53" t="str">
        <f>'3500 '!AB1237</f>
        <v/>
      </c>
      <c r="P1225" s="63">
        <f>G1225+'3500 '!W1237-K1225</f>
        <v>0</v>
      </c>
    </row>
    <row r="1226" spans="1:16" s="6" customFormat="1" ht="18" x14ac:dyDescent="0.25">
      <c r="A1226" s="6" t="str">
        <f>'3500 '!A1238</f>
        <v>b</v>
      </c>
      <c r="B1226" s="70" t="str">
        <f>'3500 '!B1238</f>
        <v/>
      </c>
      <c r="C1226" s="10" t="str">
        <f>'3500 '!C1238</f>
        <v>შრომის ანაზღაურება</v>
      </c>
      <c r="D1226" s="12">
        <f>'3500 '!D1238</f>
        <v>0</v>
      </c>
      <c r="E1226" s="12">
        <f>'3500 '!E1238</f>
        <v>0</v>
      </c>
      <c r="F1226" s="43">
        <f>'3500 '!F1238</f>
        <v>0</v>
      </c>
      <c r="G1226" s="43">
        <f>'3500 '!G1238</f>
        <v>0</v>
      </c>
      <c r="H1226" s="52" t="str">
        <f>'3500 '!L1238</f>
        <v/>
      </c>
      <c r="I1226" s="12">
        <f>'3500 '!M1238</f>
        <v>0</v>
      </c>
      <c r="J1226" s="12">
        <f>'3500 '!O1238</f>
        <v>0</v>
      </c>
      <c r="K1226" s="12">
        <f>'3500 '!S1238</f>
        <v>0</v>
      </c>
      <c r="L1226" s="43">
        <f>'3500 '!T1238</f>
        <v>0</v>
      </c>
      <c r="M1226" s="52" t="str">
        <f>'3500 '!U1238</f>
        <v/>
      </c>
      <c r="N1226" s="62">
        <f>'3500 '!V1238</f>
        <v>0</v>
      </c>
      <c r="O1226" s="52" t="str">
        <f>'3500 '!AB1238</f>
        <v/>
      </c>
      <c r="P1226" s="62">
        <f>G1226+'3500 '!W1238-K1226</f>
        <v>0</v>
      </c>
    </row>
    <row r="1227" spans="1:16" s="6" customFormat="1" ht="18" x14ac:dyDescent="0.25">
      <c r="A1227" s="6" t="str">
        <f>'3500 '!A1239</f>
        <v>b</v>
      </c>
      <c r="B1227" s="70" t="str">
        <f>'3500 '!B1239</f>
        <v/>
      </c>
      <c r="C1227" s="10" t="str">
        <f>'3500 '!C1239</f>
        <v>საქონელი და მომსახურება</v>
      </c>
      <c r="D1227" s="12">
        <f>'3500 '!D1239</f>
        <v>0</v>
      </c>
      <c r="E1227" s="12">
        <f>'3500 '!E1239</f>
        <v>0</v>
      </c>
      <c r="F1227" s="43">
        <f>'3500 '!F1239</f>
        <v>0</v>
      </c>
      <c r="G1227" s="43">
        <f>'3500 '!G1239</f>
        <v>0</v>
      </c>
      <c r="H1227" s="52" t="str">
        <f>'3500 '!L1239</f>
        <v/>
      </c>
      <c r="I1227" s="12">
        <f>'3500 '!M1239</f>
        <v>0</v>
      </c>
      <c r="J1227" s="12">
        <f>'3500 '!O1239</f>
        <v>0</v>
      </c>
      <c r="K1227" s="12">
        <f>'3500 '!S1239</f>
        <v>0</v>
      </c>
      <c r="L1227" s="43">
        <f>'3500 '!T1239</f>
        <v>0</v>
      </c>
      <c r="M1227" s="52" t="str">
        <f>'3500 '!U1239</f>
        <v/>
      </c>
      <c r="N1227" s="62">
        <f>'3500 '!V1239</f>
        <v>0</v>
      </c>
      <c r="O1227" s="52" t="str">
        <f>'3500 '!AB1239</f>
        <v/>
      </c>
      <c r="P1227" s="62">
        <f>G1227+'3500 '!W1239-K1227</f>
        <v>0</v>
      </c>
    </row>
    <row r="1228" spans="1:16" s="6" customFormat="1" ht="18" x14ac:dyDescent="0.25">
      <c r="A1228" s="6" t="str">
        <f>'3500 '!A1240</f>
        <v>b</v>
      </c>
      <c r="B1228" s="70" t="str">
        <f>'3500 '!B1240</f>
        <v/>
      </c>
      <c r="C1228" s="10" t="str">
        <f>'3500 '!C1240</f>
        <v>პროცენტი</v>
      </c>
      <c r="D1228" s="12">
        <f>'3500 '!D1240</f>
        <v>0</v>
      </c>
      <c r="E1228" s="12">
        <f>'3500 '!E1240</f>
        <v>0</v>
      </c>
      <c r="F1228" s="43">
        <f>'3500 '!F1240</f>
        <v>0</v>
      </c>
      <c r="G1228" s="43">
        <f>'3500 '!G1240</f>
        <v>0</v>
      </c>
      <c r="H1228" s="52" t="str">
        <f>'3500 '!L1240</f>
        <v/>
      </c>
      <c r="I1228" s="12">
        <f>'3500 '!M1240</f>
        <v>0</v>
      </c>
      <c r="J1228" s="12">
        <f>'3500 '!O1240</f>
        <v>0</v>
      </c>
      <c r="K1228" s="12">
        <f>'3500 '!S1240</f>
        <v>0</v>
      </c>
      <c r="L1228" s="43">
        <f>'3500 '!T1240</f>
        <v>0</v>
      </c>
      <c r="M1228" s="52" t="str">
        <f>'3500 '!U1240</f>
        <v/>
      </c>
      <c r="N1228" s="62">
        <f>'3500 '!V1240</f>
        <v>0</v>
      </c>
      <c r="O1228" s="52" t="str">
        <f>'3500 '!AB1240</f>
        <v/>
      </c>
      <c r="P1228" s="62">
        <f>G1228+'3500 '!W1240-K1228</f>
        <v>0</v>
      </c>
    </row>
    <row r="1229" spans="1:16" s="6" customFormat="1" ht="18" x14ac:dyDescent="0.25">
      <c r="A1229" s="6" t="str">
        <f>'3500 '!A1241</f>
        <v>b</v>
      </c>
      <c r="B1229" s="70" t="str">
        <f>'3500 '!B1241</f>
        <v/>
      </c>
      <c r="C1229" s="10" t="str">
        <f>'3500 '!C1241</f>
        <v>სუბსიდიები</v>
      </c>
      <c r="D1229" s="12">
        <f>'3500 '!D1241</f>
        <v>0</v>
      </c>
      <c r="E1229" s="12">
        <f>'3500 '!E1241</f>
        <v>0</v>
      </c>
      <c r="F1229" s="43">
        <f>'3500 '!F1241</f>
        <v>0</v>
      </c>
      <c r="G1229" s="43">
        <f>'3500 '!G1241</f>
        <v>0</v>
      </c>
      <c r="H1229" s="52" t="str">
        <f>'3500 '!L1241</f>
        <v/>
      </c>
      <c r="I1229" s="12">
        <f>'3500 '!M1241</f>
        <v>0</v>
      </c>
      <c r="J1229" s="12">
        <f>'3500 '!O1241</f>
        <v>0</v>
      </c>
      <c r="K1229" s="12">
        <f>'3500 '!S1241</f>
        <v>0</v>
      </c>
      <c r="L1229" s="43">
        <f>'3500 '!T1241</f>
        <v>0</v>
      </c>
      <c r="M1229" s="52" t="str">
        <f>'3500 '!U1241</f>
        <v/>
      </c>
      <c r="N1229" s="62">
        <f>'3500 '!V1241</f>
        <v>0</v>
      </c>
      <c r="O1229" s="52" t="str">
        <f>'3500 '!AB1241</f>
        <v/>
      </c>
      <c r="P1229" s="62">
        <f>G1229+'3500 '!W1241-K1229</f>
        <v>0</v>
      </c>
    </row>
    <row r="1230" spans="1:16" s="6" customFormat="1" ht="18" x14ac:dyDescent="0.25">
      <c r="A1230" s="6" t="str">
        <f>'3500 '!A1242</f>
        <v>b</v>
      </c>
      <c r="B1230" s="70" t="str">
        <f>'3500 '!B1242</f>
        <v/>
      </c>
      <c r="C1230" s="10" t="str">
        <f>'3500 '!C1242</f>
        <v>გრანტები</v>
      </c>
      <c r="D1230" s="12">
        <f>'3500 '!D1242</f>
        <v>0</v>
      </c>
      <c r="E1230" s="12">
        <f>'3500 '!E1242</f>
        <v>0</v>
      </c>
      <c r="F1230" s="43">
        <f>'3500 '!F1242</f>
        <v>0</v>
      </c>
      <c r="G1230" s="43">
        <f>'3500 '!G1242</f>
        <v>0</v>
      </c>
      <c r="H1230" s="52" t="str">
        <f>'3500 '!L1242</f>
        <v/>
      </c>
      <c r="I1230" s="12">
        <f>'3500 '!M1242</f>
        <v>0</v>
      </c>
      <c r="J1230" s="12">
        <f>'3500 '!O1242</f>
        <v>0</v>
      </c>
      <c r="K1230" s="12">
        <f>'3500 '!S1242</f>
        <v>0</v>
      </c>
      <c r="L1230" s="43">
        <f>'3500 '!T1242</f>
        <v>0</v>
      </c>
      <c r="M1230" s="52" t="str">
        <f>'3500 '!U1242</f>
        <v/>
      </c>
      <c r="N1230" s="62">
        <f>'3500 '!V1242</f>
        <v>0</v>
      </c>
      <c r="O1230" s="52" t="str">
        <f>'3500 '!AB1242</f>
        <v/>
      </c>
      <c r="P1230" s="62">
        <f>G1230+'3500 '!W1242-K1230</f>
        <v>0</v>
      </c>
    </row>
    <row r="1231" spans="1:16" s="6" customFormat="1" ht="18" x14ac:dyDescent="0.25">
      <c r="A1231" s="6" t="str">
        <f>'3500 '!A1243</f>
        <v>b</v>
      </c>
      <c r="B1231" s="70" t="str">
        <f>'3500 '!B1243</f>
        <v/>
      </c>
      <c r="C1231" s="10" t="str">
        <f>'3500 '!C1243</f>
        <v>სოციალური უზრუნველყოფა</v>
      </c>
      <c r="D1231" s="12">
        <f>'3500 '!D1243</f>
        <v>0</v>
      </c>
      <c r="E1231" s="12">
        <f>'3500 '!E1243</f>
        <v>0</v>
      </c>
      <c r="F1231" s="43">
        <f>'3500 '!F1243</f>
        <v>0</v>
      </c>
      <c r="G1231" s="43">
        <f>'3500 '!G1243</f>
        <v>0</v>
      </c>
      <c r="H1231" s="52" t="str">
        <f>'3500 '!L1243</f>
        <v/>
      </c>
      <c r="I1231" s="12">
        <f>'3500 '!M1243</f>
        <v>0</v>
      </c>
      <c r="J1231" s="12">
        <f>'3500 '!O1243</f>
        <v>0</v>
      </c>
      <c r="K1231" s="12">
        <f>'3500 '!S1243</f>
        <v>0</v>
      </c>
      <c r="L1231" s="43">
        <f>'3500 '!T1243</f>
        <v>0</v>
      </c>
      <c r="M1231" s="52" t="str">
        <f>'3500 '!U1243</f>
        <v/>
      </c>
      <c r="N1231" s="62">
        <f>'3500 '!V1243</f>
        <v>0</v>
      </c>
      <c r="O1231" s="52" t="str">
        <f>'3500 '!AB1243</f>
        <v/>
      </c>
      <c r="P1231" s="62">
        <f>G1231+'3500 '!W1243-K1231</f>
        <v>0</v>
      </c>
    </row>
    <row r="1232" spans="1:16" s="6" customFormat="1" ht="18" x14ac:dyDescent="0.25">
      <c r="A1232" s="6" t="str">
        <f>'3500 '!A1244</f>
        <v>b</v>
      </c>
      <c r="B1232" s="70" t="str">
        <f>'3500 '!B1244</f>
        <v/>
      </c>
      <c r="C1232" s="10" t="str">
        <f>'3500 '!C1244</f>
        <v>სხვა ხარჯები</v>
      </c>
      <c r="D1232" s="12">
        <f>'3500 '!D1244</f>
        <v>0</v>
      </c>
      <c r="E1232" s="12">
        <f>'3500 '!E1244</f>
        <v>0</v>
      </c>
      <c r="F1232" s="43">
        <f>'3500 '!F1244</f>
        <v>0</v>
      </c>
      <c r="G1232" s="43">
        <f>'3500 '!G1244</f>
        <v>0</v>
      </c>
      <c r="H1232" s="52" t="str">
        <f>'3500 '!L1244</f>
        <v/>
      </c>
      <c r="I1232" s="12">
        <f>'3500 '!M1244</f>
        <v>0</v>
      </c>
      <c r="J1232" s="12">
        <f>'3500 '!O1244</f>
        <v>0</v>
      </c>
      <c r="K1232" s="12">
        <f>'3500 '!S1244</f>
        <v>0</v>
      </c>
      <c r="L1232" s="43">
        <f>'3500 '!T1244</f>
        <v>0</v>
      </c>
      <c r="M1232" s="52" t="str">
        <f>'3500 '!U1244</f>
        <v/>
      </c>
      <c r="N1232" s="62">
        <f>'3500 '!V1244</f>
        <v>0</v>
      </c>
      <c r="O1232" s="52" t="str">
        <f>'3500 '!AB1244</f>
        <v/>
      </c>
      <c r="P1232" s="62">
        <f>G1232+'3500 '!W1244-K1232</f>
        <v>0</v>
      </c>
    </row>
    <row r="1233" spans="1:16" s="6" customFormat="1" ht="30" x14ac:dyDescent="0.25">
      <c r="A1233" s="6" t="str">
        <f>'3500 '!A1245</f>
        <v>b</v>
      </c>
      <c r="B1233" s="69" t="str">
        <f>'3500 '!B1245</f>
        <v/>
      </c>
      <c r="C1233" s="13" t="str">
        <f>'3500 '!C1245</f>
        <v>არაფინანსური აქტივების ზრდა</v>
      </c>
      <c r="D1233" s="14">
        <f>'3500 '!D1245</f>
        <v>0</v>
      </c>
      <c r="E1233" s="14">
        <f>'3500 '!E1245</f>
        <v>0</v>
      </c>
      <c r="F1233" s="44">
        <f>'3500 '!F1245</f>
        <v>0</v>
      </c>
      <c r="G1233" s="44">
        <f>'3500 '!G1245</f>
        <v>0</v>
      </c>
      <c r="H1233" s="53" t="str">
        <f>'3500 '!L1245</f>
        <v/>
      </c>
      <c r="I1233" s="14">
        <f>'3500 '!M1245</f>
        <v>0</v>
      </c>
      <c r="J1233" s="14">
        <f>'3500 '!O1245</f>
        <v>0</v>
      </c>
      <c r="K1233" s="14">
        <f>'3500 '!S1245</f>
        <v>0</v>
      </c>
      <c r="L1233" s="44">
        <f>'3500 '!T1245</f>
        <v>0</v>
      </c>
      <c r="M1233" s="53" t="str">
        <f>'3500 '!U1245</f>
        <v/>
      </c>
      <c r="N1233" s="63">
        <f>'3500 '!V1245</f>
        <v>0</v>
      </c>
      <c r="O1233" s="53" t="str">
        <f>'3500 '!AB1245</f>
        <v/>
      </c>
      <c r="P1233" s="63">
        <f>G1233+'3500 '!W1245-K1233</f>
        <v>0</v>
      </c>
    </row>
    <row r="1234" spans="1:16" s="6" customFormat="1" x14ac:dyDescent="0.25">
      <c r="A1234" s="6" t="str">
        <f>'3500 '!A1246</f>
        <v>b</v>
      </c>
      <c r="B1234" s="69" t="str">
        <f>'3500 '!B1246</f>
        <v/>
      </c>
      <c r="C1234" s="13" t="str">
        <f>'3500 '!C1246</f>
        <v>ფინანსური აქტივების ზრდა</v>
      </c>
      <c r="D1234" s="14">
        <f>'3500 '!D1246</f>
        <v>0</v>
      </c>
      <c r="E1234" s="14">
        <f>'3500 '!E1246</f>
        <v>0</v>
      </c>
      <c r="F1234" s="44">
        <f>'3500 '!F1246</f>
        <v>0</v>
      </c>
      <c r="G1234" s="44">
        <f>'3500 '!G1246</f>
        <v>0</v>
      </c>
      <c r="H1234" s="53" t="str">
        <f>'3500 '!L1246</f>
        <v/>
      </c>
      <c r="I1234" s="14">
        <f>'3500 '!M1246</f>
        <v>0</v>
      </c>
      <c r="J1234" s="14">
        <f>'3500 '!O1246</f>
        <v>0</v>
      </c>
      <c r="K1234" s="14">
        <f>'3500 '!S1246</f>
        <v>0</v>
      </c>
      <c r="L1234" s="44">
        <f>'3500 '!T1246</f>
        <v>0</v>
      </c>
      <c r="M1234" s="53" t="str">
        <f>'3500 '!U1246</f>
        <v/>
      </c>
      <c r="N1234" s="63">
        <f>'3500 '!V1246</f>
        <v>0</v>
      </c>
      <c r="O1234" s="53" t="str">
        <f>'3500 '!AB1246</f>
        <v/>
      </c>
      <c r="P1234" s="63">
        <f>G1234+'3500 '!W1246-K1234</f>
        <v>0</v>
      </c>
    </row>
    <row r="1235" spans="1:16" s="6" customFormat="1" ht="15.75" thickBot="1" x14ac:dyDescent="0.3">
      <c r="A1235" s="6" t="str">
        <f>'3500 '!A1247</f>
        <v>b</v>
      </c>
      <c r="B1235" s="71" t="str">
        <f>'3500 '!B1247</f>
        <v/>
      </c>
      <c r="C1235" s="17" t="str">
        <f>'3500 '!C1247</f>
        <v>ვალდებულებების კლება</v>
      </c>
      <c r="D1235" s="18">
        <f>'3500 '!D1247</f>
        <v>0</v>
      </c>
      <c r="E1235" s="18">
        <f>'3500 '!E1247</f>
        <v>0</v>
      </c>
      <c r="F1235" s="46">
        <f>'3500 '!F1247</f>
        <v>0</v>
      </c>
      <c r="G1235" s="46">
        <f>'3500 '!G1247</f>
        <v>0</v>
      </c>
      <c r="H1235" s="55" t="str">
        <f>'3500 '!L1247</f>
        <v/>
      </c>
      <c r="I1235" s="18">
        <f>'3500 '!M1247</f>
        <v>0</v>
      </c>
      <c r="J1235" s="18">
        <f>'3500 '!O1247</f>
        <v>0</v>
      </c>
      <c r="K1235" s="18">
        <f>'3500 '!S1247</f>
        <v>0</v>
      </c>
      <c r="L1235" s="46">
        <f>'3500 '!T1247</f>
        <v>0</v>
      </c>
      <c r="M1235" s="55" t="str">
        <f>'3500 '!U1247</f>
        <v/>
      </c>
      <c r="N1235" s="65">
        <f>'3500 '!V1247</f>
        <v>0</v>
      </c>
      <c r="O1235" s="55" t="str">
        <f>'3500 '!AB1247</f>
        <v/>
      </c>
      <c r="P1235" s="65">
        <f>G1235+'3500 '!W1247-K1235</f>
        <v>0</v>
      </c>
    </row>
    <row r="1236" spans="1:16" s="6" customFormat="1" ht="16.5" thickTop="1" thickBot="1" x14ac:dyDescent="0.3">
      <c r="A1236" s="6" t="str">
        <f>'3500 '!A1248</f>
        <v>b</v>
      </c>
      <c r="B1236" s="67" t="str">
        <f>'3500 '!B1248</f>
        <v>35 03 06</v>
      </c>
      <c r="C1236" s="25" t="str">
        <f>'3500 '!C1248</f>
        <v>ჯანმრთელობის დაზღვევა</v>
      </c>
      <c r="D1236" s="22">
        <f>'3500 '!D1248</f>
        <v>0</v>
      </c>
      <c r="E1236" s="22">
        <f>'3500 '!E1248</f>
        <v>0</v>
      </c>
      <c r="F1236" s="47">
        <f>'3500 '!F1248</f>
        <v>0</v>
      </c>
      <c r="G1236" s="47">
        <f>'3500 '!G1248</f>
        <v>0</v>
      </c>
      <c r="H1236" s="56" t="str">
        <f>'3500 '!L1248</f>
        <v/>
      </c>
      <c r="I1236" s="22">
        <f>'3500 '!M1248</f>
        <v>0</v>
      </c>
      <c r="J1236" s="22">
        <f>'3500 '!O1248</f>
        <v>0</v>
      </c>
      <c r="K1236" s="22">
        <f>'3500 '!S1248</f>
        <v>0</v>
      </c>
      <c r="L1236" s="47">
        <f>'3500 '!T1248</f>
        <v>0</v>
      </c>
      <c r="M1236" s="56" t="str">
        <f>'3500 '!U1248</f>
        <v/>
      </c>
      <c r="N1236" s="66">
        <f>'3500 '!V1248</f>
        <v>0</v>
      </c>
      <c r="O1236" s="56" t="str">
        <f>'3500 '!AB1248</f>
        <v/>
      </c>
      <c r="P1236" s="66">
        <f>G1236+'3500 '!W1248-K1236</f>
        <v>0</v>
      </c>
    </row>
    <row r="1237" spans="1:16" s="6" customFormat="1" ht="15.75" thickTop="1" x14ac:dyDescent="0.25">
      <c r="A1237" s="6" t="str">
        <f>'3500 '!A1249</f>
        <v>b</v>
      </c>
      <c r="B1237" s="69" t="str">
        <f>'3500 '!B1249</f>
        <v/>
      </c>
      <c r="C1237" s="13" t="str">
        <f>'3500 '!C1249</f>
        <v>ხარჯები</v>
      </c>
      <c r="D1237" s="14">
        <f>'3500 '!D1249</f>
        <v>0</v>
      </c>
      <c r="E1237" s="14">
        <f>'3500 '!E1249</f>
        <v>0</v>
      </c>
      <c r="F1237" s="44">
        <f>'3500 '!F1249</f>
        <v>0</v>
      </c>
      <c r="G1237" s="44">
        <f>'3500 '!G1249</f>
        <v>0</v>
      </c>
      <c r="H1237" s="53" t="str">
        <f>'3500 '!L1249</f>
        <v/>
      </c>
      <c r="I1237" s="14">
        <f>'3500 '!M1249</f>
        <v>0</v>
      </c>
      <c r="J1237" s="14">
        <f>'3500 '!O1249</f>
        <v>0</v>
      </c>
      <c r="K1237" s="14">
        <f>'3500 '!S1249</f>
        <v>0</v>
      </c>
      <c r="L1237" s="44">
        <f>'3500 '!T1249</f>
        <v>0</v>
      </c>
      <c r="M1237" s="53" t="str">
        <f>'3500 '!U1249</f>
        <v/>
      </c>
      <c r="N1237" s="63">
        <f>'3500 '!V1249</f>
        <v>0</v>
      </c>
      <c r="O1237" s="53" t="str">
        <f>'3500 '!AB1249</f>
        <v/>
      </c>
      <c r="P1237" s="63">
        <f>G1237+'3500 '!W1249-K1237</f>
        <v>0</v>
      </c>
    </row>
    <row r="1238" spans="1:16" s="6" customFormat="1" ht="18" x14ac:dyDescent="0.25">
      <c r="A1238" s="6" t="str">
        <f>'3500 '!A1250</f>
        <v>b</v>
      </c>
      <c r="B1238" s="70" t="str">
        <f>'3500 '!B1250</f>
        <v/>
      </c>
      <c r="C1238" s="10" t="str">
        <f>'3500 '!C1250</f>
        <v>შრომის ანაზღაურება</v>
      </c>
      <c r="D1238" s="12">
        <f>'3500 '!D1250</f>
        <v>0</v>
      </c>
      <c r="E1238" s="12">
        <f>'3500 '!E1250</f>
        <v>0</v>
      </c>
      <c r="F1238" s="43">
        <f>'3500 '!F1250</f>
        <v>0</v>
      </c>
      <c r="G1238" s="43">
        <f>'3500 '!G1250</f>
        <v>0</v>
      </c>
      <c r="H1238" s="52" t="str">
        <f>'3500 '!L1250</f>
        <v/>
      </c>
      <c r="I1238" s="12">
        <f>'3500 '!M1250</f>
        <v>0</v>
      </c>
      <c r="J1238" s="12">
        <f>'3500 '!O1250</f>
        <v>0</v>
      </c>
      <c r="K1238" s="12">
        <f>'3500 '!S1250</f>
        <v>0</v>
      </c>
      <c r="L1238" s="43">
        <f>'3500 '!T1250</f>
        <v>0</v>
      </c>
      <c r="M1238" s="52" t="str">
        <f>'3500 '!U1250</f>
        <v/>
      </c>
      <c r="N1238" s="62">
        <f>'3500 '!V1250</f>
        <v>0</v>
      </c>
      <c r="O1238" s="52" t="str">
        <f>'3500 '!AB1250</f>
        <v/>
      </c>
      <c r="P1238" s="62">
        <f>G1238+'3500 '!W1250-K1238</f>
        <v>0</v>
      </c>
    </row>
    <row r="1239" spans="1:16" s="6" customFormat="1" ht="18" x14ac:dyDescent="0.25">
      <c r="A1239" s="6" t="str">
        <f>'3500 '!A1251</f>
        <v>b</v>
      </c>
      <c r="B1239" s="70" t="str">
        <f>'3500 '!B1251</f>
        <v/>
      </c>
      <c r="C1239" s="10" t="str">
        <f>'3500 '!C1251</f>
        <v>საქონელი და მომსახურება</v>
      </c>
      <c r="D1239" s="12">
        <f>'3500 '!D1251</f>
        <v>0</v>
      </c>
      <c r="E1239" s="12">
        <f>'3500 '!E1251</f>
        <v>0</v>
      </c>
      <c r="F1239" s="43">
        <f>'3500 '!F1251</f>
        <v>0</v>
      </c>
      <c r="G1239" s="43">
        <f>'3500 '!G1251</f>
        <v>0</v>
      </c>
      <c r="H1239" s="52" t="str">
        <f>'3500 '!L1251</f>
        <v/>
      </c>
      <c r="I1239" s="12">
        <f>'3500 '!M1251</f>
        <v>0</v>
      </c>
      <c r="J1239" s="12">
        <f>'3500 '!O1251</f>
        <v>0</v>
      </c>
      <c r="K1239" s="12">
        <f>'3500 '!S1251</f>
        <v>0</v>
      </c>
      <c r="L1239" s="43">
        <f>'3500 '!T1251</f>
        <v>0</v>
      </c>
      <c r="M1239" s="52" t="str">
        <f>'3500 '!U1251</f>
        <v/>
      </c>
      <c r="N1239" s="62">
        <f>'3500 '!V1251</f>
        <v>0</v>
      </c>
      <c r="O1239" s="52" t="str">
        <f>'3500 '!AB1251</f>
        <v/>
      </c>
      <c r="P1239" s="62">
        <f>G1239+'3500 '!W1251-K1239</f>
        <v>0</v>
      </c>
    </row>
    <row r="1240" spans="1:16" s="6" customFormat="1" ht="18" x14ac:dyDescent="0.25">
      <c r="A1240" s="6" t="str">
        <f>'3500 '!A1252</f>
        <v>b</v>
      </c>
      <c r="B1240" s="70" t="str">
        <f>'3500 '!B1252</f>
        <v/>
      </c>
      <c r="C1240" s="10" t="str">
        <f>'3500 '!C1252</f>
        <v>პროცენტი</v>
      </c>
      <c r="D1240" s="12">
        <f>'3500 '!D1252</f>
        <v>0</v>
      </c>
      <c r="E1240" s="12">
        <f>'3500 '!E1252</f>
        <v>0</v>
      </c>
      <c r="F1240" s="43">
        <f>'3500 '!F1252</f>
        <v>0</v>
      </c>
      <c r="G1240" s="43">
        <f>'3500 '!G1252</f>
        <v>0</v>
      </c>
      <c r="H1240" s="52" t="str">
        <f>'3500 '!L1252</f>
        <v/>
      </c>
      <c r="I1240" s="12">
        <f>'3500 '!M1252</f>
        <v>0</v>
      </c>
      <c r="J1240" s="12">
        <f>'3500 '!O1252</f>
        <v>0</v>
      </c>
      <c r="K1240" s="12">
        <f>'3500 '!S1252</f>
        <v>0</v>
      </c>
      <c r="L1240" s="43">
        <f>'3500 '!T1252</f>
        <v>0</v>
      </c>
      <c r="M1240" s="52" t="str">
        <f>'3500 '!U1252</f>
        <v/>
      </c>
      <c r="N1240" s="62">
        <f>'3500 '!V1252</f>
        <v>0</v>
      </c>
      <c r="O1240" s="52" t="str">
        <f>'3500 '!AB1252</f>
        <v/>
      </c>
      <c r="P1240" s="62">
        <f>G1240+'3500 '!W1252-K1240</f>
        <v>0</v>
      </c>
    </row>
    <row r="1241" spans="1:16" s="6" customFormat="1" ht="18" x14ac:dyDescent="0.25">
      <c r="A1241" s="6" t="str">
        <f>'3500 '!A1253</f>
        <v>b</v>
      </c>
      <c r="B1241" s="70" t="str">
        <f>'3500 '!B1253</f>
        <v/>
      </c>
      <c r="C1241" s="10" t="str">
        <f>'3500 '!C1253</f>
        <v>სუბსიდიები</v>
      </c>
      <c r="D1241" s="12">
        <f>'3500 '!D1253</f>
        <v>0</v>
      </c>
      <c r="E1241" s="12">
        <f>'3500 '!E1253</f>
        <v>0</v>
      </c>
      <c r="F1241" s="43">
        <f>'3500 '!F1253</f>
        <v>0</v>
      </c>
      <c r="G1241" s="43">
        <f>'3500 '!G1253</f>
        <v>0</v>
      </c>
      <c r="H1241" s="52" t="str">
        <f>'3500 '!L1253</f>
        <v/>
      </c>
      <c r="I1241" s="12">
        <f>'3500 '!M1253</f>
        <v>0</v>
      </c>
      <c r="J1241" s="12">
        <f>'3500 '!O1253</f>
        <v>0</v>
      </c>
      <c r="K1241" s="12">
        <f>'3500 '!S1253</f>
        <v>0</v>
      </c>
      <c r="L1241" s="43">
        <f>'3500 '!T1253</f>
        <v>0</v>
      </c>
      <c r="M1241" s="52" t="str">
        <f>'3500 '!U1253</f>
        <v/>
      </c>
      <c r="N1241" s="62">
        <f>'3500 '!V1253</f>
        <v>0</v>
      </c>
      <c r="O1241" s="52" t="str">
        <f>'3500 '!AB1253</f>
        <v/>
      </c>
      <c r="P1241" s="62">
        <f>G1241+'3500 '!W1253-K1241</f>
        <v>0</v>
      </c>
    </row>
    <row r="1242" spans="1:16" s="6" customFormat="1" ht="18" x14ac:dyDescent="0.25">
      <c r="A1242" s="6" t="str">
        <f>'3500 '!A1254</f>
        <v>b</v>
      </c>
      <c r="B1242" s="70" t="str">
        <f>'3500 '!B1254</f>
        <v/>
      </c>
      <c r="C1242" s="10" t="str">
        <f>'3500 '!C1254</f>
        <v>გრანტები</v>
      </c>
      <c r="D1242" s="12">
        <f>'3500 '!D1254</f>
        <v>0</v>
      </c>
      <c r="E1242" s="12">
        <f>'3500 '!E1254</f>
        <v>0</v>
      </c>
      <c r="F1242" s="43">
        <f>'3500 '!F1254</f>
        <v>0</v>
      </c>
      <c r="G1242" s="43">
        <f>'3500 '!G1254</f>
        <v>0</v>
      </c>
      <c r="H1242" s="52" t="str">
        <f>'3500 '!L1254</f>
        <v/>
      </c>
      <c r="I1242" s="12">
        <f>'3500 '!M1254</f>
        <v>0</v>
      </c>
      <c r="J1242" s="12">
        <f>'3500 '!O1254</f>
        <v>0</v>
      </c>
      <c r="K1242" s="12">
        <f>'3500 '!S1254</f>
        <v>0</v>
      </c>
      <c r="L1242" s="43">
        <f>'3500 '!T1254</f>
        <v>0</v>
      </c>
      <c r="M1242" s="52" t="str">
        <f>'3500 '!U1254</f>
        <v/>
      </c>
      <c r="N1242" s="62">
        <f>'3500 '!V1254</f>
        <v>0</v>
      </c>
      <c r="O1242" s="52" t="str">
        <f>'3500 '!AB1254</f>
        <v/>
      </c>
      <c r="P1242" s="62">
        <f>G1242+'3500 '!W1254-K1242</f>
        <v>0</v>
      </c>
    </row>
    <row r="1243" spans="1:16" s="6" customFormat="1" ht="18" x14ac:dyDescent="0.25">
      <c r="A1243" s="6" t="str">
        <f>'3500 '!A1255</f>
        <v>b</v>
      </c>
      <c r="B1243" s="70" t="str">
        <f>'3500 '!B1255</f>
        <v/>
      </c>
      <c r="C1243" s="10" t="str">
        <f>'3500 '!C1255</f>
        <v>სოციალური უზრუნველყოფა</v>
      </c>
      <c r="D1243" s="12">
        <f>'3500 '!D1255</f>
        <v>0</v>
      </c>
      <c r="E1243" s="12">
        <f>'3500 '!E1255</f>
        <v>0</v>
      </c>
      <c r="F1243" s="43">
        <f>'3500 '!F1255</f>
        <v>0</v>
      </c>
      <c r="G1243" s="43">
        <f>'3500 '!G1255</f>
        <v>0</v>
      </c>
      <c r="H1243" s="52" t="str">
        <f>'3500 '!L1255</f>
        <v/>
      </c>
      <c r="I1243" s="12">
        <f>'3500 '!M1255</f>
        <v>0</v>
      </c>
      <c r="J1243" s="12">
        <f>'3500 '!O1255</f>
        <v>0</v>
      </c>
      <c r="K1243" s="12">
        <f>'3500 '!S1255</f>
        <v>0</v>
      </c>
      <c r="L1243" s="43">
        <f>'3500 '!T1255</f>
        <v>0</v>
      </c>
      <c r="M1243" s="52" t="str">
        <f>'3500 '!U1255</f>
        <v/>
      </c>
      <c r="N1243" s="62">
        <f>'3500 '!V1255</f>
        <v>0</v>
      </c>
      <c r="O1243" s="52" t="str">
        <f>'3500 '!AB1255</f>
        <v/>
      </c>
      <c r="P1243" s="62">
        <f>G1243+'3500 '!W1255-K1243</f>
        <v>0</v>
      </c>
    </row>
    <row r="1244" spans="1:16" s="6" customFormat="1" ht="18" x14ac:dyDescent="0.25">
      <c r="A1244" s="6" t="str">
        <f>'3500 '!A1256</f>
        <v>b</v>
      </c>
      <c r="B1244" s="70" t="str">
        <f>'3500 '!B1256</f>
        <v/>
      </c>
      <c r="C1244" s="10" t="str">
        <f>'3500 '!C1256</f>
        <v>სხვა ხარჯები</v>
      </c>
      <c r="D1244" s="12">
        <f>'3500 '!D1256</f>
        <v>0</v>
      </c>
      <c r="E1244" s="12">
        <f>'3500 '!E1256</f>
        <v>0</v>
      </c>
      <c r="F1244" s="43">
        <f>'3500 '!F1256</f>
        <v>0</v>
      </c>
      <c r="G1244" s="43">
        <f>'3500 '!G1256</f>
        <v>0</v>
      </c>
      <c r="H1244" s="52" t="str">
        <f>'3500 '!L1256</f>
        <v/>
      </c>
      <c r="I1244" s="12">
        <f>'3500 '!M1256</f>
        <v>0</v>
      </c>
      <c r="J1244" s="12">
        <f>'3500 '!O1256</f>
        <v>0</v>
      </c>
      <c r="K1244" s="12">
        <f>'3500 '!S1256</f>
        <v>0</v>
      </c>
      <c r="L1244" s="43">
        <f>'3500 '!T1256</f>
        <v>0</v>
      </c>
      <c r="M1244" s="52" t="str">
        <f>'3500 '!U1256</f>
        <v/>
      </c>
      <c r="N1244" s="62">
        <f>'3500 '!V1256</f>
        <v>0</v>
      </c>
      <c r="O1244" s="52" t="str">
        <f>'3500 '!AB1256</f>
        <v/>
      </c>
      <c r="P1244" s="62">
        <f>G1244+'3500 '!W1256-K1244</f>
        <v>0</v>
      </c>
    </row>
    <row r="1245" spans="1:16" s="6" customFormat="1" ht="30" x14ac:dyDescent="0.25">
      <c r="A1245" s="6" t="str">
        <f>'3500 '!A1257</f>
        <v>b</v>
      </c>
      <c r="B1245" s="69" t="str">
        <f>'3500 '!B1257</f>
        <v/>
      </c>
      <c r="C1245" s="13" t="str">
        <f>'3500 '!C1257</f>
        <v>არაფინანსური აქტივების ზრდა</v>
      </c>
      <c r="D1245" s="14">
        <f>'3500 '!D1257</f>
        <v>0</v>
      </c>
      <c r="E1245" s="14">
        <f>'3500 '!E1257</f>
        <v>0</v>
      </c>
      <c r="F1245" s="44">
        <f>'3500 '!F1257</f>
        <v>0</v>
      </c>
      <c r="G1245" s="44">
        <f>'3500 '!G1257</f>
        <v>0</v>
      </c>
      <c r="H1245" s="53" t="str">
        <f>'3500 '!L1257</f>
        <v/>
      </c>
      <c r="I1245" s="14">
        <f>'3500 '!M1257</f>
        <v>0</v>
      </c>
      <c r="J1245" s="14">
        <f>'3500 '!O1257</f>
        <v>0</v>
      </c>
      <c r="K1245" s="14">
        <f>'3500 '!S1257</f>
        <v>0</v>
      </c>
      <c r="L1245" s="44">
        <f>'3500 '!T1257</f>
        <v>0</v>
      </c>
      <c r="M1245" s="53" t="str">
        <f>'3500 '!U1257</f>
        <v/>
      </c>
      <c r="N1245" s="63">
        <f>'3500 '!V1257</f>
        <v>0</v>
      </c>
      <c r="O1245" s="53" t="str">
        <f>'3500 '!AB1257</f>
        <v/>
      </c>
      <c r="P1245" s="63">
        <f>G1245+'3500 '!W1257-K1245</f>
        <v>0</v>
      </c>
    </row>
    <row r="1246" spans="1:16" s="6" customFormat="1" x14ac:dyDescent="0.25">
      <c r="A1246" s="6" t="str">
        <f>'3500 '!A1258</f>
        <v>b</v>
      </c>
      <c r="B1246" s="69" t="str">
        <f>'3500 '!B1258</f>
        <v/>
      </c>
      <c r="C1246" s="13" t="str">
        <f>'3500 '!C1258</f>
        <v>ფინანსური აქტივების ზრდა</v>
      </c>
      <c r="D1246" s="14">
        <f>'3500 '!D1258</f>
        <v>0</v>
      </c>
      <c r="E1246" s="14">
        <f>'3500 '!E1258</f>
        <v>0</v>
      </c>
      <c r="F1246" s="44">
        <f>'3500 '!F1258</f>
        <v>0</v>
      </c>
      <c r="G1246" s="44">
        <f>'3500 '!G1258</f>
        <v>0</v>
      </c>
      <c r="H1246" s="53" t="str">
        <f>'3500 '!L1258</f>
        <v/>
      </c>
      <c r="I1246" s="14">
        <f>'3500 '!M1258</f>
        <v>0</v>
      </c>
      <c r="J1246" s="14">
        <f>'3500 '!O1258</f>
        <v>0</v>
      </c>
      <c r="K1246" s="14">
        <f>'3500 '!S1258</f>
        <v>0</v>
      </c>
      <c r="L1246" s="44">
        <f>'3500 '!T1258</f>
        <v>0</v>
      </c>
      <c r="M1246" s="53" t="str">
        <f>'3500 '!U1258</f>
        <v/>
      </c>
      <c r="N1246" s="63">
        <f>'3500 '!V1258</f>
        <v>0</v>
      </c>
      <c r="O1246" s="53" t="str">
        <f>'3500 '!AB1258</f>
        <v/>
      </c>
      <c r="P1246" s="63">
        <f>G1246+'3500 '!W1258-K1246</f>
        <v>0</v>
      </c>
    </row>
    <row r="1247" spans="1:16" s="6" customFormat="1" ht="15.75" thickBot="1" x14ac:dyDescent="0.3">
      <c r="A1247" s="6" t="str">
        <f>'3500 '!A1259</f>
        <v>b</v>
      </c>
      <c r="B1247" s="71" t="str">
        <f>'3500 '!B1259</f>
        <v/>
      </c>
      <c r="C1247" s="17" t="str">
        <f>'3500 '!C1259</f>
        <v>ვალდებულებების კლება</v>
      </c>
      <c r="D1247" s="18">
        <f>'3500 '!D1259</f>
        <v>0</v>
      </c>
      <c r="E1247" s="18">
        <f>'3500 '!E1259</f>
        <v>0</v>
      </c>
      <c r="F1247" s="46">
        <f>'3500 '!F1259</f>
        <v>0</v>
      </c>
      <c r="G1247" s="46">
        <f>'3500 '!G1259</f>
        <v>0</v>
      </c>
      <c r="H1247" s="55" t="str">
        <f>'3500 '!L1259</f>
        <v/>
      </c>
      <c r="I1247" s="18">
        <f>'3500 '!M1259</f>
        <v>0</v>
      </c>
      <c r="J1247" s="18">
        <f>'3500 '!O1259</f>
        <v>0</v>
      </c>
      <c r="K1247" s="18">
        <f>'3500 '!S1259</f>
        <v>0</v>
      </c>
      <c r="L1247" s="46">
        <f>'3500 '!T1259</f>
        <v>0</v>
      </c>
      <c r="M1247" s="55" t="str">
        <f>'3500 '!U1259</f>
        <v/>
      </c>
      <c r="N1247" s="65">
        <f>'3500 '!V1259</f>
        <v>0</v>
      </c>
      <c r="O1247" s="55" t="str">
        <f>'3500 '!AB1259</f>
        <v/>
      </c>
      <c r="P1247" s="65">
        <f>G1247+'3500 '!W1259-K1247</f>
        <v>0</v>
      </c>
    </row>
    <row r="1248" spans="1:16" s="6" customFormat="1" ht="48.75" thickTop="1" thickBot="1" x14ac:dyDescent="0.3">
      <c r="A1248" s="6" t="str">
        <f>'3500 '!A1260</f>
        <v>a</v>
      </c>
      <c r="B1248" s="67" t="str">
        <f>'3500 '!B1260</f>
        <v>35 04</v>
      </c>
      <c r="C1248" s="19" t="str">
        <f>'3500 '!C1260</f>
        <v xml:space="preserve">სამედიცინო დაწესებულებათა რეაბილიტაცია და აღჭურვა </v>
      </c>
      <c r="D1248" s="7">
        <f>'3500 '!D1260</f>
        <v>31293</v>
      </c>
      <c r="E1248" s="7">
        <f>'3500 '!E1260</f>
        <v>29182.405999999999</v>
      </c>
      <c r="F1248" s="40">
        <f>'3500 '!F1260</f>
        <v>20547.420999999998</v>
      </c>
      <c r="G1248" s="40">
        <f>'3500 '!G1260</f>
        <v>16928.227910000001</v>
      </c>
      <c r="H1248" s="49">
        <f>'3500 '!L1260</f>
        <v>0.82386144275722017</v>
      </c>
      <c r="I1248" s="7">
        <f>'3500 '!M1260</f>
        <v>0</v>
      </c>
      <c r="J1248" s="7">
        <f>'3500 '!O1260</f>
        <v>205.70077000000003</v>
      </c>
      <c r="K1248" s="7">
        <f>'3500 '!S1260</f>
        <v>1700.6529900000023</v>
      </c>
      <c r="L1248" s="40">
        <f>'3500 '!T1260</f>
        <v>3619.193089999997</v>
      </c>
      <c r="M1248" s="49">
        <f>'3500 '!U1260</f>
        <v>0.58008335262006849</v>
      </c>
      <c r="N1248" s="59">
        <f>'3500 '!V1260</f>
        <v>12254.178089999998</v>
      </c>
      <c r="O1248" s="49">
        <f>'3500 '!AB1260</f>
        <v>0.7684828286605293</v>
      </c>
      <c r="P1248" s="59">
        <f>G1248+'3500 '!W1260-K1248</f>
        <v>29071.27492</v>
      </c>
    </row>
    <row r="1249" spans="1:16" s="6" customFormat="1" ht="18.75" thickTop="1" x14ac:dyDescent="0.25">
      <c r="A1249" s="6" t="str">
        <f>'3500 '!A1261</f>
        <v>b</v>
      </c>
      <c r="B1249" s="69" t="str">
        <f>'3500 '!B1261</f>
        <v/>
      </c>
      <c r="C1249" s="8" t="str">
        <f>'3500 '!C1261</f>
        <v>ხარჯები</v>
      </c>
      <c r="D1249" s="9">
        <f>'3500 '!D1261</f>
        <v>538</v>
      </c>
      <c r="E1249" s="9">
        <f>'3500 '!E1261</f>
        <v>14990.865</v>
      </c>
      <c r="F1249" s="41">
        <f>'3500 '!F1261</f>
        <v>14869.38</v>
      </c>
      <c r="G1249" s="41">
        <f>'3500 '!G1261</f>
        <v>14751.81941</v>
      </c>
      <c r="H1249" s="50">
        <f>'3500 '!L1261</f>
        <v>0.99209377996930614</v>
      </c>
      <c r="I1249" s="9">
        <f>'3500 '!M1261</f>
        <v>0</v>
      </c>
      <c r="J1249" s="9">
        <f>'3500 '!O1261</f>
        <v>8.980000000000004</v>
      </c>
      <c r="K1249" s="9">
        <f>'3500 '!S1261</f>
        <v>44.820910000000367</v>
      </c>
      <c r="L1249" s="41">
        <f>'3500 '!T1261</f>
        <v>117.56058999999914</v>
      </c>
      <c r="M1249" s="50">
        <f>'3500 '!U1261</f>
        <v>0.98405391616827986</v>
      </c>
      <c r="N1249" s="60">
        <f>'3500 '!V1261</f>
        <v>239.04558999999972</v>
      </c>
      <c r="O1249" s="50">
        <f>'3500 '!AB1261</f>
        <v>1.0000169710020068</v>
      </c>
      <c r="P1249" s="60">
        <f>G1249+'3500 '!W1261-K1249</f>
        <v>22108.698499999999</v>
      </c>
    </row>
    <row r="1250" spans="1:16" s="6" customFormat="1" ht="18" x14ac:dyDescent="0.25">
      <c r="A1250" s="6" t="str">
        <f>'3500 '!A1262</f>
        <v>b</v>
      </c>
      <c r="B1250" s="70" t="str">
        <f>'3500 '!B1262</f>
        <v/>
      </c>
      <c r="C1250" s="10" t="str">
        <f>'3500 '!C1262</f>
        <v>შრომის ანაზღაურება</v>
      </c>
      <c r="D1250" s="12">
        <f>'3500 '!D1262</f>
        <v>0</v>
      </c>
      <c r="E1250" s="12">
        <f>'3500 '!E1262</f>
        <v>0</v>
      </c>
      <c r="F1250" s="43">
        <f>'3500 '!F1262</f>
        <v>0</v>
      </c>
      <c r="G1250" s="43">
        <f>'3500 '!G1262</f>
        <v>0</v>
      </c>
      <c r="H1250" s="52" t="str">
        <f>'3500 '!L1262</f>
        <v/>
      </c>
      <c r="I1250" s="12">
        <f>'3500 '!M1262</f>
        <v>0</v>
      </c>
      <c r="J1250" s="12">
        <f>'3500 '!O1262</f>
        <v>0</v>
      </c>
      <c r="K1250" s="12">
        <f>'3500 '!S1262</f>
        <v>0</v>
      </c>
      <c r="L1250" s="43">
        <f>'3500 '!T1262</f>
        <v>0</v>
      </c>
      <c r="M1250" s="52" t="str">
        <f>'3500 '!U1262</f>
        <v/>
      </c>
      <c r="N1250" s="62">
        <f>'3500 '!V1262</f>
        <v>0</v>
      </c>
      <c r="O1250" s="52" t="str">
        <f>'3500 '!AB1262</f>
        <v/>
      </c>
      <c r="P1250" s="62">
        <f>G1250+'3500 '!W1262-K1250</f>
        <v>0</v>
      </c>
    </row>
    <row r="1251" spans="1:16" s="6" customFormat="1" ht="18" x14ac:dyDescent="0.25">
      <c r="A1251" s="6" t="str">
        <f>'3500 '!A1263</f>
        <v>b</v>
      </c>
      <c r="B1251" s="70" t="str">
        <f>'3500 '!B1263</f>
        <v/>
      </c>
      <c r="C1251" s="10" t="str">
        <f>'3500 '!C1263</f>
        <v>საქონელი და მომსახურება</v>
      </c>
      <c r="D1251" s="11">
        <f>'3500 '!D1263</f>
        <v>105</v>
      </c>
      <c r="E1251" s="11">
        <f>'3500 '!E1263</f>
        <v>249.625</v>
      </c>
      <c r="F1251" s="42">
        <f>'3500 '!F1263</f>
        <v>236.24</v>
      </c>
      <c r="G1251" s="42">
        <f>'3500 '!G1263</f>
        <v>154.67741000000001</v>
      </c>
      <c r="H1251" s="51">
        <f>'3500 '!L1263</f>
        <v>0.65474690992211315</v>
      </c>
      <c r="I1251" s="11">
        <f>'3500 '!M1263</f>
        <v>0</v>
      </c>
      <c r="J1251" s="11">
        <f>'3500 '!O1263</f>
        <v>8.980000000000004</v>
      </c>
      <c r="K1251" s="11">
        <f>'3500 '!S1263</f>
        <v>8.7081600000000208</v>
      </c>
      <c r="L1251" s="42">
        <f>'3500 '!T1263</f>
        <v>81.56259</v>
      </c>
      <c r="M1251" s="51">
        <f>'3500 '!U1263</f>
        <v>0.61963909864797195</v>
      </c>
      <c r="N1251" s="61">
        <f>'3500 '!V1263</f>
        <v>94.947589999999991</v>
      </c>
      <c r="O1251" s="51">
        <f>'3500 '!AB1263</f>
        <v>0.99980935403104665</v>
      </c>
      <c r="P1251" s="61">
        <f>G1251+'3500 '!W1263-K1251</f>
        <v>330.66925000000003</v>
      </c>
    </row>
    <row r="1252" spans="1:16" s="6" customFormat="1" ht="18" x14ac:dyDescent="0.25">
      <c r="A1252" s="6" t="str">
        <f>'3500 '!A1264</f>
        <v>b</v>
      </c>
      <c r="B1252" s="70" t="str">
        <f>'3500 '!B1264</f>
        <v/>
      </c>
      <c r="C1252" s="10" t="str">
        <f>'3500 '!C1264</f>
        <v>პროცენტი</v>
      </c>
      <c r="D1252" s="12">
        <f>'3500 '!D1264</f>
        <v>0</v>
      </c>
      <c r="E1252" s="12">
        <f>'3500 '!E1264</f>
        <v>0</v>
      </c>
      <c r="F1252" s="43">
        <f>'3500 '!F1264</f>
        <v>0</v>
      </c>
      <c r="G1252" s="43">
        <f>'3500 '!G1264</f>
        <v>0</v>
      </c>
      <c r="H1252" s="52" t="str">
        <f>'3500 '!L1264</f>
        <v/>
      </c>
      <c r="I1252" s="12">
        <f>'3500 '!M1264</f>
        <v>0</v>
      </c>
      <c r="J1252" s="12">
        <f>'3500 '!O1264</f>
        <v>0</v>
      </c>
      <c r="K1252" s="12">
        <f>'3500 '!S1264</f>
        <v>0</v>
      </c>
      <c r="L1252" s="43">
        <f>'3500 '!T1264</f>
        <v>0</v>
      </c>
      <c r="M1252" s="52" t="str">
        <f>'3500 '!U1264</f>
        <v/>
      </c>
      <c r="N1252" s="62">
        <f>'3500 '!V1264</f>
        <v>0</v>
      </c>
      <c r="O1252" s="52" t="str">
        <f>'3500 '!AB1264</f>
        <v/>
      </c>
      <c r="P1252" s="62">
        <f>G1252+'3500 '!W1264-K1252</f>
        <v>0</v>
      </c>
    </row>
    <row r="1253" spans="1:16" s="6" customFormat="1" ht="18" x14ac:dyDescent="0.25">
      <c r="A1253" s="6" t="str">
        <f>'3500 '!A1265</f>
        <v>b</v>
      </c>
      <c r="B1253" s="70" t="str">
        <f>'3500 '!B1265</f>
        <v/>
      </c>
      <c r="C1253" s="10" t="str">
        <f>'3500 '!C1265</f>
        <v>სუბსიდიები</v>
      </c>
      <c r="D1253" s="12">
        <f>'3500 '!D1265</f>
        <v>0</v>
      </c>
      <c r="E1253" s="12">
        <f>'3500 '!E1265</f>
        <v>0</v>
      </c>
      <c r="F1253" s="43">
        <f>'3500 '!F1265</f>
        <v>0</v>
      </c>
      <c r="G1253" s="43">
        <f>'3500 '!G1265</f>
        <v>0</v>
      </c>
      <c r="H1253" s="52" t="str">
        <f>'3500 '!L1265</f>
        <v/>
      </c>
      <c r="I1253" s="12">
        <f>'3500 '!M1265</f>
        <v>0</v>
      </c>
      <c r="J1253" s="12">
        <f>'3500 '!O1265</f>
        <v>0</v>
      </c>
      <c r="K1253" s="12">
        <f>'3500 '!S1265</f>
        <v>0</v>
      </c>
      <c r="L1253" s="43">
        <f>'3500 '!T1265</f>
        <v>0</v>
      </c>
      <c r="M1253" s="52" t="str">
        <f>'3500 '!U1265</f>
        <v/>
      </c>
      <c r="N1253" s="62">
        <f>'3500 '!V1265</f>
        <v>0</v>
      </c>
      <c r="O1253" s="52" t="str">
        <f>'3500 '!AB1265</f>
        <v/>
      </c>
      <c r="P1253" s="62">
        <f>G1253+'3500 '!W1265-K1253</f>
        <v>0</v>
      </c>
    </row>
    <row r="1254" spans="1:16" s="6" customFormat="1" ht="18" x14ac:dyDescent="0.25">
      <c r="A1254" s="6" t="str">
        <f>'3500 '!A1266</f>
        <v>b</v>
      </c>
      <c r="B1254" s="70" t="str">
        <f>'3500 '!B1266</f>
        <v/>
      </c>
      <c r="C1254" s="10" t="str">
        <f>'3500 '!C1266</f>
        <v>გრანტები</v>
      </c>
      <c r="D1254" s="12">
        <f>'3500 '!D1266</f>
        <v>0</v>
      </c>
      <c r="E1254" s="12">
        <f>'3500 '!E1266</f>
        <v>0</v>
      </c>
      <c r="F1254" s="43">
        <f>'3500 '!F1266</f>
        <v>0</v>
      </c>
      <c r="G1254" s="43">
        <f>'3500 '!G1266</f>
        <v>0</v>
      </c>
      <c r="H1254" s="52" t="str">
        <f>'3500 '!L1266</f>
        <v/>
      </c>
      <c r="I1254" s="12">
        <f>'3500 '!M1266</f>
        <v>0</v>
      </c>
      <c r="J1254" s="12">
        <f>'3500 '!O1266</f>
        <v>0</v>
      </c>
      <c r="K1254" s="12">
        <f>'3500 '!S1266</f>
        <v>0</v>
      </c>
      <c r="L1254" s="43">
        <f>'3500 '!T1266</f>
        <v>0</v>
      </c>
      <c r="M1254" s="52" t="str">
        <f>'3500 '!U1266</f>
        <v/>
      </c>
      <c r="N1254" s="62">
        <f>'3500 '!V1266</f>
        <v>0</v>
      </c>
      <c r="O1254" s="52" t="str">
        <f>'3500 '!AB1266</f>
        <v/>
      </c>
      <c r="P1254" s="62">
        <f>G1254+'3500 '!W1266-K1254</f>
        <v>0</v>
      </c>
    </row>
    <row r="1255" spans="1:16" s="6" customFormat="1" ht="18" x14ac:dyDescent="0.25">
      <c r="A1255" s="6" t="str">
        <f>'3500 '!A1267</f>
        <v>b</v>
      </c>
      <c r="B1255" s="70" t="str">
        <f>'3500 '!B1267</f>
        <v/>
      </c>
      <c r="C1255" s="10" t="str">
        <f>'3500 '!C1267</f>
        <v>სოციალური უზრუნველყოფა</v>
      </c>
      <c r="D1255" s="12">
        <f>'3500 '!D1267</f>
        <v>0</v>
      </c>
      <c r="E1255" s="12">
        <f>'3500 '!E1267</f>
        <v>0</v>
      </c>
      <c r="F1255" s="43">
        <f>'3500 '!F1267</f>
        <v>0</v>
      </c>
      <c r="G1255" s="43">
        <f>'3500 '!G1267</f>
        <v>0</v>
      </c>
      <c r="H1255" s="52" t="str">
        <f>'3500 '!L1267</f>
        <v/>
      </c>
      <c r="I1255" s="12">
        <f>'3500 '!M1267</f>
        <v>0</v>
      </c>
      <c r="J1255" s="12">
        <f>'3500 '!O1267</f>
        <v>0</v>
      </c>
      <c r="K1255" s="12">
        <f>'3500 '!S1267</f>
        <v>0</v>
      </c>
      <c r="L1255" s="43">
        <f>'3500 '!T1267</f>
        <v>0</v>
      </c>
      <c r="M1255" s="52" t="str">
        <f>'3500 '!U1267</f>
        <v/>
      </c>
      <c r="N1255" s="62">
        <f>'3500 '!V1267</f>
        <v>0</v>
      </c>
      <c r="O1255" s="52" t="str">
        <f>'3500 '!AB1267</f>
        <v/>
      </c>
      <c r="P1255" s="62">
        <f>G1255+'3500 '!W1267-K1255</f>
        <v>0</v>
      </c>
    </row>
    <row r="1256" spans="1:16" s="6" customFormat="1" ht="18" x14ac:dyDescent="0.25">
      <c r="A1256" s="6" t="str">
        <f>'3500 '!A1268</f>
        <v>b</v>
      </c>
      <c r="B1256" s="70" t="str">
        <f>'3500 '!B1268</f>
        <v/>
      </c>
      <c r="C1256" s="10" t="str">
        <f>'3500 '!C1268</f>
        <v>სხვა ხარჯები</v>
      </c>
      <c r="D1256" s="11">
        <f>'3500 '!D1268</f>
        <v>433</v>
      </c>
      <c r="E1256" s="11">
        <f>'3500 '!E1268</f>
        <v>14741.24</v>
      </c>
      <c r="F1256" s="42">
        <f>'3500 '!F1268</f>
        <v>14633.14</v>
      </c>
      <c r="G1256" s="42">
        <f>'3500 '!G1268</f>
        <v>14597.142</v>
      </c>
      <c r="H1256" s="51">
        <f>'3500 '!L1268</f>
        <v>0.99753996749843166</v>
      </c>
      <c r="I1256" s="11">
        <f>'3500 '!M1268</f>
        <v>0</v>
      </c>
      <c r="J1256" s="11">
        <f>'3500 '!O1268</f>
        <v>0</v>
      </c>
      <c r="K1256" s="11">
        <f>'3500 '!S1268</f>
        <v>36.112750000000233</v>
      </c>
      <c r="L1256" s="42">
        <f>'3500 '!T1268</f>
        <v>35.997999999999593</v>
      </c>
      <c r="M1256" s="51">
        <f>'3500 '!U1268</f>
        <v>0.99022483861601873</v>
      </c>
      <c r="N1256" s="61">
        <f>'3500 '!V1268</f>
        <v>144.09799999999996</v>
      </c>
      <c r="O1256" s="51">
        <f>'3500 '!AB1268</f>
        <v>1.0000204867433133</v>
      </c>
      <c r="P1256" s="61">
        <f>G1256+'3500 '!W1268-K1256</f>
        <v>21778.02925</v>
      </c>
    </row>
    <row r="1257" spans="1:16" s="6" customFormat="1" ht="36" x14ac:dyDescent="0.25">
      <c r="A1257" s="6" t="str">
        <f>'3500 '!A1269</f>
        <v>a</v>
      </c>
      <c r="B1257" s="69" t="str">
        <f>'3500 '!B1269</f>
        <v/>
      </c>
      <c r="C1257" s="8" t="str">
        <f>'3500 '!C1269</f>
        <v>არაფინანსური აქტივების ზრდა</v>
      </c>
      <c r="D1257" s="9">
        <f>'3500 '!D1269</f>
        <v>30755</v>
      </c>
      <c r="E1257" s="9">
        <f>'3500 '!E1269</f>
        <v>14191.540999999999</v>
      </c>
      <c r="F1257" s="41">
        <f>'3500 '!F1269</f>
        <v>5678.0410000000002</v>
      </c>
      <c r="G1257" s="41">
        <f>'3500 '!G1269</f>
        <v>2176.4085</v>
      </c>
      <c r="H1257" s="50">
        <f>'3500 '!L1269</f>
        <v>0.38330270950843787</v>
      </c>
      <c r="I1257" s="9">
        <f>'3500 '!M1269</f>
        <v>0</v>
      </c>
      <c r="J1257" s="9">
        <f>'3500 '!O1269</f>
        <v>196.72077000000002</v>
      </c>
      <c r="K1257" s="9">
        <f>'3500 '!S1269</f>
        <v>1655.8320800000001</v>
      </c>
      <c r="L1257" s="41">
        <f>'3500 '!T1269</f>
        <v>3501.6325000000002</v>
      </c>
      <c r="M1257" s="50">
        <f>'3500 '!U1269</f>
        <v>0.15335956116393562</v>
      </c>
      <c r="N1257" s="60">
        <f>'3500 '!V1269</f>
        <v>12015.1325</v>
      </c>
      <c r="O1257" s="50">
        <f>'3500 '!AB1269</f>
        <v>0.52390776308224751</v>
      </c>
      <c r="P1257" s="60">
        <f>G1257+'3500 '!W1269-K1257</f>
        <v>6962.5764199999994</v>
      </c>
    </row>
    <row r="1258" spans="1:16" s="6" customFormat="1" x14ac:dyDescent="0.25">
      <c r="A1258" s="6" t="str">
        <f>'3500 '!A1270</f>
        <v>b</v>
      </c>
      <c r="B1258" s="69" t="str">
        <f>'3500 '!B1270</f>
        <v/>
      </c>
      <c r="C1258" s="13" t="str">
        <f>'3500 '!C1270</f>
        <v>ფინანსური აქტივების ზრდა</v>
      </c>
      <c r="D1258" s="14">
        <f>'3500 '!D1270</f>
        <v>0</v>
      </c>
      <c r="E1258" s="14">
        <f>'3500 '!E1270</f>
        <v>0</v>
      </c>
      <c r="F1258" s="44">
        <f>'3500 '!F1270</f>
        <v>0</v>
      </c>
      <c r="G1258" s="44">
        <f>'3500 '!G1270</f>
        <v>0</v>
      </c>
      <c r="H1258" s="53" t="str">
        <f>'3500 '!L1270</f>
        <v/>
      </c>
      <c r="I1258" s="14">
        <f>'3500 '!M1270</f>
        <v>0</v>
      </c>
      <c r="J1258" s="14">
        <f>'3500 '!O1270</f>
        <v>0</v>
      </c>
      <c r="K1258" s="14">
        <f>'3500 '!S1270</f>
        <v>0</v>
      </c>
      <c r="L1258" s="44">
        <f>'3500 '!T1270</f>
        <v>0</v>
      </c>
      <c r="M1258" s="53" t="str">
        <f>'3500 '!U1270</f>
        <v/>
      </c>
      <c r="N1258" s="63">
        <f>'3500 '!V1270</f>
        <v>0</v>
      </c>
      <c r="O1258" s="53" t="str">
        <f>'3500 '!AB1270</f>
        <v/>
      </c>
      <c r="P1258" s="63">
        <f>G1258+'3500 '!W1270-K1258</f>
        <v>0</v>
      </c>
    </row>
    <row r="1259" spans="1:16" s="6" customFormat="1" ht="15.75" thickBot="1" x14ac:dyDescent="0.3">
      <c r="A1259" s="6" t="str">
        <f>'3500 '!A1271</f>
        <v>b</v>
      </c>
      <c r="B1259" s="71" t="str">
        <f>'3500 '!B1271</f>
        <v/>
      </c>
      <c r="C1259" s="17" t="str">
        <f>'3500 '!C1271</f>
        <v>ვალდებულებების კლება</v>
      </c>
      <c r="D1259" s="18">
        <f>'3500 '!D1271</f>
        <v>0</v>
      </c>
      <c r="E1259" s="18">
        <f>'3500 '!E1271</f>
        <v>0</v>
      </c>
      <c r="F1259" s="46">
        <f>'3500 '!F1271</f>
        <v>0</v>
      </c>
      <c r="G1259" s="46">
        <f>'3500 '!G1271</f>
        <v>0</v>
      </c>
      <c r="H1259" s="55" t="str">
        <f>'3500 '!L1271</f>
        <v/>
      </c>
      <c r="I1259" s="18">
        <f>'3500 '!M1271</f>
        <v>0</v>
      </c>
      <c r="J1259" s="18">
        <f>'3500 '!O1271</f>
        <v>0</v>
      </c>
      <c r="K1259" s="18">
        <f>'3500 '!S1271</f>
        <v>0</v>
      </c>
      <c r="L1259" s="46">
        <f>'3500 '!T1271</f>
        <v>0</v>
      </c>
      <c r="M1259" s="55" t="str">
        <f>'3500 '!U1271</f>
        <v/>
      </c>
      <c r="N1259" s="65">
        <f>'3500 '!V1271</f>
        <v>0</v>
      </c>
      <c r="O1259" s="55" t="str">
        <f>'3500 '!AB1271</f>
        <v/>
      </c>
      <c r="P1259" s="65">
        <f>G1259+'3500 '!W1271-K1259</f>
        <v>0</v>
      </c>
    </row>
    <row r="1260" spans="1:16" s="6" customFormat="1" ht="48.75" thickTop="1" thickBot="1" x14ac:dyDescent="0.3">
      <c r="A1260" s="6" t="str">
        <f>'3500 '!A1272</f>
        <v>a</v>
      </c>
      <c r="B1260" s="67" t="str">
        <f>'3500 '!B1272</f>
        <v>35 05</v>
      </c>
      <c r="C1260" s="19" t="str">
        <f>'3500 '!C1272</f>
        <v>შრომისა და დასაქმების სისტემის რეფორმების პროგრამა</v>
      </c>
      <c r="D1260" s="7">
        <f>'3500 '!D1272</f>
        <v>4000</v>
      </c>
      <c r="E1260" s="7">
        <f>'3500 '!E1272</f>
        <v>3421.9989999999998</v>
      </c>
      <c r="F1260" s="40">
        <f>'3500 '!F1272</f>
        <v>635.99900000000002</v>
      </c>
      <c r="G1260" s="40">
        <f>'3500 '!G1272</f>
        <v>184.874</v>
      </c>
      <c r="H1260" s="49">
        <f>'3500 '!L1272</f>
        <v>0.29068284698560842</v>
      </c>
      <c r="I1260" s="7">
        <f>'3500 '!M1272</f>
        <v>0</v>
      </c>
      <c r="J1260" s="7">
        <f>'3500 '!O1272</f>
        <v>0</v>
      </c>
      <c r="K1260" s="7">
        <f>'3500 '!S1272</f>
        <v>80.861919999999998</v>
      </c>
      <c r="L1260" s="40">
        <f>'3500 '!T1272</f>
        <v>451.125</v>
      </c>
      <c r="M1260" s="49">
        <f>'3500 '!U1272</f>
        <v>5.4025147289639773E-2</v>
      </c>
      <c r="N1260" s="59">
        <f>'3500 '!V1272</f>
        <v>3237.125</v>
      </c>
      <c r="O1260" s="49">
        <f>'3500 '!AB1272</f>
        <v>0.76121413244130109</v>
      </c>
      <c r="P1260" s="59">
        <f>G1260+'3500 '!W1272-K1260</f>
        <v>436.71207999999996</v>
      </c>
    </row>
    <row r="1261" spans="1:16" s="6" customFormat="1" ht="18.75" thickTop="1" x14ac:dyDescent="0.25">
      <c r="A1261" s="6" t="str">
        <f>'3500 '!A1273</f>
        <v>b</v>
      </c>
      <c r="B1261" s="69" t="str">
        <f>'3500 '!B1273</f>
        <v/>
      </c>
      <c r="C1261" s="8" t="str">
        <f>'3500 '!C1273</f>
        <v>ხარჯები</v>
      </c>
      <c r="D1261" s="9">
        <f>'3500 '!D1273</f>
        <v>4000</v>
      </c>
      <c r="E1261" s="9">
        <f>'3500 '!E1273</f>
        <v>3420.3989999999999</v>
      </c>
      <c r="F1261" s="41">
        <f>'3500 '!F1273</f>
        <v>634.399</v>
      </c>
      <c r="G1261" s="41">
        <f>'3500 '!G1273</f>
        <v>183.274</v>
      </c>
      <c r="H1261" s="50">
        <f>'3500 '!L1273</f>
        <v>0.28889389800425286</v>
      </c>
      <c r="I1261" s="9">
        <f>'3500 '!M1273</f>
        <v>0</v>
      </c>
      <c r="J1261" s="9">
        <f>'3500 '!O1273</f>
        <v>0</v>
      </c>
      <c r="K1261" s="9">
        <f>'3500 '!S1273</f>
        <v>80.861919999999998</v>
      </c>
      <c r="L1261" s="41">
        <f>'3500 '!T1273</f>
        <v>451.125</v>
      </c>
      <c r="M1261" s="50">
        <f>'3500 '!U1273</f>
        <v>5.3582637581171086E-2</v>
      </c>
      <c r="N1261" s="60">
        <f>'3500 '!V1273</f>
        <v>3237.125</v>
      </c>
      <c r="O1261" s="50">
        <f>'3500 '!AB1273</f>
        <v>0.76110243278635037</v>
      </c>
      <c r="P1261" s="60">
        <f>G1261+'3500 '!W1273-K1261</f>
        <v>435.11207999999993</v>
      </c>
    </row>
    <row r="1262" spans="1:16" s="6" customFormat="1" ht="18" x14ac:dyDescent="0.25">
      <c r="A1262" s="6" t="str">
        <f>'3500 '!A1274</f>
        <v>b</v>
      </c>
      <c r="B1262" s="70" t="str">
        <f>'3500 '!B1274</f>
        <v/>
      </c>
      <c r="C1262" s="10" t="str">
        <f>'3500 '!C1274</f>
        <v>შრომის ანაზღაურება</v>
      </c>
      <c r="D1262" s="12">
        <f>'3500 '!D1274</f>
        <v>0</v>
      </c>
      <c r="E1262" s="12">
        <f>'3500 '!E1274</f>
        <v>0</v>
      </c>
      <c r="F1262" s="43">
        <f>'3500 '!F1274</f>
        <v>0</v>
      </c>
      <c r="G1262" s="43">
        <f>'3500 '!G1274</f>
        <v>0</v>
      </c>
      <c r="H1262" s="52" t="str">
        <f>'3500 '!L1274</f>
        <v/>
      </c>
      <c r="I1262" s="12">
        <f>'3500 '!M1274</f>
        <v>0</v>
      </c>
      <c r="J1262" s="12">
        <f>'3500 '!O1274</f>
        <v>0</v>
      </c>
      <c r="K1262" s="12">
        <f>'3500 '!S1274</f>
        <v>0</v>
      </c>
      <c r="L1262" s="43">
        <f>'3500 '!T1274</f>
        <v>0</v>
      </c>
      <c r="M1262" s="52" t="str">
        <f>'3500 '!U1274</f>
        <v/>
      </c>
      <c r="N1262" s="62">
        <f>'3500 '!V1274</f>
        <v>0</v>
      </c>
      <c r="O1262" s="52" t="str">
        <f>'3500 '!AB1274</f>
        <v/>
      </c>
      <c r="P1262" s="62">
        <f>G1262+'3500 '!W1274-K1262</f>
        <v>0</v>
      </c>
    </row>
    <row r="1263" spans="1:16" s="6" customFormat="1" ht="18" x14ac:dyDescent="0.25">
      <c r="A1263" s="6" t="str">
        <f>'3500 '!A1275</f>
        <v>b</v>
      </c>
      <c r="B1263" s="70" t="str">
        <f>'3500 '!B1275</f>
        <v/>
      </c>
      <c r="C1263" s="10" t="str">
        <f>'3500 '!C1275</f>
        <v>საქონელი და მომსახურება</v>
      </c>
      <c r="D1263" s="11">
        <f>'3500 '!D1275</f>
        <v>4000</v>
      </c>
      <c r="E1263" s="11">
        <f>'3500 '!E1275</f>
        <v>3420.3989999999999</v>
      </c>
      <c r="F1263" s="42">
        <f>'3500 '!F1275</f>
        <v>634.399</v>
      </c>
      <c r="G1263" s="42">
        <f>'3500 '!G1275</f>
        <v>183.274</v>
      </c>
      <c r="H1263" s="51">
        <f>'3500 '!L1275</f>
        <v>0.28889389800425286</v>
      </c>
      <c r="I1263" s="11">
        <f>'3500 '!M1275</f>
        <v>0</v>
      </c>
      <c r="J1263" s="11">
        <f>'3500 '!O1275</f>
        <v>0</v>
      </c>
      <c r="K1263" s="11">
        <f>'3500 '!S1275</f>
        <v>80.861919999999998</v>
      </c>
      <c r="L1263" s="42">
        <f>'3500 '!T1275</f>
        <v>451.125</v>
      </c>
      <c r="M1263" s="51">
        <f>'3500 '!U1275</f>
        <v>5.3582637581171086E-2</v>
      </c>
      <c r="N1263" s="61">
        <f>'3500 '!V1275</f>
        <v>3237.125</v>
      </c>
      <c r="O1263" s="51">
        <f>'3500 '!AB1275</f>
        <v>0.76110243278635037</v>
      </c>
      <c r="P1263" s="61">
        <f>G1263+'3500 '!W1275-K1263</f>
        <v>433.51208000000003</v>
      </c>
    </row>
    <row r="1264" spans="1:16" s="6" customFormat="1" ht="18" x14ac:dyDescent="0.25">
      <c r="A1264" s="6" t="str">
        <f>'3500 '!A1276</f>
        <v>b</v>
      </c>
      <c r="B1264" s="70" t="str">
        <f>'3500 '!B1276</f>
        <v/>
      </c>
      <c r="C1264" s="10" t="str">
        <f>'3500 '!C1276</f>
        <v>პროცენტი</v>
      </c>
      <c r="D1264" s="12">
        <f>'3500 '!D1276</f>
        <v>0</v>
      </c>
      <c r="E1264" s="12">
        <f>'3500 '!E1276</f>
        <v>0</v>
      </c>
      <c r="F1264" s="43">
        <f>'3500 '!F1276</f>
        <v>0</v>
      </c>
      <c r="G1264" s="43">
        <f>'3500 '!G1276</f>
        <v>0</v>
      </c>
      <c r="H1264" s="52" t="str">
        <f>'3500 '!L1276</f>
        <v/>
      </c>
      <c r="I1264" s="12">
        <f>'3500 '!M1276</f>
        <v>0</v>
      </c>
      <c r="J1264" s="12">
        <f>'3500 '!O1276</f>
        <v>0</v>
      </c>
      <c r="K1264" s="12">
        <f>'3500 '!S1276</f>
        <v>0</v>
      </c>
      <c r="L1264" s="43">
        <f>'3500 '!T1276</f>
        <v>0</v>
      </c>
      <c r="M1264" s="52" t="str">
        <f>'3500 '!U1276</f>
        <v/>
      </c>
      <c r="N1264" s="62">
        <f>'3500 '!V1276</f>
        <v>0</v>
      </c>
      <c r="O1264" s="52" t="str">
        <f>'3500 '!AB1276</f>
        <v/>
      </c>
      <c r="P1264" s="62">
        <f>G1264+'3500 '!W1276-K1264</f>
        <v>0</v>
      </c>
    </row>
    <row r="1265" spans="1:16" s="6" customFormat="1" ht="18" x14ac:dyDescent="0.25">
      <c r="A1265" s="6" t="str">
        <f>'3500 '!A1277</f>
        <v>b</v>
      </c>
      <c r="B1265" s="70" t="str">
        <f>'3500 '!B1277</f>
        <v/>
      </c>
      <c r="C1265" s="10" t="str">
        <f>'3500 '!C1277</f>
        <v>სუბსიდიები</v>
      </c>
      <c r="D1265" s="12">
        <f>'3500 '!D1277</f>
        <v>0</v>
      </c>
      <c r="E1265" s="12">
        <f>'3500 '!E1277</f>
        <v>0</v>
      </c>
      <c r="F1265" s="43">
        <f>'3500 '!F1277</f>
        <v>0</v>
      </c>
      <c r="G1265" s="43">
        <f>'3500 '!G1277</f>
        <v>0</v>
      </c>
      <c r="H1265" s="52" t="str">
        <f>'3500 '!L1277</f>
        <v/>
      </c>
      <c r="I1265" s="12">
        <f>'3500 '!M1277</f>
        <v>0</v>
      </c>
      <c r="J1265" s="12">
        <f>'3500 '!O1277</f>
        <v>0</v>
      </c>
      <c r="K1265" s="12">
        <f>'3500 '!S1277</f>
        <v>0</v>
      </c>
      <c r="L1265" s="43">
        <f>'3500 '!T1277</f>
        <v>0</v>
      </c>
      <c r="M1265" s="52" t="str">
        <f>'3500 '!U1277</f>
        <v/>
      </c>
      <c r="N1265" s="62">
        <f>'3500 '!V1277</f>
        <v>0</v>
      </c>
      <c r="O1265" s="52" t="str">
        <f>'3500 '!AB1277</f>
        <v/>
      </c>
      <c r="P1265" s="62">
        <f>G1265+'3500 '!W1277-K1265</f>
        <v>0</v>
      </c>
    </row>
    <row r="1266" spans="1:16" s="6" customFormat="1" ht="18" x14ac:dyDescent="0.25">
      <c r="A1266" s="6" t="str">
        <f>'3500 '!A1278</f>
        <v>b</v>
      </c>
      <c r="B1266" s="70" t="str">
        <f>'3500 '!B1278</f>
        <v/>
      </c>
      <c r="C1266" s="10" t="str">
        <f>'3500 '!C1278</f>
        <v>გრანტები</v>
      </c>
      <c r="D1266" s="12">
        <f>'3500 '!D1278</f>
        <v>0</v>
      </c>
      <c r="E1266" s="12">
        <f>'3500 '!E1278</f>
        <v>0</v>
      </c>
      <c r="F1266" s="43">
        <f>'3500 '!F1278</f>
        <v>0</v>
      </c>
      <c r="G1266" s="43">
        <f>'3500 '!G1278</f>
        <v>0</v>
      </c>
      <c r="H1266" s="52" t="str">
        <f>'3500 '!L1278</f>
        <v/>
      </c>
      <c r="I1266" s="12">
        <f>'3500 '!M1278</f>
        <v>0</v>
      </c>
      <c r="J1266" s="12">
        <f>'3500 '!O1278</f>
        <v>0</v>
      </c>
      <c r="K1266" s="12">
        <f>'3500 '!S1278</f>
        <v>0</v>
      </c>
      <c r="L1266" s="43">
        <f>'3500 '!T1278</f>
        <v>0</v>
      </c>
      <c r="M1266" s="52" t="str">
        <f>'3500 '!U1278</f>
        <v/>
      </c>
      <c r="N1266" s="62">
        <f>'3500 '!V1278</f>
        <v>0</v>
      </c>
      <c r="O1266" s="52" t="str">
        <f>'3500 '!AB1278</f>
        <v/>
      </c>
      <c r="P1266" s="62">
        <f>G1266+'3500 '!W1278-K1266</f>
        <v>0</v>
      </c>
    </row>
    <row r="1267" spans="1:16" s="6" customFormat="1" ht="18" x14ac:dyDescent="0.25">
      <c r="A1267" s="6" t="str">
        <f>'3500 '!A1279</f>
        <v>b</v>
      </c>
      <c r="B1267" s="70" t="str">
        <f>'3500 '!B1279</f>
        <v/>
      </c>
      <c r="C1267" s="10" t="str">
        <f>'3500 '!C1279</f>
        <v>სოციალური უზრუნველყოფა</v>
      </c>
      <c r="D1267" s="12">
        <f>'3500 '!D1279</f>
        <v>0</v>
      </c>
      <c r="E1267" s="12">
        <f>'3500 '!E1279</f>
        <v>0</v>
      </c>
      <c r="F1267" s="43">
        <f>'3500 '!F1279</f>
        <v>0</v>
      </c>
      <c r="G1267" s="43">
        <f>'3500 '!G1279</f>
        <v>0</v>
      </c>
      <c r="H1267" s="52" t="str">
        <f>'3500 '!L1279</f>
        <v/>
      </c>
      <c r="I1267" s="12">
        <f>'3500 '!M1279</f>
        <v>0</v>
      </c>
      <c r="J1267" s="12">
        <f>'3500 '!O1279</f>
        <v>0</v>
      </c>
      <c r="K1267" s="12">
        <f>'3500 '!S1279</f>
        <v>0</v>
      </c>
      <c r="L1267" s="43">
        <f>'3500 '!T1279</f>
        <v>0</v>
      </c>
      <c r="M1267" s="52" t="str">
        <f>'3500 '!U1279</f>
        <v/>
      </c>
      <c r="N1267" s="62">
        <f>'3500 '!V1279</f>
        <v>0</v>
      </c>
      <c r="O1267" s="52" t="str">
        <f>'3500 '!AB1279</f>
        <v/>
      </c>
      <c r="P1267" s="62">
        <f>G1267+'3500 '!W1279-K1267</f>
        <v>0</v>
      </c>
    </row>
    <row r="1268" spans="1:16" s="6" customFormat="1" ht="18" x14ac:dyDescent="0.25">
      <c r="A1268" s="6" t="str">
        <f>'3500 '!A1280</f>
        <v>b</v>
      </c>
      <c r="B1268" s="70" t="str">
        <f>'3500 '!B1280</f>
        <v/>
      </c>
      <c r="C1268" s="10" t="str">
        <f>'3500 '!C1280</f>
        <v>სხვა ხარჯები</v>
      </c>
      <c r="D1268" s="12">
        <f>'3500 '!D1280</f>
        <v>0</v>
      </c>
      <c r="E1268" s="12">
        <f>'3500 '!E1280</f>
        <v>0</v>
      </c>
      <c r="F1268" s="43">
        <f>'3500 '!F1280</f>
        <v>0</v>
      </c>
      <c r="G1268" s="43">
        <f>'3500 '!G1280</f>
        <v>0</v>
      </c>
      <c r="H1268" s="52" t="str">
        <f>'3500 '!L1280</f>
        <v/>
      </c>
      <c r="I1268" s="12">
        <f>'3500 '!M1280</f>
        <v>0</v>
      </c>
      <c r="J1268" s="12">
        <f>'3500 '!O1280</f>
        <v>0</v>
      </c>
      <c r="K1268" s="12">
        <f>'3500 '!S1280</f>
        <v>0</v>
      </c>
      <c r="L1268" s="43">
        <f>'3500 '!T1280</f>
        <v>0</v>
      </c>
      <c r="M1268" s="52" t="str">
        <f>'3500 '!U1280</f>
        <v/>
      </c>
      <c r="N1268" s="62">
        <f>'3500 '!V1280</f>
        <v>0</v>
      </c>
      <c r="O1268" s="52" t="str">
        <f>'3500 '!AB1280</f>
        <v/>
      </c>
      <c r="P1268" s="62">
        <f>G1268+'3500 '!W1280-K1268</f>
        <v>1.6</v>
      </c>
    </row>
    <row r="1269" spans="1:16" s="6" customFormat="1" ht="30" x14ac:dyDescent="0.25">
      <c r="A1269" s="6" t="str">
        <f>'3500 '!A1281</f>
        <v>b</v>
      </c>
      <c r="B1269" s="69" t="str">
        <f>'3500 '!B1281</f>
        <v/>
      </c>
      <c r="C1269" s="13" t="str">
        <f>'3500 '!C1281</f>
        <v>არაფინანსური აქტივების ზრდა</v>
      </c>
      <c r="D1269" s="14">
        <f>'3500 '!D1281</f>
        <v>0</v>
      </c>
      <c r="E1269" s="14">
        <f>'3500 '!E1281</f>
        <v>1.6</v>
      </c>
      <c r="F1269" s="44">
        <f>'3500 '!F1281</f>
        <v>1.6</v>
      </c>
      <c r="G1269" s="44">
        <f>'3500 '!G1281</f>
        <v>1.6</v>
      </c>
      <c r="H1269" s="53">
        <f>'3500 '!L1281</f>
        <v>1</v>
      </c>
      <c r="I1269" s="14">
        <f>'3500 '!M1281</f>
        <v>0</v>
      </c>
      <c r="J1269" s="14">
        <f>'3500 '!O1281</f>
        <v>0</v>
      </c>
      <c r="K1269" s="14">
        <f>'3500 '!S1281</f>
        <v>0</v>
      </c>
      <c r="L1269" s="44">
        <f>'3500 '!T1281</f>
        <v>0</v>
      </c>
      <c r="M1269" s="53">
        <f>'3500 '!U1281</f>
        <v>1</v>
      </c>
      <c r="N1269" s="63">
        <f>'3500 '!V1281</f>
        <v>0</v>
      </c>
      <c r="O1269" s="53">
        <f>'3500 '!AB1281</f>
        <v>1</v>
      </c>
      <c r="P1269" s="63">
        <f>G1269+'3500 '!W1281-K1269</f>
        <v>1.6</v>
      </c>
    </row>
    <row r="1270" spans="1:16" s="6" customFormat="1" x14ac:dyDescent="0.25">
      <c r="A1270" s="6" t="str">
        <f>'3500 '!A1282</f>
        <v>b</v>
      </c>
      <c r="B1270" s="69" t="str">
        <f>'3500 '!B1282</f>
        <v/>
      </c>
      <c r="C1270" s="13" t="str">
        <f>'3500 '!C1282</f>
        <v>ფინანსური აქტივების ზრდა</v>
      </c>
      <c r="D1270" s="14">
        <f>'3500 '!D1282</f>
        <v>0</v>
      </c>
      <c r="E1270" s="14">
        <f>'3500 '!E1282</f>
        <v>0</v>
      </c>
      <c r="F1270" s="44">
        <f>'3500 '!F1282</f>
        <v>0</v>
      </c>
      <c r="G1270" s="44">
        <f>'3500 '!G1282</f>
        <v>0</v>
      </c>
      <c r="H1270" s="53" t="str">
        <f>'3500 '!L1282</f>
        <v/>
      </c>
      <c r="I1270" s="14">
        <f>'3500 '!M1282</f>
        <v>0</v>
      </c>
      <c r="J1270" s="14">
        <f>'3500 '!O1282</f>
        <v>0</v>
      </c>
      <c r="K1270" s="14">
        <f>'3500 '!S1282</f>
        <v>0</v>
      </c>
      <c r="L1270" s="44">
        <f>'3500 '!T1282</f>
        <v>0</v>
      </c>
      <c r="M1270" s="53" t="str">
        <f>'3500 '!U1282</f>
        <v/>
      </c>
      <c r="N1270" s="63">
        <f>'3500 '!V1282</f>
        <v>0</v>
      </c>
      <c r="O1270" s="53" t="str">
        <f>'3500 '!AB1282</f>
        <v/>
      </c>
      <c r="P1270" s="63">
        <f>G1270+'3500 '!W1282-K1270</f>
        <v>0</v>
      </c>
    </row>
    <row r="1271" spans="1:16" s="6" customFormat="1" ht="15.75" thickBot="1" x14ac:dyDescent="0.3">
      <c r="A1271" s="6" t="str">
        <f>'3500 '!A1283</f>
        <v>b</v>
      </c>
      <c r="B1271" s="72" t="str">
        <f>'3500 '!B1283</f>
        <v/>
      </c>
      <c r="C1271" s="28" t="str">
        <f>'3500 '!C1283</f>
        <v>ვალდებულებების კლება</v>
      </c>
      <c r="D1271" s="18">
        <f>'3500 '!D1283</f>
        <v>0</v>
      </c>
      <c r="E1271" s="18">
        <f>'3500 '!E1283</f>
        <v>0</v>
      </c>
      <c r="F1271" s="46">
        <f>'3500 '!F1283</f>
        <v>0</v>
      </c>
      <c r="G1271" s="46">
        <f>'3500 '!G1283</f>
        <v>0</v>
      </c>
      <c r="H1271" s="55" t="str">
        <f>'3500 '!L1283</f>
        <v/>
      </c>
      <c r="I1271" s="18">
        <f>'3500 '!M1283</f>
        <v>0</v>
      </c>
      <c r="J1271" s="18">
        <f>'3500 '!O1283</f>
        <v>0</v>
      </c>
      <c r="K1271" s="18">
        <f>'3500 '!S1283</f>
        <v>0</v>
      </c>
      <c r="L1271" s="46">
        <f>'3500 '!T1283</f>
        <v>0</v>
      </c>
      <c r="M1271" s="55" t="str">
        <f>'3500 '!U1283</f>
        <v/>
      </c>
      <c r="N1271" s="65">
        <f>'3500 '!V1283</f>
        <v>0</v>
      </c>
      <c r="O1271" s="55" t="str">
        <f>'3500 '!AB1283</f>
        <v/>
      </c>
      <c r="P1271" s="65">
        <f>G1271+'3500 '!W1283-K1271</f>
        <v>0</v>
      </c>
    </row>
    <row r="1275" spans="1:16" ht="18" x14ac:dyDescent="0.25">
      <c r="C1275" s="89" t="s">
        <v>249</v>
      </c>
      <c r="E1275" s="99">
        <f>აპარ_გრაფ!F81</f>
        <v>34947.571000000004</v>
      </c>
      <c r="F1275" s="99">
        <f>აპარ_გრაფ!P81</f>
        <v>45192.401460000001</v>
      </c>
    </row>
    <row r="1276" spans="1:16" ht="18" x14ac:dyDescent="0.25">
      <c r="C1276" s="89" t="s">
        <v>250</v>
      </c>
      <c r="E1276" s="99">
        <f>'NCDC-გრაფ'!F154</f>
        <v>20445.043999999998</v>
      </c>
      <c r="F1276" s="99">
        <f>'NCDC-გრაფ'!P154</f>
        <v>27514.964199999999</v>
      </c>
    </row>
    <row r="1277" spans="1:16" ht="18" x14ac:dyDescent="0.25">
      <c r="C1277" s="89" t="s">
        <v>251</v>
      </c>
      <c r="D1277" s="96"/>
      <c r="E1277" s="99">
        <f>'რეგულ-Graphs'!F58</f>
        <v>2441.5619999999999</v>
      </c>
      <c r="F1277" s="99">
        <f>'რეგულ-Graphs'!P58</f>
        <v>2813.6090899999999</v>
      </c>
    </row>
    <row r="1278" spans="1:16" ht="18" x14ac:dyDescent="0.25">
      <c r="C1278" s="89" t="s">
        <v>252</v>
      </c>
      <c r="E1278" s="99">
        <f>'სასწ-graph'!F34</f>
        <v>16656.393</v>
      </c>
      <c r="F1278" s="99">
        <f>'სასწ-graph'!P34</f>
        <v>19228.308344999998</v>
      </c>
    </row>
    <row r="1279" spans="1:16" ht="18" x14ac:dyDescent="0.25">
      <c r="C1279" s="89" t="s">
        <v>253</v>
      </c>
      <c r="E1279" s="99">
        <f>'ტრეფ-გრაფ'!F4</f>
        <v>4755.9120000000003</v>
      </c>
      <c r="F1279" s="99">
        <f>'ტრეფ-გრაფ'!P4</f>
        <v>5330.2525800000003</v>
      </c>
    </row>
    <row r="1280" spans="1:16" ht="18" x14ac:dyDescent="0.25">
      <c r="C1280" s="89" t="s">
        <v>254</v>
      </c>
      <c r="E1280" s="99">
        <f>'სააგ-გრაფ'!F750</f>
        <v>2047729.9180000003</v>
      </c>
      <c r="F1280" s="99">
        <f>'სააგ-გრაფ'!P750</f>
        <v>2530320.1703499984</v>
      </c>
    </row>
    <row r="1281" spans="3:6" ht="18" x14ac:dyDescent="0.25">
      <c r="C1281" s="89" t="s">
        <v>255</v>
      </c>
      <c r="E1281" s="99">
        <f>F320+F332</f>
        <v>246.60000000000002</v>
      </c>
      <c r="F1281" s="99">
        <f>P320+P332</f>
        <v>206.97890999999998</v>
      </c>
    </row>
  </sheetData>
  <autoFilter ref="A3:P1271"/>
  <mergeCells count="1">
    <mergeCell ref="J2:K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P806"/>
  <sheetViews>
    <sheetView zoomScale="70" zoomScaleNormal="70" workbookViewId="0">
      <pane ySplit="3" topLeftCell="A4" activePane="bottomLeft" state="frozen"/>
      <selection pane="bottomLeft" activeCell="C3" activeCellId="5" sqref="C736:C747 F736:F747 P736:P747 F3 P3 C3"/>
    </sheetView>
  </sheetViews>
  <sheetFormatPr defaultRowHeight="15" x14ac:dyDescent="0.25"/>
  <cols>
    <col min="1" max="1" width="4.85546875" customWidth="1"/>
    <col min="2" max="2" width="13.85546875" customWidth="1"/>
    <col min="3" max="3" width="60.140625" customWidth="1"/>
    <col min="4" max="4" width="18.5703125" hidden="1" customWidth="1"/>
    <col min="5" max="5" width="13" bestFit="1" customWidth="1"/>
    <col min="6" max="6" width="15" bestFit="1" customWidth="1"/>
    <col min="7" max="7" width="14.42578125" customWidth="1"/>
    <col min="8" max="8" width="12.42578125" customWidth="1"/>
    <col min="9" max="9" width="12.140625" hidden="1" customWidth="1"/>
    <col min="10" max="10" width="15.7109375" hidden="1" customWidth="1"/>
    <col min="11" max="11" width="19" customWidth="1"/>
    <col min="12" max="12" width="21.42578125" customWidth="1"/>
    <col min="13" max="13" width="17.140625" customWidth="1"/>
    <col min="14" max="14" width="25" customWidth="1"/>
    <col min="15" max="15" width="20.7109375" customWidth="1"/>
    <col min="16" max="16" width="18.85546875" customWidth="1"/>
    <col min="17" max="16384" width="9.140625" style="78"/>
  </cols>
  <sheetData>
    <row r="2" spans="1:16" x14ac:dyDescent="0.25">
      <c r="K2" s="75"/>
    </row>
    <row r="3" spans="1:16" s="79" customFormat="1" ht="105.75" thickBot="1" x14ac:dyDescent="0.3">
      <c r="A3" s="3"/>
      <c r="B3" s="68" t="str">
        <f>სააგენტო!B3</f>
        <v>პროგრამული კოდი</v>
      </c>
      <c r="C3" s="4" t="str">
        <f>სააგენტო!C3</f>
        <v>დ ა ს ა ხ ე ლ ე ბ ა</v>
      </c>
      <c r="D3" s="4" t="str">
        <f>სააგენტო!D3</f>
        <v>დამტკიცებული საბიუჯეტო</v>
      </c>
      <c r="E3" s="4" t="str">
        <f>სააგენტო!E3</f>
        <v>2015 წლის დაზუსტებული გეგმა</v>
      </c>
      <c r="F3" s="39" t="str">
        <f>სააგენტო!F3</f>
        <v>9 თვის დაზუსტებული გეგმა</v>
      </c>
      <c r="G3" s="39" t="str">
        <f>სააგენტო!G3</f>
        <v>9 თვის საკასო</v>
      </c>
      <c r="H3" s="74" t="str">
        <f>სააგენტო!H3</f>
        <v>9 თვის საკასო 9 თვის  გეგმასთან მიმართებაში %</v>
      </c>
      <c r="I3" s="5" t="str">
        <f>სააგენტო!I3</f>
        <v>სექტემბრის მოსალოდნელი ხარჯი</v>
      </c>
      <c r="J3" s="82" t="str">
        <f>სააგენტო!J3</f>
        <v>მაისი</v>
      </c>
      <c r="K3" s="82" t="str">
        <f>სააგენტო!K3</f>
        <v>სექტემბრის საკასო ხარჯი</v>
      </c>
      <c r="L3" s="39" t="str">
        <f>სააგენტო!L3</f>
        <v>სხვაობა 9 თვის დაზუსტებულ გეგმასა და  9 თვის საკასოს შორის</v>
      </c>
      <c r="M3" s="58" t="str">
        <f>სააგენტო!M3</f>
        <v>9 თვის საკასო წლის  დაზუსტებულ გეგმასთან მიმართებაში %</v>
      </c>
      <c r="N3" s="58" t="str">
        <f>სააგენტო!N3</f>
        <v>სხვაობა 2015 წლის დაზუსტებულ გეგმასა და 9 თვის საკასოს შორის</v>
      </c>
      <c r="O3" s="58" t="str">
        <f>სააგენტო!T3</f>
        <v>წლის მოსალოდნელი ხარჯი 2015 წლის დაზუსტებულ გეგმასთან მიმართებაში</v>
      </c>
      <c r="P3" s="58" t="str">
        <f>'3500-გრაფ'!P3</f>
        <v>9 თვის მოსალოდნელი შესრულება</v>
      </c>
    </row>
    <row r="4" spans="1:16" s="6" customFormat="1" ht="33" thickTop="1" thickBot="1" x14ac:dyDescent="0.3">
      <c r="A4" s="6" t="str">
        <f>სააგენტო!A4</f>
        <v>a</v>
      </c>
      <c r="B4" s="67" t="str">
        <f>სააგენტო!B4</f>
        <v>35 01 04</v>
      </c>
      <c r="C4" s="19" t="str">
        <f>სააგენტო!C4</f>
        <v>სოციალური და ჯანმრთელობის დაცვის პროგრამების მართვა</v>
      </c>
      <c r="D4" s="7">
        <f>სააგენტო!D4</f>
        <v>23010</v>
      </c>
      <c r="E4" s="7">
        <f>სააგენტო!E4</f>
        <v>22723.106000000003</v>
      </c>
      <c r="F4" s="40">
        <f>სააგენტო!F4</f>
        <v>14923.041000000001</v>
      </c>
      <c r="G4" s="40">
        <f>სააგენტო!G4</f>
        <v>14673.032769999998</v>
      </c>
      <c r="H4" s="49">
        <f>სააგენტო!H4</f>
        <v>0.98324683085706166</v>
      </c>
      <c r="I4" s="7">
        <f>სააგენტო!I4</f>
        <v>1.7189999999999997E-2</v>
      </c>
      <c r="J4" s="7">
        <f>სააგენტო!J4</f>
        <v>1646.8380299999994</v>
      </c>
      <c r="K4" s="7">
        <f>სააგენტო!K4</f>
        <v>1602.2323499999984</v>
      </c>
      <c r="L4" s="40">
        <f>სააგენტო!L4</f>
        <v>250.0082300000031</v>
      </c>
      <c r="M4" s="49">
        <f>სააგენტო!M4</f>
        <v>0.64573182777037597</v>
      </c>
      <c r="N4" s="59">
        <f>სააგენტო!N4</f>
        <v>8050.0732300000054</v>
      </c>
      <c r="O4" s="49">
        <f>სააგენტო!T4</f>
        <v>0.99876455137779119</v>
      </c>
      <c r="P4" s="59">
        <f>G4+სააგენტო!O4-K4</f>
        <v>20144.200420000001</v>
      </c>
    </row>
    <row r="5" spans="1:16" s="6" customFormat="1" ht="18.75" thickTop="1" x14ac:dyDescent="0.25">
      <c r="A5" s="6" t="str">
        <f>სააგენტო!A5</f>
        <v>a</v>
      </c>
      <c r="B5" s="69">
        <f>სააგენტო!B5</f>
        <v>0</v>
      </c>
      <c r="C5" s="8" t="str">
        <f>სააგენტო!C5</f>
        <v>ხარჯები</v>
      </c>
      <c r="D5" s="9">
        <f>სააგენტო!D5</f>
        <v>22010</v>
      </c>
      <c r="E5" s="9">
        <f>სააგენტო!E5</f>
        <v>21790.398000000005</v>
      </c>
      <c r="F5" s="41">
        <f>სააგენტო!F5</f>
        <v>14670.333000000001</v>
      </c>
      <c r="G5" s="41">
        <f>სააგენტო!G5</f>
        <v>14429.235949999998</v>
      </c>
      <c r="H5" s="50">
        <f>სააგენტო!H5</f>
        <v>0.98356567298097441</v>
      </c>
      <c r="I5" s="9">
        <f>სააგენტო!I5</f>
        <v>1.7189999999999997E-2</v>
      </c>
      <c r="J5" s="9">
        <f>სააგენტო!J5</f>
        <v>1582.6923499999994</v>
      </c>
      <c r="K5" s="9">
        <f>სააგენტო!K5</f>
        <v>1514.1465499999995</v>
      </c>
      <c r="L5" s="41">
        <f>სააგენტო!L5</f>
        <v>241.09705000000213</v>
      </c>
      <c r="M5" s="50">
        <f>სააგენტო!M5</f>
        <v>0.66218322171077348</v>
      </c>
      <c r="N5" s="60">
        <f>სააგენტო!N5</f>
        <v>7361.1620500000063</v>
      </c>
      <c r="O5" s="50">
        <f>სააგენტო!T5</f>
        <v>0.9996713208267235</v>
      </c>
      <c r="P5" s="60">
        <f>G5+სააგენტო!O5-K5</f>
        <v>19382.8894</v>
      </c>
    </row>
    <row r="6" spans="1:16" s="6" customFormat="1" ht="18" x14ac:dyDescent="0.25">
      <c r="A6" s="6" t="str">
        <f>სააგენტო!A6</f>
        <v>a</v>
      </c>
      <c r="B6" s="70">
        <f>სააგენტო!B6</f>
        <v>0</v>
      </c>
      <c r="C6" s="29" t="str">
        <f>სააგენტო!C6</f>
        <v>შრომის ანაზღაურება</v>
      </c>
      <c r="D6" s="11">
        <f>სააგენტო!D6</f>
        <v>17000</v>
      </c>
      <c r="E6" s="11">
        <f>სააგენტო!E6</f>
        <v>16793.440000000002</v>
      </c>
      <c r="F6" s="42">
        <f>სააგენტო!F6</f>
        <v>11566.44</v>
      </c>
      <c r="G6" s="42">
        <f>სააგენტო!G6</f>
        <v>11520.981489999998</v>
      </c>
      <c r="H6" s="51">
        <f>სააგენტო!H6</f>
        <v>0.99606979243397253</v>
      </c>
      <c r="I6" s="11">
        <f>სააგენტო!I6</f>
        <v>0</v>
      </c>
      <c r="J6" s="11">
        <f>სააგენტო!J6</f>
        <v>1151.8494599999995</v>
      </c>
      <c r="K6" s="11">
        <f>სააგენტო!K6</f>
        <v>1230.5063499999997</v>
      </c>
      <c r="L6" s="42">
        <f>სააგენტო!L6</f>
        <v>45.458510000002207</v>
      </c>
      <c r="M6" s="51">
        <f>სააგენტო!M6</f>
        <v>0.68604059025428954</v>
      </c>
      <c r="N6" s="61">
        <f>სააგენტო!N6</f>
        <v>5272.458510000004</v>
      </c>
      <c r="O6" s="51">
        <f>სააგენტო!T6</f>
        <v>0.99985360295448678</v>
      </c>
      <c r="P6" s="61">
        <f>G6+სააგენტო!O6-K6</f>
        <v>15062.475139999999</v>
      </c>
    </row>
    <row r="7" spans="1:16" s="6" customFormat="1" ht="18" x14ac:dyDescent="0.25">
      <c r="A7" s="6" t="str">
        <f>სააგენტო!A7</f>
        <v>a</v>
      </c>
      <c r="B7" s="70">
        <f>სააგენტო!B7</f>
        <v>0</v>
      </c>
      <c r="C7" s="33" t="str">
        <f>სააგენტო!C7</f>
        <v>თანამდებობრივი სარგო</v>
      </c>
      <c r="D7" s="11">
        <f>სააგენტო!D7</f>
        <v>0</v>
      </c>
      <c r="E7" s="11">
        <f>სააგენტო!E7</f>
        <v>0</v>
      </c>
      <c r="F7" s="42">
        <f>სააგენტო!F7</f>
        <v>0</v>
      </c>
      <c r="G7" s="42">
        <f>სააგენტო!G7</f>
        <v>9940.9664899999989</v>
      </c>
      <c r="H7" s="51" t="str">
        <f>სააგენტო!H7</f>
        <v/>
      </c>
      <c r="I7" s="11">
        <f>სააგენტო!I7</f>
        <v>0</v>
      </c>
      <c r="J7" s="11">
        <f>სააგენტო!J7</f>
        <v>1041.8594599999997</v>
      </c>
      <c r="K7" s="11">
        <f>სააგენტო!K7</f>
        <v>9259.4851999999992</v>
      </c>
      <c r="L7" s="42" t="str">
        <f>სააგენტო!L7</f>
        <v/>
      </c>
      <c r="M7" s="51" t="str">
        <f>სააგენტო!M7</f>
        <v/>
      </c>
      <c r="N7" s="61" t="str">
        <f>სააგენტო!N7</f>
        <v/>
      </c>
      <c r="O7" s="51" t="str">
        <f>სააგენტო!T7</f>
        <v/>
      </c>
      <c r="P7" s="61">
        <f>G7+სააგენტო!O7-K7</f>
        <v>681.48128999999972</v>
      </c>
    </row>
    <row r="8" spans="1:16" s="6" customFormat="1" ht="18" x14ac:dyDescent="0.25">
      <c r="A8" s="6" t="str">
        <f>სააგენტო!A8</f>
        <v>a</v>
      </c>
      <c r="B8" s="70">
        <f>სააგენტო!B8</f>
        <v>0</v>
      </c>
      <c r="C8" s="33" t="str">
        <f>სააგენტო!C8</f>
        <v>პრემია</v>
      </c>
      <c r="D8" s="11">
        <f>სააგენტო!D8</f>
        <v>0</v>
      </c>
      <c r="E8" s="11">
        <f>სააგენტო!E8</f>
        <v>0</v>
      </c>
      <c r="F8" s="42">
        <f>სააგენტო!F8</f>
        <v>0</v>
      </c>
      <c r="G8" s="42">
        <f>სააგენტო!G8</f>
        <v>0</v>
      </c>
      <c r="H8" s="51" t="str">
        <f>სააგენტო!H8</f>
        <v/>
      </c>
      <c r="I8" s="11">
        <f>სააგენტო!I8</f>
        <v>0</v>
      </c>
      <c r="J8" s="11">
        <f>სააგენტო!J8</f>
        <v>0</v>
      </c>
      <c r="K8" s="11">
        <f>სააგენტო!K8</f>
        <v>0</v>
      </c>
      <c r="L8" s="42" t="str">
        <f>სააგენტო!L8</f>
        <v/>
      </c>
      <c r="M8" s="51" t="str">
        <f>სააგენტო!M8</f>
        <v/>
      </c>
      <c r="N8" s="61" t="str">
        <f>სააგენტო!N8</f>
        <v/>
      </c>
      <c r="O8" s="51" t="str">
        <f>სააგენტო!T8</f>
        <v/>
      </c>
      <c r="P8" s="61">
        <f>G8+სააგენტო!O8-K8</f>
        <v>0</v>
      </c>
    </row>
    <row r="9" spans="1:16" s="6" customFormat="1" ht="18" x14ac:dyDescent="0.25">
      <c r="A9" s="6" t="str">
        <f>სააგენტო!A9</f>
        <v>a</v>
      </c>
      <c r="B9" s="70">
        <f>სააგენტო!B9</f>
        <v>0</v>
      </c>
      <c r="C9" s="33" t="str">
        <f>სააგენტო!C9</f>
        <v>დანამატი</v>
      </c>
      <c r="D9" s="11">
        <f>სააგენტო!D9</f>
        <v>0</v>
      </c>
      <c r="E9" s="11">
        <f>სააგენტო!E9</f>
        <v>0</v>
      </c>
      <c r="F9" s="42">
        <f>სააგენტო!F9</f>
        <v>0</v>
      </c>
      <c r="G9" s="42">
        <f>სააგენტო!G9</f>
        <v>1580.0150000000001</v>
      </c>
      <c r="H9" s="51" t="str">
        <f>სააგენტო!H9</f>
        <v/>
      </c>
      <c r="I9" s="11">
        <f>სააგენტო!I9</f>
        <v>0</v>
      </c>
      <c r="J9" s="11">
        <f>სააგენტო!J9</f>
        <v>109.9899999999999</v>
      </c>
      <c r="K9" s="11">
        <f>სააგენტო!K9</f>
        <v>1580.0150000000001</v>
      </c>
      <c r="L9" s="42" t="str">
        <f>სააგენტო!L9</f>
        <v/>
      </c>
      <c r="M9" s="51" t="str">
        <f>სააგენტო!M9</f>
        <v/>
      </c>
      <c r="N9" s="61" t="str">
        <f>სააგენტო!N9</f>
        <v/>
      </c>
      <c r="O9" s="51" t="str">
        <f>სააგენტო!T9</f>
        <v/>
      </c>
      <c r="P9" s="61">
        <f>G9+სააგენტო!O9-K9</f>
        <v>0</v>
      </c>
    </row>
    <row r="10" spans="1:16" s="6" customFormat="1" ht="18" x14ac:dyDescent="0.25">
      <c r="A10" s="6" t="str">
        <f>სააგენტო!A10</f>
        <v>a</v>
      </c>
      <c r="B10" s="70">
        <f>სააგენტო!B10</f>
        <v>0</v>
      </c>
      <c r="C10" s="29" t="str">
        <f>სააგენტო!C10</f>
        <v>საქონელი და მომსახურება</v>
      </c>
      <c r="D10" s="11">
        <f>სააგენტო!D10</f>
        <v>4860</v>
      </c>
      <c r="E10" s="11">
        <f>სააგენტო!E10</f>
        <v>4700.3790000000008</v>
      </c>
      <c r="F10" s="42">
        <f>სააგენტო!F10</f>
        <v>2845.4140000000002</v>
      </c>
      <c r="G10" s="42">
        <f>სააგენტო!G10</f>
        <v>2658.5596399999995</v>
      </c>
      <c r="H10" s="51">
        <f>სააგენტო!H10</f>
        <v>0.93433139782119556</v>
      </c>
      <c r="I10" s="11">
        <f>სააგენტო!I10</f>
        <v>0</v>
      </c>
      <c r="J10" s="11">
        <f>სააგენტო!J10</f>
        <v>417.54008999999985</v>
      </c>
      <c r="K10" s="11">
        <f>სააგენტო!K10</f>
        <v>272.89237999999932</v>
      </c>
      <c r="L10" s="42">
        <f>სააგენტო!L10</f>
        <v>186.85436000000072</v>
      </c>
      <c r="M10" s="51">
        <f>სააგენტო!M10</f>
        <v>0.5656053777791108</v>
      </c>
      <c r="N10" s="61">
        <f>სააგენტო!N10</f>
        <v>2041.8193600000013</v>
      </c>
      <c r="O10" s="51">
        <f>სააგენტო!T10</f>
        <v>0.99961293334005596</v>
      </c>
      <c r="P10" s="61">
        <f>G10+სააგენტო!O10-K10</f>
        <v>4041.7672600000005</v>
      </c>
    </row>
    <row r="11" spans="1:16" s="6" customFormat="1" ht="18" x14ac:dyDescent="0.25">
      <c r="A11" s="6" t="str">
        <f>სააგენტო!A11</f>
        <v>a</v>
      </c>
      <c r="B11" s="70">
        <f>სააგენტო!B11</f>
        <v>0</v>
      </c>
      <c r="C11" s="33" t="str">
        <f>სააგენტო!C11</f>
        <v>მ.შ. შტატგარეშეთა შრომის ანაზღაურება</v>
      </c>
      <c r="D11" s="11">
        <f>სააგენტო!D11</f>
        <v>0</v>
      </c>
      <c r="E11" s="11">
        <f>სააგენტო!E11</f>
        <v>0</v>
      </c>
      <c r="F11" s="42">
        <f>სააგენტო!F11</f>
        <v>0</v>
      </c>
      <c r="G11" s="42">
        <f>სააგენტო!G11</f>
        <v>629.79859999999996</v>
      </c>
      <c r="H11" s="51" t="str">
        <f>სააგენტო!H11</f>
        <v/>
      </c>
      <c r="I11" s="11">
        <f>სააგენტო!I11</f>
        <v>0</v>
      </c>
      <c r="J11" s="11">
        <f>სააგენტო!J11</f>
        <v>68.492979999999989</v>
      </c>
      <c r="K11" s="11">
        <f>სააგენტო!K11</f>
        <v>629.79859999999996</v>
      </c>
      <c r="L11" s="42" t="str">
        <f>სააგენტო!L11</f>
        <v/>
      </c>
      <c r="M11" s="51" t="str">
        <f>სააგენტო!M11</f>
        <v/>
      </c>
      <c r="N11" s="61" t="str">
        <f>სააგენტო!N11</f>
        <v/>
      </c>
      <c r="O11" s="51" t="str">
        <f>სააგენტო!T11</f>
        <v/>
      </c>
      <c r="P11" s="61">
        <f>G11+სააგენტო!O11-K11</f>
        <v>0</v>
      </c>
    </row>
    <row r="12" spans="1:16" s="6" customFormat="1" ht="18" x14ac:dyDescent="0.25">
      <c r="A12" s="6" t="str">
        <f>სააგენტო!A12</f>
        <v>b</v>
      </c>
      <c r="B12" s="70">
        <f>სააგენტო!B12</f>
        <v>0</v>
      </c>
      <c r="C12" s="10" t="str">
        <f>სააგენტო!C12</f>
        <v>პროცენტი</v>
      </c>
      <c r="D12" s="12">
        <f>სააგენტო!D12</f>
        <v>0</v>
      </c>
      <c r="E12" s="12">
        <f>სააგენტო!E12</f>
        <v>0</v>
      </c>
      <c r="F12" s="43">
        <f>სააგენტო!F12</f>
        <v>0</v>
      </c>
      <c r="G12" s="43">
        <f>სააგენტო!G12</f>
        <v>0</v>
      </c>
      <c r="H12" s="52" t="str">
        <f>სააგენტო!H12</f>
        <v/>
      </c>
      <c r="I12" s="12">
        <f>სააგენტო!I12</f>
        <v>0</v>
      </c>
      <c r="J12" s="12">
        <f>სააგენტო!J12</f>
        <v>0</v>
      </c>
      <c r="K12" s="12">
        <f>სააგენტო!K12</f>
        <v>0</v>
      </c>
      <c r="L12" s="43">
        <f>სააგენტო!L12</f>
        <v>0</v>
      </c>
      <c r="M12" s="52" t="str">
        <f>სააგენტო!M12</f>
        <v/>
      </c>
      <c r="N12" s="62">
        <f>სააგენტო!N12</f>
        <v>0</v>
      </c>
      <c r="O12" s="52" t="str">
        <f>სააგენტო!T12</f>
        <v/>
      </c>
      <c r="P12" s="62">
        <f>G12+სააგენტო!O12-K12</f>
        <v>0</v>
      </c>
    </row>
    <row r="13" spans="1:16" s="6" customFormat="1" ht="18" x14ac:dyDescent="0.25">
      <c r="A13" s="6" t="str">
        <f>სააგენტო!A13</f>
        <v>b</v>
      </c>
      <c r="B13" s="70" t="str">
        <f>სააგენტო!B13</f>
        <v/>
      </c>
      <c r="C13" s="10" t="str">
        <f>სააგენტო!C13</f>
        <v>სუბსიდიები</v>
      </c>
      <c r="D13" s="12">
        <f>სააგენტო!D13</f>
        <v>0</v>
      </c>
      <c r="E13" s="12">
        <f>სააგენტო!E13</f>
        <v>0</v>
      </c>
      <c r="F13" s="43">
        <f>სააგენტო!F13</f>
        <v>0</v>
      </c>
      <c r="G13" s="43">
        <f>სააგენტო!G13</f>
        <v>0</v>
      </c>
      <c r="H13" s="52" t="str">
        <f>სააგენტო!H13</f>
        <v/>
      </c>
      <c r="I13" s="12">
        <f>სააგენტო!I13</f>
        <v>0</v>
      </c>
      <c r="J13" s="12">
        <f>სააგენტო!J13</f>
        <v>0</v>
      </c>
      <c r="K13" s="12">
        <f>სააგენტო!K13</f>
        <v>0</v>
      </c>
      <c r="L13" s="43">
        <f>სააგენტო!L13</f>
        <v>0</v>
      </c>
      <c r="M13" s="52" t="str">
        <f>სააგენტო!M13</f>
        <v/>
      </c>
      <c r="N13" s="62">
        <f>სააგენტო!N13</f>
        <v>0</v>
      </c>
      <c r="O13" s="52" t="str">
        <f>სააგენტო!T13</f>
        <v/>
      </c>
      <c r="P13" s="62">
        <f>G13+სააგენტო!O13-K13</f>
        <v>0</v>
      </c>
    </row>
    <row r="14" spans="1:16" s="6" customFormat="1" ht="18" x14ac:dyDescent="0.25">
      <c r="A14" s="6" t="str">
        <f>სააგენტო!A14</f>
        <v>a</v>
      </c>
      <c r="B14" s="70" t="str">
        <f>სააგენტო!B14</f>
        <v/>
      </c>
      <c r="C14" s="10" t="str">
        <f>სააგენტო!C14</f>
        <v>გრანტები</v>
      </c>
      <c r="D14" s="12">
        <f>სააგენტო!D14</f>
        <v>0</v>
      </c>
      <c r="E14" s="12">
        <f>სააგენტო!E14</f>
        <v>2.5</v>
      </c>
      <c r="F14" s="43">
        <f>სააგენტო!F14</f>
        <v>2.5</v>
      </c>
      <c r="G14" s="43">
        <f>სააგენტო!G14</f>
        <v>2.4289099999999997</v>
      </c>
      <c r="H14" s="52">
        <f>სააგენტო!H14</f>
        <v>0.97156399999999987</v>
      </c>
      <c r="I14" s="12">
        <f>სააგენტო!I14</f>
        <v>0</v>
      </c>
      <c r="J14" s="12">
        <f>სააგენტო!J14</f>
        <v>0</v>
      </c>
      <c r="K14" s="12">
        <f>სააგენტო!K14</f>
        <v>0</v>
      </c>
      <c r="L14" s="43">
        <f>სააგენტო!L14</f>
        <v>7.109000000000032E-2</v>
      </c>
      <c r="M14" s="52">
        <f>სააგენტო!M14</f>
        <v>0.97156399999999987</v>
      </c>
      <c r="N14" s="62">
        <f>სააგენტო!N14</f>
        <v>7.109000000000032E-2</v>
      </c>
      <c r="O14" s="52">
        <f>სააგენტო!T14</f>
        <v>0.97156399999999987</v>
      </c>
      <c r="P14" s="62">
        <f>G14+სააგენტო!O14-K14</f>
        <v>2.4289099999999997</v>
      </c>
    </row>
    <row r="15" spans="1:16" s="6" customFormat="1" ht="18" x14ac:dyDescent="0.25">
      <c r="A15" s="6" t="str">
        <f>სააგენტო!A15</f>
        <v>a</v>
      </c>
      <c r="B15" s="70" t="str">
        <f>სააგენტო!B15</f>
        <v/>
      </c>
      <c r="C15" s="29" t="str">
        <f>სააგენტო!C15</f>
        <v>სოციალური უზრუნველყოფა</v>
      </c>
      <c r="D15" s="11">
        <f>სააგენტო!D15</f>
        <v>100</v>
      </c>
      <c r="E15" s="11">
        <f>სააგენტო!E15</f>
        <v>249</v>
      </c>
      <c r="F15" s="42">
        <f>სააგენტო!F15</f>
        <v>231.4</v>
      </c>
      <c r="G15" s="42">
        <f>სააგენტო!G15</f>
        <v>224.94570999999999</v>
      </c>
      <c r="H15" s="51">
        <f>სააგენტო!H15</f>
        <v>0.97210764909248049</v>
      </c>
      <c r="I15" s="11">
        <f>სააგენტო!I15</f>
        <v>0</v>
      </c>
      <c r="J15" s="11">
        <f>სააგენტო!J15</f>
        <v>11.111849999999977</v>
      </c>
      <c r="K15" s="11">
        <f>სააგენტო!K15</f>
        <v>6.4979700000000093</v>
      </c>
      <c r="L15" s="42">
        <f>სააგენტო!L15</f>
        <v>6.4542900000000145</v>
      </c>
      <c r="M15" s="51">
        <f>სააგენტო!M15</f>
        <v>0.9033964257028112</v>
      </c>
      <c r="N15" s="61">
        <f>სააგენტო!N15</f>
        <v>24.054290000000009</v>
      </c>
      <c r="O15" s="51">
        <f>სააგენტო!T15</f>
        <v>0.99978196787148588</v>
      </c>
      <c r="P15" s="61">
        <f>G15+სააგენტო!O15-K15</f>
        <v>240.64773999999997</v>
      </c>
    </row>
    <row r="16" spans="1:16" s="6" customFormat="1" ht="18" x14ac:dyDescent="0.25">
      <c r="A16" s="6" t="str">
        <f>სააგენტო!A16</f>
        <v>a</v>
      </c>
      <c r="B16" s="70" t="str">
        <f>სააგენტო!B16</f>
        <v/>
      </c>
      <c r="C16" s="29" t="str">
        <f>სააგენტო!C16</f>
        <v>სხვა ხარჯები</v>
      </c>
      <c r="D16" s="11">
        <f>სააგენტო!D16</f>
        <v>50</v>
      </c>
      <c r="E16" s="11">
        <f>სააგენტო!E16</f>
        <v>45.079000000000008</v>
      </c>
      <c r="F16" s="42">
        <f>სააგენტო!F16</f>
        <v>24.579000000000001</v>
      </c>
      <c r="G16" s="42">
        <f>სააგენტო!G16</f>
        <v>22.320200000000007</v>
      </c>
      <c r="H16" s="51">
        <f>სააგენტო!H16</f>
        <v>0.90810041091989124</v>
      </c>
      <c r="I16" s="11">
        <f>სააგენტო!I16</f>
        <v>1.7189999999999997E-2</v>
      </c>
      <c r="J16" s="11">
        <f>სააგენტო!J16</f>
        <v>2.1909500000000004</v>
      </c>
      <c r="K16" s="11">
        <f>სააგენტო!K16</f>
        <v>4.2498500000000057</v>
      </c>
      <c r="L16" s="42">
        <f>სააგენტო!L16</f>
        <v>2.2587999999999937</v>
      </c>
      <c r="M16" s="51">
        <f>სააგენტო!M16</f>
        <v>0.49513520708090247</v>
      </c>
      <c r="N16" s="61">
        <f>სააგენტო!N16</f>
        <v>22.758800000000001</v>
      </c>
      <c r="O16" s="51">
        <f>სააგენტო!T16</f>
        <v>0.93880077197808287</v>
      </c>
      <c r="P16" s="61">
        <f>G16+სააგენტო!O16-K16</f>
        <v>35.570350000000005</v>
      </c>
    </row>
    <row r="17" spans="1:16" s="6" customFormat="1" ht="18" x14ac:dyDescent="0.25">
      <c r="A17" s="6" t="str">
        <f>სააგენტო!A17</f>
        <v>a</v>
      </c>
      <c r="B17" s="69" t="str">
        <f>სააგენტო!B17</f>
        <v/>
      </c>
      <c r="C17" s="8" t="str">
        <f>სააგენტო!C17</f>
        <v>არაფინანსური აქტივების ზრდა</v>
      </c>
      <c r="D17" s="9">
        <f>სააგენტო!D17</f>
        <v>1000</v>
      </c>
      <c r="E17" s="9">
        <f>სააგენტო!E17</f>
        <v>932.70799999999997</v>
      </c>
      <c r="F17" s="41">
        <f>სააგენტო!F17</f>
        <v>252.708</v>
      </c>
      <c r="G17" s="41">
        <f>სააგენტო!G17</f>
        <v>243.79682</v>
      </c>
      <c r="H17" s="50">
        <f>სააგენტო!H17</f>
        <v>0.96473724614970635</v>
      </c>
      <c r="I17" s="9">
        <f>სააგენტო!I17</f>
        <v>0</v>
      </c>
      <c r="J17" s="9">
        <f>სააგენტო!J17</f>
        <v>64.145679999999984</v>
      </c>
      <c r="K17" s="9">
        <f>სააგენტო!K17</f>
        <v>88.085800000000006</v>
      </c>
      <c r="L17" s="41">
        <f>სააგენტო!L17</f>
        <v>8.9111800000000017</v>
      </c>
      <c r="M17" s="50">
        <f>სააგენტო!M17</f>
        <v>0.26138600719625005</v>
      </c>
      <c r="N17" s="60">
        <f>სააგენტო!N17</f>
        <v>688.91117999999994</v>
      </c>
      <c r="O17" s="50">
        <f>სააგენტო!T17</f>
        <v>0.97758014298151197</v>
      </c>
      <c r="P17" s="60">
        <f>G17+სააგენტო!O17-K17</f>
        <v>761.3110200000001</v>
      </c>
    </row>
    <row r="18" spans="1:16" s="6" customFormat="1" x14ac:dyDescent="0.25">
      <c r="A18" s="6" t="str">
        <f>სააგენტო!A18</f>
        <v>b</v>
      </c>
      <c r="B18" s="69" t="str">
        <f>სააგენტო!B18</f>
        <v/>
      </c>
      <c r="C18" s="13" t="str">
        <f>სააგენტო!C18</f>
        <v>ფინანსური აქტივების ზრდა</v>
      </c>
      <c r="D18" s="14">
        <f>სააგენტო!D18</f>
        <v>0</v>
      </c>
      <c r="E18" s="14">
        <f>სააგენტო!E18</f>
        <v>0</v>
      </c>
      <c r="F18" s="44">
        <f>სააგენტო!F18</f>
        <v>0</v>
      </c>
      <c r="G18" s="44">
        <f>სააგენტო!G18</f>
        <v>0</v>
      </c>
      <c r="H18" s="53" t="str">
        <f>სააგენტო!H18</f>
        <v/>
      </c>
      <c r="I18" s="14">
        <f>სააგენტო!I18</f>
        <v>0</v>
      </c>
      <c r="J18" s="14">
        <f>სააგენტო!J18</f>
        <v>0</v>
      </c>
      <c r="K18" s="14">
        <f>სააგენტო!K18</f>
        <v>0</v>
      </c>
      <c r="L18" s="44">
        <f>სააგენტო!L18</f>
        <v>0</v>
      </c>
      <c r="M18" s="53" t="str">
        <f>სააგენტო!M18</f>
        <v/>
      </c>
      <c r="N18" s="63">
        <f>სააგენტო!N18</f>
        <v>0</v>
      </c>
      <c r="O18" s="53" t="str">
        <f>სააგენტო!T18</f>
        <v/>
      </c>
      <c r="P18" s="63">
        <f>G18+სააგენტო!O18-K18</f>
        <v>0</v>
      </c>
    </row>
    <row r="19" spans="1:16" s="6" customFormat="1" ht="15.75" thickBot="1" x14ac:dyDescent="0.3">
      <c r="A19" s="6" t="str">
        <f>სააგენტო!A19</f>
        <v>b</v>
      </c>
      <c r="B19" s="71" t="str">
        <f>სააგენტო!B19</f>
        <v/>
      </c>
      <c r="C19" s="17" t="str">
        <f>სააგენტო!C19</f>
        <v>ვალდებულებების კლება</v>
      </c>
      <c r="D19" s="18">
        <f>სააგენტო!D19</f>
        <v>0</v>
      </c>
      <c r="E19" s="18">
        <f>სააგენტო!E19</f>
        <v>0</v>
      </c>
      <c r="F19" s="46">
        <f>სააგენტო!F19</f>
        <v>0</v>
      </c>
      <c r="G19" s="46">
        <f>სააგენტო!G19</f>
        <v>0</v>
      </c>
      <c r="H19" s="55" t="str">
        <f>სააგენტო!H19</f>
        <v/>
      </c>
      <c r="I19" s="18">
        <f>სააგენტო!I19</f>
        <v>0</v>
      </c>
      <c r="J19" s="18">
        <f>სააგენტო!J19</f>
        <v>0</v>
      </c>
      <c r="K19" s="18">
        <f>სააგენტო!K19</f>
        <v>0</v>
      </c>
      <c r="L19" s="46">
        <f>სააგენტო!L19</f>
        <v>0</v>
      </c>
      <c r="M19" s="55" t="str">
        <f>სააგენტო!M19</f>
        <v/>
      </c>
      <c r="N19" s="65">
        <f>სააგენტო!N19</f>
        <v>0</v>
      </c>
      <c r="O19" s="55" t="str">
        <f>სააგენტო!T19</f>
        <v/>
      </c>
      <c r="P19" s="65">
        <f>G19+სააგენტო!O19-K19</f>
        <v>0</v>
      </c>
    </row>
    <row r="20" spans="1:16" s="6" customFormat="1" ht="31.5" thickTop="1" thickBot="1" x14ac:dyDescent="0.3">
      <c r="A20" s="6" t="str">
        <f>სააგენტო!A20</f>
        <v>b</v>
      </c>
      <c r="B20" s="67" t="str">
        <f>სააგენტო!B20</f>
        <v>35 01 04 01</v>
      </c>
      <c r="C20" s="21" t="str">
        <f>სააგენტო!C20</f>
        <v>სსიპ - სოციალური მომსახურების სააგენტო (აპარატი)</v>
      </c>
      <c r="D20" s="22">
        <f>სააგენტო!D20</f>
        <v>13730</v>
      </c>
      <c r="E20" s="23">
        <f>სააგენტო!E20</f>
        <v>21541.608999999997</v>
      </c>
      <c r="F20" s="47">
        <f>სააგენტო!F20</f>
        <v>13820.296</v>
      </c>
      <c r="G20" s="47">
        <f>სააგენტო!G20</f>
        <v>13649.753279999999</v>
      </c>
      <c r="H20" s="56">
        <f>სააგენტო!H20</f>
        <v>0.98765998065453875</v>
      </c>
      <c r="I20" s="22">
        <f>სააგენტო!I20</f>
        <v>0</v>
      </c>
      <c r="J20" s="22">
        <f>სააგენტო!J20</f>
        <v>1610.8384299999993</v>
      </c>
      <c r="K20" s="22">
        <f>სააგენტო!K20</f>
        <v>1570.8084399999971</v>
      </c>
      <c r="L20" s="47">
        <f>სააგენტო!L20</f>
        <v>170.54272000000128</v>
      </c>
      <c r="M20" s="56">
        <f>სააგენტო!M20</f>
        <v>0.63364594910250205</v>
      </c>
      <c r="N20" s="66">
        <f>სააგენტო!N20</f>
        <v>7891.8557199999977</v>
      </c>
      <c r="O20" s="56">
        <f>სააგენტო!T20</f>
        <v>0</v>
      </c>
      <c r="P20" s="66">
        <f>G20+სააგენტო!O20-K20</f>
        <v>19017.744840000003</v>
      </c>
    </row>
    <row r="21" spans="1:16" s="6" customFormat="1" ht="15.75" thickTop="1" x14ac:dyDescent="0.25">
      <c r="A21" s="6" t="str">
        <f>სააგენტო!A21</f>
        <v>b</v>
      </c>
      <c r="B21" s="69" t="str">
        <f>სააგენტო!B21</f>
        <v/>
      </c>
      <c r="C21" s="13" t="str">
        <f>სააგენტო!C21</f>
        <v>ხარჯები</v>
      </c>
      <c r="D21" s="14">
        <f>სააგენტო!D21</f>
        <v>12730</v>
      </c>
      <c r="E21" s="14">
        <f>სააგენტო!E21</f>
        <v>20608.900999999998</v>
      </c>
      <c r="F21" s="44">
        <f>სააგენტო!F21</f>
        <v>13567.588</v>
      </c>
      <c r="G21" s="44">
        <f>სააგენტო!G21</f>
        <v>13405.956459999999</v>
      </c>
      <c r="H21" s="53">
        <f>სააგენტო!H21</f>
        <v>0.98808693630732303</v>
      </c>
      <c r="I21" s="14">
        <f>სააგენტო!I21</f>
        <v>0</v>
      </c>
      <c r="J21" s="14">
        <f>სააგენტო!J21</f>
        <v>1546.6927499999993</v>
      </c>
      <c r="K21" s="14">
        <f>სააგენტო!K21</f>
        <v>1482.7226399999981</v>
      </c>
      <c r="L21" s="44">
        <f>სააგენტო!L21</f>
        <v>161.63154000000031</v>
      </c>
      <c r="M21" s="53">
        <f>სააგენტო!M21</f>
        <v>0.65049351539900169</v>
      </c>
      <c r="N21" s="63">
        <f>სააგენტო!N21</f>
        <v>7202.9445399999986</v>
      </c>
      <c r="O21" s="53">
        <f>სააგენტო!T21</f>
        <v>0</v>
      </c>
      <c r="P21" s="63">
        <f>G21+სააგენტო!O21-K21</f>
        <v>18256.433819999998</v>
      </c>
    </row>
    <row r="22" spans="1:16" s="6" customFormat="1" ht="18" x14ac:dyDescent="0.25">
      <c r="A22" s="6" t="str">
        <f>სააგენტო!A22</f>
        <v>b</v>
      </c>
      <c r="B22" s="70">
        <f>სააგენტო!B22</f>
        <v>0</v>
      </c>
      <c r="C22" s="29" t="str">
        <f>სააგენტო!C22</f>
        <v>შრომის ანაზღაურება</v>
      </c>
      <c r="D22" s="12">
        <f>სააგენტო!D22</f>
        <v>8229</v>
      </c>
      <c r="E22" s="12">
        <f>სააგენტო!E22</f>
        <v>16111.955</v>
      </c>
      <c r="F22" s="43">
        <f>სააგენტო!F22</f>
        <v>10884.955</v>
      </c>
      <c r="G22" s="43">
        <f>სააგენტო!G22</f>
        <v>10839.500199999999</v>
      </c>
      <c r="H22" s="52">
        <f>სააგენტო!H22</f>
        <v>0.99582407093093162</v>
      </c>
      <c r="I22" s="12">
        <f>სააგენტო!I22</f>
        <v>0</v>
      </c>
      <c r="J22" s="12">
        <f>სააგენტო!J22</f>
        <v>1151.8494599999995</v>
      </c>
      <c r="K22" s="12">
        <f>სააგენტო!K22</f>
        <v>1230.5063499999997</v>
      </c>
      <c r="L22" s="43">
        <f>სააგენტო!L22</f>
        <v>45.454800000001342</v>
      </c>
      <c r="M22" s="52">
        <f>სააგენტო!M22</f>
        <v>0.67276132536368172</v>
      </c>
      <c r="N22" s="62">
        <f>სააგენტო!N22</f>
        <v>5272.4548000000013</v>
      </c>
      <c r="O22" s="52">
        <f>სააგენტო!T22</f>
        <v>0</v>
      </c>
      <c r="P22" s="62">
        <f>G22+სააგენტო!O22-K22</f>
        <v>14380.993849999999</v>
      </c>
    </row>
    <row r="23" spans="1:16" s="6" customFormat="1" ht="18" x14ac:dyDescent="0.25">
      <c r="A23" s="6" t="str">
        <f>სააგენტო!A23</f>
        <v>b</v>
      </c>
      <c r="B23" s="70">
        <f>სააგენტო!B23</f>
        <v>0</v>
      </c>
      <c r="C23" s="33" t="str">
        <f>სააგენტო!C23</f>
        <v>თანამდებობრივი სარგო</v>
      </c>
      <c r="D23" s="12">
        <f>სააგენტო!D23</f>
        <v>0</v>
      </c>
      <c r="E23" s="12">
        <f>სააგენტო!E23</f>
        <v>0</v>
      </c>
      <c r="F23" s="43">
        <f>სააგენტო!F23</f>
        <v>0</v>
      </c>
      <c r="G23" s="43">
        <f>სააგენტო!G23</f>
        <v>9259.4851999999992</v>
      </c>
      <c r="H23" s="52" t="str">
        <f>სააგენტო!H23</f>
        <v/>
      </c>
      <c r="I23" s="12">
        <f>სააგენტო!I23</f>
        <v>0</v>
      </c>
      <c r="J23" s="12">
        <f>სააგენტო!J23</f>
        <v>1041.8594599999997</v>
      </c>
      <c r="K23" s="12">
        <f>სააგენტო!K23</f>
        <v>9259.4851999999992</v>
      </c>
      <c r="L23" s="43" t="str">
        <f>სააგენტო!L23</f>
        <v/>
      </c>
      <c r="M23" s="52" t="str">
        <f>სააგენტო!M23</f>
        <v/>
      </c>
      <c r="N23" s="62" t="str">
        <f>სააგენტო!N23</f>
        <v/>
      </c>
      <c r="O23" s="52">
        <f>სააგენტო!T23</f>
        <v>0</v>
      </c>
      <c r="P23" s="62">
        <f>G23+სააგენტო!O23-K23</f>
        <v>0</v>
      </c>
    </row>
    <row r="24" spans="1:16" s="6" customFormat="1" ht="18" x14ac:dyDescent="0.25">
      <c r="A24" s="6" t="str">
        <f>სააგენტო!A24</f>
        <v>b</v>
      </c>
      <c r="B24" s="70">
        <f>სააგენტო!B24</f>
        <v>0</v>
      </c>
      <c r="C24" s="33" t="str">
        <f>სააგენტო!C24</f>
        <v>პრემია</v>
      </c>
      <c r="D24" s="12">
        <f>სააგენტო!D24</f>
        <v>0</v>
      </c>
      <c r="E24" s="12">
        <f>სააგენტო!E24</f>
        <v>0</v>
      </c>
      <c r="F24" s="43">
        <f>სააგენტო!F24</f>
        <v>0</v>
      </c>
      <c r="G24" s="43">
        <f>სააგენტო!G24</f>
        <v>0</v>
      </c>
      <c r="H24" s="52" t="str">
        <f>სააგენტო!H24</f>
        <v/>
      </c>
      <c r="I24" s="12">
        <f>სააგენტო!I24</f>
        <v>0</v>
      </c>
      <c r="J24" s="12">
        <f>სააგენტო!J24</f>
        <v>0</v>
      </c>
      <c r="K24" s="12">
        <f>სააგენტო!K24</f>
        <v>0</v>
      </c>
      <c r="L24" s="43" t="str">
        <f>სააგენტო!L24</f>
        <v/>
      </c>
      <c r="M24" s="52" t="str">
        <f>სააგენტო!M24</f>
        <v/>
      </c>
      <c r="N24" s="62" t="str">
        <f>სააგენტო!N24</f>
        <v/>
      </c>
      <c r="O24" s="52">
        <f>სააგენტო!T24</f>
        <v>0</v>
      </c>
      <c r="P24" s="62">
        <f>G24+სააგენტო!O24-K24</f>
        <v>0</v>
      </c>
    </row>
    <row r="25" spans="1:16" s="6" customFormat="1" ht="18" x14ac:dyDescent="0.25">
      <c r="A25" s="6" t="str">
        <f>სააგენტო!A25</f>
        <v>b</v>
      </c>
      <c r="B25" s="70">
        <f>სააგენტო!B25</f>
        <v>0</v>
      </c>
      <c r="C25" s="33" t="str">
        <f>სააგენტო!C25</f>
        <v>დანამატი</v>
      </c>
      <c r="D25" s="12">
        <f>სააგენტო!D25</f>
        <v>0</v>
      </c>
      <c r="E25" s="12">
        <f>სააგენტო!E25</f>
        <v>0</v>
      </c>
      <c r="F25" s="43">
        <f>სააგენტო!F25</f>
        <v>0</v>
      </c>
      <c r="G25" s="43">
        <f>სააგენტო!G25</f>
        <v>1580.0150000000001</v>
      </c>
      <c r="H25" s="52" t="str">
        <f>სააგენტო!H25</f>
        <v/>
      </c>
      <c r="I25" s="12">
        <f>სააგენტო!I25</f>
        <v>0</v>
      </c>
      <c r="J25" s="12">
        <f>სააგენტო!J25</f>
        <v>109.9899999999999</v>
      </c>
      <c r="K25" s="12">
        <f>სააგენტო!K25</f>
        <v>1580.0150000000001</v>
      </c>
      <c r="L25" s="43" t="str">
        <f>სააგენტო!L25</f>
        <v/>
      </c>
      <c r="M25" s="52" t="str">
        <f>სააგენტო!M25</f>
        <v/>
      </c>
      <c r="N25" s="62" t="str">
        <f>სააგენტო!N25</f>
        <v/>
      </c>
      <c r="O25" s="52">
        <f>სააგენტო!T25</f>
        <v>0</v>
      </c>
      <c r="P25" s="62">
        <f>G25+სააგენტო!O25-K25</f>
        <v>0</v>
      </c>
    </row>
    <row r="26" spans="1:16" s="6" customFormat="1" ht="18" x14ac:dyDescent="0.25">
      <c r="A26" s="6" t="str">
        <f>სააგენტო!A26</f>
        <v>b</v>
      </c>
      <c r="B26" s="70">
        <f>სააგენტო!B26</f>
        <v>0</v>
      </c>
      <c r="C26" s="29" t="str">
        <f>სააგენტო!C26</f>
        <v>საქონელი და მომსახურება</v>
      </c>
      <c r="D26" s="12">
        <f>სააგენტო!D26</f>
        <v>4397</v>
      </c>
      <c r="E26" s="12">
        <f>სააგენტო!E26</f>
        <v>4259.4989999999998</v>
      </c>
      <c r="F26" s="43">
        <f>სააგენტო!F26</f>
        <v>2477.7739999999999</v>
      </c>
      <c r="G26" s="43">
        <f>სააგენტო!G26</f>
        <v>2363.0105099999996</v>
      </c>
      <c r="H26" s="52">
        <f>სააგენტო!H26</f>
        <v>0.95368282579444286</v>
      </c>
      <c r="I26" s="12">
        <f>სააგენტო!I26</f>
        <v>0</v>
      </c>
      <c r="J26" s="12">
        <f>სააგენტო!J26</f>
        <v>384.24448999999981</v>
      </c>
      <c r="K26" s="12">
        <f>სააგენტო!K26</f>
        <v>245.39200999999957</v>
      </c>
      <c r="L26" s="43">
        <f>სააგენტო!L26</f>
        <v>114.76349000000027</v>
      </c>
      <c r="M26" s="52">
        <f>სააგენტო!M26</f>
        <v>0.55476254601773578</v>
      </c>
      <c r="N26" s="62">
        <f>სააგენტო!N26</f>
        <v>1896.4884900000002</v>
      </c>
      <c r="O26" s="52">
        <f>სააგენტო!T26</f>
        <v>0</v>
      </c>
      <c r="P26" s="62">
        <f>G26+სააგენტო!O26-K26</f>
        <v>3650.3185000000003</v>
      </c>
    </row>
    <row r="27" spans="1:16" s="6" customFormat="1" ht="18" x14ac:dyDescent="0.25">
      <c r="A27" s="6" t="str">
        <f>სააგენტო!A27</f>
        <v>b</v>
      </c>
      <c r="B27" s="70">
        <f>სააგენტო!B27</f>
        <v>0</v>
      </c>
      <c r="C27" s="33" t="str">
        <f>სააგენტო!C27</f>
        <v>მ.შ. შტატგარეშეთა შრომის ანაზღაურება</v>
      </c>
      <c r="D27" s="12">
        <f>სააგენტო!D27</f>
        <v>0</v>
      </c>
      <c r="E27" s="12">
        <f>სააგენტო!E27</f>
        <v>0</v>
      </c>
      <c r="F27" s="43">
        <f>სააგენტო!F27</f>
        <v>0</v>
      </c>
      <c r="G27" s="43">
        <f>სააგენტო!G27</f>
        <v>626.32859999999994</v>
      </c>
      <c r="H27" s="52" t="str">
        <f>სააგენტო!H27</f>
        <v/>
      </c>
      <c r="I27" s="12">
        <f>სააგენტო!I27</f>
        <v>0</v>
      </c>
      <c r="J27" s="12">
        <f>სააგენტო!J27</f>
        <v>68.492979999999989</v>
      </c>
      <c r="K27" s="12">
        <f>სააგენტო!K27</f>
        <v>626.32859999999994</v>
      </c>
      <c r="L27" s="43" t="str">
        <f>სააგენტო!L27</f>
        <v/>
      </c>
      <c r="M27" s="52" t="str">
        <f>სააგენტო!M27</f>
        <v/>
      </c>
      <c r="N27" s="62" t="str">
        <f>სააგენტო!N27</f>
        <v/>
      </c>
      <c r="O27" s="52">
        <f>სააგენტო!T27</f>
        <v>0</v>
      </c>
      <c r="P27" s="62">
        <f>G27+სააგენტო!O27-K27</f>
        <v>0</v>
      </c>
    </row>
    <row r="28" spans="1:16" s="6" customFormat="1" ht="18" x14ac:dyDescent="0.25">
      <c r="A28" s="6" t="str">
        <f>სააგენტო!A28</f>
        <v>b</v>
      </c>
      <c r="B28" s="70">
        <f>სააგენტო!B28</f>
        <v>0</v>
      </c>
      <c r="C28" s="29" t="str">
        <f>სააგენტო!C28</f>
        <v>პროცენტი</v>
      </c>
      <c r="D28" s="12">
        <f>სააგენტო!D28</f>
        <v>0</v>
      </c>
      <c r="E28" s="12">
        <f>სააგენტო!E28</f>
        <v>0</v>
      </c>
      <c r="F28" s="43">
        <f>სააგენტო!F28</f>
        <v>0</v>
      </c>
      <c r="G28" s="43">
        <f>სააგენტო!G28</f>
        <v>0</v>
      </c>
      <c r="H28" s="52" t="str">
        <f>სააგენტო!H28</f>
        <v/>
      </c>
      <c r="I28" s="12">
        <f>სააგენტო!I28</f>
        <v>0</v>
      </c>
      <c r="J28" s="12">
        <f>სააგენტო!J28</f>
        <v>0</v>
      </c>
      <c r="K28" s="12">
        <f>სააგენტო!K28</f>
        <v>0</v>
      </c>
      <c r="L28" s="43">
        <f>სააგენტო!L28</f>
        <v>0</v>
      </c>
      <c r="M28" s="52" t="str">
        <f>სააგენტო!M28</f>
        <v/>
      </c>
      <c r="N28" s="62">
        <f>სააგენტო!N28</f>
        <v>0</v>
      </c>
      <c r="O28" s="52">
        <f>სააგენტო!T28</f>
        <v>0</v>
      </c>
      <c r="P28" s="62">
        <f>G28+სააგენტო!O28-K28</f>
        <v>0</v>
      </c>
    </row>
    <row r="29" spans="1:16" s="6" customFormat="1" ht="18" x14ac:dyDescent="0.25">
      <c r="A29" s="6" t="str">
        <f>სააგენტო!A29</f>
        <v>b</v>
      </c>
      <c r="B29" s="70">
        <f>სააგენტო!B29</f>
        <v>0</v>
      </c>
      <c r="C29" s="29" t="str">
        <f>სააგენტო!C29</f>
        <v>სუბსიდიები</v>
      </c>
      <c r="D29" s="12">
        <f>სააგენტო!D29</f>
        <v>0</v>
      </c>
      <c r="E29" s="12">
        <f>სააგენტო!E29</f>
        <v>0</v>
      </c>
      <c r="F29" s="43">
        <f>სააგენტო!F29</f>
        <v>0</v>
      </c>
      <c r="G29" s="43">
        <f>სააგენტო!G29</f>
        <v>0</v>
      </c>
      <c r="H29" s="52" t="str">
        <f>სააგენტო!H29</f>
        <v/>
      </c>
      <c r="I29" s="12">
        <f>სააგენტო!I29</f>
        <v>0</v>
      </c>
      <c r="J29" s="12">
        <f>სააგენტო!J29</f>
        <v>0</v>
      </c>
      <c r="K29" s="12">
        <f>სააგენტო!K29</f>
        <v>0</v>
      </c>
      <c r="L29" s="43">
        <f>სააგენტო!L29</f>
        <v>0</v>
      </c>
      <c r="M29" s="52" t="str">
        <f>სააგენტო!M29</f>
        <v/>
      </c>
      <c r="N29" s="62">
        <f>სააგენტო!N29</f>
        <v>0</v>
      </c>
      <c r="O29" s="52">
        <f>სააგენტო!T29</f>
        <v>0</v>
      </c>
      <c r="P29" s="62">
        <f>G29+სააგენტო!O29-K29</f>
        <v>0</v>
      </c>
    </row>
    <row r="30" spans="1:16" s="6" customFormat="1" ht="18" x14ac:dyDescent="0.25">
      <c r="A30" s="6" t="str">
        <f>სააგენტო!A30</f>
        <v>b</v>
      </c>
      <c r="B30" s="70" t="str">
        <f>სააგენტო!B30</f>
        <v/>
      </c>
      <c r="C30" s="29" t="str">
        <f>სააგენტო!C30</f>
        <v>გრანტები</v>
      </c>
      <c r="D30" s="12">
        <f>სააგენტო!D30</f>
        <v>0</v>
      </c>
      <c r="E30" s="12">
        <f>სააგენტო!E30</f>
        <v>2.5</v>
      </c>
      <c r="F30" s="43">
        <f>სააგენტო!F30</f>
        <v>2.5</v>
      </c>
      <c r="G30" s="43">
        <f>სააგენტო!G30</f>
        <v>2.4289099999999997</v>
      </c>
      <c r="H30" s="52">
        <f>სააგენტო!H30</f>
        <v>0.97156399999999987</v>
      </c>
      <c r="I30" s="12">
        <f>სააგენტო!I30</f>
        <v>0</v>
      </c>
      <c r="J30" s="12">
        <f>სააგენტო!J30</f>
        <v>0</v>
      </c>
      <c r="K30" s="12">
        <f>სააგენტო!K30</f>
        <v>0</v>
      </c>
      <c r="L30" s="43">
        <f>სააგენტო!L30</f>
        <v>7.109000000000032E-2</v>
      </c>
      <c r="M30" s="52">
        <f>სააგენტო!M30</f>
        <v>0.97156399999999987</v>
      </c>
      <c r="N30" s="62">
        <f>სააგენტო!N30</f>
        <v>7.109000000000032E-2</v>
      </c>
      <c r="O30" s="52">
        <f>სააგენტო!T30</f>
        <v>0</v>
      </c>
      <c r="P30" s="62">
        <f>G30+სააგენტო!O30-K30</f>
        <v>2.4289099999999997</v>
      </c>
    </row>
    <row r="31" spans="1:16" s="6" customFormat="1" ht="18" x14ac:dyDescent="0.25">
      <c r="A31" s="6" t="str">
        <f>სააგენტო!A31</f>
        <v>b</v>
      </c>
      <c r="B31" s="70" t="str">
        <f>სააგენტო!B31</f>
        <v/>
      </c>
      <c r="C31" s="29" t="str">
        <f>სააგენტო!C31</f>
        <v>სოციალური უზრუნველყოფა</v>
      </c>
      <c r="D31" s="12">
        <f>სააგენტო!D31</f>
        <v>59</v>
      </c>
      <c r="E31" s="12">
        <f>სააგენტო!E31</f>
        <v>200</v>
      </c>
      <c r="F31" s="43">
        <f>სააგენტო!F31</f>
        <v>186</v>
      </c>
      <c r="G31" s="43">
        <f>სააგენტო!G31</f>
        <v>185.13235999999998</v>
      </c>
      <c r="H31" s="52">
        <f>სააგენტო!H31</f>
        <v>0.99533526881720413</v>
      </c>
      <c r="I31" s="12">
        <f>სააგენტო!I31</f>
        <v>0</v>
      </c>
      <c r="J31" s="12">
        <f>სააგენტო!J31</f>
        <v>8.7500099999999748</v>
      </c>
      <c r="K31" s="12">
        <f>სააგენტო!K31</f>
        <v>3.3004499999999837</v>
      </c>
      <c r="L31" s="43">
        <f>სააგენტო!L31</f>
        <v>0.86764000000002284</v>
      </c>
      <c r="M31" s="52">
        <f>სააგენტო!M31</f>
        <v>0.92566179999999987</v>
      </c>
      <c r="N31" s="62">
        <f>სააგენტო!N31</f>
        <v>14.867640000000023</v>
      </c>
      <c r="O31" s="52">
        <f>სააგენტო!T31</f>
        <v>0</v>
      </c>
      <c r="P31" s="62">
        <f>G31+სააგენტო!O31-K31</f>
        <v>196.33190999999999</v>
      </c>
    </row>
    <row r="32" spans="1:16" s="6" customFormat="1" ht="18" x14ac:dyDescent="0.25">
      <c r="A32" s="6" t="str">
        <f>სააგენტო!A32</f>
        <v>b</v>
      </c>
      <c r="B32" s="70" t="str">
        <f>სააგენტო!B32</f>
        <v/>
      </c>
      <c r="C32" s="29" t="str">
        <f>სააგენტო!C32</f>
        <v>სხვა ხარჯები</v>
      </c>
      <c r="D32" s="12">
        <f>სააგენტო!D32</f>
        <v>45</v>
      </c>
      <c r="E32" s="12">
        <f>სააგენტო!E32</f>
        <v>34.947000000000003</v>
      </c>
      <c r="F32" s="43">
        <f>სააგენტო!F32</f>
        <v>16.359000000000002</v>
      </c>
      <c r="G32" s="43">
        <f>სააგენტო!G32</f>
        <v>15.88448</v>
      </c>
      <c r="H32" s="52">
        <f>სააგენტო!H32</f>
        <v>0.97099333700103907</v>
      </c>
      <c r="I32" s="12">
        <f>სააგენტო!I32</f>
        <v>0</v>
      </c>
      <c r="J32" s="12">
        <f>სააგენტო!J32</f>
        <v>1.8487900000000002</v>
      </c>
      <c r="K32" s="12">
        <f>სააგენტო!K32</f>
        <v>3.5238300000000002</v>
      </c>
      <c r="L32" s="43">
        <f>სააგენტო!L32</f>
        <v>0.47452000000000183</v>
      </c>
      <c r="M32" s="52">
        <f>სააგენტო!M32</f>
        <v>0.45453057487051818</v>
      </c>
      <c r="N32" s="62">
        <f>სააგენტო!N32</f>
        <v>19.062520000000003</v>
      </c>
      <c r="O32" s="52">
        <f>სააგენტო!T32</f>
        <v>0</v>
      </c>
      <c r="P32" s="62">
        <f>G32+სააგენტო!O32-K32</f>
        <v>26.36065</v>
      </c>
    </row>
    <row r="33" spans="1:16" s="6" customFormat="1" x14ac:dyDescent="0.25">
      <c r="A33" s="6" t="str">
        <f>სააგენტო!A33</f>
        <v>b</v>
      </c>
      <c r="B33" s="69" t="str">
        <f>სააგენტო!B33</f>
        <v/>
      </c>
      <c r="C33" s="13" t="str">
        <f>სააგენტო!C33</f>
        <v>არაფინანსური აქტივების ზრდა</v>
      </c>
      <c r="D33" s="14">
        <f>სააგენტო!D33</f>
        <v>1000</v>
      </c>
      <c r="E33" s="14">
        <f>სააგენტო!E33</f>
        <v>932.70799999999997</v>
      </c>
      <c r="F33" s="44">
        <f>სააგენტო!F33</f>
        <v>252.708</v>
      </c>
      <c r="G33" s="44">
        <f>სააგენტო!G33</f>
        <v>243.79682</v>
      </c>
      <c r="H33" s="53">
        <f>სააგენტო!H33</f>
        <v>0.96473724614970635</v>
      </c>
      <c r="I33" s="14">
        <f>სააგენტო!I33</f>
        <v>0</v>
      </c>
      <c r="J33" s="14">
        <f>სააგენტო!J33</f>
        <v>64.145679999999984</v>
      </c>
      <c r="K33" s="14">
        <f>სააგენტო!K33</f>
        <v>88.085800000000006</v>
      </c>
      <c r="L33" s="44">
        <f>სააგენტო!L33</f>
        <v>8.9111800000000017</v>
      </c>
      <c r="M33" s="53">
        <f>სააგენტო!M33</f>
        <v>0.26138600719625005</v>
      </c>
      <c r="N33" s="63">
        <f>სააგენტო!N33</f>
        <v>688.91117999999994</v>
      </c>
      <c r="O33" s="53">
        <f>სააგენტო!T33</f>
        <v>0</v>
      </c>
      <c r="P33" s="63">
        <f>G33+სააგენტო!O33-K33</f>
        <v>761.3110200000001</v>
      </c>
    </row>
    <row r="34" spans="1:16" s="6" customFormat="1" x14ac:dyDescent="0.25">
      <c r="A34" s="6" t="str">
        <f>სააგენტო!A34</f>
        <v>b</v>
      </c>
      <c r="B34" s="69" t="str">
        <f>სააგენტო!B34</f>
        <v/>
      </c>
      <c r="C34" s="13" t="str">
        <f>სააგენტო!C34</f>
        <v>ფინანსური აქტივების ზრდა</v>
      </c>
      <c r="D34" s="14">
        <f>სააგენტო!D34</f>
        <v>0</v>
      </c>
      <c r="E34" s="14">
        <f>სააგენტო!E34</f>
        <v>0</v>
      </c>
      <c r="F34" s="44">
        <f>სააგენტო!F34</f>
        <v>0</v>
      </c>
      <c r="G34" s="44">
        <f>სააგენტო!G34</f>
        <v>0</v>
      </c>
      <c r="H34" s="53" t="str">
        <f>სააგენტო!H34</f>
        <v/>
      </c>
      <c r="I34" s="14">
        <f>სააგენტო!I34</f>
        <v>0</v>
      </c>
      <c r="J34" s="14">
        <f>სააგენტო!J34</f>
        <v>0</v>
      </c>
      <c r="K34" s="14">
        <f>სააგენტო!K34</f>
        <v>0</v>
      </c>
      <c r="L34" s="44">
        <f>სააგენტო!L34</f>
        <v>0</v>
      </c>
      <c r="M34" s="53" t="str">
        <f>სააგენტო!M34</f>
        <v/>
      </c>
      <c r="N34" s="63">
        <f>სააგენტო!N34</f>
        <v>0</v>
      </c>
      <c r="O34" s="53">
        <f>სააგენტო!T34</f>
        <v>0</v>
      </c>
      <c r="P34" s="63">
        <f>G34+სააგენტო!O34-K34</f>
        <v>0</v>
      </c>
    </row>
    <row r="35" spans="1:16" s="6" customFormat="1" ht="15.75" thickBot="1" x14ac:dyDescent="0.3">
      <c r="A35" s="6" t="str">
        <f>სააგენტო!A35</f>
        <v>b</v>
      </c>
      <c r="B35" s="71" t="str">
        <f>სააგენტო!B35</f>
        <v/>
      </c>
      <c r="C35" s="17" t="str">
        <f>სააგენტო!C35</f>
        <v>ვალდებულებების კლება</v>
      </c>
      <c r="D35" s="18">
        <f>სააგენტო!D35</f>
        <v>0</v>
      </c>
      <c r="E35" s="18">
        <f>სააგენტო!E35</f>
        <v>0</v>
      </c>
      <c r="F35" s="46">
        <f>სააგენტო!F35</f>
        <v>0</v>
      </c>
      <c r="G35" s="46">
        <f>სააგენტო!G35</f>
        <v>0</v>
      </c>
      <c r="H35" s="55" t="str">
        <f>სააგენტო!H35</f>
        <v/>
      </c>
      <c r="I35" s="18">
        <f>სააგენტო!I35</f>
        <v>0</v>
      </c>
      <c r="J35" s="18">
        <f>სააგენტო!J35</f>
        <v>0</v>
      </c>
      <c r="K35" s="18">
        <f>სააგენტო!K35</f>
        <v>0</v>
      </c>
      <c r="L35" s="46">
        <f>სააგენტო!L35</f>
        <v>0</v>
      </c>
      <c r="M35" s="55" t="str">
        <f>სააგენტო!M35</f>
        <v/>
      </c>
      <c r="N35" s="65">
        <f>სააგენტო!N35</f>
        <v>0</v>
      </c>
      <c r="O35" s="55">
        <f>სააგენტო!T35</f>
        <v>0</v>
      </c>
      <c r="P35" s="65">
        <f>G35+სააგენტო!O35-K35</f>
        <v>0</v>
      </c>
    </row>
    <row r="36" spans="1:16" s="6" customFormat="1" ht="31.5" thickTop="1" thickBot="1" x14ac:dyDescent="0.3">
      <c r="A36" s="6" t="str">
        <f>სააგენტო!A36</f>
        <v>b</v>
      </c>
      <c r="B36" s="67" t="str">
        <f>სააგენტო!B36</f>
        <v>35 01 04 02</v>
      </c>
      <c r="C36" s="21" t="str">
        <f>სააგენტო!C36</f>
        <v>სსიპ - სოციალური მომსახურების სააგენტოს იმერეთის სამხარეო ცენტრი</v>
      </c>
      <c r="D36" s="22">
        <f>სააგენტო!D36</f>
        <v>1687</v>
      </c>
      <c r="E36" s="22">
        <f>სააგენტო!E36</f>
        <v>215.184</v>
      </c>
      <c r="F36" s="47">
        <f>სააგენტო!F36</f>
        <v>201.59399999999999</v>
      </c>
      <c r="G36" s="47">
        <f>სააგენტო!G36</f>
        <v>196.12406999999999</v>
      </c>
      <c r="H36" s="56">
        <f>სააგენტო!H36</f>
        <v>0.97286660317271345</v>
      </c>
      <c r="I36" s="22">
        <f>სააგენტო!I36</f>
        <v>0</v>
      </c>
      <c r="J36" s="22">
        <f>სააგენტო!J36</f>
        <v>6.9054399999999987</v>
      </c>
      <c r="K36" s="22">
        <f>სააგენტო!K36</f>
        <v>7.5194000000000187</v>
      </c>
      <c r="L36" s="47">
        <f>სააგენტო!L36</f>
        <v>5.4699300000000051</v>
      </c>
      <c r="M36" s="56">
        <f>სააგენტო!M36</f>
        <v>0.91142496654026317</v>
      </c>
      <c r="N36" s="66">
        <f>სააგენტო!N36</f>
        <v>19.059930000000008</v>
      </c>
      <c r="O36" s="56">
        <f>სააგენტო!T36</f>
        <v>0</v>
      </c>
      <c r="P36" s="66">
        <f>G36+სააგენტო!O36-K36</f>
        <v>209.30466999999996</v>
      </c>
    </row>
    <row r="37" spans="1:16" s="6" customFormat="1" ht="15.75" thickTop="1" x14ac:dyDescent="0.25">
      <c r="A37" s="6" t="str">
        <f>სააგენტო!A37</f>
        <v>b</v>
      </c>
      <c r="B37" s="69">
        <f>სააგენტო!B37</f>
        <v>0</v>
      </c>
      <c r="C37" s="13" t="str">
        <f>სააგენტო!C37</f>
        <v>ხარჯები</v>
      </c>
      <c r="D37" s="14">
        <f>სააგენტო!D37</f>
        <v>1687</v>
      </c>
      <c r="E37" s="14">
        <f>სააგენტო!E37</f>
        <v>215.184</v>
      </c>
      <c r="F37" s="44">
        <f>სააგენტო!F37</f>
        <v>201.59399999999999</v>
      </c>
      <c r="G37" s="44">
        <f>სააგენტო!G37</f>
        <v>196.12406999999999</v>
      </c>
      <c r="H37" s="53">
        <f>სააგენტო!H37</f>
        <v>0.97286660317271345</v>
      </c>
      <c r="I37" s="14">
        <f>სააგენტო!I37</f>
        <v>0</v>
      </c>
      <c r="J37" s="14">
        <f>სააგენტო!J37</f>
        <v>6.9054399999999987</v>
      </c>
      <c r="K37" s="14">
        <f>სააგენტო!K37</f>
        <v>7.5194000000000187</v>
      </c>
      <c r="L37" s="44">
        <f>სააგენტო!L37</f>
        <v>5.4699300000000051</v>
      </c>
      <c r="M37" s="53">
        <f>სააგენტო!M37</f>
        <v>0.91142496654026317</v>
      </c>
      <c r="N37" s="63">
        <f>სააგენტო!N37</f>
        <v>19.059930000000008</v>
      </c>
      <c r="O37" s="53">
        <f>სააგენტო!T37</f>
        <v>0</v>
      </c>
      <c r="P37" s="63">
        <f>G37+სააგენტო!O37-K37</f>
        <v>209.30466999999996</v>
      </c>
    </row>
    <row r="38" spans="1:16" s="6" customFormat="1" ht="18" x14ac:dyDescent="0.25">
      <c r="A38" s="6" t="str">
        <f>სააგენტო!A38</f>
        <v>b</v>
      </c>
      <c r="B38" s="70">
        <f>სააგენტო!B38</f>
        <v>0</v>
      </c>
      <c r="C38" s="29" t="str">
        <f>სააგენტო!C38</f>
        <v>შრომის ანაზღაურება</v>
      </c>
      <c r="D38" s="12">
        <f>სააგენტო!D38</f>
        <v>1596</v>
      </c>
      <c r="E38" s="12">
        <f>სააგენტო!E38</f>
        <v>125.17400000000001</v>
      </c>
      <c r="F38" s="43">
        <f>სააგენტო!F38</f>
        <v>125.17400000000001</v>
      </c>
      <c r="G38" s="43">
        <f>სააგენტო!G38</f>
        <v>125.17314999999999</v>
      </c>
      <c r="H38" s="52">
        <f>სააგენტო!H38</f>
        <v>0.99999320945244208</v>
      </c>
      <c r="I38" s="12">
        <f>სააგენტო!I38</f>
        <v>0</v>
      </c>
      <c r="J38" s="12">
        <f>სააგენტო!J38</f>
        <v>0</v>
      </c>
      <c r="K38" s="12">
        <f>სააგენტო!K38</f>
        <v>0</v>
      </c>
      <c r="L38" s="43">
        <f>სააგენტო!L38</f>
        <v>8.5000000001400622E-4</v>
      </c>
      <c r="M38" s="52">
        <f>სააგენტო!M38</f>
        <v>0.99999320945244208</v>
      </c>
      <c r="N38" s="62">
        <f>სააგენტო!N38</f>
        <v>8.5000000001400622E-4</v>
      </c>
      <c r="O38" s="52">
        <f>სააგენტო!T38</f>
        <v>0</v>
      </c>
      <c r="P38" s="62">
        <f>G38+სააგენტო!O38-K38</f>
        <v>125.17314999999999</v>
      </c>
    </row>
    <row r="39" spans="1:16" s="6" customFormat="1" ht="18" x14ac:dyDescent="0.25">
      <c r="A39" s="6" t="str">
        <f>სააგენტო!A39</f>
        <v>b</v>
      </c>
      <c r="B39" s="70">
        <f>სააგენტო!B39</f>
        <v>0</v>
      </c>
      <c r="C39" s="33" t="str">
        <f>სააგენტო!C39</f>
        <v>თანამდებობრივი სარგო</v>
      </c>
      <c r="D39" s="12">
        <f>სააგენტო!D39</f>
        <v>0</v>
      </c>
      <c r="E39" s="12">
        <f>სააგენტო!E39</f>
        <v>0</v>
      </c>
      <c r="F39" s="43">
        <f>სააგენტო!F39</f>
        <v>0</v>
      </c>
      <c r="G39" s="43">
        <f>სააგენტო!G39</f>
        <v>125.17314999999999</v>
      </c>
      <c r="H39" s="52" t="str">
        <f>სააგენტო!H39</f>
        <v/>
      </c>
      <c r="I39" s="12">
        <f>სააგენტო!I39</f>
        <v>0</v>
      </c>
      <c r="J39" s="12">
        <f>სააგენტო!J39</f>
        <v>0</v>
      </c>
      <c r="K39" s="12">
        <f>სააგენტო!K39</f>
        <v>0</v>
      </c>
      <c r="L39" s="43" t="str">
        <f>სააგენტო!L39</f>
        <v/>
      </c>
      <c r="M39" s="52" t="str">
        <f>სააგენტო!M39</f>
        <v/>
      </c>
      <c r="N39" s="62" t="str">
        <f>სააგენტო!N39</f>
        <v/>
      </c>
      <c r="O39" s="52">
        <f>სააგენტო!T39</f>
        <v>0</v>
      </c>
      <c r="P39" s="62">
        <f>G39+სააგენტო!O39-K39</f>
        <v>125.17314999999999</v>
      </c>
    </row>
    <row r="40" spans="1:16" s="6" customFormat="1" ht="18" x14ac:dyDescent="0.25">
      <c r="A40" s="6" t="str">
        <f>სააგენტო!A40</f>
        <v>b</v>
      </c>
      <c r="B40" s="70">
        <f>სააგენტო!B40</f>
        <v>0</v>
      </c>
      <c r="C40" s="33" t="str">
        <f>სააგენტო!C40</f>
        <v>პრემია</v>
      </c>
      <c r="D40" s="12">
        <f>სააგენტო!D40</f>
        <v>0</v>
      </c>
      <c r="E40" s="12">
        <f>სააგენტო!E40</f>
        <v>0</v>
      </c>
      <c r="F40" s="43">
        <f>სააგენტო!F40</f>
        <v>0</v>
      </c>
      <c r="G40" s="43">
        <f>სააგენტო!G40</f>
        <v>0</v>
      </c>
      <c r="H40" s="52" t="str">
        <f>სააგენტო!H40</f>
        <v/>
      </c>
      <c r="I40" s="12">
        <f>სააგენტო!I40</f>
        <v>0</v>
      </c>
      <c r="J40" s="12">
        <f>სააგენტო!J40</f>
        <v>0</v>
      </c>
      <c r="K40" s="12">
        <f>სააგენტო!K40</f>
        <v>0</v>
      </c>
      <c r="L40" s="43" t="str">
        <f>სააგენტო!L40</f>
        <v/>
      </c>
      <c r="M40" s="52" t="str">
        <f>სააგენტო!M40</f>
        <v/>
      </c>
      <c r="N40" s="62" t="str">
        <f>სააგენტო!N40</f>
        <v/>
      </c>
      <c r="O40" s="52">
        <f>სააგენტო!T40</f>
        <v>0</v>
      </c>
      <c r="P40" s="62">
        <f>G40+სააგენტო!O40-K40</f>
        <v>0</v>
      </c>
    </row>
    <row r="41" spans="1:16" s="6" customFormat="1" ht="18" x14ac:dyDescent="0.25">
      <c r="A41" s="6" t="str">
        <f>სააგენტო!A41</f>
        <v>b</v>
      </c>
      <c r="B41" s="70">
        <f>სააგენტო!B41</f>
        <v>0</v>
      </c>
      <c r="C41" s="33" t="str">
        <f>სააგენტო!C41</f>
        <v>დანამატი</v>
      </c>
      <c r="D41" s="12">
        <f>სააგენტო!D41</f>
        <v>0</v>
      </c>
      <c r="E41" s="12">
        <f>სააგენტო!E41</f>
        <v>0</v>
      </c>
      <c r="F41" s="43">
        <f>სააგენტო!F41</f>
        <v>0</v>
      </c>
      <c r="G41" s="43">
        <f>სააგენტო!G41</f>
        <v>0</v>
      </c>
      <c r="H41" s="52" t="str">
        <f>სააგენტო!H41</f>
        <v/>
      </c>
      <c r="I41" s="12">
        <f>სააგენტო!I41</f>
        <v>0</v>
      </c>
      <c r="J41" s="12">
        <f>სააგენტო!J41</f>
        <v>0</v>
      </c>
      <c r="K41" s="12">
        <f>სააგენტო!K41</f>
        <v>0</v>
      </c>
      <c r="L41" s="43" t="str">
        <f>სააგენტო!L41</f>
        <v/>
      </c>
      <c r="M41" s="52" t="str">
        <f>სააგენტო!M41</f>
        <v/>
      </c>
      <c r="N41" s="62" t="str">
        <f>სააგენტო!N41</f>
        <v/>
      </c>
      <c r="O41" s="52">
        <f>სააგენტო!T41</f>
        <v>0</v>
      </c>
      <c r="P41" s="62">
        <f>G41+სააგენტო!O41-K41</f>
        <v>0</v>
      </c>
    </row>
    <row r="42" spans="1:16" s="6" customFormat="1" ht="18" x14ac:dyDescent="0.25">
      <c r="A42" s="6" t="str">
        <f>სააგენტო!A42</f>
        <v>b</v>
      </c>
      <c r="B42" s="70">
        <f>სააგენტო!B42</f>
        <v>0</v>
      </c>
      <c r="C42" s="29" t="str">
        <f>სააგენტო!C42</f>
        <v>საქონელი და მომსახურება</v>
      </c>
      <c r="D42" s="12">
        <f>სააგენტო!D42</f>
        <v>86</v>
      </c>
      <c r="E42" s="12">
        <f>სააგენტო!E42</f>
        <v>83.75</v>
      </c>
      <c r="F42" s="43">
        <f>სააგენტო!F42</f>
        <v>71</v>
      </c>
      <c r="G42" s="43">
        <f>სააგენტო!G42</f>
        <v>65.883089999999996</v>
      </c>
      <c r="H42" s="52">
        <f>სააგენტო!H42</f>
        <v>0.92793084507042245</v>
      </c>
      <c r="I42" s="12">
        <f>სააგენტო!I42</f>
        <v>0</v>
      </c>
      <c r="J42" s="12">
        <f>სააგენტო!J42</f>
        <v>6.5636599999999987</v>
      </c>
      <c r="K42" s="12">
        <f>სააგენტო!K42</f>
        <v>7.165379999999999</v>
      </c>
      <c r="L42" s="43">
        <f>სააგენტო!L42</f>
        <v>5.1169100000000043</v>
      </c>
      <c r="M42" s="52">
        <f>სააგენტო!M42</f>
        <v>0.78666376119402981</v>
      </c>
      <c r="N42" s="62">
        <f>სააგენტო!N42</f>
        <v>17.866910000000004</v>
      </c>
      <c r="O42" s="52">
        <f>სააგენტო!T42</f>
        <v>0</v>
      </c>
      <c r="P42" s="62">
        <f>G42+სააგენტო!O42-K42</f>
        <v>78.117709999999988</v>
      </c>
    </row>
    <row r="43" spans="1:16" s="6" customFormat="1" ht="18" x14ac:dyDescent="0.25">
      <c r="A43" s="6" t="str">
        <f>სააგენტო!A43</f>
        <v>b</v>
      </c>
      <c r="B43" s="70">
        <f>სააგენტო!B43</f>
        <v>0</v>
      </c>
      <c r="C43" s="33" t="str">
        <f>სააგენტო!C43</f>
        <v>მ.შ. შტატგარეშეთა შრომის ანაზღაურება</v>
      </c>
      <c r="D43" s="12">
        <f>სააგენტო!D43</f>
        <v>0</v>
      </c>
      <c r="E43" s="12">
        <f>სააგენტო!E43</f>
        <v>0</v>
      </c>
      <c r="F43" s="43">
        <f>სააგენტო!F43</f>
        <v>0</v>
      </c>
      <c r="G43" s="43">
        <f>სააგენტო!G43</f>
        <v>0.75</v>
      </c>
      <c r="H43" s="52" t="str">
        <f>სააგენტო!H43</f>
        <v/>
      </c>
      <c r="I43" s="12">
        <f>სააგენტო!I43</f>
        <v>0</v>
      </c>
      <c r="J43" s="12">
        <f>სააგენტო!J43</f>
        <v>0</v>
      </c>
      <c r="K43" s="12">
        <f>სააგენტო!K43</f>
        <v>0.75</v>
      </c>
      <c r="L43" s="43" t="str">
        <f>სააგენტო!L43</f>
        <v/>
      </c>
      <c r="M43" s="52" t="str">
        <f>სააგენტო!M43</f>
        <v/>
      </c>
      <c r="N43" s="62" t="str">
        <f>სააგენტო!N43</f>
        <v/>
      </c>
      <c r="O43" s="52">
        <f>სააგენტო!T43</f>
        <v>0</v>
      </c>
      <c r="P43" s="62">
        <f>G43+სააგენტო!O43-K43</f>
        <v>0</v>
      </c>
    </row>
    <row r="44" spans="1:16" s="6" customFormat="1" ht="18" x14ac:dyDescent="0.25">
      <c r="A44" s="6" t="str">
        <f>სააგენტო!A44</f>
        <v>b</v>
      </c>
      <c r="B44" s="70">
        <f>სააგენტო!B44</f>
        <v>0</v>
      </c>
      <c r="C44" s="29" t="str">
        <f>სააგენტო!C44</f>
        <v>პროცენტი</v>
      </c>
      <c r="D44" s="12">
        <f>სააგენტო!D44</f>
        <v>0</v>
      </c>
      <c r="E44" s="12">
        <f>სააგენტო!E44</f>
        <v>0</v>
      </c>
      <c r="F44" s="43">
        <f>სააგენტო!F44</f>
        <v>0</v>
      </c>
      <c r="G44" s="43">
        <f>სააგენტო!G44</f>
        <v>0</v>
      </c>
      <c r="H44" s="52" t="str">
        <f>სააგენტო!H44</f>
        <v/>
      </c>
      <c r="I44" s="12">
        <f>სააგენტო!I44</f>
        <v>0</v>
      </c>
      <c r="J44" s="12">
        <f>სააგენტო!J44</f>
        <v>0</v>
      </c>
      <c r="K44" s="12">
        <f>სააგენტო!K44</f>
        <v>0</v>
      </c>
      <c r="L44" s="43">
        <f>სააგენტო!L44</f>
        <v>0</v>
      </c>
      <c r="M44" s="52" t="str">
        <f>სააგენტო!M44</f>
        <v/>
      </c>
      <c r="N44" s="62">
        <f>სააგენტო!N44</f>
        <v>0</v>
      </c>
      <c r="O44" s="52">
        <f>სააგენტო!T44</f>
        <v>0</v>
      </c>
      <c r="P44" s="62">
        <f>G44+სააგენტო!O44-K44</f>
        <v>0</v>
      </c>
    </row>
    <row r="45" spans="1:16" s="6" customFormat="1" ht="18" x14ac:dyDescent="0.25">
      <c r="A45" s="6" t="str">
        <f>სააგენტო!A45</f>
        <v>b</v>
      </c>
      <c r="B45" s="70">
        <f>სააგენტო!B45</f>
        <v>0</v>
      </c>
      <c r="C45" s="29" t="str">
        <f>სააგენტო!C45</f>
        <v>სუბსიდიები</v>
      </c>
      <c r="D45" s="12">
        <f>სააგენტო!D45</f>
        <v>0</v>
      </c>
      <c r="E45" s="12">
        <f>სააგენტო!E45</f>
        <v>0</v>
      </c>
      <c r="F45" s="43">
        <f>სააგენტო!F45</f>
        <v>0</v>
      </c>
      <c r="G45" s="43">
        <f>სააგენტო!G45</f>
        <v>0</v>
      </c>
      <c r="H45" s="52" t="str">
        <f>სააგენტო!H45</f>
        <v/>
      </c>
      <c r="I45" s="12">
        <f>სააგენტო!I45</f>
        <v>0</v>
      </c>
      <c r="J45" s="12">
        <f>სააგენტო!J45</f>
        <v>0</v>
      </c>
      <c r="K45" s="12">
        <f>სააგენტო!K45</f>
        <v>0</v>
      </c>
      <c r="L45" s="43">
        <f>სააგენტო!L45</f>
        <v>0</v>
      </c>
      <c r="M45" s="52" t="str">
        <f>სააგენტო!M45</f>
        <v/>
      </c>
      <c r="N45" s="62">
        <f>სააგენტო!N45</f>
        <v>0</v>
      </c>
      <c r="O45" s="52">
        <f>სააგენტო!T45</f>
        <v>0</v>
      </c>
      <c r="P45" s="62">
        <f>G45+სააგენტო!O45-K45</f>
        <v>0</v>
      </c>
    </row>
    <row r="46" spans="1:16" s="6" customFormat="1" ht="18" x14ac:dyDescent="0.25">
      <c r="A46" s="6" t="str">
        <f>სააგენტო!A46</f>
        <v>b</v>
      </c>
      <c r="B46" s="70" t="str">
        <f>სააგენტო!B46</f>
        <v/>
      </c>
      <c r="C46" s="29" t="str">
        <f>სააგენტო!C46</f>
        <v>გრანტები</v>
      </c>
      <c r="D46" s="12">
        <f>სააგენტო!D46</f>
        <v>0</v>
      </c>
      <c r="E46" s="12">
        <f>სააგენტო!E46</f>
        <v>0</v>
      </c>
      <c r="F46" s="43">
        <f>სააგენტო!F46</f>
        <v>0</v>
      </c>
      <c r="G46" s="43">
        <f>სააგენტო!G46</f>
        <v>0</v>
      </c>
      <c r="H46" s="52" t="str">
        <f>სააგენტო!H46</f>
        <v/>
      </c>
      <c r="I46" s="12">
        <f>სააგენტო!I46</f>
        <v>0</v>
      </c>
      <c r="J46" s="12">
        <f>სააგენტო!J46</f>
        <v>0</v>
      </c>
      <c r="K46" s="12">
        <f>სააგენტო!K46</f>
        <v>0</v>
      </c>
      <c r="L46" s="43">
        <f>სააგენტო!L46</f>
        <v>0</v>
      </c>
      <c r="M46" s="52" t="str">
        <f>სააგენტო!M46</f>
        <v/>
      </c>
      <c r="N46" s="62">
        <f>სააგენტო!N46</f>
        <v>0</v>
      </c>
      <c r="O46" s="52">
        <f>სააგენტო!T46</f>
        <v>0</v>
      </c>
      <c r="P46" s="62">
        <f>G46+სააგენტო!O46-K46</f>
        <v>0</v>
      </c>
    </row>
    <row r="47" spans="1:16" s="6" customFormat="1" ht="18" x14ac:dyDescent="0.25">
      <c r="A47" s="6" t="str">
        <f>სააგენტო!A47</f>
        <v>b</v>
      </c>
      <c r="B47" s="70" t="str">
        <f>სააგენტო!B47</f>
        <v/>
      </c>
      <c r="C47" s="29" t="str">
        <f>სააგენტო!C47</f>
        <v>სოციალური უზრუნველყოფა</v>
      </c>
      <c r="D47" s="12">
        <f>სააგენტო!D47</f>
        <v>5</v>
      </c>
      <c r="E47" s="12">
        <f>სააგენტო!E47</f>
        <v>5</v>
      </c>
      <c r="F47" s="43">
        <f>სააგენტო!F47</f>
        <v>4.5</v>
      </c>
      <c r="G47" s="43">
        <f>სააგენტო!G47</f>
        <v>4.1478299999999999</v>
      </c>
      <c r="H47" s="52">
        <f>სააგენტო!H47</f>
        <v>0.92174</v>
      </c>
      <c r="I47" s="12">
        <f>სააგენტო!I47</f>
        <v>0</v>
      </c>
      <c r="J47" s="12">
        <f>სააგენტო!J47</f>
        <v>0.23946999999999985</v>
      </c>
      <c r="K47" s="12">
        <f>სააგენტო!K47</f>
        <v>0.24772999999999978</v>
      </c>
      <c r="L47" s="43">
        <f>სააგენტო!L47</f>
        <v>0.35217000000000009</v>
      </c>
      <c r="M47" s="52">
        <f>სააგენტო!M47</f>
        <v>0.82956600000000003</v>
      </c>
      <c r="N47" s="62">
        <f>სააგენტო!N47</f>
        <v>0.85217000000000009</v>
      </c>
      <c r="O47" s="52">
        <f>სააგენტო!T47</f>
        <v>0</v>
      </c>
      <c r="P47" s="62">
        <f>G47+სააგენტო!O47-K47</f>
        <v>4.9001000000000001</v>
      </c>
    </row>
    <row r="48" spans="1:16" s="6" customFormat="1" ht="18" x14ac:dyDescent="0.25">
      <c r="A48" s="6" t="str">
        <f>სააგენტო!A48</f>
        <v>b</v>
      </c>
      <c r="B48" s="70" t="str">
        <f>სააგენტო!B48</f>
        <v/>
      </c>
      <c r="C48" s="29" t="str">
        <f>სააგენტო!C48</f>
        <v>სხვა ხარჯები</v>
      </c>
      <c r="D48" s="12">
        <f>სააგენტო!D48</f>
        <v>0</v>
      </c>
      <c r="E48" s="12">
        <f>სააგენტო!E48</f>
        <v>1.26</v>
      </c>
      <c r="F48" s="43">
        <f>სააგენტო!F48</f>
        <v>0.92</v>
      </c>
      <c r="G48" s="43">
        <f>სააგენტო!G48</f>
        <v>0.92</v>
      </c>
      <c r="H48" s="52">
        <f>სააგენტო!H48</f>
        <v>1</v>
      </c>
      <c r="I48" s="12">
        <f>სააგენტო!I48</f>
        <v>0</v>
      </c>
      <c r="J48" s="12">
        <f>სააგენტო!J48</f>
        <v>0.10231000000000001</v>
      </c>
      <c r="K48" s="12">
        <f>სააგენტო!K48</f>
        <v>0.10629</v>
      </c>
      <c r="L48" s="43">
        <f>სააგენტო!L48</f>
        <v>0</v>
      </c>
      <c r="M48" s="52">
        <f>სააგენტო!M48</f>
        <v>0.73015873015873023</v>
      </c>
      <c r="N48" s="62">
        <f>სააგენტო!N48</f>
        <v>0.33999999999999997</v>
      </c>
      <c r="O48" s="52">
        <f>სააგენტო!T48</f>
        <v>0</v>
      </c>
      <c r="P48" s="62">
        <f>G48+სააგენტო!O48-K48</f>
        <v>1.11371</v>
      </c>
    </row>
    <row r="49" spans="1:16" s="6" customFormat="1" x14ac:dyDescent="0.25">
      <c r="A49" s="6" t="str">
        <f>სააგენტო!A49</f>
        <v>b</v>
      </c>
      <c r="B49" s="69" t="str">
        <f>სააგენტო!B49</f>
        <v/>
      </c>
      <c r="C49" s="13" t="str">
        <f>სააგენტო!C49</f>
        <v>არაფინანსური აქტივების ზრდა</v>
      </c>
      <c r="D49" s="14">
        <f>სააგენტო!D49</f>
        <v>0</v>
      </c>
      <c r="E49" s="14">
        <f>სააგენტო!E49</f>
        <v>0</v>
      </c>
      <c r="F49" s="44">
        <f>სააგენტო!F49</f>
        <v>0</v>
      </c>
      <c r="G49" s="44">
        <f>სააგენტო!G49</f>
        <v>0</v>
      </c>
      <c r="H49" s="53" t="str">
        <f>სააგენტო!H49</f>
        <v/>
      </c>
      <c r="I49" s="14">
        <f>სააგენტო!I49</f>
        <v>0</v>
      </c>
      <c r="J49" s="14">
        <f>სააგენტო!J49</f>
        <v>0</v>
      </c>
      <c r="K49" s="14">
        <f>სააგენტო!K49</f>
        <v>0</v>
      </c>
      <c r="L49" s="44">
        <f>სააგენტო!L49</f>
        <v>0</v>
      </c>
      <c r="M49" s="53" t="str">
        <f>სააგენტო!M49</f>
        <v/>
      </c>
      <c r="N49" s="63">
        <f>სააგენტო!N49</f>
        <v>0</v>
      </c>
      <c r="O49" s="53">
        <f>სააგენტო!T49</f>
        <v>0</v>
      </c>
      <c r="P49" s="63">
        <f>G49+სააგენტო!O49-K49</f>
        <v>0</v>
      </c>
    </row>
    <row r="50" spans="1:16" s="6" customFormat="1" x14ac:dyDescent="0.25">
      <c r="A50" s="6" t="str">
        <f>სააგენტო!A50</f>
        <v>b</v>
      </c>
      <c r="B50" s="69" t="str">
        <f>სააგენტო!B50</f>
        <v/>
      </c>
      <c r="C50" s="13" t="str">
        <f>სააგენტო!C50</f>
        <v>ფინანსური აქტივების ზრდა</v>
      </c>
      <c r="D50" s="14">
        <f>სააგენტო!D50</f>
        <v>0</v>
      </c>
      <c r="E50" s="14">
        <f>სააგენტო!E50</f>
        <v>0</v>
      </c>
      <c r="F50" s="44">
        <f>სააგენტო!F50</f>
        <v>0</v>
      </c>
      <c r="G50" s="44">
        <f>სააგენტო!G50</f>
        <v>0</v>
      </c>
      <c r="H50" s="53" t="str">
        <f>სააგენტო!H50</f>
        <v/>
      </c>
      <c r="I50" s="14">
        <f>სააგენტო!I50</f>
        <v>0</v>
      </c>
      <c r="J50" s="14">
        <f>სააგენტო!J50</f>
        <v>0</v>
      </c>
      <c r="K50" s="14">
        <f>სააგენტო!K50</f>
        <v>0</v>
      </c>
      <c r="L50" s="44">
        <f>სააგენტო!L50</f>
        <v>0</v>
      </c>
      <c r="M50" s="53" t="str">
        <f>სააგენტო!M50</f>
        <v/>
      </c>
      <c r="N50" s="63">
        <f>სააგენტო!N50</f>
        <v>0</v>
      </c>
      <c r="O50" s="53">
        <f>სააგენტო!T50</f>
        <v>0</v>
      </c>
      <c r="P50" s="63">
        <f>G50+სააგენტო!O50-K50</f>
        <v>0</v>
      </c>
    </row>
    <row r="51" spans="1:16" s="6" customFormat="1" ht="15.75" thickBot="1" x14ac:dyDescent="0.3">
      <c r="A51" s="6" t="str">
        <f>სააგენტო!A51</f>
        <v>b</v>
      </c>
      <c r="B51" s="71" t="str">
        <f>სააგენტო!B51</f>
        <v/>
      </c>
      <c r="C51" s="17" t="str">
        <f>სააგენტო!C51</f>
        <v>ვალდებულებების კლება</v>
      </c>
      <c r="D51" s="18">
        <f>სააგენტო!D51</f>
        <v>0</v>
      </c>
      <c r="E51" s="18">
        <f>სააგენტო!E51</f>
        <v>0</v>
      </c>
      <c r="F51" s="46">
        <f>სააგენტო!F51</f>
        <v>0</v>
      </c>
      <c r="G51" s="46">
        <f>სააგენტო!G51</f>
        <v>0</v>
      </c>
      <c r="H51" s="55" t="str">
        <f>სააგენტო!H51</f>
        <v/>
      </c>
      <c r="I51" s="18">
        <f>სააგენტო!I51</f>
        <v>0</v>
      </c>
      <c r="J51" s="18">
        <f>სააგენტო!J51</f>
        <v>0</v>
      </c>
      <c r="K51" s="18">
        <f>სააგენტო!K51</f>
        <v>0</v>
      </c>
      <c r="L51" s="46">
        <f>სააგენტო!L51</f>
        <v>0</v>
      </c>
      <c r="M51" s="55" t="str">
        <f>სააგენტო!M51</f>
        <v/>
      </c>
      <c r="N51" s="65">
        <f>სააგენტო!N51</f>
        <v>0</v>
      </c>
      <c r="O51" s="55">
        <f>სააგენტო!T51</f>
        <v>0</v>
      </c>
      <c r="P51" s="65">
        <f>G51+სააგენტო!O51-K51</f>
        <v>0</v>
      </c>
    </row>
    <row r="52" spans="1:16" s="6" customFormat="1" ht="31.5" thickTop="1" thickBot="1" x14ac:dyDescent="0.3">
      <c r="A52" s="6" t="str">
        <f>სააგენტო!A52</f>
        <v>b</v>
      </c>
      <c r="B52" s="67" t="str">
        <f>სააგენტო!B52</f>
        <v>35 01 04 03</v>
      </c>
      <c r="C52" s="21" t="str">
        <f>სააგენტო!C52</f>
        <v>სსიპ - სოციალური მომსახურების სააგენტოს კახეთის სამხარეო ცენტრი</v>
      </c>
      <c r="D52" s="22">
        <f>სააგენტო!D52</f>
        <v>1176</v>
      </c>
      <c r="E52" s="22">
        <f>სააგენტო!E52</f>
        <v>155.994</v>
      </c>
      <c r="F52" s="47">
        <f>სააგენტო!F52</f>
        <v>144.89400000000001</v>
      </c>
      <c r="G52" s="47">
        <f>სააგენტო!G52</f>
        <v>140.34732</v>
      </c>
      <c r="H52" s="56">
        <f>სააგენტო!H52</f>
        <v>0.96862064681767357</v>
      </c>
      <c r="I52" s="22">
        <f>სააგენტო!I52</f>
        <v>0</v>
      </c>
      <c r="J52" s="22">
        <f>სააგენტო!J52</f>
        <v>6.350499999999994</v>
      </c>
      <c r="K52" s="22">
        <f>სააგენტო!K52</f>
        <v>3.9809000000000196</v>
      </c>
      <c r="L52" s="47">
        <f>სააგენტო!L52</f>
        <v>4.5466800000000092</v>
      </c>
      <c r="M52" s="56">
        <f>სააგენტო!M52</f>
        <v>0.89969691141967001</v>
      </c>
      <c r="N52" s="66">
        <f>სააგენტო!N52</f>
        <v>15.646680000000003</v>
      </c>
      <c r="O52" s="56">
        <f>სააგენტო!T52</f>
        <v>0</v>
      </c>
      <c r="P52" s="66">
        <f>G52+სააგენტო!O52-K52</f>
        <v>148.46641999999997</v>
      </c>
    </row>
    <row r="53" spans="1:16" s="6" customFormat="1" ht="15.75" thickTop="1" x14ac:dyDescent="0.25">
      <c r="A53" s="6" t="str">
        <f>სააგენტო!A53</f>
        <v>b</v>
      </c>
      <c r="B53" s="69" t="str">
        <f>სააგენტო!B53</f>
        <v/>
      </c>
      <c r="C53" s="13" t="str">
        <f>სააგენტო!C53</f>
        <v>ხარჯები</v>
      </c>
      <c r="D53" s="14">
        <f>სააგენტო!D53</f>
        <v>1176</v>
      </c>
      <c r="E53" s="14">
        <f>სააგენტო!E53</f>
        <v>155.994</v>
      </c>
      <c r="F53" s="44">
        <f>სააგენტო!F53</f>
        <v>144.89400000000001</v>
      </c>
      <c r="G53" s="44">
        <f>სააგენტო!G53</f>
        <v>140.34732</v>
      </c>
      <c r="H53" s="53">
        <f>სააგენტო!H53</f>
        <v>0.96862064681767357</v>
      </c>
      <c r="I53" s="14">
        <f>სააგენტო!I53</f>
        <v>0</v>
      </c>
      <c r="J53" s="14">
        <f>სააგენტო!J53</f>
        <v>6.350499999999994</v>
      </c>
      <c r="K53" s="14">
        <f>სააგენტო!K53</f>
        <v>3.9809000000000196</v>
      </c>
      <c r="L53" s="44">
        <f>სააგენტო!L53</f>
        <v>4.5466800000000092</v>
      </c>
      <c r="M53" s="53">
        <f>სააგენტო!M53</f>
        <v>0.89969691141967001</v>
      </c>
      <c r="N53" s="63">
        <f>სააგენტო!N53</f>
        <v>15.646680000000003</v>
      </c>
      <c r="O53" s="53">
        <f>სააგენტო!T53</f>
        <v>0</v>
      </c>
      <c r="P53" s="63">
        <f>G53+სააგენტო!O53-K53</f>
        <v>148.46641999999997</v>
      </c>
    </row>
    <row r="54" spans="1:16" s="6" customFormat="1" ht="18" x14ac:dyDescent="0.25">
      <c r="A54" s="6" t="str">
        <f>სააგენტო!A54</f>
        <v>b</v>
      </c>
      <c r="B54" s="70">
        <f>სააგენტო!B54</f>
        <v>0</v>
      </c>
      <c r="C54" s="29" t="str">
        <f>სააგენტო!C54</f>
        <v>შრომის ანაზღაურება</v>
      </c>
      <c r="D54" s="12">
        <f>სააგენტო!D54</f>
        <v>1094</v>
      </c>
      <c r="E54" s="12">
        <f>სააგენტო!E54</f>
        <v>84.593999999999994</v>
      </c>
      <c r="F54" s="43">
        <f>სააგენტო!F54</f>
        <v>84.593999999999994</v>
      </c>
      <c r="G54" s="43">
        <f>სააგენტო!G54</f>
        <v>84.593229999999991</v>
      </c>
      <c r="H54" s="52">
        <f>სააგენტო!H54</f>
        <v>0.99999089769960037</v>
      </c>
      <c r="I54" s="12">
        <f>სააგენტო!I54</f>
        <v>0</v>
      </c>
      <c r="J54" s="12">
        <f>სააგენტო!J54</f>
        <v>0</v>
      </c>
      <c r="K54" s="12">
        <f>სააგენტო!K54</f>
        <v>0</v>
      </c>
      <c r="L54" s="43">
        <f>სააგენტო!L54</f>
        <v>7.7000000000282398E-4</v>
      </c>
      <c r="M54" s="52">
        <f>სააგენტო!M54</f>
        <v>0.99999089769960037</v>
      </c>
      <c r="N54" s="62">
        <f>სააგენტო!N54</f>
        <v>7.7000000000282398E-4</v>
      </c>
      <c r="O54" s="52">
        <f>სააგენტო!T54</f>
        <v>0</v>
      </c>
      <c r="P54" s="62">
        <f>G54+სააგენტო!O54-K54</f>
        <v>84.593229999999991</v>
      </c>
    </row>
    <row r="55" spans="1:16" s="6" customFormat="1" ht="18" x14ac:dyDescent="0.25">
      <c r="A55" s="6" t="str">
        <f>სააგენტო!A55</f>
        <v>b</v>
      </c>
      <c r="B55" s="70">
        <f>სააგენტო!B55</f>
        <v>0</v>
      </c>
      <c r="C55" s="33" t="str">
        <f>სააგენტო!C55</f>
        <v>თანამდებობრივი სარგო</v>
      </c>
      <c r="D55" s="12">
        <f>სააგენტო!D55</f>
        <v>0</v>
      </c>
      <c r="E55" s="12">
        <f>სააგენტო!E55</f>
        <v>0</v>
      </c>
      <c r="F55" s="43">
        <f>სააგენტო!F55</f>
        <v>0</v>
      </c>
      <c r="G55" s="43">
        <f>სააგენტო!G55</f>
        <v>84.593229999999991</v>
      </c>
      <c r="H55" s="52" t="str">
        <f>სააგენტო!H55</f>
        <v/>
      </c>
      <c r="I55" s="12">
        <f>სააგენტო!I55</f>
        <v>0</v>
      </c>
      <c r="J55" s="12">
        <f>სააგენტო!J55</f>
        <v>0</v>
      </c>
      <c r="K55" s="12">
        <f>სააგენტო!K55</f>
        <v>0</v>
      </c>
      <c r="L55" s="43" t="str">
        <f>სააგენტო!L55</f>
        <v/>
      </c>
      <c r="M55" s="52" t="str">
        <f>სააგენტო!M55</f>
        <v/>
      </c>
      <c r="N55" s="62" t="str">
        <f>სააგენტო!N55</f>
        <v/>
      </c>
      <c r="O55" s="52">
        <f>სააგენტო!T55</f>
        <v>0</v>
      </c>
      <c r="P55" s="62">
        <f>G55+სააგენტო!O55-K55</f>
        <v>84.593229999999991</v>
      </c>
    </row>
    <row r="56" spans="1:16" s="6" customFormat="1" ht="18" x14ac:dyDescent="0.25">
      <c r="A56" s="6" t="str">
        <f>სააგენტო!A56</f>
        <v>b</v>
      </c>
      <c r="B56" s="70">
        <f>სააგენტო!B56</f>
        <v>0</v>
      </c>
      <c r="C56" s="33" t="str">
        <f>სააგენტო!C56</f>
        <v>პრემია</v>
      </c>
      <c r="D56" s="12">
        <f>სააგენტო!D56</f>
        <v>0</v>
      </c>
      <c r="E56" s="12">
        <f>სააგენტო!E56</f>
        <v>0</v>
      </c>
      <c r="F56" s="43">
        <f>სააგენტო!F56</f>
        <v>0</v>
      </c>
      <c r="G56" s="43">
        <f>სააგენტო!G56</f>
        <v>0</v>
      </c>
      <c r="H56" s="52" t="str">
        <f>სააგენტო!H56</f>
        <v/>
      </c>
      <c r="I56" s="12">
        <f>სააგენტო!I56</f>
        <v>0</v>
      </c>
      <c r="J56" s="12">
        <f>სააგენტო!J56</f>
        <v>0</v>
      </c>
      <c r="K56" s="12">
        <f>სააგენტო!K56</f>
        <v>0</v>
      </c>
      <c r="L56" s="43" t="str">
        <f>სააგენტო!L56</f>
        <v/>
      </c>
      <c r="M56" s="52" t="str">
        <f>სააგენტო!M56</f>
        <v/>
      </c>
      <c r="N56" s="62" t="str">
        <f>სააგენტო!N56</f>
        <v/>
      </c>
      <c r="O56" s="52">
        <f>სააგენტო!T56</f>
        <v>0</v>
      </c>
      <c r="P56" s="62">
        <f>G56+სააგენტო!O56-K56</f>
        <v>0</v>
      </c>
    </row>
    <row r="57" spans="1:16" s="6" customFormat="1" ht="18" x14ac:dyDescent="0.25">
      <c r="A57" s="6" t="str">
        <f>სააგენტო!A57</f>
        <v>b</v>
      </c>
      <c r="B57" s="70">
        <f>სააგენტო!B57</f>
        <v>0</v>
      </c>
      <c r="C57" s="33" t="str">
        <f>სააგენტო!C57</f>
        <v>დანამატი</v>
      </c>
      <c r="D57" s="12">
        <f>სააგენტო!D57</f>
        <v>0</v>
      </c>
      <c r="E57" s="12">
        <f>სააგენტო!E57</f>
        <v>0</v>
      </c>
      <c r="F57" s="43">
        <f>სააგენტო!F57</f>
        <v>0</v>
      </c>
      <c r="G57" s="43">
        <f>სააგენტო!G57</f>
        <v>0</v>
      </c>
      <c r="H57" s="52" t="str">
        <f>სააგენტო!H57</f>
        <v/>
      </c>
      <c r="I57" s="12">
        <f>სააგენტო!I57</f>
        <v>0</v>
      </c>
      <c r="J57" s="12">
        <f>სააგენტო!J57</f>
        <v>0</v>
      </c>
      <c r="K57" s="12">
        <f>სააგენტო!K57</f>
        <v>0</v>
      </c>
      <c r="L57" s="43" t="str">
        <f>სააგენტო!L57</f>
        <v/>
      </c>
      <c r="M57" s="52" t="str">
        <f>სააგენტო!M57</f>
        <v/>
      </c>
      <c r="N57" s="62" t="str">
        <f>სააგენტო!N57</f>
        <v/>
      </c>
      <c r="O57" s="52">
        <f>სააგენტო!T57</f>
        <v>0</v>
      </c>
      <c r="P57" s="62">
        <f>G57+სააგენტო!O57-K57</f>
        <v>0</v>
      </c>
    </row>
    <row r="58" spans="1:16" s="6" customFormat="1" ht="18" x14ac:dyDescent="0.25">
      <c r="A58" s="6" t="str">
        <f>სააგენტო!A58</f>
        <v>b</v>
      </c>
      <c r="B58" s="70">
        <f>სააგენტო!B58</f>
        <v>0</v>
      </c>
      <c r="C58" s="29" t="str">
        <f>სააგენტო!C58</f>
        <v>საქონელი და მომსახურება</v>
      </c>
      <c r="D58" s="12">
        <f>სააგენტო!D58</f>
        <v>76</v>
      </c>
      <c r="E58" s="12">
        <f>სააგენტო!E58</f>
        <v>63.5</v>
      </c>
      <c r="F58" s="43">
        <f>სააგენტო!F58</f>
        <v>53</v>
      </c>
      <c r="G58" s="43">
        <f>სააგენტო!G58</f>
        <v>49.685499999999998</v>
      </c>
      <c r="H58" s="52">
        <f>სააგენტო!H58</f>
        <v>0.93746226415094336</v>
      </c>
      <c r="I58" s="12">
        <f>სააგენტო!I58</f>
        <v>0</v>
      </c>
      <c r="J58" s="12">
        <f>სააგენტო!J58</f>
        <v>5.6610199999999935</v>
      </c>
      <c r="K58" s="12">
        <f>სააგენტო!K58</f>
        <v>3.9196999999999917</v>
      </c>
      <c r="L58" s="43">
        <f>სააგენტო!L58</f>
        <v>3.3145000000000024</v>
      </c>
      <c r="M58" s="52">
        <f>სააგენტო!M58</f>
        <v>0.78244881889763773</v>
      </c>
      <c r="N58" s="62">
        <f>სააგენტო!N58</f>
        <v>13.814500000000002</v>
      </c>
      <c r="O58" s="52">
        <f>სააგენტო!T58</f>
        <v>0</v>
      </c>
      <c r="P58" s="62">
        <f>G58+სააგენტო!O58-K58</f>
        <v>56.865800000000007</v>
      </c>
    </row>
    <row r="59" spans="1:16" s="6" customFormat="1" ht="18" x14ac:dyDescent="0.25">
      <c r="A59" s="6" t="str">
        <f>სააგენტო!A59</f>
        <v>b</v>
      </c>
      <c r="B59" s="70">
        <f>სააგენტო!B59</f>
        <v>0</v>
      </c>
      <c r="C59" s="33" t="str">
        <f>სააგენტო!C59</f>
        <v>მ.შ. შტატგარეშეთა შრომის ანაზღაურება</v>
      </c>
      <c r="D59" s="12">
        <f>სააგენტო!D59</f>
        <v>0</v>
      </c>
      <c r="E59" s="12">
        <f>სააგენტო!E59</f>
        <v>0</v>
      </c>
      <c r="F59" s="43">
        <f>სააგენტო!F59</f>
        <v>0</v>
      </c>
      <c r="G59" s="43">
        <f>სააგენტო!G59</f>
        <v>1.5</v>
      </c>
      <c r="H59" s="52" t="str">
        <f>სააგენტო!H59</f>
        <v/>
      </c>
      <c r="I59" s="12">
        <f>სააგენტო!I59</f>
        <v>0</v>
      </c>
      <c r="J59" s="12">
        <f>სააგენტო!J59</f>
        <v>0</v>
      </c>
      <c r="K59" s="12">
        <f>სააგენტო!K59</f>
        <v>1.5</v>
      </c>
      <c r="L59" s="43" t="str">
        <f>სააგენტო!L59</f>
        <v/>
      </c>
      <c r="M59" s="52" t="str">
        <f>სააგენტო!M59</f>
        <v/>
      </c>
      <c r="N59" s="62" t="str">
        <f>სააგენტო!N59</f>
        <v/>
      </c>
      <c r="O59" s="52">
        <f>სააგენტო!T59</f>
        <v>0</v>
      </c>
      <c r="P59" s="62">
        <f>G59+სააგენტო!O59-K59</f>
        <v>0</v>
      </c>
    </row>
    <row r="60" spans="1:16" s="6" customFormat="1" ht="18" x14ac:dyDescent="0.25">
      <c r="A60" s="6" t="str">
        <f>სააგენტო!A60</f>
        <v>b</v>
      </c>
      <c r="B60" s="70">
        <f>სააგენტო!B60</f>
        <v>0</v>
      </c>
      <c r="C60" s="29" t="str">
        <f>სააგენტო!C60</f>
        <v>პროცენტი</v>
      </c>
      <c r="D60" s="12">
        <f>სააგენტო!D60</f>
        <v>0</v>
      </c>
      <c r="E60" s="12">
        <f>სააგენტო!E60</f>
        <v>0</v>
      </c>
      <c r="F60" s="43">
        <f>სააგენტო!F60</f>
        <v>0</v>
      </c>
      <c r="G60" s="43">
        <f>სააგენტო!G60</f>
        <v>0</v>
      </c>
      <c r="H60" s="52" t="str">
        <f>სააგენტო!H60</f>
        <v/>
      </c>
      <c r="I60" s="12">
        <f>სააგენტო!I60</f>
        <v>0</v>
      </c>
      <c r="J60" s="12">
        <f>სააგენტო!J60</f>
        <v>0</v>
      </c>
      <c r="K60" s="12">
        <f>სააგენტო!K60</f>
        <v>0</v>
      </c>
      <c r="L60" s="43">
        <f>სააგენტო!L60</f>
        <v>0</v>
      </c>
      <c r="M60" s="52" t="str">
        <f>სააგენტო!M60</f>
        <v/>
      </c>
      <c r="N60" s="62">
        <f>სააგენტო!N60</f>
        <v>0</v>
      </c>
      <c r="O60" s="52">
        <f>სააგენტო!T60</f>
        <v>0</v>
      </c>
      <c r="P60" s="62">
        <f>G60+სააგენტო!O60-K60</f>
        <v>0</v>
      </c>
    </row>
    <row r="61" spans="1:16" s="6" customFormat="1" ht="18" x14ac:dyDescent="0.25">
      <c r="A61" s="6" t="str">
        <f>სააგენტო!A61</f>
        <v>b</v>
      </c>
      <c r="B61" s="70">
        <f>სააგენტო!B61</f>
        <v>0</v>
      </c>
      <c r="C61" s="29" t="str">
        <f>სააგენტო!C61</f>
        <v>სუბსიდიები</v>
      </c>
      <c r="D61" s="12">
        <f>სააგენტო!D61</f>
        <v>0</v>
      </c>
      <c r="E61" s="12">
        <f>სააგენტო!E61</f>
        <v>0</v>
      </c>
      <c r="F61" s="43">
        <f>სააგენტო!F61</f>
        <v>0</v>
      </c>
      <c r="G61" s="43">
        <f>სააგენტო!G61</f>
        <v>0</v>
      </c>
      <c r="H61" s="52" t="str">
        <f>სააგენტო!H61</f>
        <v/>
      </c>
      <c r="I61" s="12">
        <f>სააგენტო!I61</f>
        <v>0</v>
      </c>
      <c r="J61" s="12">
        <f>სააგენტო!J61</f>
        <v>0</v>
      </c>
      <c r="K61" s="12">
        <f>სააგენტო!K61</f>
        <v>0</v>
      </c>
      <c r="L61" s="43">
        <f>სააგენტო!L61</f>
        <v>0</v>
      </c>
      <c r="M61" s="52" t="str">
        <f>სააგენტო!M61</f>
        <v/>
      </c>
      <c r="N61" s="62">
        <f>სააგენტო!N61</f>
        <v>0</v>
      </c>
      <c r="O61" s="52">
        <f>სააგენტო!T61</f>
        <v>0</v>
      </c>
      <c r="P61" s="62">
        <f>G61+სააგენტო!O61-K61</f>
        <v>0</v>
      </c>
    </row>
    <row r="62" spans="1:16" s="6" customFormat="1" ht="18" x14ac:dyDescent="0.25">
      <c r="A62" s="6" t="str">
        <f>სააგენტო!A62</f>
        <v>b</v>
      </c>
      <c r="B62" s="70" t="str">
        <f>სააგენტო!B62</f>
        <v/>
      </c>
      <c r="C62" s="29" t="str">
        <f>სააგენტო!C62</f>
        <v>გრანტები</v>
      </c>
      <c r="D62" s="12">
        <f>სააგენტო!D62</f>
        <v>0</v>
      </c>
      <c r="E62" s="12">
        <f>სააგენტო!E62</f>
        <v>0</v>
      </c>
      <c r="F62" s="43">
        <f>სააგენტო!F62</f>
        <v>0</v>
      </c>
      <c r="G62" s="43">
        <f>სააგენტო!G62</f>
        <v>0</v>
      </c>
      <c r="H62" s="52" t="str">
        <f>სააგენტო!H62</f>
        <v/>
      </c>
      <c r="I62" s="12">
        <f>სააგენტო!I62</f>
        <v>0</v>
      </c>
      <c r="J62" s="12">
        <f>სააგენტო!J62</f>
        <v>0</v>
      </c>
      <c r="K62" s="12">
        <f>სააგენტო!K62</f>
        <v>0</v>
      </c>
      <c r="L62" s="43">
        <f>სააგენტო!L62</f>
        <v>0</v>
      </c>
      <c r="M62" s="52" t="str">
        <f>სააგენტო!M62</f>
        <v/>
      </c>
      <c r="N62" s="62">
        <f>სააგენტო!N62</f>
        <v>0</v>
      </c>
      <c r="O62" s="52">
        <f>სააგენტო!T62</f>
        <v>0</v>
      </c>
      <c r="P62" s="62">
        <f>G62+სააგენტო!O62-K62</f>
        <v>0</v>
      </c>
    </row>
    <row r="63" spans="1:16" s="6" customFormat="1" ht="18" x14ac:dyDescent="0.25">
      <c r="A63" s="6" t="str">
        <f>სააგენტო!A63</f>
        <v>b</v>
      </c>
      <c r="B63" s="70" t="str">
        <f>სააგენტო!B63</f>
        <v/>
      </c>
      <c r="C63" s="29" t="str">
        <f>სააგენტო!C63</f>
        <v>სოციალური უზრუნველყოფა</v>
      </c>
      <c r="D63" s="12">
        <f>სააგენტო!D63</f>
        <v>6</v>
      </c>
      <c r="E63" s="12">
        <f>სააგენტო!E63</f>
        <v>7.5</v>
      </c>
      <c r="F63" s="43">
        <f>სააგენტო!F63</f>
        <v>7</v>
      </c>
      <c r="G63" s="43">
        <f>სააგენტო!G63</f>
        <v>6.00739</v>
      </c>
      <c r="H63" s="52">
        <f>სააგენტო!H63</f>
        <v>0.85819857142857148</v>
      </c>
      <c r="I63" s="12">
        <f>სააგენტო!I63</f>
        <v>0</v>
      </c>
      <c r="J63" s="12">
        <f>სააგენტო!J63</f>
        <v>0.68948000000000054</v>
      </c>
      <c r="K63" s="12">
        <f>სააგენტო!K63</f>
        <v>0</v>
      </c>
      <c r="L63" s="43">
        <f>სააგენტო!L63</f>
        <v>0.99260999999999999</v>
      </c>
      <c r="M63" s="52">
        <f>სააგენტო!M63</f>
        <v>0.80098533333333333</v>
      </c>
      <c r="N63" s="62">
        <f>სააგენტო!N63</f>
        <v>1.49261</v>
      </c>
      <c r="O63" s="52">
        <f>სააგენტო!T63</f>
        <v>0</v>
      </c>
      <c r="P63" s="62">
        <f>G63+სააგენტო!O63-K63</f>
        <v>7.00739</v>
      </c>
    </row>
    <row r="64" spans="1:16" s="6" customFormat="1" ht="18" x14ac:dyDescent="0.25">
      <c r="A64" s="6" t="str">
        <f>სააგენტო!A64</f>
        <v>b</v>
      </c>
      <c r="B64" s="70" t="str">
        <f>სააგენტო!B64</f>
        <v/>
      </c>
      <c r="C64" s="29" t="str">
        <f>სააგენტო!C64</f>
        <v>სხვა ხარჯები</v>
      </c>
      <c r="D64" s="12">
        <f>სააგენტო!D64</f>
        <v>0</v>
      </c>
      <c r="E64" s="12">
        <f>სააგენტო!E64</f>
        <v>0.4</v>
      </c>
      <c r="F64" s="43">
        <f>სააგენტო!F64</f>
        <v>0.3</v>
      </c>
      <c r="G64" s="43">
        <f>სააგენტო!G64</f>
        <v>6.1200000000000004E-2</v>
      </c>
      <c r="H64" s="52">
        <f>სააგენტო!H64</f>
        <v>0.20400000000000001</v>
      </c>
      <c r="I64" s="12">
        <f>სააგენტო!I64</f>
        <v>0</v>
      </c>
      <c r="J64" s="12">
        <f>სააგენტო!J64</f>
        <v>0</v>
      </c>
      <c r="K64" s="12">
        <f>სააგენტო!K64</f>
        <v>6.1200000000000004E-2</v>
      </c>
      <c r="L64" s="43">
        <f>სააგენტო!L64</f>
        <v>0.23879999999999998</v>
      </c>
      <c r="M64" s="52">
        <f>სააგენტო!M64</f>
        <v>0.153</v>
      </c>
      <c r="N64" s="62">
        <f>სააგენტო!N64</f>
        <v>0.33879999999999999</v>
      </c>
      <c r="O64" s="52">
        <f>სააგენტო!T64</f>
        <v>0</v>
      </c>
      <c r="P64" s="62">
        <f>G64+სააგენტო!O64-K64</f>
        <v>0</v>
      </c>
    </row>
    <row r="65" spans="1:16" s="6" customFormat="1" x14ac:dyDescent="0.25">
      <c r="A65" s="6" t="str">
        <f>სააგენტო!A65</f>
        <v>b</v>
      </c>
      <c r="B65" s="69" t="str">
        <f>სააგენტო!B65</f>
        <v/>
      </c>
      <c r="C65" s="13" t="str">
        <f>სააგენტო!C65</f>
        <v>არაფინანსური აქტივების ზრდა</v>
      </c>
      <c r="D65" s="14">
        <f>სააგენტო!D65</f>
        <v>0</v>
      </c>
      <c r="E65" s="14">
        <f>სააგენტო!E65</f>
        <v>0</v>
      </c>
      <c r="F65" s="44">
        <f>სააგენტო!F65</f>
        <v>0</v>
      </c>
      <c r="G65" s="44">
        <f>სააგენტო!G65</f>
        <v>0</v>
      </c>
      <c r="H65" s="53" t="str">
        <f>სააგენტო!H65</f>
        <v/>
      </c>
      <c r="I65" s="14">
        <f>სააგენტო!I65</f>
        <v>0</v>
      </c>
      <c r="J65" s="14">
        <f>სააგენტო!J65</f>
        <v>0</v>
      </c>
      <c r="K65" s="14">
        <f>სააგენტო!K65</f>
        <v>0</v>
      </c>
      <c r="L65" s="44">
        <f>სააგენტო!L65</f>
        <v>0</v>
      </c>
      <c r="M65" s="53" t="str">
        <f>სააგენტო!M65</f>
        <v/>
      </c>
      <c r="N65" s="63">
        <f>სააგენტო!N65</f>
        <v>0</v>
      </c>
      <c r="O65" s="53">
        <f>სააგენტო!T65</f>
        <v>0</v>
      </c>
      <c r="P65" s="63">
        <f>G65+სააგენტო!O65-K65</f>
        <v>0</v>
      </c>
    </row>
    <row r="66" spans="1:16" s="6" customFormat="1" x14ac:dyDescent="0.25">
      <c r="A66" s="6" t="str">
        <f>სააგენტო!A66</f>
        <v>b</v>
      </c>
      <c r="B66" s="69" t="str">
        <f>სააგენტო!B66</f>
        <v/>
      </c>
      <c r="C66" s="13" t="str">
        <f>სააგენტო!C66</f>
        <v>ფინანსური აქტივების ზრდა</v>
      </c>
      <c r="D66" s="14">
        <f>სააგენტო!D66</f>
        <v>0</v>
      </c>
      <c r="E66" s="14">
        <f>სააგენტო!E66</f>
        <v>0</v>
      </c>
      <c r="F66" s="44">
        <f>სააგენტო!F66</f>
        <v>0</v>
      </c>
      <c r="G66" s="44">
        <f>სააგენტო!G66</f>
        <v>0</v>
      </c>
      <c r="H66" s="53" t="str">
        <f>სააგენტო!H66</f>
        <v/>
      </c>
      <c r="I66" s="14">
        <f>სააგენტო!I66</f>
        <v>0</v>
      </c>
      <c r="J66" s="14">
        <f>სააგენტო!J66</f>
        <v>0</v>
      </c>
      <c r="K66" s="14">
        <f>სააგენტო!K66</f>
        <v>0</v>
      </c>
      <c r="L66" s="44">
        <f>სააგენტო!L66</f>
        <v>0</v>
      </c>
      <c r="M66" s="53" t="str">
        <f>სააგენტო!M66</f>
        <v/>
      </c>
      <c r="N66" s="63">
        <f>სააგენტო!N66</f>
        <v>0</v>
      </c>
      <c r="O66" s="53">
        <f>სააგენტო!T66</f>
        <v>0</v>
      </c>
      <c r="P66" s="63">
        <f>G66+სააგენტო!O66-K66</f>
        <v>0</v>
      </c>
    </row>
    <row r="67" spans="1:16" s="6" customFormat="1" ht="15.75" thickBot="1" x14ac:dyDescent="0.3">
      <c r="A67" s="6" t="str">
        <f>სააგენტო!A67</f>
        <v>b</v>
      </c>
      <c r="B67" s="71" t="str">
        <f>სააგენტო!B67</f>
        <v/>
      </c>
      <c r="C67" s="17" t="str">
        <f>სააგენტო!C67</f>
        <v>ვალდებულებების კლება</v>
      </c>
      <c r="D67" s="18">
        <f>სააგენტო!D67</f>
        <v>0</v>
      </c>
      <c r="E67" s="18">
        <f>სააგენტო!E67</f>
        <v>0</v>
      </c>
      <c r="F67" s="46">
        <f>სააგენტო!F67</f>
        <v>0</v>
      </c>
      <c r="G67" s="46">
        <f>სააგენტო!G67</f>
        <v>0</v>
      </c>
      <c r="H67" s="55" t="str">
        <f>სააგენტო!H67</f>
        <v/>
      </c>
      <c r="I67" s="18">
        <f>სააგენტო!I67</f>
        <v>0</v>
      </c>
      <c r="J67" s="18">
        <f>სააგენტო!J67</f>
        <v>0</v>
      </c>
      <c r="K67" s="18">
        <f>სააგენტო!K67</f>
        <v>0</v>
      </c>
      <c r="L67" s="46">
        <f>სააგენტო!L67</f>
        <v>0</v>
      </c>
      <c r="M67" s="55" t="str">
        <f>სააგენტო!M67</f>
        <v/>
      </c>
      <c r="N67" s="65">
        <f>სააგენტო!N67</f>
        <v>0</v>
      </c>
      <c r="O67" s="55">
        <f>სააგენტო!T67</f>
        <v>0</v>
      </c>
      <c r="P67" s="65">
        <f>G67+სააგენტო!O67-K67</f>
        <v>0</v>
      </c>
    </row>
    <row r="68" spans="1:16" s="6" customFormat="1" ht="31.5" thickTop="1" thickBot="1" x14ac:dyDescent="0.3">
      <c r="A68" s="6" t="str">
        <f>სააგენტო!A68</f>
        <v>b</v>
      </c>
      <c r="B68" s="67" t="str">
        <f>სააგენტო!B68</f>
        <v>35 01 04 04</v>
      </c>
      <c r="C68" s="21" t="str">
        <f>სააგენტო!C68</f>
        <v>სსიპ - სოციალური მომსახურების სააგენტოს ქვემო  ქართლის სამხარეო ცენტრი</v>
      </c>
      <c r="D68" s="22">
        <f>სააგენტო!D68</f>
        <v>1091</v>
      </c>
      <c r="E68" s="22">
        <f>სააგენტო!E68</f>
        <v>157.179</v>
      </c>
      <c r="F68" s="47">
        <f>სააგენტო!F68</f>
        <v>143.029</v>
      </c>
      <c r="G68" s="47">
        <f>სააგენტო!G68</f>
        <v>126.96897</v>
      </c>
      <c r="H68" s="56">
        <f>სააგენტო!H68</f>
        <v>0.8877148690125779</v>
      </c>
      <c r="I68" s="22">
        <f>სააგენტო!I68</f>
        <v>0</v>
      </c>
      <c r="J68" s="22">
        <f>სააგენტო!J68</f>
        <v>4.8696299999999999</v>
      </c>
      <c r="K68" s="22">
        <f>სააგენტო!K68</f>
        <v>2.9114799999999974</v>
      </c>
      <c r="L68" s="47">
        <f>სააგენტო!L68</f>
        <v>16.060029999999998</v>
      </c>
      <c r="M68" s="56">
        <f>სააგენტო!M68</f>
        <v>0.80779856087645296</v>
      </c>
      <c r="N68" s="66">
        <f>სააგენტო!N68</f>
        <v>30.210030000000003</v>
      </c>
      <c r="O68" s="56">
        <f>სააგენტო!T68</f>
        <v>0</v>
      </c>
      <c r="P68" s="66">
        <f>G68+სააგენტო!O68-K68</f>
        <v>142.45749000000001</v>
      </c>
    </row>
    <row r="69" spans="1:16" ht="15.75" thickTop="1" x14ac:dyDescent="0.25">
      <c r="A69" s="6" t="str">
        <f>სააგენტო!A69</f>
        <v>b</v>
      </c>
      <c r="B69" s="69">
        <f>სააგენტო!B69</f>
        <v>0</v>
      </c>
      <c r="C69" s="13" t="str">
        <f>სააგენტო!C69</f>
        <v>ხარჯები</v>
      </c>
      <c r="D69" s="14">
        <f>სააგენტო!D69</f>
        <v>1091</v>
      </c>
      <c r="E69" s="14">
        <f>სააგენტო!E69</f>
        <v>157.179</v>
      </c>
      <c r="F69" s="44">
        <f>სააგენტო!F69</f>
        <v>143.029</v>
      </c>
      <c r="G69" s="44">
        <f>სააგენტო!G69</f>
        <v>126.96897</v>
      </c>
      <c r="H69" s="53">
        <f>სააგენტო!H69</f>
        <v>0.8877148690125779</v>
      </c>
      <c r="I69" s="14">
        <f>სააგენტო!I69</f>
        <v>0</v>
      </c>
      <c r="J69" s="14">
        <f>სააგენტო!J69</f>
        <v>4.8696299999999999</v>
      </c>
      <c r="K69" s="14">
        <f>სააგენტო!K69</f>
        <v>2.9114799999999974</v>
      </c>
      <c r="L69" s="44">
        <f>სააგენტო!L69</f>
        <v>16.060029999999998</v>
      </c>
      <c r="M69" s="53">
        <f>სააგენტო!M69</f>
        <v>0.80779856087645296</v>
      </c>
      <c r="N69" s="63">
        <f>სააგენტო!N69</f>
        <v>30.210030000000003</v>
      </c>
      <c r="O69" s="53">
        <f>სააგენტო!T69</f>
        <v>0</v>
      </c>
      <c r="P69" s="63">
        <f>G69+სააგენტო!O69-K69</f>
        <v>142.45749000000001</v>
      </c>
    </row>
    <row r="70" spans="1:16" ht="18" x14ac:dyDescent="0.25">
      <c r="A70" s="6" t="str">
        <f>სააგენტო!A70</f>
        <v>b</v>
      </c>
      <c r="B70" s="70">
        <f>სააგენტო!B70</f>
        <v>0</v>
      </c>
      <c r="C70" s="29" t="str">
        <f>სააგენტო!C70</f>
        <v>შრომის ანაზღაურება</v>
      </c>
      <c r="D70" s="12">
        <f>სააგენტო!D70</f>
        <v>1015</v>
      </c>
      <c r="E70" s="12">
        <f>სააგენტო!E70</f>
        <v>78.129000000000005</v>
      </c>
      <c r="F70" s="43">
        <f>სააგენტო!F70</f>
        <v>78.129000000000005</v>
      </c>
      <c r="G70" s="43">
        <f>სააგენტო!G70</f>
        <v>78.128889999999998</v>
      </c>
      <c r="H70" s="52">
        <f>სააგენტო!H70</f>
        <v>0.99999859207208586</v>
      </c>
      <c r="I70" s="12">
        <f>სააგენტო!I70</f>
        <v>0</v>
      </c>
      <c r="J70" s="12">
        <f>სააგენტო!J70</f>
        <v>0</v>
      </c>
      <c r="K70" s="12">
        <f>სააგენტო!K70</f>
        <v>0</v>
      </c>
      <c r="L70" s="43">
        <f>სააგენტო!L70</f>
        <v>1.1000000000649379E-4</v>
      </c>
      <c r="M70" s="52">
        <f>სააგენტო!M70</f>
        <v>0.99999859207208586</v>
      </c>
      <c r="N70" s="62">
        <f>სააგენტო!N70</f>
        <v>1.1000000000649379E-4</v>
      </c>
      <c r="O70" s="52">
        <f>სააგენტო!T70</f>
        <v>0</v>
      </c>
      <c r="P70" s="62">
        <f>G70+სააგენტო!O70-K70</f>
        <v>78.128889999999998</v>
      </c>
    </row>
    <row r="71" spans="1:16" ht="18" x14ac:dyDescent="0.25">
      <c r="A71" s="6" t="str">
        <f>სააგენტო!A71</f>
        <v>b</v>
      </c>
      <c r="B71" s="70">
        <f>სააგენტო!B71</f>
        <v>0</v>
      </c>
      <c r="C71" s="33" t="str">
        <f>სააგენტო!C71</f>
        <v>თანამდებობრივი სარგო</v>
      </c>
      <c r="D71" s="12">
        <f>სააგენტო!D71</f>
        <v>0</v>
      </c>
      <c r="E71" s="12">
        <f>სააგენტო!E71</f>
        <v>0</v>
      </c>
      <c r="F71" s="43">
        <f>სააგენტო!F71</f>
        <v>0</v>
      </c>
      <c r="G71" s="43">
        <f>სააგენტო!G71</f>
        <v>78.128889999999998</v>
      </c>
      <c r="H71" s="52" t="str">
        <f>სააგენტო!H71</f>
        <v/>
      </c>
      <c r="I71" s="12">
        <f>სააგენტო!I71</f>
        <v>0</v>
      </c>
      <c r="J71" s="12">
        <f>სააგენტო!J71</f>
        <v>0</v>
      </c>
      <c r="K71" s="12">
        <f>სააგენტო!K71</f>
        <v>0</v>
      </c>
      <c r="L71" s="43" t="str">
        <f>სააგენტო!L71</f>
        <v/>
      </c>
      <c r="M71" s="52" t="str">
        <f>სააგენტო!M71</f>
        <v/>
      </c>
      <c r="N71" s="62" t="str">
        <f>სააგენტო!N71</f>
        <v/>
      </c>
      <c r="O71" s="52">
        <f>სააგენტო!T71</f>
        <v>0</v>
      </c>
      <c r="P71" s="62">
        <f>G71+სააგენტო!O71-K71</f>
        <v>78.128889999999998</v>
      </c>
    </row>
    <row r="72" spans="1:16" ht="18" x14ac:dyDescent="0.25">
      <c r="A72" s="6" t="str">
        <f>სააგენტო!A72</f>
        <v>b</v>
      </c>
      <c r="B72" s="70">
        <f>სააგენტო!B72</f>
        <v>0</v>
      </c>
      <c r="C72" s="33" t="str">
        <f>სააგენტო!C72</f>
        <v>პრემია</v>
      </c>
      <c r="D72" s="12">
        <f>სააგენტო!D72</f>
        <v>0</v>
      </c>
      <c r="E72" s="12">
        <f>სააგენტო!E72</f>
        <v>0</v>
      </c>
      <c r="F72" s="43">
        <f>სააგენტო!F72</f>
        <v>0</v>
      </c>
      <c r="G72" s="43">
        <f>სააგენტო!G72</f>
        <v>0</v>
      </c>
      <c r="H72" s="52" t="str">
        <f>სააგენტო!H72</f>
        <v/>
      </c>
      <c r="I72" s="12">
        <f>სააგენტო!I72</f>
        <v>0</v>
      </c>
      <c r="J72" s="12">
        <f>სააგენტო!J72</f>
        <v>0</v>
      </c>
      <c r="K72" s="12">
        <f>სააგენტო!K72</f>
        <v>0</v>
      </c>
      <c r="L72" s="43" t="str">
        <f>სააგენტო!L72</f>
        <v/>
      </c>
      <c r="M72" s="52" t="str">
        <f>სააგენტო!M72</f>
        <v/>
      </c>
      <c r="N72" s="62" t="str">
        <f>სააგენტო!N72</f>
        <v/>
      </c>
      <c r="O72" s="52">
        <f>სააგენტო!T72</f>
        <v>0</v>
      </c>
      <c r="P72" s="62">
        <f>G72+სააგენტო!O72-K72</f>
        <v>0</v>
      </c>
    </row>
    <row r="73" spans="1:16" ht="18" x14ac:dyDescent="0.25">
      <c r="A73" s="6" t="str">
        <f>სააგენტო!A73</f>
        <v>b</v>
      </c>
      <c r="B73" s="70">
        <f>სააგენტო!B73</f>
        <v>0</v>
      </c>
      <c r="C73" s="33" t="str">
        <f>სააგენტო!C73</f>
        <v>დანამატი</v>
      </c>
      <c r="D73" s="12">
        <f>სააგენტო!D73</f>
        <v>0</v>
      </c>
      <c r="E73" s="12">
        <f>სააგენტო!E73</f>
        <v>0</v>
      </c>
      <c r="F73" s="43">
        <f>სააგენტო!F73</f>
        <v>0</v>
      </c>
      <c r="G73" s="43">
        <f>სააგენტო!G73</f>
        <v>0</v>
      </c>
      <c r="H73" s="52" t="str">
        <f>სააგენტო!H73</f>
        <v/>
      </c>
      <c r="I73" s="12">
        <f>სააგენტო!I73</f>
        <v>0</v>
      </c>
      <c r="J73" s="12">
        <f>სააგენტო!J73</f>
        <v>0</v>
      </c>
      <c r="K73" s="12">
        <f>სააგენტო!K73</f>
        <v>0</v>
      </c>
      <c r="L73" s="43" t="str">
        <f>სააგენტო!L73</f>
        <v/>
      </c>
      <c r="M73" s="52" t="str">
        <f>სააგენტო!M73</f>
        <v/>
      </c>
      <c r="N73" s="62" t="str">
        <f>სააგენტო!N73</f>
        <v/>
      </c>
      <c r="O73" s="52">
        <f>სააგენტო!T73</f>
        <v>0</v>
      </c>
      <c r="P73" s="62">
        <f>G73+სააგენტო!O73-K73</f>
        <v>0</v>
      </c>
    </row>
    <row r="74" spans="1:16" ht="18" x14ac:dyDescent="0.25">
      <c r="A74" s="6" t="str">
        <f>სააგენტო!A74</f>
        <v>b</v>
      </c>
      <c r="B74" s="70">
        <f>სააგენტო!B74</f>
        <v>0</v>
      </c>
      <c r="C74" s="29" t="str">
        <f>სააგენტო!C74</f>
        <v>საქონელი და მომსახურება</v>
      </c>
      <c r="D74" s="12">
        <f>სააგენტო!D74</f>
        <v>70</v>
      </c>
      <c r="E74" s="12">
        <f>სააგენტო!E74</f>
        <v>72.05</v>
      </c>
      <c r="F74" s="43">
        <f>სააგენტო!F74</f>
        <v>58.4</v>
      </c>
      <c r="G74" s="43">
        <f>სააგენტო!G74</f>
        <v>42.609949999999998</v>
      </c>
      <c r="H74" s="52">
        <f>სააგენტო!H74</f>
        <v>0.72962243150684924</v>
      </c>
      <c r="I74" s="12">
        <f>სააგენტო!I74</f>
        <v>0</v>
      </c>
      <c r="J74" s="12">
        <f>სააგენტო!J74</f>
        <v>4.0867399999999989</v>
      </c>
      <c r="K74" s="12">
        <f>სააგენტო!K74</f>
        <v>2.9114799999999974</v>
      </c>
      <c r="L74" s="43">
        <f>სააგენტო!L74</f>
        <v>15.790050000000001</v>
      </c>
      <c r="M74" s="52">
        <f>სააგენტო!M74</f>
        <v>0.5913941707147814</v>
      </c>
      <c r="N74" s="62">
        <f>სააგენტო!N74</f>
        <v>29.440049999999999</v>
      </c>
      <c r="O74" s="52">
        <f>სააგენტო!T74</f>
        <v>0</v>
      </c>
      <c r="P74" s="62">
        <f>G74+სააგენტო!O74-K74</f>
        <v>57.798470000000002</v>
      </c>
    </row>
    <row r="75" spans="1:16" ht="18" x14ac:dyDescent="0.25">
      <c r="A75" s="6" t="str">
        <f>სააგენტო!A75</f>
        <v>b</v>
      </c>
      <c r="B75" s="70">
        <f>სააგენტო!B75</f>
        <v>0</v>
      </c>
      <c r="C75" s="33" t="str">
        <f>სააგენტო!C75</f>
        <v>მ.შ. შტატგარეშეთა შრომის ანაზღაურება</v>
      </c>
      <c r="D75" s="12">
        <f>სააგენტო!D75</f>
        <v>0</v>
      </c>
      <c r="E75" s="12">
        <f>სააგენტო!E75</f>
        <v>0</v>
      </c>
      <c r="F75" s="43">
        <f>სააგენტო!F75</f>
        <v>0</v>
      </c>
      <c r="G75" s="43">
        <f>სააგენტო!G75</f>
        <v>0.45</v>
      </c>
      <c r="H75" s="52" t="str">
        <f>სააგენტო!H75</f>
        <v/>
      </c>
      <c r="I75" s="12">
        <f>სააგენტო!I75</f>
        <v>0</v>
      </c>
      <c r="J75" s="12">
        <f>სააგენტო!J75</f>
        <v>0</v>
      </c>
      <c r="K75" s="12">
        <f>სააგენტო!K75</f>
        <v>0.45</v>
      </c>
      <c r="L75" s="43" t="str">
        <f>სააგენტო!L75</f>
        <v/>
      </c>
      <c r="M75" s="52" t="str">
        <f>სააგენტო!M75</f>
        <v/>
      </c>
      <c r="N75" s="62" t="str">
        <f>სააგენტო!N75</f>
        <v/>
      </c>
      <c r="O75" s="52">
        <f>სააგენტო!T75</f>
        <v>0</v>
      </c>
      <c r="P75" s="62">
        <f>G75+სააგენტო!O75-K75</f>
        <v>0</v>
      </c>
    </row>
    <row r="76" spans="1:16" ht="18" x14ac:dyDescent="0.25">
      <c r="A76" s="6" t="str">
        <f>სააგენტო!A76</f>
        <v>b</v>
      </c>
      <c r="B76" s="70">
        <f>სააგენტო!B76</f>
        <v>0</v>
      </c>
      <c r="C76" s="29" t="str">
        <f>სააგენტო!C76</f>
        <v>პროცენტი</v>
      </c>
      <c r="D76" s="12">
        <f>სააგენტო!D76</f>
        <v>0</v>
      </c>
      <c r="E76" s="12">
        <f>სააგენტო!E76</f>
        <v>0</v>
      </c>
      <c r="F76" s="43">
        <f>სააგენტო!F76</f>
        <v>0</v>
      </c>
      <c r="G76" s="43">
        <f>სააგენტო!G76</f>
        <v>0</v>
      </c>
      <c r="H76" s="52" t="str">
        <f>სააგენტო!H76</f>
        <v/>
      </c>
      <c r="I76" s="12">
        <f>სააგენტო!I76</f>
        <v>0</v>
      </c>
      <c r="J76" s="12">
        <f>სააგენტო!J76</f>
        <v>0</v>
      </c>
      <c r="K76" s="12">
        <f>სააგენტო!K76</f>
        <v>0</v>
      </c>
      <c r="L76" s="43">
        <f>სააგენტო!L76</f>
        <v>0</v>
      </c>
      <c r="M76" s="52" t="str">
        <f>სააგენტო!M76</f>
        <v/>
      </c>
      <c r="N76" s="62">
        <f>სააგენტო!N76</f>
        <v>0</v>
      </c>
      <c r="O76" s="52">
        <f>სააგენტო!T76</f>
        <v>0</v>
      </c>
      <c r="P76" s="62">
        <f>G76+სააგენტო!O76-K76</f>
        <v>0</v>
      </c>
    </row>
    <row r="77" spans="1:16" ht="18" x14ac:dyDescent="0.25">
      <c r="A77" s="6" t="str">
        <f>სააგენტო!A77</f>
        <v>b</v>
      </c>
      <c r="B77" s="70">
        <f>სააგენტო!B77</f>
        <v>0</v>
      </c>
      <c r="C77" s="29" t="str">
        <f>სააგენტო!C77</f>
        <v>სუბსიდიები</v>
      </c>
      <c r="D77" s="12">
        <f>სააგენტო!D77</f>
        <v>0</v>
      </c>
      <c r="E77" s="12">
        <f>სააგენტო!E77</f>
        <v>0</v>
      </c>
      <c r="F77" s="43">
        <f>სააგენტო!F77</f>
        <v>0</v>
      </c>
      <c r="G77" s="43">
        <f>სააგენტო!G77</f>
        <v>0</v>
      </c>
      <c r="H77" s="52" t="str">
        <f>სააგენტო!H77</f>
        <v/>
      </c>
      <c r="I77" s="12">
        <f>სააგენტო!I77</f>
        <v>0</v>
      </c>
      <c r="J77" s="12">
        <f>სააგენტო!J77</f>
        <v>0</v>
      </c>
      <c r="K77" s="12">
        <f>სააგენტო!K77</f>
        <v>0</v>
      </c>
      <c r="L77" s="43">
        <f>სააგენტო!L77</f>
        <v>0</v>
      </c>
      <c r="M77" s="52" t="str">
        <f>სააგენტო!M77</f>
        <v/>
      </c>
      <c r="N77" s="62">
        <f>სააგენტო!N77</f>
        <v>0</v>
      </c>
      <c r="O77" s="52">
        <f>სააგენტო!T77</f>
        <v>0</v>
      </c>
      <c r="P77" s="62">
        <f>G77+სააგენტო!O77-K77</f>
        <v>0</v>
      </c>
    </row>
    <row r="78" spans="1:16" ht="18" x14ac:dyDescent="0.25">
      <c r="A78" s="6" t="str">
        <f>სააგენტო!A78</f>
        <v>b</v>
      </c>
      <c r="B78" s="70" t="str">
        <f>სააგენტო!B78</f>
        <v/>
      </c>
      <c r="C78" s="29" t="str">
        <f>სააგენტო!C78</f>
        <v>გრანტები</v>
      </c>
      <c r="D78" s="12">
        <f>სააგენტო!D78</f>
        <v>0</v>
      </c>
      <c r="E78" s="12">
        <f>სააგენტო!E78</f>
        <v>0</v>
      </c>
      <c r="F78" s="43">
        <f>სააგენტო!F78</f>
        <v>0</v>
      </c>
      <c r="G78" s="43">
        <f>სააგენტო!G78</f>
        <v>0</v>
      </c>
      <c r="H78" s="52" t="str">
        <f>სააგენტო!H78</f>
        <v/>
      </c>
      <c r="I78" s="12">
        <f>სააგენტო!I78</f>
        <v>0</v>
      </c>
      <c r="J78" s="12">
        <f>სააგენტო!J78</f>
        <v>0</v>
      </c>
      <c r="K78" s="12">
        <f>სააგენტო!K78</f>
        <v>0</v>
      </c>
      <c r="L78" s="43">
        <f>სააგენტო!L78</f>
        <v>0</v>
      </c>
      <c r="M78" s="52" t="str">
        <f>სააგენტო!M78</f>
        <v/>
      </c>
      <c r="N78" s="62">
        <f>სააგენტო!N78</f>
        <v>0</v>
      </c>
      <c r="O78" s="52">
        <f>სააგენტო!T78</f>
        <v>0</v>
      </c>
      <c r="P78" s="62">
        <f>G78+სააგენტო!O78-K78</f>
        <v>0</v>
      </c>
    </row>
    <row r="79" spans="1:16" ht="18" x14ac:dyDescent="0.25">
      <c r="A79" s="6" t="str">
        <f>სააგენტო!A79</f>
        <v>b</v>
      </c>
      <c r="B79" s="70" t="str">
        <f>სააგენტო!B79</f>
        <v/>
      </c>
      <c r="C79" s="29" t="str">
        <f>სააგენტო!C79</f>
        <v>სოციალური უზრუნველყოფა</v>
      </c>
      <c r="D79" s="12">
        <f>სააგენტო!D79</f>
        <v>6</v>
      </c>
      <c r="E79" s="12">
        <f>სააგენტო!E79</f>
        <v>7</v>
      </c>
      <c r="F79" s="43">
        <f>სააგენტო!F79</f>
        <v>6.5</v>
      </c>
      <c r="G79" s="43">
        <f>სააგენტო!G79</f>
        <v>6.2301299999999999</v>
      </c>
      <c r="H79" s="52">
        <f>სააგენტო!H79</f>
        <v>0.9584815384615385</v>
      </c>
      <c r="I79" s="12">
        <f>სააგენტო!I79</f>
        <v>0</v>
      </c>
      <c r="J79" s="12">
        <f>სააგენტო!J79</f>
        <v>0.78289000000000097</v>
      </c>
      <c r="K79" s="12">
        <f>სააგენტო!K79</f>
        <v>0</v>
      </c>
      <c r="L79" s="43">
        <f>სააგენტო!L79</f>
        <v>0.26987000000000005</v>
      </c>
      <c r="M79" s="52">
        <f>სააგენტო!M79</f>
        <v>0.89001857142857144</v>
      </c>
      <c r="N79" s="62">
        <f>სააგენტო!N79</f>
        <v>0.76987000000000005</v>
      </c>
      <c r="O79" s="52">
        <f>სააგენტო!T79</f>
        <v>0</v>
      </c>
      <c r="P79" s="62">
        <f>G79+სააგენტო!O79-K79</f>
        <v>6.5301299999999998</v>
      </c>
    </row>
    <row r="80" spans="1:16" ht="18" x14ac:dyDescent="0.25">
      <c r="A80" s="6" t="str">
        <f>სააგენტო!A80</f>
        <v>b</v>
      </c>
      <c r="B80" s="70" t="str">
        <f>სააგენტო!B80</f>
        <v/>
      </c>
      <c r="C80" s="29" t="str">
        <f>სააგენტო!C80</f>
        <v>სხვა ხარჯები</v>
      </c>
      <c r="D80" s="12">
        <f>სააგენტო!D80</f>
        <v>0</v>
      </c>
      <c r="E80" s="12">
        <f>სააგენტო!E80</f>
        <v>0</v>
      </c>
      <c r="F80" s="43">
        <f>სააგენტო!F80</f>
        <v>0</v>
      </c>
      <c r="G80" s="43">
        <f>სააგენტო!G80</f>
        <v>0</v>
      </c>
      <c r="H80" s="52" t="str">
        <f>სააგენტო!H80</f>
        <v/>
      </c>
      <c r="I80" s="12">
        <f>სააგენტო!I80</f>
        <v>0</v>
      </c>
      <c r="J80" s="12">
        <f>სააგენტო!J80</f>
        <v>0</v>
      </c>
      <c r="K80" s="12">
        <f>სააგენტო!K80</f>
        <v>0</v>
      </c>
      <c r="L80" s="43">
        <f>სააგენტო!L80</f>
        <v>0</v>
      </c>
      <c r="M80" s="52" t="str">
        <f>სააგენტო!M80</f>
        <v/>
      </c>
      <c r="N80" s="62">
        <f>სააგენტო!N80</f>
        <v>0</v>
      </c>
      <c r="O80" s="52">
        <f>სააგენტო!T80</f>
        <v>0</v>
      </c>
      <c r="P80" s="62">
        <f>G80+სააგენტო!O80-K80</f>
        <v>0</v>
      </c>
    </row>
    <row r="81" spans="1:16" x14ac:dyDescent="0.25">
      <c r="A81" s="6" t="str">
        <f>სააგენტო!A81</f>
        <v>b</v>
      </c>
      <c r="B81" s="69" t="str">
        <f>სააგენტო!B81</f>
        <v/>
      </c>
      <c r="C81" s="13" t="str">
        <f>სააგენტო!C81</f>
        <v>არაფინანსური აქტივების ზრდა</v>
      </c>
      <c r="D81" s="14">
        <f>სააგენტო!D81</f>
        <v>0</v>
      </c>
      <c r="E81" s="14">
        <f>სააგენტო!E81</f>
        <v>0</v>
      </c>
      <c r="F81" s="44">
        <f>სააგენტო!F81</f>
        <v>0</v>
      </c>
      <c r="G81" s="44">
        <f>სააგენტო!G81</f>
        <v>0</v>
      </c>
      <c r="H81" s="53" t="str">
        <f>სააგენტო!H81</f>
        <v/>
      </c>
      <c r="I81" s="14">
        <f>სააგენტო!I81</f>
        <v>0</v>
      </c>
      <c r="J81" s="14">
        <f>სააგენტო!J81</f>
        <v>0</v>
      </c>
      <c r="K81" s="14">
        <f>სააგენტო!K81</f>
        <v>0</v>
      </c>
      <c r="L81" s="44">
        <f>სააგენტო!L81</f>
        <v>0</v>
      </c>
      <c r="M81" s="53" t="str">
        <f>სააგენტო!M81</f>
        <v/>
      </c>
      <c r="N81" s="63">
        <f>სააგენტო!N81</f>
        <v>0</v>
      </c>
      <c r="O81" s="53">
        <f>სააგენტო!T81</f>
        <v>0</v>
      </c>
      <c r="P81" s="63">
        <f>G81+სააგენტო!O81-K81</f>
        <v>0</v>
      </c>
    </row>
    <row r="82" spans="1:16" x14ac:dyDescent="0.25">
      <c r="A82" s="6" t="str">
        <f>სააგენტო!A82</f>
        <v>b</v>
      </c>
      <c r="B82" s="69" t="str">
        <f>სააგენტო!B82</f>
        <v/>
      </c>
      <c r="C82" s="13" t="str">
        <f>სააგენტო!C82</f>
        <v>ფინანსური აქტივების ზრდა</v>
      </c>
      <c r="D82" s="14">
        <f>სააგენტო!D82</f>
        <v>0</v>
      </c>
      <c r="E82" s="14">
        <f>სააგენტო!E82</f>
        <v>0</v>
      </c>
      <c r="F82" s="44">
        <f>სააგენტო!F82</f>
        <v>0</v>
      </c>
      <c r="G82" s="44">
        <f>სააგენტო!G82</f>
        <v>0</v>
      </c>
      <c r="H82" s="53" t="str">
        <f>სააგენტო!H82</f>
        <v/>
      </c>
      <c r="I82" s="14">
        <f>სააგენტო!I82</f>
        <v>0</v>
      </c>
      <c r="J82" s="14">
        <f>სააგენტო!J82</f>
        <v>0</v>
      </c>
      <c r="K82" s="14">
        <f>სააგენტო!K82</f>
        <v>0</v>
      </c>
      <c r="L82" s="44">
        <f>სააგენტო!L82</f>
        <v>0</v>
      </c>
      <c r="M82" s="53" t="str">
        <f>სააგენტო!M82</f>
        <v/>
      </c>
      <c r="N82" s="63">
        <f>სააგენტო!N82</f>
        <v>0</v>
      </c>
      <c r="O82" s="53">
        <f>სააგენტო!T82</f>
        <v>0</v>
      </c>
      <c r="P82" s="63">
        <f>G82+სააგენტო!O82-K82</f>
        <v>0</v>
      </c>
    </row>
    <row r="83" spans="1:16" ht="15.75" thickBot="1" x14ac:dyDescent="0.3">
      <c r="A83" s="6" t="str">
        <f>სააგენტო!A83</f>
        <v>b</v>
      </c>
      <c r="B83" s="71" t="str">
        <f>სააგენტო!B83</f>
        <v/>
      </c>
      <c r="C83" s="17" t="str">
        <f>სააგენტო!C83</f>
        <v>ვალდებულებების კლება</v>
      </c>
      <c r="D83" s="18">
        <f>სააგენტო!D83</f>
        <v>0</v>
      </c>
      <c r="E83" s="18">
        <f>სააგენტო!E83</f>
        <v>0</v>
      </c>
      <c r="F83" s="46">
        <f>სააგენტო!F83</f>
        <v>0</v>
      </c>
      <c r="G83" s="46">
        <f>სააგენტო!G83</f>
        <v>0</v>
      </c>
      <c r="H83" s="55" t="str">
        <f>სააგენტო!H83</f>
        <v/>
      </c>
      <c r="I83" s="18">
        <f>სააგენტო!I83</f>
        <v>0</v>
      </c>
      <c r="J83" s="18">
        <f>სააგენტო!J83</f>
        <v>0</v>
      </c>
      <c r="K83" s="18">
        <f>სააგენტო!K83</f>
        <v>0</v>
      </c>
      <c r="L83" s="46">
        <f>სააგენტო!L83</f>
        <v>0</v>
      </c>
      <c r="M83" s="55" t="str">
        <f>სააგენტო!M83</f>
        <v/>
      </c>
      <c r="N83" s="65">
        <f>სააგენტო!N83</f>
        <v>0</v>
      </c>
      <c r="O83" s="55">
        <f>სააგენტო!T83</f>
        <v>0</v>
      </c>
      <c r="P83" s="65">
        <f>G83+სააგენტო!O83-K83</f>
        <v>0</v>
      </c>
    </row>
    <row r="84" spans="1:16" s="6" customFormat="1" ht="31.5" thickTop="1" thickBot="1" x14ac:dyDescent="0.3">
      <c r="A84" s="6" t="str">
        <f>სააგენტო!A84</f>
        <v>b</v>
      </c>
      <c r="B84" s="67" t="str">
        <f>სააგენტო!B84</f>
        <v>35 01 04 05</v>
      </c>
      <c r="C84" s="21" t="str">
        <f>სააგენტო!C84</f>
        <v>სსიპ - სოციალური მომსახურების სააგენტოს შიდა ქართლის სამხარეო ცენტრი</v>
      </c>
      <c r="D84" s="22">
        <f>სააგენტო!D84</f>
        <v>876</v>
      </c>
      <c r="E84" s="22">
        <f>სააგენტო!E84</f>
        <v>107.91799999999999</v>
      </c>
      <c r="F84" s="47">
        <f>სააგენტო!F84</f>
        <v>98.468000000000004</v>
      </c>
      <c r="G84" s="47">
        <f>სააგენტო!G84</f>
        <v>89.267629999999997</v>
      </c>
      <c r="H84" s="56">
        <f>სააგენტო!H84</f>
        <v>0.90656487386765239</v>
      </c>
      <c r="I84" s="22">
        <f>სააგენტო!I84</f>
        <v>0</v>
      </c>
      <c r="J84" s="22">
        <f>სააგენტო!J84</f>
        <v>2.1099500000000018</v>
      </c>
      <c r="K84" s="22">
        <f>სააგენტო!K84</f>
        <v>2.1202399999999955</v>
      </c>
      <c r="L84" s="47">
        <f>სააგენტო!L84</f>
        <v>9.2003700000000066</v>
      </c>
      <c r="M84" s="56">
        <f>სააგენტო!M84</f>
        <v>0.82718017383569009</v>
      </c>
      <c r="N84" s="66">
        <f>სააგენტო!N84</f>
        <v>18.650369999999995</v>
      </c>
      <c r="O84" s="56">
        <f>სააგენტო!T84</f>
        <v>0</v>
      </c>
      <c r="P84" s="66">
        <f>G84+სააგენტო!O84-K84</f>
        <v>101.24739</v>
      </c>
    </row>
    <row r="85" spans="1:16" ht="15.75" thickTop="1" x14ac:dyDescent="0.25">
      <c r="A85" s="6" t="str">
        <f>სააგენტო!A85</f>
        <v>b</v>
      </c>
      <c r="B85" s="69" t="str">
        <f>სააგენტო!B85</f>
        <v/>
      </c>
      <c r="C85" s="13" t="str">
        <f>სააგენტო!C85</f>
        <v>ხარჯები</v>
      </c>
      <c r="D85" s="14">
        <f>სააგენტო!D85</f>
        <v>876</v>
      </c>
      <c r="E85" s="14">
        <f>სააგენტო!E85</f>
        <v>107.91799999999999</v>
      </c>
      <c r="F85" s="44">
        <f>სააგენტო!F85</f>
        <v>98.468000000000004</v>
      </c>
      <c r="G85" s="44">
        <f>სააგენტო!G85</f>
        <v>89.267629999999997</v>
      </c>
      <c r="H85" s="53">
        <f>სააგენტო!H85</f>
        <v>0.90656487386765239</v>
      </c>
      <c r="I85" s="14">
        <f>სააგენტო!I85</f>
        <v>0</v>
      </c>
      <c r="J85" s="14">
        <f>სააგენტო!J85</f>
        <v>2.1099500000000018</v>
      </c>
      <c r="K85" s="14">
        <f>სააგენტო!K85</f>
        <v>2.1202399999999955</v>
      </c>
      <c r="L85" s="44">
        <f>სააგენტო!L85</f>
        <v>9.2003700000000066</v>
      </c>
      <c r="M85" s="53">
        <f>სააგენტო!M85</f>
        <v>0.82718017383569009</v>
      </c>
      <c r="N85" s="63">
        <f>სააგენტო!N85</f>
        <v>18.650369999999995</v>
      </c>
      <c r="O85" s="53">
        <f>სააგენტო!T85</f>
        <v>0</v>
      </c>
      <c r="P85" s="63">
        <f>G85+სააგენტო!O85-K85</f>
        <v>101.24739</v>
      </c>
    </row>
    <row r="86" spans="1:16" ht="18" x14ac:dyDescent="0.25">
      <c r="A86" s="6" t="str">
        <f>სააგენტო!A86</f>
        <v>b</v>
      </c>
      <c r="B86" s="70">
        <f>სააგენტო!B86</f>
        <v>0</v>
      </c>
      <c r="C86" s="29" t="str">
        <f>სააგენტო!C86</f>
        <v>შრომის ანაზღაურება</v>
      </c>
      <c r="D86" s="12">
        <f>სააგენტო!D86</f>
        <v>825</v>
      </c>
      <c r="E86" s="12">
        <f>სააგენტო!E86</f>
        <v>60.667999999999999</v>
      </c>
      <c r="F86" s="43">
        <f>სააგენტო!F86</f>
        <v>60.667999999999999</v>
      </c>
      <c r="G86" s="43">
        <f>სააგენტო!G86</f>
        <v>60.667459999999998</v>
      </c>
      <c r="H86" s="52">
        <f>სააგენტო!H86</f>
        <v>0.99999109909672312</v>
      </c>
      <c r="I86" s="12">
        <f>სააგენტო!I86</f>
        <v>0</v>
      </c>
      <c r="J86" s="12">
        <f>სააგენტო!J86</f>
        <v>0</v>
      </c>
      <c r="K86" s="12">
        <f>სააგენტო!K86</f>
        <v>0</v>
      </c>
      <c r="L86" s="43">
        <f>სააგენტო!L86</f>
        <v>5.4000000000087311E-4</v>
      </c>
      <c r="M86" s="52">
        <f>სააგენტო!M86</f>
        <v>0.99999109909672312</v>
      </c>
      <c r="N86" s="62">
        <f>სააგენტო!N86</f>
        <v>5.4000000000087311E-4</v>
      </c>
      <c r="O86" s="52">
        <f>სააგენტო!T86</f>
        <v>0</v>
      </c>
      <c r="P86" s="62">
        <f>G86+სააგენტო!O86-K86</f>
        <v>60.667459999999998</v>
      </c>
    </row>
    <row r="87" spans="1:16" ht="18" x14ac:dyDescent="0.25">
      <c r="A87" s="6" t="str">
        <f>სააგენტო!A87</f>
        <v>b</v>
      </c>
      <c r="B87" s="70">
        <f>სააგენტო!B87</f>
        <v>0</v>
      </c>
      <c r="C87" s="33" t="str">
        <f>სააგენტო!C87</f>
        <v>თანამდებობრივი სარგო</v>
      </c>
      <c r="D87" s="12">
        <f>სააგენტო!D87</f>
        <v>0</v>
      </c>
      <c r="E87" s="12">
        <f>სააგენტო!E87</f>
        <v>0</v>
      </c>
      <c r="F87" s="43">
        <f>სააგენტო!F87</f>
        <v>0</v>
      </c>
      <c r="G87" s="43">
        <f>სააგენტო!G87</f>
        <v>60.667459999999998</v>
      </c>
      <c r="H87" s="52" t="str">
        <f>სააგენტო!H87</f>
        <v/>
      </c>
      <c r="I87" s="12">
        <f>სააგენტო!I87</f>
        <v>0</v>
      </c>
      <c r="J87" s="12">
        <f>სააგენტო!J87</f>
        <v>0</v>
      </c>
      <c r="K87" s="12">
        <f>სააგენტო!K87</f>
        <v>0</v>
      </c>
      <c r="L87" s="43" t="str">
        <f>სააგენტო!L87</f>
        <v/>
      </c>
      <c r="M87" s="52" t="str">
        <f>სააგენტო!M87</f>
        <v/>
      </c>
      <c r="N87" s="62" t="str">
        <f>სააგენტო!N87</f>
        <v/>
      </c>
      <c r="O87" s="52">
        <f>სააგენტო!T87</f>
        <v>0</v>
      </c>
      <c r="P87" s="62">
        <f>G87+სააგენტო!O87-K87</f>
        <v>60.667459999999998</v>
      </c>
    </row>
    <row r="88" spans="1:16" ht="18" x14ac:dyDescent="0.25">
      <c r="A88" s="6" t="str">
        <f>სააგენტო!A88</f>
        <v>b</v>
      </c>
      <c r="B88" s="70">
        <f>სააგენტო!B88</f>
        <v>0</v>
      </c>
      <c r="C88" s="33" t="str">
        <f>სააგენტო!C88</f>
        <v>პრემია</v>
      </c>
      <c r="D88" s="12">
        <f>სააგენტო!D88</f>
        <v>0</v>
      </c>
      <c r="E88" s="12">
        <f>სააგენტო!E88</f>
        <v>0</v>
      </c>
      <c r="F88" s="43">
        <f>სააგენტო!F88</f>
        <v>0</v>
      </c>
      <c r="G88" s="43">
        <f>სააგენტო!G88</f>
        <v>0</v>
      </c>
      <c r="H88" s="52" t="str">
        <f>სააგენტო!H88</f>
        <v/>
      </c>
      <c r="I88" s="12">
        <f>სააგენტო!I88</f>
        <v>0</v>
      </c>
      <c r="J88" s="12">
        <f>სააგენტო!J88</f>
        <v>0</v>
      </c>
      <c r="K88" s="12">
        <f>სააგენტო!K88</f>
        <v>0</v>
      </c>
      <c r="L88" s="43" t="str">
        <f>სააგენტო!L88</f>
        <v/>
      </c>
      <c r="M88" s="52" t="str">
        <f>სააგენტო!M88</f>
        <v/>
      </c>
      <c r="N88" s="62" t="str">
        <f>სააგენტო!N88</f>
        <v/>
      </c>
      <c r="O88" s="52">
        <f>სააგენტო!T88</f>
        <v>0</v>
      </c>
      <c r="P88" s="62">
        <f>G88+სააგენტო!O88-K88</f>
        <v>0</v>
      </c>
    </row>
    <row r="89" spans="1:16" ht="18" x14ac:dyDescent="0.25">
      <c r="A89" s="6" t="str">
        <f>სააგენტო!A89</f>
        <v>b</v>
      </c>
      <c r="B89" s="70">
        <f>სააგენტო!B89</f>
        <v>0</v>
      </c>
      <c r="C89" s="33" t="str">
        <f>სააგენტო!C89</f>
        <v>დანამატი</v>
      </c>
      <c r="D89" s="12">
        <f>სააგენტო!D89</f>
        <v>0</v>
      </c>
      <c r="E89" s="12">
        <f>სააგენტო!E89</f>
        <v>0</v>
      </c>
      <c r="F89" s="43">
        <f>სააგენტო!F89</f>
        <v>0</v>
      </c>
      <c r="G89" s="43">
        <f>სააგენტო!G89</f>
        <v>0</v>
      </c>
      <c r="H89" s="52" t="str">
        <f>სააგენტო!H89</f>
        <v/>
      </c>
      <c r="I89" s="12">
        <f>სააგენტო!I89</f>
        <v>0</v>
      </c>
      <c r="J89" s="12">
        <f>სააგენტო!J89</f>
        <v>0</v>
      </c>
      <c r="K89" s="12">
        <f>სააგენტო!K89</f>
        <v>0</v>
      </c>
      <c r="L89" s="43" t="str">
        <f>სააგენტო!L89</f>
        <v/>
      </c>
      <c r="M89" s="52" t="str">
        <f>სააგენტო!M89</f>
        <v/>
      </c>
      <c r="N89" s="62" t="str">
        <f>სააგენტო!N89</f>
        <v/>
      </c>
      <c r="O89" s="52">
        <f>სააგენტო!T89</f>
        <v>0</v>
      </c>
      <c r="P89" s="62">
        <f>G89+სააგენტო!O89-K89</f>
        <v>0</v>
      </c>
    </row>
    <row r="90" spans="1:16" ht="18" x14ac:dyDescent="0.25">
      <c r="A90" s="6" t="str">
        <f>სააგენტო!A90</f>
        <v>b</v>
      </c>
      <c r="B90" s="70">
        <f>სააგენტო!B90</f>
        <v>0</v>
      </c>
      <c r="C90" s="29" t="str">
        <f>სააგენტო!C90</f>
        <v>საქონელი და მომსახურება</v>
      </c>
      <c r="D90" s="12">
        <f>სააგენტო!D90</f>
        <v>46</v>
      </c>
      <c r="E90" s="12">
        <f>სააგენტო!E90</f>
        <v>41.05</v>
      </c>
      <c r="F90" s="43">
        <f>სააგენტო!F90</f>
        <v>32.4</v>
      </c>
      <c r="G90" s="43">
        <f>სააგენტო!G90</f>
        <v>25.03266</v>
      </c>
      <c r="H90" s="52">
        <f>სააგენტო!H90</f>
        <v>0.772612962962963</v>
      </c>
      <c r="I90" s="12">
        <f>სააგენტო!I90</f>
        <v>0</v>
      </c>
      <c r="J90" s="12">
        <f>სააგენტო!J90</f>
        <v>2.0179700000000018</v>
      </c>
      <c r="K90" s="12">
        <f>სააგენტო!K90</f>
        <v>2.0329100000000011</v>
      </c>
      <c r="L90" s="43">
        <f>სააგენტო!L90</f>
        <v>7.3673399999999987</v>
      </c>
      <c r="M90" s="52">
        <f>სააგენტო!M90</f>
        <v>0.60980901339829485</v>
      </c>
      <c r="N90" s="62">
        <f>სააგენტო!N90</f>
        <v>16.017339999999997</v>
      </c>
      <c r="O90" s="52">
        <f>სააგენტო!T90</f>
        <v>0</v>
      </c>
      <c r="P90" s="62">
        <f>G90+სააგენტო!O90-K90</f>
        <v>35.09975</v>
      </c>
    </row>
    <row r="91" spans="1:16" ht="18" x14ac:dyDescent="0.25">
      <c r="A91" s="6" t="str">
        <f>სააგენტო!A91</f>
        <v>b</v>
      </c>
      <c r="B91" s="70">
        <f>სააგენტო!B91</f>
        <v>0</v>
      </c>
      <c r="C91" s="33" t="str">
        <f>სააგენტო!C91</f>
        <v>მ.შ. შტატგარეშეთა შრომის ანაზღაურება</v>
      </c>
      <c r="D91" s="12">
        <f>სააგენტო!D91</f>
        <v>0</v>
      </c>
      <c r="E91" s="12">
        <f>სააგენტო!E91</f>
        <v>0</v>
      </c>
      <c r="F91" s="43">
        <f>სააგენტო!F91</f>
        <v>0</v>
      </c>
      <c r="G91" s="43">
        <f>სააგენტო!G91</f>
        <v>0</v>
      </c>
      <c r="H91" s="52" t="str">
        <f>სააგენტო!H91</f>
        <v/>
      </c>
      <c r="I91" s="12">
        <f>სააგენტო!I91</f>
        <v>0</v>
      </c>
      <c r="J91" s="12">
        <f>სააგენტო!J91</f>
        <v>0</v>
      </c>
      <c r="K91" s="12">
        <f>სააგენტო!K91</f>
        <v>0</v>
      </c>
      <c r="L91" s="43" t="str">
        <f>სააგენტო!L91</f>
        <v/>
      </c>
      <c r="M91" s="52" t="str">
        <f>სააგენტო!M91</f>
        <v/>
      </c>
      <c r="N91" s="62" t="str">
        <f>სააგენტო!N91</f>
        <v/>
      </c>
      <c r="O91" s="52">
        <f>სააგენტო!T91</f>
        <v>0</v>
      </c>
      <c r="P91" s="62">
        <f>G91+სააგენტო!O91-K91</f>
        <v>0</v>
      </c>
    </row>
    <row r="92" spans="1:16" ht="18" x14ac:dyDescent="0.25">
      <c r="A92" s="6" t="str">
        <f>სააგენტო!A92</f>
        <v>b</v>
      </c>
      <c r="B92" s="70" t="str">
        <f>სააგენტო!B92</f>
        <v/>
      </c>
      <c r="C92" s="29" t="str">
        <f>სააგენტო!C92</f>
        <v>პროცენტი</v>
      </c>
      <c r="D92" s="12">
        <f>სააგენტო!D92</f>
        <v>0</v>
      </c>
      <c r="E92" s="12">
        <f>სააგენტო!E92</f>
        <v>0</v>
      </c>
      <c r="F92" s="43">
        <f>სააგენტო!F92</f>
        <v>0</v>
      </c>
      <c r="G92" s="43">
        <f>სააგენტო!G92</f>
        <v>0</v>
      </c>
      <c r="H92" s="52" t="str">
        <f>სააგენტო!H92</f>
        <v/>
      </c>
      <c r="I92" s="12">
        <f>სააგენტო!I92</f>
        <v>0</v>
      </c>
      <c r="J92" s="12">
        <f>სააგენტო!J92</f>
        <v>0</v>
      </c>
      <c r="K92" s="12">
        <f>სააგენტო!K92</f>
        <v>0</v>
      </c>
      <c r="L92" s="43">
        <f>სააგენტო!L92</f>
        <v>0</v>
      </c>
      <c r="M92" s="52" t="str">
        <f>სააგენტო!M92</f>
        <v/>
      </c>
      <c r="N92" s="62">
        <f>სააგენტო!N92</f>
        <v>0</v>
      </c>
      <c r="O92" s="52">
        <f>სააგენტო!T92</f>
        <v>0</v>
      </c>
      <c r="P92" s="62">
        <f>G92+სააგენტო!O92-K92</f>
        <v>0</v>
      </c>
    </row>
    <row r="93" spans="1:16" ht="18" x14ac:dyDescent="0.25">
      <c r="A93" s="6" t="str">
        <f>სააგენტო!A93</f>
        <v>b</v>
      </c>
      <c r="B93" s="70" t="str">
        <f>სააგენტო!B93</f>
        <v/>
      </c>
      <c r="C93" s="29" t="str">
        <f>სააგენტო!C93</f>
        <v>სუბსიდიები</v>
      </c>
      <c r="D93" s="12">
        <f>სააგენტო!D93</f>
        <v>0</v>
      </c>
      <c r="E93" s="12">
        <f>სააგენტო!E93</f>
        <v>0</v>
      </c>
      <c r="F93" s="43">
        <f>სააგენტო!F93</f>
        <v>0</v>
      </c>
      <c r="G93" s="43">
        <f>სააგენტო!G93</f>
        <v>0</v>
      </c>
      <c r="H93" s="52" t="str">
        <f>სააგენტო!H93</f>
        <v/>
      </c>
      <c r="I93" s="12">
        <f>სააგენტო!I93</f>
        <v>0</v>
      </c>
      <c r="J93" s="12">
        <f>სააგენტო!J93</f>
        <v>0</v>
      </c>
      <c r="K93" s="12">
        <f>სააგენტო!K93</f>
        <v>0</v>
      </c>
      <c r="L93" s="43">
        <f>სააგენტო!L93</f>
        <v>0</v>
      </c>
      <c r="M93" s="52" t="str">
        <f>სააგენტო!M93</f>
        <v/>
      </c>
      <c r="N93" s="62">
        <f>სააგენტო!N93</f>
        <v>0</v>
      </c>
      <c r="O93" s="52">
        <f>სააგენტო!T93</f>
        <v>0</v>
      </c>
      <c r="P93" s="62">
        <f>G93+სააგენტო!O93-K93</f>
        <v>0</v>
      </c>
    </row>
    <row r="94" spans="1:16" ht="18" x14ac:dyDescent="0.25">
      <c r="A94" s="6" t="str">
        <f>სააგენტო!A94</f>
        <v>b</v>
      </c>
      <c r="B94" s="70" t="str">
        <f>სააგენტო!B94</f>
        <v/>
      </c>
      <c r="C94" s="29" t="str">
        <f>სააგენტო!C94</f>
        <v>გრანტები</v>
      </c>
      <c r="D94" s="12">
        <f>სააგენტო!D94</f>
        <v>0</v>
      </c>
      <c r="E94" s="12">
        <f>სააგენტო!E94</f>
        <v>0</v>
      </c>
      <c r="F94" s="43">
        <f>სააგენტო!F94</f>
        <v>0</v>
      </c>
      <c r="G94" s="43">
        <f>სააგენტო!G94</f>
        <v>0</v>
      </c>
      <c r="H94" s="52" t="str">
        <f>სააგენტო!H94</f>
        <v/>
      </c>
      <c r="I94" s="12">
        <f>სააგენტო!I94</f>
        <v>0</v>
      </c>
      <c r="J94" s="12">
        <f>სააგენტო!J94</f>
        <v>0</v>
      </c>
      <c r="K94" s="12">
        <f>სააგენტო!K94</f>
        <v>0</v>
      </c>
      <c r="L94" s="43">
        <f>სააგენტო!L94</f>
        <v>0</v>
      </c>
      <c r="M94" s="52" t="str">
        <f>სააგენტო!M94</f>
        <v/>
      </c>
      <c r="N94" s="62">
        <f>სააგენტო!N94</f>
        <v>0</v>
      </c>
      <c r="O94" s="52">
        <f>სააგენტო!T94</f>
        <v>0</v>
      </c>
      <c r="P94" s="62">
        <f>G94+სააგენტო!O94-K94</f>
        <v>0</v>
      </c>
    </row>
    <row r="95" spans="1:16" ht="18" x14ac:dyDescent="0.25">
      <c r="A95" s="6" t="str">
        <f>სააგენტო!A95</f>
        <v>b</v>
      </c>
      <c r="B95" s="70" t="str">
        <f>სააგენტო!B95</f>
        <v/>
      </c>
      <c r="C95" s="29" t="str">
        <f>სააგენტო!C95</f>
        <v>სოციალური უზრუნველყოფა</v>
      </c>
      <c r="D95" s="12">
        <f>სააგენტო!D95</f>
        <v>5</v>
      </c>
      <c r="E95" s="12">
        <f>სააგენტო!E95</f>
        <v>5</v>
      </c>
      <c r="F95" s="43">
        <f>სააგენტო!F95</f>
        <v>4.5</v>
      </c>
      <c r="G95" s="43">
        <f>სააგენტო!G95</f>
        <v>2.8509600000000002</v>
      </c>
      <c r="H95" s="52">
        <f>სააგენტო!H95</f>
        <v>0.6335466666666667</v>
      </c>
      <c r="I95" s="12">
        <f>სააგენტო!I95</f>
        <v>0</v>
      </c>
      <c r="J95" s="12">
        <f>სააგენტო!J95</f>
        <v>0</v>
      </c>
      <c r="K95" s="12">
        <f>სააგენტო!K95</f>
        <v>0</v>
      </c>
      <c r="L95" s="43">
        <f>სააგენტო!L95</f>
        <v>1.6490399999999998</v>
      </c>
      <c r="M95" s="52">
        <f>სააგენტო!M95</f>
        <v>0.57019200000000003</v>
      </c>
      <c r="N95" s="62">
        <f>სააგენტო!N95</f>
        <v>2.1490399999999998</v>
      </c>
      <c r="O95" s="52">
        <f>სააგენტო!T95</f>
        <v>0</v>
      </c>
      <c r="P95" s="62">
        <f>G95+სააგენტო!O95-K95</f>
        <v>4.5509599999999999</v>
      </c>
    </row>
    <row r="96" spans="1:16" ht="18" x14ac:dyDescent="0.25">
      <c r="A96" s="6" t="str">
        <f>სააგენტო!A96</f>
        <v>b</v>
      </c>
      <c r="B96" s="70" t="str">
        <f>სააგენტო!B96</f>
        <v/>
      </c>
      <c r="C96" s="29" t="str">
        <f>სააგენტო!C96</f>
        <v>სხვა ხარჯები</v>
      </c>
      <c r="D96" s="12">
        <f>სააგენტო!D96</f>
        <v>0</v>
      </c>
      <c r="E96" s="12">
        <f>სააგენტო!E96</f>
        <v>1.2</v>
      </c>
      <c r="F96" s="43">
        <f>სააგენტო!F96</f>
        <v>0.9</v>
      </c>
      <c r="G96" s="43">
        <f>სააგენტო!G96</f>
        <v>0.71654999999999991</v>
      </c>
      <c r="H96" s="52">
        <f>სააგენტო!H96</f>
        <v>0.79616666666666658</v>
      </c>
      <c r="I96" s="12">
        <f>სააგენტო!I96</f>
        <v>0</v>
      </c>
      <c r="J96" s="12">
        <f>სააგენტო!J96</f>
        <v>9.1980000000000006E-2</v>
      </c>
      <c r="K96" s="12">
        <f>სააგენტო!K96</f>
        <v>8.7329999999999908E-2</v>
      </c>
      <c r="L96" s="43">
        <f>სააგენტო!L96</f>
        <v>0.18345000000000011</v>
      </c>
      <c r="M96" s="52">
        <f>სააგენტო!M96</f>
        <v>0.59712499999999991</v>
      </c>
      <c r="N96" s="62">
        <f>სააგენტო!N96</f>
        <v>0.48345000000000005</v>
      </c>
      <c r="O96" s="52">
        <f>სააგენტო!T96</f>
        <v>0</v>
      </c>
      <c r="P96" s="62">
        <f>G96+სააგენტო!O96-K96</f>
        <v>0.92921999999999993</v>
      </c>
    </row>
    <row r="97" spans="1:16" x14ac:dyDescent="0.25">
      <c r="A97" s="6" t="str">
        <f>სააგენტო!A97</f>
        <v>b</v>
      </c>
      <c r="B97" s="69" t="str">
        <f>სააგენტო!B97</f>
        <v/>
      </c>
      <c r="C97" s="13" t="str">
        <f>სააგენტო!C97</f>
        <v>არაფინანსური აქტივების ზრდა</v>
      </c>
      <c r="D97" s="14">
        <f>სააგენტო!D97</f>
        <v>0</v>
      </c>
      <c r="E97" s="14">
        <f>სააგენტო!E97</f>
        <v>0</v>
      </c>
      <c r="F97" s="44">
        <f>სააგენტო!F97</f>
        <v>0</v>
      </c>
      <c r="G97" s="44">
        <f>სააგენტო!G97</f>
        <v>0</v>
      </c>
      <c r="H97" s="53" t="str">
        <f>სააგენტო!H97</f>
        <v/>
      </c>
      <c r="I97" s="14">
        <f>სააგენტო!I97</f>
        <v>0</v>
      </c>
      <c r="J97" s="14">
        <f>სააგენტო!J97</f>
        <v>0</v>
      </c>
      <c r="K97" s="14">
        <f>სააგენტო!K97</f>
        <v>0</v>
      </c>
      <c r="L97" s="44">
        <f>სააგენტო!L97</f>
        <v>0</v>
      </c>
      <c r="M97" s="53" t="str">
        <f>სააგენტო!M97</f>
        <v/>
      </c>
      <c r="N97" s="63">
        <f>სააგენტო!N97</f>
        <v>0</v>
      </c>
      <c r="O97" s="53">
        <f>სააგენტო!T97</f>
        <v>0</v>
      </c>
      <c r="P97" s="63">
        <f>G97+სააგენტო!O97-K97</f>
        <v>0</v>
      </c>
    </row>
    <row r="98" spans="1:16" x14ac:dyDescent="0.25">
      <c r="A98" s="6" t="str">
        <f>სააგენტო!A98</f>
        <v>b</v>
      </c>
      <c r="B98" s="69" t="str">
        <f>სააგენტო!B98</f>
        <v/>
      </c>
      <c r="C98" s="13" t="str">
        <f>სააგენტო!C98</f>
        <v>ფინანსური აქტივების ზრდა</v>
      </c>
      <c r="D98" s="14">
        <f>სააგენტო!D98</f>
        <v>0</v>
      </c>
      <c r="E98" s="14">
        <f>სააგენტო!E98</f>
        <v>0</v>
      </c>
      <c r="F98" s="44">
        <f>სააგენტო!F98</f>
        <v>0</v>
      </c>
      <c r="G98" s="44">
        <f>სააგენტო!G98</f>
        <v>0</v>
      </c>
      <c r="H98" s="53" t="str">
        <f>სააგენტო!H98</f>
        <v/>
      </c>
      <c r="I98" s="14">
        <f>სააგენტო!I98</f>
        <v>0</v>
      </c>
      <c r="J98" s="14">
        <f>სააგენტო!J98</f>
        <v>0</v>
      </c>
      <c r="K98" s="14">
        <f>სააგენტო!K98</f>
        <v>0</v>
      </c>
      <c r="L98" s="44">
        <f>სააგენტო!L98</f>
        <v>0</v>
      </c>
      <c r="M98" s="53" t="str">
        <f>სააგენტო!M98</f>
        <v/>
      </c>
      <c r="N98" s="63">
        <f>სააგენტო!N98</f>
        <v>0</v>
      </c>
      <c r="O98" s="53">
        <f>სააგენტო!T98</f>
        <v>0</v>
      </c>
      <c r="P98" s="63">
        <f>G98+სააგენტო!O98-K98</f>
        <v>0</v>
      </c>
    </row>
    <row r="99" spans="1:16" ht="15.75" thickBot="1" x14ac:dyDescent="0.3">
      <c r="A99" s="6" t="str">
        <f>სააგენტო!A99</f>
        <v>b</v>
      </c>
      <c r="B99" s="71" t="str">
        <f>სააგენტო!B99</f>
        <v/>
      </c>
      <c r="C99" s="17" t="str">
        <f>სააგენტო!C99</f>
        <v>ვალდებულებების კლება</v>
      </c>
      <c r="D99" s="18">
        <f>სააგენტო!D99</f>
        <v>0</v>
      </c>
      <c r="E99" s="18">
        <f>სააგენტო!E99</f>
        <v>0</v>
      </c>
      <c r="F99" s="46">
        <f>სააგენტო!F99</f>
        <v>0</v>
      </c>
      <c r="G99" s="46">
        <f>სააგენტო!G99</f>
        <v>0</v>
      </c>
      <c r="H99" s="55" t="str">
        <f>სააგენტო!H99</f>
        <v/>
      </c>
      <c r="I99" s="18">
        <f>სააგენტო!I99</f>
        <v>0</v>
      </c>
      <c r="J99" s="18">
        <f>სააგენტო!J99</f>
        <v>0</v>
      </c>
      <c r="K99" s="18">
        <f>სააგენტო!K99</f>
        <v>0</v>
      </c>
      <c r="L99" s="46">
        <f>სააგენტო!L99</f>
        <v>0</v>
      </c>
      <c r="M99" s="55" t="str">
        <f>სააგენტო!M99</f>
        <v/>
      </c>
      <c r="N99" s="65">
        <f>სააგენტო!N99</f>
        <v>0</v>
      </c>
      <c r="O99" s="55">
        <f>სააგენტო!T99</f>
        <v>0</v>
      </c>
      <c r="P99" s="65">
        <f>G99+სააგენტო!O99-K99</f>
        <v>0</v>
      </c>
    </row>
    <row r="100" spans="1:16" s="6" customFormat="1" ht="31.5" thickTop="1" thickBot="1" x14ac:dyDescent="0.3">
      <c r="A100" s="6" t="str">
        <f>სააგენტო!A100</f>
        <v>b</v>
      </c>
      <c r="B100" s="67" t="str">
        <f>სააგენტო!B100</f>
        <v>35 01 04 06</v>
      </c>
      <c r="C100" s="21" t="str">
        <f>სააგენტო!C100</f>
        <v>სსიპ - სოციალური მომსახურების სააგენტოს სამეგრელო-ზემო სვანეთის სამხარეო ცენტრი</v>
      </c>
      <c r="D100" s="22">
        <f>სააგენტო!D100</f>
        <v>1149</v>
      </c>
      <c r="E100" s="22">
        <f>სააგენტო!E100</f>
        <v>143.54000000000002</v>
      </c>
      <c r="F100" s="47">
        <f>სააგენტო!F100</f>
        <v>135.79000000000002</v>
      </c>
      <c r="G100" s="47">
        <f>სააგენტო!G100</f>
        <v>123.05432</v>
      </c>
      <c r="H100" s="56">
        <f>სააგენტო!H100</f>
        <v>0.90621047205243377</v>
      </c>
      <c r="I100" s="22">
        <f>სააგენტო!I100</f>
        <v>0</v>
      </c>
      <c r="J100" s="22">
        <f>სააგენტო!J100</f>
        <v>3.4464700000000015</v>
      </c>
      <c r="K100" s="22">
        <f>სააგენტო!K100</f>
        <v>4.990470000000002</v>
      </c>
      <c r="L100" s="47">
        <f>სააგენტო!L100</f>
        <v>12.735680000000016</v>
      </c>
      <c r="M100" s="56">
        <f>სააგენტო!M100</f>
        <v>0.85728242998467319</v>
      </c>
      <c r="N100" s="66">
        <f>სააგენტო!N100</f>
        <v>20.485680000000016</v>
      </c>
      <c r="O100" s="56">
        <f>სააგენტო!T100</f>
        <v>0</v>
      </c>
      <c r="P100" s="66">
        <f>G100+სააგენტო!O100-K100</f>
        <v>137.66385000000002</v>
      </c>
    </row>
    <row r="101" spans="1:16" s="6" customFormat="1" ht="15.75" thickTop="1" x14ac:dyDescent="0.25">
      <c r="A101" s="6" t="str">
        <f>სააგენტო!A101</f>
        <v>b</v>
      </c>
      <c r="B101" s="69" t="str">
        <f>სააგენტო!B101</f>
        <v/>
      </c>
      <c r="C101" s="13" t="str">
        <f>სააგენტო!C101</f>
        <v>ხარჯები</v>
      </c>
      <c r="D101" s="14">
        <f>სააგენტო!D101</f>
        <v>1149</v>
      </c>
      <c r="E101" s="14">
        <f>სააგენტო!E101</f>
        <v>143.54000000000002</v>
      </c>
      <c r="F101" s="44">
        <f>სააგენტო!F101</f>
        <v>135.79000000000002</v>
      </c>
      <c r="G101" s="44">
        <f>სააგენტო!G101</f>
        <v>123.05432</v>
      </c>
      <c r="H101" s="53">
        <f>სააგენტო!H101</f>
        <v>0.90621047205243377</v>
      </c>
      <c r="I101" s="14">
        <f>სააგენტო!I101</f>
        <v>0</v>
      </c>
      <c r="J101" s="14">
        <f>სააგენტო!J101</f>
        <v>3.4464700000000015</v>
      </c>
      <c r="K101" s="14">
        <f>სააგენტო!K101</f>
        <v>4.990470000000002</v>
      </c>
      <c r="L101" s="44">
        <f>სააგენტო!L101</f>
        <v>12.735680000000016</v>
      </c>
      <c r="M101" s="53">
        <f>სააგენტო!M101</f>
        <v>0.85728242998467319</v>
      </c>
      <c r="N101" s="63">
        <f>სააგენტო!N101</f>
        <v>20.485680000000016</v>
      </c>
      <c r="O101" s="53">
        <f>სააგენტო!T101</f>
        <v>0</v>
      </c>
      <c r="P101" s="63">
        <f>G101+სააგენტო!O101-K101</f>
        <v>137.66385000000002</v>
      </c>
    </row>
    <row r="102" spans="1:16" s="6" customFormat="1" ht="18" x14ac:dyDescent="0.25">
      <c r="A102" s="6" t="str">
        <f>სააგენტო!A102</f>
        <v>b</v>
      </c>
      <c r="B102" s="70" t="str">
        <f>სააგენტო!B102</f>
        <v/>
      </c>
      <c r="C102" s="29" t="str">
        <f>სააგენტო!C102</f>
        <v>შრომის ანაზღაურება</v>
      </c>
      <c r="D102" s="12">
        <f>სააგენტო!D102</f>
        <v>1095</v>
      </c>
      <c r="E102" s="12">
        <f>სააგენტო!E102</f>
        <v>86.04</v>
      </c>
      <c r="F102" s="43">
        <f>სააგენტო!F102</f>
        <v>86.04</v>
      </c>
      <c r="G102" s="43">
        <f>სააგენტო!G102</f>
        <v>86.039760000000001</v>
      </c>
      <c r="H102" s="52">
        <f>სააგენტო!H102</f>
        <v>0.99999721059972102</v>
      </c>
      <c r="I102" s="12">
        <f>სააგენტო!I102</f>
        <v>0</v>
      </c>
      <c r="J102" s="12">
        <f>სააგენტო!J102</f>
        <v>0</v>
      </c>
      <c r="K102" s="12">
        <f>სააგენტო!K102</f>
        <v>0</v>
      </c>
      <c r="L102" s="43">
        <f>სააგენტო!L102</f>
        <v>2.40000000005125E-4</v>
      </c>
      <c r="M102" s="52">
        <f>სააგენტო!M102</f>
        <v>0.99999721059972102</v>
      </c>
      <c r="N102" s="62">
        <f>სააგენტო!N102</f>
        <v>2.40000000005125E-4</v>
      </c>
      <c r="O102" s="52">
        <f>სააგენტო!T102</f>
        <v>0</v>
      </c>
      <c r="P102" s="62">
        <f>G102+სააგენტო!O102-K102</f>
        <v>86.039760000000001</v>
      </c>
    </row>
    <row r="103" spans="1:16" s="6" customFormat="1" ht="18" x14ac:dyDescent="0.25">
      <c r="A103" s="6" t="str">
        <f>სააგენტო!A103</f>
        <v>b</v>
      </c>
      <c r="B103" s="70">
        <f>სააგენტო!B103</f>
        <v>0</v>
      </c>
      <c r="C103" s="33" t="str">
        <f>სააგენტო!C103</f>
        <v>თანამდებობრივი სარგო</v>
      </c>
      <c r="D103" s="12">
        <f>სააგენტო!D103</f>
        <v>0</v>
      </c>
      <c r="E103" s="12">
        <f>სააგენტო!E103</f>
        <v>0</v>
      </c>
      <c r="F103" s="43">
        <f>სააგენტო!F103</f>
        <v>0</v>
      </c>
      <c r="G103" s="43">
        <f>სააგენტო!G103</f>
        <v>86.039760000000001</v>
      </c>
      <c r="H103" s="52" t="str">
        <f>სააგენტო!H103</f>
        <v/>
      </c>
      <c r="I103" s="12">
        <f>სააგენტო!I103</f>
        <v>0</v>
      </c>
      <c r="J103" s="12">
        <f>სააგენტო!J103</f>
        <v>0</v>
      </c>
      <c r="K103" s="12">
        <f>სააგენტო!K103</f>
        <v>0</v>
      </c>
      <c r="L103" s="43" t="str">
        <f>სააგენტო!L103</f>
        <v/>
      </c>
      <c r="M103" s="52" t="str">
        <f>სააგენტო!M103</f>
        <v/>
      </c>
      <c r="N103" s="62" t="str">
        <f>სააგენტო!N103</f>
        <v/>
      </c>
      <c r="O103" s="52">
        <f>სააგენტო!T103</f>
        <v>0</v>
      </c>
      <c r="P103" s="62">
        <f>G103+სააგენტო!O103-K103</f>
        <v>86.039760000000001</v>
      </c>
    </row>
    <row r="104" spans="1:16" s="6" customFormat="1" ht="18" x14ac:dyDescent="0.25">
      <c r="A104" s="6" t="str">
        <f>სააგენტო!A104</f>
        <v>b</v>
      </c>
      <c r="B104" s="70">
        <f>სააგენტო!B104</f>
        <v>0</v>
      </c>
      <c r="C104" s="33" t="str">
        <f>სააგენტო!C104</f>
        <v>პრემია</v>
      </c>
      <c r="D104" s="12">
        <f>სააგენტო!D104</f>
        <v>0</v>
      </c>
      <c r="E104" s="12">
        <f>სააგენტო!E104</f>
        <v>0</v>
      </c>
      <c r="F104" s="43">
        <f>სააგენტო!F104</f>
        <v>0</v>
      </c>
      <c r="G104" s="43">
        <f>სააგენტო!G104</f>
        <v>0</v>
      </c>
      <c r="H104" s="52" t="str">
        <f>სააგენტო!H104</f>
        <v/>
      </c>
      <c r="I104" s="12">
        <f>სააგენტო!I104</f>
        <v>0</v>
      </c>
      <c r="J104" s="12">
        <f>სააგენტო!J104</f>
        <v>0</v>
      </c>
      <c r="K104" s="12">
        <f>სააგენტო!K104</f>
        <v>0</v>
      </c>
      <c r="L104" s="43" t="str">
        <f>სააგენტო!L104</f>
        <v/>
      </c>
      <c r="M104" s="52" t="str">
        <f>სააგენტო!M104</f>
        <v/>
      </c>
      <c r="N104" s="62" t="str">
        <f>სააგენტო!N104</f>
        <v/>
      </c>
      <c r="O104" s="52">
        <f>სააგენტო!T104</f>
        <v>0</v>
      </c>
      <c r="P104" s="62">
        <f>G104+სააგენტო!O104-K104</f>
        <v>0</v>
      </c>
    </row>
    <row r="105" spans="1:16" s="6" customFormat="1" ht="18" x14ac:dyDescent="0.25">
      <c r="A105" s="6" t="str">
        <f>სააგენტო!A105</f>
        <v>b</v>
      </c>
      <c r="B105" s="70">
        <f>სააგენტო!B105</f>
        <v>0</v>
      </c>
      <c r="C105" s="33" t="str">
        <f>სააგენტო!C105</f>
        <v>დანამატი</v>
      </c>
      <c r="D105" s="12">
        <f>სააგენტო!D105</f>
        <v>0</v>
      </c>
      <c r="E105" s="12">
        <f>სააგენტო!E105</f>
        <v>0</v>
      </c>
      <c r="F105" s="43">
        <f>სააგენტო!F105</f>
        <v>0</v>
      </c>
      <c r="G105" s="43">
        <f>სააგენტო!G105</f>
        <v>0</v>
      </c>
      <c r="H105" s="52" t="str">
        <f>სააგენტო!H105</f>
        <v/>
      </c>
      <c r="I105" s="12">
        <f>სააგენტო!I105</f>
        <v>0</v>
      </c>
      <c r="J105" s="12">
        <f>სააგენტო!J105</f>
        <v>0</v>
      </c>
      <c r="K105" s="12">
        <f>სააგენტო!K105</f>
        <v>0</v>
      </c>
      <c r="L105" s="43" t="str">
        <f>სააგენტო!L105</f>
        <v/>
      </c>
      <c r="M105" s="52" t="str">
        <f>სააგენტო!M105</f>
        <v/>
      </c>
      <c r="N105" s="62" t="str">
        <f>სააგენტო!N105</f>
        <v/>
      </c>
      <c r="O105" s="52">
        <f>სააგენტო!T105</f>
        <v>0</v>
      </c>
      <c r="P105" s="62">
        <f>G105+სააგენტო!O105-K105</f>
        <v>0</v>
      </c>
    </row>
    <row r="106" spans="1:16" s="6" customFormat="1" ht="18" x14ac:dyDescent="0.25">
      <c r="A106" s="6" t="str">
        <f>სააგენტო!A106</f>
        <v>b</v>
      </c>
      <c r="B106" s="70" t="str">
        <f>სააგენტო!B106</f>
        <v/>
      </c>
      <c r="C106" s="29" t="str">
        <f>სააგენტო!C106</f>
        <v>საქონელი და მომსახურება</v>
      </c>
      <c r="D106" s="12">
        <f>სააგენტო!D106</f>
        <v>45</v>
      </c>
      <c r="E106" s="12">
        <f>სააგენტო!E106</f>
        <v>45</v>
      </c>
      <c r="F106" s="43">
        <f>სააგენტო!F106</f>
        <v>38</v>
      </c>
      <c r="G106" s="43">
        <f>სააგენტო!G106</f>
        <v>26.361360000000001</v>
      </c>
      <c r="H106" s="52">
        <f>სააგენტო!H106</f>
        <v>0.69372</v>
      </c>
      <c r="I106" s="12">
        <f>სააგენტო!I106</f>
        <v>0</v>
      </c>
      <c r="J106" s="12">
        <f>სააგენტო!J106</f>
        <v>2.7964700000000011</v>
      </c>
      <c r="K106" s="12">
        <f>სააგენტო!K106</f>
        <v>2.7972000000000001</v>
      </c>
      <c r="L106" s="43">
        <f>სააგენტო!L106</f>
        <v>11.638639999999999</v>
      </c>
      <c r="M106" s="52">
        <f>სააგენტო!M106</f>
        <v>0.585808</v>
      </c>
      <c r="N106" s="62">
        <f>სააგენტო!N106</f>
        <v>18.638639999999999</v>
      </c>
      <c r="O106" s="52">
        <f>სააგენტო!T106</f>
        <v>0</v>
      </c>
      <c r="P106" s="62">
        <f>G106+სააგენტო!O106-K106</f>
        <v>40.864159999999998</v>
      </c>
    </row>
    <row r="107" spans="1:16" s="6" customFormat="1" ht="18" x14ac:dyDescent="0.25">
      <c r="A107" s="6" t="str">
        <f>სააგენტო!A107</f>
        <v>b</v>
      </c>
      <c r="B107" s="70">
        <f>სააგენტო!B107</f>
        <v>0</v>
      </c>
      <c r="C107" s="33" t="str">
        <f>სააგენტო!C107</f>
        <v>მ.შ. შტატგარეშეთა შრომის ანაზღაურება</v>
      </c>
      <c r="D107" s="12">
        <f>სააგენტო!D107</f>
        <v>0</v>
      </c>
      <c r="E107" s="12">
        <f>სააგენტო!E107</f>
        <v>0</v>
      </c>
      <c r="F107" s="43">
        <f>სააგენტო!F107</f>
        <v>0</v>
      </c>
      <c r="G107" s="43">
        <f>სააგენტო!G107</f>
        <v>0</v>
      </c>
      <c r="H107" s="52" t="str">
        <f>სააგენტო!H107</f>
        <v/>
      </c>
      <c r="I107" s="12">
        <f>სააგენტო!I107</f>
        <v>0</v>
      </c>
      <c r="J107" s="12">
        <f>სააგენტო!J107</f>
        <v>0</v>
      </c>
      <c r="K107" s="12">
        <f>სააგენტო!K107</f>
        <v>0</v>
      </c>
      <c r="L107" s="43" t="str">
        <f>სააგენტო!L107</f>
        <v/>
      </c>
      <c r="M107" s="52" t="str">
        <f>სააგენტო!M107</f>
        <v/>
      </c>
      <c r="N107" s="62" t="str">
        <f>სააგენტო!N107</f>
        <v/>
      </c>
      <c r="O107" s="52">
        <f>სააგენტო!T107</f>
        <v>0</v>
      </c>
      <c r="P107" s="62">
        <f>G107+სააგენტო!O107-K107</f>
        <v>0</v>
      </c>
    </row>
    <row r="108" spans="1:16" s="6" customFormat="1" ht="18" x14ac:dyDescent="0.25">
      <c r="A108" s="6" t="str">
        <f>სააგენტო!A108</f>
        <v>b</v>
      </c>
      <c r="B108" s="70" t="str">
        <f>სააგენტო!B108</f>
        <v/>
      </c>
      <c r="C108" s="29" t="str">
        <f>სააგენტო!C108</f>
        <v>პროცენტი</v>
      </c>
      <c r="D108" s="12">
        <f>სააგენტო!D108</f>
        <v>0</v>
      </c>
      <c r="E108" s="12">
        <f>სააგენტო!E108</f>
        <v>0</v>
      </c>
      <c r="F108" s="43">
        <f>სააგენტო!F108</f>
        <v>0</v>
      </c>
      <c r="G108" s="43">
        <f>სააგენტო!G108</f>
        <v>0</v>
      </c>
      <c r="H108" s="52" t="str">
        <f>სააგენტო!H108</f>
        <v/>
      </c>
      <c r="I108" s="12">
        <f>სააგენტო!I108</f>
        <v>0</v>
      </c>
      <c r="J108" s="12">
        <f>სააგენტო!J108</f>
        <v>0</v>
      </c>
      <c r="K108" s="12">
        <f>სააგენტო!K108</f>
        <v>0</v>
      </c>
      <c r="L108" s="43">
        <f>სააგენტო!L108</f>
        <v>0</v>
      </c>
      <c r="M108" s="52" t="str">
        <f>სააგენტო!M108</f>
        <v/>
      </c>
      <c r="N108" s="62">
        <f>სააგენტო!N108</f>
        <v>0</v>
      </c>
      <c r="O108" s="52">
        <f>სააგენტო!T108</f>
        <v>0</v>
      </c>
      <c r="P108" s="62">
        <f>G108+სააგენტო!O108-K108</f>
        <v>0</v>
      </c>
    </row>
    <row r="109" spans="1:16" s="6" customFormat="1" ht="18" x14ac:dyDescent="0.25">
      <c r="A109" s="6" t="str">
        <f>სააგენტო!A109</f>
        <v>b</v>
      </c>
      <c r="B109" s="70" t="str">
        <f>სააგენტო!B109</f>
        <v/>
      </c>
      <c r="C109" s="29" t="str">
        <f>სააგენტო!C109</f>
        <v>სუბსიდიები</v>
      </c>
      <c r="D109" s="12">
        <f>სააგენტო!D109</f>
        <v>0</v>
      </c>
      <c r="E109" s="12">
        <f>სააგენტო!E109</f>
        <v>0</v>
      </c>
      <c r="F109" s="43">
        <f>სააგენტო!F109</f>
        <v>0</v>
      </c>
      <c r="G109" s="43">
        <f>სააგენტო!G109</f>
        <v>0</v>
      </c>
      <c r="H109" s="52" t="str">
        <f>სააგენტო!H109</f>
        <v/>
      </c>
      <c r="I109" s="12">
        <f>სააგენტო!I109</f>
        <v>0</v>
      </c>
      <c r="J109" s="12">
        <f>სააგენტო!J109</f>
        <v>0</v>
      </c>
      <c r="K109" s="12">
        <f>სააგენტო!K109</f>
        <v>0</v>
      </c>
      <c r="L109" s="43">
        <f>სააგენტო!L109</f>
        <v>0</v>
      </c>
      <c r="M109" s="52" t="str">
        <f>სააგენტო!M109</f>
        <v/>
      </c>
      <c r="N109" s="62">
        <f>სააგენტო!N109</f>
        <v>0</v>
      </c>
      <c r="O109" s="52">
        <f>სააგენტო!T109</f>
        <v>0</v>
      </c>
      <c r="P109" s="62">
        <f>G109+სააგენტო!O109-K109</f>
        <v>0</v>
      </c>
    </row>
    <row r="110" spans="1:16" s="6" customFormat="1" ht="18" x14ac:dyDescent="0.25">
      <c r="A110" s="6" t="str">
        <f>სააგენტო!A110</f>
        <v>b</v>
      </c>
      <c r="B110" s="70" t="str">
        <f>სააგენტო!B110</f>
        <v/>
      </c>
      <c r="C110" s="29" t="str">
        <f>სააგენტო!C110</f>
        <v>გრანტები</v>
      </c>
      <c r="D110" s="12">
        <f>სააგენტო!D110</f>
        <v>0</v>
      </c>
      <c r="E110" s="12">
        <f>სააგენტო!E110</f>
        <v>0</v>
      </c>
      <c r="F110" s="43">
        <f>სააგენტო!F110</f>
        <v>0</v>
      </c>
      <c r="G110" s="43">
        <f>სააგენტო!G110</f>
        <v>0</v>
      </c>
      <c r="H110" s="52" t="str">
        <f>სააგენტო!H110</f>
        <v/>
      </c>
      <c r="I110" s="12">
        <f>სააგენტო!I110</f>
        <v>0</v>
      </c>
      <c r="J110" s="12">
        <f>სააგენტო!J110</f>
        <v>0</v>
      </c>
      <c r="K110" s="12">
        <f>სააგენტო!K110</f>
        <v>0</v>
      </c>
      <c r="L110" s="43">
        <f>სააგენტო!L110</f>
        <v>0</v>
      </c>
      <c r="M110" s="52" t="str">
        <f>სააგენტო!M110</f>
        <v/>
      </c>
      <c r="N110" s="62">
        <f>სააგენტო!N110</f>
        <v>0</v>
      </c>
      <c r="O110" s="52">
        <f>სააგენტო!T110</f>
        <v>0</v>
      </c>
      <c r="P110" s="62">
        <f>G110+სააგენტო!O110-K110</f>
        <v>0</v>
      </c>
    </row>
    <row r="111" spans="1:16" s="6" customFormat="1" ht="18" x14ac:dyDescent="0.25">
      <c r="A111" s="6" t="str">
        <f>სააგენტო!A111</f>
        <v>b</v>
      </c>
      <c r="B111" s="70" t="str">
        <f>სააგენტო!B111</f>
        <v/>
      </c>
      <c r="C111" s="29" t="str">
        <f>სააგენტო!C111</f>
        <v>სოციალური უზრუნველყოფა</v>
      </c>
      <c r="D111" s="12">
        <f>სააგენტო!D111</f>
        <v>4</v>
      </c>
      <c r="E111" s="12">
        <f>სააგენტო!E111</f>
        <v>7.5</v>
      </c>
      <c r="F111" s="43">
        <f>სააგენტო!F111</f>
        <v>7.25</v>
      </c>
      <c r="G111" s="43">
        <f>სააგენტო!G111</f>
        <v>7.0079200000000004</v>
      </c>
      <c r="H111" s="52">
        <f>სააგენტო!H111</f>
        <v>0.96660965517241382</v>
      </c>
      <c r="I111" s="12">
        <f>სააგენტო!I111</f>
        <v>0</v>
      </c>
      <c r="J111" s="12">
        <f>სააგენტო!J111</f>
        <v>0.65000000000000036</v>
      </c>
      <c r="K111" s="12">
        <f>სააგენტო!K111</f>
        <v>1.9212700000000007</v>
      </c>
      <c r="L111" s="43">
        <f>სააგენტო!L111</f>
        <v>0.24207999999999963</v>
      </c>
      <c r="M111" s="52">
        <f>სააგენტო!M111</f>
        <v>0.93438933333333341</v>
      </c>
      <c r="N111" s="62">
        <f>სააგენტო!N111</f>
        <v>0.49207999999999963</v>
      </c>
      <c r="O111" s="52">
        <f>სააგენტო!T111</f>
        <v>0</v>
      </c>
      <c r="P111" s="62">
        <f>G111+სააგენტო!O111-K111</f>
        <v>5.3866499999999995</v>
      </c>
    </row>
    <row r="112" spans="1:16" s="6" customFormat="1" ht="18" x14ac:dyDescent="0.25">
      <c r="A112" s="6" t="str">
        <f>სააგენტო!A112</f>
        <v>b</v>
      </c>
      <c r="B112" s="70" t="str">
        <f>სააგენტო!B112</f>
        <v/>
      </c>
      <c r="C112" s="29" t="str">
        <f>სააგენტო!C112</f>
        <v>სხვა ხარჯები</v>
      </c>
      <c r="D112" s="12">
        <f>სააგენტო!D112</f>
        <v>5</v>
      </c>
      <c r="E112" s="12">
        <f>სააგენტო!E112</f>
        <v>5</v>
      </c>
      <c r="F112" s="43">
        <f>სააგენტო!F112</f>
        <v>4.5</v>
      </c>
      <c r="G112" s="43">
        <f>სააგენტო!G112</f>
        <v>3.6452800000000001</v>
      </c>
      <c r="H112" s="52">
        <f>სააგენტო!H112</f>
        <v>0.81006222222222224</v>
      </c>
      <c r="I112" s="12">
        <f>სააგენტო!I112</f>
        <v>0</v>
      </c>
      <c r="J112" s="12">
        <f>სააგენტო!J112</f>
        <v>0</v>
      </c>
      <c r="K112" s="12">
        <f>სააგენტო!K112</f>
        <v>0.2719999999999998</v>
      </c>
      <c r="L112" s="43">
        <f>სააგენტო!L112</f>
        <v>0.85471999999999992</v>
      </c>
      <c r="M112" s="52">
        <f>სააგენტო!M112</f>
        <v>0.72905600000000004</v>
      </c>
      <c r="N112" s="62">
        <f>სააგენტო!N112</f>
        <v>1.3547199999999999</v>
      </c>
      <c r="O112" s="52">
        <f>სააგენტო!T112</f>
        <v>0</v>
      </c>
      <c r="P112" s="62">
        <f>G112+სააგენტო!O112-K112</f>
        <v>5.3732799999999994</v>
      </c>
    </row>
    <row r="113" spans="1:16" s="6" customFormat="1" x14ac:dyDescent="0.25">
      <c r="A113" s="6" t="str">
        <f>სააგენტო!A113</f>
        <v>b</v>
      </c>
      <c r="B113" s="69" t="str">
        <f>სააგენტო!B113</f>
        <v/>
      </c>
      <c r="C113" s="13" t="str">
        <f>სააგენტო!C113</f>
        <v>არაფინანსური აქტივების ზრდა</v>
      </c>
      <c r="D113" s="14">
        <f>სააგენტო!D113</f>
        <v>0</v>
      </c>
      <c r="E113" s="14">
        <f>სააგენტო!E113</f>
        <v>0</v>
      </c>
      <c r="F113" s="44">
        <f>სააგენტო!F113</f>
        <v>0</v>
      </c>
      <c r="G113" s="44">
        <f>სააგენტო!G113</f>
        <v>0</v>
      </c>
      <c r="H113" s="53" t="str">
        <f>სააგენტო!H113</f>
        <v/>
      </c>
      <c r="I113" s="14">
        <f>სააგენტო!I113</f>
        <v>0</v>
      </c>
      <c r="J113" s="14">
        <f>სააგენტო!J113</f>
        <v>0</v>
      </c>
      <c r="K113" s="14">
        <f>სააგენტო!K113</f>
        <v>0</v>
      </c>
      <c r="L113" s="44">
        <f>სააგენტო!L113</f>
        <v>0</v>
      </c>
      <c r="M113" s="53" t="str">
        <f>სააგენტო!M113</f>
        <v/>
      </c>
      <c r="N113" s="63">
        <f>სააგენტო!N113</f>
        <v>0</v>
      </c>
      <c r="O113" s="53">
        <f>სააგენტო!T113</f>
        <v>0</v>
      </c>
      <c r="P113" s="63">
        <f>G113+სააგენტო!O113-K113</f>
        <v>0</v>
      </c>
    </row>
    <row r="114" spans="1:16" s="6" customFormat="1" x14ac:dyDescent="0.25">
      <c r="A114" s="6" t="str">
        <f>სააგენტო!A114</f>
        <v>b</v>
      </c>
      <c r="B114" s="69" t="str">
        <f>სააგენტო!B114</f>
        <v/>
      </c>
      <c r="C114" s="13" t="str">
        <f>სააგენტო!C114</f>
        <v>ფინანსური აქტივების ზრდა</v>
      </c>
      <c r="D114" s="14">
        <f>სააგენტო!D114</f>
        <v>0</v>
      </c>
      <c r="E114" s="14">
        <f>სააგენტო!E114</f>
        <v>0</v>
      </c>
      <c r="F114" s="44">
        <f>სააგენტო!F114</f>
        <v>0</v>
      </c>
      <c r="G114" s="44">
        <f>სააგენტო!G114</f>
        <v>0</v>
      </c>
      <c r="H114" s="53" t="str">
        <f>სააგენტო!H114</f>
        <v/>
      </c>
      <c r="I114" s="14">
        <f>სააგენტო!I114</f>
        <v>0</v>
      </c>
      <c r="J114" s="14">
        <f>სააგენტო!J114</f>
        <v>0</v>
      </c>
      <c r="K114" s="14">
        <f>სააგენტო!K114</f>
        <v>0</v>
      </c>
      <c r="L114" s="44">
        <f>სააგენტო!L114</f>
        <v>0</v>
      </c>
      <c r="M114" s="53" t="str">
        <f>სააგენტო!M114</f>
        <v/>
      </c>
      <c r="N114" s="63">
        <f>სააგენტო!N114</f>
        <v>0</v>
      </c>
      <c r="O114" s="53">
        <f>სააგენტო!T114</f>
        <v>0</v>
      </c>
      <c r="P114" s="63">
        <f>G114+სააგენტო!O114-K114</f>
        <v>0</v>
      </c>
    </row>
    <row r="115" spans="1:16" s="6" customFormat="1" ht="15.75" thickBot="1" x14ac:dyDescent="0.3">
      <c r="A115" s="6" t="str">
        <f>სააგენტო!A115</f>
        <v>b</v>
      </c>
      <c r="B115" s="71" t="str">
        <f>სააგენტო!B115</f>
        <v/>
      </c>
      <c r="C115" s="17" t="str">
        <f>სააგენტო!C115</f>
        <v>ვალდებულებების კლება</v>
      </c>
      <c r="D115" s="18">
        <f>სააგენტო!D115</f>
        <v>0</v>
      </c>
      <c r="E115" s="18">
        <f>სააგენტო!E115</f>
        <v>0</v>
      </c>
      <c r="F115" s="46">
        <f>სააგენტო!F115</f>
        <v>0</v>
      </c>
      <c r="G115" s="46">
        <f>სააგენტო!G115</f>
        <v>0</v>
      </c>
      <c r="H115" s="55" t="str">
        <f>სააგენტო!H115</f>
        <v/>
      </c>
      <c r="I115" s="18">
        <f>სააგენტო!I115</f>
        <v>0</v>
      </c>
      <c r="J115" s="18">
        <f>სააგენტო!J115</f>
        <v>0</v>
      </c>
      <c r="K115" s="18">
        <f>სააგენტო!K115</f>
        <v>0</v>
      </c>
      <c r="L115" s="46">
        <f>სააგენტო!L115</f>
        <v>0</v>
      </c>
      <c r="M115" s="55" t="str">
        <f>სააგენტო!M115</f>
        <v/>
      </c>
      <c r="N115" s="65">
        <f>სააგენტო!N115</f>
        <v>0</v>
      </c>
      <c r="O115" s="55">
        <f>სააგენტო!T115</f>
        <v>0</v>
      </c>
      <c r="P115" s="65">
        <f>G115+სააგენტო!O115-K115</f>
        <v>0</v>
      </c>
    </row>
    <row r="116" spans="1:16" s="6" customFormat="1" ht="31.5" thickTop="1" thickBot="1" x14ac:dyDescent="0.3">
      <c r="A116" s="6" t="str">
        <f>სააგენტო!A116</f>
        <v>b</v>
      </c>
      <c r="B116" s="67" t="str">
        <f>სააგენტო!B116</f>
        <v>35 01 04 07</v>
      </c>
      <c r="C116" s="21" t="str">
        <f>სააგენტო!C116</f>
        <v>სსიპ - სოციალური მომსახურების სააგენტოს სამცხე-ჯავახეთის სამხარეო ცენტრი</v>
      </c>
      <c r="D116" s="22">
        <f>სააგენტო!D116</f>
        <v>707</v>
      </c>
      <c r="E116" s="22">
        <f>სააგენტო!E116</f>
        <v>87.525000000000006</v>
      </c>
      <c r="F116" s="47">
        <f>სააგენტო!F116</f>
        <v>80.163000000000011</v>
      </c>
      <c r="G116" s="47">
        <f>სააგენტო!G116</f>
        <v>72.98742</v>
      </c>
      <c r="H116" s="56">
        <f>სააგენტო!H116</f>
        <v>0.9104876314509186</v>
      </c>
      <c r="I116" s="22">
        <f>სააგენტო!I116</f>
        <v>0</v>
      </c>
      <c r="J116" s="22">
        <f>სააგენტო!J116</f>
        <v>2.6801300000000006</v>
      </c>
      <c r="K116" s="22">
        <f>სააგენტო!K116</f>
        <v>1.9641400000000147</v>
      </c>
      <c r="L116" s="47">
        <f>სააგენტო!L116</f>
        <v>7.1755800000000107</v>
      </c>
      <c r="M116" s="56">
        <f>სააგენტო!M116</f>
        <v>0.8339036846615252</v>
      </c>
      <c r="N116" s="66">
        <f>სააგენტო!N116</f>
        <v>14.537580000000005</v>
      </c>
      <c r="O116" s="56">
        <f>სააგენტო!T116</f>
        <v>0</v>
      </c>
      <c r="P116" s="66">
        <f>G116+სააგენტო!O116-K116</f>
        <v>82.423279999999991</v>
      </c>
    </row>
    <row r="117" spans="1:16" s="6" customFormat="1" ht="15.75" thickTop="1" x14ac:dyDescent="0.25">
      <c r="A117" s="6" t="str">
        <f>სააგენტო!A117</f>
        <v>b</v>
      </c>
      <c r="B117" s="69" t="str">
        <f>სააგენტო!B117</f>
        <v/>
      </c>
      <c r="C117" s="13" t="str">
        <f>სააგენტო!C117</f>
        <v>ხარჯები</v>
      </c>
      <c r="D117" s="14">
        <f>სააგენტო!D117</f>
        <v>707</v>
      </c>
      <c r="E117" s="14">
        <f>სააგენტო!E117</f>
        <v>87.525000000000006</v>
      </c>
      <c r="F117" s="44">
        <f>სააგენტო!F117</f>
        <v>80.163000000000011</v>
      </c>
      <c r="G117" s="44">
        <f>სააგენტო!G117</f>
        <v>72.98742</v>
      </c>
      <c r="H117" s="53">
        <f>სააგენტო!H117</f>
        <v>0.9104876314509186</v>
      </c>
      <c r="I117" s="14">
        <f>სააგენტო!I117</f>
        <v>0</v>
      </c>
      <c r="J117" s="14">
        <f>სააგენტო!J117</f>
        <v>2.6801300000000006</v>
      </c>
      <c r="K117" s="14">
        <f>სააგენტო!K117</f>
        <v>1.9641400000000147</v>
      </c>
      <c r="L117" s="44">
        <f>სააგენტო!L117</f>
        <v>7.1755800000000107</v>
      </c>
      <c r="M117" s="53">
        <f>სააგენტო!M117</f>
        <v>0.8339036846615252</v>
      </c>
      <c r="N117" s="63">
        <f>სააგენტო!N117</f>
        <v>14.537580000000005</v>
      </c>
      <c r="O117" s="53">
        <f>სააგენტო!T117</f>
        <v>0</v>
      </c>
      <c r="P117" s="63">
        <f>G117+სააგენტო!O117-K117</f>
        <v>82.423279999999991</v>
      </c>
    </row>
    <row r="118" spans="1:16" s="6" customFormat="1" ht="18" x14ac:dyDescent="0.25">
      <c r="A118" s="6" t="str">
        <f>სააგენტო!A118</f>
        <v>b</v>
      </c>
      <c r="B118" s="70">
        <f>სააგენტო!B118</f>
        <v>0</v>
      </c>
      <c r="C118" s="29" t="str">
        <f>სააგენტო!C118</f>
        <v>შრომის ანაზღაურება</v>
      </c>
      <c r="D118" s="12">
        <f>სააგენტო!D118</f>
        <v>672</v>
      </c>
      <c r="E118" s="12">
        <f>სააგენტო!E118</f>
        <v>51.813000000000002</v>
      </c>
      <c r="F118" s="43">
        <f>სააგენტო!F118</f>
        <v>51.813000000000002</v>
      </c>
      <c r="G118" s="43">
        <f>სააგენტო!G118</f>
        <v>51.812589999999993</v>
      </c>
      <c r="H118" s="52">
        <f>სააგენტო!H118</f>
        <v>0.99999208692799091</v>
      </c>
      <c r="I118" s="12">
        <f>სააგენტო!I118</f>
        <v>0</v>
      </c>
      <c r="J118" s="12">
        <f>სააგენტო!J118</f>
        <v>0</v>
      </c>
      <c r="K118" s="12">
        <f>სააგენტო!K118</f>
        <v>0</v>
      </c>
      <c r="L118" s="43">
        <f>სააგენტო!L118</f>
        <v>4.1000000000934733E-4</v>
      </c>
      <c r="M118" s="52">
        <f>სააგენტო!M118</f>
        <v>0.99999208692799091</v>
      </c>
      <c r="N118" s="62">
        <f>სააგენტო!N118</f>
        <v>4.1000000000934733E-4</v>
      </c>
      <c r="O118" s="52">
        <f>სააგენტო!T118</f>
        <v>0</v>
      </c>
      <c r="P118" s="62">
        <f>G118+სააგენტო!O118-K118</f>
        <v>51.812589999999993</v>
      </c>
    </row>
    <row r="119" spans="1:16" s="6" customFormat="1" ht="18" x14ac:dyDescent="0.25">
      <c r="A119" s="6" t="str">
        <f>სააგენტო!A119</f>
        <v>b</v>
      </c>
      <c r="B119" s="70">
        <f>სააგენტო!B119</f>
        <v>0</v>
      </c>
      <c r="C119" s="33" t="str">
        <f>სააგენტო!C119</f>
        <v>თანამდებობრივი სარგო</v>
      </c>
      <c r="D119" s="12">
        <f>სააგენტო!D119</f>
        <v>0</v>
      </c>
      <c r="E119" s="12">
        <f>სააგენტო!E119</f>
        <v>0</v>
      </c>
      <c r="F119" s="43">
        <f>სააგენტო!F119</f>
        <v>0</v>
      </c>
      <c r="G119" s="43">
        <f>სააგენტო!G119</f>
        <v>51.812589999999993</v>
      </c>
      <c r="H119" s="52" t="str">
        <f>სააგენტო!H119</f>
        <v/>
      </c>
      <c r="I119" s="12">
        <f>სააგენტო!I119</f>
        <v>0</v>
      </c>
      <c r="J119" s="12">
        <f>სააგენტო!J119</f>
        <v>0</v>
      </c>
      <c r="K119" s="12">
        <f>სააგენტო!K119</f>
        <v>0</v>
      </c>
      <c r="L119" s="43" t="str">
        <f>სააგენტო!L119</f>
        <v/>
      </c>
      <c r="M119" s="52" t="str">
        <f>სააგენტო!M119</f>
        <v/>
      </c>
      <c r="N119" s="62" t="str">
        <f>სააგენტო!N119</f>
        <v/>
      </c>
      <c r="O119" s="52">
        <f>სააგენტო!T119</f>
        <v>0</v>
      </c>
      <c r="P119" s="62">
        <f>G119+სააგენტო!O119-K119</f>
        <v>51.812589999999993</v>
      </c>
    </row>
    <row r="120" spans="1:16" s="6" customFormat="1" ht="18" x14ac:dyDescent="0.25">
      <c r="A120" s="6" t="str">
        <f>სააგენტო!A120</f>
        <v>b</v>
      </c>
      <c r="B120" s="70">
        <f>სააგენტო!B120</f>
        <v>0</v>
      </c>
      <c r="C120" s="33" t="str">
        <f>სააგენტო!C120</f>
        <v>პრემია</v>
      </c>
      <c r="D120" s="12">
        <f>სააგენტო!D120</f>
        <v>0</v>
      </c>
      <c r="E120" s="12">
        <f>სააგენტო!E120</f>
        <v>0</v>
      </c>
      <c r="F120" s="43">
        <f>სააგენტო!F120</f>
        <v>0</v>
      </c>
      <c r="G120" s="43">
        <f>სააგენტო!G120</f>
        <v>0</v>
      </c>
      <c r="H120" s="52" t="str">
        <f>სააგენტო!H120</f>
        <v/>
      </c>
      <c r="I120" s="12">
        <f>სააგენტო!I120</f>
        <v>0</v>
      </c>
      <c r="J120" s="12">
        <f>სააგენტო!J120</f>
        <v>0</v>
      </c>
      <c r="K120" s="12">
        <f>სააგენტო!K120</f>
        <v>0</v>
      </c>
      <c r="L120" s="43" t="str">
        <f>სააგენტო!L120</f>
        <v/>
      </c>
      <c r="M120" s="52" t="str">
        <f>სააგენტო!M120</f>
        <v/>
      </c>
      <c r="N120" s="62" t="str">
        <f>სააგენტო!N120</f>
        <v/>
      </c>
      <c r="O120" s="52">
        <f>სააგენტო!T120</f>
        <v>0</v>
      </c>
      <c r="P120" s="62">
        <f>G120+სააგენტო!O120-K120</f>
        <v>0</v>
      </c>
    </row>
    <row r="121" spans="1:16" s="6" customFormat="1" ht="18" x14ac:dyDescent="0.25">
      <c r="A121" s="6" t="str">
        <f>სააგენტო!A121</f>
        <v>b</v>
      </c>
      <c r="B121" s="70">
        <f>სააგენტო!B121</f>
        <v>0</v>
      </c>
      <c r="C121" s="33" t="str">
        <f>სააგენტო!C121</f>
        <v>დანამატი</v>
      </c>
      <c r="D121" s="12">
        <f>სააგენტო!D121</f>
        <v>0</v>
      </c>
      <c r="E121" s="12">
        <f>სააგენტო!E121</f>
        <v>0</v>
      </c>
      <c r="F121" s="43">
        <f>სააგენტო!F121</f>
        <v>0</v>
      </c>
      <c r="G121" s="43">
        <f>სააგენტო!G121</f>
        <v>0</v>
      </c>
      <c r="H121" s="52" t="str">
        <f>სააგენტო!H121</f>
        <v/>
      </c>
      <c r="I121" s="12">
        <f>სააგენტო!I121</f>
        <v>0</v>
      </c>
      <c r="J121" s="12">
        <f>სააგენტო!J121</f>
        <v>0</v>
      </c>
      <c r="K121" s="12">
        <f>სააგენტო!K121</f>
        <v>0</v>
      </c>
      <c r="L121" s="43" t="str">
        <f>სააგენტო!L121</f>
        <v/>
      </c>
      <c r="M121" s="52" t="str">
        <f>სააგენტო!M121</f>
        <v/>
      </c>
      <c r="N121" s="62" t="str">
        <f>სააგენტო!N121</f>
        <v/>
      </c>
      <c r="O121" s="52">
        <f>სააგენტო!T121</f>
        <v>0</v>
      </c>
      <c r="P121" s="62">
        <f>G121+სააგენტო!O121-K121</f>
        <v>0</v>
      </c>
    </row>
    <row r="122" spans="1:16" s="6" customFormat="1" ht="18" x14ac:dyDescent="0.25">
      <c r="A122" s="6" t="str">
        <f>სააგენტო!A122</f>
        <v>b</v>
      </c>
      <c r="B122" s="70" t="str">
        <f>სააგენტო!B122</f>
        <v/>
      </c>
      <c r="C122" s="29" t="str">
        <f>სააგენტო!C122</f>
        <v>საქონელი და მომსახურება</v>
      </c>
      <c r="D122" s="12">
        <f>სააგენტო!D122</f>
        <v>34</v>
      </c>
      <c r="E122" s="12">
        <f>სააგენტო!E122</f>
        <v>34</v>
      </c>
      <c r="F122" s="43">
        <f>სააგენტო!F122</f>
        <v>27</v>
      </c>
      <c r="G122" s="43">
        <f>სააგენტო!G122</f>
        <v>20.512270000000001</v>
      </c>
      <c r="H122" s="52">
        <f>სააგენტო!H122</f>
        <v>0.75971370370370372</v>
      </c>
      <c r="I122" s="12">
        <f>სააგენტო!I122</f>
        <v>0</v>
      </c>
      <c r="J122" s="12">
        <f>სააგენტო!J122</f>
        <v>2.6214700000000004</v>
      </c>
      <c r="K122" s="12">
        <f>სააგენტო!K122</f>
        <v>1.8764800000000008</v>
      </c>
      <c r="L122" s="43">
        <f>სააგენტო!L122</f>
        <v>6.4877299999999991</v>
      </c>
      <c r="M122" s="52">
        <f>სააგენტო!M122</f>
        <v>0.60330205882352939</v>
      </c>
      <c r="N122" s="62">
        <f>სააგენტო!N122</f>
        <v>13.487729999999999</v>
      </c>
      <c r="O122" s="52">
        <f>სააგენტო!T122</f>
        <v>0</v>
      </c>
      <c r="P122" s="62">
        <f>G122+სააგენტო!O122-K122</f>
        <v>29.035789999999999</v>
      </c>
    </row>
    <row r="123" spans="1:16" s="6" customFormat="1" ht="18" x14ac:dyDescent="0.25">
      <c r="A123" s="6" t="str">
        <f>სააგენტო!A123</f>
        <v>b</v>
      </c>
      <c r="B123" s="70">
        <f>სააგენტო!B123</f>
        <v>0</v>
      </c>
      <c r="C123" s="33" t="str">
        <f>სააგენტო!C123</f>
        <v>მ.შ. შტატგარეშეთა შრომის ანაზღაურება</v>
      </c>
      <c r="D123" s="12">
        <f>სააგენტო!D123</f>
        <v>0</v>
      </c>
      <c r="E123" s="12">
        <f>სააგენტო!E123</f>
        <v>0</v>
      </c>
      <c r="F123" s="43">
        <f>სააგენტო!F123</f>
        <v>0</v>
      </c>
      <c r="G123" s="43">
        <f>სააგენტო!G123</f>
        <v>0</v>
      </c>
      <c r="H123" s="52" t="str">
        <f>სააგენტო!H123</f>
        <v/>
      </c>
      <c r="I123" s="12">
        <f>სააგენტო!I123</f>
        <v>0</v>
      </c>
      <c r="J123" s="12">
        <f>სააგენტო!J123</f>
        <v>0</v>
      </c>
      <c r="K123" s="12">
        <f>სააგენტო!K123</f>
        <v>0</v>
      </c>
      <c r="L123" s="43" t="str">
        <f>სააგენტო!L123</f>
        <v/>
      </c>
      <c r="M123" s="52" t="str">
        <f>სააგენტო!M123</f>
        <v/>
      </c>
      <c r="N123" s="62" t="str">
        <f>სააგენტო!N123</f>
        <v/>
      </c>
      <c r="O123" s="52">
        <f>სააგენტო!T123</f>
        <v>0</v>
      </c>
      <c r="P123" s="62">
        <f>G123+სააგენტო!O123-K123</f>
        <v>0</v>
      </c>
    </row>
    <row r="124" spans="1:16" s="6" customFormat="1" ht="18" x14ac:dyDescent="0.25">
      <c r="A124" s="6" t="str">
        <f>სააგენტო!A124</f>
        <v>b</v>
      </c>
      <c r="B124" s="70" t="str">
        <f>სააგენტო!B124</f>
        <v/>
      </c>
      <c r="C124" s="29" t="str">
        <f>სააგენტო!C124</f>
        <v>პროცენტი</v>
      </c>
      <c r="D124" s="12">
        <f>სააგენტო!D124</f>
        <v>0</v>
      </c>
      <c r="E124" s="12">
        <f>სააგენტო!E124</f>
        <v>0</v>
      </c>
      <c r="F124" s="43">
        <f>სააგენტო!F124</f>
        <v>0</v>
      </c>
      <c r="G124" s="43">
        <f>სააგენტო!G124</f>
        <v>0</v>
      </c>
      <c r="H124" s="52" t="str">
        <f>სააგენტო!H124</f>
        <v/>
      </c>
      <c r="I124" s="12">
        <f>სააგენტო!I124</f>
        <v>0</v>
      </c>
      <c r="J124" s="12">
        <f>სააგენტო!J124</f>
        <v>0</v>
      </c>
      <c r="K124" s="12">
        <f>სააგენტო!K124</f>
        <v>0</v>
      </c>
      <c r="L124" s="43">
        <f>სააგენტო!L124</f>
        <v>0</v>
      </c>
      <c r="M124" s="52" t="str">
        <f>სააგენტო!M124</f>
        <v/>
      </c>
      <c r="N124" s="62">
        <f>სააგენტო!N124</f>
        <v>0</v>
      </c>
      <c r="O124" s="52">
        <f>სააგენტო!T124</f>
        <v>0</v>
      </c>
      <c r="P124" s="62">
        <f>G124+სააგენტო!O124-K124</f>
        <v>0</v>
      </c>
    </row>
    <row r="125" spans="1:16" s="6" customFormat="1" ht="18" x14ac:dyDescent="0.25">
      <c r="A125" s="6" t="str">
        <f>სააგენტო!A125</f>
        <v>b</v>
      </c>
      <c r="B125" s="70" t="str">
        <f>სააგენტო!B125</f>
        <v/>
      </c>
      <c r="C125" s="29" t="str">
        <f>სააგენტო!C125</f>
        <v>სუბსიდიები</v>
      </c>
      <c r="D125" s="12">
        <f>სააგენტო!D125</f>
        <v>0</v>
      </c>
      <c r="E125" s="12">
        <f>სააგენტო!E125</f>
        <v>0</v>
      </c>
      <c r="F125" s="43">
        <f>სააგენტო!F125</f>
        <v>0</v>
      </c>
      <c r="G125" s="43">
        <f>სააგენტო!G125</f>
        <v>0</v>
      </c>
      <c r="H125" s="52" t="str">
        <f>სააგენტო!H125</f>
        <v/>
      </c>
      <c r="I125" s="12">
        <f>სააგენტო!I125</f>
        <v>0</v>
      </c>
      <c r="J125" s="12">
        <f>სააგენტო!J125</f>
        <v>0</v>
      </c>
      <c r="K125" s="12">
        <f>სააგენტო!K125</f>
        <v>0</v>
      </c>
      <c r="L125" s="43">
        <f>სააგენტო!L125</f>
        <v>0</v>
      </c>
      <c r="M125" s="52" t="str">
        <f>სააგენტო!M125</f>
        <v/>
      </c>
      <c r="N125" s="62">
        <f>სააგენტო!N125</f>
        <v>0</v>
      </c>
      <c r="O125" s="52">
        <f>სააგენტო!T125</f>
        <v>0</v>
      </c>
      <c r="P125" s="62">
        <f>G125+სააგენტო!O125-K125</f>
        <v>0</v>
      </c>
    </row>
    <row r="126" spans="1:16" s="6" customFormat="1" ht="18" x14ac:dyDescent="0.25">
      <c r="A126" s="6" t="str">
        <f>სააგენტო!A126</f>
        <v>b</v>
      </c>
      <c r="B126" s="70" t="str">
        <f>სააგენტო!B126</f>
        <v/>
      </c>
      <c r="C126" s="29" t="str">
        <f>სააგენტო!C126</f>
        <v>გრანტები</v>
      </c>
      <c r="D126" s="12">
        <f>სააგენტო!D126</f>
        <v>0</v>
      </c>
      <c r="E126" s="12">
        <f>სააგენტო!E126</f>
        <v>0</v>
      </c>
      <c r="F126" s="43">
        <f>სააგენტო!F126</f>
        <v>0</v>
      </c>
      <c r="G126" s="43">
        <f>სააგენტო!G126</f>
        <v>0</v>
      </c>
      <c r="H126" s="52" t="str">
        <f>სააგენტო!H126</f>
        <v/>
      </c>
      <c r="I126" s="12">
        <f>სააგენტო!I126</f>
        <v>0</v>
      </c>
      <c r="J126" s="12">
        <f>სააგენტო!J126</f>
        <v>0</v>
      </c>
      <c r="K126" s="12">
        <f>სააგენტო!K126</f>
        <v>0</v>
      </c>
      <c r="L126" s="43">
        <f>სააგენტო!L126</f>
        <v>0</v>
      </c>
      <c r="M126" s="52" t="str">
        <f>სააგენტო!M126</f>
        <v/>
      </c>
      <c r="N126" s="62">
        <f>სააგენტო!N126</f>
        <v>0</v>
      </c>
      <c r="O126" s="52">
        <f>სააგენტო!T126</f>
        <v>0</v>
      </c>
      <c r="P126" s="62">
        <f>G126+სააგენტო!O126-K126</f>
        <v>0</v>
      </c>
    </row>
    <row r="127" spans="1:16" s="6" customFormat="1" ht="18" x14ac:dyDescent="0.25">
      <c r="A127" s="6" t="str">
        <f>სააგენტო!A127</f>
        <v>b</v>
      </c>
      <c r="B127" s="70" t="str">
        <f>სააგენტო!B127</f>
        <v/>
      </c>
      <c r="C127" s="29" t="str">
        <f>სააგენტო!C127</f>
        <v>სოციალური უზრუნველყოფა</v>
      </c>
      <c r="D127" s="12">
        <f>სააგენტო!D127</f>
        <v>1</v>
      </c>
      <c r="E127" s="12">
        <f>სააგენტო!E127</f>
        <v>1</v>
      </c>
      <c r="F127" s="43">
        <f>სააგენტო!F127</f>
        <v>0.9</v>
      </c>
      <c r="G127" s="43">
        <f>სააგენტო!G127</f>
        <v>0.25325999999999999</v>
      </c>
      <c r="H127" s="52">
        <f>სააგენტო!H127</f>
        <v>0.28139999999999998</v>
      </c>
      <c r="I127" s="12">
        <f>სააგენტო!I127</f>
        <v>0</v>
      </c>
      <c r="J127" s="12">
        <f>სააგენტო!J127</f>
        <v>0</v>
      </c>
      <c r="K127" s="12">
        <f>სააგენტო!K127</f>
        <v>0</v>
      </c>
      <c r="L127" s="43">
        <f>სააგენტო!L127</f>
        <v>0.64674000000000009</v>
      </c>
      <c r="M127" s="52">
        <f>სააგენტო!M127</f>
        <v>0.25325999999999999</v>
      </c>
      <c r="N127" s="62">
        <f>სააგენტო!N127</f>
        <v>0.74673999999999996</v>
      </c>
      <c r="O127" s="52">
        <f>სააგენტო!T127</f>
        <v>0</v>
      </c>
      <c r="P127" s="62">
        <f>G127+სააგენტო!O127-K127</f>
        <v>0.95326</v>
      </c>
    </row>
    <row r="128" spans="1:16" s="6" customFormat="1" ht="18" x14ac:dyDescent="0.25">
      <c r="A128" s="6" t="str">
        <f>სააგენტო!A128</f>
        <v>b</v>
      </c>
      <c r="B128" s="70" t="str">
        <f>სააგენტო!B128</f>
        <v/>
      </c>
      <c r="C128" s="29" t="str">
        <f>სააგენტო!C128</f>
        <v>სხვა ხარჯები</v>
      </c>
      <c r="D128" s="12">
        <f>სააგენტო!D128</f>
        <v>0</v>
      </c>
      <c r="E128" s="12">
        <f>სააგენტო!E128</f>
        <v>0.71199999999999997</v>
      </c>
      <c r="F128" s="43">
        <f>სააგენტო!F128</f>
        <v>0.45</v>
      </c>
      <c r="G128" s="43">
        <f>სააგენტო!G128</f>
        <v>0.4093</v>
      </c>
      <c r="H128" s="52">
        <f>სააგენტო!H128</f>
        <v>0.90955555555555556</v>
      </c>
      <c r="I128" s="12">
        <f>სააგენტო!I128</f>
        <v>0</v>
      </c>
      <c r="J128" s="12">
        <f>სააგენტო!J128</f>
        <v>5.8659999999999997E-2</v>
      </c>
      <c r="K128" s="12">
        <f>სააგენტო!K128</f>
        <v>8.7660000000000016E-2</v>
      </c>
      <c r="L128" s="43">
        <f>სააგენტო!L128</f>
        <v>4.0700000000000014E-2</v>
      </c>
      <c r="M128" s="52">
        <f>სააგენტო!M128</f>
        <v>0.57485955056179783</v>
      </c>
      <c r="N128" s="62">
        <f>სააგენტო!N128</f>
        <v>0.30269999999999997</v>
      </c>
      <c r="O128" s="52">
        <f>სააგენტო!T128</f>
        <v>0</v>
      </c>
      <c r="P128" s="62">
        <f>G128+სააგენტო!O128-K128</f>
        <v>0.62163999999999997</v>
      </c>
    </row>
    <row r="129" spans="1:16" s="6" customFormat="1" x14ac:dyDescent="0.25">
      <c r="A129" s="6" t="str">
        <f>სააგენტო!A129</f>
        <v>b</v>
      </c>
      <c r="B129" s="69" t="str">
        <f>სააგენტო!B129</f>
        <v/>
      </c>
      <c r="C129" s="13" t="str">
        <f>სააგენტო!C129</f>
        <v>არაფინანსური აქტივების ზრდა</v>
      </c>
      <c r="D129" s="14">
        <f>სააგენტო!D129</f>
        <v>0</v>
      </c>
      <c r="E129" s="14">
        <f>სააგენტო!E129</f>
        <v>0</v>
      </c>
      <c r="F129" s="44">
        <f>სააგენტო!F129</f>
        <v>0</v>
      </c>
      <c r="G129" s="44">
        <f>სააგენტო!G129</f>
        <v>0</v>
      </c>
      <c r="H129" s="53" t="str">
        <f>სააგენტო!H129</f>
        <v/>
      </c>
      <c r="I129" s="14">
        <f>სააგენტო!I129</f>
        <v>0</v>
      </c>
      <c r="J129" s="14">
        <f>სააგენტო!J129</f>
        <v>0</v>
      </c>
      <c r="K129" s="14">
        <f>სააგენტო!K129</f>
        <v>0</v>
      </c>
      <c r="L129" s="44">
        <f>სააგენტო!L129</f>
        <v>0</v>
      </c>
      <c r="M129" s="53" t="str">
        <f>სააგენტო!M129</f>
        <v/>
      </c>
      <c r="N129" s="63">
        <f>სააგენტო!N129</f>
        <v>0</v>
      </c>
      <c r="O129" s="53">
        <f>სააგენტო!T129</f>
        <v>0</v>
      </c>
      <c r="P129" s="63">
        <f>G129+სააგენტო!O129-K129</f>
        <v>0</v>
      </c>
    </row>
    <row r="130" spans="1:16" s="6" customFormat="1" x14ac:dyDescent="0.25">
      <c r="A130" s="6" t="str">
        <f>სააგენტო!A130</f>
        <v>b</v>
      </c>
      <c r="B130" s="69" t="str">
        <f>სააგენტო!B130</f>
        <v/>
      </c>
      <c r="C130" s="13" t="str">
        <f>სააგენტო!C130</f>
        <v>ფინანსური აქტივების ზრდა</v>
      </c>
      <c r="D130" s="14">
        <f>სააგენტო!D130</f>
        <v>0</v>
      </c>
      <c r="E130" s="14">
        <f>სააგენტო!E130</f>
        <v>0</v>
      </c>
      <c r="F130" s="44">
        <f>სააგენტო!F130</f>
        <v>0</v>
      </c>
      <c r="G130" s="44">
        <f>სააგენტო!G130</f>
        <v>0</v>
      </c>
      <c r="H130" s="53" t="str">
        <f>სააგენტო!H130</f>
        <v/>
      </c>
      <c r="I130" s="14">
        <f>სააგენტო!I130</f>
        <v>0</v>
      </c>
      <c r="J130" s="14">
        <f>სააგენტო!J130</f>
        <v>0</v>
      </c>
      <c r="K130" s="14">
        <f>სააგენტო!K130</f>
        <v>0</v>
      </c>
      <c r="L130" s="44">
        <f>სააგენტო!L130</f>
        <v>0</v>
      </c>
      <c r="M130" s="53" t="str">
        <f>სააგენტო!M130</f>
        <v/>
      </c>
      <c r="N130" s="63">
        <f>სააგენტო!N130</f>
        <v>0</v>
      </c>
      <c r="O130" s="53">
        <f>სააგენტო!T130</f>
        <v>0</v>
      </c>
      <c r="P130" s="63">
        <f>G130+სააგენტო!O130-K130</f>
        <v>0</v>
      </c>
    </row>
    <row r="131" spans="1:16" s="6" customFormat="1" ht="15.75" thickBot="1" x14ac:dyDescent="0.3">
      <c r="A131" s="6" t="str">
        <f>სააგენტო!A131</f>
        <v>b</v>
      </c>
      <c r="B131" s="71" t="str">
        <f>სააგენტო!B131</f>
        <v/>
      </c>
      <c r="C131" s="17" t="str">
        <f>სააგენტო!C131</f>
        <v>ვალდებულებების კლება</v>
      </c>
      <c r="D131" s="18">
        <f>სააგენტო!D131</f>
        <v>0</v>
      </c>
      <c r="E131" s="18">
        <f>სააგენტო!E131</f>
        <v>0</v>
      </c>
      <c r="F131" s="46">
        <f>სააგენტო!F131</f>
        <v>0</v>
      </c>
      <c r="G131" s="46">
        <f>სააგენტო!G131</f>
        <v>0</v>
      </c>
      <c r="H131" s="55" t="str">
        <f>სააგენტო!H131</f>
        <v/>
      </c>
      <c r="I131" s="18">
        <f>სააგენტო!I131</f>
        <v>0</v>
      </c>
      <c r="J131" s="18">
        <f>სააგენტო!J131</f>
        <v>0</v>
      </c>
      <c r="K131" s="18">
        <f>სააგენტო!K131</f>
        <v>0</v>
      </c>
      <c r="L131" s="46">
        <f>სააგენტო!L131</f>
        <v>0</v>
      </c>
      <c r="M131" s="55" t="str">
        <f>სააგენტო!M131</f>
        <v/>
      </c>
      <c r="N131" s="65">
        <f>სააგენტო!N131</f>
        <v>0</v>
      </c>
      <c r="O131" s="55">
        <f>სააგენტო!T131</f>
        <v>0</v>
      </c>
      <c r="P131" s="65">
        <f>G131+სააგენტო!O131-K131</f>
        <v>0</v>
      </c>
    </row>
    <row r="132" spans="1:16" s="6" customFormat="1" ht="31.5" thickTop="1" thickBot="1" x14ac:dyDescent="0.3">
      <c r="A132" s="6" t="str">
        <f>სააგენტო!A132</f>
        <v>b</v>
      </c>
      <c r="B132" s="67" t="str">
        <f>სააგენტო!B132</f>
        <v>35 01 04 08</v>
      </c>
      <c r="C132" s="21" t="str">
        <f>სააგენტო!C132</f>
        <v>სსიპ - სოციალური მომსახურების სააგენტოს მცხეთა-მთიანეთის სამხარეო ცენტრი</v>
      </c>
      <c r="D132" s="22">
        <f>სააგენტო!D132</f>
        <v>651</v>
      </c>
      <c r="E132" s="22">
        <f>სააგენტო!E132</f>
        <v>95.501000000000005</v>
      </c>
      <c r="F132" s="47">
        <f>სააგენტო!F132</f>
        <v>87.876000000000005</v>
      </c>
      <c r="G132" s="47">
        <f>სააგენტო!G132</f>
        <v>75.632229999999993</v>
      </c>
      <c r="H132" s="56">
        <f>სააგენტო!H132</f>
        <v>0.86066992125267405</v>
      </c>
      <c r="I132" s="22">
        <f>სააგენტო!I132</f>
        <v>1.7189999999999997E-2</v>
      </c>
      <c r="J132" s="22">
        <f>სააგენტო!J132</f>
        <v>2.8626799999999988</v>
      </c>
      <c r="K132" s="22">
        <f>სააგენტო!K132</f>
        <v>2.4615000000000009</v>
      </c>
      <c r="L132" s="47">
        <f>სააგენტო!L132</f>
        <v>12.243770000000012</v>
      </c>
      <c r="M132" s="56">
        <f>სააგენტო!M132</f>
        <v>0.79195223086669242</v>
      </c>
      <c r="N132" s="66">
        <f>სააგენტო!N132</f>
        <v>19.868770000000012</v>
      </c>
      <c r="O132" s="56">
        <f>სააგენტო!T132</f>
        <v>0</v>
      </c>
      <c r="P132" s="66">
        <f>G132+სააგენტო!O132-K132</f>
        <v>89.170729999999992</v>
      </c>
    </row>
    <row r="133" spans="1:16" s="6" customFormat="1" ht="15.75" thickTop="1" x14ac:dyDescent="0.25">
      <c r="A133" s="6" t="str">
        <f>სააგენტო!A133</f>
        <v>b</v>
      </c>
      <c r="B133" s="69" t="str">
        <f>სააგენტო!B133</f>
        <v/>
      </c>
      <c r="C133" s="13" t="str">
        <f>სააგენტო!C133</f>
        <v>ხარჯები</v>
      </c>
      <c r="D133" s="14">
        <f>სააგენტო!D133</f>
        <v>651</v>
      </c>
      <c r="E133" s="14">
        <f>სააგენტო!E133</f>
        <v>95.501000000000005</v>
      </c>
      <c r="F133" s="44">
        <f>სააგენტო!F133</f>
        <v>87.876000000000005</v>
      </c>
      <c r="G133" s="44">
        <f>სააგენტო!G133</f>
        <v>75.632229999999993</v>
      </c>
      <c r="H133" s="53">
        <f>სააგენტო!H133</f>
        <v>0.86066992125267405</v>
      </c>
      <c r="I133" s="14">
        <f>სააგენტო!I133</f>
        <v>1.7189999999999997E-2</v>
      </c>
      <c r="J133" s="14">
        <f>სააგენტო!J133</f>
        <v>2.8626799999999988</v>
      </c>
      <c r="K133" s="14">
        <f>სააგენტო!K133</f>
        <v>2.4615000000000009</v>
      </c>
      <c r="L133" s="44">
        <f>სააგენტო!L133</f>
        <v>12.243770000000012</v>
      </c>
      <c r="M133" s="53">
        <f>სააგენტო!M133</f>
        <v>0.79195223086669242</v>
      </c>
      <c r="N133" s="63">
        <f>სააგენტო!N133</f>
        <v>19.868770000000012</v>
      </c>
      <c r="O133" s="53">
        <f>სააგენტო!T133</f>
        <v>0</v>
      </c>
      <c r="P133" s="63">
        <f>G133+სააგენტო!O133-K133</f>
        <v>89.170729999999992</v>
      </c>
    </row>
    <row r="134" spans="1:16" s="6" customFormat="1" ht="18" x14ac:dyDescent="0.25">
      <c r="A134" s="6" t="str">
        <f>სააგენტო!A134</f>
        <v>b</v>
      </c>
      <c r="B134" s="70" t="str">
        <f>სააგენტო!B134</f>
        <v/>
      </c>
      <c r="C134" s="29" t="str">
        <f>სააგენტო!C134</f>
        <v>შრომის ანაზღაურება</v>
      </c>
      <c r="D134" s="12">
        <f>სააგენტო!D134</f>
        <v>608</v>
      </c>
      <c r="E134" s="12">
        <f>სააგენტო!E134</f>
        <v>48.500999999999998</v>
      </c>
      <c r="F134" s="43">
        <f>სააგენტო!F134</f>
        <v>48.500999999999998</v>
      </c>
      <c r="G134" s="43">
        <f>სააგენტო!G134</f>
        <v>48.500769999999996</v>
      </c>
      <c r="H134" s="52">
        <f>სააგენტო!H134</f>
        <v>0.99999525782973542</v>
      </c>
      <c r="I134" s="12">
        <f>სააგენტო!I134</f>
        <v>0</v>
      </c>
      <c r="J134" s="12">
        <f>სააგენტო!J134</f>
        <v>0</v>
      </c>
      <c r="K134" s="12">
        <f>სააგენტო!K134</f>
        <v>0</v>
      </c>
      <c r="L134" s="43">
        <f>სააგენტო!L134</f>
        <v>2.3000000000195087E-4</v>
      </c>
      <c r="M134" s="52">
        <f>სააგენტო!M134</f>
        <v>0.99999525782973542</v>
      </c>
      <c r="N134" s="62">
        <f>სააგენტო!N134</f>
        <v>2.3000000000195087E-4</v>
      </c>
      <c r="O134" s="52">
        <f>სააგენტო!T134</f>
        <v>0</v>
      </c>
      <c r="P134" s="62">
        <f>G134+სააგენტო!O134-K134</f>
        <v>48.500769999999996</v>
      </c>
    </row>
    <row r="135" spans="1:16" s="6" customFormat="1" ht="18" x14ac:dyDescent="0.25">
      <c r="A135" s="6" t="str">
        <f>სააგენტო!A135</f>
        <v>b</v>
      </c>
      <c r="B135" s="70">
        <f>სააგენტო!B135</f>
        <v>0</v>
      </c>
      <c r="C135" s="33" t="str">
        <f>სააგენტო!C135</f>
        <v>თანამდებობრივი სარგო</v>
      </c>
      <c r="D135" s="12">
        <f>სააგენტო!D135</f>
        <v>0</v>
      </c>
      <c r="E135" s="12">
        <f>სააგენტო!E135</f>
        <v>0</v>
      </c>
      <c r="F135" s="43">
        <f>სააგენტო!F135</f>
        <v>0</v>
      </c>
      <c r="G135" s="43">
        <f>სააგენტო!G135</f>
        <v>48.500769999999996</v>
      </c>
      <c r="H135" s="52" t="str">
        <f>სააგენტო!H135</f>
        <v/>
      </c>
      <c r="I135" s="12">
        <f>სააგენტო!I135</f>
        <v>0</v>
      </c>
      <c r="J135" s="12">
        <f>სააგენტო!J135</f>
        <v>0</v>
      </c>
      <c r="K135" s="12">
        <f>სააგენტო!K135</f>
        <v>0</v>
      </c>
      <c r="L135" s="43" t="str">
        <f>სააგენტო!L135</f>
        <v/>
      </c>
      <c r="M135" s="52" t="str">
        <f>სააგენტო!M135</f>
        <v/>
      </c>
      <c r="N135" s="62" t="str">
        <f>სააგენტო!N135</f>
        <v/>
      </c>
      <c r="O135" s="52">
        <f>სააგენტო!T135</f>
        <v>0</v>
      </c>
      <c r="P135" s="62">
        <f>G135+სააგენტო!O135-K135</f>
        <v>48.500769999999996</v>
      </c>
    </row>
    <row r="136" spans="1:16" s="6" customFormat="1" ht="18" x14ac:dyDescent="0.25">
      <c r="A136" s="6" t="str">
        <f>სააგენტო!A136</f>
        <v>b</v>
      </c>
      <c r="B136" s="70">
        <f>სააგენტო!B136</f>
        <v>0</v>
      </c>
      <c r="C136" s="33" t="str">
        <f>სააგენტო!C136</f>
        <v>პრემია</v>
      </c>
      <c r="D136" s="12">
        <f>სააგენტო!D136</f>
        <v>0</v>
      </c>
      <c r="E136" s="12">
        <f>სააგენტო!E136</f>
        <v>0</v>
      </c>
      <c r="F136" s="43">
        <f>სააგენტო!F136</f>
        <v>0</v>
      </c>
      <c r="G136" s="43">
        <f>სააგენტო!G136</f>
        <v>0</v>
      </c>
      <c r="H136" s="52" t="str">
        <f>სააგენტო!H136</f>
        <v/>
      </c>
      <c r="I136" s="12">
        <f>სააგენტო!I136</f>
        <v>0</v>
      </c>
      <c r="J136" s="12">
        <f>სააგენტო!J136</f>
        <v>0</v>
      </c>
      <c r="K136" s="12">
        <f>სააგენტო!K136</f>
        <v>0</v>
      </c>
      <c r="L136" s="43" t="str">
        <f>სააგენტო!L136</f>
        <v/>
      </c>
      <c r="M136" s="52" t="str">
        <f>სააგენტო!M136</f>
        <v/>
      </c>
      <c r="N136" s="62" t="str">
        <f>სააგენტო!N136</f>
        <v/>
      </c>
      <c r="O136" s="52">
        <f>სააგენტო!T136</f>
        <v>0</v>
      </c>
      <c r="P136" s="62">
        <f>G136+სააგენტო!O136-K136</f>
        <v>0</v>
      </c>
    </row>
    <row r="137" spans="1:16" s="6" customFormat="1" ht="18" x14ac:dyDescent="0.25">
      <c r="A137" s="6" t="str">
        <f>სააგენტო!A137</f>
        <v>b</v>
      </c>
      <c r="B137" s="70">
        <f>სააგენტო!B137</f>
        <v>0</v>
      </c>
      <c r="C137" s="33" t="str">
        <f>სააგენტო!C137</f>
        <v>დანამატი</v>
      </c>
      <c r="D137" s="12">
        <f>სააგენტო!D137</f>
        <v>0</v>
      </c>
      <c r="E137" s="12">
        <f>სააგენტო!E137</f>
        <v>0</v>
      </c>
      <c r="F137" s="43">
        <f>სააგენტო!F137</f>
        <v>0</v>
      </c>
      <c r="G137" s="43">
        <f>სააგენტო!G137</f>
        <v>0</v>
      </c>
      <c r="H137" s="52" t="str">
        <f>სააგენტო!H137</f>
        <v/>
      </c>
      <c r="I137" s="12">
        <f>სააგენტო!I137</f>
        <v>0</v>
      </c>
      <c r="J137" s="12">
        <f>სააგენტო!J137</f>
        <v>0</v>
      </c>
      <c r="K137" s="12">
        <f>სააგენტო!K137</f>
        <v>0</v>
      </c>
      <c r="L137" s="43" t="str">
        <f>სააგენტო!L137</f>
        <v/>
      </c>
      <c r="M137" s="52" t="str">
        <f>სააგენტო!M137</f>
        <v/>
      </c>
      <c r="N137" s="62" t="str">
        <f>სააგენტო!N137</f>
        <v/>
      </c>
      <c r="O137" s="52">
        <f>სააგენტო!T137</f>
        <v>0</v>
      </c>
      <c r="P137" s="62">
        <f>G137+სააგენტო!O137-K137</f>
        <v>0</v>
      </c>
    </row>
    <row r="138" spans="1:16" s="6" customFormat="1" ht="18" x14ac:dyDescent="0.25">
      <c r="A138" s="6" t="str">
        <f>სააგენტო!A138</f>
        <v>b</v>
      </c>
      <c r="B138" s="70">
        <f>სააგენტო!B138</f>
        <v>0</v>
      </c>
      <c r="C138" s="29" t="str">
        <f>სააგენტო!C138</f>
        <v>საქონელი და მომსახურება</v>
      </c>
      <c r="D138" s="12">
        <f>სააგენტო!D138</f>
        <v>37</v>
      </c>
      <c r="E138" s="12">
        <f>სააგენტო!E138</f>
        <v>39.5</v>
      </c>
      <c r="F138" s="43">
        <f>სააგენტო!F138</f>
        <v>32.5</v>
      </c>
      <c r="G138" s="43">
        <f>სააგენტო!G138</f>
        <v>20.684740000000001</v>
      </c>
      <c r="H138" s="52">
        <f>სააგენტო!H138</f>
        <v>0.63645353846153851</v>
      </c>
      <c r="I138" s="12">
        <f>სააგენტო!I138</f>
        <v>0</v>
      </c>
      <c r="J138" s="12">
        <f>სააგენტო!J138</f>
        <v>2.8454699999999988</v>
      </c>
      <c r="K138" s="12">
        <f>სააგენტო!K138</f>
        <v>1.4329800000000041</v>
      </c>
      <c r="L138" s="43">
        <f>სააგენტო!L138</f>
        <v>11.815259999999999</v>
      </c>
      <c r="M138" s="52">
        <f>სააგენტო!M138</f>
        <v>0.52366430379746842</v>
      </c>
      <c r="N138" s="62">
        <f>სააგენტო!N138</f>
        <v>18.815259999999999</v>
      </c>
      <c r="O138" s="52">
        <f>სააგენტო!T138</f>
        <v>0</v>
      </c>
      <c r="P138" s="62">
        <f>G138+სააგენტო!O138-K138</f>
        <v>34.251760000000004</v>
      </c>
    </row>
    <row r="139" spans="1:16" s="6" customFormat="1" ht="18" x14ac:dyDescent="0.25">
      <c r="A139" s="6" t="str">
        <f>სააგენტო!A139</f>
        <v>b</v>
      </c>
      <c r="B139" s="70">
        <f>სააგენტო!B139</f>
        <v>0</v>
      </c>
      <c r="C139" s="33" t="str">
        <f>სააგენტო!C139</f>
        <v>მ.შ. შტატგარეშეთა შრომის ანაზღაურება</v>
      </c>
      <c r="D139" s="12">
        <f>სააგენტო!D139</f>
        <v>0</v>
      </c>
      <c r="E139" s="12">
        <f>სააგენტო!E139</f>
        <v>0</v>
      </c>
      <c r="F139" s="43">
        <f>სააგენტო!F139</f>
        <v>0</v>
      </c>
      <c r="G139" s="43">
        <f>სააგენტო!G139</f>
        <v>0</v>
      </c>
      <c r="H139" s="52" t="str">
        <f>სააგენტო!H139</f>
        <v/>
      </c>
      <c r="I139" s="12">
        <f>სააგენტო!I139</f>
        <v>0</v>
      </c>
      <c r="J139" s="12">
        <f>სააგენტო!J139</f>
        <v>0</v>
      </c>
      <c r="K139" s="12">
        <f>სააგენტო!K139</f>
        <v>0</v>
      </c>
      <c r="L139" s="43" t="str">
        <f>სააგენტო!L139</f>
        <v/>
      </c>
      <c r="M139" s="52" t="str">
        <f>სააგენტო!M139</f>
        <v/>
      </c>
      <c r="N139" s="62" t="str">
        <f>სააგენტო!N139</f>
        <v/>
      </c>
      <c r="O139" s="52">
        <f>სააგენტო!T139</f>
        <v>0</v>
      </c>
      <c r="P139" s="62">
        <f>G139+სააგენტო!O139-K139</f>
        <v>0</v>
      </c>
    </row>
    <row r="140" spans="1:16" s="6" customFormat="1" ht="18" x14ac:dyDescent="0.25">
      <c r="A140" s="6" t="str">
        <f>სააგენტო!A140</f>
        <v>b</v>
      </c>
      <c r="B140" s="70" t="str">
        <f>სააგენტო!B140</f>
        <v/>
      </c>
      <c r="C140" s="29" t="str">
        <f>სააგენტო!C140</f>
        <v>პროცენტი</v>
      </c>
      <c r="D140" s="12">
        <f>სააგენტო!D140</f>
        <v>0</v>
      </c>
      <c r="E140" s="12">
        <f>სააგენტო!E140</f>
        <v>0</v>
      </c>
      <c r="F140" s="43">
        <f>სააგენტო!F140</f>
        <v>0</v>
      </c>
      <c r="G140" s="43">
        <f>სააგენტო!G140</f>
        <v>0</v>
      </c>
      <c r="H140" s="52" t="str">
        <f>სააგენტო!H140</f>
        <v/>
      </c>
      <c r="I140" s="12">
        <f>სააგენტო!I140</f>
        <v>0</v>
      </c>
      <c r="J140" s="12">
        <f>სააგენტო!J140</f>
        <v>0</v>
      </c>
      <c r="K140" s="12">
        <f>სააგენტო!K140</f>
        <v>0</v>
      </c>
      <c r="L140" s="43">
        <f>სააგენტო!L140</f>
        <v>0</v>
      </c>
      <c r="M140" s="52" t="str">
        <f>სააგენტო!M140</f>
        <v/>
      </c>
      <c r="N140" s="62">
        <f>სააგენტო!N140</f>
        <v>0</v>
      </c>
      <c r="O140" s="52">
        <f>სააგენტო!T140</f>
        <v>0</v>
      </c>
      <c r="P140" s="62">
        <f>G140+სააგენტო!O140-K140</f>
        <v>0</v>
      </c>
    </row>
    <row r="141" spans="1:16" s="6" customFormat="1" ht="18" x14ac:dyDescent="0.25">
      <c r="A141" s="6" t="str">
        <f>სააგენტო!A141</f>
        <v>b</v>
      </c>
      <c r="B141" s="70" t="str">
        <f>სააგენტო!B141</f>
        <v/>
      </c>
      <c r="C141" s="29" t="str">
        <f>სააგენტო!C141</f>
        <v>სუბსიდიები</v>
      </c>
      <c r="D141" s="12">
        <f>სააგენტო!D141</f>
        <v>0</v>
      </c>
      <c r="E141" s="12">
        <f>სააგენტო!E141</f>
        <v>0</v>
      </c>
      <c r="F141" s="43">
        <f>სააგენტო!F141</f>
        <v>0</v>
      </c>
      <c r="G141" s="43">
        <f>სააგენტო!G141</f>
        <v>0</v>
      </c>
      <c r="H141" s="52" t="str">
        <f>სააგენტო!H141</f>
        <v/>
      </c>
      <c r="I141" s="12">
        <f>სააგენტო!I141</f>
        <v>0</v>
      </c>
      <c r="J141" s="12">
        <f>სააგენტო!J141</f>
        <v>0</v>
      </c>
      <c r="K141" s="12">
        <f>სააგენტო!K141</f>
        <v>0</v>
      </c>
      <c r="L141" s="43">
        <f>სააგენტო!L141</f>
        <v>0</v>
      </c>
      <c r="M141" s="52" t="str">
        <f>სააგენტო!M141</f>
        <v/>
      </c>
      <c r="N141" s="62">
        <f>სააგენტო!N141</f>
        <v>0</v>
      </c>
      <c r="O141" s="52">
        <f>სააგენტო!T141</f>
        <v>0</v>
      </c>
      <c r="P141" s="62">
        <f>G141+სააგენტო!O141-K141</f>
        <v>0</v>
      </c>
    </row>
    <row r="142" spans="1:16" s="6" customFormat="1" ht="18" x14ac:dyDescent="0.25">
      <c r="A142" s="6" t="str">
        <f>სააგენტო!A142</f>
        <v>b</v>
      </c>
      <c r="B142" s="70" t="str">
        <f>სააგენტო!B142</f>
        <v/>
      </c>
      <c r="C142" s="29" t="str">
        <f>სააგენტო!C142</f>
        <v>გრანტები</v>
      </c>
      <c r="D142" s="12">
        <f>სააგენტო!D142</f>
        <v>0</v>
      </c>
      <c r="E142" s="12">
        <f>სააგენტო!E142</f>
        <v>0</v>
      </c>
      <c r="F142" s="43">
        <f>სააგენტო!F142</f>
        <v>0</v>
      </c>
      <c r="G142" s="43">
        <f>სააგენტო!G142</f>
        <v>0</v>
      </c>
      <c r="H142" s="52" t="str">
        <f>სააგენტო!H142</f>
        <v/>
      </c>
      <c r="I142" s="12">
        <f>სააგენტო!I142</f>
        <v>0</v>
      </c>
      <c r="J142" s="12">
        <f>სააგენტო!J142</f>
        <v>0</v>
      </c>
      <c r="K142" s="12">
        <f>სააგენტო!K142</f>
        <v>0</v>
      </c>
      <c r="L142" s="43">
        <f>სააგენტო!L142</f>
        <v>0</v>
      </c>
      <c r="M142" s="52" t="str">
        <f>სააგენტო!M142</f>
        <v/>
      </c>
      <c r="N142" s="62">
        <f>სააგენტო!N142</f>
        <v>0</v>
      </c>
      <c r="O142" s="52">
        <f>სააგენტო!T142</f>
        <v>0</v>
      </c>
      <c r="P142" s="62">
        <f>G142+სააგენტო!O142-K142</f>
        <v>0</v>
      </c>
    </row>
    <row r="143" spans="1:16" s="6" customFormat="1" ht="18" x14ac:dyDescent="0.25">
      <c r="A143" s="6" t="str">
        <f>სააგენტო!A143</f>
        <v>b</v>
      </c>
      <c r="B143" s="70" t="str">
        <f>სააგენტო!B143</f>
        <v/>
      </c>
      <c r="C143" s="29" t="str">
        <f>სააგენტო!C143</f>
        <v>სოციალური უზრუნველყოფა</v>
      </c>
      <c r="D143" s="12">
        <f>სააგენტო!D143</f>
        <v>6</v>
      </c>
      <c r="E143" s="12">
        <f>სააგენტო!E143</f>
        <v>7</v>
      </c>
      <c r="F143" s="43">
        <f>სააგენტო!F143</f>
        <v>6.5</v>
      </c>
      <c r="G143" s="43">
        <f>სააგენტო!G143</f>
        <v>6.3139500000000002</v>
      </c>
      <c r="H143" s="52">
        <f>სააგენტო!H143</f>
        <v>0.97137692307692314</v>
      </c>
      <c r="I143" s="12">
        <f>სააგენტო!I143</f>
        <v>0</v>
      </c>
      <c r="J143" s="12">
        <f>სააგენტო!J143</f>
        <v>0</v>
      </c>
      <c r="K143" s="12">
        <f>სააგენტო!K143</f>
        <v>1.0285200000000003</v>
      </c>
      <c r="L143" s="43">
        <f>სააგენტო!L143</f>
        <v>0.18604999999999983</v>
      </c>
      <c r="M143" s="52">
        <f>სააგენტო!M143</f>
        <v>0.90199285714285715</v>
      </c>
      <c r="N143" s="62">
        <f>სააგენტო!N143</f>
        <v>0.68604999999999983</v>
      </c>
      <c r="O143" s="52">
        <f>სააგენტო!T143</f>
        <v>0</v>
      </c>
      <c r="P143" s="62">
        <f>G143+სააგენტო!O143-K143</f>
        <v>6.0854299999999997</v>
      </c>
    </row>
    <row r="144" spans="1:16" s="6" customFormat="1" ht="18" x14ac:dyDescent="0.25">
      <c r="A144" s="6" t="str">
        <f>სააგენტო!A144</f>
        <v>b</v>
      </c>
      <c r="B144" s="70" t="str">
        <f>სააგენტო!B144</f>
        <v/>
      </c>
      <c r="C144" s="29" t="str">
        <f>სააგენტო!C144</f>
        <v>სხვა ხარჯები</v>
      </c>
      <c r="D144" s="12">
        <f>სააგენტო!D144</f>
        <v>0</v>
      </c>
      <c r="E144" s="12">
        <f>სააგენტო!E144</f>
        <v>0.5</v>
      </c>
      <c r="F144" s="43">
        <f>სააგენტო!F144</f>
        <v>0.375</v>
      </c>
      <c r="G144" s="43">
        <f>სააგენტო!G144</f>
        <v>0.13277</v>
      </c>
      <c r="H144" s="52">
        <f>სააგენტო!H144</f>
        <v>0.35405333333333333</v>
      </c>
      <c r="I144" s="12">
        <f>სააგენტო!I144</f>
        <v>1.7189999999999997E-2</v>
      </c>
      <c r="J144" s="12">
        <f>სააგენტო!J144</f>
        <v>1.7210000000000003E-2</v>
      </c>
      <c r="K144" s="12">
        <f>სააგენტო!K144</f>
        <v>0</v>
      </c>
      <c r="L144" s="43">
        <f>სააგენტო!L144</f>
        <v>0.24223</v>
      </c>
      <c r="M144" s="52">
        <f>სააგენტო!M144</f>
        <v>0.26554</v>
      </c>
      <c r="N144" s="62">
        <f>სააგენტო!N144</f>
        <v>0.36723</v>
      </c>
      <c r="O144" s="52">
        <f>სააგენტო!T144</f>
        <v>0</v>
      </c>
      <c r="P144" s="62">
        <f>G144+სააგენტო!O144-K144</f>
        <v>0.33277000000000001</v>
      </c>
    </row>
    <row r="145" spans="1:16" s="6" customFormat="1" x14ac:dyDescent="0.25">
      <c r="A145" s="6" t="str">
        <f>სააგენტო!A145</f>
        <v>b</v>
      </c>
      <c r="B145" s="69" t="str">
        <f>სააგენტო!B145</f>
        <v/>
      </c>
      <c r="C145" s="13" t="str">
        <f>სააგენტო!C145</f>
        <v>არაფინანსური აქტივების ზრდა</v>
      </c>
      <c r="D145" s="14">
        <f>სააგენტო!D145</f>
        <v>0</v>
      </c>
      <c r="E145" s="14">
        <f>სააგენტო!E145</f>
        <v>0</v>
      </c>
      <c r="F145" s="44">
        <f>სააგენტო!F145</f>
        <v>0</v>
      </c>
      <c r="G145" s="44">
        <f>სააგენტო!G145</f>
        <v>0</v>
      </c>
      <c r="H145" s="53" t="str">
        <f>სააგენტო!H145</f>
        <v/>
      </c>
      <c r="I145" s="14">
        <f>სააგენტო!I145</f>
        <v>0</v>
      </c>
      <c r="J145" s="14">
        <f>სააგენტო!J145</f>
        <v>0</v>
      </c>
      <c r="K145" s="14">
        <f>სააგენტო!K145</f>
        <v>0</v>
      </c>
      <c r="L145" s="44">
        <f>სააგენტო!L145</f>
        <v>0</v>
      </c>
      <c r="M145" s="53" t="str">
        <f>სააგენტო!M145</f>
        <v/>
      </c>
      <c r="N145" s="63">
        <f>სააგენტო!N145</f>
        <v>0</v>
      </c>
      <c r="O145" s="53">
        <f>სააგენტო!T145</f>
        <v>0</v>
      </c>
      <c r="P145" s="63">
        <f>G145+სააგენტო!O145-K145</f>
        <v>0</v>
      </c>
    </row>
    <row r="146" spans="1:16" s="6" customFormat="1" x14ac:dyDescent="0.25">
      <c r="A146" s="6" t="str">
        <f>სააგენტო!A146</f>
        <v>b</v>
      </c>
      <c r="B146" s="69" t="str">
        <f>სააგენტო!B146</f>
        <v/>
      </c>
      <c r="C146" s="13" t="str">
        <f>სააგენტო!C146</f>
        <v>ფინანსური აქტივების ზრდა</v>
      </c>
      <c r="D146" s="14">
        <f>სააგენტო!D146</f>
        <v>0</v>
      </c>
      <c r="E146" s="14">
        <f>სააგენტო!E146</f>
        <v>0</v>
      </c>
      <c r="F146" s="44">
        <f>სააგენტო!F146</f>
        <v>0</v>
      </c>
      <c r="G146" s="44">
        <f>სააგენტო!G146</f>
        <v>0</v>
      </c>
      <c r="H146" s="53" t="str">
        <f>სააგენტო!H146</f>
        <v/>
      </c>
      <c r="I146" s="14">
        <f>სააგენტო!I146</f>
        <v>0</v>
      </c>
      <c r="J146" s="14">
        <f>სააგენტო!J146</f>
        <v>0</v>
      </c>
      <c r="K146" s="14">
        <f>სააგენტო!K146</f>
        <v>0</v>
      </c>
      <c r="L146" s="44">
        <f>სააგენტო!L146</f>
        <v>0</v>
      </c>
      <c r="M146" s="53" t="str">
        <f>სააგენტო!M146</f>
        <v/>
      </c>
      <c r="N146" s="63">
        <f>სააგენტო!N146</f>
        <v>0</v>
      </c>
      <c r="O146" s="53">
        <f>სააგენტო!T146</f>
        <v>0</v>
      </c>
      <c r="P146" s="63">
        <f>G146+სააგენტო!O146-K146</f>
        <v>0</v>
      </c>
    </row>
    <row r="147" spans="1:16" s="6" customFormat="1" ht="15.75" thickBot="1" x14ac:dyDescent="0.3">
      <c r="A147" s="6" t="str">
        <f>სააგენტო!A147</f>
        <v>b</v>
      </c>
      <c r="B147" s="71" t="str">
        <f>სააგენტო!B147</f>
        <v/>
      </c>
      <c r="C147" s="17" t="str">
        <f>სააგენტო!C147</f>
        <v>ვალდებულებების კლება</v>
      </c>
      <c r="D147" s="18">
        <f>სააგენტო!D147</f>
        <v>0</v>
      </c>
      <c r="E147" s="18">
        <f>სააგენტო!E147</f>
        <v>0</v>
      </c>
      <c r="F147" s="46">
        <f>სააგენტო!F147</f>
        <v>0</v>
      </c>
      <c r="G147" s="46">
        <f>სააგენტო!G147</f>
        <v>0</v>
      </c>
      <c r="H147" s="55" t="str">
        <f>სააგენტო!H147</f>
        <v/>
      </c>
      <c r="I147" s="18">
        <f>სააგენტო!I147</f>
        <v>0</v>
      </c>
      <c r="J147" s="18">
        <f>სააგენტო!J147</f>
        <v>0</v>
      </c>
      <c r="K147" s="18">
        <f>სააგენტო!K147</f>
        <v>0</v>
      </c>
      <c r="L147" s="46">
        <f>სააგენტო!L147</f>
        <v>0</v>
      </c>
      <c r="M147" s="55" t="str">
        <f>სააგენტო!M147</f>
        <v/>
      </c>
      <c r="N147" s="65">
        <f>სააგენტო!N147</f>
        <v>0</v>
      </c>
      <c r="O147" s="55">
        <f>სააგენტო!T147</f>
        <v>0</v>
      </c>
      <c r="P147" s="65">
        <f>G147+სააგენტო!O147-K147</f>
        <v>0</v>
      </c>
    </row>
    <row r="148" spans="1:16" s="6" customFormat="1" ht="31.5" thickTop="1" thickBot="1" x14ac:dyDescent="0.3">
      <c r="A148" s="6" t="str">
        <f>სააგენტო!A148</f>
        <v>b</v>
      </c>
      <c r="B148" s="67" t="str">
        <f>სააგენტო!B148</f>
        <v>35 01 04 09</v>
      </c>
      <c r="C148" s="21" t="str">
        <f>სააგენტო!C148</f>
        <v>სსიპ - სოციალური მომსახურების სააგენტოს გურიის სამხარეო ცენტრი</v>
      </c>
      <c r="D148" s="22">
        <f>სააგენტო!D148</f>
        <v>539</v>
      </c>
      <c r="E148" s="22">
        <f>სააგენტო!E148</f>
        <v>62.55</v>
      </c>
      <c r="F148" s="47">
        <f>სააგენტო!F148</f>
        <v>59.58</v>
      </c>
      <c r="G148" s="47">
        <f>სააგენტო!G148</f>
        <v>55.635770000000001</v>
      </c>
      <c r="H148" s="56">
        <f>სააგენტო!H148</f>
        <v>0.9337994293387043</v>
      </c>
      <c r="I148" s="22">
        <f>სააგენტო!I148</f>
        <v>0</v>
      </c>
      <c r="J148" s="22">
        <f>სააგენტო!J148</f>
        <v>3.4143599999999985</v>
      </c>
      <c r="K148" s="22">
        <f>სააგენტო!K148</f>
        <v>1.2496400000000065</v>
      </c>
      <c r="L148" s="47">
        <f>სააგენტო!L148</f>
        <v>3.9442299999999975</v>
      </c>
      <c r="M148" s="56">
        <f>სააგენტო!M148</f>
        <v>0.88946075139888092</v>
      </c>
      <c r="N148" s="66">
        <f>სააგენტო!N148</f>
        <v>6.9142299999999963</v>
      </c>
      <c r="O148" s="56">
        <f>სააგენტო!T148</f>
        <v>0</v>
      </c>
      <c r="P148" s="66">
        <f>G148+სააგენტო!O148-K148</f>
        <v>62.486129999999996</v>
      </c>
    </row>
    <row r="149" spans="1:16" s="6" customFormat="1" ht="15.75" thickTop="1" x14ac:dyDescent="0.25">
      <c r="A149" s="6" t="str">
        <f>სააგენტო!A149</f>
        <v>b</v>
      </c>
      <c r="B149" s="69" t="str">
        <f>სააგენტო!B149</f>
        <v/>
      </c>
      <c r="C149" s="13" t="str">
        <f>სააგენტო!C149</f>
        <v>ხარჯები</v>
      </c>
      <c r="D149" s="14">
        <f>სააგენტო!D149</f>
        <v>539</v>
      </c>
      <c r="E149" s="14">
        <f>სააგენტო!E149</f>
        <v>62.55</v>
      </c>
      <c r="F149" s="44">
        <f>სააგენტო!F149</f>
        <v>59.58</v>
      </c>
      <c r="G149" s="44">
        <f>სააგენტო!G149</f>
        <v>55.635770000000001</v>
      </c>
      <c r="H149" s="53">
        <f>სააგენტო!H149</f>
        <v>0.9337994293387043</v>
      </c>
      <c r="I149" s="14">
        <f>სააგენტო!I149</f>
        <v>0</v>
      </c>
      <c r="J149" s="14">
        <f>სააგენტო!J149</f>
        <v>3.4143599999999985</v>
      </c>
      <c r="K149" s="14">
        <f>სააგენტო!K149</f>
        <v>1.2496400000000065</v>
      </c>
      <c r="L149" s="44">
        <f>სააგენტო!L149</f>
        <v>3.9442299999999975</v>
      </c>
      <c r="M149" s="53">
        <f>სააგენტო!M149</f>
        <v>0.88946075139888092</v>
      </c>
      <c r="N149" s="63">
        <f>სააგენტო!N149</f>
        <v>6.9142299999999963</v>
      </c>
      <c r="O149" s="53">
        <f>სააგენტო!T149</f>
        <v>0</v>
      </c>
      <c r="P149" s="63">
        <f>G149+სააგენტო!O149-K149</f>
        <v>62.486129999999996</v>
      </c>
    </row>
    <row r="150" spans="1:16" s="6" customFormat="1" ht="18" x14ac:dyDescent="0.25">
      <c r="A150" s="6" t="str">
        <f>სააგენტო!A150</f>
        <v>b</v>
      </c>
      <c r="B150" s="70" t="str">
        <f>სააგენტო!B150</f>
        <v/>
      </c>
      <c r="C150" s="29" t="str">
        <f>სააგენტო!C150</f>
        <v>შრომის ანაზღაურება</v>
      </c>
      <c r="D150" s="12">
        <f>სააგენტო!D150</f>
        <v>515</v>
      </c>
      <c r="E150" s="12">
        <f>სააგენტო!E150</f>
        <v>39.549999999999997</v>
      </c>
      <c r="F150" s="43">
        <f>სააგენტო!F150</f>
        <v>39.549999999999997</v>
      </c>
      <c r="G150" s="43">
        <f>სააგენტო!G150</f>
        <v>39.549999999999997</v>
      </c>
      <c r="H150" s="52">
        <f>სააგენტო!H150</f>
        <v>1</v>
      </c>
      <c r="I150" s="12">
        <f>სააგენტო!I150</f>
        <v>0</v>
      </c>
      <c r="J150" s="12">
        <f>სააგენტო!J150</f>
        <v>0</v>
      </c>
      <c r="K150" s="12">
        <f>სააგენტო!K150</f>
        <v>0</v>
      </c>
      <c r="L150" s="43">
        <f>სააგენტო!L150</f>
        <v>0</v>
      </c>
      <c r="M150" s="52">
        <f>სააგენტო!M150</f>
        <v>1</v>
      </c>
      <c r="N150" s="62">
        <f>სააგენტო!N150</f>
        <v>0</v>
      </c>
      <c r="O150" s="52">
        <f>სააგენტო!T150</f>
        <v>0</v>
      </c>
      <c r="P150" s="62">
        <f>G150+სააგენტო!O150-K150</f>
        <v>39.549999999999997</v>
      </c>
    </row>
    <row r="151" spans="1:16" s="6" customFormat="1" ht="18" x14ac:dyDescent="0.25">
      <c r="A151" s="6" t="str">
        <f>სააგენტო!A151</f>
        <v>b</v>
      </c>
      <c r="B151" s="70">
        <f>სააგენტო!B151</f>
        <v>0</v>
      </c>
      <c r="C151" s="33" t="str">
        <f>სააგენტო!C151</f>
        <v>თანამდებობრივი სარგო</v>
      </c>
      <c r="D151" s="12">
        <f>სააგენტო!D151</f>
        <v>0</v>
      </c>
      <c r="E151" s="12">
        <f>სააგენტო!E151</f>
        <v>0</v>
      </c>
      <c r="F151" s="43">
        <f>სააგენტო!F151</f>
        <v>0</v>
      </c>
      <c r="G151" s="43">
        <f>სააგენტო!G151</f>
        <v>39.549999999999997</v>
      </c>
      <c r="H151" s="52" t="str">
        <f>სააგენტო!H151</f>
        <v/>
      </c>
      <c r="I151" s="12">
        <f>სააგენტო!I151</f>
        <v>0</v>
      </c>
      <c r="J151" s="12">
        <f>სააგენტო!J151</f>
        <v>0</v>
      </c>
      <c r="K151" s="12">
        <f>სააგენტო!K151</f>
        <v>0</v>
      </c>
      <c r="L151" s="43" t="str">
        <f>სააგენტო!L151</f>
        <v/>
      </c>
      <c r="M151" s="52" t="str">
        <f>სააგენტო!M151</f>
        <v/>
      </c>
      <c r="N151" s="62" t="str">
        <f>სააგენტო!N151</f>
        <v/>
      </c>
      <c r="O151" s="52">
        <f>სააგენტო!T151</f>
        <v>0</v>
      </c>
      <c r="P151" s="62">
        <f>G151+სააგენტო!O151-K151</f>
        <v>39.549999999999997</v>
      </c>
    </row>
    <row r="152" spans="1:16" s="6" customFormat="1" ht="18" x14ac:dyDescent="0.25">
      <c r="A152" s="6" t="str">
        <f>სააგენტო!A152</f>
        <v>b</v>
      </c>
      <c r="B152" s="70">
        <f>სააგენტო!B152</f>
        <v>0</v>
      </c>
      <c r="C152" s="33" t="str">
        <f>სააგენტო!C152</f>
        <v>პრემია</v>
      </c>
      <c r="D152" s="12">
        <f>სააგენტო!D152</f>
        <v>0</v>
      </c>
      <c r="E152" s="12">
        <f>სააგენტო!E152</f>
        <v>0</v>
      </c>
      <c r="F152" s="43">
        <f>სააგენტო!F152</f>
        <v>0</v>
      </c>
      <c r="G152" s="43">
        <f>სააგენტო!G152</f>
        <v>0</v>
      </c>
      <c r="H152" s="52" t="str">
        <f>სააგენტო!H152</f>
        <v/>
      </c>
      <c r="I152" s="12">
        <f>სააგენტო!I152</f>
        <v>0</v>
      </c>
      <c r="J152" s="12">
        <f>სააგენტო!J152</f>
        <v>0</v>
      </c>
      <c r="K152" s="12">
        <f>სააგენტო!K152</f>
        <v>0</v>
      </c>
      <c r="L152" s="43" t="str">
        <f>სააგენტო!L152</f>
        <v/>
      </c>
      <c r="M152" s="52" t="str">
        <f>სააგენტო!M152</f>
        <v/>
      </c>
      <c r="N152" s="62" t="str">
        <f>სააგენტო!N152</f>
        <v/>
      </c>
      <c r="O152" s="52">
        <f>სააგენტო!T152</f>
        <v>0</v>
      </c>
      <c r="P152" s="62">
        <f>G152+სააგენტო!O152-K152</f>
        <v>0</v>
      </c>
    </row>
    <row r="153" spans="1:16" s="6" customFormat="1" ht="18" x14ac:dyDescent="0.25">
      <c r="A153" s="6" t="str">
        <f>სააგენტო!A153</f>
        <v>b</v>
      </c>
      <c r="B153" s="70">
        <f>სააგენტო!B153</f>
        <v>0</v>
      </c>
      <c r="C153" s="33" t="str">
        <f>სააგენტო!C153</f>
        <v>დანამატი</v>
      </c>
      <c r="D153" s="12">
        <f>სააგენტო!D153</f>
        <v>0</v>
      </c>
      <c r="E153" s="12">
        <f>სააგენტო!E153</f>
        <v>0</v>
      </c>
      <c r="F153" s="43">
        <f>სააგენტო!F153</f>
        <v>0</v>
      </c>
      <c r="G153" s="43">
        <f>სააგენტო!G153</f>
        <v>0</v>
      </c>
      <c r="H153" s="52" t="str">
        <f>სააგენტო!H153</f>
        <v/>
      </c>
      <c r="I153" s="12">
        <f>სააგენტო!I153</f>
        <v>0</v>
      </c>
      <c r="J153" s="12">
        <f>სააგენტო!J153</f>
        <v>0</v>
      </c>
      <c r="K153" s="12">
        <f>სააგენტო!K153</f>
        <v>0</v>
      </c>
      <c r="L153" s="43" t="str">
        <f>სააგენტო!L153</f>
        <v/>
      </c>
      <c r="M153" s="52" t="str">
        <f>სააგენტო!M153</f>
        <v/>
      </c>
      <c r="N153" s="62" t="str">
        <f>სააგენტო!N153</f>
        <v/>
      </c>
      <c r="O153" s="52">
        <f>სააგენტო!T153</f>
        <v>0</v>
      </c>
      <c r="P153" s="62">
        <f>G153+სააგენტო!O153-K153</f>
        <v>0</v>
      </c>
    </row>
    <row r="154" spans="1:16" s="6" customFormat="1" ht="18" x14ac:dyDescent="0.25">
      <c r="A154" s="6" t="str">
        <f>სააგენტო!A154</f>
        <v>b</v>
      </c>
      <c r="B154" s="70" t="str">
        <f>სააგენტო!B154</f>
        <v/>
      </c>
      <c r="C154" s="29" t="str">
        <f>სააგენტო!C154</f>
        <v>საქონელი და მომსახურება</v>
      </c>
      <c r="D154" s="12">
        <f>სააგენტო!D154</f>
        <v>21</v>
      </c>
      <c r="E154" s="12">
        <f>სააგენტო!E154</f>
        <v>19.68</v>
      </c>
      <c r="F154" s="43">
        <f>სააგენტო!F154</f>
        <v>17.04</v>
      </c>
      <c r="G154" s="43">
        <f>სააგენტო!G154</f>
        <v>13.35712</v>
      </c>
      <c r="H154" s="52">
        <f>სააგენტო!H154</f>
        <v>0.78386854460093902</v>
      </c>
      <c r="I154" s="12">
        <f>სააგენტო!I154</f>
        <v>0</v>
      </c>
      <c r="J154" s="12">
        <f>სააგენტო!J154</f>
        <v>3.3423599999999984</v>
      </c>
      <c r="K154" s="12">
        <f>სააგენტო!K154</f>
        <v>1.2496400000000012</v>
      </c>
      <c r="L154" s="43">
        <f>სააგენტო!L154</f>
        <v>3.682879999999999</v>
      </c>
      <c r="M154" s="52">
        <f>სააგენტო!M154</f>
        <v>0.67871544715447152</v>
      </c>
      <c r="N154" s="62">
        <f>სააგენტო!N154</f>
        <v>6.3228799999999996</v>
      </c>
      <c r="O154" s="52">
        <f>სააგენტო!T154</f>
        <v>0</v>
      </c>
      <c r="P154" s="62">
        <f>G154+სააგენტო!O154-K154</f>
        <v>19.40748</v>
      </c>
    </row>
    <row r="155" spans="1:16" s="6" customFormat="1" ht="18" x14ac:dyDescent="0.25">
      <c r="A155" s="6" t="str">
        <f>სააგენტო!A155</f>
        <v>b</v>
      </c>
      <c r="B155" s="70">
        <f>სააგენტო!B155</f>
        <v>0</v>
      </c>
      <c r="C155" s="33" t="str">
        <f>სააგენტო!C155</f>
        <v>მ.შ. შტატგარეშეთა შრომის ანაზღაურება</v>
      </c>
      <c r="D155" s="12">
        <f>სააგენტო!D155</f>
        <v>0</v>
      </c>
      <c r="E155" s="12">
        <f>სააგენტო!E155</f>
        <v>0</v>
      </c>
      <c r="F155" s="43">
        <f>სააგენტო!F155</f>
        <v>0</v>
      </c>
      <c r="G155" s="43">
        <f>სააგენტო!G155</f>
        <v>0.12</v>
      </c>
      <c r="H155" s="52" t="str">
        <f>სააგენტო!H155</f>
        <v/>
      </c>
      <c r="I155" s="12">
        <f>სააგენტო!I155</f>
        <v>0</v>
      </c>
      <c r="J155" s="12">
        <f>სააგენტო!J155</f>
        <v>0</v>
      </c>
      <c r="K155" s="12">
        <f>სააგენტო!K155</f>
        <v>0.12</v>
      </c>
      <c r="L155" s="43" t="str">
        <f>სააგენტო!L155</f>
        <v/>
      </c>
      <c r="M155" s="52" t="str">
        <f>სააგენტო!M155</f>
        <v/>
      </c>
      <c r="N155" s="62" t="str">
        <f>სააგენტო!N155</f>
        <v/>
      </c>
      <c r="O155" s="52">
        <f>სააგენტო!T155</f>
        <v>0</v>
      </c>
      <c r="P155" s="62">
        <f>G155+სააგენტო!O155-K155</f>
        <v>0</v>
      </c>
    </row>
    <row r="156" spans="1:16" s="6" customFormat="1" ht="18" x14ac:dyDescent="0.25">
      <c r="A156" s="6" t="str">
        <f>სააგენტო!A156</f>
        <v>b</v>
      </c>
      <c r="B156" s="70" t="str">
        <f>სააგენტო!B156</f>
        <v/>
      </c>
      <c r="C156" s="29" t="str">
        <f>სააგენტო!C156</f>
        <v>პროცენტი</v>
      </c>
      <c r="D156" s="12">
        <f>სააგენტო!D156</f>
        <v>0</v>
      </c>
      <c r="E156" s="12">
        <f>სააგენტო!E156</f>
        <v>0</v>
      </c>
      <c r="F156" s="43">
        <f>სააგენტო!F156</f>
        <v>0</v>
      </c>
      <c r="G156" s="43">
        <f>სააგენტო!G156</f>
        <v>0</v>
      </c>
      <c r="H156" s="52" t="str">
        <f>სააგენტო!H156</f>
        <v/>
      </c>
      <c r="I156" s="12">
        <f>სააგენტო!I156</f>
        <v>0</v>
      </c>
      <c r="J156" s="12">
        <f>სააგენტო!J156</f>
        <v>0</v>
      </c>
      <c r="K156" s="12">
        <f>სააგენტო!K156</f>
        <v>0</v>
      </c>
      <c r="L156" s="43">
        <f>სააგენტო!L156</f>
        <v>0</v>
      </c>
      <c r="M156" s="52" t="str">
        <f>სააგენტო!M156</f>
        <v/>
      </c>
      <c r="N156" s="62">
        <f>სააგენტო!N156</f>
        <v>0</v>
      </c>
      <c r="O156" s="52">
        <f>სააგენტო!T156</f>
        <v>0</v>
      </c>
      <c r="P156" s="62">
        <f>G156+სააგენტო!O156-K156</f>
        <v>0</v>
      </c>
    </row>
    <row r="157" spans="1:16" s="6" customFormat="1" ht="18" x14ac:dyDescent="0.25">
      <c r="A157" s="6" t="str">
        <f>სააგენტო!A157</f>
        <v>b</v>
      </c>
      <c r="B157" s="70" t="str">
        <f>სააგენტო!B157</f>
        <v/>
      </c>
      <c r="C157" s="29" t="str">
        <f>სააგენტო!C157</f>
        <v>სუბსიდიები</v>
      </c>
      <c r="D157" s="12">
        <f>სააგენტო!D157</f>
        <v>0</v>
      </c>
      <c r="E157" s="12">
        <f>სააგენტო!E157</f>
        <v>0</v>
      </c>
      <c r="F157" s="43">
        <f>სააგენტო!F157</f>
        <v>0</v>
      </c>
      <c r="G157" s="43">
        <f>სააგენტო!G157</f>
        <v>0</v>
      </c>
      <c r="H157" s="52" t="str">
        <f>სააგენტო!H157</f>
        <v/>
      </c>
      <c r="I157" s="12">
        <f>სააგენტო!I157</f>
        <v>0</v>
      </c>
      <c r="J157" s="12">
        <f>სააგენტო!J157</f>
        <v>0</v>
      </c>
      <c r="K157" s="12">
        <f>სააგენტო!K157</f>
        <v>0</v>
      </c>
      <c r="L157" s="43">
        <f>სააგენტო!L157</f>
        <v>0</v>
      </c>
      <c r="M157" s="52" t="str">
        <f>სააგენტო!M157</f>
        <v/>
      </c>
      <c r="N157" s="62">
        <f>სააგენტო!N157</f>
        <v>0</v>
      </c>
      <c r="O157" s="52">
        <f>სააგენტო!T157</f>
        <v>0</v>
      </c>
      <c r="P157" s="62">
        <f>G157+სააგენტო!O157-K157</f>
        <v>0</v>
      </c>
    </row>
    <row r="158" spans="1:16" s="6" customFormat="1" ht="18" x14ac:dyDescent="0.25">
      <c r="A158" s="6" t="str">
        <f>სააგენტო!A158</f>
        <v>b</v>
      </c>
      <c r="B158" s="70" t="str">
        <f>სააგენტო!B158</f>
        <v/>
      </c>
      <c r="C158" s="29" t="str">
        <f>სააგენტო!C158</f>
        <v>გრანტები</v>
      </c>
      <c r="D158" s="12">
        <f>სააგენტო!D158</f>
        <v>0</v>
      </c>
      <c r="E158" s="12">
        <f>სააგენტო!E158</f>
        <v>0</v>
      </c>
      <c r="F158" s="43">
        <f>სააგენტო!F158</f>
        <v>0</v>
      </c>
      <c r="G158" s="43">
        <f>სააგენტო!G158</f>
        <v>0</v>
      </c>
      <c r="H158" s="52" t="str">
        <f>სააგენტო!H158</f>
        <v/>
      </c>
      <c r="I158" s="12">
        <f>სააგენტო!I158</f>
        <v>0</v>
      </c>
      <c r="J158" s="12">
        <f>სააგენტო!J158</f>
        <v>0</v>
      </c>
      <c r="K158" s="12">
        <f>სააგენტო!K158</f>
        <v>0</v>
      </c>
      <c r="L158" s="43">
        <f>სააგენტო!L158</f>
        <v>0</v>
      </c>
      <c r="M158" s="52" t="str">
        <f>სააგენტო!M158</f>
        <v/>
      </c>
      <c r="N158" s="62">
        <f>სააგენტო!N158</f>
        <v>0</v>
      </c>
      <c r="O158" s="52">
        <f>სააგენტო!T158</f>
        <v>0</v>
      </c>
      <c r="P158" s="62">
        <f>G158+სააგენტო!O158-K158</f>
        <v>0</v>
      </c>
    </row>
    <row r="159" spans="1:16" s="6" customFormat="1" ht="18" x14ac:dyDescent="0.25">
      <c r="A159" s="6" t="str">
        <f>სააგენტო!A159</f>
        <v>b</v>
      </c>
      <c r="B159" s="70" t="str">
        <f>სააგენტო!B159</f>
        <v/>
      </c>
      <c r="C159" s="29" t="str">
        <f>სააგენტო!C159</f>
        <v>სოციალური უზრუნველყოფა</v>
      </c>
      <c r="D159" s="12">
        <f>სააგენტო!D159</f>
        <v>3</v>
      </c>
      <c r="E159" s="12">
        <f>სააგენტო!E159</f>
        <v>3</v>
      </c>
      <c r="F159" s="43">
        <f>სააგენტო!F159</f>
        <v>2.75</v>
      </c>
      <c r="G159" s="43">
        <f>სააგენტო!G159</f>
        <v>2.5126500000000003</v>
      </c>
      <c r="H159" s="52">
        <f>სააგენტო!H159</f>
        <v>0.91369090909090922</v>
      </c>
      <c r="I159" s="12">
        <f>სააგენტო!I159</f>
        <v>0</v>
      </c>
      <c r="J159" s="12">
        <f>სააგენტო!J159</f>
        <v>0</v>
      </c>
      <c r="K159" s="12">
        <f>სააგენტო!K159</f>
        <v>0</v>
      </c>
      <c r="L159" s="43">
        <f>სააგენტო!L159</f>
        <v>0.23734999999999973</v>
      </c>
      <c r="M159" s="52">
        <f>სააგენტო!M159</f>
        <v>0.83755000000000013</v>
      </c>
      <c r="N159" s="62">
        <f>სააგენტო!N159</f>
        <v>0.48734999999999973</v>
      </c>
      <c r="O159" s="52">
        <f>სააგენტო!T159</f>
        <v>0</v>
      </c>
      <c r="P159" s="62">
        <f>G159+სააგენტო!O159-K159</f>
        <v>3.21265</v>
      </c>
    </row>
    <row r="160" spans="1:16" s="6" customFormat="1" ht="18" x14ac:dyDescent="0.25">
      <c r="A160" s="6" t="str">
        <f>სააგენტო!A160</f>
        <v>b</v>
      </c>
      <c r="B160" s="70" t="str">
        <f>სააგენტო!B160</f>
        <v/>
      </c>
      <c r="C160" s="29" t="str">
        <f>სააგენტო!C160</f>
        <v>სხვა ხარჯები</v>
      </c>
      <c r="D160" s="12">
        <f>სააგენტო!D160</f>
        <v>0</v>
      </c>
      <c r="E160" s="12">
        <f>სააგენტო!E160</f>
        <v>0.32</v>
      </c>
      <c r="F160" s="43">
        <f>სააგენტო!F160</f>
        <v>0.24</v>
      </c>
      <c r="G160" s="43">
        <f>სააგენტო!G160</f>
        <v>0.216</v>
      </c>
      <c r="H160" s="52">
        <f>სააგენტო!H160</f>
        <v>0.9</v>
      </c>
      <c r="I160" s="12">
        <f>სააგენტო!I160</f>
        <v>0</v>
      </c>
      <c r="J160" s="12">
        <f>სააგენტო!J160</f>
        <v>7.1999999999999995E-2</v>
      </c>
      <c r="K160" s="12">
        <f>სააგენტო!K160</f>
        <v>0</v>
      </c>
      <c r="L160" s="43">
        <f>სააგენტო!L160</f>
        <v>2.3999999999999994E-2</v>
      </c>
      <c r="M160" s="52">
        <f>სააგენტო!M160</f>
        <v>0.67499999999999993</v>
      </c>
      <c r="N160" s="62">
        <f>სააგენტო!N160</f>
        <v>0.10400000000000001</v>
      </c>
      <c r="O160" s="52">
        <f>სააგენტო!T160</f>
        <v>0</v>
      </c>
      <c r="P160" s="62">
        <f>G160+სააგენტო!O160-K160</f>
        <v>0.316</v>
      </c>
    </row>
    <row r="161" spans="1:16" s="6" customFormat="1" x14ac:dyDescent="0.25">
      <c r="A161" s="6" t="str">
        <f>სააგენტო!A161</f>
        <v>b</v>
      </c>
      <c r="B161" s="69" t="str">
        <f>სააგენტო!B161</f>
        <v/>
      </c>
      <c r="C161" s="13" t="str">
        <f>სააგენტო!C161</f>
        <v>არაფინანსური აქტივების ზრდა</v>
      </c>
      <c r="D161" s="14">
        <f>სააგენტო!D161</f>
        <v>0</v>
      </c>
      <c r="E161" s="14">
        <f>სააგენტო!E161</f>
        <v>0</v>
      </c>
      <c r="F161" s="44">
        <f>სააგენტო!F161</f>
        <v>0</v>
      </c>
      <c r="G161" s="44">
        <f>სააგენტო!G161</f>
        <v>0</v>
      </c>
      <c r="H161" s="53" t="str">
        <f>სააგენტო!H161</f>
        <v/>
      </c>
      <c r="I161" s="14">
        <f>სააგენტო!I161</f>
        <v>0</v>
      </c>
      <c r="J161" s="14">
        <f>სააგენტო!J161</f>
        <v>0</v>
      </c>
      <c r="K161" s="14">
        <f>სააგენტო!K161</f>
        <v>0</v>
      </c>
      <c r="L161" s="44">
        <f>სააგენტო!L161</f>
        <v>0</v>
      </c>
      <c r="M161" s="53" t="str">
        <f>სააგენტო!M161</f>
        <v/>
      </c>
      <c r="N161" s="63">
        <f>სააგენტო!N161</f>
        <v>0</v>
      </c>
      <c r="O161" s="53">
        <f>სააგენტო!T161</f>
        <v>0</v>
      </c>
      <c r="P161" s="63">
        <f>G161+სააგენტო!O161-K161</f>
        <v>0</v>
      </c>
    </row>
    <row r="162" spans="1:16" s="6" customFormat="1" x14ac:dyDescent="0.25">
      <c r="A162" s="6" t="str">
        <f>სააგენტო!A162</f>
        <v>b</v>
      </c>
      <c r="B162" s="69" t="str">
        <f>სააგენტო!B162</f>
        <v/>
      </c>
      <c r="C162" s="13" t="str">
        <f>სააგენტო!C162</f>
        <v>ფინანსური აქტივების ზრდა</v>
      </c>
      <c r="D162" s="14">
        <f>სააგენტო!D162</f>
        <v>0</v>
      </c>
      <c r="E162" s="14">
        <f>სააგენტო!E162</f>
        <v>0</v>
      </c>
      <c r="F162" s="44">
        <f>სააგენტო!F162</f>
        <v>0</v>
      </c>
      <c r="G162" s="44">
        <f>სააგენტო!G162</f>
        <v>0</v>
      </c>
      <c r="H162" s="53" t="str">
        <f>სააგენტო!H162</f>
        <v/>
      </c>
      <c r="I162" s="14">
        <f>სააგენტო!I162</f>
        <v>0</v>
      </c>
      <c r="J162" s="14">
        <f>სააგენტო!J162</f>
        <v>0</v>
      </c>
      <c r="K162" s="14">
        <f>სააგენტო!K162</f>
        <v>0</v>
      </c>
      <c r="L162" s="44">
        <f>სააგენტო!L162</f>
        <v>0</v>
      </c>
      <c r="M162" s="53" t="str">
        <f>სააგენტო!M162</f>
        <v/>
      </c>
      <c r="N162" s="63">
        <f>სააგენტო!N162</f>
        <v>0</v>
      </c>
      <c r="O162" s="53">
        <f>სააგენტო!T162</f>
        <v>0</v>
      </c>
      <c r="P162" s="63">
        <f>G162+სააგენტო!O162-K162</f>
        <v>0</v>
      </c>
    </row>
    <row r="163" spans="1:16" s="6" customFormat="1" ht="15.75" thickBot="1" x14ac:dyDescent="0.3">
      <c r="A163" s="6" t="str">
        <f>სააგენტო!A163</f>
        <v>b</v>
      </c>
      <c r="B163" s="71" t="str">
        <f>სააგენტო!B163</f>
        <v/>
      </c>
      <c r="C163" s="17" t="str">
        <f>სააგენტო!C163</f>
        <v>ვალდებულებების კლება</v>
      </c>
      <c r="D163" s="18">
        <f>სააგენტო!D163</f>
        <v>0</v>
      </c>
      <c r="E163" s="18">
        <f>სააგენტო!E163</f>
        <v>0</v>
      </c>
      <c r="F163" s="46">
        <f>სააგენტო!F163</f>
        <v>0</v>
      </c>
      <c r="G163" s="46">
        <f>სააგენტო!G163</f>
        <v>0</v>
      </c>
      <c r="H163" s="55" t="str">
        <f>სააგენტო!H163</f>
        <v/>
      </c>
      <c r="I163" s="18">
        <f>სააგენტო!I163</f>
        <v>0</v>
      </c>
      <c r="J163" s="18">
        <f>სააგენტო!J163</f>
        <v>0</v>
      </c>
      <c r="K163" s="18">
        <f>სააგენტო!K163</f>
        <v>0</v>
      </c>
      <c r="L163" s="46">
        <f>სააგენტო!L163</f>
        <v>0</v>
      </c>
      <c r="M163" s="55" t="str">
        <f>სააგენტო!M163</f>
        <v/>
      </c>
      <c r="N163" s="65">
        <f>სააგენტო!N163</f>
        <v>0</v>
      </c>
      <c r="O163" s="55">
        <f>სააგენტო!T163</f>
        <v>0</v>
      </c>
      <c r="P163" s="65">
        <f>G163+სააგენტო!O163-K163</f>
        <v>0</v>
      </c>
    </row>
    <row r="164" spans="1:16" s="6" customFormat="1" ht="31.5" thickTop="1" thickBot="1" x14ac:dyDescent="0.3">
      <c r="A164" s="6" t="str">
        <f>სააგენტო!A164</f>
        <v>b</v>
      </c>
      <c r="B164" s="67" t="str">
        <f>სააგენტო!B164</f>
        <v>35 01 04 10</v>
      </c>
      <c r="C164" s="21" t="str">
        <f>სააგენტო!C164</f>
        <v>სსიპ - სოციალური მომსახურების სააგენტოს რაჭა-ლეჩხუმისა და ქვემო სვანეთის სამხარეო ცენტრი</v>
      </c>
      <c r="D164" s="22">
        <f>სააგენტო!D164</f>
        <v>433</v>
      </c>
      <c r="E164" s="22">
        <f>სააგენტო!E164</f>
        <v>47.105000000000004</v>
      </c>
      <c r="F164" s="47">
        <f>სააგენტო!F164</f>
        <v>45.774999999999999</v>
      </c>
      <c r="G164" s="47">
        <f>სააგენტო!G164</f>
        <v>42.923940000000002</v>
      </c>
      <c r="H164" s="56">
        <f>სააგენტო!H164</f>
        <v>0.93771578372474063</v>
      </c>
      <c r="I164" s="22">
        <f>სააგენტო!I164</f>
        <v>0</v>
      </c>
      <c r="J164" s="22">
        <f>სააგენტო!J164</f>
        <v>1.0455399999999999</v>
      </c>
      <c r="K164" s="22">
        <f>სააგენტო!K164</f>
        <v>0.76929000000000514</v>
      </c>
      <c r="L164" s="47">
        <f>სააგენტო!L164</f>
        <v>2.8510599999999968</v>
      </c>
      <c r="M164" s="56">
        <f>სააგენტო!M164</f>
        <v>0.91123957117078858</v>
      </c>
      <c r="N164" s="66">
        <f>სააგენტო!N164</f>
        <v>4.1810600000000022</v>
      </c>
      <c r="O164" s="56">
        <f>სააგენტო!T164</f>
        <v>0</v>
      </c>
      <c r="P164" s="66">
        <f>G164+სააგენტო!O164-K164</f>
        <v>45.854649999999999</v>
      </c>
    </row>
    <row r="165" spans="1:16" s="6" customFormat="1" ht="15.75" thickTop="1" x14ac:dyDescent="0.25">
      <c r="A165" s="6" t="str">
        <f>სააგენტო!A165</f>
        <v>b</v>
      </c>
      <c r="B165" s="69" t="str">
        <f>სააგენტო!B165</f>
        <v/>
      </c>
      <c r="C165" s="13" t="str">
        <f>სააგენტო!C165</f>
        <v>ხარჯები</v>
      </c>
      <c r="D165" s="14">
        <f>სააგენტო!D165</f>
        <v>433</v>
      </c>
      <c r="E165" s="14">
        <f>სააგენტო!E165</f>
        <v>47.105000000000004</v>
      </c>
      <c r="F165" s="44">
        <f>სააგენტო!F165</f>
        <v>45.774999999999999</v>
      </c>
      <c r="G165" s="44">
        <f>სააგენტო!G165</f>
        <v>42.923940000000002</v>
      </c>
      <c r="H165" s="53">
        <f>სააგენტო!H165</f>
        <v>0.93771578372474063</v>
      </c>
      <c r="I165" s="14">
        <f>სააგენტო!I165</f>
        <v>0</v>
      </c>
      <c r="J165" s="14">
        <f>სააგენტო!J165</f>
        <v>1.0455399999999999</v>
      </c>
      <c r="K165" s="14">
        <f>სააგენტო!K165</f>
        <v>0.76929000000000514</v>
      </c>
      <c r="L165" s="44">
        <f>სააგენტო!L165</f>
        <v>2.8510599999999968</v>
      </c>
      <c r="M165" s="53">
        <f>სააგენტო!M165</f>
        <v>0.91123957117078858</v>
      </c>
      <c r="N165" s="63">
        <f>სააგენტო!N165</f>
        <v>4.1810600000000022</v>
      </c>
      <c r="O165" s="53">
        <f>სააგენტო!T165</f>
        <v>0</v>
      </c>
      <c r="P165" s="63">
        <f>G165+სააგენტო!O165-K165</f>
        <v>45.854649999999999</v>
      </c>
    </row>
    <row r="166" spans="1:16" s="6" customFormat="1" ht="18" x14ac:dyDescent="0.25">
      <c r="A166" s="6" t="str">
        <f>სააგენტო!A166</f>
        <v>b</v>
      </c>
      <c r="B166" s="70" t="str">
        <f>სააგენტო!B166</f>
        <v/>
      </c>
      <c r="C166" s="29" t="str">
        <f>სააგენტო!C166</f>
        <v>შრომის ანაზღაურება</v>
      </c>
      <c r="D166" s="12">
        <f>სააგენტო!D166</f>
        <v>418</v>
      </c>
      <c r="E166" s="12">
        <f>სააგენტო!E166</f>
        <v>33.365000000000002</v>
      </c>
      <c r="F166" s="43">
        <f>სააგენტო!F166</f>
        <v>33.365000000000002</v>
      </c>
      <c r="G166" s="43">
        <f>სააგენტო!G166</f>
        <v>33.364440000000002</v>
      </c>
      <c r="H166" s="52">
        <f>სააგენტო!H166</f>
        <v>0.9999832159448524</v>
      </c>
      <c r="I166" s="12">
        <f>სააგენტო!I166</f>
        <v>0</v>
      </c>
      <c r="J166" s="12">
        <f>სააგენტო!J166</f>
        <v>0</v>
      </c>
      <c r="K166" s="12">
        <f>სააგენტო!K166</f>
        <v>0</v>
      </c>
      <c r="L166" s="43">
        <f>სააგენტო!L166</f>
        <v>5.6000000000011596E-4</v>
      </c>
      <c r="M166" s="52">
        <f>სააგენტო!M166</f>
        <v>0.9999832159448524</v>
      </c>
      <c r="N166" s="62">
        <f>სააგენტო!N166</f>
        <v>5.6000000000011596E-4</v>
      </c>
      <c r="O166" s="52">
        <f>სააგენტო!T166</f>
        <v>0</v>
      </c>
      <c r="P166" s="62">
        <f>G166+სააგენტო!O166-K166</f>
        <v>33.364440000000002</v>
      </c>
    </row>
    <row r="167" spans="1:16" s="6" customFormat="1" ht="18" x14ac:dyDescent="0.25">
      <c r="A167" s="6" t="str">
        <f>სააგენტო!A167</f>
        <v>b</v>
      </c>
      <c r="B167" s="70">
        <f>სააგენტო!B167</f>
        <v>0</v>
      </c>
      <c r="C167" s="33" t="str">
        <f>სააგენტო!C167</f>
        <v>თანამდებობრივი სარგო</v>
      </c>
      <c r="D167" s="12">
        <f>სააგენტო!D167</f>
        <v>0</v>
      </c>
      <c r="E167" s="12">
        <f>სააგენტო!E167</f>
        <v>0</v>
      </c>
      <c r="F167" s="43">
        <f>სააგენტო!F167</f>
        <v>0</v>
      </c>
      <c r="G167" s="43">
        <f>სააგენტო!G167</f>
        <v>33.364440000000002</v>
      </c>
      <c r="H167" s="52" t="str">
        <f>სააგენტო!H167</f>
        <v/>
      </c>
      <c r="I167" s="12">
        <f>სააგენტო!I167</f>
        <v>0</v>
      </c>
      <c r="J167" s="12">
        <f>სააგენტო!J167</f>
        <v>0</v>
      </c>
      <c r="K167" s="12">
        <f>სააგენტო!K167</f>
        <v>0</v>
      </c>
      <c r="L167" s="43" t="str">
        <f>სააგენტო!L167</f>
        <v/>
      </c>
      <c r="M167" s="52" t="str">
        <f>სააგენტო!M167</f>
        <v/>
      </c>
      <c r="N167" s="62" t="str">
        <f>სააგენტო!N167</f>
        <v/>
      </c>
      <c r="O167" s="52">
        <f>სააგენტო!T167</f>
        <v>0</v>
      </c>
      <c r="P167" s="62">
        <f>G167+სააგენტო!O167-K167</f>
        <v>33.364440000000002</v>
      </c>
    </row>
    <row r="168" spans="1:16" s="6" customFormat="1" ht="18" x14ac:dyDescent="0.25">
      <c r="A168" s="6" t="str">
        <f>სააგენტო!A168</f>
        <v>b</v>
      </c>
      <c r="B168" s="70">
        <f>სააგენტო!B168</f>
        <v>0</v>
      </c>
      <c r="C168" s="33" t="str">
        <f>სააგენტო!C168</f>
        <v>პრემია</v>
      </c>
      <c r="D168" s="12">
        <f>სააგენტო!D168</f>
        <v>0</v>
      </c>
      <c r="E168" s="12">
        <f>სააგენტო!E168</f>
        <v>0</v>
      </c>
      <c r="F168" s="43">
        <f>სააგენტო!F168</f>
        <v>0</v>
      </c>
      <c r="G168" s="43">
        <f>სააგენტო!G168</f>
        <v>0</v>
      </c>
      <c r="H168" s="52" t="str">
        <f>სააგენტო!H168</f>
        <v/>
      </c>
      <c r="I168" s="12">
        <f>სააგენტო!I168</f>
        <v>0</v>
      </c>
      <c r="J168" s="12">
        <f>სააგენტო!J168</f>
        <v>0</v>
      </c>
      <c r="K168" s="12">
        <f>სააგენტო!K168</f>
        <v>0</v>
      </c>
      <c r="L168" s="43" t="str">
        <f>სააგენტო!L168</f>
        <v/>
      </c>
      <c r="M168" s="52" t="str">
        <f>სააგენტო!M168</f>
        <v/>
      </c>
      <c r="N168" s="62" t="str">
        <f>სააგენტო!N168</f>
        <v/>
      </c>
      <c r="O168" s="52">
        <f>სააგენტო!T168</f>
        <v>0</v>
      </c>
      <c r="P168" s="62">
        <f>G168+სააგენტო!O168-K168</f>
        <v>0</v>
      </c>
    </row>
    <row r="169" spans="1:16" s="6" customFormat="1" ht="18" x14ac:dyDescent="0.25">
      <c r="A169" s="6" t="str">
        <f>სააგენტო!A169</f>
        <v>b</v>
      </c>
      <c r="B169" s="70">
        <f>სააგენტო!B169</f>
        <v>0</v>
      </c>
      <c r="C169" s="33" t="str">
        <f>სააგენტო!C169</f>
        <v>დანამატი</v>
      </c>
      <c r="D169" s="12">
        <f>სააგენტო!D169</f>
        <v>0</v>
      </c>
      <c r="E169" s="12">
        <f>სააგენტო!E169</f>
        <v>0</v>
      </c>
      <c r="F169" s="43">
        <f>სააგენტო!F169</f>
        <v>0</v>
      </c>
      <c r="G169" s="43">
        <f>სააგენტო!G169</f>
        <v>0</v>
      </c>
      <c r="H169" s="52" t="str">
        <f>სააგენტო!H169</f>
        <v/>
      </c>
      <c r="I169" s="12">
        <f>სააგენტო!I169</f>
        <v>0</v>
      </c>
      <c r="J169" s="12">
        <f>სააგენტო!J169</f>
        <v>0</v>
      </c>
      <c r="K169" s="12">
        <f>სააგენტო!K169</f>
        <v>0</v>
      </c>
      <c r="L169" s="43" t="str">
        <f>სააგენტო!L169</f>
        <v/>
      </c>
      <c r="M169" s="52" t="str">
        <f>სააგენტო!M169</f>
        <v/>
      </c>
      <c r="N169" s="62" t="str">
        <f>სააგენტო!N169</f>
        <v/>
      </c>
      <c r="O169" s="52">
        <f>სააგენტო!T169</f>
        <v>0</v>
      </c>
      <c r="P169" s="62">
        <f>G169+სააგენტო!O169-K169</f>
        <v>0</v>
      </c>
    </row>
    <row r="170" spans="1:16" s="6" customFormat="1" ht="18" x14ac:dyDescent="0.25">
      <c r="A170" s="6" t="str">
        <f>სააგენტო!A170</f>
        <v>b</v>
      </c>
      <c r="B170" s="70">
        <f>სააგენტო!B170</f>
        <v>0</v>
      </c>
      <c r="C170" s="29" t="str">
        <f>სააგენტო!C170</f>
        <v>საქონელი და მომსახურება</v>
      </c>
      <c r="D170" s="12">
        <f>სააგენტო!D170</f>
        <v>13</v>
      </c>
      <c r="E170" s="12">
        <f>სააგენტო!E170</f>
        <v>13</v>
      </c>
      <c r="F170" s="43">
        <f>სააგენტო!F170</f>
        <v>12</v>
      </c>
      <c r="G170" s="43">
        <f>სააგენტო!G170</f>
        <v>9.3322500000000002</v>
      </c>
      <c r="H170" s="52">
        <f>სააგენტო!H170</f>
        <v>0.77768749999999998</v>
      </c>
      <c r="I170" s="12">
        <f>სააგენტო!I170</f>
        <v>0</v>
      </c>
      <c r="J170" s="12">
        <f>სააგენტო!J170</f>
        <v>1.0455399999999999</v>
      </c>
      <c r="K170" s="12">
        <f>სააგენტო!K170</f>
        <v>0.76929000000000158</v>
      </c>
      <c r="L170" s="43">
        <f>სააგენტო!L170</f>
        <v>2.6677499999999998</v>
      </c>
      <c r="M170" s="52">
        <f>სააგენტო!M170</f>
        <v>0.71786538461538463</v>
      </c>
      <c r="N170" s="62">
        <f>სააგენტო!N170</f>
        <v>3.6677499999999998</v>
      </c>
      <c r="O170" s="52">
        <f>სააგენტო!T170</f>
        <v>0</v>
      </c>
      <c r="P170" s="62">
        <f>G170+სააგენტო!O170-K170</f>
        <v>11.362959999999998</v>
      </c>
    </row>
    <row r="171" spans="1:16" s="6" customFormat="1" ht="18" x14ac:dyDescent="0.25">
      <c r="A171" s="6" t="str">
        <f>სააგენტო!A171</f>
        <v>b</v>
      </c>
      <c r="B171" s="70">
        <f>სააგენტო!B171</f>
        <v>0</v>
      </c>
      <c r="C171" s="33" t="str">
        <f>სააგენტო!C171</f>
        <v>მ.შ. შტატგარეშეთა შრომის ანაზღაურება</v>
      </c>
      <c r="D171" s="12">
        <f>სააგენტო!D171</f>
        <v>0</v>
      </c>
      <c r="E171" s="12">
        <f>სააგენტო!E171</f>
        <v>0</v>
      </c>
      <c r="F171" s="43">
        <f>სააგენტო!F171</f>
        <v>0</v>
      </c>
      <c r="G171" s="43">
        <f>სააგენტო!G171</f>
        <v>0</v>
      </c>
      <c r="H171" s="52" t="str">
        <f>სააგენტო!H171</f>
        <v/>
      </c>
      <c r="I171" s="12">
        <f>სააგენტო!I171</f>
        <v>0</v>
      </c>
      <c r="J171" s="12">
        <f>სააგენტო!J171</f>
        <v>0</v>
      </c>
      <c r="K171" s="12">
        <f>სააგენტო!K171</f>
        <v>0</v>
      </c>
      <c r="L171" s="43" t="str">
        <f>სააგენტო!L171</f>
        <v/>
      </c>
      <c r="M171" s="52" t="str">
        <f>სააგენტო!M171</f>
        <v/>
      </c>
      <c r="N171" s="62" t="str">
        <f>სააგენტო!N171</f>
        <v/>
      </c>
      <c r="O171" s="52">
        <f>სააგენტო!T171</f>
        <v>0</v>
      </c>
      <c r="P171" s="62">
        <f>G171+სააგენტო!O171-K171</f>
        <v>0</v>
      </c>
    </row>
    <row r="172" spans="1:16" s="6" customFormat="1" ht="18" x14ac:dyDescent="0.25">
      <c r="A172" s="6" t="str">
        <f>სააგენტო!A172</f>
        <v>b</v>
      </c>
      <c r="B172" s="70" t="str">
        <f>სააგენტო!B172</f>
        <v/>
      </c>
      <c r="C172" s="29" t="str">
        <f>სააგენტო!C172</f>
        <v>პროცენტი</v>
      </c>
      <c r="D172" s="12">
        <f>სააგენტო!D172</f>
        <v>0</v>
      </c>
      <c r="E172" s="12">
        <f>სააგენტო!E172</f>
        <v>0</v>
      </c>
      <c r="F172" s="43">
        <f>სააგენტო!F172</f>
        <v>0</v>
      </c>
      <c r="G172" s="43">
        <f>სააგენტო!G172</f>
        <v>0</v>
      </c>
      <c r="H172" s="52" t="str">
        <f>სააგენტო!H172</f>
        <v/>
      </c>
      <c r="I172" s="12">
        <f>სააგენტო!I172</f>
        <v>0</v>
      </c>
      <c r="J172" s="12">
        <f>სააგენტო!J172</f>
        <v>0</v>
      </c>
      <c r="K172" s="12">
        <f>სააგენტო!K172</f>
        <v>0</v>
      </c>
      <c r="L172" s="43">
        <f>სააგენტო!L172</f>
        <v>0</v>
      </c>
      <c r="M172" s="52" t="str">
        <f>სააგენტო!M172</f>
        <v/>
      </c>
      <c r="N172" s="62">
        <f>სააგენტო!N172</f>
        <v>0</v>
      </c>
      <c r="O172" s="52">
        <f>სააგენტო!T172</f>
        <v>0</v>
      </c>
      <c r="P172" s="62">
        <f>G172+სააგენტო!O172-K172</f>
        <v>0</v>
      </c>
    </row>
    <row r="173" spans="1:16" s="6" customFormat="1" ht="18" x14ac:dyDescent="0.25">
      <c r="A173" s="6" t="str">
        <f>სააგენტო!A173</f>
        <v>b</v>
      </c>
      <c r="B173" s="70" t="str">
        <f>სააგენტო!B173</f>
        <v/>
      </c>
      <c r="C173" s="29" t="str">
        <f>სააგენტო!C173</f>
        <v>სუბსიდიები</v>
      </c>
      <c r="D173" s="12">
        <f>სააგენტო!D173</f>
        <v>0</v>
      </c>
      <c r="E173" s="12">
        <f>სააგენტო!E173</f>
        <v>0</v>
      </c>
      <c r="F173" s="43">
        <f>სააგენტო!F173</f>
        <v>0</v>
      </c>
      <c r="G173" s="43">
        <f>სააგენტო!G173</f>
        <v>0</v>
      </c>
      <c r="H173" s="52" t="str">
        <f>სააგენტო!H173</f>
        <v/>
      </c>
      <c r="I173" s="12">
        <f>სააგენტო!I173</f>
        <v>0</v>
      </c>
      <c r="J173" s="12">
        <f>სააგენტო!J173</f>
        <v>0</v>
      </c>
      <c r="K173" s="12">
        <f>სააგენტო!K173</f>
        <v>0</v>
      </c>
      <c r="L173" s="43">
        <f>სააგენტო!L173</f>
        <v>0</v>
      </c>
      <c r="M173" s="52" t="str">
        <f>სააგენტო!M173</f>
        <v/>
      </c>
      <c r="N173" s="62">
        <f>სააგენტო!N173</f>
        <v>0</v>
      </c>
      <c r="O173" s="52">
        <f>სააგენტო!T173</f>
        <v>0</v>
      </c>
      <c r="P173" s="62">
        <f>G173+სააგენტო!O173-K173</f>
        <v>0</v>
      </c>
    </row>
    <row r="174" spans="1:16" s="6" customFormat="1" ht="18" x14ac:dyDescent="0.25">
      <c r="A174" s="6" t="str">
        <f>სააგენტო!A174</f>
        <v>b</v>
      </c>
      <c r="B174" s="70" t="str">
        <f>სააგენტო!B174</f>
        <v/>
      </c>
      <c r="C174" s="29" t="str">
        <f>სააგენტო!C174</f>
        <v>გრანტები</v>
      </c>
      <c r="D174" s="12">
        <f>სააგენტო!D174</f>
        <v>0</v>
      </c>
      <c r="E174" s="12">
        <f>სააგენტო!E174</f>
        <v>0</v>
      </c>
      <c r="F174" s="43">
        <f>სააგენტო!F174</f>
        <v>0</v>
      </c>
      <c r="G174" s="43">
        <f>სააგენტო!G174</f>
        <v>0</v>
      </c>
      <c r="H174" s="52" t="str">
        <f>სააგენტო!H174</f>
        <v/>
      </c>
      <c r="I174" s="12">
        <f>სააგენტო!I174</f>
        <v>0</v>
      </c>
      <c r="J174" s="12">
        <f>სააგენტო!J174</f>
        <v>0</v>
      </c>
      <c r="K174" s="12">
        <f>სააგენტო!K174</f>
        <v>0</v>
      </c>
      <c r="L174" s="43">
        <f>სააგენტო!L174</f>
        <v>0</v>
      </c>
      <c r="M174" s="52" t="str">
        <f>სააგენტო!M174</f>
        <v/>
      </c>
      <c r="N174" s="62">
        <f>სააგენტო!N174</f>
        <v>0</v>
      </c>
      <c r="O174" s="52">
        <f>სააგენტო!T174</f>
        <v>0</v>
      </c>
      <c r="P174" s="62">
        <f>G174+სააგენტო!O174-K174</f>
        <v>0</v>
      </c>
    </row>
    <row r="175" spans="1:16" s="6" customFormat="1" ht="18" x14ac:dyDescent="0.25">
      <c r="A175" s="6" t="str">
        <f>სააგენტო!A175</f>
        <v>b</v>
      </c>
      <c r="B175" s="70" t="str">
        <f>სააგენტო!B175</f>
        <v/>
      </c>
      <c r="C175" s="29" t="str">
        <f>სააგენტო!C175</f>
        <v>სოციალური უზრუნველყოფა</v>
      </c>
      <c r="D175" s="12">
        <f>სააგენტო!D175</f>
        <v>2</v>
      </c>
      <c r="E175" s="12">
        <f>სააგენტო!E175</f>
        <v>0.5</v>
      </c>
      <c r="F175" s="43">
        <f>სააგენტო!F175</f>
        <v>0.25</v>
      </c>
      <c r="G175" s="43">
        <f>სააგენტო!G175</f>
        <v>0.22725000000000001</v>
      </c>
      <c r="H175" s="52">
        <f>სააგენტო!H175</f>
        <v>0.90900000000000003</v>
      </c>
      <c r="I175" s="12">
        <f>სააგენტო!I175</f>
        <v>0</v>
      </c>
      <c r="J175" s="12">
        <f>სააგენტო!J175</f>
        <v>0</v>
      </c>
      <c r="K175" s="12">
        <f>სააგენტო!K175</f>
        <v>0</v>
      </c>
      <c r="L175" s="43">
        <f>სააგენტო!L175</f>
        <v>2.2749999999999992E-2</v>
      </c>
      <c r="M175" s="52">
        <f>სააგენტო!M175</f>
        <v>0.45450000000000002</v>
      </c>
      <c r="N175" s="62">
        <f>სააგენტო!N175</f>
        <v>0.27274999999999999</v>
      </c>
      <c r="O175" s="52">
        <f>სააგენტო!T175</f>
        <v>0</v>
      </c>
      <c r="P175" s="62">
        <f>G175+სააგენტო!O175-K175</f>
        <v>1.02725</v>
      </c>
    </row>
    <row r="176" spans="1:16" s="6" customFormat="1" ht="18" x14ac:dyDescent="0.25">
      <c r="A176" s="6" t="str">
        <f>სააგენტო!A176</f>
        <v>b</v>
      </c>
      <c r="B176" s="70" t="str">
        <f>სააგენტო!B176</f>
        <v/>
      </c>
      <c r="C176" s="29" t="str">
        <f>სააგენტო!C176</f>
        <v>სხვა ხარჯები</v>
      </c>
      <c r="D176" s="12">
        <f>სააგენტო!D176</f>
        <v>0</v>
      </c>
      <c r="E176" s="12">
        <f>სააგენტო!E176</f>
        <v>0.24</v>
      </c>
      <c r="F176" s="43">
        <f>სააგენტო!F176</f>
        <v>0.16</v>
      </c>
      <c r="G176" s="43">
        <f>სააგენტო!G176</f>
        <v>0</v>
      </c>
      <c r="H176" s="52">
        <f>სააგენტო!H176</f>
        <v>0</v>
      </c>
      <c r="I176" s="12">
        <f>სააგენტო!I176</f>
        <v>0</v>
      </c>
      <c r="J176" s="12">
        <f>სააგენტო!J176</f>
        <v>0</v>
      </c>
      <c r="K176" s="12">
        <f>სააგენტო!K176</f>
        <v>0</v>
      </c>
      <c r="L176" s="43">
        <f>სააგენტო!L176</f>
        <v>0.16</v>
      </c>
      <c r="M176" s="52">
        <f>სააგენტო!M176</f>
        <v>0</v>
      </c>
      <c r="N176" s="62">
        <f>სააგენტო!N176</f>
        <v>0.24</v>
      </c>
      <c r="O176" s="52">
        <f>სააგენტო!T176</f>
        <v>0</v>
      </c>
      <c r="P176" s="62">
        <f>G176+სააგენტო!O176-K176</f>
        <v>0.1</v>
      </c>
    </row>
    <row r="177" spans="1:16" s="6" customFormat="1" x14ac:dyDescent="0.25">
      <c r="A177" s="6" t="str">
        <f>სააგენტო!A177</f>
        <v>b</v>
      </c>
      <c r="B177" s="69" t="str">
        <f>სააგენტო!B177</f>
        <v/>
      </c>
      <c r="C177" s="13" t="str">
        <f>სააგენტო!C177</f>
        <v>არაფინანსური აქტივების ზრდა</v>
      </c>
      <c r="D177" s="14">
        <f>სააგენტო!D177</f>
        <v>0</v>
      </c>
      <c r="E177" s="14">
        <f>სააგენტო!E177</f>
        <v>0</v>
      </c>
      <c r="F177" s="44">
        <f>სააგენტო!F177</f>
        <v>0</v>
      </c>
      <c r="G177" s="44">
        <f>სააგენტო!G177</f>
        <v>0</v>
      </c>
      <c r="H177" s="53" t="str">
        <f>სააგენტო!H177</f>
        <v/>
      </c>
      <c r="I177" s="14">
        <f>სააგენტო!I177</f>
        <v>0</v>
      </c>
      <c r="J177" s="14">
        <f>სააგენტო!J177</f>
        <v>0</v>
      </c>
      <c r="K177" s="14">
        <f>სააგენტო!K177</f>
        <v>0</v>
      </c>
      <c r="L177" s="44">
        <f>სააგენტო!L177</f>
        <v>0</v>
      </c>
      <c r="M177" s="53" t="str">
        <f>სააგენტო!M177</f>
        <v/>
      </c>
      <c r="N177" s="63">
        <f>სააგენტო!N177</f>
        <v>0</v>
      </c>
      <c r="O177" s="53">
        <f>სააგენტო!T177</f>
        <v>0</v>
      </c>
      <c r="P177" s="63">
        <f>G177+სააგენტო!O177-K177</f>
        <v>0</v>
      </c>
    </row>
    <row r="178" spans="1:16" s="6" customFormat="1" x14ac:dyDescent="0.25">
      <c r="A178" s="6" t="str">
        <f>სააგენტო!A178</f>
        <v>b</v>
      </c>
      <c r="B178" s="69" t="str">
        <f>სააგენტო!B178</f>
        <v/>
      </c>
      <c r="C178" s="13" t="str">
        <f>სააგენტო!C178</f>
        <v>ფინანსური აქტივების ზრდა</v>
      </c>
      <c r="D178" s="14">
        <f>სააგენტო!D178</f>
        <v>0</v>
      </c>
      <c r="E178" s="14">
        <f>სააგენტო!E178</f>
        <v>0</v>
      </c>
      <c r="F178" s="44">
        <f>სააგენტო!F178</f>
        <v>0</v>
      </c>
      <c r="G178" s="44">
        <f>სააგენტო!G178</f>
        <v>0</v>
      </c>
      <c r="H178" s="53" t="str">
        <f>სააგენტო!H178</f>
        <v/>
      </c>
      <c r="I178" s="14">
        <f>სააგენტო!I178</f>
        <v>0</v>
      </c>
      <c r="J178" s="14">
        <f>სააგენტო!J178</f>
        <v>0</v>
      </c>
      <c r="K178" s="14">
        <f>სააგენტო!K178</f>
        <v>0</v>
      </c>
      <c r="L178" s="44">
        <f>სააგენტო!L178</f>
        <v>0</v>
      </c>
      <c r="M178" s="53" t="str">
        <f>სააგენტო!M178</f>
        <v/>
      </c>
      <c r="N178" s="63">
        <f>სააგენტო!N178</f>
        <v>0</v>
      </c>
      <c r="O178" s="53">
        <f>სააგენტო!T178</f>
        <v>0</v>
      </c>
      <c r="P178" s="63">
        <f>G178+სააგენტო!O178-K178</f>
        <v>0</v>
      </c>
    </row>
    <row r="179" spans="1:16" s="6" customFormat="1" ht="15.75" thickBot="1" x14ac:dyDescent="0.3">
      <c r="A179" s="6" t="str">
        <f>სააგენტო!A179</f>
        <v>b</v>
      </c>
      <c r="B179" s="71" t="str">
        <f>სააგენტო!B179</f>
        <v/>
      </c>
      <c r="C179" s="17" t="str">
        <f>სააგენტო!C179</f>
        <v>ვალდებულებების კლება</v>
      </c>
      <c r="D179" s="18">
        <f>სააგენტო!D179</f>
        <v>0</v>
      </c>
      <c r="E179" s="18">
        <f>სააგენტო!E179</f>
        <v>0</v>
      </c>
      <c r="F179" s="46">
        <f>სააგენტო!F179</f>
        <v>0</v>
      </c>
      <c r="G179" s="46">
        <f>სააგენტო!G179</f>
        <v>0</v>
      </c>
      <c r="H179" s="55" t="str">
        <f>სააგენტო!H179</f>
        <v/>
      </c>
      <c r="I179" s="18">
        <f>სააგენტო!I179</f>
        <v>0</v>
      </c>
      <c r="J179" s="18">
        <f>სააგენტო!J179</f>
        <v>0</v>
      </c>
      <c r="K179" s="18">
        <f>სააგენტო!K179</f>
        <v>0</v>
      </c>
      <c r="L179" s="46">
        <f>სააგენტო!L179</f>
        <v>0</v>
      </c>
      <c r="M179" s="55" t="str">
        <f>სააგენტო!M179</f>
        <v/>
      </c>
      <c r="N179" s="65">
        <f>სააგენტო!N179</f>
        <v>0</v>
      </c>
      <c r="O179" s="55">
        <f>სააგენტო!T179</f>
        <v>0</v>
      </c>
      <c r="P179" s="65">
        <f>G179+სააგენტო!O179-K179</f>
        <v>0</v>
      </c>
    </row>
    <row r="180" spans="1:16" s="6" customFormat="1" ht="31.5" thickTop="1" thickBot="1" x14ac:dyDescent="0.3">
      <c r="A180" s="6" t="str">
        <f>სააგენტო!A180</f>
        <v>b</v>
      </c>
      <c r="B180" s="67" t="str">
        <f>სააგენტო!B180</f>
        <v>35 01 04 11</v>
      </c>
      <c r="C180" s="21" t="str">
        <f>სააგენტო!C180</f>
        <v>სსიპ - სოციალური მომსახურების სააგენტოს აჭარის ა.რ. ფილიალი</v>
      </c>
      <c r="D180" s="22">
        <f>სააგენტო!D180</f>
        <v>971</v>
      </c>
      <c r="E180" s="22">
        <f>სააგენტო!E180</f>
        <v>109.001</v>
      </c>
      <c r="F180" s="47">
        <f>სააგენტო!F180</f>
        <v>105.57599999999999</v>
      </c>
      <c r="G180" s="47">
        <f>სააგენტო!G180</f>
        <v>100.33781999999999</v>
      </c>
      <c r="H180" s="56">
        <f>სააგენტო!H180</f>
        <v>0.95038474653330307</v>
      </c>
      <c r="I180" s="22">
        <f>სააგენტო!I180</f>
        <v>0</v>
      </c>
      <c r="J180" s="22">
        <f>სააგენტო!J180</f>
        <v>2.3148999999999997</v>
      </c>
      <c r="K180" s="22">
        <f>სააგენტო!K180</f>
        <v>3.4568499999999887</v>
      </c>
      <c r="L180" s="47">
        <f>სააგენტო!L180</f>
        <v>5.2381799999999998</v>
      </c>
      <c r="M180" s="56">
        <f>სააგენტო!M180</f>
        <v>0.92052201355950858</v>
      </c>
      <c r="N180" s="66">
        <f>სააგენტო!N180</f>
        <v>8.6631800000000112</v>
      </c>
      <c r="O180" s="56">
        <f>სააგენტო!T180</f>
        <v>0</v>
      </c>
      <c r="P180" s="66">
        <f>G180+სააგენტო!O180-K180</f>
        <v>107.38097</v>
      </c>
    </row>
    <row r="181" spans="1:16" s="6" customFormat="1" ht="15.75" thickTop="1" x14ac:dyDescent="0.25">
      <c r="A181" s="6" t="str">
        <f>სააგენტო!A181</f>
        <v>b</v>
      </c>
      <c r="B181" s="69" t="str">
        <f>სააგენტო!B181</f>
        <v/>
      </c>
      <c r="C181" s="13" t="str">
        <f>სააგენტო!C181</f>
        <v>ხარჯები</v>
      </c>
      <c r="D181" s="14">
        <f>სააგენტო!D181</f>
        <v>971</v>
      </c>
      <c r="E181" s="14">
        <f>სააგენტო!E181</f>
        <v>109.001</v>
      </c>
      <c r="F181" s="44">
        <f>სააგენტო!F181</f>
        <v>105.57599999999999</v>
      </c>
      <c r="G181" s="44">
        <f>სააგენტო!G181</f>
        <v>100.33781999999999</v>
      </c>
      <c r="H181" s="53">
        <f>სააგენტო!H181</f>
        <v>0.95038474653330307</v>
      </c>
      <c r="I181" s="14">
        <f>სააგენტო!I181</f>
        <v>0</v>
      </c>
      <c r="J181" s="14">
        <f>სააგენტო!J181</f>
        <v>2.3148999999999997</v>
      </c>
      <c r="K181" s="14">
        <f>სააგენტო!K181</f>
        <v>3.4568499999999887</v>
      </c>
      <c r="L181" s="44">
        <f>სააგენტო!L181</f>
        <v>5.2381799999999998</v>
      </c>
      <c r="M181" s="53">
        <f>სააგენტო!M181</f>
        <v>0.92052201355950858</v>
      </c>
      <c r="N181" s="63">
        <f>სააგენტო!N181</f>
        <v>8.6631800000000112</v>
      </c>
      <c r="O181" s="53">
        <f>სააგენტო!T181</f>
        <v>0</v>
      </c>
      <c r="P181" s="63">
        <f>G181+სააგენტო!O181-K181</f>
        <v>107.38097</v>
      </c>
    </row>
    <row r="182" spans="1:16" s="6" customFormat="1" ht="18" x14ac:dyDescent="0.25">
      <c r="A182" s="6" t="str">
        <f>სააგენტო!A182</f>
        <v>b</v>
      </c>
      <c r="B182" s="70" t="str">
        <f>სააგენტო!B182</f>
        <v/>
      </c>
      <c r="C182" s="29" t="str">
        <f>სააგენტო!C182</f>
        <v>შრომის ანაზღაურება</v>
      </c>
      <c r="D182" s="12">
        <f>სააგენტო!D182</f>
        <v>933</v>
      </c>
      <c r="E182" s="12">
        <f>სააგენტო!E182</f>
        <v>73.650999999999996</v>
      </c>
      <c r="F182" s="43">
        <f>სააგენტო!F182</f>
        <v>73.650999999999996</v>
      </c>
      <c r="G182" s="43">
        <f>სააგენტო!G182</f>
        <v>73.650999999999996</v>
      </c>
      <c r="H182" s="52">
        <f>სააგენტო!H182</f>
        <v>1</v>
      </c>
      <c r="I182" s="12">
        <f>სააგენტო!I182</f>
        <v>0</v>
      </c>
      <c r="J182" s="12">
        <f>სააგენტო!J182</f>
        <v>0</v>
      </c>
      <c r="K182" s="12">
        <f>სააგენტო!K182</f>
        <v>0</v>
      </c>
      <c r="L182" s="43">
        <f>სააგენტო!L182</f>
        <v>0</v>
      </c>
      <c r="M182" s="52">
        <f>სააგენტო!M182</f>
        <v>1</v>
      </c>
      <c r="N182" s="62">
        <f>სააგენტო!N182</f>
        <v>0</v>
      </c>
      <c r="O182" s="52">
        <f>სააგენტო!T182</f>
        <v>0</v>
      </c>
      <c r="P182" s="62">
        <f>G182+სააგენტო!O182-K182</f>
        <v>73.650999999999996</v>
      </c>
    </row>
    <row r="183" spans="1:16" s="6" customFormat="1" ht="18" x14ac:dyDescent="0.25">
      <c r="A183" s="6" t="str">
        <f>სააგენტო!A183</f>
        <v>b</v>
      </c>
      <c r="B183" s="70">
        <f>სააგენტო!B183</f>
        <v>0</v>
      </c>
      <c r="C183" s="33" t="str">
        <f>სააგენტო!C183</f>
        <v>თანამდებობრივი სარგო</v>
      </c>
      <c r="D183" s="12">
        <f>სააგენტო!D183</f>
        <v>0</v>
      </c>
      <c r="E183" s="12">
        <f>სააგენტო!E183</f>
        <v>0</v>
      </c>
      <c r="F183" s="43">
        <f>სააგენტო!F183</f>
        <v>0</v>
      </c>
      <c r="G183" s="43">
        <f>სააგენტო!G183</f>
        <v>73.650999999999996</v>
      </c>
      <c r="H183" s="52" t="str">
        <f>სააგენტო!H183</f>
        <v/>
      </c>
      <c r="I183" s="12">
        <f>სააგენტო!I183</f>
        <v>0</v>
      </c>
      <c r="J183" s="12">
        <f>სააგენტო!J183</f>
        <v>0</v>
      </c>
      <c r="K183" s="12">
        <f>სააგენტო!K183</f>
        <v>0</v>
      </c>
      <c r="L183" s="43" t="str">
        <f>სააგენტო!L183</f>
        <v/>
      </c>
      <c r="M183" s="52" t="str">
        <f>სააგენტო!M183</f>
        <v/>
      </c>
      <c r="N183" s="62" t="str">
        <f>სააგენტო!N183</f>
        <v/>
      </c>
      <c r="O183" s="52">
        <f>სააგენტო!T183</f>
        <v>0</v>
      </c>
      <c r="P183" s="62">
        <f>G183+სააგენტო!O183-K183</f>
        <v>73.650999999999996</v>
      </c>
    </row>
    <row r="184" spans="1:16" s="6" customFormat="1" ht="18" x14ac:dyDescent="0.25">
      <c r="A184" s="6" t="str">
        <f>სააგენტო!A184</f>
        <v>b</v>
      </c>
      <c r="B184" s="70">
        <f>სააგენტო!B184</f>
        <v>0</v>
      </c>
      <c r="C184" s="33" t="str">
        <f>სააგენტო!C184</f>
        <v>პრემია</v>
      </c>
      <c r="D184" s="12">
        <f>სააგენტო!D184</f>
        <v>0</v>
      </c>
      <c r="E184" s="12">
        <f>სააგენტო!E184</f>
        <v>0</v>
      </c>
      <c r="F184" s="43">
        <f>სააგენტო!F184</f>
        <v>0</v>
      </c>
      <c r="G184" s="43">
        <f>სააგენტო!G184</f>
        <v>0</v>
      </c>
      <c r="H184" s="52" t="str">
        <f>სააგენტო!H184</f>
        <v/>
      </c>
      <c r="I184" s="12">
        <f>სააგენტო!I184</f>
        <v>0</v>
      </c>
      <c r="J184" s="12">
        <f>სააგენტო!J184</f>
        <v>0</v>
      </c>
      <c r="K184" s="12">
        <f>სააგენტო!K184</f>
        <v>0</v>
      </c>
      <c r="L184" s="43" t="str">
        <f>სააგენტო!L184</f>
        <v/>
      </c>
      <c r="M184" s="52" t="str">
        <f>სააგენტო!M184</f>
        <v/>
      </c>
      <c r="N184" s="62" t="str">
        <f>სააგენტო!N184</f>
        <v/>
      </c>
      <c r="O184" s="52">
        <f>სააგენტო!T184</f>
        <v>0</v>
      </c>
      <c r="P184" s="62">
        <f>G184+სააგენტო!O184-K184</f>
        <v>0</v>
      </c>
    </row>
    <row r="185" spans="1:16" s="6" customFormat="1" ht="18" x14ac:dyDescent="0.25">
      <c r="A185" s="6" t="str">
        <f>სააგენტო!A185</f>
        <v>b</v>
      </c>
      <c r="B185" s="70">
        <f>სააგენტო!B185</f>
        <v>0</v>
      </c>
      <c r="C185" s="33" t="str">
        <f>სააგენტო!C185</f>
        <v>დანამატი</v>
      </c>
      <c r="D185" s="12">
        <f>სააგენტო!D185</f>
        <v>0</v>
      </c>
      <c r="E185" s="12">
        <f>სააგენტო!E185</f>
        <v>0</v>
      </c>
      <c r="F185" s="43">
        <f>სააგენტო!F185</f>
        <v>0</v>
      </c>
      <c r="G185" s="43">
        <f>სააგენტო!G185</f>
        <v>0</v>
      </c>
      <c r="H185" s="52" t="str">
        <f>სააგენტო!H185</f>
        <v/>
      </c>
      <c r="I185" s="12">
        <f>სააგენტო!I185</f>
        <v>0</v>
      </c>
      <c r="J185" s="12">
        <f>სააგენტო!J185</f>
        <v>0</v>
      </c>
      <c r="K185" s="12">
        <f>სააგენტო!K185</f>
        <v>0</v>
      </c>
      <c r="L185" s="43" t="str">
        <f>სააგენტო!L185</f>
        <v/>
      </c>
      <c r="M185" s="52" t="str">
        <f>სააგენტო!M185</f>
        <v/>
      </c>
      <c r="N185" s="62" t="str">
        <f>სააგენტო!N185</f>
        <v/>
      </c>
      <c r="O185" s="52">
        <f>სააგენტო!T185</f>
        <v>0</v>
      </c>
      <c r="P185" s="62">
        <f>G185+სააგენტო!O185-K185</f>
        <v>0</v>
      </c>
    </row>
    <row r="186" spans="1:16" s="6" customFormat="1" ht="18" x14ac:dyDescent="0.25">
      <c r="A186" s="6" t="str">
        <f>სააგენტო!A186</f>
        <v>b</v>
      </c>
      <c r="B186" s="70" t="str">
        <f>სააგენტო!B186</f>
        <v/>
      </c>
      <c r="C186" s="29" t="str">
        <f>სააგენტო!C186</f>
        <v>საქონელი და მომსახურება</v>
      </c>
      <c r="D186" s="12">
        <f>სააგენტო!D186</f>
        <v>35</v>
      </c>
      <c r="E186" s="12">
        <f>სააგენტო!E186</f>
        <v>29.35</v>
      </c>
      <c r="F186" s="43">
        <f>სააგენტო!F186</f>
        <v>26.3</v>
      </c>
      <c r="G186" s="43">
        <f>სააგენტო!G186</f>
        <v>22.09019</v>
      </c>
      <c r="H186" s="52">
        <f>სააგენტო!H186</f>
        <v>0.83993117870722434</v>
      </c>
      <c r="I186" s="12">
        <f>სააგენტო!I186</f>
        <v>0</v>
      </c>
      <c r="J186" s="12">
        <f>სააგენტო!J186</f>
        <v>2.3148999999999997</v>
      </c>
      <c r="K186" s="12">
        <f>სააგენტო!K186</f>
        <v>3.3453099999999978</v>
      </c>
      <c r="L186" s="43">
        <f>სააგენტო!L186</f>
        <v>4.2098100000000009</v>
      </c>
      <c r="M186" s="52">
        <f>სააგენტო!M186</f>
        <v>0.75264701873935258</v>
      </c>
      <c r="N186" s="62">
        <f>სააგენტო!N186</f>
        <v>7.2598100000000017</v>
      </c>
      <c r="O186" s="52">
        <f>სააგენტო!T186</f>
        <v>0</v>
      </c>
      <c r="P186" s="62">
        <f>G186+სააგენტო!O186-K186</f>
        <v>28.644880000000001</v>
      </c>
    </row>
    <row r="187" spans="1:16" s="6" customFormat="1" ht="18" x14ac:dyDescent="0.25">
      <c r="A187" s="6" t="str">
        <f>სააგენტო!A187</f>
        <v>b</v>
      </c>
      <c r="B187" s="70">
        <f>სააგენტო!B187</f>
        <v>0</v>
      </c>
      <c r="C187" s="33" t="str">
        <f>სააგენტო!C187</f>
        <v>მ.შ. შტატგარეშეთა შრომის ანაზღაურება</v>
      </c>
      <c r="D187" s="12">
        <f>სააგენტო!D187</f>
        <v>0</v>
      </c>
      <c r="E187" s="12">
        <f>სააგენტო!E187</f>
        <v>0</v>
      </c>
      <c r="F187" s="43">
        <f>სააგენტო!F187</f>
        <v>0</v>
      </c>
      <c r="G187" s="43">
        <f>სააგენტო!G187</f>
        <v>0.65</v>
      </c>
      <c r="H187" s="52" t="str">
        <f>სააგენტო!H187</f>
        <v/>
      </c>
      <c r="I187" s="12">
        <f>სააგენტო!I187</f>
        <v>0</v>
      </c>
      <c r="J187" s="12">
        <f>სააგენტო!J187</f>
        <v>0</v>
      </c>
      <c r="K187" s="12">
        <f>სააგენტო!K187</f>
        <v>0.65</v>
      </c>
      <c r="L187" s="43" t="str">
        <f>სააგენტო!L187</f>
        <v/>
      </c>
      <c r="M187" s="52" t="str">
        <f>სააგენტო!M187</f>
        <v/>
      </c>
      <c r="N187" s="62" t="str">
        <f>სააგენტო!N187</f>
        <v/>
      </c>
      <c r="O187" s="52">
        <f>სააგენტო!T187</f>
        <v>0</v>
      </c>
      <c r="P187" s="62">
        <f>G187+სააგენტო!O187-K187</f>
        <v>0</v>
      </c>
    </row>
    <row r="188" spans="1:16" s="6" customFormat="1" ht="18" x14ac:dyDescent="0.25">
      <c r="A188" s="6" t="str">
        <f>სააგენტო!A188</f>
        <v>b</v>
      </c>
      <c r="B188" s="70" t="str">
        <f>სააგენტო!B188</f>
        <v/>
      </c>
      <c r="C188" s="29" t="str">
        <f>სააგენტო!C188</f>
        <v>პროცენტი</v>
      </c>
      <c r="D188" s="12">
        <f>სააგენტო!D188</f>
        <v>0</v>
      </c>
      <c r="E188" s="12">
        <f>სააგენტო!E188</f>
        <v>0</v>
      </c>
      <c r="F188" s="43">
        <f>სააგენტო!F188</f>
        <v>0</v>
      </c>
      <c r="G188" s="43">
        <f>სააგენტო!G188</f>
        <v>0</v>
      </c>
      <c r="H188" s="52" t="str">
        <f>სააგენტო!H188</f>
        <v/>
      </c>
      <c r="I188" s="12">
        <f>სააგენტო!I188</f>
        <v>0</v>
      </c>
      <c r="J188" s="12">
        <f>სააგენტო!J188</f>
        <v>0</v>
      </c>
      <c r="K188" s="12">
        <f>სააგენტო!K188</f>
        <v>0</v>
      </c>
      <c r="L188" s="43">
        <f>სააგენტო!L188</f>
        <v>0</v>
      </c>
      <c r="M188" s="52" t="str">
        <f>სააგენტო!M188</f>
        <v/>
      </c>
      <c r="N188" s="62">
        <f>სააგენტო!N188</f>
        <v>0</v>
      </c>
      <c r="O188" s="52">
        <f>სააგენტო!T188</f>
        <v>0</v>
      </c>
      <c r="P188" s="62">
        <f>G188+სააგენტო!O188-K188</f>
        <v>0</v>
      </c>
    </row>
    <row r="189" spans="1:16" s="6" customFormat="1" ht="18" x14ac:dyDescent="0.25">
      <c r="A189" s="6" t="str">
        <f>სააგენტო!A189</f>
        <v>b</v>
      </c>
      <c r="B189" s="70" t="str">
        <f>სააგენტო!B189</f>
        <v/>
      </c>
      <c r="C189" s="29" t="str">
        <f>სააგენტო!C189</f>
        <v>სუბსიდიები</v>
      </c>
      <c r="D189" s="12">
        <f>სააგენტო!D189</f>
        <v>0</v>
      </c>
      <c r="E189" s="12">
        <f>სააგენტო!E189</f>
        <v>0</v>
      </c>
      <c r="F189" s="43">
        <f>სააგენტო!F189</f>
        <v>0</v>
      </c>
      <c r="G189" s="43">
        <f>სააგენტო!G189</f>
        <v>0</v>
      </c>
      <c r="H189" s="52" t="str">
        <f>სააგენტო!H189</f>
        <v/>
      </c>
      <c r="I189" s="12">
        <f>სააგენტო!I189</f>
        <v>0</v>
      </c>
      <c r="J189" s="12">
        <f>სააგენტო!J189</f>
        <v>0</v>
      </c>
      <c r="K189" s="12">
        <f>სააგენტო!K189</f>
        <v>0</v>
      </c>
      <c r="L189" s="43">
        <f>სააგენტო!L189</f>
        <v>0</v>
      </c>
      <c r="M189" s="52" t="str">
        <f>სააგენტო!M189</f>
        <v/>
      </c>
      <c r="N189" s="62">
        <f>სააგენტო!N189</f>
        <v>0</v>
      </c>
      <c r="O189" s="52">
        <f>სააგენტო!T189</f>
        <v>0</v>
      </c>
      <c r="P189" s="62">
        <f>G189+სააგენტო!O189-K189</f>
        <v>0</v>
      </c>
    </row>
    <row r="190" spans="1:16" s="6" customFormat="1" ht="18" x14ac:dyDescent="0.25">
      <c r="A190" s="6" t="str">
        <f>სააგენტო!A190</f>
        <v>b</v>
      </c>
      <c r="B190" s="70" t="str">
        <f>სააგენტო!B190</f>
        <v/>
      </c>
      <c r="C190" s="29" t="str">
        <f>სააგენტო!C190</f>
        <v>გრანტები</v>
      </c>
      <c r="D190" s="12">
        <f>სააგენტო!D190</f>
        <v>0</v>
      </c>
      <c r="E190" s="12">
        <f>სააგენტო!E190</f>
        <v>0</v>
      </c>
      <c r="F190" s="43">
        <f>სააგენტო!F190</f>
        <v>0</v>
      </c>
      <c r="G190" s="43">
        <f>სააგენტო!G190</f>
        <v>0</v>
      </c>
      <c r="H190" s="52" t="str">
        <f>სააგენტო!H190</f>
        <v/>
      </c>
      <c r="I190" s="12">
        <f>სააგენტო!I190</f>
        <v>0</v>
      </c>
      <c r="J190" s="12">
        <f>სააგენტო!J190</f>
        <v>0</v>
      </c>
      <c r="K190" s="12">
        <f>სააგენტო!K190</f>
        <v>0</v>
      </c>
      <c r="L190" s="43">
        <f>სააგენტო!L190</f>
        <v>0</v>
      </c>
      <c r="M190" s="52" t="str">
        <f>სააგენტო!M190</f>
        <v/>
      </c>
      <c r="N190" s="62">
        <f>სააგენტო!N190</f>
        <v>0</v>
      </c>
      <c r="O190" s="52">
        <f>სააგენტო!T190</f>
        <v>0</v>
      </c>
      <c r="P190" s="62">
        <f>G190+სააგენტო!O190-K190</f>
        <v>0</v>
      </c>
    </row>
    <row r="191" spans="1:16" s="6" customFormat="1" ht="18" x14ac:dyDescent="0.25">
      <c r="A191" s="6" t="str">
        <f>სააგენტო!A191</f>
        <v>b</v>
      </c>
      <c r="B191" s="70" t="str">
        <f>სააგენტო!B191</f>
        <v/>
      </c>
      <c r="C191" s="29" t="str">
        <f>სააგენტო!C191</f>
        <v>სოციალური უზრუნველყოფა</v>
      </c>
      <c r="D191" s="12">
        <f>სააგენტო!D191</f>
        <v>3</v>
      </c>
      <c r="E191" s="12">
        <f>სააგენტო!E191</f>
        <v>5.5</v>
      </c>
      <c r="F191" s="43">
        <f>სააგენტო!F191</f>
        <v>5.25</v>
      </c>
      <c r="G191" s="43">
        <f>სააგენტო!G191</f>
        <v>4.2620100000000001</v>
      </c>
      <c r="H191" s="52">
        <f>სააგენტო!H191</f>
        <v>0.81181142857142863</v>
      </c>
      <c r="I191" s="12">
        <f>სააგენტო!I191</f>
        <v>0</v>
      </c>
      <c r="J191" s="12">
        <f>სააგენტო!J191</f>
        <v>0</v>
      </c>
      <c r="K191" s="12">
        <f>სააგენტო!K191</f>
        <v>0</v>
      </c>
      <c r="L191" s="43">
        <f>სააგენტო!L191</f>
        <v>0.98798999999999992</v>
      </c>
      <c r="M191" s="52">
        <f>სააგენტო!M191</f>
        <v>0.77491090909090909</v>
      </c>
      <c r="N191" s="62">
        <f>სააგენტო!N191</f>
        <v>1.2379899999999999</v>
      </c>
      <c r="O191" s="52">
        <f>სააგენტო!T191</f>
        <v>0</v>
      </c>
      <c r="P191" s="62">
        <f>G191+სააგენტო!O191-K191</f>
        <v>4.6620100000000004</v>
      </c>
    </row>
    <row r="192" spans="1:16" s="6" customFormat="1" ht="18" x14ac:dyDescent="0.25">
      <c r="A192" s="6" t="str">
        <f>სააგენტო!A192</f>
        <v>b</v>
      </c>
      <c r="B192" s="70" t="str">
        <f>სააგენტო!B192</f>
        <v/>
      </c>
      <c r="C192" s="29" t="str">
        <f>სააგენტო!C192</f>
        <v>სხვა ხარჯები</v>
      </c>
      <c r="D192" s="12">
        <f>სააგენტო!D192</f>
        <v>0</v>
      </c>
      <c r="E192" s="12">
        <f>სააგენტო!E192</f>
        <v>0.5</v>
      </c>
      <c r="F192" s="43">
        <f>სააგენტო!F192</f>
        <v>0.375</v>
      </c>
      <c r="G192" s="43">
        <f>სააგენტო!G192</f>
        <v>0.33462000000000003</v>
      </c>
      <c r="H192" s="52">
        <f>სააგენტო!H192</f>
        <v>0.89232000000000011</v>
      </c>
      <c r="I192" s="12">
        <f>სააგენტო!I192</f>
        <v>0</v>
      </c>
      <c r="J192" s="12">
        <f>სააგენტო!J192</f>
        <v>0</v>
      </c>
      <c r="K192" s="12">
        <f>სააგენტო!K192</f>
        <v>0.11154000000000003</v>
      </c>
      <c r="L192" s="43">
        <f>სააგენტო!L192</f>
        <v>4.0379999999999971E-2</v>
      </c>
      <c r="M192" s="52">
        <f>სააგენტო!M192</f>
        <v>0.66924000000000006</v>
      </c>
      <c r="N192" s="62">
        <f>სააგენტო!N192</f>
        <v>0.16537999999999997</v>
      </c>
      <c r="O192" s="52">
        <f>სააგენტო!T192</f>
        <v>0</v>
      </c>
      <c r="P192" s="62">
        <f>G192+სააგენტო!O192-K192</f>
        <v>0.42308000000000007</v>
      </c>
    </row>
    <row r="193" spans="1:16" s="6" customFormat="1" x14ac:dyDescent="0.25">
      <c r="A193" s="6" t="str">
        <f>სააგენტო!A193</f>
        <v>b</v>
      </c>
      <c r="B193" s="69" t="str">
        <f>სააგენტო!B193</f>
        <v/>
      </c>
      <c r="C193" s="13" t="str">
        <f>სააგენტო!C193</f>
        <v>არაფინანსური აქტივების ზრდა</v>
      </c>
      <c r="D193" s="14">
        <f>სააგენტო!D193</f>
        <v>0</v>
      </c>
      <c r="E193" s="14">
        <f>სააგენტო!E193</f>
        <v>0</v>
      </c>
      <c r="F193" s="44">
        <f>სააგენტო!F193</f>
        <v>0</v>
      </c>
      <c r="G193" s="44">
        <f>სააგენტო!G193</f>
        <v>0</v>
      </c>
      <c r="H193" s="53" t="str">
        <f>სააგენტო!H193</f>
        <v/>
      </c>
      <c r="I193" s="14">
        <f>სააგენტო!I193</f>
        <v>0</v>
      </c>
      <c r="J193" s="14">
        <f>სააგენტო!J193</f>
        <v>0</v>
      </c>
      <c r="K193" s="14">
        <f>სააგენტო!K193</f>
        <v>0</v>
      </c>
      <c r="L193" s="44">
        <f>სააგენტო!L193</f>
        <v>0</v>
      </c>
      <c r="M193" s="53" t="str">
        <f>სააგენტო!M193</f>
        <v/>
      </c>
      <c r="N193" s="63">
        <f>სააგენტო!N193</f>
        <v>0</v>
      </c>
      <c r="O193" s="53">
        <f>სააგენტო!T193</f>
        <v>0</v>
      </c>
      <c r="P193" s="63">
        <f>G193+სააგენტო!O193-K193</f>
        <v>0</v>
      </c>
    </row>
    <row r="194" spans="1:16" s="6" customFormat="1" x14ac:dyDescent="0.25">
      <c r="A194" s="6" t="str">
        <f>სააგენტო!A194</f>
        <v>b</v>
      </c>
      <c r="B194" s="69" t="str">
        <f>სააგენტო!B194</f>
        <v/>
      </c>
      <c r="C194" s="13" t="str">
        <f>სააგენტო!C194</f>
        <v>ფინანსური აქტივების ზრდა</v>
      </c>
      <c r="D194" s="14">
        <f>სააგენტო!D194</f>
        <v>0</v>
      </c>
      <c r="E194" s="14">
        <f>სააგენტო!E194</f>
        <v>0</v>
      </c>
      <c r="F194" s="44">
        <f>სააგენტო!F194</f>
        <v>0</v>
      </c>
      <c r="G194" s="44">
        <f>სააგენტო!G194</f>
        <v>0</v>
      </c>
      <c r="H194" s="53" t="str">
        <f>სააგენტო!H194</f>
        <v/>
      </c>
      <c r="I194" s="14">
        <f>სააგენტო!I194</f>
        <v>0</v>
      </c>
      <c r="J194" s="14">
        <f>სააგენტო!J194</f>
        <v>0</v>
      </c>
      <c r="K194" s="14">
        <f>სააგენტო!K194</f>
        <v>0</v>
      </c>
      <c r="L194" s="44">
        <f>სააგენტო!L194</f>
        <v>0</v>
      </c>
      <c r="M194" s="53" t="str">
        <f>სააგენტო!M194</f>
        <v/>
      </c>
      <c r="N194" s="63">
        <f>სააგენტო!N194</f>
        <v>0</v>
      </c>
      <c r="O194" s="53">
        <f>სააგენტო!T194</f>
        <v>0</v>
      </c>
      <c r="P194" s="63">
        <f>G194+სააგენტო!O194-K194</f>
        <v>0</v>
      </c>
    </row>
    <row r="195" spans="1:16" s="6" customFormat="1" ht="15.75" thickBot="1" x14ac:dyDescent="0.3">
      <c r="A195" s="6" t="str">
        <f>სააგენტო!A195</f>
        <v>b</v>
      </c>
      <c r="B195" s="71" t="str">
        <f>სააგენტო!B195</f>
        <v/>
      </c>
      <c r="C195" s="17" t="str">
        <f>სააგენტო!C195</f>
        <v>ვალდებულებების კლება</v>
      </c>
      <c r="D195" s="18">
        <f>სააგენტო!D195</f>
        <v>0</v>
      </c>
      <c r="E195" s="18">
        <f>სააგენტო!E195</f>
        <v>0</v>
      </c>
      <c r="F195" s="46">
        <f>სააგენტო!F195</f>
        <v>0</v>
      </c>
      <c r="G195" s="46">
        <f>სააგენტო!G195</f>
        <v>0</v>
      </c>
      <c r="H195" s="55" t="str">
        <f>სააგენტო!H195</f>
        <v/>
      </c>
      <c r="I195" s="18">
        <f>სააგენტო!I195</f>
        <v>0</v>
      </c>
      <c r="J195" s="18">
        <f>სააგენტო!J195</f>
        <v>0</v>
      </c>
      <c r="K195" s="18">
        <f>სააგენტო!K195</f>
        <v>0</v>
      </c>
      <c r="L195" s="46">
        <f>სააგენტო!L195</f>
        <v>0</v>
      </c>
      <c r="M195" s="55" t="str">
        <f>სააგენტო!M195</f>
        <v/>
      </c>
      <c r="N195" s="65">
        <f>სააგენტო!N195</f>
        <v>0</v>
      </c>
      <c r="O195" s="55">
        <f>სააგენტო!T195</f>
        <v>0</v>
      </c>
      <c r="P195" s="65">
        <f>G195+სააგენტო!O195-K195</f>
        <v>0</v>
      </c>
    </row>
    <row r="196" spans="1:16" s="6" customFormat="1" ht="17.25" thickTop="1" thickBot="1" x14ac:dyDescent="0.3">
      <c r="A196" s="6" t="str">
        <f>სააგენტო!A196</f>
        <v>b</v>
      </c>
      <c r="B196" s="67" t="str">
        <f>სააგენტო!B196</f>
        <v>35 02</v>
      </c>
      <c r="C196" s="19" t="str">
        <f>სააგენტო!C196</f>
        <v>სოციალური დაცვა და საპენსიო უზრუნველყოფა</v>
      </c>
      <c r="D196" s="7">
        <f>სააგენტო!D196</f>
        <v>2041000</v>
      </c>
      <c r="E196" s="7">
        <f>სააგენტო!E196</f>
        <v>2041000</v>
      </c>
      <c r="F196" s="40">
        <f>სააგენტო!F196</f>
        <v>1501372.1</v>
      </c>
      <c r="G196" s="40">
        <f>სააგენტო!G196</f>
        <v>1501343.7095100002</v>
      </c>
      <c r="H196" s="49">
        <f>სააგენტო!H196</f>
        <v>0.99998109030399596</v>
      </c>
      <c r="I196" s="7">
        <f>სააგენტო!I196</f>
        <v>0</v>
      </c>
      <c r="J196" s="7">
        <f>სააგენტო!J196</f>
        <v>167535.28852</v>
      </c>
      <c r="K196" s="7">
        <f>სააგენტო!K196</f>
        <v>175707.54153000005</v>
      </c>
      <c r="L196" s="40">
        <f>სააგენტო!L196</f>
        <v>28.390489999903366</v>
      </c>
      <c r="M196" s="49">
        <f>სააგენტო!M196</f>
        <v>0.73559221436060762</v>
      </c>
      <c r="N196" s="59">
        <f>სააგენტო!N196</f>
        <v>539656.29048999981</v>
      </c>
      <c r="O196" s="49">
        <f>სააგენტო!T196</f>
        <v>0.99845752548260658</v>
      </c>
      <c r="P196" s="59">
        <f>G196+სააგენტო!O196-K196</f>
        <v>1856031.8679800001</v>
      </c>
    </row>
    <row r="197" spans="1:16" s="6" customFormat="1" ht="18.75" thickTop="1" x14ac:dyDescent="0.25">
      <c r="A197" s="6" t="str">
        <f>სააგენტო!A197</f>
        <v>b</v>
      </c>
      <c r="B197" s="69" t="str">
        <f>სააგენტო!B197</f>
        <v/>
      </c>
      <c r="C197" s="8" t="str">
        <f>სააგენტო!C197</f>
        <v>ხარჯები</v>
      </c>
      <c r="D197" s="9">
        <f>სააგენტო!D197</f>
        <v>2041000</v>
      </c>
      <c r="E197" s="9">
        <f>სააგენტო!E197</f>
        <v>2040994.308</v>
      </c>
      <c r="F197" s="41">
        <f>სააგენტო!F197</f>
        <v>1501366.4080000001</v>
      </c>
      <c r="G197" s="41">
        <f>სააგენტო!G197</f>
        <v>1501338.01829</v>
      </c>
      <c r="H197" s="50">
        <f>სააგენტო!H197</f>
        <v>0.99998109075183195</v>
      </c>
      <c r="I197" s="9">
        <f>სააგენტო!I197</f>
        <v>0</v>
      </c>
      <c r="J197" s="9">
        <f>სააგენტო!J197</f>
        <v>167535.28852</v>
      </c>
      <c r="K197" s="9">
        <f>სააგენტო!K197</f>
        <v>175707.54153000005</v>
      </c>
      <c r="L197" s="41">
        <f>სააგენტო!L197</f>
        <v>28.389710000017658</v>
      </c>
      <c r="M197" s="50">
        <f>სააგენტო!M197</f>
        <v>0.73559147735261599</v>
      </c>
      <c r="N197" s="60">
        <f>სააგენტო!N197</f>
        <v>539656.28970999992</v>
      </c>
      <c r="O197" s="50">
        <f>სააგენტო!T197</f>
        <v>0.99845752156306367</v>
      </c>
      <c r="P197" s="60">
        <f>G197+სააგენტო!O197-K197</f>
        <v>1856026.1767599999</v>
      </c>
    </row>
    <row r="198" spans="1:16" s="6" customFormat="1" ht="18" x14ac:dyDescent="0.25">
      <c r="A198" s="6" t="str">
        <f>სააგენტო!A198</f>
        <v>b</v>
      </c>
      <c r="B198" s="70" t="str">
        <f>სააგენტო!B198</f>
        <v/>
      </c>
      <c r="C198" s="29" t="str">
        <f>სააგენტო!C198</f>
        <v>შრომის ანაზღაურება</v>
      </c>
      <c r="D198" s="12">
        <f>სააგენტო!D198</f>
        <v>0</v>
      </c>
      <c r="E198" s="12">
        <f>სააგენტო!E198</f>
        <v>0</v>
      </c>
      <c r="F198" s="43">
        <f>სააგენტო!F198</f>
        <v>0</v>
      </c>
      <c r="G198" s="43">
        <f>სააგენტო!G198</f>
        <v>0</v>
      </c>
      <c r="H198" s="52" t="str">
        <f>სააგენტო!H198</f>
        <v/>
      </c>
      <c r="I198" s="12">
        <f>სააგენტო!I198</f>
        <v>0</v>
      </c>
      <c r="J198" s="12">
        <f>სააგენტო!J198</f>
        <v>0</v>
      </c>
      <c r="K198" s="12">
        <f>სააგენტო!K198</f>
        <v>0</v>
      </c>
      <c r="L198" s="43">
        <f>სააგენტო!L198</f>
        <v>0</v>
      </c>
      <c r="M198" s="52" t="str">
        <f>სააგენტო!M198</f>
        <v/>
      </c>
      <c r="N198" s="62">
        <f>სააგენტო!N198</f>
        <v>0</v>
      </c>
      <c r="O198" s="52" t="str">
        <f>სააგენტო!T198</f>
        <v/>
      </c>
      <c r="P198" s="62">
        <f>G198+სააგენტო!O198-K198</f>
        <v>0</v>
      </c>
    </row>
    <row r="199" spans="1:16" s="6" customFormat="1" ht="18" x14ac:dyDescent="0.25">
      <c r="A199" s="6" t="str">
        <f>სააგენტო!A199</f>
        <v>b</v>
      </c>
      <c r="B199" s="70" t="str">
        <f>სააგენტო!B199</f>
        <v/>
      </c>
      <c r="C199" s="29" t="str">
        <f>სააგენტო!C199</f>
        <v>საქონელი და მომსახურება</v>
      </c>
      <c r="D199" s="11">
        <f>სააგენტო!D199</f>
        <v>6200</v>
      </c>
      <c r="E199" s="11">
        <f>სააგენტო!E199</f>
        <v>5153.1000000000004</v>
      </c>
      <c r="F199" s="42">
        <f>სააგენტო!F199</f>
        <v>2426.6</v>
      </c>
      <c r="G199" s="42">
        <f>სააგენტო!G199</f>
        <v>2409.2438000000002</v>
      </c>
      <c r="H199" s="51">
        <f>სააგენტო!H199</f>
        <v>0.99284752328360681</v>
      </c>
      <c r="I199" s="11">
        <f>სააგენტო!I199</f>
        <v>0</v>
      </c>
      <c r="J199" s="11">
        <f>სააგენტო!J199</f>
        <v>167.92229999999998</v>
      </c>
      <c r="K199" s="11">
        <f>სააგენტო!K199</f>
        <v>371.91895000000022</v>
      </c>
      <c r="L199" s="42">
        <f>სააგენტო!L199</f>
        <v>17.356199999999717</v>
      </c>
      <c r="M199" s="51">
        <f>სააგენტო!M199</f>
        <v>0.46753290252469387</v>
      </c>
      <c r="N199" s="61">
        <f>სააგენტო!N199</f>
        <v>2743.8562000000002</v>
      </c>
      <c r="O199" s="51">
        <f>სააგენტო!T199</f>
        <v>0.72951112922318606</v>
      </c>
      <c r="P199" s="61">
        <f>G199+სააგენტო!O199-K199</f>
        <v>3554.9248499999999</v>
      </c>
    </row>
    <row r="200" spans="1:16" s="6" customFormat="1" ht="18" x14ac:dyDescent="0.25">
      <c r="A200" s="6" t="str">
        <f>სააგენტო!A200</f>
        <v>b</v>
      </c>
      <c r="B200" s="70" t="str">
        <f>სააგენტო!B200</f>
        <v/>
      </c>
      <c r="C200" s="29" t="str">
        <f>სააგენტო!C200</f>
        <v>პროცენტი</v>
      </c>
      <c r="D200" s="12">
        <f>სააგენტო!D200</f>
        <v>0</v>
      </c>
      <c r="E200" s="12">
        <f>სააგენტო!E200</f>
        <v>0</v>
      </c>
      <c r="F200" s="43">
        <f>სააგენტო!F200</f>
        <v>0</v>
      </c>
      <c r="G200" s="43">
        <f>სააგენტო!G200</f>
        <v>0</v>
      </c>
      <c r="H200" s="52" t="str">
        <f>სააგენტო!H200</f>
        <v/>
      </c>
      <c r="I200" s="12">
        <f>სააგენტო!I200</f>
        <v>0</v>
      </c>
      <c r="J200" s="12">
        <f>სააგენტო!J200</f>
        <v>0</v>
      </c>
      <c r="K200" s="12">
        <f>სააგენტო!K200</f>
        <v>0</v>
      </c>
      <c r="L200" s="43">
        <f>სააგენტო!L200</f>
        <v>0</v>
      </c>
      <c r="M200" s="52" t="str">
        <f>სააგენტო!M200</f>
        <v/>
      </c>
      <c r="N200" s="62">
        <f>სააგენტო!N200</f>
        <v>0</v>
      </c>
      <c r="O200" s="52" t="str">
        <f>სააგენტო!T200</f>
        <v/>
      </c>
      <c r="P200" s="62">
        <f>G200+სააგენტო!O200-K200</f>
        <v>0</v>
      </c>
    </row>
    <row r="201" spans="1:16" s="6" customFormat="1" ht="18" x14ac:dyDescent="0.25">
      <c r="A201" s="6" t="str">
        <f>სააგენტო!A201</f>
        <v>b</v>
      </c>
      <c r="B201" s="70" t="str">
        <f>სააგენტო!B201</f>
        <v/>
      </c>
      <c r="C201" s="29" t="str">
        <f>სააგენტო!C201</f>
        <v>სუბსიდიები</v>
      </c>
      <c r="D201" s="12">
        <f>სააგენტო!D201</f>
        <v>0</v>
      </c>
      <c r="E201" s="12">
        <f>სააგენტო!E201</f>
        <v>0</v>
      </c>
      <c r="F201" s="43">
        <f>სააგენტო!F201</f>
        <v>0</v>
      </c>
      <c r="G201" s="43">
        <f>სააგენტო!G201</f>
        <v>0</v>
      </c>
      <c r="H201" s="52" t="str">
        <f>სააგენტო!H201</f>
        <v/>
      </c>
      <c r="I201" s="12">
        <f>სააგენტო!I201</f>
        <v>0</v>
      </c>
      <c r="J201" s="12">
        <f>სააგენტო!J201</f>
        <v>0</v>
      </c>
      <c r="K201" s="12">
        <f>სააგენტო!K201</f>
        <v>0</v>
      </c>
      <c r="L201" s="43">
        <f>სააგენტო!L201</f>
        <v>0</v>
      </c>
      <c r="M201" s="52" t="str">
        <f>სააგენტო!M201</f>
        <v/>
      </c>
      <c r="N201" s="62">
        <f>სააგენტო!N201</f>
        <v>0</v>
      </c>
      <c r="O201" s="52" t="str">
        <f>სააგენტო!T201</f>
        <v/>
      </c>
      <c r="P201" s="62">
        <f>G201+სააგენტო!O201-K201</f>
        <v>0</v>
      </c>
    </row>
    <row r="202" spans="1:16" s="6" customFormat="1" ht="18" x14ac:dyDescent="0.25">
      <c r="A202" s="6" t="str">
        <f>სააგენტო!A202</f>
        <v>b</v>
      </c>
      <c r="B202" s="70" t="str">
        <f>სააგენტო!B202</f>
        <v/>
      </c>
      <c r="C202" s="29" t="str">
        <f>სააგენტო!C202</f>
        <v>გრანტები</v>
      </c>
      <c r="D202" s="12">
        <f>სააგენტო!D202</f>
        <v>0</v>
      </c>
      <c r="E202" s="12">
        <f>სააგენტო!E202</f>
        <v>0</v>
      </c>
      <c r="F202" s="43">
        <f>სააგენტო!F202</f>
        <v>0</v>
      </c>
      <c r="G202" s="43">
        <f>სააგენტო!G202</f>
        <v>0</v>
      </c>
      <c r="H202" s="52" t="str">
        <f>სააგენტო!H202</f>
        <v/>
      </c>
      <c r="I202" s="12">
        <f>სააგენტო!I202</f>
        <v>0</v>
      </c>
      <c r="J202" s="12">
        <f>სააგენტო!J202</f>
        <v>0</v>
      </c>
      <c r="K202" s="12">
        <f>სააგენტო!K202</f>
        <v>0</v>
      </c>
      <c r="L202" s="43">
        <f>სააგენტო!L202</f>
        <v>0</v>
      </c>
      <c r="M202" s="52" t="str">
        <f>სააგენტო!M202</f>
        <v/>
      </c>
      <c r="N202" s="62">
        <f>სააგენტო!N202</f>
        <v>0</v>
      </c>
      <c r="O202" s="52" t="str">
        <f>სააგენტო!T202</f>
        <v/>
      </c>
      <c r="P202" s="62">
        <f>G202+სააგენტო!O202-K202</f>
        <v>0</v>
      </c>
    </row>
    <row r="203" spans="1:16" s="6" customFormat="1" ht="18" x14ac:dyDescent="0.25">
      <c r="A203" s="6" t="str">
        <f>სააგენტო!A203</f>
        <v>b</v>
      </c>
      <c r="B203" s="70" t="str">
        <f>სააგენტო!B203</f>
        <v/>
      </c>
      <c r="C203" s="29" t="str">
        <f>სააგენტო!C203</f>
        <v>სოციალური უზრუნველყოფა</v>
      </c>
      <c r="D203" s="11">
        <f>სააგენტო!D203</f>
        <v>2033800</v>
      </c>
      <c r="E203" s="11">
        <f>სააგენტო!E203</f>
        <v>2034536.7549999999</v>
      </c>
      <c r="F203" s="42">
        <f>სააგენტო!F203</f>
        <v>1498584.355</v>
      </c>
      <c r="G203" s="42">
        <f>სააგენტო!G203</f>
        <v>1498574.26929</v>
      </c>
      <c r="H203" s="51">
        <f>სააგენტო!H203</f>
        <v>0.99999326984165671</v>
      </c>
      <c r="I203" s="11">
        <f>სააგენტო!I203</f>
        <v>0</v>
      </c>
      <c r="J203" s="11">
        <f>სააგენტო!J203</f>
        <v>167346.20147</v>
      </c>
      <c r="K203" s="11">
        <f>სააგენტო!K203</f>
        <v>175136.76368999993</v>
      </c>
      <c r="L203" s="42">
        <f>სააგენტო!L203</f>
        <v>10.085710000013933</v>
      </c>
      <c r="M203" s="51">
        <f>სააგენტო!M203</f>
        <v>0.73656780375540576</v>
      </c>
      <c r="N203" s="61">
        <f>სააგენტო!N203</f>
        <v>535962.48570999992</v>
      </c>
      <c r="O203" s="51">
        <f>სააგენტო!T203</f>
        <v>0.99960463446628667</v>
      </c>
      <c r="P203" s="61">
        <f>G203+სააგენტო!O203-K203</f>
        <v>1852249.8056000001</v>
      </c>
    </row>
    <row r="204" spans="1:16" s="6" customFormat="1" ht="18" x14ac:dyDescent="0.25">
      <c r="A204" s="6" t="str">
        <f>სააგენტო!A204</f>
        <v>b</v>
      </c>
      <c r="B204" s="70" t="str">
        <f>სააგენტო!B204</f>
        <v/>
      </c>
      <c r="C204" s="29" t="str">
        <f>სააგენტო!C204</f>
        <v>სხვა ხარჯები</v>
      </c>
      <c r="D204" s="11">
        <f>სააგენტო!D204</f>
        <v>1000</v>
      </c>
      <c r="E204" s="11">
        <f>სააგენტო!E204</f>
        <v>1304.453</v>
      </c>
      <c r="F204" s="42">
        <f>სააგენტო!F204</f>
        <v>355.45299999999997</v>
      </c>
      <c r="G204" s="42">
        <f>სააგენტო!G204</f>
        <v>354.5052</v>
      </c>
      <c r="H204" s="51">
        <f>სააგენტო!H204</f>
        <v>0.99733354339392277</v>
      </c>
      <c r="I204" s="11">
        <f>სააგენტო!I204</f>
        <v>0</v>
      </c>
      <c r="J204" s="11">
        <f>სააგენტო!J204</f>
        <v>21.164749999999998</v>
      </c>
      <c r="K204" s="11">
        <f>სააგენტო!K204</f>
        <v>198.85889</v>
      </c>
      <c r="L204" s="42">
        <f>სააგენტო!L204</f>
        <v>0.94779999999997244</v>
      </c>
      <c r="M204" s="51">
        <f>სააგენტო!M204</f>
        <v>0.27176540664937721</v>
      </c>
      <c r="N204" s="61">
        <f>სააგენტო!N204</f>
        <v>949.94779999999992</v>
      </c>
      <c r="O204" s="51">
        <f>სააგენტო!T204</f>
        <v>0.27176540664937721</v>
      </c>
      <c r="P204" s="61">
        <f>G204+სააგენტო!O204-K204</f>
        <v>221.44631000000001</v>
      </c>
    </row>
    <row r="205" spans="1:16" s="6" customFormat="1" x14ac:dyDescent="0.25">
      <c r="A205" s="6" t="str">
        <f>სააგენტო!A205</f>
        <v>b</v>
      </c>
      <c r="B205" s="69" t="str">
        <f>სააგენტო!B205</f>
        <v/>
      </c>
      <c r="C205" s="13" t="str">
        <f>სააგენტო!C205</f>
        <v>არაფინანსური აქტივების ზრდა</v>
      </c>
      <c r="D205" s="14">
        <f>სააგენტო!D205</f>
        <v>0</v>
      </c>
      <c r="E205" s="14">
        <f>სააგენტო!E205</f>
        <v>0</v>
      </c>
      <c r="F205" s="44">
        <f>სააგენტო!F205</f>
        <v>0</v>
      </c>
      <c r="G205" s="44">
        <f>სააგენტო!G205</f>
        <v>0</v>
      </c>
      <c r="H205" s="53" t="str">
        <f>სააგენტო!H205</f>
        <v/>
      </c>
      <c r="I205" s="14">
        <f>სააგენტო!I205</f>
        <v>0</v>
      </c>
      <c r="J205" s="14">
        <f>სააგენტო!J205</f>
        <v>0</v>
      </c>
      <c r="K205" s="14">
        <f>სააგენტო!K205</f>
        <v>0</v>
      </c>
      <c r="L205" s="44">
        <f>სააგენტო!L205</f>
        <v>0</v>
      </c>
      <c r="M205" s="53" t="str">
        <f>სააგენტო!M205</f>
        <v/>
      </c>
      <c r="N205" s="63">
        <f>სააგენტო!N205</f>
        <v>0</v>
      </c>
      <c r="O205" s="53" t="str">
        <f>სააგენტო!T205</f>
        <v/>
      </c>
      <c r="P205" s="63">
        <f>G205+სააგენტო!O205-K205</f>
        <v>0</v>
      </c>
    </row>
    <row r="206" spans="1:16" s="6" customFormat="1" x14ac:dyDescent="0.25">
      <c r="A206" s="6" t="str">
        <f>სააგენტო!A206</f>
        <v>b</v>
      </c>
      <c r="B206" s="69" t="str">
        <f>სააგენტო!B206</f>
        <v/>
      </c>
      <c r="C206" s="13" t="str">
        <f>სააგენტო!C206</f>
        <v>ფინანსური აქტივების ზრდა</v>
      </c>
      <c r="D206" s="14">
        <f>სააგენტო!D206</f>
        <v>0</v>
      </c>
      <c r="E206" s="14">
        <f>სააგენტო!E206</f>
        <v>0</v>
      </c>
      <c r="F206" s="44">
        <f>სააგენტო!F206</f>
        <v>0</v>
      </c>
      <c r="G206" s="44">
        <f>სააგენტო!G206</f>
        <v>0</v>
      </c>
      <c r="H206" s="53" t="str">
        <f>სააგენტო!H206</f>
        <v/>
      </c>
      <c r="I206" s="14">
        <f>სააგენტო!I206</f>
        <v>0</v>
      </c>
      <c r="J206" s="14">
        <f>სააგენტო!J206</f>
        <v>0</v>
      </c>
      <c r="K206" s="14">
        <f>სააგენტო!K206</f>
        <v>0</v>
      </c>
      <c r="L206" s="44">
        <f>სააგენტო!L206</f>
        <v>0</v>
      </c>
      <c r="M206" s="53" t="str">
        <f>სააგენტო!M206</f>
        <v/>
      </c>
      <c r="N206" s="63">
        <f>სააგენტო!N206</f>
        <v>0</v>
      </c>
      <c r="O206" s="53" t="str">
        <f>სააგენტო!T206</f>
        <v/>
      </c>
      <c r="P206" s="63">
        <f>G206+სააგენტო!O206-K206</f>
        <v>0</v>
      </c>
    </row>
    <row r="207" spans="1:16" s="6" customFormat="1" ht="18.75" thickBot="1" x14ac:dyDescent="0.3">
      <c r="A207" s="6" t="str">
        <f>სააგენტო!A207</f>
        <v>b</v>
      </c>
      <c r="B207" s="71" t="str">
        <f>სააგენტო!B207</f>
        <v/>
      </c>
      <c r="C207" s="15" t="str">
        <f>სააგენტო!C207</f>
        <v>ვალდებულებების კლება</v>
      </c>
      <c r="D207" s="16">
        <f>სააგენტო!D207</f>
        <v>0</v>
      </c>
      <c r="E207" s="16">
        <f>სააგენტო!E207</f>
        <v>5.6920000000000002</v>
      </c>
      <c r="F207" s="45">
        <f>სააგენტო!F207</f>
        <v>5.6920000000000002</v>
      </c>
      <c r="G207" s="45">
        <f>სააგენტო!G207</f>
        <v>5.6912200000000004</v>
      </c>
      <c r="H207" s="54">
        <f>სააგენტო!H207</f>
        <v>0.99986296556570631</v>
      </c>
      <c r="I207" s="16">
        <f>სააგენტო!I207</f>
        <v>0</v>
      </c>
      <c r="J207" s="16">
        <f>სააგენტო!J207</f>
        <v>0</v>
      </c>
      <c r="K207" s="16">
        <f>სააგენტო!K207</f>
        <v>0</v>
      </c>
      <c r="L207" s="45">
        <f>სააგენტო!L207</f>
        <v>7.7999999999978087E-4</v>
      </c>
      <c r="M207" s="54">
        <f>სააგენტო!M207</f>
        <v>0.99986296556570631</v>
      </c>
      <c r="N207" s="64">
        <f>სააგენტო!N207</f>
        <v>7.7999999999978087E-4</v>
      </c>
      <c r="O207" s="54">
        <f>სააგენტო!T207</f>
        <v>0.99986296556570631</v>
      </c>
      <c r="P207" s="64">
        <f>G207+სააგენტო!O207-K207</f>
        <v>5.6912200000000004</v>
      </c>
    </row>
    <row r="208" spans="1:16" s="6" customFormat="1" ht="17.25" thickTop="1" thickBot="1" x14ac:dyDescent="0.3">
      <c r="A208" s="6" t="str">
        <f>სააგენტო!A208</f>
        <v>a</v>
      </c>
      <c r="B208" s="67" t="str">
        <f>სააგენტო!B208</f>
        <v>35 02 01</v>
      </c>
      <c r="C208" s="19" t="str">
        <f>სააგენტო!C208</f>
        <v>საპენსიო უზრუნველყოფა</v>
      </c>
      <c r="D208" s="7">
        <f>სააგენტო!D208</f>
        <v>1390000</v>
      </c>
      <c r="E208" s="7">
        <f>სააგენტო!E208</f>
        <v>1390000</v>
      </c>
      <c r="F208" s="40">
        <f>სააგენტო!F208</f>
        <v>1032023.1000000001</v>
      </c>
      <c r="G208" s="40">
        <f>სააგენტო!G208</f>
        <v>1032018.39931</v>
      </c>
      <c r="H208" s="49">
        <f>სააგენტო!H208</f>
        <v>0.99999544516978345</v>
      </c>
      <c r="I208" s="7">
        <f>სააგენტო!I208</f>
        <v>0</v>
      </c>
      <c r="J208" s="7">
        <f>სააგენტო!J208</f>
        <v>113730.48749000003</v>
      </c>
      <c r="K208" s="7">
        <f>სააგენტო!K208</f>
        <v>121840.31613000005</v>
      </c>
      <c r="L208" s="40">
        <f>სააგენტო!L208</f>
        <v>4.7006900000851601</v>
      </c>
      <c r="M208" s="49">
        <f>სააგენტო!M208</f>
        <v>0.74245928007913664</v>
      </c>
      <c r="N208" s="59">
        <f>სააგენტო!N208</f>
        <v>357981.60068999999</v>
      </c>
      <c r="O208" s="49">
        <f>სააგენტო!T208</f>
        <v>1.006933093028777</v>
      </c>
      <c r="P208" s="59">
        <f>G208+სააგენტო!O208-K208</f>
        <v>1261710.6831799997</v>
      </c>
    </row>
    <row r="209" spans="1:16" s="6" customFormat="1" ht="18.75" thickTop="1" x14ac:dyDescent="0.25">
      <c r="A209" s="6" t="str">
        <f>სააგენტო!A209</f>
        <v>b</v>
      </c>
      <c r="B209" s="69" t="str">
        <f>სააგენტო!B209</f>
        <v/>
      </c>
      <c r="C209" s="8" t="str">
        <f>სააგენტო!C209</f>
        <v>ხარჯები</v>
      </c>
      <c r="D209" s="9">
        <f>სააგენტო!D209</f>
        <v>1390000</v>
      </c>
      <c r="E209" s="9">
        <f>სააგენტო!E209</f>
        <v>1389994.943</v>
      </c>
      <c r="F209" s="41">
        <f>სააგენტო!F209</f>
        <v>1032018.0430000001</v>
      </c>
      <c r="G209" s="41">
        <f>სააგენტო!G209</f>
        <v>1032013.34309</v>
      </c>
      <c r="H209" s="50">
        <f>სააგენტო!H209</f>
        <v>0.99999544590326506</v>
      </c>
      <c r="I209" s="9">
        <f>სააგენტო!I209</f>
        <v>0</v>
      </c>
      <c r="J209" s="9">
        <f>სააგენტო!J209</f>
        <v>113730.48749000003</v>
      </c>
      <c r="K209" s="9">
        <f>სააგენტო!K209</f>
        <v>121840.31613000005</v>
      </c>
      <c r="L209" s="41">
        <f>სააგენტო!L209</f>
        <v>4.6999100000830367</v>
      </c>
      <c r="M209" s="50">
        <f>სააგენტო!M209</f>
        <v>0.74245834367039132</v>
      </c>
      <c r="N209" s="60">
        <f>სააგენტო!N209</f>
        <v>357981.59990999999</v>
      </c>
      <c r="O209" s="50">
        <f>სააგენტო!T209</f>
        <v>1.006933118813512</v>
      </c>
      <c r="P209" s="60">
        <f>G209+სააგენტო!O209-K209</f>
        <v>1261705.62696</v>
      </c>
    </row>
    <row r="210" spans="1:16" s="6" customFormat="1" ht="18" x14ac:dyDescent="0.25">
      <c r="A210" s="6" t="str">
        <f>სააგენტო!A210</f>
        <v>b</v>
      </c>
      <c r="B210" s="70" t="str">
        <f>სააგენტო!B210</f>
        <v/>
      </c>
      <c r="C210" s="29" t="str">
        <f>სააგენტო!C210</f>
        <v>შრომის ანაზღაურება</v>
      </c>
      <c r="D210" s="12">
        <f>სააგენტო!D210</f>
        <v>0</v>
      </c>
      <c r="E210" s="12">
        <f>სააგენტო!E210</f>
        <v>0</v>
      </c>
      <c r="F210" s="43">
        <f>სააგენტო!F210</f>
        <v>0</v>
      </c>
      <c r="G210" s="43">
        <f>სააგენტო!G210</f>
        <v>0</v>
      </c>
      <c r="H210" s="52" t="str">
        <f>სააგენტო!H210</f>
        <v/>
      </c>
      <c r="I210" s="12">
        <f>სააგენტო!I210</f>
        <v>0</v>
      </c>
      <c r="J210" s="12">
        <f>სააგენტო!J210</f>
        <v>0</v>
      </c>
      <c r="K210" s="12">
        <f>სააგენტო!K210</f>
        <v>0</v>
      </c>
      <c r="L210" s="43">
        <f>სააგენტო!L210</f>
        <v>0</v>
      </c>
      <c r="M210" s="52" t="str">
        <f>სააგენტო!M210</f>
        <v/>
      </c>
      <c r="N210" s="62">
        <f>სააგენტო!N210</f>
        <v>0</v>
      </c>
      <c r="O210" s="52" t="str">
        <f>სააგენტო!T210</f>
        <v/>
      </c>
      <c r="P210" s="62">
        <f>G210+სააგენტო!O210-K210</f>
        <v>0</v>
      </c>
    </row>
    <row r="211" spans="1:16" s="6" customFormat="1" ht="18" x14ac:dyDescent="0.25">
      <c r="A211" s="6" t="str">
        <f>სააგენტო!A211</f>
        <v>b</v>
      </c>
      <c r="B211" s="70" t="str">
        <f>სააგენტო!B211</f>
        <v/>
      </c>
      <c r="C211" s="29" t="str">
        <f>სააგენტო!C211</f>
        <v>საქონელი და მომსახურება</v>
      </c>
      <c r="D211" s="12">
        <f>სააგენტო!D211</f>
        <v>0</v>
      </c>
      <c r="E211" s="12">
        <f>სააგენტო!E211</f>
        <v>0</v>
      </c>
      <c r="F211" s="43">
        <f>სააგენტო!F211</f>
        <v>0</v>
      </c>
      <c r="G211" s="43">
        <f>სააგენტო!G211</f>
        <v>0</v>
      </c>
      <c r="H211" s="52" t="str">
        <f>სააგენტო!H211</f>
        <v/>
      </c>
      <c r="I211" s="12">
        <f>სააგენტო!I211</f>
        <v>0</v>
      </c>
      <c r="J211" s="12">
        <f>სააგენტო!J211</f>
        <v>0</v>
      </c>
      <c r="K211" s="12">
        <f>სააგენტო!K211</f>
        <v>0</v>
      </c>
      <c r="L211" s="43">
        <f>სააგენტო!L211</f>
        <v>0</v>
      </c>
      <c r="M211" s="52" t="str">
        <f>სააგენტო!M211</f>
        <v/>
      </c>
      <c r="N211" s="62">
        <f>სააგენტო!N211</f>
        <v>0</v>
      </c>
      <c r="O211" s="52" t="str">
        <f>სააგენტო!T211</f>
        <v/>
      </c>
      <c r="P211" s="62">
        <f>G211+სააგენტო!O211-K211</f>
        <v>0</v>
      </c>
    </row>
    <row r="212" spans="1:16" s="6" customFormat="1" ht="18" x14ac:dyDescent="0.25">
      <c r="A212" s="6" t="str">
        <f>სააგენტო!A212</f>
        <v>b</v>
      </c>
      <c r="B212" s="70" t="str">
        <f>სააგენტო!B212</f>
        <v/>
      </c>
      <c r="C212" s="29" t="str">
        <f>სააგენტო!C212</f>
        <v>პროცენტი</v>
      </c>
      <c r="D212" s="12">
        <f>სააგენტო!D212</f>
        <v>0</v>
      </c>
      <c r="E212" s="12">
        <f>სააგენტო!E212</f>
        <v>0</v>
      </c>
      <c r="F212" s="43">
        <f>სააგენტო!F212</f>
        <v>0</v>
      </c>
      <c r="G212" s="43">
        <f>სააგენტო!G212</f>
        <v>0</v>
      </c>
      <c r="H212" s="52" t="str">
        <f>სააგენტო!H212</f>
        <v/>
      </c>
      <c r="I212" s="12">
        <f>სააგენტო!I212</f>
        <v>0</v>
      </c>
      <c r="J212" s="12">
        <f>სააგენტო!J212</f>
        <v>0</v>
      </c>
      <c r="K212" s="12">
        <f>სააგენტო!K212</f>
        <v>0</v>
      </c>
      <c r="L212" s="43">
        <f>სააგენტო!L212</f>
        <v>0</v>
      </c>
      <c r="M212" s="52" t="str">
        <f>სააგენტო!M212</f>
        <v/>
      </c>
      <c r="N212" s="62">
        <f>სააგენტო!N212</f>
        <v>0</v>
      </c>
      <c r="O212" s="52" t="str">
        <f>სააგენტო!T212</f>
        <v/>
      </c>
      <c r="P212" s="62">
        <f>G212+სააგენტო!O212-K212</f>
        <v>0</v>
      </c>
    </row>
    <row r="213" spans="1:16" s="6" customFormat="1" ht="18" x14ac:dyDescent="0.25">
      <c r="A213" s="6" t="str">
        <f>სააგენტო!A213</f>
        <v>b</v>
      </c>
      <c r="B213" s="70" t="str">
        <f>სააგენტო!B213</f>
        <v/>
      </c>
      <c r="C213" s="29" t="str">
        <f>სააგენტო!C213</f>
        <v>სუბსიდიები</v>
      </c>
      <c r="D213" s="12">
        <f>სააგენტო!D213</f>
        <v>0</v>
      </c>
      <c r="E213" s="12">
        <f>სააგენტო!E213</f>
        <v>0</v>
      </c>
      <c r="F213" s="43">
        <f>სააგენტო!F213</f>
        <v>0</v>
      </c>
      <c r="G213" s="43">
        <f>სააგენტო!G213</f>
        <v>0</v>
      </c>
      <c r="H213" s="52" t="str">
        <f>სააგენტო!H213</f>
        <v/>
      </c>
      <c r="I213" s="12">
        <f>სააგენტო!I213</f>
        <v>0</v>
      </c>
      <c r="J213" s="12">
        <f>სააგენტო!J213</f>
        <v>0</v>
      </c>
      <c r="K213" s="12">
        <f>სააგენტო!K213</f>
        <v>0</v>
      </c>
      <c r="L213" s="43">
        <f>სააგენტო!L213</f>
        <v>0</v>
      </c>
      <c r="M213" s="52" t="str">
        <f>სააგენტო!M213</f>
        <v/>
      </c>
      <c r="N213" s="62">
        <f>სააგენტო!N213</f>
        <v>0</v>
      </c>
      <c r="O213" s="52" t="str">
        <f>სააგენტო!T213</f>
        <v/>
      </c>
      <c r="P213" s="62">
        <f>G213+სააგენტო!O213-K213</f>
        <v>0</v>
      </c>
    </row>
    <row r="214" spans="1:16" s="6" customFormat="1" ht="18" x14ac:dyDescent="0.25">
      <c r="A214" s="6" t="str">
        <f>სააგენტო!A214</f>
        <v>b</v>
      </c>
      <c r="B214" s="70" t="str">
        <f>სააგენტო!B214</f>
        <v/>
      </c>
      <c r="C214" s="29" t="str">
        <f>სააგენტო!C214</f>
        <v>გრანტები</v>
      </c>
      <c r="D214" s="12">
        <f>სააგენტო!D214</f>
        <v>0</v>
      </c>
      <c r="E214" s="12">
        <f>სააგენტო!E214</f>
        <v>0</v>
      </c>
      <c r="F214" s="43">
        <f>სააგენტო!F214</f>
        <v>0</v>
      </c>
      <c r="G214" s="43">
        <f>სააგენტო!G214</f>
        <v>0</v>
      </c>
      <c r="H214" s="52" t="str">
        <f>სააგენტო!H214</f>
        <v/>
      </c>
      <c r="I214" s="12">
        <f>სააგენტო!I214</f>
        <v>0</v>
      </c>
      <c r="J214" s="12">
        <f>სააგენტო!J214</f>
        <v>0</v>
      </c>
      <c r="K214" s="12">
        <f>სააგენტო!K214</f>
        <v>0</v>
      </c>
      <c r="L214" s="43">
        <f>სააგენტო!L214</f>
        <v>0</v>
      </c>
      <c r="M214" s="52" t="str">
        <f>სააგენტო!M214</f>
        <v/>
      </c>
      <c r="N214" s="62">
        <f>სააგენტო!N214</f>
        <v>0</v>
      </c>
      <c r="O214" s="52" t="str">
        <f>სააგენტო!T214</f>
        <v/>
      </c>
      <c r="P214" s="62">
        <f>G214+სააგენტო!O214-K214</f>
        <v>0</v>
      </c>
    </row>
    <row r="215" spans="1:16" s="6" customFormat="1" ht="18" x14ac:dyDescent="0.25">
      <c r="A215" s="6" t="str">
        <f>სააგენტო!A215</f>
        <v>b</v>
      </c>
      <c r="B215" s="70" t="str">
        <f>სააგენტო!B215</f>
        <v/>
      </c>
      <c r="C215" s="29" t="str">
        <f>სააგენტო!C215</f>
        <v>სოციალური უზრუნველყოფა</v>
      </c>
      <c r="D215" s="11">
        <f>სააგენტო!D215</f>
        <v>1390000</v>
      </c>
      <c r="E215" s="11">
        <f>სააგენტო!E215</f>
        <v>1389969.08</v>
      </c>
      <c r="F215" s="42">
        <f>სააგენტო!F215</f>
        <v>1031992.18</v>
      </c>
      <c r="G215" s="42">
        <f>სააგენტო!G215</f>
        <v>1031987.48089</v>
      </c>
      <c r="H215" s="51">
        <f>სააგენტო!H215</f>
        <v>0.99999544656433337</v>
      </c>
      <c r="I215" s="11">
        <f>სააგენტო!I215</f>
        <v>0</v>
      </c>
      <c r="J215" s="11">
        <f>სააგენტო!J215</f>
        <v>113725.08354000002</v>
      </c>
      <c r="K215" s="11">
        <f>სააგენტო!K215</f>
        <v>121838.79304000002</v>
      </c>
      <c r="L215" s="42">
        <f>სააგენტო!L215</f>
        <v>4.6991100000450388</v>
      </c>
      <c r="M215" s="51">
        <f>სააგენტო!M215</f>
        <v>0.74245355219700282</v>
      </c>
      <c r="N215" s="61">
        <f>სააგენტო!N215</f>
        <v>357981.59911000007</v>
      </c>
      <c r="O215" s="51">
        <f>სააგენტო!T215</f>
        <v>1.0069332483928346</v>
      </c>
      <c r="P215" s="61">
        <f>G215+სააგენტო!O215-K215</f>
        <v>1261681.28785</v>
      </c>
    </row>
    <row r="216" spans="1:16" s="6" customFormat="1" ht="18" x14ac:dyDescent="0.25">
      <c r="A216" s="6" t="str">
        <f>სააგენტო!A216</f>
        <v>b</v>
      </c>
      <c r="B216" s="70" t="str">
        <f>სააგენტო!B216</f>
        <v/>
      </c>
      <c r="C216" s="29" t="str">
        <f>სააგენტო!C216</f>
        <v>სხვა ხარჯები</v>
      </c>
      <c r="D216" s="11">
        <f>სააგენტო!D216</f>
        <v>0</v>
      </c>
      <c r="E216" s="11">
        <f>სააგენტო!E216</f>
        <v>25.863</v>
      </c>
      <c r="F216" s="42">
        <f>სააგენტო!F216</f>
        <v>25.863</v>
      </c>
      <c r="G216" s="42">
        <f>სააგენტო!G216</f>
        <v>25.862200000000001</v>
      </c>
      <c r="H216" s="51">
        <f>სააგენტო!H216</f>
        <v>0.99996906778022665</v>
      </c>
      <c r="I216" s="11">
        <f>სააგენტო!I216</f>
        <v>0</v>
      </c>
      <c r="J216" s="11">
        <f>სააგენტო!J216</f>
        <v>5.40395</v>
      </c>
      <c r="K216" s="11">
        <f>სააგენტო!K216</f>
        <v>1.5230899999999998</v>
      </c>
      <c r="L216" s="42">
        <f>სააგენტო!L216</f>
        <v>7.9999999999813554E-4</v>
      </c>
      <c r="M216" s="51">
        <f>სააგენტო!M216</f>
        <v>0.99996906778022665</v>
      </c>
      <c r="N216" s="61">
        <f>სააგენტო!N216</f>
        <v>7.9999999999813554E-4</v>
      </c>
      <c r="O216" s="51">
        <f>სააგენტო!T216</f>
        <v>0.99996906778022665</v>
      </c>
      <c r="P216" s="61">
        <f>G216+სააგენტო!O216-K216</f>
        <v>24.339110000000002</v>
      </c>
    </row>
    <row r="217" spans="1:16" s="6" customFormat="1" x14ac:dyDescent="0.25">
      <c r="A217" s="6" t="str">
        <f>სააგენტო!A217</f>
        <v>b</v>
      </c>
      <c r="B217" s="69" t="str">
        <f>სააგენტო!B217</f>
        <v/>
      </c>
      <c r="C217" s="13" t="str">
        <f>სააგენტო!C217</f>
        <v>არაფინანსური აქტივების ზრდა</v>
      </c>
      <c r="D217" s="14">
        <f>სააგენტო!D217</f>
        <v>0</v>
      </c>
      <c r="E217" s="14">
        <f>სააგენტო!E217</f>
        <v>0</v>
      </c>
      <c r="F217" s="44">
        <f>სააგენტო!F217</f>
        <v>0</v>
      </c>
      <c r="G217" s="44">
        <f>სააგენტო!G217</f>
        <v>0</v>
      </c>
      <c r="H217" s="53" t="str">
        <f>სააგენტო!H217</f>
        <v/>
      </c>
      <c r="I217" s="14">
        <f>სააგენტო!I217</f>
        <v>0</v>
      </c>
      <c r="J217" s="14">
        <f>სააგენტო!J217</f>
        <v>0</v>
      </c>
      <c r="K217" s="14">
        <f>სააგენტო!K217</f>
        <v>0</v>
      </c>
      <c r="L217" s="44">
        <f>სააგენტო!L217</f>
        <v>0</v>
      </c>
      <c r="M217" s="53" t="str">
        <f>სააგენტო!M217</f>
        <v/>
      </c>
      <c r="N217" s="63">
        <f>სააგენტო!N217</f>
        <v>0</v>
      </c>
      <c r="O217" s="53" t="str">
        <f>სააგენტო!T217</f>
        <v/>
      </c>
      <c r="P217" s="63">
        <f>G217+სააგენტო!O217-K217</f>
        <v>0</v>
      </c>
    </row>
    <row r="218" spans="1:16" s="6" customFormat="1" x14ac:dyDescent="0.25">
      <c r="A218" s="6" t="str">
        <f>სააგენტო!A218</f>
        <v>b</v>
      </c>
      <c r="B218" s="69" t="str">
        <f>სააგენტო!B218</f>
        <v/>
      </c>
      <c r="C218" s="13" t="str">
        <f>სააგენტო!C218</f>
        <v>ფინანსური აქტივების ზრდა</v>
      </c>
      <c r="D218" s="14">
        <f>სააგენტო!D218</f>
        <v>0</v>
      </c>
      <c r="E218" s="14">
        <f>სააგენტო!E218</f>
        <v>0</v>
      </c>
      <c r="F218" s="44">
        <f>სააგენტო!F218</f>
        <v>0</v>
      </c>
      <c r="G218" s="44">
        <f>სააგენტო!G218</f>
        <v>0</v>
      </c>
      <c r="H218" s="53" t="str">
        <f>სააგენტო!H218</f>
        <v/>
      </c>
      <c r="I218" s="14">
        <f>სააგენტო!I218</f>
        <v>0</v>
      </c>
      <c r="J218" s="14">
        <f>სააგენტო!J218</f>
        <v>0</v>
      </c>
      <c r="K218" s="14">
        <f>სააგენტო!K218</f>
        <v>0</v>
      </c>
      <c r="L218" s="44">
        <f>სააგენტო!L218</f>
        <v>0</v>
      </c>
      <c r="M218" s="53" t="str">
        <f>სააგენტო!M218</f>
        <v/>
      </c>
      <c r="N218" s="63">
        <f>სააგენტო!N218</f>
        <v>0</v>
      </c>
      <c r="O218" s="53" t="str">
        <f>სააგენტო!T218</f>
        <v/>
      </c>
      <c r="P218" s="63">
        <f>G218+სააგენტო!O218-K218</f>
        <v>0</v>
      </c>
    </row>
    <row r="219" spans="1:16" s="6" customFormat="1" ht="18.75" thickBot="1" x14ac:dyDescent="0.3">
      <c r="A219" s="6" t="str">
        <f>სააგენტო!A219</f>
        <v>b</v>
      </c>
      <c r="B219" s="71" t="str">
        <f>სააგენტო!B219</f>
        <v/>
      </c>
      <c r="C219" s="15" t="str">
        <f>სააგენტო!C219</f>
        <v>ვალდებულებების კლება</v>
      </c>
      <c r="D219" s="16">
        <f>სააგენტო!D219</f>
        <v>0</v>
      </c>
      <c r="E219" s="16">
        <f>სააგენტო!E219</f>
        <v>5.0570000000000004</v>
      </c>
      <c r="F219" s="45">
        <f>სააგენტო!F219</f>
        <v>5.0570000000000004</v>
      </c>
      <c r="G219" s="45">
        <f>სააგენტო!G219</f>
        <v>5.0562200000000006</v>
      </c>
      <c r="H219" s="54">
        <f>სააგენტო!H219</f>
        <v>0.99984575835475586</v>
      </c>
      <c r="I219" s="16">
        <f>სააგენტო!I219</f>
        <v>0</v>
      </c>
      <c r="J219" s="16">
        <f>სააგენტო!J219</f>
        <v>0</v>
      </c>
      <c r="K219" s="16">
        <f>სააგენტო!K219</f>
        <v>0</v>
      </c>
      <c r="L219" s="45">
        <f>სააგენტო!L219</f>
        <v>7.7999999999978087E-4</v>
      </c>
      <c r="M219" s="54">
        <f>სააგენტო!M219</f>
        <v>0.99984575835475586</v>
      </c>
      <c r="N219" s="64">
        <f>სააგენტო!N219</f>
        <v>7.7999999999978087E-4</v>
      </c>
      <c r="O219" s="54">
        <f>სააგენტო!T219</f>
        <v>0.99984575835475586</v>
      </c>
      <c r="P219" s="64">
        <f>G219+სააგენტო!O219-K219</f>
        <v>5.0562200000000006</v>
      </c>
    </row>
    <row r="220" spans="1:16" s="6" customFormat="1" ht="17.25" thickTop="1" thickBot="1" x14ac:dyDescent="0.3">
      <c r="A220" s="6" t="str">
        <f>სააგენტო!A220</f>
        <v>a</v>
      </c>
      <c r="B220" s="67" t="str">
        <f>სააგენტო!B220</f>
        <v>35 02 02</v>
      </c>
      <c r="C220" s="19" t="str">
        <f>სააგენტო!C220</f>
        <v>სოციალური დახმარებები</v>
      </c>
      <c r="D220" s="7">
        <f>სააგენტო!D220</f>
        <v>631000</v>
      </c>
      <c r="E220" s="7">
        <f>სააგენტო!E220</f>
        <v>631000</v>
      </c>
      <c r="F220" s="40">
        <f>სააგენტო!F220</f>
        <v>455545.00000000006</v>
      </c>
      <c r="G220" s="40">
        <f>სააგენტო!G220</f>
        <v>455528.21552000003</v>
      </c>
      <c r="H220" s="49">
        <f>სააგენტო!H220</f>
        <v>0.99996315516579037</v>
      </c>
      <c r="I220" s="7">
        <f>სააგენტო!I220</f>
        <v>0</v>
      </c>
      <c r="J220" s="7">
        <f>სააგენტო!J220</f>
        <v>52296.19812999999</v>
      </c>
      <c r="K220" s="7">
        <f>სააგენტო!K220</f>
        <v>52224.448119999957</v>
      </c>
      <c r="L220" s="40">
        <f>სააგენტო!L220</f>
        <v>16.784480000031181</v>
      </c>
      <c r="M220" s="49">
        <f>სააგენტო!M220</f>
        <v>0.72191476310618075</v>
      </c>
      <c r="N220" s="59">
        <f>სააგენტო!N220</f>
        <v>175471.78447999997</v>
      </c>
      <c r="O220" s="49">
        <f>სააგენტო!T220</f>
        <v>0.97976040494453254</v>
      </c>
      <c r="P220" s="59">
        <f>G220+სააგენტო!O220-K220</f>
        <v>577054.16740000003</v>
      </c>
    </row>
    <row r="221" spans="1:16" s="6" customFormat="1" ht="18.75" thickTop="1" x14ac:dyDescent="0.25">
      <c r="A221" s="6" t="str">
        <f>სააგენტო!A221</f>
        <v>b</v>
      </c>
      <c r="B221" s="69" t="str">
        <f>სააგენტო!B221</f>
        <v/>
      </c>
      <c r="C221" s="8" t="str">
        <f>სააგენტო!C221</f>
        <v>ხარჯები</v>
      </c>
      <c r="D221" s="9">
        <f>სააგენტო!D221</f>
        <v>631000</v>
      </c>
      <c r="E221" s="9">
        <f>სააგენტო!E221</f>
        <v>630999.36499999999</v>
      </c>
      <c r="F221" s="41">
        <f>სააგენტო!F221</f>
        <v>455544.36500000005</v>
      </c>
      <c r="G221" s="41">
        <f>სააგენტო!G221</f>
        <v>455527.58052000002</v>
      </c>
      <c r="H221" s="50">
        <f>სააგენტო!H221</f>
        <v>0.99996315511443101</v>
      </c>
      <c r="I221" s="9">
        <f>სააგენტო!I221</f>
        <v>0</v>
      </c>
      <c r="J221" s="9">
        <f>სააგენტო!J221</f>
        <v>52296.19812999999</v>
      </c>
      <c r="K221" s="9">
        <f>სააგენტო!K221</f>
        <v>52224.448119999957</v>
      </c>
      <c r="L221" s="41">
        <f>სააგენტო!L221</f>
        <v>16.784480000031181</v>
      </c>
      <c r="M221" s="50">
        <f>სააგენტო!M221</f>
        <v>0.7219144832578398</v>
      </c>
      <c r="N221" s="60">
        <f>სააგენტო!N221</f>
        <v>175471.78447999997</v>
      </c>
      <c r="O221" s="50">
        <f>სააგენტო!T221</f>
        <v>0.9797603845766153</v>
      </c>
      <c r="P221" s="60">
        <f>G221+სააგენტო!O221-K221</f>
        <v>577053.53240000003</v>
      </c>
    </row>
    <row r="222" spans="1:16" s="6" customFormat="1" ht="18" x14ac:dyDescent="0.25">
      <c r="A222" s="6" t="str">
        <f>სააგენტო!A222</f>
        <v>b</v>
      </c>
      <c r="B222" s="70" t="str">
        <f>სააგენტო!B222</f>
        <v/>
      </c>
      <c r="C222" s="29" t="str">
        <f>სააგენტო!C222</f>
        <v>შრომის ანაზღაურება</v>
      </c>
      <c r="D222" s="12">
        <f>სააგენტო!D222</f>
        <v>0</v>
      </c>
      <c r="E222" s="12">
        <f>სააგენტო!E222</f>
        <v>0</v>
      </c>
      <c r="F222" s="43">
        <f>სააგენტო!F222</f>
        <v>0</v>
      </c>
      <c r="G222" s="43">
        <f>სააგენტო!G222</f>
        <v>0</v>
      </c>
      <c r="H222" s="52" t="str">
        <f>სააგენტო!H222</f>
        <v/>
      </c>
      <c r="I222" s="12">
        <f>სააგენტო!I222</f>
        <v>0</v>
      </c>
      <c r="J222" s="12">
        <f>სააგენტო!J222</f>
        <v>0</v>
      </c>
      <c r="K222" s="12">
        <f>სააგენტო!K222</f>
        <v>0</v>
      </c>
      <c r="L222" s="43">
        <f>სააგენტო!L222</f>
        <v>0</v>
      </c>
      <c r="M222" s="52" t="str">
        <f>სააგენტო!M222</f>
        <v/>
      </c>
      <c r="N222" s="62">
        <f>სააგენტო!N222</f>
        <v>0</v>
      </c>
      <c r="O222" s="52" t="str">
        <f>სააგენტო!T222</f>
        <v/>
      </c>
      <c r="P222" s="62">
        <f>G222+სააგენტო!O222-K222</f>
        <v>0</v>
      </c>
    </row>
    <row r="223" spans="1:16" s="6" customFormat="1" ht="18" x14ac:dyDescent="0.25">
      <c r="A223" s="6" t="str">
        <f>სააგენტო!A223</f>
        <v>b</v>
      </c>
      <c r="B223" s="70" t="str">
        <f>სააგენტო!B223</f>
        <v/>
      </c>
      <c r="C223" s="29" t="str">
        <f>სააგენტო!C223</f>
        <v>საქონელი და მომსახურება</v>
      </c>
      <c r="D223" s="11">
        <f>სააგენტო!D223</f>
        <v>5400</v>
      </c>
      <c r="E223" s="11">
        <f>სააგენტო!E223</f>
        <v>4633</v>
      </c>
      <c r="F223" s="42">
        <f>სააგენტო!F223</f>
        <v>2043</v>
      </c>
      <c r="G223" s="42">
        <f>სააგენტო!G223</f>
        <v>2026.2178000000001</v>
      </c>
      <c r="H223" s="51">
        <f>სააგენტო!H223</f>
        <v>0.99178551150269223</v>
      </c>
      <c r="I223" s="11">
        <f>სააგენტო!I223</f>
        <v>0</v>
      </c>
      <c r="J223" s="11">
        <f>სააგენტო!J223</f>
        <v>125.64229999999998</v>
      </c>
      <c r="K223" s="11">
        <f>სააგენტო!K223</f>
        <v>322.54195000000004</v>
      </c>
      <c r="L223" s="42">
        <f>სააგენტო!L223</f>
        <v>16.782199999999875</v>
      </c>
      <c r="M223" s="51">
        <f>სააგენტო!M223</f>
        <v>0.4373446578890568</v>
      </c>
      <c r="N223" s="61">
        <f>სააგენტო!N223</f>
        <v>2606.7821999999996</v>
      </c>
      <c r="O223" s="51">
        <f>სააგენტო!T223</f>
        <v>0.69635609756097572</v>
      </c>
      <c r="P223" s="61">
        <f>G223+სააგენტო!O223-K223</f>
        <v>3071.27585</v>
      </c>
    </row>
    <row r="224" spans="1:16" s="6" customFormat="1" ht="18" x14ac:dyDescent="0.25">
      <c r="A224" s="6" t="str">
        <f>სააგენტო!A224</f>
        <v>b</v>
      </c>
      <c r="B224" s="70" t="str">
        <f>სააგენტო!B224</f>
        <v/>
      </c>
      <c r="C224" s="29" t="str">
        <f>სააგენტო!C224</f>
        <v>პროცენტი</v>
      </c>
      <c r="D224" s="12">
        <f>სააგენტო!D224</f>
        <v>0</v>
      </c>
      <c r="E224" s="12">
        <f>სააგენტო!E224</f>
        <v>0</v>
      </c>
      <c r="F224" s="43">
        <f>სააგენტო!F224</f>
        <v>0</v>
      </c>
      <c r="G224" s="43">
        <f>სააგენტო!G224</f>
        <v>0</v>
      </c>
      <c r="H224" s="52" t="str">
        <f>სააგენტო!H224</f>
        <v/>
      </c>
      <c r="I224" s="12">
        <f>სააგენტო!I224</f>
        <v>0</v>
      </c>
      <c r="J224" s="12">
        <f>სააგენტო!J224</f>
        <v>0</v>
      </c>
      <c r="K224" s="12">
        <f>სააგენტო!K224</f>
        <v>0</v>
      </c>
      <c r="L224" s="43">
        <f>სააგენტო!L224</f>
        <v>0</v>
      </c>
      <c r="M224" s="52" t="str">
        <f>სააგენტო!M224</f>
        <v/>
      </c>
      <c r="N224" s="62">
        <f>სააგენტო!N224</f>
        <v>0</v>
      </c>
      <c r="O224" s="52" t="str">
        <f>სააგენტო!T224</f>
        <v/>
      </c>
      <c r="P224" s="62">
        <f>G224+სააგენტო!O224-K224</f>
        <v>0</v>
      </c>
    </row>
    <row r="225" spans="1:16" s="6" customFormat="1" ht="18" x14ac:dyDescent="0.25">
      <c r="A225" s="6" t="str">
        <f>სააგენტო!A225</f>
        <v>b</v>
      </c>
      <c r="B225" s="70" t="str">
        <f>სააგენტო!B225</f>
        <v/>
      </c>
      <c r="C225" s="29" t="str">
        <f>სააგენტო!C225</f>
        <v>სუბსიდიები</v>
      </c>
      <c r="D225" s="12">
        <f>სააგენტო!D225</f>
        <v>0</v>
      </c>
      <c r="E225" s="12">
        <f>სააგენტო!E225</f>
        <v>0</v>
      </c>
      <c r="F225" s="43">
        <f>სააგენტო!F225</f>
        <v>0</v>
      </c>
      <c r="G225" s="43">
        <f>სააგენტო!G225</f>
        <v>0</v>
      </c>
      <c r="H225" s="52" t="str">
        <f>სააგენტო!H225</f>
        <v/>
      </c>
      <c r="I225" s="12">
        <f>სააგენტო!I225</f>
        <v>0</v>
      </c>
      <c r="J225" s="12">
        <f>სააგენტო!J225</f>
        <v>0</v>
      </c>
      <c r="K225" s="12">
        <f>სააგენტო!K225</f>
        <v>0</v>
      </c>
      <c r="L225" s="43">
        <f>სააგენტო!L225</f>
        <v>0</v>
      </c>
      <c r="M225" s="52" t="str">
        <f>სააგენტო!M225</f>
        <v/>
      </c>
      <c r="N225" s="62">
        <f>სააგენტო!N225</f>
        <v>0</v>
      </c>
      <c r="O225" s="52" t="str">
        <f>სააგენტო!T225</f>
        <v/>
      </c>
      <c r="P225" s="62">
        <f>G225+სააგენტო!O225-K225</f>
        <v>0</v>
      </c>
    </row>
    <row r="226" spans="1:16" s="6" customFormat="1" ht="18" x14ac:dyDescent="0.25">
      <c r="A226" s="6" t="str">
        <f>სააგენტო!A226</f>
        <v>b</v>
      </c>
      <c r="B226" s="70" t="str">
        <f>სააგენტო!B226</f>
        <v/>
      </c>
      <c r="C226" s="29" t="str">
        <f>სააგენტო!C226</f>
        <v>გრანტები</v>
      </c>
      <c r="D226" s="12">
        <f>სააგენტო!D226</f>
        <v>0</v>
      </c>
      <c r="E226" s="12">
        <f>სააგენტო!E226</f>
        <v>0</v>
      </c>
      <c r="F226" s="43">
        <f>სააგენტო!F226</f>
        <v>0</v>
      </c>
      <c r="G226" s="43">
        <f>სააგენტო!G226</f>
        <v>0</v>
      </c>
      <c r="H226" s="52" t="str">
        <f>სააგენტო!H226</f>
        <v/>
      </c>
      <c r="I226" s="12">
        <f>სააგენტო!I226</f>
        <v>0</v>
      </c>
      <c r="J226" s="12">
        <f>სააგენტო!J226</f>
        <v>0</v>
      </c>
      <c r="K226" s="12">
        <f>სააგენტო!K226</f>
        <v>0</v>
      </c>
      <c r="L226" s="43">
        <f>სააგენტო!L226</f>
        <v>0</v>
      </c>
      <c r="M226" s="52" t="str">
        <f>სააგენტო!M226</f>
        <v/>
      </c>
      <c r="N226" s="62">
        <f>სააგენტო!N226</f>
        <v>0</v>
      </c>
      <c r="O226" s="52" t="str">
        <f>სააგენტო!T226</f>
        <v/>
      </c>
      <c r="P226" s="62">
        <f>G226+სააგენტო!O226-K226</f>
        <v>0</v>
      </c>
    </row>
    <row r="227" spans="1:16" s="6" customFormat="1" ht="18" x14ac:dyDescent="0.25">
      <c r="A227" s="6" t="str">
        <f>სააგენტო!A227</f>
        <v>b</v>
      </c>
      <c r="B227" s="70" t="str">
        <f>სააგენტო!B227</f>
        <v/>
      </c>
      <c r="C227" s="29" t="str">
        <f>სააგენტო!C227</f>
        <v>სოციალური უზრუნველყოფა</v>
      </c>
      <c r="D227" s="11">
        <f>სააგენტო!D227</f>
        <v>625600</v>
      </c>
      <c r="E227" s="11">
        <f>სააგენტო!E227</f>
        <v>626365.77500000002</v>
      </c>
      <c r="F227" s="42">
        <f>სააგენტო!F227</f>
        <v>453500.77500000002</v>
      </c>
      <c r="G227" s="42">
        <f>სააგენტო!G227</f>
        <v>453500.77272000001</v>
      </c>
      <c r="H227" s="51">
        <f>სააგენტო!H227</f>
        <v>0.99999999497244518</v>
      </c>
      <c r="I227" s="11">
        <f>სააგენტო!I227</f>
        <v>0</v>
      </c>
      <c r="J227" s="11">
        <f>სააგენტო!J227</f>
        <v>52170.455829999992</v>
      </c>
      <c r="K227" s="11">
        <f>სააგენტო!K227</f>
        <v>51901.906169999973</v>
      </c>
      <c r="L227" s="42">
        <f>სააგენტო!L227</f>
        <v>2.2800000151619315E-3</v>
      </c>
      <c r="M227" s="51">
        <f>სააგენტო!M227</f>
        <v>0.72401908089566358</v>
      </c>
      <c r="N227" s="61">
        <f>სააგენტო!N227</f>
        <v>172865.00228000002</v>
      </c>
      <c r="O227" s="51">
        <f>სააგენტო!T227</f>
        <v>0.98185660402661679</v>
      </c>
      <c r="P227" s="61">
        <f>G227+სააგენტო!O227-K227</f>
        <v>573981.66655000008</v>
      </c>
    </row>
    <row r="228" spans="1:16" s="6" customFormat="1" ht="18" x14ac:dyDescent="0.25">
      <c r="A228" s="6" t="str">
        <f>სააგენტო!A228</f>
        <v>b</v>
      </c>
      <c r="B228" s="70" t="str">
        <f>სააგენტო!B228</f>
        <v/>
      </c>
      <c r="C228" s="29" t="str">
        <f>სააგენტო!C228</f>
        <v>სხვა ხარჯები</v>
      </c>
      <c r="D228" s="12">
        <f>სააგენტო!D228</f>
        <v>0</v>
      </c>
      <c r="E228" s="12">
        <f>სააგენტო!E228</f>
        <v>0.59</v>
      </c>
      <c r="F228" s="43">
        <f>სააგენტო!F228</f>
        <v>0.59</v>
      </c>
      <c r="G228" s="43">
        <f>სააგენტო!G228</f>
        <v>0.59</v>
      </c>
      <c r="H228" s="52">
        <f>სააგენტო!H228</f>
        <v>1</v>
      </c>
      <c r="I228" s="12">
        <f>სააგენტო!I228</f>
        <v>0</v>
      </c>
      <c r="J228" s="12">
        <f>სააგენტო!J228</f>
        <v>9.9999999999999978E-2</v>
      </c>
      <c r="K228" s="12">
        <f>სააგენტო!K228</f>
        <v>0</v>
      </c>
      <c r="L228" s="43">
        <f>სააგენტო!L228</f>
        <v>0</v>
      </c>
      <c r="M228" s="52">
        <f>სააგენტო!M228</f>
        <v>1</v>
      </c>
      <c r="N228" s="62">
        <f>სააგენტო!N228</f>
        <v>0</v>
      </c>
      <c r="O228" s="52">
        <f>სააგენტო!T228</f>
        <v>1</v>
      </c>
      <c r="P228" s="62">
        <f>G228+სააგენტო!O228-K228</f>
        <v>0.59</v>
      </c>
    </row>
    <row r="229" spans="1:16" s="6" customFormat="1" x14ac:dyDescent="0.25">
      <c r="A229" s="6" t="str">
        <f>სააგენტო!A229</f>
        <v>b</v>
      </c>
      <c r="B229" s="69" t="str">
        <f>სააგენტო!B229</f>
        <v/>
      </c>
      <c r="C229" s="13" t="str">
        <f>სააგენტო!C229</f>
        <v>არაფინანსური აქტივების ზრდა</v>
      </c>
      <c r="D229" s="14">
        <f>სააგენტო!D229</f>
        <v>0</v>
      </c>
      <c r="E229" s="14">
        <f>სააგენტო!E229</f>
        <v>0</v>
      </c>
      <c r="F229" s="44">
        <f>სააგენტო!F229</f>
        <v>0</v>
      </c>
      <c r="G229" s="44">
        <f>სააგენტო!G229</f>
        <v>0</v>
      </c>
      <c r="H229" s="53" t="str">
        <f>სააგენტო!H229</f>
        <v/>
      </c>
      <c r="I229" s="14">
        <f>სააგენტო!I229</f>
        <v>0</v>
      </c>
      <c r="J229" s="14">
        <f>სააგენტო!J229</f>
        <v>0</v>
      </c>
      <c r="K229" s="14">
        <f>სააგენტო!K229</f>
        <v>0</v>
      </c>
      <c r="L229" s="44">
        <f>სააგენტო!L229</f>
        <v>0</v>
      </c>
      <c r="M229" s="53" t="str">
        <f>სააგენტო!M229</f>
        <v/>
      </c>
      <c r="N229" s="63">
        <f>სააგენტო!N229</f>
        <v>0</v>
      </c>
      <c r="O229" s="53" t="str">
        <f>სააგენტო!T229</f>
        <v/>
      </c>
      <c r="P229" s="63">
        <f>G229+სააგენტო!O229-K229</f>
        <v>0</v>
      </c>
    </row>
    <row r="230" spans="1:16" s="6" customFormat="1" x14ac:dyDescent="0.25">
      <c r="A230" s="6" t="str">
        <f>სააგენტო!A230</f>
        <v>b</v>
      </c>
      <c r="B230" s="69" t="str">
        <f>სააგენტო!B230</f>
        <v/>
      </c>
      <c r="C230" s="13" t="str">
        <f>სააგენტო!C230</f>
        <v>ფინანსური აქტივების ზრდა</v>
      </c>
      <c r="D230" s="14">
        <f>სააგენტო!D230</f>
        <v>0</v>
      </c>
      <c r="E230" s="14">
        <f>სააგენტო!E230</f>
        <v>0</v>
      </c>
      <c r="F230" s="44">
        <f>სააგენტო!F230</f>
        <v>0</v>
      </c>
      <c r="G230" s="44">
        <f>სააგენტო!G230</f>
        <v>0</v>
      </c>
      <c r="H230" s="53" t="str">
        <f>სააგენტო!H230</f>
        <v/>
      </c>
      <c r="I230" s="14">
        <f>სააგენტო!I230</f>
        <v>0</v>
      </c>
      <c r="J230" s="14">
        <f>სააგენტო!J230</f>
        <v>0</v>
      </c>
      <c r="K230" s="14">
        <f>სააგენტო!K230</f>
        <v>0</v>
      </c>
      <c r="L230" s="44">
        <f>სააგენტო!L230</f>
        <v>0</v>
      </c>
      <c r="M230" s="53" t="str">
        <f>სააგენტო!M230</f>
        <v/>
      </c>
      <c r="N230" s="63">
        <f>სააგენტო!N230</f>
        <v>0</v>
      </c>
      <c r="O230" s="53" t="str">
        <f>სააგენტო!T230</f>
        <v/>
      </c>
      <c r="P230" s="63">
        <f>G230+სააგენტო!O230-K230</f>
        <v>0</v>
      </c>
    </row>
    <row r="231" spans="1:16" s="6" customFormat="1" ht="18.75" thickBot="1" x14ac:dyDescent="0.3">
      <c r="A231" s="6" t="str">
        <f>სააგენტო!A231</f>
        <v>b</v>
      </c>
      <c r="B231" s="71" t="str">
        <f>სააგენტო!B231</f>
        <v/>
      </c>
      <c r="C231" s="15" t="str">
        <f>სააგენტო!C231</f>
        <v>ვალდებულებების კლება</v>
      </c>
      <c r="D231" s="16">
        <f>სააგენტო!D231</f>
        <v>0</v>
      </c>
      <c r="E231" s="16">
        <f>სააგენტო!E231</f>
        <v>0.63500000000000001</v>
      </c>
      <c r="F231" s="45">
        <f>სააგენტო!F231</f>
        <v>0.63500000000000001</v>
      </c>
      <c r="G231" s="45">
        <f>სააგენტო!G231</f>
        <v>0.63500000000000001</v>
      </c>
      <c r="H231" s="54">
        <f>სააგენტო!H231</f>
        <v>1</v>
      </c>
      <c r="I231" s="16">
        <f>სააგენტო!I231</f>
        <v>0</v>
      </c>
      <c r="J231" s="16">
        <f>სააგენტო!J231</f>
        <v>0</v>
      </c>
      <c r="K231" s="16">
        <f>სააგენტო!K231</f>
        <v>0</v>
      </c>
      <c r="L231" s="45">
        <f>სააგენტო!L231</f>
        <v>0</v>
      </c>
      <c r="M231" s="54">
        <f>სააგენტო!M231</f>
        <v>1</v>
      </c>
      <c r="N231" s="64">
        <f>სააგენტო!N231</f>
        <v>0</v>
      </c>
      <c r="O231" s="54">
        <f>სააგენტო!T231</f>
        <v>1</v>
      </c>
      <c r="P231" s="64">
        <f>G231+სააგენტო!O231-K231</f>
        <v>0.63500000000000001</v>
      </c>
    </row>
    <row r="232" spans="1:16" s="6" customFormat="1" ht="31.5" thickTop="1" thickBot="1" x14ac:dyDescent="0.3">
      <c r="A232" s="6" t="str">
        <f>სააგენტო!A232</f>
        <v>b</v>
      </c>
      <c r="B232" s="67" t="str">
        <f>სააგენტო!B232</f>
        <v>35 02 02 01</v>
      </c>
      <c r="C232" s="21" t="str">
        <f>სააგენტო!C232</f>
        <v>სსიპ - სოციალური მომსახურების სააგენტო (აპარატი) - სოციალური დახმარებები</v>
      </c>
      <c r="D232" s="22">
        <f>სააგენტო!D232</f>
        <v>631000</v>
      </c>
      <c r="E232" s="22">
        <f>სააგენტო!E232</f>
        <v>631000</v>
      </c>
      <c r="F232" s="47">
        <f>სააგენტო!F232</f>
        <v>455545.00000000006</v>
      </c>
      <c r="G232" s="47">
        <f>სააგენტო!G232</f>
        <v>455528.21552000003</v>
      </c>
      <c r="H232" s="56">
        <f>სააგენტო!H232</f>
        <v>0.99996315516579037</v>
      </c>
      <c r="I232" s="22">
        <f>სააგენტო!I232</f>
        <v>0</v>
      </c>
      <c r="J232" s="22">
        <f>სააგენტო!J232</f>
        <v>52296.19812999999</v>
      </c>
      <c r="K232" s="22">
        <f>სააგენტო!K232</f>
        <v>52224.448119999957</v>
      </c>
      <c r="L232" s="47">
        <f>სააგენტო!L232</f>
        <v>16.784480000031181</v>
      </c>
      <c r="M232" s="56">
        <f>სააგენტო!M232</f>
        <v>0.72191476310618075</v>
      </c>
      <c r="N232" s="66">
        <f>სააგენტო!N232</f>
        <v>175471.78447999997</v>
      </c>
      <c r="O232" s="56">
        <f>სააგენტო!T232</f>
        <v>0.97976040494453254</v>
      </c>
      <c r="P232" s="66">
        <f>G232+სააგენტო!O232-K232</f>
        <v>577054.16740000003</v>
      </c>
    </row>
    <row r="233" spans="1:16" s="6" customFormat="1" ht="15.75" thickTop="1" x14ac:dyDescent="0.25">
      <c r="A233" s="6" t="str">
        <f>სააგენტო!A233</f>
        <v>b</v>
      </c>
      <c r="B233" s="69" t="str">
        <f>სააგენტო!B233</f>
        <v/>
      </c>
      <c r="C233" s="13" t="str">
        <f>სააგენტო!C233</f>
        <v>ხარჯები</v>
      </c>
      <c r="D233" s="14">
        <f>სააგენტო!D233</f>
        <v>631000</v>
      </c>
      <c r="E233" s="14">
        <f>სააგენტო!E233</f>
        <v>630999.36499999999</v>
      </c>
      <c r="F233" s="44">
        <f>სააგენტო!F233</f>
        <v>455544.36500000005</v>
      </c>
      <c r="G233" s="44">
        <f>სააგენტო!G233</f>
        <v>455527.58052000002</v>
      </c>
      <c r="H233" s="53">
        <f>სააგენტო!H233</f>
        <v>0.99996315511443101</v>
      </c>
      <c r="I233" s="14">
        <f>სააგენტო!I233</f>
        <v>0</v>
      </c>
      <c r="J233" s="14">
        <f>სააგენტო!J233</f>
        <v>52296.19812999999</v>
      </c>
      <c r="K233" s="14">
        <f>სააგენტო!K233</f>
        <v>52224.448119999957</v>
      </c>
      <c r="L233" s="44">
        <f>სააგენტო!L233</f>
        <v>16.784480000031181</v>
      </c>
      <c r="M233" s="53">
        <f>სააგენტო!M233</f>
        <v>0.7219144832578398</v>
      </c>
      <c r="N233" s="63">
        <f>სააგენტო!N233</f>
        <v>175471.78447999997</v>
      </c>
      <c r="O233" s="53">
        <f>სააგენტო!T233</f>
        <v>0.9797603845766153</v>
      </c>
      <c r="P233" s="63">
        <f>G233+სააგენტო!O233-K233</f>
        <v>577053.53240000003</v>
      </c>
    </row>
    <row r="234" spans="1:16" s="6" customFormat="1" ht="18" x14ac:dyDescent="0.25">
      <c r="A234" s="6" t="str">
        <f>სააგენტო!A234</f>
        <v>b</v>
      </c>
      <c r="B234" s="70" t="str">
        <f>სააგენტო!B234</f>
        <v/>
      </c>
      <c r="C234" s="29" t="str">
        <f>სააგენტო!C234</f>
        <v>შრომის ანაზღაურება</v>
      </c>
      <c r="D234" s="12">
        <f>სააგენტო!D234</f>
        <v>0</v>
      </c>
      <c r="E234" s="12">
        <f>სააგენტო!E234</f>
        <v>0</v>
      </c>
      <c r="F234" s="43">
        <f>სააგენტო!F234</f>
        <v>0</v>
      </c>
      <c r="G234" s="43">
        <f>სააგენტო!G234</f>
        <v>0</v>
      </c>
      <c r="H234" s="52" t="str">
        <f>სააგენტო!H234</f>
        <v/>
      </c>
      <c r="I234" s="12">
        <f>სააგენტო!I234</f>
        <v>0</v>
      </c>
      <c r="J234" s="12">
        <f>სააგენტო!J234</f>
        <v>0</v>
      </c>
      <c r="K234" s="12">
        <f>სააგენტო!K234</f>
        <v>0</v>
      </c>
      <c r="L234" s="43">
        <f>სააგენტო!L234</f>
        <v>0</v>
      </c>
      <c r="M234" s="52" t="str">
        <f>სააგენტო!M234</f>
        <v/>
      </c>
      <c r="N234" s="62">
        <f>სააგენტო!N234</f>
        <v>0</v>
      </c>
      <c r="O234" s="52" t="str">
        <f>სააგენტო!T234</f>
        <v/>
      </c>
      <c r="P234" s="62">
        <f>G234+სააგენტო!O234-K234</f>
        <v>0</v>
      </c>
    </row>
    <row r="235" spans="1:16" s="6" customFormat="1" ht="18" x14ac:dyDescent="0.25">
      <c r="A235" s="6" t="str">
        <f>სააგენტო!A235</f>
        <v>b</v>
      </c>
      <c r="B235" s="70" t="str">
        <f>სააგენტო!B235</f>
        <v/>
      </c>
      <c r="C235" s="29" t="str">
        <f>სააგენტო!C235</f>
        <v>საქონელი და მომსახურება</v>
      </c>
      <c r="D235" s="12">
        <f>სააგენტო!D235</f>
        <v>5400</v>
      </c>
      <c r="E235" s="12">
        <f>სააგენტო!E235</f>
        <v>4633</v>
      </c>
      <c r="F235" s="43">
        <f>სააგენტო!F235</f>
        <v>2043</v>
      </c>
      <c r="G235" s="43">
        <f>სააგენტო!G235</f>
        <v>2026.2178000000001</v>
      </c>
      <c r="H235" s="52">
        <f>სააგენტო!H235</f>
        <v>0.99178551150269223</v>
      </c>
      <c r="I235" s="12">
        <f>სააგენტო!I235</f>
        <v>0</v>
      </c>
      <c r="J235" s="12">
        <f>სააგენტო!J235</f>
        <v>125.64229999999998</v>
      </c>
      <c r="K235" s="12">
        <f>სააგენტო!K235</f>
        <v>322.54195000000004</v>
      </c>
      <c r="L235" s="43">
        <f>სააგენტო!L235</f>
        <v>16.782199999999875</v>
      </c>
      <c r="M235" s="52">
        <f>სააგენტო!M235</f>
        <v>0.4373446578890568</v>
      </c>
      <c r="N235" s="62">
        <f>სააგენტო!N235</f>
        <v>2606.7821999999996</v>
      </c>
      <c r="O235" s="52">
        <f>სააგენტო!T235</f>
        <v>0.69635609756097572</v>
      </c>
      <c r="P235" s="62">
        <f>G235+სააგენტო!O235-K235</f>
        <v>3071.27585</v>
      </c>
    </row>
    <row r="236" spans="1:16" s="6" customFormat="1" ht="18" x14ac:dyDescent="0.25">
      <c r="A236" s="6" t="str">
        <f>სააგენტო!A236</f>
        <v>b</v>
      </c>
      <c r="B236" s="70" t="str">
        <f>სააგენტო!B236</f>
        <v/>
      </c>
      <c r="C236" s="29" t="str">
        <f>სააგენტო!C236</f>
        <v>პროცენტი</v>
      </c>
      <c r="D236" s="12">
        <f>სააგენტო!D236</f>
        <v>0</v>
      </c>
      <c r="E236" s="12">
        <f>სააგენტო!E236</f>
        <v>0</v>
      </c>
      <c r="F236" s="43">
        <f>სააგენტო!F236</f>
        <v>0</v>
      </c>
      <c r="G236" s="43">
        <f>სააგენტო!G236</f>
        <v>0</v>
      </c>
      <c r="H236" s="52" t="str">
        <f>სააგენტო!H236</f>
        <v/>
      </c>
      <c r="I236" s="12">
        <f>სააგენტო!I236</f>
        <v>0</v>
      </c>
      <c r="J236" s="12">
        <f>სააგენტო!J236</f>
        <v>0</v>
      </c>
      <c r="K236" s="12">
        <f>სააგენტო!K236</f>
        <v>0</v>
      </c>
      <c r="L236" s="43">
        <f>სააგენტო!L236</f>
        <v>0</v>
      </c>
      <c r="M236" s="52" t="str">
        <f>სააგენტო!M236</f>
        <v/>
      </c>
      <c r="N236" s="62">
        <f>სააგენტო!N236</f>
        <v>0</v>
      </c>
      <c r="O236" s="52" t="str">
        <f>სააგენტო!T236</f>
        <v/>
      </c>
      <c r="P236" s="62">
        <f>G236+სააგენტო!O236-K236</f>
        <v>0</v>
      </c>
    </row>
    <row r="237" spans="1:16" s="6" customFormat="1" ht="18" x14ac:dyDescent="0.25">
      <c r="A237" s="6" t="str">
        <f>სააგენტო!A237</f>
        <v>b</v>
      </c>
      <c r="B237" s="70" t="str">
        <f>სააგენტო!B237</f>
        <v/>
      </c>
      <c r="C237" s="29" t="str">
        <f>სააგენტო!C237</f>
        <v>სუბსიდიები</v>
      </c>
      <c r="D237" s="12">
        <f>სააგენტო!D237</f>
        <v>0</v>
      </c>
      <c r="E237" s="12">
        <f>სააგენტო!E237</f>
        <v>0</v>
      </c>
      <c r="F237" s="43">
        <f>სააგენტო!F237</f>
        <v>0</v>
      </c>
      <c r="G237" s="43">
        <f>სააგენტო!G237</f>
        <v>0</v>
      </c>
      <c r="H237" s="52" t="str">
        <f>სააგენტო!H237</f>
        <v/>
      </c>
      <c r="I237" s="12">
        <f>სააგენტო!I237</f>
        <v>0</v>
      </c>
      <c r="J237" s="12">
        <f>სააგენტო!J237</f>
        <v>0</v>
      </c>
      <c r="K237" s="12">
        <f>სააგენტო!K237</f>
        <v>0</v>
      </c>
      <c r="L237" s="43">
        <f>სააგენტო!L237</f>
        <v>0</v>
      </c>
      <c r="M237" s="52" t="str">
        <f>სააგენტო!M237</f>
        <v/>
      </c>
      <c r="N237" s="62">
        <f>სააგენტო!N237</f>
        <v>0</v>
      </c>
      <c r="O237" s="52" t="str">
        <f>სააგენტო!T237</f>
        <v/>
      </c>
      <c r="P237" s="62">
        <f>G237+სააგენტო!O237-K237</f>
        <v>0</v>
      </c>
    </row>
    <row r="238" spans="1:16" s="6" customFormat="1" ht="18" x14ac:dyDescent="0.25">
      <c r="A238" s="6" t="str">
        <f>სააგენტო!A238</f>
        <v>b</v>
      </c>
      <c r="B238" s="70" t="str">
        <f>სააგენტო!B238</f>
        <v/>
      </c>
      <c r="C238" s="29" t="str">
        <f>სააგენტო!C238</f>
        <v>გრანტები</v>
      </c>
      <c r="D238" s="12">
        <f>სააგენტო!D238</f>
        <v>0</v>
      </c>
      <c r="E238" s="12">
        <f>სააგენტო!E238</f>
        <v>0</v>
      </c>
      <c r="F238" s="43">
        <f>სააგენტო!F238</f>
        <v>0</v>
      </c>
      <c r="G238" s="43">
        <f>სააგენტო!G238</f>
        <v>0</v>
      </c>
      <c r="H238" s="52" t="str">
        <f>სააგენტო!H238</f>
        <v/>
      </c>
      <c r="I238" s="12">
        <f>სააგენტო!I238</f>
        <v>0</v>
      </c>
      <c r="J238" s="12">
        <f>სააგენტო!J238</f>
        <v>0</v>
      </c>
      <c r="K238" s="12">
        <f>სააგენტო!K238</f>
        <v>0</v>
      </c>
      <c r="L238" s="43">
        <f>სააგენტო!L238</f>
        <v>0</v>
      </c>
      <c r="M238" s="52" t="str">
        <f>სააგენტო!M238</f>
        <v/>
      </c>
      <c r="N238" s="62">
        <f>სააგენტო!N238</f>
        <v>0</v>
      </c>
      <c r="O238" s="52" t="str">
        <f>სააგენტო!T238</f>
        <v/>
      </c>
      <c r="P238" s="62">
        <f>G238+სააგენტო!O238-K238</f>
        <v>0</v>
      </c>
    </row>
    <row r="239" spans="1:16" s="6" customFormat="1" ht="18" x14ac:dyDescent="0.25">
      <c r="A239" s="6" t="str">
        <f>სააგენტო!A239</f>
        <v>b</v>
      </c>
      <c r="B239" s="70" t="str">
        <f>სააგენტო!B239</f>
        <v/>
      </c>
      <c r="C239" s="29" t="str">
        <f>სააგენტო!C239</f>
        <v>სოციალური უზრუნველყოფა</v>
      </c>
      <c r="D239" s="12">
        <f>სააგენტო!D239</f>
        <v>625600</v>
      </c>
      <c r="E239" s="12">
        <f>სააგენტო!E239</f>
        <v>626365.77500000002</v>
      </c>
      <c r="F239" s="43">
        <f>სააგენტო!F239</f>
        <v>453500.77500000002</v>
      </c>
      <c r="G239" s="43">
        <f>სააგენტო!G239</f>
        <v>453500.77272000001</v>
      </c>
      <c r="H239" s="52">
        <f>სააგენტო!H239</f>
        <v>0.99999999497244518</v>
      </c>
      <c r="I239" s="12">
        <f>სააგენტო!I239</f>
        <v>0</v>
      </c>
      <c r="J239" s="12">
        <f>სააგენტო!J239</f>
        <v>52170.455829999992</v>
      </c>
      <c r="K239" s="12">
        <f>სააგენტო!K239</f>
        <v>51901.906169999973</v>
      </c>
      <c r="L239" s="43">
        <f>სააგენტო!L239</f>
        <v>2.2800000151619315E-3</v>
      </c>
      <c r="M239" s="52">
        <f>სააგენტო!M239</f>
        <v>0.72401908089566358</v>
      </c>
      <c r="N239" s="62">
        <f>სააგენტო!N239</f>
        <v>172865.00228000002</v>
      </c>
      <c r="O239" s="52">
        <f>სააგენტო!T239</f>
        <v>0.98185660402661679</v>
      </c>
      <c r="P239" s="62">
        <f>G239+სააგენტო!O239-K239</f>
        <v>573981.66655000008</v>
      </c>
    </row>
    <row r="240" spans="1:16" s="6" customFormat="1" ht="18" x14ac:dyDescent="0.25">
      <c r="A240" s="6" t="str">
        <f>სააგენტო!A240</f>
        <v>b</v>
      </c>
      <c r="B240" s="70" t="str">
        <f>სააგენტო!B240</f>
        <v/>
      </c>
      <c r="C240" s="29" t="str">
        <f>სააგენტო!C240</f>
        <v>სხვა ხარჯები</v>
      </c>
      <c r="D240" s="12">
        <f>სააგენტო!D240</f>
        <v>0</v>
      </c>
      <c r="E240" s="12">
        <f>სააგენტო!E240</f>
        <v>0.59</v>
      </c>
      <c r="F240" s="43">
        <f>სააგენტო!F240</f>
        <v>0.59</v>
      </c>
      <c r="G240" s="43">
        <f>სააგენტო!G240</f>
        <v>0.59</v>
      </c>
      <c r="H240" s="52">
        <f>სააგენტო!H240</f>
        <v>1</v>
      </c>
      <c r="I240" s="12">
        <f>სააგენტო!I240</f>
        <v>0</v>
      </c>
      <c r="J240" s="12">
        <f>სააგენტო!J240</f>
        <v>9.9999999999999978E-2</v>
      </c>
      <c r="K240" s="12">
        <f>სააგენტო!K240</f>
        <v>0</v>
      </c>
      <c r="L240" s="43">
        <f>სააგენტო!L240</f>
        <v>0</v>
      </c>
      <c r="M240" s="52">
        <f>სააგენტო!M240</f>
        <v>1</v>
      </c>
      <c r="N240" s="62">
        <f>სააგენტო!N240</f>
        <v>0</v>
      </c>
      <c r="O240" s="52">
        <f>სააგენტო!T240</f>
        <v>1</v>
      </c>
      <c r="P240" s="62">
        <f>G240+სააგენტო!O240-K240</f>
        <v>0.59</v>
      </c>
    </row>
    <row r="241" spans="1:16" s="6" customFormat="1" x14ac:dyDescent="0.25">
      <c r="A241" s="6" t="str">
        <f>სააგენტო!A241</f>
        <v>b</v>
      </c>
      <c r="B241" s="69" t="str">
        <f>სააგენტო!B241</f>
        <v/>
      </c>
      <c r="C241" s="13" t="str">
        <f>სააგენტო!C241</f>
        <v>არაფინანსური აქტივების ზრდა</v>
      </c>
      <c r="D241" s="14">
        <f>სააგენტო!D241</f>
        <v>0</v>
      </c>
      <c r="E241" s="14">
        <f>სააგენტო!E241</f>
        <v>0</v>
      </c>
      <c r="F241" s="44">
        <f>სააგენტო!F241</f>
        <v>0</v>
      </c>
      <c r="G241" s="44">
        <f>სააგენტო!G241</f>
        <v>0</v>
      </c>
      <c r="H241" s="53" t="str">
        <f>სააგენტო!H241</f>
        <v/>
      </c>
      <c r="I241" s="14">
        <f>სააგენტო!I241</f>
        <v>0</v>
      </c>
      <c r="J241" s="14">
        <f>სააგენტო!J241</f>
        <v>0</v>
      </c>
      <c r="K241" s="14">
        <f>სააგენტო!K241</f>
        <v>0</v>
      </c>
      <c r="L241" s="44">
        <f>სააგენტო!L241</f>
        <v>0</v>
      </c>
      <c r="M241" s="53" t="str">
        <f>სააგენტო!M241</f>
        <v/>
      </c>
      <c r="N241" s="63">
        <f>სააგენტო!N241</f>
        <v>0</v>
      </c>
      <c r="O241" s="53" t="str">
        <f>სააგენტო!T241</f>
        <v/>
      </c>
      <c r="P241" s="63">
        <f>G241+სააგენტო!O241-K241</f>
        <v>0</v>
      </c>
    </row>
    <row r="242" spans="1:16" s="6" customFormat="1" x14ac:dyDescent="0.25">
      <c r="A242" s="6" t="str">
        <f>სააგენტო!A242</f>
        <v>b</v>
      </c>
      <c r="B242" s="69" t="str">
        <f>სააგენტო!B242</f>
        <v/>
      </c>
      <c r="C242" s="13" t="str">
        <f>სააგენტო!C242</f>
        <v>ფინანსური აქტივების ზრდა</v>
      </c>
      <c r="D242" s="14">
        <f>სააგენტო!D242</f>
        <v>0</v>
      </c>
      <c r="E242" s="14">
        <f>სააგენტო!E242</f>
        <v>0</v>
      </c>
      <c r="F242" s="44">
        <f>სააგენტო!F242</f>
        <v>0</v>
      </c>
      <c r="G242" s="44">
        <f>სააგენტო!G242</f>
        <v>0</v>
      </c>
      <c r="H242" s="53" t="str">
        <f>სააგენტო!H242</f>
        <v/>
      </c>
      <c r="I242" s="14">
        <f>სააგენტო!I242</f>
        <v>0</v>
      </c>
      <c r="J242" s="14">
        <f>სააგენტო!J242</f>
        <v>0</v>
      </c>
      <c r="K242" s="14">
        <f>სააგენტო!K242</f>
        <v>0</v>
      </c>
      <c r="L242" s="44">
        <f>სააგენტო!L242</f>
        <v>0</v>
      </c>
      <c r="M242" s="53" t="str">
        <f>სააგენტო!M242</f>
        <v/>
      </c>
      <c r="N242" s="63">
        <f>სააგენტო!N242</f>
        <v>0</v>
      </c>
      <c r="O242" s="53" t="str">
        <f>სააგენტო!T242</f>
        <v/>
      </c>
      <c r="P242" s="63">
        <f>G242+სააგენტო!O242-K242</f>
        <v>0</v>
      </c>
    </row>
    <row r="243" spans="1:16" s="6" customFormat="1" ht="15.75" thickBot="1" x14ac:dyDescent="0.3">
      <c r="A243" s="6" t="str">
        <f>სააგენტო!A243</f>
        <v>b</v>
      </c>
      <c r="B243" s="71" t="str">
        <f>სააგენტო!B243</f>
        <v/>
      </c>
      <c r="C243" s="17" t="str">
        <f>სააგენტო!C243</f>
        <v>ვალდებულებების კლება</v>
      </c>
      <c r="D243" s="18">
        <f>სააგენტო!D243</f>
        <v>0</v>
      </c>
      <c r="E243" s="18">
        <f>სააგენტო!E243</f>
        <v>0.63500000000000001</v>
      </c>
      <c r="F243" s="46">
        <f>სააგენტო!F243</f>
        <v>0.63500000000000001</v>
      </c>
      <c r="G243" s="46">
        <f>სააგენტო!G243</f>
        <v>0.63500000000000001</v>
      </c>
      <c r="H243" s="55">
        <f>სააგენტო!H243</f>
        <v>1</v>
      </c>
      <c r="I243" s="18">
        <f>სააგენტო!I243</f>
        <v>0</v>
      </c>
      <c r="J243" s="18">
        <f>სააგენტო!J243</f>
        <v>0</v>
      </c>
      <c r="K243" s="18">
        <f>სააგენტო!K243</f>
        <v>0</v>
      </c>
      <c r="L243" s="46">
        <f>სააგენტო!L243</f>
        <v>0</v>
      </c>
      <c r="M243" s="55">
        <f>სააგენტო!M243</f>
        <v>1</v>
      </c>
      <c r="N243" s="65">
        <f>სააგენტო!N243</f>
        <v>0</v>
      </c>
      <c r="O243" s="55">
        <f>სააგენტო!T243</f>
        <v>1</v>
      </c>
      <c r="P243" s="65">
        <f>G243+სააგენტო!O243-K243</f>
        <v>0.63500000000000001</v>
      </c>
    </row>
    <row r="244" spans="1:16" s="6" customFormat="1" ht="46.5" thickTop="1" thickBot="1" x14ac:dyDescent="0.3">
      <c r="A244" s="6" t="str">
        <f>სააგენტო!A244</f>
        <v>b</v>
      </c>
      <c r="B244" s="67" t="str">
        <f>სააგენტო!B244</f>
        <v>35 02 02 02</v>
      </c>
      <c r="C244" s="25" t="str">
        <f>სააგენტო!C244</f>
        <v>სსიპ - სოციალური მომსახურების სააგენტოს იმერეთის სამხარეო ცენტრი -  სოციალური დახმარებები</v>
      </c>
      <c r="D244" s="22">
        <f>სააგენტო!D244</f>
        <v>0</v>
      </c>
      <c r="E244" s="22">
        <f>სააგენტო!E244</f>
        <v>0</v>
      </c>
      <c r="F244" s="47">
        <f>სააგენტო!F244</f>
        <v>0</v>
      </c>
      <c r="G244" s="47">
        <f>სააგენტო!G244</f>
        <v>0</v>
      </c>
      <c r="H244" s="56" t="str">
        <f>სააგენტო!H244</f>
        <v/>
      </c>
      <c r="I244" s="22">
        <f>სააგენტო!I244</f>
        <v>0</v>
      </c>
      <c r="J244" s="22">
        <f>სააგენტო!J244</f>
        <v>0</v>
      </c>
      <c r="K244" s="22">
        <f>სააგენტო!K244</f>
        <v>0</v>
      </c>
      <c r="L244" s="47">
        <f>სააგენტო!L244</f>
        <v>0</v>
      </c>
      <c r="M244" s="56" t="str">
        <f>სააგენტო!M244</f>
        <v/>
      </c>
      <c r="N244" s="66">
        <f>სააგენტო!N244</f>
        <v>0</v>
      </c>
      <c r="O244" s="56" t="str">
        <f>სააგენტო!T244</f>
        <v/>
      </c>
      <c r="P244" s="66">
        <f>G244+სააგენტო!O244-K244</f>
        <v>0</v>
      </c>
    </row>
    <row r="245" spans="1:16" s="6" customFormat="1" ht="15.75" thickTop="1" x14ac:dyDescent="0.25">
      <c r="A245" s="6" t="str">
        <f>სააგენტო!A245</f>
        <v>b</v>
      </c>
      <c r="B245" s="69" t="str">
        <f>სააგენტო!B245</f>
        <v/>
      </c>
      <c r="C245" s="13" t="str">
        <f>სააგენტო!C245</f>
        <v>ხარჯები</v>
      </c>
      <c r="D245" s="14">
        <f>სააგენტო!D245</f>
        <v>0</v>
      </c>
      <c r="E245" s="14">
        <f>სააგენტო!E245</f>
        <v>0</v>
      </c>
      <c r="F245" s="44">
        <f>სააგენტო!F245</f>
        <v>0</v>
      </c>
      <c r="G245" s="44">
        <f>სააგენტო!G245</f>
        <v>0</v>
      </c>
      <c r="H245" s="53" t="str">
        <f>სააგენტო!H245</f>
        <v/>
      </c>
      <c r="I245" s="14">
        <f>სააგენტო!I245</f>
        <v>0</v>
      </c>
      <c r="J245" s="14">
        <f>სააგენტო!J245</f>
        <v>0</v>
      </c>
      <c r="K245" s="14">
        <f>სააგენტო!K245</f>
        <v>0</v>
      </c>
      <c r="L245" s="44">
        <f>სააგენტო!L245</f>
        <v>0</v>
      </c>
      <c r="M245" s="53" t="str">
        <f>სააგენტო!M245</f>
        <v/>
      </c>
      <c r="N245" s="63">
        <f>სააგენტო!N245</f>
        <v>0</v>
      </c>
      <c r="O245" s="53" t="str">
        <f>სააგენტო!T245</f>
        <v/>
      </c>
      <c r="P245" s="63">
        <f>G245+სააგენტო!O245-K245</f>
        <v>0</v>
      </c>
    </row>
    <row r="246" spans="1:16" s="6" customFormat="1" ht="18" x14ac:dyDescent="0.25">
      <c r="A246" s="6" t="str">
        <f>სააგენტო!A246</f>
        <v>b</v>
      </c>
      <c r="B246" s="70" t="str">
        <f>სააგენტო!B246</f>
        <v/>
      </c>
      <c r="C246" s="29" t="str">
        <f>სააგენტო!C246</f>
        <v>შრომის ანაზღაურება</v>
      </c>
      <c r="D246" s="12">
        <f>სააგენტო!D246</f>
        <v>0</v>
      </c>
      <c r="E246" s="12">
        <f>სააგენტო!E246</f>
        <v>0</v>
      </c>
      <c r="F246" s="43">
        <f>სააგენტო!F246</f>
        <v>0</v>
      </c>
      <c r="G246" s="43">
        <f>სააგენტო!G246</f>
        <v>0</v>
      </c>
      <c r="H246" s="52" t="str">
        <f>სააგენტო!H246</f>
        <v/>
      </c>
      <c r="I246" s="12">
        <f>სააგენტო!I246</f>
        <v>0</v>
      </c>
      <c r="J246" s="12">
        <f>სააგენტო!J246</f>
        <v>0</v>
      </c>
      <c r="K246" s="12">
        <f>სააგენტო!K246</f>
        <v>0</v>
      </c>
      <c r="L246" s="43">
        <f>სააგენტო!L246</f>
        <v>0</v>
      </c>
      <c r="M246" s="52" t="str">
        <f>სააგენტო!M246</f>
        <v/>
      </c>
      <c r="N246" s="62">
        <f>სააგენტო!N246</f>
        <v>0</v>
      </c>
      <c r="O246" s="52" t="str">
        <f>სააგენტო!T246</f>
        <v/>
      </c>
      <c r="P246" s="62">
        <f>G246+სააგენტო!O246-K246</f>
        <v>0</v>
      </c>
    </row>
    <row r="247" spans="1:16" s="6" customFormat="1" ht="18" x14ac:dyDescent="0.25">
      <c r="A247" s="6" t="str">
        <f>სააგენტო!A247</f>
        <v>b</v>
      </c>
      <c r="B247" s="70" t="str">
        <f>სააგენტო!B247</f>
        <v/>
      </c>
      <c r="C247" s="29" t="str">
        <f>სააგენტო!C247</f>
        <v>საქონელი და მომსახურება</v>
      </c>
      <c r="D247" s="12">
        <f>სააგენტო!D247</f>
        <v>0</v>
      </c>
      <c r="E247" s="12">
        <f>სააგენტო!E247</f>
        <v>0</v>
      </c>
      <c r="F247" s="43">
        <f>სააგენტო!F247</f>
        <v>0</v>
      </c>
      <c r="G247" s="43">
        <f>სააგენტო!G247</f>
        <v>0</v>
      </c>
      <c r="H247" s="52" t="str">
        <f>სააგენტო!H247</f>
        <v/>
      </c>
      <c r="I247" s="12">
        <f>სააგენტო!I247</f>
        <v>0</v>
      </c>
      <c r="J247" s="12">
        <f>სააგენტო!J247</f>
        <v>0</v>
      </c>
      <c r="K247" s="12">
        <f>სააგენტო!K247</f>
        <v>0</v>
      </c>
      <c r="L247" s="43">
        <f>სააგენტო!L247</f>
        <v>0</v>
      </c>
      <c r="M247" s="52" t="str">
        <f>სააგენტო!M247</f>
        <v/>
      </c>
      <c r="N247" s="62">
        <f>სააგენტო!N247</f>
        <v>0</v>
      </c>
      <c r="O247" s="52" t="str">
        <f>სააგენტო!T247</f>
        <v/>
      </c>
      <c r="P247" s="62">
        <f>G247+სააგენტო!O247-K247</f>
        <v>0</v>
      </c>
    </row>
    <row r="248" spans="1:16" s="6" customFormat="1" ht="18" x14ac:dyDescent="0.25">
      <c r="A248" s="6" t="str">
        <f>სააგენტო!A248</f>
        <v>b</v>
      </c>
      <c r="B248" s="70" t="str">
        <f>სააგენტო!B248</f>
        <v/>
      </c>
      <c r="C248" s="29" t="str">
        <f>სააგენტო!C248</f>
        <v>პროცენტი</v>
      </c>
      <c r="D248" s="12">
        <f>სააგენტო!D248</f>
        <v>0</v>
      </c>
      <c r="E248" s="12">
        <f>სააგენტო!E248</f>
        <v>0</v>
      </c>
      <c r="F248" s="43">
        <f>სააგენტო!F248</f>
        <v>0</v>
      </c>
      <c r="G248" s="43">
        <f>სააგენტო!G248</f>
        <v>0</v>
      </c>
      <c r="H248" s="52" t="str">
        <f>სააგენტო!H248</f>
        <v/>
      </c>
      <c r="I248" s="12">
        <f>სააგენტო!I248</f>
        <v>0</v>
      </c>
      <c r="J248" s="12">
        <f>სააგენტო!J248</f>
        <v>0</v>
      </c>
      <c r="K248" s="12">
        <f>სააგენტო!K248</f>
        <v>0</v>
      </c>
      <c r="L248" s="43">
        <f>სააგენტო!L248</f>
        <v>0</v>
      </c>
      <c r="M248" s="52" t="str">
        <f>სააგენტო!M248</f>
        <v/>
      </c>
      <c r="N248" s="62">
        <f>სააგენტო!N248</f>
        <v>0</v>
      </c>
      <c r="O248" s="52" t="str">
        <f>სააგენტო!T248</f>
        <v/>
      </c>
      <c r="P248" s="62">
        <f>G248+სააგენტო!O248-K248</f>
        <v>0</v>
      </c>
    </row>
    <row r="249" spans="1:16" s="6" customFormat="1" ht="18" x14ac:dyDescent="0.25">
      <c r="A249" s="6" t="str">
        <f>სააგენტო!A249</f>
        <v>b</v>
      </c>
      <c r="B249" s="70" t="str">
        <f>სააგენტო!B249</f>
        <v/>
      </c>
      <c r="C249" s="29" t="str">
        <f>სააგენტო!C249</f>
        <v>სუბსიდიები</v>
      </c>
      <c r="D249" s="12">
        <f>სააგენტო!D249</f>
        <v>0</v>
      </c>
      <c r="E249" s="12">
        <f>სააგენტო!E249</f>
        <v>0</v>
      </c>
      <c r="F249" s="43">
        <f>სააგენტო!F249</f>
        <v>0</v>
      </c>
      <c r="G249" s="43">
        <f>სააგენტო!G249</f>
        <v>0</v>
      </c>
      <c r="H249" s="52" t="str">
        <f>სააგენტო!H249</f>
        <v/>
      </c>
      <c r="I249" s="12">
        <f>სააგენტო!I249</f>
        <v>0</v>
      </c>
      <c r="J249" s="12">
        <f>სააგენტო!J249</f>
        <v>0</v>
      </c>
      <c r="K249" s="12">
        <f>სააგენტო!K249</f>
        <v>0</v>
      </c>
      <c r="L249" s="43">
        <f>სააგენტო!L249</f>
        <v>0</v>
      </c>
      <c r="M249" s="52" t="str">
        <f>სააგენტო!M249</f>
        <v/>
      </c>
      <c r="N249" s="62">
        <f>სააგენტო!N249</f>
        <v>0</v>
      </c>
      <c r="O249" s="52" t="str">
        <f>სააგენტო!T249</f>
        <v/>
      </c>
      <c r="P249" s="62">
        <f>G249+სააგენტო!O249-K249</f>
        <v>0</v>
      </c>
    </row>
    <row r="250" spans="1:16" s="6" customFormat="1" ht="18" x14ac:dyDescent="0.25">
      <c r="A250" s="6" t="str">
        <f>სააგენტო!A250</f>
        <v>b</v>
      </c>
      <c r="B250" s="70" t="str">
        <f>სააგენტო!B250</f>
        <v/>
      </c>
      <c r="C250" s="29" t="str">
        <f>სააგენტო!C250</f>
        <v>გრანტები</v>
      </c>
      <c r="D250" s="12">
        <f>სააგენტო!D250</f>
        <v>0</v>
      </c>
      <c r="E250" s="12">
        <f>სააგენტო!E250</f>
        <v>0</v>
      </c>
      <c r="F250" s="43">
        <f>სააგენტო!F250</f>
        <v>0</v>
      </c>
      <c r="G250" s="43">
        <f>სააგენტო!G250</f>
        <v>0</v>
      </c>
      <c r="H250" s="52" t="str">
        <f>სააგენტო!H250</f>
        <v/>
      </c>
      <c r="I250" s="12">
        <f>სააგენტო!I250</f>
        <v>0</v>
      </c>
      <c r="J250" s="12">
        <f>სააგენტო!J250</f>
        <v>0</v>
      </c>
      <c r="K250" s="12">
        <f>სააგენტო!K250</f>
        <v>0</v>
      </c>
      <c r="L250" s="43">
        <f>სააგენტო!L250</f>
        <v>0</v>
      </c>
      <c r="M250" s="52" t="str">
        <f>სააგენტო!M250</f>
        <v/>
      </c>
      <c r="N250" s="62">
        <f>სააგენტო!N250</f>
        <v>0</v>
      </c>
      <c r="O250" s="52" t="str">
        <f>სააგენტო!T250</f>
        <v/>
      </c>
      <c r="P250" s="62">
        <f>G250+სააგენტო!O250-K250</f>
        <v>0</v>
      </c>
    </row>
    <row r="251" spans="1:16" s="6" customFormat="1" ht="18" x14ac:dyDescent="0.25">
      <c r="A251" s="6" t="str">
        <f>სააგენტო!A251</f>
        <v>b</v>
      </c>
      <c r="B251" s="70" t="str">
        <f>სააგენტო!B251</f>
        <v/>
      </c>
      <c r="C251" s="29" t="str">
        <f>სააგენტო!C251</f>
        <v>სოციალური უზრუნველყოფა</v>
      </c>
      <c r="D251" s="12">
        <f>სააგენტო!D251</f>
        <v>0</v>
      </c>
      <c r="E251" s="12">
        <f>სააგენტო!E251</f>
        <v>0</v>
      </c>
      <c r="F251" s="43">
        <f>სააგენტო!F251</f>
        <v>0</v>
      </c>
      <c r="G251" s="43">
        <f>სააგენტო!G251</f>
        <v>0</v>
      </c>
      <c r="H251" s="52" t="str">
        <f>სააგენტო!H251</f>
        <v/>
      </c>
      <c r="I251" s="12">
        <f>სააგენტო!I251</f>
        <v>0</v>
      </c>
      <c r="J251" s="12">
        <f>სააგენტო!J251</f>
        <v>0</v>
      </c>
      <c r="K251" s="12">
        <f>სააგენტო!K251</f>
        <v>0</v>
      </c>
      <c r="L251" s="43">
        <f>სააგენტო!L251</f>
        <v>0</v>
      </c>
      <c r="M251" s="52" t="str">
        <f>სააგენტო!M251</f>
        <v/>
      </c>
      <c r="N251" s="62">
        <f>სააგენტო!N251</f>
        <v>0</v>
      </c>
      <c r="O251" s="52" t="str">
        <f>სააგენტო!T251</f>
        <v/>
      </c>
      <c r="P251" s="62">
        <f>G251+სააგენტო!O251-K251</f>
        <v>0</v>
      </c>
    </row>
    <row r="252" spans="1:16" s="6" customFormat="1" ht="18" x14ac:dyDescent="0.25">
      <c r="A252" s="6" t="str">
        <f>სააგენტო!A252</f>
        <v>b</v>
      </c>
      <c r="B252" s="70" t="str">
        <f>სააგენტო!B252</f>
        <v/>
      </c>
      <c r="C252" s="29" t="str">
        <f>სააგენტო!C252</f>
        <v>სხვა ხარჯები</v>
      </c>
      <c r="D252" s="12">
        <f>სააგენტო!D252</f>
        <v>0</v>
      </c>
      <c r="E252" s="12">
        <f>სააგენტო!E252</f>
        <v>0</v>
      </c>
      <c r="F252" s="43">
        <f>სააგენტო!F252</f>
        <v>0</v>
      </c>
      <c r="G252" s="43">
        <f>სააგენტო!G252</f>
        <v>0</v>
      </c>
      <c r="H252" s="52" t="str">
        <f>სააგენტო!H252</f>
        <v/>
      </c>
      <c r="I252" s="12">
        <f>სააგენტო!I252</f>
        <v>0</v>
      </c>
      <c r="J252" s="12">
        <f>სააგენტო!J252</f>
        <v>0</v>
      </c>
      <c r="K252" s="12">
        <f>სააგენტო!K252</f>
        <v>0</v>
      </c>
      <c r="L252" s="43">
        <f>სააგენტო!L252</f>
        <v>0</v>
      </c>
      <c r="M252" s="52" t="str">
        <f>სააგენტო!M252</f>
        <v/>
      </c>
      <c r="N252" s="62">
        <f>სააგენტო!N252</f>
        <v>0</v>
      </c>
      <c r="O252" s="52" t="str">
        <f>სააგენტო!T252</f>
        <v/>
      </c>
      <c r="P252" s="62">
        <f>G252+სააგენტო!O252-K252</f>
        <v>0</v>
      </c>
    </row>
    <row r="253" spans="1:16" s="6" customFormat="1" x14ac:dyDescent="0.25">
      <c r="A253" s="6" t="str">
        <f>სააგენტო!A253</f>
        <v>b</v>
      </c>
      <c r="B253" s="69" t="str">
        <f>სააგენტო!B253</f>
        <v/>
      </c>
      <c r="C253" s="13" t="str">
        <f>სააგენტო!C253</f>
        <v>არაფინანსური აქტივების ზრდა</v>
      </c>
      <c r="D253" s="14">
        <f>სააგენტო!D253</f>
        <v>0</v>
      </c>
      <c r="E253" s="14">
        <f>სააგენტო!E253</f>
        <v>0</v>
      </c>
      <c r="F253" s="44">
        <f>სააგენტო!F253</f>
        <v>0</v>
      </c>
      <c r="G253" s="44">
        <f>სააგენტო!G253</f>
        <v>0</v>
      </c>
      <c r="H253" s="53" t="str">
        <f>სააგენტო!H253</f>
        <v/>
      </c>
      <c r="I253" s="14">
        <f>სააგენტო!I253</f>
        <v>0</v>
      </c>
      <c r="J253" s="14">
        <f>სააგენტო!J253</f>
        <v>0</v>
      </c>
      <c r="K253" s="14">
        <f>სააგენტო!K253</f>
        <v>0</v>
      </c>
      <c r="L253" s="44">
        <f>სააგენტო!L253</f>
        <v>0</v>
      </c>
      <c r="M253" s="53" t="str">
        <f>სააგენტო!M253</f>
        <v/>
      </c>
      <c r="N253" s="63">
        <f>სააგენტო!N253</f>
        <v>0</v>
      </c>
      <c r="O253" s="53" t="str">
        <f>სააგენტო!T253</f>
        <v/>
      </c>
      <c r="P253" s="63">
        <f>G253+სააგენტო!O253-K253</f>
        <v>0</v>
      </c>
    </row>
    <row r="254" spans="1:16" s="6" customFormat="1" x14ac:dyDescent="0.25">
      <c r="A254" s="6" t="str">
        <f>სააგენტო!A254</f>
        <v>b</v>
      </c>
      <c r="B254" s="69" t="str">
        <f>სააგენტო!B254</f>
        <v/>
      </c>
      <c r="C254" s="13" t="str">
        <f>სააგენტო!C254</f>
        <v>ფინანსური აქტივების ზრდა</v>
      </c>
      <c r="D254" s="14">
        <f>სააგენტო!D254</f>
        <v>0</v>
      </c>
      <c r="E254" s="14">
        <f>სააგენტო!E254</f>
        <v>0</v>
      </c>
      <c r="F254" s="44">
        <f>სააგენტო!F254</f>
        <v>0</v>
      </c>
      <c r="G254" s="44">
        <f>სააგენტო!G254</f>
        <v>0</v>
      </c>
      <c r="H254" s="53" t="str">
        <f>სააგენტო!H254</f>
        <v/>
      </c>
      <c r="I254" s="14">
        <f>სააგენტო!I254</f>
        <v>0</v>
      </c>
      <c r="J254" s="14">
        <f>სააგენტო!J254</f>
        <v>0</v>
      </c>
      <c r="K254" s="14">
        <f>სააგენტო!K254</f>
        <v>0</v>
      </c>
      <c r="L254" s="44">
        <f>სააგენტო!L254</f>
        <v>0</v>
      </c>
      <c r="M254" s="53" t="str">
        <f>სააგენტო!M254</f>
        <v/>
      </c>
      <c r="N254" s="63">
        <f>სააგენტო!N254</f>
        <v>0</v>
      </c>
      <c r="O254" s="53" t="str">
        <f>სააგენტო!T254</f>
        <v/>
      </c>
      <c r="P254" s="63">
        <f>G254+სააგენტო!O254-K254</f>
        <v>0</v>
      </c>
    </row>
    <row r="255" spans="1:16" s="6" customFormat="1" ht="15.75" thickBot="1" x14ac:dyDescent="0.3">
      <c r="A255" s="6" t="str">
        <f>სააგენტო!A255</f>
        <v>b</v>
      </c>
      <c r="B255" s="71" t="str">
        <f>სააგენტო!B255</f>
        <v/>
      </c>
      <c r="C255" s="17" t="str">
        <f>სააგენტო!C255</f>
        <v>ვალდებულებების კლება</v>
      </c>
      <c r="D255" s="18">
        <f>სააგენტო!D255</f>
        <v>0</v>
      </c>
      <c r="E255" s="18">
        <f>სააგენტო!E255</f>
        <v>0</v>
      </c>
      <c r="F255" s="46">
        <f>სააგენტო!F255</f>
        <v>0</v>
      </c>
      <c r="G255" s="46">
        <f>სააგენტო!G255</f>
        <v>0</v>
      </c>
      <c r="H255" s="55" t="str">
        <f>სააგენტო!H255</f>
        <v/>
      </c>
      <c r="I255" s="18">
        <f>სააგენტო!I255</f>
        <v>0</v>
      </c>
      <c r="J255" s="18">
        <f>სააგენტო!J255</f>
        <v>0</v>
      </c>
      <c r="K255" s="18">
        <f>სააგენტო!K255</f>
        <v>0</v>
      </c>
      <c r="L255" s="46">
        <f>სააგენტო!L255</f>
        <v>0</v>
      </c>
      <c r="M255" s="55" t="str">
        <f>სააგენტო!M255</f>
        <v/>
      </c>
      <c r="N255" s="65">
        <f>სააგენტო!N255</f>
        <v>0</v>
      </c>
      <c r="O255" s="55" t="str">
        <f>სააგენტო!T255</f>
        <v/>
      </c>
      <c r="P255" s="65">
        <f>G255+სააგენტო!O255-K255</f>
        <v>0</v>
      </c>
    </row>
    <row r="256" spans="1:16" s="6" customFormat="1" ht="46.5" thickTop="1" thickBot="1" x14ac:dyDescent="0.3">
      <c r="A256" s="6" t="str">
        <f>სააგენტო!A256</f>
        <v>b</v>
      </c>
      <c r="B256" s="67" t="str">
        <f>სააგენტო!B256</f>
        <v>35 02 02 03</v>
      </c>
      <c r="C256" s="25" t="str">
        <f>სააგენტო!C256</f>
        <v>სსიპ - სოციალური მომსახურების სააგენტოს კახეთის სამხარეო ცენტრი -  სოციალური დახმარებები</v>
      </c>
      <c r="D256" s="22">
        <f>სააგენტო!D256</f>
        <v>0</v>
      </c>
      <c r="E256" s="22">
        <f>სააგენტო!E256</f>
        <v>0</v>
      </c>
      <c r="F256" s="47">
        <f>სააგენტო!F256</f>
        <v>0</v>
      </c>
      <c r="G256" s="47">
        <f>სააგენტო!G256</f>
        <v>0</v>
      </c>
      <c r="H256" s="56" t="str">
        <f>სააგენტო!H256</f>
        <v/>
      </c>
      <c r="I256" s="22">
        <f>სააგენტო!I256</f>
        <v>0</v>
      </c>
      <c r="J256" s="22">
        <f>სააგენტო!J256</f>
        <v>0</v>
      </c>
      <c r="K256" s="22">
        <f>სააგენტო!K256</f>
        <v>0</v>
      </c>
      <c r="L256" s="47">
        <f>სააგენტო!L256</f>
        <v>0</v>
      </c>
      <c r="M256" s="56" t="str">
        <f>სააგენტო!M256</f>
        <v/>
      </c>
      <c r="N256" s="66">
        <f>სააგენტო!N256</f>
        <v>0</v>
      </c>
      <c r="O256" s="56" t="str">
        <f>სააგენტო!T256</f>
        <v/>
      </c>
      <c r="P256" s="66">
        <f>G256+სააგენტო!O256-K256</f>
        <v>0</v>
      </c>
    </row>
    <row r="257" spans="1:16" s="6" customFormat="1" ht="15.75" thickTop="1" x14ac:dyDescent="0.25">
      <c r="A257" s="6" t="str">
        <f>სააგენტო!A257</f>
        <v>b</v>
      </c>
      <c r="B257" s="69" t="str">
        <f>სააგენტო!B257</f>
        <v/>
      </c>
      <c r="C257" s="13" t="str">
        <f>სააგენტო!C257</f>
        <v>ხარჯები</v>
      </c>
      <c r="D257" s="14">
        <f>სააგენტო!D257</f>
        <v>0</v>
      </c>
      <c r="E257" s="14">
        <f>სააგენტო!E257</f>
        <v>0</v>
      </c>
      <c r="F257" s="44">
        <f>სააგენტო!F257</f>
        <v>0</v>
      </c>
      <c r="G257" s="44">
        <f>სააგენტო!G257</f>
        <v>0</v>
      </c>
      <c r="H257" s="53" t="str">
        <f>სააგენტო!H257</f>
        <v/>
      </c>
      <c r="I257" s="14">
        <f>სააგენტო!I257</f>
        <v>0</v>
      </c>
      <c r="J257" s="14">
        <f>სააგენტო!J257</f>
        <v>0</v>
      </c>
      <c r="K257" s="14">
        <f>სააგენტო!K257</f>
        <v>0</v>
      </c>
      <c r="L257" s="44">
        <f>სააგენტო!L257</f>
        <v>0</v>
      </c>
      <c r="M257" s="53" t="str">
        <f>სააგენტო!M257</f>
        <v/>
      </c>
      <c r="N257" s="63">
        <f>სააგენტო!N257</f>
        <v>0</v>
      </c>
      <c r="O257" s="53" t="str">
        <f>სააგენტო!T257</f>
        <v/>
      </c>
      <c r="P257" s="63">
        <f>G257+სააგენტო!O257-K257</f>
        <v>0</v>
      </c>
    </row>
    <row r="258" spans="1:16" s="6" customFormat="1" ht="18" x14ac:dyDescent="0.25">
      <c r="A258" s="6" t="str">
        <f>სააგენტო!A258</f>
        <v>b</v>
      </c>
      <c r="B258" s="70" t="str">
        <f>სააგენტო!B258</f>
        <v/>
      </c>
      <c r="C258" s="29" t="str">
        <f>სააგენტო!C258</f>
        <v>შრომის ანაზღაურება</v>
      </c>
      <c r="D258" s="12">
        <f>სააგენტო!D258</f>
        <v>0</v>
      </c>
      <c r="E258" s="12">
        <f>სააგენტო!E258</f>
        <v>0</v>
      </c>
      <c r="F258" s="43">
        <f>სააგენტო!F258</f>
        <v>0</v>
      </c>
      <c r="G258" s="43">
        <f>სააგენტო!G258</f>
        <v>0</v>
      </c>
      <c r="H258" s="52" t="str">
        <f>სააგენტო!H258</f>
        <v/>
      </c>
      <c r="I258" s="12">
        <f>სააგენტო!I258</f>
        <v>0</v>
      </c>
      <c r="J258" s="12">
        <f>სააგენტო!J258</f>
        <v>0</v>
      </c>
      <c r="K258" s="12">
        <f>სააგენტო!K258</f>
        <v>0</v>
      </c>
      <c r="L258" s="43">
        <f>სააგენტო!L258</f>
        <v>0</v>
      </c>
      <c r="M258" s="52" t="str">
        <f>სააგენტო!M258</f>
        <v/>
      </c>
      <c r="N258" s="62">
        <f>სააგენტო!N258</f>
        <v>0</v>
      </c>
      <c r="O258" s="52" t="str">
        <f>სააგენტო!T258</f>
        <v/>
      </c>
      <c r="P258" s="62">
        <f>G258+სააგენტო!O258-K258</f>
        <v>0</v>
      </c>
    </row>
    <row r="259" spans="1:16" s="6" customFormat="1" ht="18" x14ac:dyDescent="0.25">
      <c r="A259" s="6" t="str">
        <f>სააგენტო!A259</f>
        <v>b</v>
      </c>
      <c r="B259" s="70" t="str">
        <f>სააგენტო!B259</f>
        <v/>
      </c>
      <c r="C259" s="29" t="str">
        <f>სააგენტო!C259</f>
        <v>საქონელი და მომსახურება</v>
      </c>
      <c r="D259" s="12">
        <f>სააგენტო!D259</f>
        <v>0</v>
      </c>
      <c r="E259" s="12">
        <f>სააგენტო!E259</f>
        <v>0</v>
      </c>
      <c r="F259" s="43">
        <f>სააგენტო!F259</f>
        <v>0</v>
      </c>
      <c r="G259" s="43">
        <f>სააგენტო!G259</f>
        <v>0</v>
      </c>
      <c r="H259" s="52" t="str">
        <f>სააგენტო!H259</f>
        <v/>
      </c>
      <c r="I259" s="12">
        <f>სააგენტო!I259</f>
        <v>0</v>
      </c>
      <c r="J259" s="12">
        <f>სააგენტო!J259</f>
        <v>0</v>
      </c>
      <c r="K259" s="12">
        <f>სააგენტო!K259</f>
        <v>0</v>
      </c>
      <c r="L259" s="43">
        <f>სააგენტო!L259</f>
        <v>0</v>
      </c>
      <c r="M259" s="52" t="str">
        <f>სააგენტო!M259</f>
        <v/>
      </c>
      <c r="N259" s="62">
        <f>სააგენტო!N259</f>
        <v>0</v>
      </c>
      <c r="O259" s="52" t="str">
        <f>სააგენტო!T259</f>
        <v/>
      </c>
      <c r="P259" s="62">
        <f>G259+სააგენტო!O259-K259</f>
        <v>0</v>
      </c>
    </row>
    <row r="260" spans="1:16" s="6" customFormat="1" ht="18" x14ac:dyDescent="0.25">
      <c r="A260" s="6" t="str">
        <f>სააგენტო!A260</f>
        <v>b</v>
      </c>
      <c r="B260" s="70" t="str">
        <f>სააგენტო!B260</f>
        <v/>
      </c>
      <c r="C260" s="29" t="str">
        <f>სააგენტო!C260</f>
        <v>პროცენტი</v>
      </c>
      <c r="D260" s="12">
        <f>სააგენტო!D260</f>
        <v>0</v>
      </c>
      <c r="E260" s="12">
        <f>სააგენტო!E260</f>
        <v>0</v>
      </c>
      <c r="F260" s="43">
        <f>სააგენტო!F260</f>
        <v>0</v>
      </c>
      <c r="G260" s="43">
        <f>სააგენტო!G260</f>
        <v>0</v>
      </c>
      <c r="H260" s="52" t="str">
        <f>სააგენტო!H260</f>
        <v/>
      </c>
      <c r="I260" s="12">
        <f>სააგენტო!I260</f>
        <v>0</v>
      </c>
      <c r="J260" s="12">
        <f>სააგენტო!J260</f>
        <v>0</v>
      </c>
      <c r="K260" s="12">
        <f>სააგენტო!K260</f>
        <v>0</v>
      </c>
      <c r="L260" s="43">
        <f>სააგენტო!L260</f>
        <v>0</v>
      </c>
      <c r="M260" s="52" t="str">
        <f>სააგენტო!M260</f>
        <v/>
      </c>
      <c r="N260" s="62">
        <f>სააგენტო!N260</f>
        <v>0</v>
      </c>
      <c r="O260" s="52" t="str">
        <f>სააგენტო!T260</f>
        <v/>
      </c>
      <c r="P260" s="62">
        <f>G260+სააგენტო!O260-K260</f>
        <v>0</v>
      </c>
    </row>
    <row r="261" spans="1:16" s="6" customFormat="1" ht="18" x14ac:dyDescent="0.25">
      <c r="A261" s="6" t="str">
        <f>სააგენტო!A261</f>
        <v>b</v>
      </c>
      <c r="B261" s="70" t="str">
        <f>სააგენტო!B261</f>
        <v/>
      </c>
      <c r="C261" s="29" t="str">
        <f>სააგენტო!C261</f>
        <v>სუბსიდიები</v>
      </c>
      <c r="D261" s="12">
        <f>სააგენტო!D261</f>
        <v>0</v>
      </c>
      <c r="E261" s="12">
        <f>სააგენტო!E261</f>
        <v>0</v>
      </c>
      <c r="F261" s="43">
        <f>სააგენტო!F261</f>
        <v>0</v>
      </c>
      <c r="G261" s="43">
        <f>სააგენტო!G261</f>
        <v>0</v>
      </c>
      <c r="H261" s="52" t="str">
        <f>სააგენტო!H261</f>
        <v/>
      </c>
      <c r="I261" s="12">
        <f>სააგენტო!I261</f>
        <v>0</v>
      </c>
      <c r="J261" s="12">
        <f>სააგენტო!J261</f>
        <v>0</v>
      </c>
      <c r="K261" s="12">
        <f>სააგენტო!K261</f>
        <v>0</v>
      </c>
      <c r="L261" s="43">
        <f>სააგენტო!L261</f>
        <v>0</v>
      </c>
      <c r="M261" s="52" t="str">
        <f>სააგენტო!M261</f>
        <v/>
      </c>
      <c r="N261" s="62">
        <f>სააგენტო!N261</f>
        <v>0</v>
      </c>
      <c r="O261" s="52" t="str">
        <f>სააგენტო!T261</f>
        <v/>
      </c>
      <c r="P261" s="62">
        <f>G261+სააგენტო!O261-K261</f>
        <v>0</v>
      </c>
    </row>
    <row r="262" spans="1:16" s="6" customFormat="1" ht="18" x14ac:dyDescent="0.25">
      <c r="A262" s="6" t="str">
        <f>სააგენტო!A262</f>
        <v>b</v>
      </c>
      <c r="B262" s="70" t="str">
        <f>სააგენტო!B262</f>
        <v/>
      </c>
      <c r="C262" s="29" t="str">
        <f>სააგენტო!C262</f>
        <v>გრანტები</v>
      </c>
      <c r="D262" s="12">
        <f>სააგენტო!D262</f>
        <v>0</v>
      </c>
      <c r="E262" s="12">
        <f>სააგენტო!E262</f>
        <v>0</v>
      </c>
      <c r="F262" s="43">
        <f>სააგენტო!F262</f>
        <v>0</v>
      </c>
      <c r="G262" s="43">
        <f>სააგენტო!G262</f>
        <v>0</v>
      </c>
      <c r="H262" s="52" t="str">
        <f>სააგენტო!H262</f>
        <v/>
      </c>
      <c r="I262" s="12">
        <f>სააგენტო!I262</f>
        <v>0</v>
      </c>
      <c r="J262" s="12">
        <f>სააგენტო!J262</f>
        <v>0</v>
      </c>
      <c r="K262" s="12">
        <f>სააგენტო!K262</f>
        <v>0</v>
      </c>
      <c r="L262" s="43">
        <f>სააგენტო!L262</f>
        <v>0</v>
      </c>
      <c r="M262" s="52" t="str">
        <f>სააგენტო!M262</f>
        <v/>
      </c>
      <c r="N262" s="62">
        <f>სააგენტო!N262</f>
        <v>0</v>
      </c>
      <c r="O262" s="52" t="str">
        <f>სააგენტო!T262</f>
        <v/>
      </c>
      <c r="P262" s="62">
        <f>G262+სააგენტო!O262-K262</f>
        <v>0</v>
      </c>
    </row>
    <row r="263" spans="1:16" s="6" customFormat="1" ht="18" x14ac:dyDescent="0.25">
      <c r="A263" s="6" t="str">
        <f>სააგენტო!A263</f>
        <v>b</v>
      </c>
      <c r="B263" s="70" t="str">
        <f>სააგენტო!B263</f>
        <v/>
      </c>
      <c r="C263" s="29" t="str">
        <f>სააგენტო!C263</f>
        <v>სოციალური უზრუნველყოფა</v>
      </c>
      <c r="D263" s="12">
        <f>სააგენტო!D263</f>
        <v>0</v>
      </c>
      <c r="E263" s="12">
        <f>სააგენტო!E263</f>
        <v>0</v>
      </c>
      <c r="F263" s="43">
        <f>სააგენტო!F263</f>
        <v>0</v>
      </c>
      <c r="G263" s="43">
        <f>სააგენტო!G263</f>
        <v>0</v>
      </c>
      <c r="H263" s="52" t="str">
        <f>სააგენტო!H263</f>
        <v/>
      </c>
      <c r="I263" s="12">
        <f>სააგენტო!I263</f>
        <v>0</v>
      </c>
      <c r="J263" s="12">
        <f>სააგენტო!J263</f>
        <v>0</v>
      </c>
      <c r="K263" s="12">
        <f>სააგენტო!K263</f>
        <v>0</v>
      </c>
      <c r="L263" s="43">
        <f>სააგენტო!L263</f>
        <v>0</v>
      </c>
      <c r="M263" s="52" t="str">
        <f>სააგენტო!M263</f>
        <v/>
      </c>
      <c r="N263" s="62">
        <f>სააგენტო!N263</f>
        <v>0</v>
      </c>
      <c r="O263" s="52" t="str">
        <f>სააგენტო!T263</f>
        <v/>
      </c>
      <c r="P263" s="62">
        <f>G263+სააგენტო!O263-K263</f>
        <v>0</v>
      </c>
    </row>
    <row r="264" spans="1:16" s="6" customFormat="1" ht="18" x14ac:dyDescent="0.25">
      <c r="A264" s="6" t="str">
        <f>სააგენტო!A264</f>
        <v>b</v>
      </c>
      <c r="B264" s="70" t="str">
        <f>სააგენტო!B264</f>
        <v/>
      </c>
      <c r="C264" s="29" t="str">
        <f>სააგენტო!C264</f>
        <v>სხვა ხარჯები</v>
      </c>
      <c r="D264" s="12">
        <f>სააგენტო!D264</f>
        <v>0</v>
      </c>
      <c r="E264" s="12">
        <f>სააგენტო!E264</f>
        <v>0</v>
      </c>
      <c r="F264" s="43">
        <f>სააგენტო!F264</f>
        <v>0</v>
      </c>
      <c r="G264" s="43">
        <f>სააგენტო!G264</f>
        <v>0</v>
      </c>
      <c r="H264" s="52" t="str">
        <f>სააგენტო!H264</f>
        <v/>
      </c>
      <c r="I264" s="12">
        <f>სააგენტო!I264</f>
        <v>0</v>
      </c>
      <c r="J264" s="12">
        <f>სააგენტო!J264</f>
        <v>0</v>
      </c>
      <c r="K264" s="12">
        <f>სააგენტო!K264</f>
        <v>0</v>
      </c>
      <c r="L264" s="43">
        <f>სააგენტო!L264</f>
        <v>0</v>
      </c>
      <c r="M264" s="52" t="str">
        <f>სააგენტო!M264</f>
        <v/>
      </c>
      <c r="N264" s="62">
        <f>სააგენტო!N264</f>
        <v>0</v>
      </c>
      <c r="O264" s="52" t="str">
        <f>სააგენტო!T264</f>
        <v/>
      </c>
      <c r="P264" s="62">
        <f>G264+სააგენტო!O264-K264</f>
        <v>0</v>
      </c>
    </row>
    <row r="265" spans="1:16" s="6" customFormat="1" x14ac:dyDescent="0.25">
      <c r="A265" s="6" t="str">
        <f>სააგენტო!A265</f>
        <v>b</v>
      </c>
      <c r="B265" s="69" t="str">
        <f>სააგენტო!B265</f>
        <v/>
      </c>
      <c r="C265" s="13" t="str">
        <f>სააგენტო!C265</f>
        <v>არაფინანსური აქტივების ზრდა</v>
      </c>
      <c r="D265" s="14">
        <f>სააგენტო!D265</f>
        <v>0</v>
      </c>
      <c r="E265" s="14">
        <f>სააგენტო!E265</f>
        <v>0</v>
      </c>
      <c r="F265" s="44">
        <f>სააგენტო!F265</f>
        <v>0</v>
      </c>
      <c r="G265" s="44">
        <f>სააგენტო!G265</f>
        <v>0</v>
      </c>
      <c r="H265" s="53" t="str">
        <f>სააგენტო!H265</f>
        <v/>
      </c>
      <c r="I265" s="14">
        <f>სააგენტო!I265</f>
        <v>0</v>
      </c>
      <c r="J265" s="14">
        <f>სააგენტო!J265</f>
        <v>0</v>
      </c>
      <c r="K265" s="14">
        <f>სააგენტო!K265</f>
        <v>0</v>
      </c>
      <c r="L265" s="44">
        <f>სააგენტო!L265</f>
        <v>0</v>
      </c>
      <c r="M265" s="53" t="str">
        <f>სააგენტო!M265</f>
        <v/>
      </c>
      <c r="N265" s="63">
        <f>სააგენტო!N265</f>
        <v>0</v>
      </c>
      <c r="O265" s="53" t="str">
        <f>სააგენტო!T265</f>
        <v/>
      </c>
      <c r="P265" s="63">
        <f>G265+სააგენტო!O265-K265</f>
        <v>0</v>
      </c>
    </row>
    <row r="266" spans="1:16" s="6" customFormat="1" x14ac:dyDescent="0.25">
      <c r="A266" s="6" t="str">
        <f>სააგენტო!A266</f>
        <v>b</v>
      </c>
      <c r="B266" s="69" t="str">
        <f>სააგენტო!B266</f>
        <v/>
      </c>
      <c r="C266" s="13" t="str">
        <f>სააგენტო!C266</f>
        <v>ფინანსური აქტივების ზრდა</v>
      </c>
      <c r="D266" s="14">
        <f>სააგენტო!D266</f>
        <v>0</v>
      </c>
      <c r="E266" s="14">
        <f>სააგენტო!E266</f>
        <v>0</v>
      </c>
      <c r="F266" s="44">
        <f>სააგენტო!F266</f>
        <v>0</v>
      </c>
      <c r="G266" s="44">
        <f>სააგენტო!G266</f>
        <v>0</v>
      </c>
      <c r="H266" s="53" t="str">
        <f>სააგენტო!H266</f>
        <v/>
      </c>
      <c r="I266" s="14">
        <f>სააგენტო!I266</f>
        <v>0</v>
      </c>
      <c r="J266" s="14">
        <f>სააგენტო!J266</f>
        <v>0</v>
      </c>
      <c r="K266" s="14">
        <f>სააგენტო!K266</f>
        <v>0</v>
      </c>
      <c r="L266" s="44">
        <f>სააგენტო!L266</f>
        <v>0</v>
      </c>
      <c r="M266" s="53" t="str">
        <f>სააგენტო!M266</f>
        <v/>
      </c>
      <c r="N266" s="63">
        <f>სააგენტო!N266</f>
        <v>0</v>
      </c>
      <c r="O266" s="53" t="str">
        <f>სააგენტო!T266</f>
        <v/>
      </c>
      <c r="P266" s="63">
        <f>G266+სააგენტო!O266-K266</f>
        <v>0</v>
      </c>
    </row>
    <row r="267" spans="1:16" s="6" customFormat="1" ht="15.75" thickBot="1" x14ac:dyDescent="0.3">
      <c r="A267" s="6" t="str">
        <f>სააგენტო!A267</f>
        <v>b</v>
      </c>
      <c r="B267" s="71" t="str">
        <f>სააგენტო!B267</f>
        <v/>
      </c>
      <c r="C267" s="17" t="str">
        <f>სააგენტო!C267</f>
        <v>ვალდებულებების კლება</v>
      </c>
      <c r="D267" s="18">
        <f>სააგენტო!D267</f>
        <v>0</v>
      </c>
      <c r="E267" s="18">
        <f>სააგენტო!E267</f>
        <v>0</v>
      </c>
      <c r="F267" s="46">
        <f>სააგენტო!F267</f>
        <v>0</v>
      </c>
      <c r="G267" s="46">
        <f>სააგენტო!G267</f>
        <v>0</v>
      </c>
      <c r="H267" s="55" t="str">
        <f>სააგენტო!H267</f>
        <v/>
      </c>
      <c r="I267" s="18">
        <f>სააგენტო!I267</f>
        <v>0</v>
      </c>
      <c r="J267" s="18">
        <f>სააგენტო!J267</f>
        <v>0</v>
      </c>
      <c r="K267" s="18">
        <f>სააგენტო!K267</f>
        <v>0</v>
      </c>
      <c r="L267" s="46">
        <f>სააგენტო!L267</f>
        <v>0</v>
      </c>
      <c r="M267" s="55" t="str">
        <f>სააგენტო!M267</f>
        <v/>
      </c>
      <c r="N267" s="65">
        <f>სააგენტო!N267</f>
        <v>0</v>
      </c>
      <c r="O267" s="55" t="str">
        <f>სააგენტო!T267</f>
        <v/>
      </c>
      <c r="P267" s="65">
        <f>G267+სააგენტო!O267-K267</f>
        <v>0</v>
      </c>
    </row>
    <row r="268" spans="1:16" s="6" customFormat="1" ht="46.5" thickTop="1" thickBot="1" x14ac:dyDescent="0.3">
      <c r="A268" s="6" t="str">
        <f>სააგენტო!A268</f>
        <v>b</v>
      </c>
      <c r="B268" s="67" t="str">
        <f>სააგენტო!B268</f>
        <v>35 02 02 04</v>
      </c>
      <c r="C268" s="25" t="str">
        <f>სააგენტო!C268</f>
        <v>სსიპ - სოციალური მომსახურების სააგენტოს ქვემო ქართლის სამხარეო ცენტრი -  სოციალური დახმარებები</v>
      </c>
      <c r="D268" s="22">
        <f>სააგენტო!D268</f>
        <v>0</v>
      </c>
      <c r="E268" s="22">
        <f>სააგენტო!E268</f>
        <v>0</v>
      </c>
      <c r="F268" s="47">
        <f>სააგენტო!F268</f>
        <v>0</v>
      </c>
      <c r="G268" s="47">
        <f>სააგენტო!G268</f>
        <v>0</v>
      </c>
      <c r="H268" s="56" t="str">
        <f>სააგენტო!H268</f>
        <v/>
      </c>
      <c r="I268" s="22">
        <f>სააგენტო!I268</f>
        <v>0</v>
      </c>
      <c r="J268" s="22">
        <f>სააგენტო!J268</f>
        <v>0</v>
      </c>
      <c r="K268" s="22">
        <f>სააგენტო!K268</f>
        <v>0</v>
      </c>
      <c r="L268" s="47">
        <f>სააგენტო!L268</f>
        <v>0</v>
      </c>
      <c r="M268" s="56" t="str">
        <f>სააგენტო!M268</f>
        <v/>
      </c>
      <c r="N268" s="66">
        <f>სააგენტო!N268</f>
        <v>0</v>
      </c>
      <c r="O268" s="56" t="str">
        <f>სააგენტო!T268</f>
        <v/>
      </c>
      <c r="P268" s="66">
        <f>G268+სააგენტო!O268-K268</f>
        <v>0</v>
      </c>
    </row>
    <row r="269" spans="1:16" s="6" customFormat="1" ht="15.75" thickTop="1" x14ac:dyDescent="0.25">
      <c r="A269" s="6" t="str">
        <f>სააგენტო!A269</f>
        <v>b</v>
      </c>
      <c r="B269" s="69" t="str">
        <f>სააგენტო!B269</f>
        <v/>
      </c>
      <c r="C269" s="13" t="str">
        <f>სააგენტო!C269</f>
        <v>ხარჯები</v>
      </c>
      <c r="D269" s="14">
        <f>სააგენტო!D269</f>
        <v>0</v>
      </c>
      <c r="E269" s="14">
        <f>სააგენტო!E269</f>
        <v>0</v>
      </c>
      <c r="F269" s="44">
        <f>სააგენტო!F269</f>
        <v>0</v>
      </c>
      <c r="G269" s="44">
        <f>სააგენტო!G269</f>
        <v>0</v>
      </c>
      <c r="H269" s="53" t="str">
        <f>სააგენტო!H269</f>
        <v/>
      </c>
      <c r="I269" s="14">
        <f>სააგენტო!I269</f>
        <v>0</v>
      </c>
      <c r="J269" s="14">
        <f>სააგენტო!J269</f>
        <v>0</v>
      </c>
      <c r="K269" s="14">
        <f>სააგენტო!K269</f>
        <v>0</v>
      </c>
      <c r="L269" s="44">
        <f>სააგენტო!L269</f>
        <v>0</v>
      </c>
      <c r="M269" s="53" t="str">
        <f>სააგენტო!M269</f>
        <v/>
      </c>
      <c r="N269" s="63">
        <f>სააგენტო!N269</f>
        <v>0</v>
      </c>
      <c r="O269" s="53" t="str">
        <f>სააგენტო!T269</f>
        <v/>
      </c>
      <c r="P269" s="63">
        <f>G269+სააგენტო!O269-K269</f>
        <v>0</v>
      </c>
    </row>
    <row r="270" spans="1:16" s="6" customFormat="1" ht="18" x14ac:dyDescent="0.25">
      <c r="A270" s="6" t="str">
        <f>სააგენტო!A270</f>
        <v>b</v>
      </c>
      <c r="B270" s="70" t="str">
        <f>სააგენტო!B270</f>
        <v/>
      </c>
      <c r="C270" s="29" t="str">
        <f>სააგენტო!C270</f>
        <v>შრომის ანაზღაურება</v>
      </c>
      <c r="D270" s="12">
        <f>სააგენტო!D270</f>
        <v>0</v>
      </c>
      <c r="E270" s="12">
        <f>სააგენტო!E270</f>
        <v>0</v>
      </c>
      <c r="F270" s="43">
        <f>სააგენტო!F270</f>
        <v>0</v>
      </c>
      <c r="G270" s="43">
        <f>სააგენტო!G270</f>
        <v>0</v>
      </c>
      <c r="H270" s="52" t="str">
        <f>სააგენტო!H270</f>
        <v/>
      </c>
      <c r="I270" s="12">
        <f>სააგენტო!I270</f>
        <v>0</v>
      </c>
      <c r="J270" s="12">
        <f>სააგენტო!J270</f>
        <v>0</v>
      </c>
      <c r="K270" s="12">
        <f>სააგენტო!K270</f>
        <v>0</v>
      </c>
      <c r="L270" s="43">
        <f>სააგენტო!L270</f>
        <v>0</v>
      </c>
      <c r="M270" s="52" t="str">
        <f>სააგენტო!M270</f>
        <v/>
      </c>
      <c r="N270" s="62">
        <f>სააგენტო!N270</f>
        <v>0</v>
      </c>
      <c r="O270" s="52" t="str">
        <f>სააგენტო!T270</f>
        <v/>
      </c>
      <c r="P270" s="62">
        <f>G270+სააგენტო!O270-K270</f>
        <v>0</v>
      </c>
    </row>
    <row r="271" spans="1:16" s="6" customFormat="1" ht="18" x14ac:dyDescent="0.25">
      <c r="A271" s="6" t="str">
        <f>სააგენტო!A271</f>
        <v>b</v>
      </c>
      <c r="B271" s="70" t="str">
        <f>სააგენტო!B271</f>
        <v/>
      </c>
      <c r="C271" s="29" t="str">
        <f>სააგენტო!C271</f>
        <v>საქონელი და მომსახურება</v>
      </c>
      <c r="D271" s="12">
        <f>სააგენტო!D271</f>
        <v>0</v>
      </c>
      <c r="E271" s="12">
        <f>სააგენტო!E271</f>
        <v>0</v>
      </c>
      <c r="F271" s="43">
        <f>სააგენტო!F271</f>
        <v>0</v>
      </c>
      <c r="G271" s="43">
        <f>სააგენტო!G271</f>
        <v>0</v>
      </c>
      <c r="H271" s="52" t="str">
        <f>სააგენტო!H271</f>
        <v/>
      </c>
      <c r="I271" s="12">
        <f>სააგენტო!I271</f>
        <v>0</v>
      </c>
      <c r="J271" s="12">
        <f>სააგენტო!J271</f>
        <v>0</v>
      </c>
      <c r="K271" s="12">
        <f>სააგენტო!K271</f>
        <v>0</v>
      </c>
      <c r="L271" s="43">
        <f>სააგენტო!L271</f>
        <v>0</v>
      </c>
      <c r="M271" s="52" t="str">
        <f>სააგენტო!M271</f>
        <v/>
      </c>
      <c r="N271" s="62">
        <f>სააგენტო!N271</f>
        <v>0</v>
      </c>
      <c r="O271" s="52" t="str">
        <f>სააგენტო!T271</f>
        <v/>
      </c>
      <c r="P271" s="62">
        <f>G271+სააგენტო!O271-K271</f>
        <v>0</v>
      </c>
    </row>
    <row r="272" spans="1:16" s="6" customFormat="1" ht="18" x14ac:dyDescent="0.25">
      <c r="A272" s="6" t="str">
        <f>სააგენტო!A272</f>
        <v>b</v>
      </c>
      <c r="B272" s="70" t="str">
        <f>სააგენტო!B272</f>
        <v/>
      </c>
      <c r="C272" s="29" t="str">
        <f>სააგენტო!C272</f>
        <v>პროცენტი</v>
      </c>
      <c r="D272" s="12">
        <f>სააგენტო!D272</f>
        <v>0</v>
      </c>
      <c r="E272" s="12">
        <f>სააგენტო!E272</f>
        <v>0</v>
      </c>
      <c r="F272" s="43">
        <f>სააგენტო!F272</f>
        <v>0</v>
      </c>
      <c r="G272" s="43">
        <f>სააგენტო!G272</f>
        <v>0</v>
      </c>
      <c r="H272" s="52" t="str">
        <f>სააგენტო!H272</f>
        <v/>
      </c>
      <c r="I272" s="12">
        <f>სააგენტო!I272</f>
        <v>0</v>
      </c>
      <c r="J272" s="12">
        <f>სააგენტო!J272</f>
        <v>0</v>
      </c>
      <c r="K272" s="12">
        <f>სააგენტო!K272</f>
        <v>0</v>
      </c>
      <c r="L272" s="43">
        <f>სააგენტო!L272</f>
        <v>0</v>
      </c>
      <c r="M272" s="52" t="str">
        <f>სააგენტო!M272</f>
        <v/>
      </c>
      <c r="N272" s="62">
        <f>სააგენტო!N272</f>
        <v>0</v>
      </c>
      <c r="O272" s="52" t="str">
        <f>სააგენტო!T272</f>
        <v/>
      </c>
      <c r="P272" s="62">
        <f>G272+სააგენტო!O272-K272</f>
        <v>0</v>
      </c>
    </row>
    <row r="273" spans="1:16" s="6" customFormat="1" ht="18" x14ac:dyDescent="0.25">
      <c r="A273" s="6" t="str">
        <f>სააგენტო!A273</f>
        <v>b</v>
      </c>
      <c r="B273" s="70" t="str">
        <f>სააგენტო!B273</f>
        <v/>
      </c>
      <c r="C273" s="29" t="str">
        <f>სააგენტო!C273</f>
        <v>სუბსიდიები</v>
      </c>
      <c r="D273" s="12">
        <f>სააგენტო!D273</f>
        <v>0</v>
      </c>
      <c r="E273" s="12">
        <f>სააგენტო!E273</f>
        <v>0</v>
      </c>
      <c r="F273" s="43">
        <f>სააგენტო!F273</f>
        <v>0</v>
      </c>
      <c r="G273" s="43">
        <f>სააგენტო!G273</f>
        <v>0</v>
      </c>
      <c r="H273" s="52" t="str">
        <f>სააგენტო!H273</f>
        <v/>
      </c>
      <c r="I273" s="12">
        <f>სააგენტო!I273</f>
        <v>0</v>
      </c>
      <c r="J273" s="12">
        <f>სააგენტო!J273</f>
        <v>0</v>
      </c>
      <c r="K273" s="12">
        <f>სააგენტო!K273</f>
        <v>0</v>
      </c>
      <c r="L273" s="43">
        <f>სააგენტო!L273</f>
        <v>0</v>
      </c>
      <c r="M273" s="52" t="str">
        <f>სააგენტო!M273</f>
        <v/>
      </c>
      <c r="N273" s="62">
        <f>სააგენტო!N273</f>
        <v>0</v>
      </c>
      <c r="O273" s="52" t="str">
        <f>სააგენტო!T273</f>
        <v/>
      </c>
      <c r="P273" s="62">
        <f>G273+სააგენტო!O273-K273</f>
        <v>0</v>
      </c>
    </row>
    <row r="274" spans="1:16" s="6" customFormat="1" ht="18" x14ac:dyDescent="0.25">
      <c r="A274" s="6" t="str">
        <f>სააგენტო!A274</f>
        <v>b</v>
      </c>
      <c r="B274" s="70" t="str">
        <f>სააგენტო!B274</f>
        <v/>
      </c>
      <c r="C274" s="29" t="str">
        <f>სააგენტო!C274</f>
        <v>გრანტები</v>
      </c>
      <c r="D274" s="12">
        <f>სააგენტო!D274</f>
        <v>0</v>
      </c>
      <c r="E274" s="12">
        <f>სააგენტო!E274</f>
        <v>0</v>
      </c>
      <c r="F274" s="43">
        <f>სააგენტო!F274</f>
        <v>0</v>
      </c>
      <c r="G274" s="43">
        <f>სააგენტო!G274</f>
        <v>0</v>
      </c>
      <c r="H274" s="52" t="str">
        <f>სააგენტო!H274</f>
        <v/>
      </c>
      <c r="I274" s="12">
        <f>სააგენტო!I274</f>
        <v>0</v>
      </c>
      <c r="J274" s="12">
        <f>სააგენტო!J274</f>
        <v>0</v>
      </c>
      <c r="K274" s="12">
        <f>სააგენტო!K274</f>
        <v>0</v>
      </c>
      <c r="L274" s="43">
        <f>სააგენტო!L274</f>
        <v>0</v>
      </c>
      <c r="M274" s="52" t="str">
        <f>სააგენტო!M274</f>
        <v/>
      </c>
      <c r="N274" s="62">
        <f>სააგენტო!N274</f>
        <v>0</v>
      </c>
      <c r="O274" s="52" t="str">
        <f>სააგენტო!T274</f>
        <v/>
      </c>
      <c r="P274" s="62">
        <f>G274+სააგენტო!O274-K274</f>
        <v>0</v>
      </c>
    </row>
    <row r="275" spans="1:16" s="6" customFormat="1" ht="18" x14ac:dyDescent="0.25">
      <c r="A275" s="6" t="str">
        <f>სააგენტო!A275</f>
        <v>b</v>
      </c>
      <c r="B275" s="70" t="str">
        <f>სააგენტო!B275</f>
        <v/>
      </c>
      <c r="C275" s="29" t="str">
        <f>სააგენტო!C275</f>
        <v>სოციალური უზრუნველყოფა</v>
      </c>
      <c r="D275" s="12">
        <f>სააგენტო!D275</f>
        <v>0</v>
      </c>
      <c r="E275" s="12">
        <f>სააგენტო!E275</f>
        <v>0</v>
      </c>
      <c r="F275" s="43">
        <f>სააგენტო!F275</f>
        <v>0</v>
      </c>
      <c r="G275" s="43">
        <f>სააგენტო!G275</f>
        <v>0</v>
      </c>
      <c r="H275" s="52" t="str">
        <f>სააგენტო!H275</f>
        <v/>
      </c>
      <c r="I275" s="12">
        <f>სააგენტო!I275</f>
        <v>0</v>
      </c>
      <c r="J275" s="12">
        <f>სააგენტო!J275</f>
        <v>0</v>
      </c>
      <c r="K275" s="12">
        <f>სააგენტო!K275</f>
        <v>0</v>
      </c>
      <c r="L275" s="43">
        <f>სააგენტო!L275</f>
        <v>0</v>
      </c>
      <c r="M275" s="52" t="str">
        <f>სააგენტო!M275</f>
        <v/>
      </c>
      <c r="N275" s="62">
        <f>სააგენტო!N275</f>
        <v>0</v>
      </c>
      <c r="O275" s="52" t="str">
        <f>სააგენტო!T275</f>
        <v/>
      </c>
      <c r="P275" s="62">
        <f>G275+სააგენტო!O275-K275</f>
        <v>0</v>
      </c>
    </row>
    <row r="276" spans="1:16" s="6" customFormat="1" ht="18" x14ac:dyDescent="0.25">
      <c r="A276" s="6" t="str">
        <f>სააგენტო!A276</f>
        <v>b</v>
      </c>
      <c r="B276" s="70" t="str">
        <f>სააგენტო!B276</f>
        <v/>
      </c>
      <c r="C276" s="29" t="str">
        <f>სააგენტო!C276</f>
        <v>სხვა ხარჯები</v>
      </c>
      <c r="D276" s="12">
        <f>სააგენტო!D276</f>
        <v>0</v>
      </c>
      <c r="E276" s="12">
        <f>სააგენტო!E276</f>
        <v>0</v>
      </c>
      <c r="F276" s="43">
        <f>სააგენტო!F276</f>
        <v>0</v>
      </c>
      <c r="G276" s="43">
        <f>სააგენტო!G276</f>
        <v>0</v>
      </c>
      <c r="H276" s="52" t="str">
        <f>სააგენტო!H276</f>
        <v/>
      </c>
      <c r="I276" s="12">
        <f>სააგენტო!I276</f>
        <v>0</v>
      </c>
      <c r="J276" s="12">
        <f>სააგენტო!J276</f>
        <v>0</v>
      </c>
      <c r="K276" s="12">
        <f>სააგენტო!K276</f>
        <v>0</v>
      </c>
      <c r="L276" s="43">
        <f>სააგენტო!L276</f>
        <v>0</v>
      </c>
      <c r="M276" s="52" t="str">
        <f>სააგენტო!M276</f>
        <v/>
      </c>
      <c r="N276" s="62">
        <f>სააგენტო!N276</f>
        <v>0</v>
      </c>
      <c r="O276" s="52" t="str">
        <f>სააგენტო!T276</f>
        <v/>
      </c>
      <c r="P276" s="62">
        <f>G276+სააგენტო!O276-K276</f>
        <v>0</v>
      </c>
    </row>
    <row r="277" spans="1:16" s="6" customFormat="1" x14ac:dyDescent="0.25">
      <c r="A277" s="6" t="str">
        <f>სააგენტო!A277</f>
        <v>b</v>
      </c>
      <c r="B277" s="69" t="str">
        <f>სააგენტო!B277</f>
        <v/>
      </c>
      <c r="C277" s="13" t="str">
        <f>სააგენტო!C277</f>
        <v>არაფინანსური აქტივების ზრდა</v>
      </c>
      <c r="D277" s="14">
        <f>სააგენტო!D277</f>
        <v>0</v>
      </c>
      <c r="E277" s="14">
        <f>სააგენტო!E277</f>
        <v>0</v>
      </c>
      <c r="F277" s="44">
        <f>სააგენტო!F277</f>
        <v>0</v>
      </c>
      <c r="G277" s="44">
        <f>სააგენტო!G277</f>
        <v>0</v>
      </c>
      <c r="H277" s="53" t="str">
        <f>სააგენტო!H277</f>
        <v/>
      </c>
      <c r="I277" s="14">
        <f>სააგენტო!I277</f>
        <v>0</v>
      </c>
      <c r="J277" s="14">
        <f>სააგენტო!J277</f>
        <v>0</v>
      </c>
      <c r="K277" s="14">
        <f>სააგენტო!K277</f>
        <v>0</v>
      </c>
      <c r="L277" s="44">
        <f>სააგენტო!L277</f>
        <v>0</v>
      </c>
      <c r="M277" s="53" t="str">
        <f>სააგენტო!M277</f>
        <v/>
      </c>
      <c r="N277" s="63">
        <f>სააგენტო!N277</f>
        <v>0</v>
      </c>
      <c r="O277" s="53" t="str">
        <f>სააგენტო!T277</f>
        <v/>
      </c>
      <c r="P277" s="63">
        <f>G277+სააგენტო!O277-K277</f>
        <v>0</v>
      </c>
    </row>
    <row r="278" spans="1:16" s="6" customFormat="1" x14ac:dyDescent="0.25">
      <c r="A278" s="6" t="str">
        <f>სააგენტო!A278</f>
        <v>b</v>
      </c>
      <c r="B278" s="69" t="str">
        <f>სააგენტო!B278</f>
        <v/>
      </c>
      <c r="C278" s="13" t="str">
        <f>სააგენტო!C278</f>
        <v>ფინანსური აქტივების ზრდა</v>
      </c>
      <c r="D278" s="14">
        <f>სააგენტო!D278</f>
        <v>0</v>
      </c>
      <c r="E278" s="14">
        <f>სააგენტო!E278</f>
        <v>0</v>
      </c>
      <c r="F278" s="44">
        <f>სააგენტო!F278</f>
        <v>0</v>
      </c>
      <c r="G278" s="44">
        <f>სააგენტო!G278</f>
        <v>0</v>
      </c>
      <c r="H278" s="53" t="str">
        <f>სააგენტო!H278</f>
        <v/>
      </c>
      <c r="I278" s="14">
        <f>სააგენტო!I278</f>
        <v>0</v>
      </c>
      <c r="J278" s="14">
        <f>სააგენტო!J278</f>
        <v>0</v>
      </c>
      <c r="K278" s="14">
        <f>სააგენტო!K278</f>
        <v>0</v>
      </c>
      <c r="L278" s="44">
        <f>სააგენტო!L278</f>
        <v>0</v>
      </c>
      <c r="M278" s="53" t="str">
        <f>სააგენტო!M278</f>
        <v/>
      </c>
      <c r="N278" s="63">
        <f>სააგენტო!N278</f>
        <v>0</v>
      </c>
      <c r="O278" s="53" t="str">
        <f>სააგენტო!T278</f>
        <v/>
      </c>
      <c r="P278" s="63">
        <f>G278+სააგენტო!O278-K278</f>
        <v>0</v>
      </c>
    </row>
    <row r="279" spans="1:16" s="6" customFormat="1" ht="15.75" thickBot="1" x14ac:dyDescent="0.3">
      <c r="A279" s="6" t="str">
        <f>სააგენტო!A279</f>
        <v>b</v>
      </c>
      <c r="B279" s="71" t="str">
        <f>სააგენტო!B279</f>
        <v/>
      </c>
      <c r="C279" s="17" t="str">
        <f>სააგენტო!C279</f>
        <v>ვალდებულებების კლება</v>
      </c>
      <c r="D279" s="18">
        <f>სააგენტო!D279</f>
        <v>0</v>
      </c>
      <c r="E279" s="18">
        <f>სააგენტო!E279</f>
        <v>0</v>
      </c>
      <c r="F279" s="46">
        <f>სააგენტო!F279</f>
        <v>0</v>
      </c>
      <c r="G279" s="46">
        <f>სააგენტო!G279</f>
        <v>0</v>
      </c>
      <c r="H279" s="55" t="str">
        <f>სააგენტო!H279</f>
        <v/>
      </c>
      <c r="I279" s="18">
        <f>სააგენტო!I279</f>
        <v>0</v>
      </c>
      <c r="J279" s="18">
        <f>სააგენტო!J279</f>
        <v>0</v>
      </c>
      <c r="K279" s="18">
        <f>სააგენტო!K279</f>
        <v>0</v>
      </c>
      <c r="L279" s="46">
        <f>სააგენტო!L279</f>
        <v>0</v>
      </c>
      <c r="M279" s="55" t="str">
        <f>სააგენტო!M279</f>
        <v/>
      </c>
      <c r="N279" s="65">
        <f>სააგენტო!N279</f>
        <v>0</v>
      </c>
      <c r="O279" s="55" t="str">
        <f>სააგენტო!T279</f>
        <v/>
      </c>
      <c r="P279" s="65">
        <f>G279+სააგენტო!O279-K279</f>
        <v>0</v>
      </c>
    </row>
    <row r="280" spans="1:16" s="6" customFormat="1" ht="46.5" thickTop="1" thickBot="1" x14ac:dyDescent="0.3">
      <c r="A280" s="6" t="str">
        <f>სააგენტო!A280</f>
        <v>b</v>
      </c>
      <c r="B280" s="67" t="str">
        <f>სააგენტო!B280</f>
        <v>35 02 02 05</v>
      </c>
      <c r="C280" s="25" t="str">
        <f>სააგენტო!C280</f>
        <v>სსიპ - სოციალური მომსახურების სააგენტოს შიდა ქართლის სამხარეო ცენტრი -  სოციალური დახმარებები</v>
      </c>
      <c r="D280" s="22">
        <f>სააგენტო!D280</f>
        <v>0</v>
      </c>
      <c r="E280" s="22">
        <f>სააგენტო!E280</f>
        <v>0</v>
      </c>
      <c r="F280" s="47">
        <f>სააგენტო!F280</f>
        <v>0</v>
      </c>
      <c r="G280" s="47">
        <f>სააგენტო!G280</f>
        <v>0</v>
      </c>
      <c r="H280" s="56" t="str">
        <f>სააგენტო!H280</f>
        <v/>
      </c>
      <c r="I280" s="22">
        <f>სააგენტო!I280</f>
        <v>0</v>
      </c>
      <c r="J280" s="22">
        <f>სააგენტო!J280</f>
        <v>0</v>
      </c>
      <c r="K280" s="22">
        <f>სააგენტო!K280</f>
        <v>0</v>
      </c>
      <c r="L280" s="47">
        <f>სააგენტო!L280</f>
        <v>0</v>
      </c>
      <c r="M280" s="56" t="str">
        <f>სააგენტო!M280</f>
        <v/>
      </c>
      <c r="N280" s="66">
        <f>სააგენტო!N280</f>
        <v>0</v>
      </c>
      <c r="O280" s="56" t="str">
        <f>სააგენტო!T280</f>
        <v/>
      </c>
      <c r="P280" s="66">
        <f>G280+სააგენტო!O280-K280</f>
        <v>0</v>
      </c>
    </row>
    <row r="281" spans="1:16" s="6" customFormat="1" ht="15.75" thickTop="1" x14ac:dyDescent="0.25">
      <c r="A281" s="6" t="str">
        <f>სააგენტო!A281</f>
        <v>b</v>
      </c>
      <c r="B281" s="69" t="str">
        <f>სააგენტო!B281</f>
        <v/>
      </c>
      <c r="C281" s="13" t="str">
        <f>სააგენტო!C281</f>
        <v>ხარჯები</v>
      </c>
      <c r="D281" s="14">
        <f>სააგენტო!D281</f>
        <v>0</v>
      </c>
      <c r="E281" s="14">
        <f>სააგენტო!E281</f>
        <v>0</v>
      </c>
      <c r="F281" s="44">
        <f>სააგენტო!F281</f>
        <v>0</v>
      </c>
      <c r="G281" s="44">
        <f>სააგენტო!G281</f>
        <v>0</v>
      </c>
      <c r="H281" s="53" t="str">
        <f>სააგენტო!H281</f>
        <v/>
      </c>
      <c r="I281" s="14">
        <f>სააგენტო!I281</f>
        <v>0</v>
      </c>
      <c r="J281" s="14">
        <f>სააგენტო!J281</f>
        <v>0</v>
      </c>
      <c r="K281" s="14">
        <f>სააგენტო!K281</f>
        <v>0</v>
      </c>
      <c r="L281" s="44">
        <f>სააგენტო!L281</f>
        <v>0</v>
      </c>
      <c r="M281" s="53" t="str">
        <f>სააგენტო!M281</f>
        <v/>
      </c>
      <c r="N281" s="63">
        <f>სააგენტო!N281</f>
        <v>0</v>
      </c>
      <c r="O281" s="53" t="str">
        <f>სააგენტო!T281</f>
        <v/>
      </c>
      <c r="P281" s="63">
        <f>G281+სააგენტო!O281-K281</f>
        <v>0</v>
      </c>
    </row>
    <row r="282" spans="1:16" s="6" customFormat="1" ht="18" x14ac:dyDescent="0.25">
      <c r="A282" s="6" t="str">
        <f>სააგენტო!A282</f>
        <v>b</v>
      </c>
      <c r="B282" s="70" t="str">
        <f>სააგენტო!B282</f>
        <v/>
      </c>
      <c r="C282" s="29" t="str">
        <f>სააგენტო!C282</f>
        <v>შრომის ანაზღაურება</v>
      </c>
      <c r="D282" s="12">
        <f>სააგენტო!D282</f>
        <v>0</v>
      </c>
      <c r="E282" s="12">
        <f>სააგენტო!E282</f>
        <v>0</v>
      </c>
      <c r="F282" s="43">
        <f>სააგენტო!F282</f>
        <v>0</v>
      </c>
      <c r="G282" s="43">
        <f>სააგენტო!G282</f>
        <v>0</v>
      </c>
      <c r="H282" s="52" t="str">
        <f>სააგენტო!H282</f>
        <v/>
      </c>
      <c r="I282" s="12">
        <f>სააგენტო!I282</f>
        <v>0</v>
      </c>
      <c r="J282" s="12">
        <f>სააგენტო!J282</f>
        <v>0</v>
      </c>
      <c r="K282" s="12">
        <f>სააგენტო!K282</f>
        <v>0</v>
      </c>
      <c r="L282" s="43">
        <f>სააგენტო!L282</f>
        <v>0</v>
      </c>
      <c r="M282" s="52" t="str">
        <f>სააგენტო!M282</f>
        <v/>
      </c>
      <c r="N282" s="62">
        <f>სააგენტო!N282</f>
        <v>0</v>
      </c>
      <c r="O282" s="52" t="str">
        <f>სააგენტო!T282</f>
        <v/>
      </c>
      <c r="P282" s="62">
        <f>G282+სააგენტო!O282-K282</f>
        <v>0</v>
      </c>
    </row>
    <row r="283" spans="1:16" s="6" customFormat="1" ht="18" x14ac:dyDescent="0.25">
      <c r="A283" s="6" t="str">
        <f>სააგენტო!A283</f>
        <v>b</v>
      </c>
      <c r="B283" s="70" t="str">
        <f>სააგენტო!B283</f>
        <v/>
      </c>
      <c r="C283" s="29" t="str">
        <f>სააგენტო!C283</f>
        <v>საქონელი და მომსახურება</v>
      </c>
      <c r="D283" s="12">
        <f>სააგენტო!D283</f>
        <v>0</v>
      </c>
      <c r="E283" s="12">
        <f>სააგენტო!E283</f>
        <v>0</v>
      </c>
      <c r="F283" s="43">
        <f>სააგენტო!F283</f>
        <v>0</v>
      </c>
      <c r="G283" s="43">
        <f>სააგენტო!G283</f>
        <v>0</v>
      </c>
      <c r="H283" s="52" t="str">
        <f>სააგენტო!H283</f>
        <v/>
      </c>
      <c r="I283" s="12">
        <f>სააგენტო!I283</f>
        <v>0</v>
      </c>
      <c r="J283" s="12">
        <f>სააგენტო!J283</f>
        <v>0</v>
      </c>
      <c r="K283" s="12">
        <f>სააგენტო!K283</f>
        <v>0</v>
      </c>
      <c r="L283" s="43">
        <f>სააგენტო!L283</f>
        <v>0</v>
      </c>
      <c r="M283" s="52" t="str">
        <f>სააგენტო!M283</f>
        <v/>
      </c>
      <c r="N283" s="62">
        <f>სააგენტო!N283</f>
        <v>0</v>
      </c>
      <c r="O283" s="52" t="str">
        <f>სააგენტო!T283</f>
        <v/>
      </c>
      <c r="P283" s="62">
        <f>G283+სააგენტო!O283-K283</f>
        <v>0</v>
      </c>
    </row>
    <row r="284" spans="1:16" s="6" customFormat="1" ht="18" x14ac:dyDescent="0.25">
      <c r="A284" s="6" t="str">
        <f>სააგენტო!A284</f>
        <v>b</v>
      </c>
      <c r="B284" s="70" t="str">
        <f>სააგენტო!B284</f>
        <v/>
      </c>
      <c r="C284" s="29" t="str">
        <f>სააგენტო!C284</f>
        <v>პროცენტი</v>
      </c>
      <c r="D284" s="12">
        <f>სააგენტო!D284</f>
        <v>0</v>
      </c>
      <c r="E284" s="12">
        <f>სააგენტო!E284</f>
        <v>0</v>
      </c>
      <c r="F284" s="43">
        <f>სააგენტო!F284</f>
        <v>0</v>
      </c>
      <c r="G284" s="43">
        <f>სააგენტო!G284</f>
        <v>0</v>
      </c>
      <c r="H284" s="52" t="str">
        <f>სააგენტო!H284</f>
        <v/>
      </c>
      <c r="I284" s="12">
        <f>სააგენტო!I284</f>
        <v>0</v>
      </c>
      <c r="J284" s="12">
        <f>სააგენტო!J284</f>
        <v>0</v>
      </c>
      <c r="K284" s="12">
        <f>სააგენტო!K284</f>
        <v>0</v>
      </c>
      <c r="L284" s="43">
        <f>სააგენტო!L284</f>
        <v>0</v>
      </c>
      <c r="M284" s="52" t="str">
        <f>სააგენტო!M284</f>
        <v/>
      </c>
      <c r="N284" s="62">
        <f>სააგენტო!N284</f>
        <v>0</v>
      </c>
      <c r="O284" s="52" t="str">
        <f>სააგენტო!T284</f>
        <v/>
      </c>
      <c r="P284" s="62">
        <f>G284+სააგენტო!O284-K284</f>
        <v>0</v>
      </c>
    </row>
    <row r="285" spans="1:16" s="6" customFormat="1" ht="18" x14ac:dyDescent="0.25">
      <c r="A285" s="6" t="str">
        <f>სააგენტო!A285</f>
        <v>b</v>
      </c>
      <c r="B285" s="70" t="str">
        <f>სააგენტო!B285</f>
        <v/>
      </c>
      <c r="C285" s="29" t="str">
        <f>სააგენტო!C285</f>
        <v>სუბსიდიები</v>
      </c>
      <c r="D285" s="12">
        <f>სააგენტო!D285</f>
        <v>0</v>
      </c>
      <c r="E285" s="12">
        <f>სააგენტო!E285</f>
        <v>0</v>
      </c>
      <c r="F285" s="43">
        <f>სააგენტო!F285</f>
        <v>0</v>
      </c>
      <c r="G285" s="43">
        <f>სააგენტო!G285</f>
        <v>0</v>
      </c>
      <c r="H285" s="52" t="str">
        <f>სააგენტო!H285</f>
        <v/>
      </c>
      <c r="I285" s="12">
        <f>სააგენტო!I285</f>
        <v>0</v>
      </c>
      <c r="J285" s="12">
        <f>სააგენტო!J285</f>
        <v>0</v>
      </c>
      <c r="K285" s="12">
        <f>სააგენტო!K285</f>
        <v>0</v>
      </c>
      <c r="L285" s="43">
        <f>სააგენტო!L285</f>
        <v>0</v>
      </c>
      <c r="M285" s="52" t="str">
        <f>სააგენტო!M285</f>
        <v/>
      </c>
      <c r="N285" s="62">
        <f>სააგენტო!N285</f>
        <v>0</v>
      </c>
      <c r="O285" s="52" t="str">
        <f>სააგენტო!T285</f>
        <v/>
      </c>
      <c r="P285" s="62">
        <f>G285+სააგენტო!O285-K285</f>
        <v>0</v>
      </c>
    </row>
    <row r="286" spans="1:16" s="6" customFormat="1" ht="18" x14ac:dyDescent="0.25">
      <c r="A286" s="6" t="str">
        <f>სააგენტო!A286</f>
        <v>b</v>
      </c>
      <c r="B286" s="70" t="str">
        <f>სააგენტო!B286</f>
        <v/>
      </c>
      <c r="C286" s="29" t="str">
        <f>სააგენტო!C286</f>
        <v>გრანტები</v>
      </c>
      <c r="D286" s="12">
        <f>სააგენტო!D286</f>
        <v>0</v>
      </c>
      <c r="E286" s="12">
        <f>სააგენტო!E286</f>
        <v>0</v>
      </c>
      <c r="F286" s="43">
        <f>სააგენტო!F286</f>
        <v>0</v>
      </c>
      <c r="G286" s="43">
        <f>სააგენტო!G286</f>
        <v>0</v>
      </c>
      <c r="H286" s="52" t="str">
        <f>სააგენტო!H286</f>
        <v/>
      </c>
      <c r="I286" s="12">
        <f>სააგენტო!I286</f>
        <v>0</v>
      </c>
      <c r="J286" s="12">
        <f>სააგენტო!J286</f>
        <v>0</v>
      </c>
      <c r="K286" s="12">
        <f>სააგენტო!K286</f>
        <v>0</v>
      </c>
      <c r="L286" s="43">
        <f>სააგენტო!L286</f>
        <v>0</v>
      </c>
      <c r="M286" s="52" t="str">
        <f>სააგენტო!M286</f>
        <v/>
      </c>
      <c r="N286" s="62">
        <f>სააგენტო!N286</f>
        <v>0</v>
      </c>
      <c r="O286" s="52" t="str">
        <f>სააგენტო!T286</f>
        <v/>
      </c>
      <c r="P286" s="62">
        <f>G286+სააგენტო!O286-K286</f>
        <v>0</v>
      </c>
    </row>
    <row r="287" spans="1:16" s="6" customFormat="1" ht="18" x14ac:dyDescent="0.25">
      <c r="A287" s="6" t="str">
        <f>სააგენტო!A287</f>
        <v>b</v>
      </c>
      <c r="B287" s="70" t="str">
        <f>სააგენტო!B287</f>
        <v/>
      </c>
      <c r="C287" s="29" t="str">
        <f>სააგენტო!C287</f>
        <v>სოციალური უზრუნველყოფა</v>
      </c>
      <c r="D287" s="12">
        <f>სააგენტო!D287</f>
        <v>0</v>
      </c>
      <c r="E287" s="12">
        <f>სააგენტო!E287</f>
        <v>0</v>
      </c>
      <c r="F287" s="43">
        <f>სააგენტო!F287</f>
        <v>0</v>
      </c>
      <c r="G287" s="43">
        <f>სააგენტო!G287</f>
        <v>0</v>
      </c>
      <c r="H287" s="52" t="str">
        <f>სააგენტო!H287</f>
        <v/>
      </c>
      <c r="I287" s="12">
        <f>სააგენტო!I287</f>
        <v>0</v>
      </c>
      <c r="J287" s="12">
        <f>სააგენტო!J287</f>
        <v>0</v>
      </c>
      <c r="K287" s="12">
        <f>სააგენტო!K287</f>
        <v>0</v>
      </c>
      <c r="L287" s="43">
        <f>სააგენტო!L287</f>
        <v>0</v>
      </c>
      <c r="M287" s="52" t="str">
        <f>სააგენტო!M287</f>
        <v/>
      </c>
      <c r="N287" s="62">
        <f>სააგენტო!N287</f>
        <v>0</v>
      </c>
      <c r="O287" s="52" t="str">
        <f>სააგენტო!T287</f>
        <v/>
      </c>
      <c r="P287" s="62">
        <f>G287+სააგენტო!O287-K287</f>
        <v>0</v>
      </c>
    </row>
    <row r="288" spans="1:16" s="6" customFormat="1" ht="18" x14ac:dyDescent="0.25">
      <c r="A288" s="6" t="str">
        <f>სააგენტო!A288</f>
        <v>b</v>
      </c>
      <c r="B288" s="70" t="str">
        <f>სააგენტო!B288</f>
        <v/>
      </c>
      <c r="C288" s="29" t="str">
        <f>სააგენტო!C288</f>
        <v>სხვა ხარჯები</v>
      </c>
      <c r="D288" s="12">
        <f>სააგენტო!D288</f>
        <v>0</v>
      </c>
      <c r="E288" s="12">
        <f>სააგენტო!E288</f>
        <v>0</v>
      </c>
      <c r="F288" s="43">
        <f>სააგენტო!F288</f>
        <v>0</v>
      </c>
      <c r="G288" s="43">
        <f>სააგენტო!G288</f>
        <v>0</v>
      </c>
      <c r="H288" s="52" t="str">
        <f>სააგენტო!H288</f>
        <v/>
      </c>
      <c r="I288" s="12">
        <f>სააგენტო!I288</f>
        <v>0</v>
      </c>
      <c r="J288" s="12">
        <f>სააგენტო!J288</f>
        <v>0</v>
      </c>
      <c r="K288" s="12">
        <f>სააგენტო!K288</f>
        <v>0</v>
      </c>
      <c r="L288" s="43">
        <f>სააგენტო!L288</f>
        <v>0</v>
      </c>
      <c r="M288" s="52" t="str">
        <f>სააგენტო!M288</f>
        <v/>
      </c>
      <c r="N288" s="62">
        <f>სააგენტო!N288</f>
        <v>0</v>
      </c>
      <c r="O288" s="52" t="str">
        <f>სააგენტო!T288</f>
        <v/>
      </c>
      <c r="P288" s="62">
        <f>G288+სააგენტო!O288-K288</f>
        <v>0</v>
      </c>
    </row>
    <row r="289" spans="1:16" s="6" customFormat="1" x14ac:dyDescent="0.25">
      <c r="A289" s="6" t="str">
        <f>სააგენტო!A289</f>
        <v>b</v>
      </c>
      <c r="B289" s="69" t="str">
        <f>სააგენტო!B289</f>
        <v/>
      </c>
      <c r="C289" s="13" t="str">
        <f>სააგენტო!C289</f>
        <v>არაფინანსური აქტივების ზრდა</v>
      </c>
      <c r="D289" s="14">
        <f>სააგენტო!D289</f>
        <v>0</v>
      </c>
      <c r="E289" s="14">
        <f>სააგენტო!E289</f>
        <v>0</v>
      </c>
      <c r="F289" s="44">
        <f>სააგენტო!F289</f>
        <v>0</v>
      </c>
      <c r="G289" s="44">
        <f>სააგენტო!G289</f>
        <v>0</v>
      </c>
      <c r="H289" s="53" t="str">
        <f>სააგენტო!H289</f>
        <v/>
      </c>
      <c r="I289" s="14">
        <f>სააგენტო!I289</f>
        <v>0</v>
      </c>
      <c r="J289" s="14">
        <f>სააგენტო!J289</f>
        <v>0</v>
      </c>
      <c r="K289" s="14">
        <f>სააგენტო!K289</f>
        <v>0</v>
      </c>
      <c r="L289" s="44">
        <f>სააგენტო!L289</f>
        <v>0</v>
      </c>
      <c r="M289" s="53" t="str">
        <f>სააგენტო!M289</f>
        <v/>
      </c>
      <c r="N289" s="63">
        <f>სააგენტო!N289</f>
        <v>0</v>
      </c>
      <c r="O289" s="53" t="str">
        <f>სააგენტო!T289</f>
        <v/>
      </c>
      <c r="P289" s="63">
        <f>G289+სააგენტო!O289-K289</f>
        <v>0</v>
      </c>
    </row>
    <row r="290" spans="1:16" s="6" customFormat="1" x14ac:dyDescent="0.25">
      <c r="A290" s="6" t="str">
        <f>სააგენტო!A290</f>
        <v>b</v>
      </c>
      <c r="B290" s="69" t="str">
        <f>სააგენტო!B290</f>
        <v/>
      </c>
      <c r="C290" s="13" t="str">
        <f>სააგენტო!C290</f>
        <v>ფინანსური აქტივების ზრდა</v>
      </c>
      <c r="D290" s="14">
        <f>სააგენტო!D290</f>
        <v>0</v>
      </c>
      <c r="E290" s="14">
        <f>სააგენტო!E290</f>
        <v>0</v>
      </c>
      <c r="F290" s="44">
        <f>სააგენტო!F290</f>
        <v>0</v>
      </c>
      <c r="G290" s="44">
        <f>სააგენტო!G290</f>
        <v>0</v>
      </c>
      <c r="H290" s="53" t="str">
        <f>სააგენტო!H290</f>
        <v/>
      </c>
      <c r="I290" s="14">
        <f>სააგენტო!I290</f>
        <v>0</v>
      </c>
      <c r="J290" s="14">
        <f>სააგენტო!J290</f>
        <v>0</v>
      </c>
      <c r="K290" s="14">
        <f>სააგენტო!K290</f>
        <v>0</v>
      </c>
      <c r="L290" s="44">
        <f>სააგენტო!L290</f>
        <v>0</v>
      </c>
      <c r="M290" s="53" t="str">
        <f>სააგენტო!M290</f>
        <v/>
      </c>
      <c r="N290" s="63">
        <f>სააგენტო!N290</f>
        <v>0</v>
      </c>
      <c r="O290" s="53" t="str">
        <f>სააგენტო!T290</f>
        <v/>
      </c>
      <c r="P290" s="63">
        <f>G290+სააგენტო!O290-K290</f>
        <v>0</v>
      </c>
    </row>
    <row r="291" spans="1:16" s="6" customFormat="1" ht="15.75" thickBot="1" x14ac:dyDescent="0.3">
      <c r="A291" s="6" t="str">
        <f>სააგენტო!A291</f>
        <v>b</v>
      </c>
      <c r="B291" s="71" t="str">
        <f>სააგენტო!B291</f>
        <v/>
      </c>
      <c r="C291" s="17" t="str">
        <f>სააგენტო!C291</f>
        <v>ვალდებულებების კლება</v>
      </c>
      <c r="D291" s="18">
        <f>სააგენტო!D291</f>
        <v>0</v>
      </c>
      <c r="E291" s="18">
        <f>სააგენტო!E291</f>
        <v>0</v>
      </c>
      <c r="F291" s="46">
        <f>სააგენტო!F291</f>
        <v>0</v>
      </c>
      <c r="G291" s="46">
        <f>სააგენტო!G291</f>
        <v>0</v>
      </c>
      <c r="H291" s="55" t="str">
        <f>სააგენტო!H291</f>
        <v/>
      </c>
      <c r="I291" s="18">
        <f>სააგენტო!I291</f>
        <v>0</v>
      </c>
      <c r="J291" s="18">
        <f>სააგენტო!J291</f>
        <v>0</v>
      </c>
      <c r="K291" s="18">
        <f>სააგენტო!K291</f>
        <v>0</v>
      </c>
      <c r="L291" s="46">
        <f>სააგენტო!L291</f>
        <v>0</v>
      </c>
      <c r="M291" s="55" t="str">
        <f>სააგენტო!M291</f>
        <v/>
      </c>
      <c r="N291" s="65">
        <f>სააგენტო!N291</f>
        <v>0</v>
      </c>
      <c r="O291" s="55" t="str">
        <f>სააგენტო!T291</f>
        <v/>
      </c>
      <c r="P291" s="65">
        <f>G291+სააგენტო!O291-K291</f>
        <v>0</v>
      </c>
    </row>
    <row r="292" spans="1:16" s="6" customFormat="1" ht="46.5" thickTop="1" thickBot="1" x14ac:dyDescent="0.3">
      <c r="A292" s="6" t="str">
        <f>სააგენტო!A292</f>
        <v>b</v>
      </c>
      <c r="B292" s="67" t="str">
        <f>სააგენტო!B292</f>
        <v>35 02 02 06</v>
      </c>
      <c r="C292" s="25" t="str">
        <f>სააგენტო!C292</f>
        <v>სსიპ - სოციალური მომსახურების სააგენტოს სამეგრელო-ზემო სვანეთის სამხარეო ცენტრი -  სოციალური დახმარებები</v>
      </c>
      <c r="D292" s="22">
        <f>სააგენტო!D292</f>
        <v>0</v>
      </c>
      <c r="E292" s="22">
        <f>სააგენტო!E292</f>
        <v>0</v>
      </c>
      <c r="F292" s="47">
        <f>სააგენტო!F292</f>
        <v>0</v>
      </c>
      <c r="G292" s="47">
        <f>სააგენტო!G292</f>
        <v>0</v>
      </c>
      <c r="H292" s="56" t="str">
        <f>სააგენტო!H292</f>
        <v/>
      </c>
      <c r="I292" s="22">
        <f>სააგენტო!I292</f>
        <v>0</v>
      </c>
      <c r="J292" s="22">
        <f>სააგენტო!J292</f>
        <v>0</v>
      </c>
      <c r="K292" s="22">
        <f>სააგენტო!K292</f>
        <v>0</v>
      </c>
      <c r="L292" s="47">
        <f>სააგენტო!L292</f>
        <v>0</v>
      </c>
      <c r="M292" s="56" t="str">
        <f>სააგენტო!M292</f>
        <v/>
      </c>
      <c r="N292" s="66">
        <f>სააგენტო!N292</f>
        <v>0</v>
      </c>
      <c r="O292" s="56" t="str">
        <f>სააგენტო!T292</f>
        <v/>
      </c>
      <c r="P292" s="66">
        <f>G292+სააგენტო!O292-K292</f>
        <v>0</v>
      </c>
    </row>
    <row r="293" spans="1:16" s="6" customFormat="1" ht="15.75" thickTop="1" x14ac:dyDescent="0.25">
      <c r="A293" s="6" t="str">
        <f>სააგენტო!A293</f>
        <v>b</v>
      </c>
      <c r="B293" s="69" t="str">
        <f>სააგენტო!B293</f>
        <v/>
      </c>
      <c r="C293" s="13" t="str">
        <f>სააგენტო!C293</f>
        <v>ხარჯები</v>
      </c>
      <c r="D293" s="14">
        <f>სააგენტო!D293</f>
        <v>0</v>
      </c>
      <c r="E293" s="14">
        <f>სააგენტო!E293</f>
        <v>0</v>
      </c>
      <c r="F293" s="44">
        <f>სააგენტო!F293</f>
        <v>0</v>
      </c>
      <c r="G293" s="44">
        <f>სააგენტო!G293</f>
        <v>0</v>
      </c>
      <c r="H293" s="53" t="str">
        <f>სააგენტო!H293</f>
        <v/>
      </c>
      <c r="I293" s="14">
        <f>სააგენტო!I293</f>
        <v>0</v>
      </c>
      <c r="J293" s="14">
        <f>სააგენტო!J293</f>
        <v>0</v>
      </c>
      <c r="K293" s="14">
        <f>სააგენტო!K293</f>
        <v>0</v>
      </c>
      <c r="L293" s="44">
        <f>სააგენტო!L293</f>
        <v>0</v>
      </c>
      <c r="M293" s="53" t="str">
        <f>სააგენტო!M293</f>
        <v/>
      </c>
      <c r="N293" s="63">
        <f>სააგენტო!N293</f>
        <v>0</v>
      </c>
      <c r="O293" s="53" t="str">
        <f>სააგენტო!T293</f>
        <v/>
      </c>
      <c r="P293" s="63">
        <f>G293+სააგენტო!O293-K293</f>
        <v>0</v>
      </c>
    </row>
    <row r="294" spans="1:16" s="6" customFormat="1" ht="18" x14ac:dyDescent="0.25">
      <c r="A294" s="6" t="str">
        <f>სააგენტო!A294</f>
        <v>b</v>
      </c>
      <c r="B294" s="70" t="str">
        <f>სააგენტო!B294</f>
        <v/>
      </c>
      <c r="C294" s="29" t="str">
        <f>სააგენტო!C294</f>
        <v>შრომის ანაზღაურება</v>
      </c>
      <c r="D294" s="12">
        <f>სააგენტო!D294</f>
        <v>0</v>
      </c>
      <c r="E294" s="12">
        <f>სააგენტო!E294</f>
        <v>0</v>
      </c>
      <c r="F294" s="43">
        <f>სააგენტო!F294</f>
        <v>0</v>
      </c>
      <c r="G294" s="43">
        <f>სააგენტო!G294</f>
        <v>0</v>
      </c>
      <c r="H294" s="52" t="str">
        <f>სააგენტო!H294</f>
        <v/>
      </c>
      <c r="I294" s="12">
        <f>სააგენტო!I294</f>
        <v>0</v>
      </c>
      <c r="J294" s="12">
        <f>სააგენტო!J294</f>
        <v>0</v>
      </c>
      <c r="K294" s="12">
        <f>სააგენტო!K294</f>
        <v>0</v>
      </c>
      <c r="L294" s="43">
        <f>სააგენტო!L294</f>
        <v>0</v>
      </c>
      <c r="M294" s="52" t="str">
        <f>სააგენტო!M294</f>
        <v/>
      </c>
      <c r="N294" s="62">
        <f>სააგენტო!N294</f>
        <v>0</v>
      </c>
      <c r="O294" s="52" t="str">
        <f>სააგენტო!T294</f>
        <v/>
      </c>
      <c r="P294" s="62">
        <f>G294+სააგენტო!O294-K294</f>
        <v>0</v>
      </c>
    </row>
    <row r="295" spans="1:16" s="6" customFormat="1" ht="18" x14ac:dyDescent="0.25">
      <c r="A295" s="6" t="str">
        <f>სააგენტო!A295</f>
        <v>b</v>
      </c>
      <c r="B295" s="70" t="str">
        <f>სააგენტო!B295</f>
        <v/>
      </c>
      <c r="C295" s="29" t="str">
        <f>სააგენტო!C295</f>
        <v>საქონელი და მომსახურება</v>
      </c>
      <c r="D295" s="12">
        <f>სააგენტო!D295</f>
        <v>0</v>
      </c>
      <c r="E295" s="12">
        <f>სააგენტო!E295</f>
        <v>0</v>
      </c>
      <c r="F295" s="43">
        <f>სააგენტო!F295</f>
        <v>0</v>
      </c>
      <c r="G295" s="43">
        <f>სააგენტო!G295</f>
        <v>0</v>
      </c>
      <c r="H295" s="52" t="str">
        <f>სააგენტო!H295</f>
        <v/>
      </c>
      <c r="I295" s="12">
        <f>სააგენტო!I295</f>
        <v>0</v>
      </c>
      <c r="J295" s="12">
        <f>სააგენტო!J295</f>
        <v>0</v>
      </c>
      <c r="K295" s="12">
        <f>სააგენტო!K295</f>
        <v>0</v>
      </c>
      <c r="L295" s="43">
        <f>სააგენტო!L295</f>
        <v>0</v>
      </c>
      <c r="M295" s="52" t="str">
        <f>სააგენტო!M295</f>
        <v/>
      </c>
      <c r="N295" s="62">
        <f>სააგენტო!N295</f>
        <v>0</v>
      </c>
      <c r="O295" s="52" t="str">
        <f>სააგენტო!T295</f>
        <v/>
      </c>
      <c r="P295" s="62">
        <f>G295+სააგენტო!O295-K295</f>
        <v>0</v>
      </c>
    </row>
    <row r="296" spans="1:16" s="6" customFormat="1" ht="18" x14ac:dyDescent="0.25">
      <c r="A296" s="6" t="str">
        <f>სააგენტო!A296</f>
        <v>b</v>
      </c>
      <c r="B296" s="70" t="str">
        <f>სააგენტო!B296</f>
        <v/>
      </c>
      <c r="C296" s="29" t="str">
        <f>სააგენტო!C296</f>
        <v>პროცენტი</v>
      </c>
      <c r="D296" s="12">
        <f>სააგენტო!D296</f>
        <v>0</v>
      </c>
      <c r="E296" s="12">
        <f>სააგენტო!E296</f>
        <v>0</v>
      </c>
      <c r="F296" s="43">
        <f>სააგენტო!F296</f>
        <v>0</v>
      </c>
      <c r="G296" s="43">
        <f>სააგენტო!G296</f>
        <v>0</v>
      </c>
      <c r="H296" s="52" t="str">
        <f>სააგენტო!H296</f>
        <v/>
      </c>
      <c r="I296" s="12">
        <f>სააგენტო!I296</f>
        <v>0</v>
      </c>
      <c r="J296" s="12">
        <f>სააგენტო!J296</f>
        <v>0</v>
      </c>
      <c r="K296" s="12">
        <f>სააგენტო!K296</f>
        <v>0</v>
      </c>
      <c r="L296" s="43">
        <f>სააგენტო!L296</f>
        <v>0</v>
      </c>
      <c r="M296" s="52" t="str">
        <f>სააგენტო!M296</f>
        <v/>
      </c>
      <c r="N296" s="62">
        <f>სააგენტო!N296</f>
        <v>0</v>
      </c>
      <c r="O296" s="52" t="str">
        <f>სააგენტო!T296</f>
        <v/>
      </c>
      <c r="P296" s="62">
        <f>G296+სააგენტო!O296-K296</f>
        <v>0</v>
      </c>
    </row>
    <row r="297" spans="1:16" s="6" customFormat="1" ht="18" x14ac:dyDescent="0.25">
      <c r="A297" s="6" t="str">
        <f>სააგენტო!A297</f>
        <v>b</v>
      </c>
      <c r="B297" s="70" t="str">
        <f>სააგენტო!B297</f>
        <v/>
      </c>
      <c r="C297" s="29" t="str">
        <f>სააგენტო!C297</f>
        <v>სუბსიდიები</v>
      </c>
      <c r="D297" s="12">
        <f>სააგენტო!D297</f>
        <v>0</v>
      </c>
      <c r="E297" s="12">
        <f>სააგენტო!E297</f>
        <v>0</v>
      </c>
      <c r="F297" s="43">
        <f>სააგენტო!F297</f>
        <v>0</v>
      </c>
      <c r="G297" s="43">
        <f>სააგენტო!G297</f>
        <v>0</v>
      </c>
      <c r="H297" s="52" t="str">
        <f>სააგენტო!H297</f>
        <v/>
      </c>
      <c r="I297" s="12">
        <f>სააგენტო!I297</f>
        <v>0</v>
      </c>
      <c r="J297" s="12">
        <f>სააგენტო!J297</f>
        <v>0</v>
      </c>
      <c r="K297" s="12">
        <f>სააგენტო!K297</f>
        <v>0</v>
      </c>
      <c r="L297" s="43">
        <f>სააგენტო!L297</f>
        <v>0</v>
      </c>
      <c r="M297" s="52" t="str">
        <f>სააგენტო!M297</f>
        <v/>
      </c>
      <c r="N297" s="62">
        <f>სააგენტო!N297</f>
        <v>0</v>
      </c>
      <c r="O297" s="52" t="str">
        <f>სააგენტო!T297</f>
        <v/>
      </c>
      <c r="P297" s="62">
        <f>G297+სააგენტო!O297-K297</f>
        <v>0</v>
      </c>
    </row>
    <row r="298" spans="1:16" s="6" customFormat="1" ht="18" x14ac:dyDescent="0.25">
      <c r="A298" s="6" t="str">
        <f>სააგენტო!A298</f>
        <v>b</v>
      </c>
      <c r="B298" s="70" t="str">
        <f>სააგენტო!B298</f>
        <v/>
      </c>
      <c r="C298" s="29" t="str">
        <f>სააგენტო!C298</f>
        <v>გრანტები</v>
      </c>
      <c r="D298" s="12">
        <f>სააგენტო!D298</f>
        <v>0</v>
      </c>
      <c r="E298" s="12">
        <f>სააგენტო!E298</f>
        <v>0</v>
      </c>
      <c r="F298" s="43">
        <f>სააგენტო!F298</f>
        <v>0</v>
      </c>
      <c r="G298" s="43">
        <f>სააგენტო!G298</f>
        <v>0</v>
      </c>
      <c r="H298" s="52" t="str">
        <f>სააგენტო!H298</f>
        <v/>
      </c>
      <c r="I298" s="12">
        <f>სააგენტო!I298</f>
        <v>0</v>
      </c>
      <c r="J298" s="12">
        <f>სააგენტო!J298</f>
        <v>0</v>
      </c>
      <c r="K298" s="12">
        <f>სააგენტო!K298</f>
        <v>0</v>
      </c>
      <c r="L298" s="43">
        <f>სააგენტო!L298</f>
        <v>0</v>
      </c>
      <c r="M298" s="52" t="str">
        <f>სააგენტო!M298</f>
        <v/>
      </c>
      <c r="N298" s="62">
        <f>სააგენტო!N298</f>
        <v>0</v>
      </c>
      <c r="O298" s="52" t="str">
        <f>სააგენტო!T298</f>
        <v/>
      </c>
      <c r="P298" s="62">
        <f>G298+სააგენტო!O298-K298</f>
        <v>0</v>
      </c>
    </row>
    <row r="299" spans="1:16" s="6" customFormat="1" ht="18" x14ac:dyDescent="0.25">
      <c r="A299" s="6" t="str">
        <f>სააგენტო!A299</f>
        <v>b</v>
      </c>
      <c r="B299" s="70" t="str">
        <f>სააგენტო!B299</f>
        <v/>
      </c>
      <c r="C299" s="29" t="str">
        <f>სააგენტო!C299</f>
        <v>სოციალური უზრუნველყოფა</v>
      </c>
      <c r="D299" s="12">
        <f>სააგენტო!D299</f>
        <v>0</v>
      </c>
      <c r="E299" s="12">
        <f>სააგენტო!E299</f>
        <v>0</v>
      </c>
      <c r="F299" s="43">
        <f>სააგენტო!F299</f>
        <v>0</v>
      </c>
      <c r="G299" s="43">
        <f>სააგენტო!G299</f>
        <v>0</v>
      </c>
      <c r="H299" s="52" t="str">
        <f>სააგენტო!H299</f>
        <v/>
      </c>
      <c r="I299" s="12">
        <f>სააგენტო!I299</f>
        <v>0</v>
      </c>
      <c r="J299" s="12">
        <f>სააგენტო!J299</f>
        <v>0</v>
      </c>
      <c r="K299" s="12">
        <f>სააგენტო!K299</f>
        <v>0</v>
      </c>
      <c r="L299" s="43">
        <f>სააგენტო!L299</f>
        <v>0</v>
      </c>
      <c r="M299" s="52" t="str">
        <f>სააგენტო!M299</f>
        <v/>
      </c>
      <c r="N299" s="62">
        <f>სააგენტო!N299</f>
        <v>0</v>
      </c>
      <c r="O299" s="52" t="str">
        <f>სააგენტო!T299</f>
        <v/>
      </c>
      <c r="P299" s="62">
        <f>G299+სააგენტო!O299-K299</f>
        <v>0</v>
      </c>
    </row>
    <row r="300" spans="1:16" s="6" customFormat="1" ht="18" x14ac:dyDescent="0.25">
      <c r="A300" s="6" t="str">
        <f>სააგენტო!A300</f>
        <v>b</v>
      </c>
      <c r="B300" s="70" t="str">
        <f>სააგენტო!B300</f>
        <v/>
      </c>
      <c r="C300" s="29" t="str">
        <f>სააგენტო!C300</f>
        <v>სხვა ხარჯები</v>
      </c>
      <c r="D300" s="12">
        <f>სააგენტო!D300</f>
        <v>0</v>
      </c>
      <c r="E300" s="12">
        <f>სააგენტო!E300</f>
        <v>0</v>
      </c>
      <c r="F300" s="43">
        <f>სააგენტო!F300</f>
        <v>0</v>
      </c>
      <c r="G300" s="43">
        <f>სააგენტო!G300</f>
        <v>0</v>
      </c>
      <c r="H300" s="52" t="str">
        <f>სააგენტო!H300</f>
        <v/>
      </c>
      <c r="I300" s="12">
        <f>სააგენტო!I300</f>
        <v>0</v>
      </c>
      <c r="J300" s="12">
        <f>სააგენტო!J300</f>
        <v>0</v>
      </c>
      <c r="K300" s="12">
        <f>სააგენტო!K300</f>
        <v>0</v>
      </c>
      <c r="L300" s="43">
        <f>სააგენტო!L300</f>
        <v>0</v>
      </c>
      <c r="M300" s="52" t="str">
        <f>სააგენტო!M300</f>
        <v/>
      </c>
      <c r="N300" s="62">
        <f>სააგენტო!N300</f>
        <v>0</v>
      </c>
      <c r="O300" s="52" t="str">
        <f>სააგენტო!T300</f>
        <v/>
      </c>
      <c r="P300" s="62">
        <f>G300+სააგენტო!O300-K300</f>
        <v>0</v>
      </c>
    </row>
    <row r="301" spans="1:16" s="6" customFormat="1" x14ac:dyDescent="0.25">
      <c r="A301" s="6" t="str">
        <f>სააგენტო!A301</f>
        <v>b</v>
      </c>
      <c r="B301" s="69" t="str">
        <f>სააგენტო!B301</f>
        <v/>
      </c>
      <c r="C301" s="13" t="str">
        <f>სააგენტო!C301</f>
        <v>არაფინანსური აქტივების ზრდა</v>
      </c>
      <c r="D301" s="14">
        <f>სააგენტო!D301</f>
        <v>0</v>
      </c>
      <c r="E301" s="14">
        <f>სააგენტო!E301</f>
        <v>0</v>
      </c>
      <c r="F301" s="44">
        <f>სააგენტო!F301</f>
        <v>0</v>
      </c>
      <c r="G301" s="44">
        <f>სააგენტო!G301</f>
        <v>0</v>
      </c>
      <c r="H301" s="53" t="str">
        <f>სააგენტო!H301</f>
        <v/>
      </c>
      <c r="I301" s="14">
        <f>სააგენტო!I301</f>
        <v>0</v>
      </c>
      <c r="J301" s="14">
        <f>სააგენტო!J301</f>
        <v>0</v>
      </c>
      <c r="K301" s="14">
        <f>სააგენტო!K301</f>
        <v>0</v>
      </c>
      <c r="L301" s="44">
        <f>სააგენტო!L301</f>
        <v>0</v>
      </c>
      <c r="M301" s="53" t="str">
        <f>სააგენტო!M301</f>
        <v/>
      </c>
      <c r="N301" s="63">
        <f>სააგენტო!N301</f>
        <v>0</v>
      </c>
      <c r="O301" s="53" t="str">
        <f>სააგენტო!T301</f>
        <v/>
      </c>
      <c r="P301" s="63">
        <f>G301+სააგენტო!O301-K301</f>
        <v>0</v>
      </c>
    </row>
    <row r="302" spans="1:16" s="6" customFormat="1" x14ac:dyDescent="0.25">
      <c r="A302" s="6" t="str">
        <f>სააგენტო!A302</f>
        <v>b</v>
      </c>
      <c r="B302" s="69" t="str">
        <f>სააგენტო!B302</f>
        <v/>
      </c>
      <c r="C302" s="13" t="str">
        <f>სააგენტო!C302</f>
        <v>ფინანსური აქტივების ზრდა</v>
      </c>
      <c r="D302" s="14">
        <f>სააგენტო!D302</f>
        <v>0</v>
      </c>
      <c r="E302" s="14">
        <f>სააგენტო!E302</f>
        <v>0</v>
      </c>
      <c r="F302" s="44">
        <f>სააგენტო!F302</f>
        <v>0</v>
      </c>
      <c r="G302" s="44">
        <f>სააგენტო!G302</f>
        <v>0</v>
      </c>
      <c r="H302" s="53" t="str">
        <f>სააგენტო!H302</f>
        <v/>
      </c>
      <c r="I302" s="14">
        <f>სააგენტო!I302</f>
        <v>0</v>
      </c>
      <c r="J302" s="14">
        <f>სააგენტო!J302</f>
        <v>0</v>
      </c>
      <c r="K302" s="14">
        <f>სააგენტო!K302</f>
        <v>0</v>
      </c>
      <c r="L302" s="44">
        <f>სააგენტო!L302</f>
        <v>0</v>
      </c>
      <c r="M302" s="53" t="str">
        <f>სააგენტო!M302</f>
        <v/>
      </c>
      <c r="N302" s="63">
        <f>სააგენტო!N302</f>
        <v>0</v>
      </c>
      <c r="O302" s="53" t="str">
        <f>სააგენტო!T302</f>
        <v/>
      </c>
      <c r="P302" s="63">
        <f>G302+სააგენტო!O302-K302</f>
        <v>0</v>
      </c>
    </row>
    <row r="303" spans="1:16" s="6" customFormat="1" ht="15.75" thickBot="1" x14ac:dyDescent="0.3">
      <c r="A303" s="6" t="str">
        <f>სააგენტო!A303</f>
        <v>b</v>
      </c>
      <c r="B303" s="71" t="str">
        <f>სააგენტო!B303</f>
        <v/>
      </c>
      <c r="C303" s="17" t="str">
        <f>სააგენტო!C303</f>
        <v>ვალდებულებების კლება</v>
      </c>
      <c r="D303" s="18">
        <f>სააგენტო!D303</f>
        <v>0</v>
      </c>
      <c r="E303" s="18">
        <f>სააგენტო!E303</f>
        <v>0</v>
      </c>
      <c r="F303" s="46">
        <f>სააგენტო!F303</f>
        <v>0</v>
      </c>
      <c r="G303" s="46">
        <f>სააგენტო!G303</f>
        <v>0</v>
      </c>
      <c r="H303" s="55" t="str">
        <f>სააგენტო!H303</f>
        <v/>
      </c>
      <c r="I303" s="18">
        <f>სააგენტო!I303</f>
        <v>0</v>
      </c>
      <c r="J303" s="18">
        <f>სააგენტო!J303</f>
        <v>0</v>
      </c>
      <c r="K303" s="18">
        <f>სააგენტო!K303</f>
        <v>0</v>
      </c>
      <c r="L303" s="46">
        <f>სააგენტო!L303</f>
        <v>0</v>
      </c>
      <c r="M303" s="55" t="str">
        <f>სააგენტო!M303</f>
        <v/>
      </c>
      <c r="N303" s="65">
        <f>სააგენტო!N303</f>
        <v>0</v>
      </c>
      <c r="O303" s="55" t="str">
        <f>სააგენტო!T303</f>
        <v/>
      </c>
      <c r="P303" s="65">
        <f>G303+სააგენტო!O303-K303</f>
        <v>0</v>
      </c>
    </row>
    <row r="304" spans="1:16" s="6" customFormat="1" ht="46.5" thickTop="1" thickBot="1" x14ac:dyDescent="0.3">
      <c r="A304" s="6" t="str">
        <f>სააგენტო!A304</f>
        <v>b</v>
      </c>
      <c r="B304" s="67" t="str">
        <f>სააგენტო!B304</f>
        <v>35 02 02 07</v>
      </c>
      <c r="C304" s="25" t="str">
        <f>სააგენტო!C304</f>
        <v>სსიპ - სოციალური მომსახურების სააგენტოს სამცხე-ჯავახეთის სამხარეო ცენტრი -  სოციალური დახმარებები</v>
      </c>
      <c r="D304" s="22">
        <f>სააგენტო!D304</f>
        <v>0</v>
      </c>
      <c r="E304" s="22">
        <f>სააგენტო!E304</f>
        <v>0</v>
      </c>
      <c r="F304" s="47">
        <f>სააგენტო!F304</f>
        <v>0</v>
      </c>
      <c r="G304" s="47">
        <f>სააგენტო!G304</f>
        <v>0</v>
      </c>
      <c r="H304" s="56" t="str">
        <f>სააგენტო!H304</f>
        <v/>
      </c>
      <c r="I304" s="22">
        <f>სააგენტო!I304</f>
        <v>0</v>
      </c>
      <c r="J304" s="22">
        <f>სააგენტო!J304</f>
        <v>0</v>
      </c>
      <c r="K304" s="22">
        <f>სააგენტო!K304</f>
        <v>0</v>
      </c>
      <c r="L304" s="47">
        <f>სააგენტო!L304</f>
        <v>0</v>
      </c>
      <c r="M304" s="56" t="str">
        <f>სააგენტო!M304</f>
        <v/>
      </c>
      <c r="N304" s="66">
        <f>სააგენტო!N304</f>
        <v>0</v>
      </c>
      <c r="O304" s="56" t="str">
        <f>სააგენტო!T304</f>
        <v/>
      </c>
      <c r="P304" s="66">
        <f>G304+სააგენტო!O304-K304</f>
        <v>0</v>
      </c>
    </row>
    <row r="305" spans="1:16" s="6" customFormat="1" ht="15.75" thickTop="1" x14ac:dyDescent="0.25">
      <c r="A305" s="6" t="str">
        <f>სააგენტო!A305</f>
        <v>b</v>
      </c>
      <c r="B305" s="69" t="str">
        <f>სააგენტო!B305</f>
        <v/>
      </c>
      <c r="C305" s="13" t="str">
        <f>სააგენტო!C305</f>
        <v>ხარჯები</v>
      </c>
      <c r="D305" s="14">
        <f>სააგენტო!D305</f>
        <v>0</v>
      </c>
      <c r="E305" s="14">
        <f>სააგენტო!E305</f>
        <v>0</v>
      </c>
      <c r="F305" s="44">
        <f>სააგენტო!F305</f>
        <v>0</v>
      </c>
      <c r="G305" s="44">
        <f>სააგენტო!G305</f>
        <v>0</v>
      </c>
      <c r="H305" s="53" t="str">
        <f>სააგენტო!H305</f>
        <v/>
      </c>
      <c r="I305" s="14">
        <f>სააგენტო!I305</f>
        <v>0</v>
      </c>
      <c r="J305" s="14">
        <f>სააგენტო!J305</f>
        <v>0</v>
      </c>
      <c r="K305" s="14">
        <f>სააგენტო!K305</f>
        <v>0</v>
      </c>
      <c r="L305" s="44">
        <f>სააგენტო!L305</f>
        <v>0</v>
      </c>
      <c r="M305" s="53" t="str">
        <f>სააგენტო!M305</f>
        <v/>
      </c>
      <c r="N305" s="63">
        <f>სააგენტო!N305</f>
        <v>0</v>
      </c>
      <c r="O305" s="53" t="str">
        <f>სააგენტო!T305</f>
        <v/>
      </c>
      <c r="P305" s="63">
        <f>G305+სააგენტო!O305-K305</f>
        <v>0</v>
      </c>
    </row>
    <row r="306" spans="1:16" s="6" customFormat="1" ht="18" x14ac:dyDescent="0.25">
      <c r="A306" s="6" t="str">
        <f>სააგენტო!A306</f>
        <v>b</v>
      </c>
      <c r="B306" s="70" t="str">
        <f>სააგენტო!B306</f>
        <v/>
      </c>
      <c r="C306" s="29" t="str">
        <f>სააგენტო!C306</f>
        <v>შრომის ანაზღაურება</v>
      </c>
      <c r="D306" s="12">
        <f>სააგენტო!D306</f>
        <v>0</v>
      </c>
      <c r="E306" s="12">
        <f>სააგენტო!E306</f>
        <v>0</v>
      </c>
      <c r="F306" s="43">
        <f>სააგენტო!F306</f>
        <v>0</v>
      </c>
      <c r="G306" s="43">
        <f>სააგენტო!G306</f>
        <v>0</v>
      </c>
      <c r="H306" s="52" t="str">
        <f>სააგენტო!H306</f>
        <v/>
      </c>
      <c r="I306" s="12">
        <f>სააგენტო!I306</f>
        <v>0</v>
      </c>
      <c r="J306" s="12">
        <f>სააგენტო!J306</f>
        <v>0</v>
      </c>
      <c r="K306" s="12">
        <f>სააგენტო!K306</f>
        <v>0</v>
      </c>
      <c r="L306" s="43">
        <f>სააგენტო!L306</f>
        <v>0</v>
      </c>
      <c r="M306" s="52" t="str">
        <f>სააგენტო!M306</f>
        <v/>
      </c>
      <c r="N306" s="62">
        <f>სააგენტო!N306</f>
        <v>0</v>
      </c>
      <c r="O306" s="52" t="str">
        <f>სააგენტო!T306</f>
        <v/>
      </c>
      <c r="P306" s="62">
        <f>G306+სააგენტო!O306-K306</f>
        <v>0</v>
      </c>
    </row>
    <row r="307" spans="1:16" s="6" customFormat="1" ht="18" x14ac:dyDescent="0.25">
      <c r="A307" s="6" t="str">
        <f>სააგენტო!A307</f>
        <v>b</v>
      </c>
      <c r="B307" s="70" t="str">
        <f>სააგენტო!B307</f>
        <v/>
      </c>
      <c r="C307" s="29" t="str">
        <f>სააგენტო!C307</f>
        <v>საქონელი და მომსახურება</v>
      </c>
      <c r="D307" s="12">
        <f>სააგენტო!D307</f>
        <v>0</v>
      </c>
      <c r="E307" s="12">
        <f>სააგენტო!E307</f>
        <v>0</v>
      </c>
      <c r="F307" s="43">
        <f>სააგენტო!F307</f>
        <v>0</v>
      </c>
      <c r="G307" s="43">
        <f>სააგენტო!G307</f>
        <v>0</v>
      </c>
      <c r="H307" s="52" t="str">
        <f>სააგენტო!H307</f>
        <v/>
      </c>
      <c r="I307" s="12">
        <f>სააგენტო!I307</f>
        <v>0</v>
      </c>
      <c r="J307" s="12">
        <f>სააგენტო!J307</f>
        <v>0</v>
      </c>
      <c r="K307" s="12">
        <f>სააგენტო!K307</f>
        <v>0</v>
      </c>
      <c r="L307" s="43">
        <f>სააგენტო!L307</f>
        <v>0</v>
      </c>
      <c r="M307" s="52" t="str">
        <f>სააგენტო!M307</f>
        <v/>
      </c>
      <c r="N307" s="62">
        <f>სააგენტო!N307</f>
        <v>0</v>
      </c>
      <c r="O307" s="52" t="str">
        <f>სააგენტო!T307</f>
        <v/>
      </c>
      <c r="P307" s="62">
        <f>G307+სააგენტო!O307-K307</f>
        <v>0</v>
      </c>
    </row>
    <row r="308" spans="1:16" s="6" customFormat="1" ht="18" x14ac:dyDescent="0.25">
      <c r="A308" s="6" t="str">
        <f>სააგენტო!A308</f>
        <v>b</v>
      </c>
      <c r="B308" s="70" t="str">
        <f>სააგენტო!B308</f>
        <v/>
      </c>
      <c r="C308" s="29" t="str">
        <f>სააგენტო!C308</f>
        <v>პროცენტი</v>
      </c>
      <c r="D308" s="12">
        <f>სააგენტო!D308</f>
        <v>0</v>
      </c>
      <c r="E308" s="12">
        <f>სააგენტო!E308</f>
        <v>0</v>
      </c>
      <c r="F308" s="43">
        <f>სააგენტო!F308</f>
        <v>0</v>
      </c>
      <c r="G308" s="43">
        <f>სააგენტო!G308</f>
        <v>0</v>
      </c>
      <c r="H308" s="52" t="str">
        <f>სააგენტო!H308</f>
        <v/>
      </c>
      <c r="I308" s="12">
        <f>სააგენტო!I308</f>
        <v>0</v>
      </c>
      <c r="J308" s="12">
        <f>სააგენტო!J308</f>
        <v>0</v>
      </c>
      <c r="K308" s="12">
        <f>სააგენტო!K308</f>
        <v>0</v>
      </c>
      <c r="L308" s="43">
        <f>სააგენტო!L308</f>
        <v>0</v>
      </c>
      <c r="M308" s="52" t="str">
        <f>სააგენტო!M308</f>
        <v/>
      </c>
      <c r="N308" s="62">
        <f>სააგენტო!N308</f>
        <v>0</v>
      </c>
      <c r="O308" s="52" t="str">
        <f>სააგენტო!T308</f>
        <v/>
      </c>
      <c r="P308" s="62">
        <f>G308+სააგენტო!O308-K308</f>
        <v>0</v>
      </c>
    </row>
    <row r="309" spans="1:16" s="6" customFormat="1" ht="18" x14ac:dyDescent="0.25">
      <c r="A309" s="6" t="str">
        <f>სააგენტო!A309</f>
        <v>b</v>
      </c>
      <c r="B309" s="70" t="str">
        <f>სააგენტო!B309</f>
        <v/>
      </c>
      <c r="C309" s="29" t="str">
        <f>სააგენტო!C309</f>
        <v>სუბსიდიები</v>
      </c>
      <c r="D309" s="12">
        <f>სააგენტო!D309</f>
        <v>0</v>
      </c>
      <c r="E309" s="12">
        <f>სააგენტო!E309</f>
        <v>0</v>
      </c>
      <c r="F309" s="43">
        <f>სააგენტო!F309</f>
        <v>0</v>
      </c>
      <c r="G309" s="43">
        <f>სააგენტო!G309</f>
        <v>0</v>
      </c>
      <c r="H309" s="52" t="str">
        <f>სააგენტო!H309</f>
        <v/>
      </c>
      <c r="I309" s="12">
        <f>სააგენტო!I309</f>
        <v>0</v>
      </c>
      <c r="J309" s="12">
        <f>სააგენტო!J309</f>
        <v>0</v>
      </c>
      <c r="K309" s="12">
        <f>სააგენტო!K309</f>
        <v>0</v>
      </c>
      <c r="L309" s="43">
        <f>სააგენტო!L309</f>
        <v>0</v>
      </c>
      <c r="M309" s="52" t="str">
        <f>სააგენტო!M309</f>
        <v/>
      </c>
      <c r="N309" s="62">
        <f>სააგენტო!N309</f>
        <v>0</v>
      </c>
      <c r="O309" s="52" t="str">
        <f>სააგენტო!T309</f>
        <v/>
      </c>
      <c r="P309" s="62">
        <f>G309+სააგენტო!O309-K309</f>
        <v>0</v>
      </c>
    </row>
    <row r="310" spans="1:16" s="6" customFormat="1" ht="18" x14ac:dyDescent="0.25">
      <c r="A310" s="6" t="str">
        <f>სააგენტო!A310</f>
        <v>b</v>
      </c>
      <c r="B310" s="70" t="str">
        <f>სააგენტო!B310</f>
        <v/>
      </c>
      <c r="C310" s="29" t="str">
        <f>სააგენტო!C310</f>
        <v>გრანტები</v>
      </c>
      <c r="D310" s="12">
        <f>სააგენტო!D310</f>
        <v>0</v>
      </c>
      <c r="E310" s="12">
        <f>სააგენტო!E310</f>
        <v>0</v>
      </c>
      <c r="F310" s="43">
        <f>სააგენტო!F310</f>
        <v>0</v>
      </c>
      <c r="G310" s="43">
        <f>სააგენტო!G310</f>
        <v>0</v>
      </c>
      <c r="H310" s="52" t="str">
        <f>სააგენტო!H310</f>
        <v/>
      </c>
      <c r="I310" s="12">
        <f>სააგენტო!I310</f>
        <v>0</v>
      </c>
      <c r="J310" s="12">
        <f>სააგენტო!J310</f>
        <v>0</v>
      </c>
      <c r="K310" s="12">
        <f>სააგენტო!K310</f>
        <v>0</v>
      </c>
      <c r="L310" s="43">
        <f>სააგენტო!L310</f>
        <v>0</v>
      </c>
      <c r="M310" s="52" t="str">
        <f>სააგენტო!M310</f>
        <v/>
      </c>
      <c r="N310" s="62">
        <f>სააგენტო!N310</f>
        <v>0</v>
      </c>
      <c r="O310" s="52" t="str">
        <f>სააგენტო!T310</f>
        <v/>
      </c>
      <c r="P310" s="62">
        <f>G310+სააგენტო!O310-K310</f>
        <v>0</v>
      </c>
    </row>
    <row r="311" spans="1:16" s="6" customFormat="1" ht="18" x14ac:dyDescent="0.25">
      <c r="A311" s="6" t="str">
        <f>სააგენტო!A311</f>
        <v>b</v>
      </c>
      <c r="B311" s="70" t="str">
        <f>სააგენტო!B311</f>
        <v/>
      </c>
      <c r="C311" s="29" t="str">
        <f>სააგენტო!C311</f>
        <v>სოციალური უზრუნველყოფა</v>
      </c>
      <c r="D311" s="12">
        <f>სააგენტო!D311</f>
        <v>0</v>
      </c>
      <c r="E311" s="12">
        <f>სააგენტო!E311</f>
        <v>0</v>
      </c>
      <c r="F311" s="43">
        <f>სააგენტო!F311</f>
        <v>0</v>
      </c>
      <c r="G311" s="43">
        <f>სააგენტო!G311</f>
        <v>0</v>
      </c>
      <c r="H311" s="52" t="str">
        <f>სააგენტო!H311</f>
        <v/>
      </c>
      <c r="I311" s="12">
        <f>სააგენტო!I311</f>
        <v>0</v>
      </c>
      <c r="J311" s="12">
        <f>სააგენტო!J311</f>
        <v>0</v>
      </c>
      <c r="K311" s="12">
        <f>სააგენტო!K311</f>
        <v>0</v>
      </c>
      <c r="L311" s="43">
        <f>სააგენტო!L311</f>
        <v>0</v>
      </c>
      <c r="M311" s="52" t="str">
        <f>სააგენტო!M311</f>
        <v/>
      </c>
      <c r="N311" s="62">
        <f>სააგენტო!N311</f>
        <v>0</v>
      </c>
      <c r="O311" s="52" t="str">
        <f>სააგენტო!T311</f>
        <v/>
      </c>
      <c r="P311" s="62">
        <f>G311+სააგენტო!O311-K311</f>
        <v>0</v>
      </c>
    </row>
    <row r="312" spans="1:16" s="6" customFormat="1" ht="18" x14ac:dyDescent="0.25">
      <c r="A312" s="6" t="str">
        <f>სააგენტო!A312</f>
        <v>b</v>
      </c>
      <c r="B312" s="70" t="str">
        <f>სააგენტო!B312</f>
        <v/>
      </c>
      <c r="C312" s="29" t="str">
        <f>სააგენტო!C312</f>
        <v>სხვა ხარჯები</v>
      </c>
      <c r="D312" s="12">
        <f>სააგენტო!D312</f>
        <v>0</v>
      </c>
      <c r="E312" s="12">
        <f>სააგენტო!E312</f>
        <v>0</v>
      </c>
      <c r="F312" s="43">
        <f>სააგენტო!F312</f>
        <v>0</v>
      </c>
      <c r="G312" s="43">
        <f>სააგენტო!G312</f>
        <v>0</v>
      </c>
      <c r="H312" s="52" t="str">
        <f>სააგენტო!H312</f>
        <v/>
      </c>
      <c r="I312" s="12">
        <f>სააგენტო!I312</f>
        <v>0</v>
      </c>
      <c r="J312" s="12">
        <f>სააგენტო!J312</f>
        <v>0</v>
      </c>
      <c r="K312" s="12">
        <f>სააგენტო!K312</f>
        <v>0</v>
      </c>
      <c r="L312" s="43">
        <f>სააგენტო!L312</f>
        <v>0</v>
      </c>
      <c r="M312" s="52" t="str">
        <f>სააგენტო!M312</f>
        <v/>
      </c>
      <c r="N312" s="62">
        <f>სააგენტო!N312</f>
        <v>0</v>
      </c>
      <c r="O312" s="52" t="str">
        <f>სააგენტო!T312</f>
        <v/>
      </c>
      <c r="P312" s="62">
        <f>G312+სააგენტო!O312-K312</f>
        <v>0</v>
      </c>
    </row>
    <row r="313" spans="1:16" s="6" customFormat="1" x14ac:dyDescent="0.25">
      <c r="A313" s="6" t="str">
        <f>სააგენტო!A313</f>
        <v>b</v>
      </c>
      <c r="B313" s="69" t="str">
        <f>სააგენტო!B313</f>
        <v/>
      </c>
      <c r="C313" s="13" t="str">
        <f>სააგენტო!C313</f>
        <v>არაფინანსური აქტივების ზრდა</v>
      </c>
      <c r="D313" s="14">
        <f>სააგენტო!D313</f>
        <v>0</v>
      </c>
      <c r="E313" s="14">
        <f>სააგენტო!E313</f>
        <v>0</v>
      </c>
      <c r="F313" s="44">
        <f>სააგენტო!F313</f>
        <v>0</v>
      </c>
      <c r="G313" s="44">
        <f>სააგენტო!G313</f>
        <v>0</v>
      </c>
      <c r="H313" s="53" t="str">
        <f>სააგენტო!H313</f>
        <v/>
      </c>
      <c r="I313" s="14">
        <f>სააგენტო!I313</f>
        <v>0</v>
      </c>
      <c r="J313" s="14">
        <f>სააგენტო!J313</f>
        <v>0</v>
      </c>
      <c r="K313" s="14">
        <f>სააგენტო!K313</f>
        <v>0</v>
      </c>
      <c r="L313" s="44">
        <f>სააგენტო!L313</f>
        <v>0</v>
      </c>
      <c r="M313" s="53" t="str">
        <f>სააგენტო!M313</f>
        <v/>
      </c>
      <c r="N313" s="63">
        <f>სააგენტო!N313</f>
        <v>0</v>
      </c>
      <c r="O313" s="53" t="str">
        <f>სააგენტო!T313</f>
        <v/>
      </c>
      <c r="P313" s="63">
        <f>G313+სააგენტო!O313-K313</f>
        <v>0</v>
      </c>
    </row>
    <row r="314" spans="1:16" s="6" customFormat="1" x14ac:dyDescent="0.25">
      <c r="A314" s="6" t="str">
        <f>სააგენტო!A314</f>
        <v>b</v>
      </c>
      <c r="B314" s="69" t="str">
        <f>სააგენტო!B314</f>
        <v/>
      </c>
      <c r="C314" s="13" t="str">
        <f>სააგენტო!C314</f>
        <v>ფინანსური აქტივების ზრდა</v>
      </c>
      <c r="D314" s="14">
        <f>სააგენტო!D314</f>
        <v>0</v>
      </c>
      <c r="E314" s="14">
        <f>სააგენტო!E314</f>
        <v>0</v>
      </c>
      <c r="F314" s="44">
        <f>სააგენტო!F314</f>
        <v>0</v>
      </c>
      <c r="G314" s="44">
        <f>სააგენტო!G314</f>
        <v>0</v>
      </c>
      <c r="H314" s="53" t="str">
        <f>სააგენტო!H314</f>
        <v/>
      </c>
      <c r="I314" s="14">
        <f>სააგენტო!I314</f>
        <v>0</v>
      </c>
      <c r="J314" s="14">
        <f>სააგენტო!J314</f>
        <v>0</v>
      </c>
      <c r="K314" s="14">
        <f>სააგენტო!K314</f>
        <v>0</v>
      </c>
      <c r="L314" s="44">
        <f>სააგენტო!L314</f>
        <v>0</v>
      </c>
      <c r="M314" s="53" t="str">
        <f>სააგენტო!M314</f>
        <v/>
      </c>
      <c r="N314" s="63">
        <f>სააგენტო!N314</f>
        <v>0</v>
      </c>
      <c r="O314" s="53" t="str">
        <f>სააგენტო!T314</f>
        <v/>
      </c>
      <c r="P314" s="63">
        <f>G314+სააგენტო!O314-K314</f>
        <v>0</v>
      </c>
    </row>
    <row r="315" spans="1:16" ht="15.75" thickBot="1" x14ac:dyDescent="0.3">
      <c r="A315" s="6" t="str">
        <f>სააგენტო!A315</f>
        <v>b</v>
      </c>
      <c r="B315" s="71" t="str">
        <f>სააგენტო!B315</f>
        <v/>
      </c>
      <c r="C315" s="17" t="str">
        <f>სააგენტო!C315</f>
        <v>ვალდებულებების კლება</v>
      </c>
      <c r="D315" s="18">
        <f>სააგენტო!D315</f>
        <v>0</v>
      </c>
      <c r="E315" s="18">
        <f>სააგენტო!E315</f>
        <v>0</v>
      </c>
      <c r="F315" s="46">
        <f>სააგენტო!F315</f>
        <v>0</v>
      </c>
      <c r="G315" s="46">
        <f>სააგენტო!G315</f>
        <v>0</v>
      </c>
      <c r="H315" s="55" t="str">
        <f>სააგენტო!H315</f>
        <v/>
      </c>
      <c r="I315" s="18">
        <f>სააგენტო!I315</f>
        <v>0</v>
      </c>
      <c r="J315" s="18">
        <f>სააგენტო!J315</f>
        <v>0</v>
      </c>
      <c r="K315" s="18">
        <f>სააგენტო!K315</f>
        <v>0</v>
      </c>
      <c r="L315" s="46">
        <f>სააგენტო!L315</f>
        <v>0</v>
      </c>
      <c r="M315" s="55" t="str">
        <f>სააგენტო!M315</f>
        <v/>
      </c>
      <c r="N315" s="65">
        <f>სააგენტო!N315</f>
        <v>0</v>
      </c>
      <c r="O315" s="55" t="str">
        <f>სააგენტო!T315</f>
        <v/>
      </c>
      <c r="P315" s="65">
        <f>G315+სააგენტო!O315-K315</f>
        <v>0</v>
      </c>
    </row>
    <row r="316" spans="1:16" s="6" customFormat="1" ht="46.5" thickTop="1" thickBot="1" x14ac:dyDescent="0.3">
      <c r="A316" s="6" t="str">
        <f>სააგენტო!A316</f>
        <v>b</v>
      </c>
      <c r="B316" s="67" t="str">
        <f>სააგენტო!B316</f>
        <v>35 02 02 08</v>
      </c>
      <c r="C316" s="25" t="str">
        <f>სააგენტო!C316</f>
        <v>სსიპ - სოციალური მომსახურების სააგენტოს მცხეთა-მთიანეთის სამხარეო ცენტრი -  სოციალური დახმარებები</v>
      </c>
      <c r="D316" s="22">
        <f>სააგენტო!D316</f>
        <v>0</v>
      </c>
      <c r="E316" s="22">
        <f>სააგენტო!E316</f>
        <v>0</v>
      </c>
      <c r="F316" s="47">
        <f>სააგენტო!F316</f>
        <v>0</v>
      </c>
      <c r="G316" s="47">
        <f>სააგენტო!G316</f>
        <v>0</v>
      </c>
      <c r="H316" s="56" t="str">
        <f>სააგენტო!H316</f>
        <v/>
      </c>
      <c r="I316" s="22">
        <f>სააგენტო!I316</f>
        <v>0</v>
      </c>
      <c r="J316" s="22">
        <f>სააგენტო!J316</f>
        <v>0</v>
      </c>
      <c r="K316" s="22">
        <f>სააგენტო!K316</f>
        <v>0</v>
      </c>
      <c r="L316" s="47">
        <f>სააგენტო!L316</f>
        <v>0</v>
      </c>
      <c r="M316" s="56" t="str">
        <f>სააგენტო!M316</f>
        <v/>
      </c>
      <c r="N316" s="66">
        <f>სააგენტო!N316</f>
        <v>0</v>
      </c>
      <c r="O316" s="56" t="str">
        <f>სააგენტო!T316</f>
        <v/>
      </c>
      <c r="P316" s="66">
        <f>G316+სააგენტო!O316-K316</f>
        <v>0</v>
      </c>
    </row>
    <row r="317" spans="1:16" s="6" customFormat="1" ht="15.75" thickTop="1" x14ac:dyDescent="0.25">
      <c r="A317" s="6" t="str">
        <f>სააგენტო!A317</f>
        <v>b</v>
      </c>
      <c r="B317" s="69" t="str">
        <f>სააგენტო!B317</f>
        <v/>
      </c>
      <c r="C317" s="13" t="str">
        <f>სააგენტო!C317</f>
        <v>ხარჯები</v>
      </c>
      <c r="D317" s="14">
        <f>სააგენტო!D317</f>
        <v>0</v>
      </c>
      <c r="E317" s="14">
        <f>სააგენტო!E317</f>
        <v>0</v>
      </c>
      <c r="F317" s="44">
        <f>სააგენტო!F317</f>
        <v>0</v>
      </c>
      <c r="G317" s="44">
        <f>სააგენტო!G317</f>
        <v>0</v>
      </c>
      <c r="H317" s="53" t="str">
        <f>სააგენტო!H317</f>
        <v/>
      </c>
      <c r="I317" s="14">
        <f>სააგენტო!I317</f>
        <v>0</v>
      </c>
      <c r="J317" s="14">
        <f>სააგენტო!J317</f>
        <v>0</v>
      </c>
      <c r="K317" s="14">
        <f>სააგენტო!K317</f>
        <v>0</v>
      </c>
      <c r="L317" s="44">
        <f>სააგენტო!L317</f>
        <v>0</v>
      </c>
      <c r="M317" s="53" t="str">
        <f>სააგენტო!M317</f>
        <v/>
      </c>
      <c r="N317" s="63">
        <f>სააგენტო!N317</f>
        <v>0</v>
      </c>
      <c r="O317" s="53" t="str">
        <f>სააგენტო!T317</f>
        <v/>
      </c>
      <c r="P317" s="63">
        <f>G317+სააგენტო!O317-K317</f>
        <v>0</v>
      </c>
    </row>
    <row r="318" spans="1:16" s="6" customFormat="1" ht="18" x14ac:dyDescent="0.25">
      <c r="A318" s="6" t="str">
        <f>სააგენტო!A318</f>
        <v>b</v>
      </c>
      <c r="B318" s="70" t="str">
        <f>სააგენტო!B318</f>
        <v/>
      </c>
      <c r="C318" s="29" t="str">
        <f>სააგენტო!C318</f>
        <v>შრომის ანაზღაურება</v>
      </c>
      <c r="D318" s="12">
        <f>სააგენტო!D318</f>
        <v>0</v>
      </c>
      <c r="E318" s="12">
        <f>სააგენტო!E318</f>
        <v>0</v>
      </c>
      <c r="F318" s="43">
        <f>სააგენტო!F318</f>
        <v>0</v>
      </c>
      <c r="G318" s="43">
        <f>სააგენტო!G318</f>
        <v>0</v>
      </c>
      <c r="H318" s="52" t="str">
        <f>სააგენტო!H318</f>
        <v/>
      </c>
      <c r="I318" s="12">
        <f>სააგენტო!I318</f>
        <v>0</v>
      </c>
      <c r="J318" s="12">
        <f>სააგენტო!J318</f>
        <v>0</v>
      </c>
      <c r="K318" s="12">
        <f>სააგენტო!K318</f>
        <v>0</v>
      </c>
      <c r="L318" s="43">
        <f>სააგენტო!L318</f>
        <v>0</v>
      </c>
      <c r="M318" s="52" t="str">
        <f>სააგენტო!M318</f>
        <v/>
      </c>
      <c r="N318" s="62">
        <f>სააგენტო!N318</f>
        <v>0</v>
      </c>
      <c r="O318" s="52" t="str">
        <f>სააგენტო!T318</f>
        <v/>
      </c>
      <c r="P318" s="62">
        <f>G318+სააგენტო!O318-K318</f>
        <v>0</v>
      </c>
    </row>
    <row r="319" spans="1:16" s="6" customFormat="1" ht="18" x14ac:dyDescent="0.25">
      <c r="A319" s="6" t="str">
        <f>სააგენტო!A319</f>
        <v>b</v>
      </c>
      <c r="B319" s="70" t="str">
        <f>სააგენტო!B319</f>
        <v/>
      </c>
      <c r="C319" s="29" t="str">
        <f>სააგენტო!C319</f>
        <v>საქონელი და მომსახურება</v>
      </c>
      <c r="D319" s="12">
        <f>სააგენტო!D319</f>
        <v>0</v>
      </c>
      <c r="E319" s="12">
        <f>სააგენტო!E319</f>
        <v>0</v>
      </c>
      <c r="F319" s="43">
        <f>სააგენტო!F319</f>
        <v>0</v>
      </c>
      <c r="G319" s="43">
        <f>სააგენტო!G319</f>
        <v>0</v>
      </c>
      <c r="H319" s="52" t="str">
        <f>სააგენტო!H319</f>
        <v/>
      </c>
      <c r="I319" s="12">
        <f>სააგენტო!I319</f>
        <v>0</v>
      </c>
      <c r="J319" s="12">
        <f>სააგენტო!J319</f>
        <v>0</v>
      </c>
      <c r="K319" s="12">
        <f>სააგენტო!K319</f>
        <v>0</v>
      </c>
      <c r="L319" s="43">
        <f>სააგენტო!L319</f>
        <v>0</v>
      </c>
      <c r="M319" s="52" t="str">
        <f>სააგენტო!M319</f>
        <v/>
      </c>
      <c r="N319" s="62">
        <f>სააგენტო!N319</f>
        <v>0</v>
      </c>
      <c r="O319" s="52" t="str">
        <f>სააგენტო!T319</f>
        <v/>
      </c>
      <c r="P319" s="62">
        <f>G319+სააგენტო!O319-K319</f>
        <v>0</v>
      </c>
    </row>
    <row r="320" spans="1:16" s="6" customFormat="1" ht="18" x14ac:dyDescent="0.25">
      <c r="A320" s="6" t="str">
        <f>სააგენტო!A320</f>
        <v>b</v>
      </c>
      <c r="B320" s="70" t="str">
        <f>სააგენტო!B320</f>
        <v/>
      </c>
      <c r="C320" s="29" t="str">
        <f>სააგენტო!C320</f>
        <v>პროცენტი</v>
      </c>
      <c r="D320" s="12">
        <f>სააგენტო!D320</f>
        <v>0</v>
      </c>
      <c r="E320" s="12">
        <f>სააგენტო!E320</f>
        <v>0</v>
      </c>
      <c r="F320" s="43">
        <f>სააგენტო!F320</f>
        <v>0</v>
      </c>
      <c r="G320" s="43">
        <f>სააგენტო!G320</f>
        <v>0</v>
      </c>
      <c r="H320" s="52" t="str">
        <f>სააგენტო!H320</f>
        <v/>
      </c>
      <c r="I320" s="12">
        <f>სააგენტო!I320</f>
        <v>0</v>
      </c>
      <c r="J320" s="12">
        <f>სააგენტო!J320</f>
        <v>0</v>
      </c>
      <c r="K320" s="12">
        <f>სააგენტო!K320</f>
        <v>0</v>
      </c>
      <c r="L320" s="43">
        <f>სააგენტო!L320</f>
        <v>0</v>
      </c>
      <c r="M320" s="52" t="str">
        <f>სააგენტო!M320</f>
        <v/>
      </c>
      <c r="N320" s="62">
        <f>სააგენტო!N320</f>
        <v>0</v>
      </c>
      <c r="O320" s="52" t="str">
        <f>სააგენტო!T320</f>
        <v/>
      </c>
      <c r="P320" s="62">
        <f>G320+სააგენტო!O320-K320</f>
        <v>0</v>
      </c>
    </row>
    <row r="321" spans="1:16" s="6" customFormat="1" ht="18" x14ac:dyDescent="0.25">
      <c r="A321" s="6" t="str">
        <f>სააგენტო!A321</f>
        <v>b</v>
      </c>
      <c r="B321" s="70" t="str">
        <f>სააგენტო!B321</f>
        <v/>
      </c>
      <c r="C321" s="29" t="str">
        <f>სააგენტო!C321</f>
        <v>სუბსიდიები</v>
      </c>
      <c r="D321" s="12">
        <f>სააგენტო!D321</f>
        <v>0</v>
      </c>
      <c r="E321" s="12">
        <f>სააგენტო!E321</f>
        <v>0</v>
      </c>
      <c r="F321" s="43">
        <f>სააგენტო!F321</f>
        <v>0</v>
      </c>
      <c r="G321" s="43">
        <f>სააგენტო!G321</f>
        <v>0</v>
      </c>
      <c r="H321" s="52" t="str">
        <f>სააგენტო!H321</f>
        <v/>
      </c>
      <c r="I321" s="12">
        <f>სააგენტო!I321</f>
        <v>0</v>
      </c>
      <c r="J321" s="12">
        <f>სააგენტო!J321</f>
        <v>0</v>
      </c>
      <c r="K321" s="12">
        <f>სააგენტო!K321</f>
        <v>0</v>
      </c>
      <c r="L321" s="43">
        <f>სააგენტო!L321</f>
        <v>0</v>
      </c>
      <c r="M321" s="52" t="str">
        <f>სააგენტო!M321</f>
        <v/>
      </c>
      <c r="N321" s="62">
        <f>სააგენტო!N321</f>
        <v>0</v>
      </c>
      <c r="O321" s="52" t="str">
        <f>სააგენტო!T321</f>
        <v/>
      </c>
      <c r="P321" s="62">
        <f>G321+სააგენტო!O321-K321</f>
        <v>0</v>
      </c>
    </row>
    <row r="322" spans="1:16" s="6" customFormat="1" ht="18" x14ac:dyDescent="0.25">
      <c r="A322" s="6" t="str">
        <f>სააგენტო!A322</f>
        <v>b</v>
      </c>
      <c r="B322" s="70" t="str">
        <f>სააგენტო!B322</f>
        <v/>
      </c>
      <c r="C322" s="29" t="str">
        <f>სააგენტო!C322</f>
        <v>გრანტები</v>
      </c>
      <c r="D322" s="12">
        <f>სააგენტო!D322</f>
        <v>0</v>
      </c>
      <c r="E322" s="12">
        <f>სააგენტო!E322</f>
        <v>0</v>
      </c>
      <c r="F322" s="43">
        <f>სააგენტო!F322</f>
        <v>0</v>
      </c>
      <c r="G322" s="43">
        <f>სააგენტო!G322</f>
        <v>0</v>
      </c>
      <c r="H322" s="52" t="str">
        <f>სააგენტო!H322</f>
        <v/>
      </c>
      <c r="I322" s="12">
        <f>სააგენტო!I322</f>
        <v>0</v>
      </c>
      <c r="J322" s="12">
        <f>სააგენტო!J322</f>
        <v>0</v>
      </c>
      <c r="K322" s="12">
        <f>სააგენტო!K322</f>
        <v>0</v>
      </c>
      <c r="L322" s="43">
        <f>სააგენტო!L322</f>
        <v>0</v>
      </c>
      <c r="M322" s="52" t="str">
        <f>სააგენტო!M322</f>
        <v/>
      </c>
      <c r="N322" s="62">
        <f>სააგენტო!N322</f>
        <v>0</v>
      </c>
      <c r="O322" s="52" t="str">
        <f>სააგენტო!T322</f>
        <v/>
      </c>
      <c r="P322" s="62">
        <f>G322+სააგენტო!O322-K322</f>
        <v>0</v>
      </c>
    </row>
    <row r="323" spans="1:16" s="6" customFormat="1" ht="18" x14ac:dyDescent="0.25">
      <c r="A323" s="6" t="str">
        <f>სააგენტო!A323</f>
        <v>b</v>
      </c>
      <c r="B323" s="70" t="str">
        <f>სააგენტო!B323</f>
        <v/>
      </c>
      <c r="C323" s="29" t="str">
        <f>სააგენტო!C323</f>
        <v>სოციალური უზრუნველყოფა</v>
      </c>
      <c r="D323" s="12">
        <f>სააგენტო!D323</f>
        <v>0</v>
      </c>
      <c r="E323" s="12">
        <f>სააგენტო!E323</f>
        <v>0</v>
      </c>
      <c r="F323" s="43">
        <f>სააგენტო!F323</f>
        <v>0</v>
      </c>
      <c r="G323" s="43">
        <f>სააგენტო!G323</f>
        <v>0</v>
      </c>
      <c r="H323" s="52" t="str">
        <f>სააგენტო!H323</f>
        <v/>
      </c>
      <c r="I323" s="12">
        <f>სააგენტო!I323</f>
        <v>0</v>
      </c>
      <c r="J323" s="12">
        <f>სააგენტო!J323</f>
        <v>0</v>
      </c>
      <c r="K323" s="12">
        <f>სააგენტო!K323</f>
        <v>0</v>
      </c>
      <c r="L323" s="43">
        <f>სააგენტო!L323</f>
        <v>0</v>
      </c>
      <c r="M323" s="52" t="str">
        <f>სააგენტო!M323</f>
        <v/>
      </c>
      <c r="N323" s="62">
        <f>სააგენტო!N323</f>
        <v>0</v>
      </c>
      <c r="O323" s="52" t="str">
        <f>სააგენტო!T323</f>
        <v/>
      </c>
      <c r="P323" s="62">
        <f>G323+სააგენტო!O323-K323</f>
        <v>0</v>
      </c>
    </row>
    <row r="324" spans="1:16" s="6" customFormat="1" ht="18" x14ac:dyDescent="0.25">
      <c r="A324" s="6" t="str">
        <f>სააგენტო!A324</f>
        <v>b</v>
      </c>
      <c r="B324" s="70" t="str">
        <f>სააგენტო!B324</f>
        <v/>
      </c>
      <c r="C324" s="29" t="str">
        <f>სააგენტო!C324</f>
        <v>სხვა ხარჯები</v>
      </c>
      <c r="D324" s="12">
        <f>სააგენტო!D324</f>
        <v>0</v>
      </c>
      <c r="E324" s="12">
        <f>სააგენტო!E324</f>
        <v>0</v>
      </c>
      <c r="F324" s="43">
        <f>სააგენტო!F324</f>
        <v>0</v>
      </c>
      <c r="G324" s="43">
        <f>სააგენტო!G324</f>
        <v>0</v>
      </c>
      <c r="H324" s="52" t="str">
        <f>სააგენტო!H324</f>
        <v/>
      </c>
      <c r="I324" s="12">
        <f>სააგენტო!I324</f>
        <v>0</v>
      </c>
      <c r="J324" s="12">
        <f>სააგენტო!J324</f>
        <v>0</v>
      </c>
      <c r="K324" s="12">
        <f>სააგენტო!K324</f>
        <v>0</v>
      </c>
      <c r="L324" s="43">
        <f>სააგენტო!L324</f>
        <v>0</v>
      </c>
      <c r="M324" s="52" t="str">
        <f>სააგენტო!M324</f>
        <v/>
      </c>
      <c r="N324" s="62">
        <f>სააგენტო!N324</f>
        <v>0</v>
      </c>
      <c r="O324" s="52" t="str">
        <f>სააგენტო!T324</f>
        <v/>
      </c>
      <c r="P324" s="62">
        <f>G324+სააგენტო!O324-K324</f>
        <v>0</v>
      </c>
    </row>
    <row r="325" spans="1:16" s="6" customFormat="1" x14ac:dyDescent="0.25">
      <c r="A325" s="6" t="str">
        <f>სააგენტო!A325</f>
        <v>b</v>
      </c>
      <c r="B325" s="69" t="str">
        <f>სააგენტო!B325</f>
        <v/>
      </c>
      <c r="C325" s="13" t="str">
        <f>სააგენტო!C325</f>
        <v>არაფინანსური აქტივების ზრდა</v>
      </c>
      <c r="D325" s="14">
        <f>სააგენტო!D325</f>
        <v>0</v>
      </c>
      <c r="E325" s="14">
        <f>სააგენტო!E325</f>
        <v>0</v>
      </c>
      <c r="F325" s="44">
        <f>სააგენტო!F325</f>
        <v>0</v>
      </c>
      <c r="G325" s="44">
        <f>სააგენტო!G325</f>
        <v>0</v>
      </c>
      <c r="H325" s="53" t="str">
        <f>სააგენტო!H325</f>
        <v/>
      </c>
      <c r="I325" s="14">
        <f>სააგენტო!I325</f>
        <v>0</v>
      </c>
      <c r="J325" s="14">
        <f>სააგენტო!J325</f>
        <v>0</v>
      </c>
      <c r="K325" s="14">
        <f>სააგენტო!K325</f>
        <v>0</v>
      </c>
      <c r="L325" s="44">
        <f>სააგენტო!L325</f>
        <v>0</v>
      </c>
      <c r="M325" s="53" t="str">
        <f>სააგენტო!M325</f>
        <v/>
      </c>
      <c r="N325" s="63">
        <f>სააგენტო!N325</f>
        <v>0</v>
      </c>
      <c r="O325" s="53" t="str">
        <f>სააგენტო!T325</f>
        <v/>
      </c>
      <c r="P325" s="63">
        <f>G325+სააგენტო!O325-K325</f>
        <v>0</v>
      </c>
    </row>
    <row r="326" spans="1:16" s="6" customFormat="1" x14ac:dyDescent="0.25">
      <c r="A326" s="6" t="str">
        <f>სააგენტო!A326</f>
        <v>b</v>
      </c>
      <c r="B326" s="69" t="str">
        <f>სააგენტო!B326</f>
        <v/>
      </c>
      <c r="C326" s="13" t="str">
        <f>სააგენტო!C326</f>
        <v>ფინანსური აქტივების ზრდა</v>
      </c>
      <c r="D326" s="14">
        <f>სააგენტო!D326</f>
        <v>0</v>
      </c>
      <c r="E326" s="14">
        <f>სააგენტო!E326</f>
        <v>0</v>
      </c>
      <c r="F326" s="44">
        <f>სააგენტო!F326</f>
        <v>0</v>
      </c>
      <c r="G326" s="44">
        <f>სააგენტო!G326</f>
        <v>0</v>
      </c>
      <c r="H326" s="53" t="str">
        <f>სააგენტო!H326</f>
        <v/>
      </c>
      <c r="I326" s="14">
        <f>სააგენტო!I326</f>
        <v>0</v>
      </c>
      <c r="J326" s="14">
        <f>სააგენტო!J326</f>
        <v>0</v>
      </c>
      <c r="K326" s="14">
        <f>სააგენტო!K326</f>
        <v>0</v>
      </c>
      <c r="L326" s="44">
        <f>სააგენტო!L326</f>
        <v>0</v>
      </c>
      <c r="M326" s="53" t="str">
        <f>სააგენტო!M326</f>
        <v/>
      </c>
      <c r="N326" s="63">
        <f>სააგენტო!N326</f>
        <v>0</v>
      </c>
      <c r="O326" s="53" t="str">
        <f>სააგენტო!T326</f>
        <v/>
      </c>
      <c r="P326" s="63">
        <f>G326+სააგენტო!O326-K326</f>
        <v>0</v>
      </c>
    </row>
    <row r="327" spans="1:16" s="6" customFormat="1" ht="15.75" thickBot="1" x14ac:dyDescent="0.3">
      <c r="A327" s="6" t="str">
        <f>სააგენტო!A327</f>
        <v>b</v>
      </c>
      <c r="B327" s="71" t="str">
        <f>სააგენტო!B327</f>
        <v/>
      </c>
      <c r="C327" s="17" t="str">
        <f>სააგენტო!C327</f>
        <v>ვალდებულებების კლება</v>
      </c>
      <c r="D327" s="18">
        <f>სააგენტო!D327</f>
        <v>0</v>
      </c>
      <c r="E327" s="18">
        <f>სააგენტო!E327</f>
        <v>0</v>
      </c>
      <c r="F327" s="46">
        <f>სააგენტო!F327</f>
        <v>0</v>
      </c>
      <c r="G327" s="46">
        <f>სააგენტო!G327</f>
        <v>0</v>
      </c>
      <c r="H327" s="55" t="str">
        <f>სააგენტო!H327</f>
        <v/>
      </c>
      <c r="I327" s="18">
        <f>სააგენტო!I327</f>
        <v>0</v>
      </c>
      <c r="J327" s="18">
        <f>სააგენტო!J327</f>
        <v>0</v>
      </c>
      <c r="K327" s="18">
        <f>სააგენტო!K327</f>
        <v>0</v>
      </c>
      <c r="L327" s="46">
        <f>სააგენტო!L327</f>
        <v>0</v>
      </c>
      <c r="M327" s="55" t="str">
        <f>სააგენტო!M327</f>
        <v/>
      </c>
      <c r="N327" s="65">
        <f>სააგენტო!N327</f>
        <v>0</v>
      </c>
      <c r="O327" s="55" t="str">
        <f>სააგენტო!T327</f>
        <v/>
      </c>
      <c r="P327" s="65">
        <f>G327+სააგენტო!O327-K327</f>
        <v>0</v>
      </c>
    </row>
    <row r="328" spans="1:16" s="6" customFormat="1" ht="46.5" thickTop="1" thickBot="1" x14ac:dyDescent="0.3">
      <c r="A328" s="6" t="str">
        <f>სააგენტო!A328</f>
        <v>b</v>
      </c>
      <c r="B328" s="67" t="str">
        <f>სააგენტო!B328</f>
        <v>35 02 02 09</v>
      </c>
      <c r="C328" s="25" t="str">
        <f>სააგენტო!C328</f>
        <v>სსიპ - სოციალური მომსახურების სააგენტოს გურიის სამხარეო ცენტრი -  სოციალური დახმარებები</v>
      </c>
      <c r="D328" s="22">
        <f>სააგენტო!D328</f>
        <v>0</v>
      </c>
      <c r="E328" s="22">
        <f>სააგენტო!E328</f>
        <v>0</v>
      </c>
      <c r="F328" s="47">
        <f>სააგენტო!F328</f>
        <v>0</v>
      </c>
      <c r="G328" s="47">
        <f>სააგენტო!G328</f>
        <v>0</v>
      </c>
      <c r="H328" s="56" t="str">
        <f>სააგენტო!H328</f>
        <v/>
      </c>
      <c r="I328" s="22">
        <f>სააგენტო!I328</f>
        <v>0</v>
      </c>
      <c r="J328" s="22">
        <f>სააგენტო!J328</f>
        <v>0</v>
      </c>
      <c r="K328" s="22">
        <f>სააგენტო!K328</f>
        <v>0</v>
      </c>
      <c r="L328" s="47">
        <f>სააგენტო!L328</f>
        <v>0</v>
      </c>
      <c r="M328" s="56" t="str">
        <f>სააგენტო!M328</f>
        <v/>
      </c>
      <c r="N328" s="66">
        <f>სააგენტო!N328</f>
        <v>0</v>
      </c>
      <c r="O328" s="56" t="str">
        <f>სააგენტო!T328</f>
        <v/>
      </c>
      <c r="P328" s="66">
        <f>G328+სააგენტო!O328-K328</f>
        <v>0</v>
      </c>
    </row>
    <row r="329" spans="1:16" s="6" customFormat="1" ht="15.75" thickTop="1" x14ac:dyDescent="0.25">
      <c r="A329" s="6" t="str">
        <f>სააგენტო!A329</f>
        <v>b</v>
      </c>
      <c r="B329" s="69" t="str">
        <f>სააგენტო!B329</f>
        <v/>
      </c>
      <c r="C329" s="13" t="str">
        <f>სააგენტო!C329</f>
        <v>ხარჯები</v>
      </c>
      <c r="D329" s="14">
        <f>სააგენტო!D329</f>
        <v>0</v>
      </c>
      <c r="E329" s="14">
        <f>სააგენტო!E329</f>
        <v>0</v>
      </c>
      <c r="F329" s="44">
        <f>სააგენტო!F329</f>
        <v>0</v>
      </c>
      <c r="G329" s="44">
        <f>სააგენტო!G329</f>
        <v>0</v>
      </c>
      <c r="H329" s="53" t="str">
        <f>სააგენტო!H329</f>
        <v/>
      </c>
      <c r="I329" s="14">
        <f>სააგენტო!I329</f>
        <v>0</v>
      </c>
      <c r="J329" s="14">
        <f>სააგენტო!J329</f>
        <v>0</v>
      </c>
      <c r="K329" s="14">
        <f>სააგენტო!K329</f>
        <v>0</v>
      </c>
      <c r="L329" s="44">
        <f>სააგენტო!L329</f>
        <v>0</v>
      </c>
      <c r="M329" s="53" t="str">
        <f>სააგენტო!M329</f>
        <v/>
      </c>
      <c r="N329" s="63">
        <f>სააგენტო!N329</f>
        <v>0</v>
      </c>
      <c r="O329" s="53" t="str">
        <f>სააგენტო!T329</f>
        <v/>
      </c>
      <c r="P329" s="63">
        <f>G329+სააგენტო!O329-K329</f>
        <v>0</v>
      </c>
    </row>
    <row r="330" spans="1:16" s="6" customFormat="1" ht="18" x14ac:dyDescent="0.25">
      <c r="A330" s="6" t="str">
        <f>სააგენტო!A330</f>
        <v>b</v>
      </c>
      <c r="B330" s="70" t="str">
        <f>სააგენტო!B330</f>
        <v/>
      </c>
      <c r="C330" s="29" t="str">
        <f>სააგენტო!C330</f>
        <v>შრომის ანაზღაურება</v>
      </c>
      <c r="D330" s="12">
        <f>სააგენტო!D330</f>
        <v>0</v>
      </c>
      <c r="E330" s="12">
        <f>სააგენტო!E330</f>
        <v>0</v>
      </c>
      <c r="F330" s="43">
        <f>სააგენტო!F330</f>
        <v>0</v>
      </c>
      <c r="G330" s="43">
        <f>სააგენტო!G330</f>
        <v>0</v>
      </c>
      <c r="H330" s="52" t="str">
        <f>სააგენტო!H330</f>
        <v/>
      </c>
      <c r="I330" s="12">
        <f>სააგენტო!I330</f>
        <v>0</v>
      </c>
      <c r="J330" s="12">
        <f>სააგენტო!J330</f>
        <v>0</v>
      </c>
      <c r="K330" s="12">
        <f>სააგენტო!K330</f>
        <v>0</v>
      </c>
      <c r="L330" s="43">
        <f>სააგენტო!L330</f>
        <v>0</v>
      </c>
      <c r="M330" s="52" t="str">
        <f>სააგენტო!M330</f>
        <v/>
      </c>
      <c r="N330" s="62">
        <f>სააგენტო!N330</f>
        <v>0</v>
      </c>
      <c r="O330" s="52" t="str">
        <f>სააგენტო!T330</f>
        <v/>
      </c>
      <c r="P330" s="62">
        <f>G330+სააგენტო!O330-K330</f>
        <v>0</v>
      </c>
    </row>
    <row r="331" spans="1:16" s="6" customFormat="1" ht="18" x14ac:dyDescent="0.25">
      <c r="A331" s="6" t="str">
        <f>სააგენტო!A331</f>
        <v>b</v>
      </c>
      <c r="B331" s="70" t="str">
        <f>სააგენტო!B331</f>
        <v/>
      </c>
      <c r="C331" s="29" t="str">
        <f>სააგენტო!C331</f>
        <v>საქონელი და მომსახურება</v>
      </c>
      <c r="D331" s="12">
        <f>სააგენტო!D331</f>
        <v>0</v>
      </c>
      <c r="E331" s="12">
        <f>სააგენტო!E331</f>
        <v>0</v>
      </c>
      <c r="F331" s="43">
        <f>სააგენტო!F331</f>
        <v>0</v>
      </c>
      <c r="G331" s="43">
        <f>სააგენტო!G331</f>
        <v>0</v>
      </c>
      <c r="H331" s="52" t="str">
        <f>სააგენტო!H331</f>
        <v/>
      </c>
      <c r="I331" s="12">
        <f>სააგენტო!I331</f>
        <v>0</v>
      </c>
      <c r="J331" s="12">
        <f>სააგენტო!J331</f>
        <v>0</v>
      </c>
      <c r="K331" s="12">
        <f>სააგენტო!K331</f>
        <v>0</v>
      </c>
      <c r="L331" s="43">
        <f>სააგენტო!L331</f>
        <v>0</v>
      </c>
      <c r="M331" s="52" t="str">
        <f>სააგენტო!M331</f>
        <v/>
      </c>
      <c r="N331" s="62">
        <f>სააგენტო!N331</f>
        <v>0</v>
      </c>
      <c r="O331" s="52" t="str">
        <f>სააგენტო!T331</f>
        <v/>
      </c>
      <c r="P331" s="62">
        <f>G331+სააგენტო!O331-K331</f>
        <v>0</v>
      </c>
    </row>
    <row r="332" spans="1:16" s="6" customFormat="1" ht="18" x14ac:dyDescent="0.25">
      <c r="A332" s="6" t="str">
        <f>სააგენტო!A332</f>
        <v>b</v>
      </c>
      <c r="B332" s="70" t="str">
        <f>სააგენტო!B332</f>
        <v/>
      </c>
      <c r="C332" s="29" t="str">
        <f>სააგენტო!C332</f>
        <v>პროცენტი</v>
      </c>
      <c r="D332" s="12">
        <f>სააგენტო!D332</f>
        <v>0</v>
      </c>
      <c r="E332" s="12">
        <f>სააგენტო!E332</f>
        <v>0</v>
      </c>
      <c r="F332" s="43">
        <f>სააგენტო!F332</f>
        <v>0</v>
      </c>
      <c r="G332" s="43">
        <f>სააგენტო!G332</f>
        <v>0</v>
      </c>
      <c r="H332" s="52" t="str">
        <f>სააგენტო!H332</f>
        <v/>
      </c>
      <c r="I332" s="12">
        <f>სააგენტო!I332</f>
        <v>0</v>
      </c>
      <c r="J332" s="12">
        <f>სააგენტო!J332</f>
        <v>0</v>
      </c>
      <c r="K332" s="12">
        <f>სააგენტო!K332</f>
        <v>0</v>
      </c>
      <c r="L332" s="43">
        <f>სააგენტო!L332</f>
        <v>0</v>
      </c>
      <c r="M332" s="52" t="str">
        <f>სააგენტო!M332</f>
        <v/>
      </c>
      <c r="N332" s="62">
        <f>სააგენტო!N332</f>
        <v>0</v>
      </c>
      <c r="O332" s="52" t="str">
        <f>სააგენტო!T332</f>
        <v/>
      </c>
      <c r="P332" s="62">
        <f>G332+სააგენტო!O332-K332</f>
        <v>0</v>
      </c>
    </row>
    <row r="333" spans="1:16" s="6" customFormat="1" ht="18" x14ac:dyDescent="0.25">
      <c r="A333" s="6" t="str">
        <f>სააგენტო!A333</f>
        <v>b</v>
      </c>
      <c r="B333" s="70" t="str">
        <f>სააგენტო!B333</f>
        <v/>
      </c>
      <c r="C333" s="29" t="str">
        <f>სააგენტო!C333</f>
        <v>სუბსიდიები</v>
      </c>
      <c r="D333" s="12">
        <f>სააგენტო!D333</f>
        <v>0</v>
      </c>
      <c r="E333" s="12">
        <f>სააგენტო!E333</f>
        <v>0</v>
      </c>
      <c r="F333" s="43">
        <f>სააგენტო!F333</f>
        <v>0</v>
      </c>
      <c r="G333" s="43">
        <f>სააგენტო!G333</f>
        <v>0</v>
      </c>
      <c r="H333" s="52" t="str">
        <f>სააგენტო!H333</f>
        <v/>
      </c>
      <c r="I333" s="12">
        <f>სააგენტო!I333</f>
        <v>0</v>
      </c>
      <c r="J333" s="12">
        <f>სააგენტო!J333</f>
        <v>0</v>
      </c>
      <c r="K333" s="12">
        <f>სააგენტო!K333</f>
        <v>0</v>
      </c>
      <c r="L333" s="43">
        <f>სააგენტო!L333</f>
        <v>0</v>
      </c>
      <c r="M333" s="52" t="str">
        <f>სააგენტო!M333</f>
        <v/>
      </c>
      <c r="N333" s="62">
        <f>სააგენტო!N333</f>
        <v>0</v>
      </c>
      <c r="O333" s="52" t="str">
        <f>სააგენტო!T333</f>
        <v/>
      </c>
      <c r="P333" s="62">
        <f>G333+სააგენტო!O333-K333</f>
        <v>0</v>
      </c>
    </row>
    <row r="334" spans="1:16" s="6" customFormat="1" ht="18" x14ac:dyDescent="0.25">
      <c r="A334" s="6" t="str">
        <f>სააგენტო!A334</f>
        <v>b</v>
      </c>
      <c r="B334" s="70" t="str">
        <f>სააგენტო!B334</f>
        <v/>
      </c>
      <c r="C334" s="29" t="str">
        <f>სააგენტო!C334</f>
        <v>გრანტები</v>
      </c>
      <c r="D334" s="12">
        <f>სააგენტო!D334</f>
        <v>0</v>
      </c>
      <c r="E334" s="12">
        <f>სააგენტო!E334</f>
        <v>0</v>
      </c>
      <c r="F334" s="43">
        <f>სააგენტო!F334</f>
        <v>0</v>
      </c>
      <c r="G334" s="43">
        <f>სააგენტო!G334</f>
        <v>0</v>
      </c>
      <c r="H334" s="52" t="str">
        <f>სააგენტო!H334</f>
        <v/>
      </c>
      <c r="I334" s="12">
        <f>სააგენტო!I334</f>
        <v>0</v>
      </c>
      <c r="J334" s="12">
        <f>სააგენტო!J334</f>
        <v>0</v>
      </c>
      <c r="K334" s="12">
        <f>სააგენტო!K334</f>
        <v>0</v>
      </c>
      <c r="L334" s="43">
        <f>სააგენტო!L334</f>
        <v>0</v>
      </c>
      <c r="M334" s="52" t="str">
        <f>სააგენტო!M334</f>
        <v/>
      </c>
      <c r="N334" s="62">
        <f>სააგენტო!N334</f>
        <v>0</v>
      </c>
      <c r="O334" s="52" t="str">
        <f>სააგენტო!T334</f>
        <v/>
      </c>
      <c r="P334" s="62">
        <f>G334+სააგენტო!O334-K334</f>
        <v>0</v>
      </c>
    </row>
    <row r="335" spans="1:16" s="6" customFormat="1" ht="18" x14ac:dyDescent="0.25">
      <c r="A335" s="6" t="str">
        <f>სააგენტო!A335</f>
        <v>b</v>
      </c>
      <c r="B335" s="70" t="str">
        <f>სააგენტო!B335</f>
        <v/>
      </c>
      <c r="C335" s="29" t="str">
        <f>სააგენტო!C335</f>
        <v>სოციალური უზრუნველყოფა</v>
      </c>
      <c r="D335" s="12">
        <f>სააგენტო!D335</f>
        <v>0</v>
      </c>
      <c r="E335" s="12">
        <f>სააგენტო!E335</f>
        <v>0</v>
      </c>
      <c r="F335" s="43">
        <f>სააგენტო!F335</f>
        <v>0</v>
      </c>
      <c r="G335" s="43">
        <f>სააგენტო!G335</f>
        <v>0</v>
      </c>
      <c r="H335" s="52" t="str">
        <f>სააგენტო!H335</f>
        <v/>
      </c>
      <c r="I335" s="12">
        <f>სააგენტო!I335</f>
        <v>0</v>
      </c>
      <c r="J335" s="12">
        <f>სააგენტო!J335</f>
        <v>0</v>
      </c>
      <c r="K335" s="12">
        <f>სააგენტო!K335</f>
        <v>0</v>
      </c>
      <c r="L335" s="43">
        <f>სააგენტო!L335</f>
        <v>0</v>
      </c>
      <c r="M335" s="52" t="str">
        <f>სააგენტო!M335</f>
        <v/>
      </c>
      <c r="N335" s="62">
        <f>სააგენტო!N335</f>
        <v>0</v>
      </c>
      <c r="O335" s="52" t="str">
        <f>სააგენტო!T335</f>
        <v/>
      </c>
      <c r="P335" s="62">
        <f>G335+სააგენტო!O335-K335</f>
        <v>0</v>
      </c>
    </row>
    <row r="336" spans="1:16" s="6" customFormat="1" ht="18" x14ac:dyDescent="0.25">
      <c r="A336" s="6" t="str">
        <f>სააგენტო!A336</f>
        <v>b</v>
      </c>
      <c r="B336" s="70" t="str">
        <f>სააგენტო!B336</f>
        <v/>
      </c>
      <c r="C336" s="29" t="str">
        <f>სააგენტო!C336</f>
        <v>სხვა ხარჯები</v>
      </c>
      <c r="D336" s="12">
        <f>სააგენტო!D336</f>
        <v>0</v>
      </c>
      <c r="E336" s="12">
        <f>სააგენტო!E336</f>
        <v>0</v>
      </c>
      <c r="F336" s="43">
        <f>სააგენტო!F336</f>
        <v>0</v>
      </c>
      <c r="G336" s="43">
        <f>სააგენტო!G336</f>
        <v>0</v>
      </c>
      <c r="H336" s="52" t="str">
        <f>სააგენტო!H336</f>
        <v/>
      </c>
      <c r="I336" s="12">
        <f>სააგენტო!I336</f>
        <v>0</v>
      </c>
      <c r="J336" s="12">
        <f>სააგენტო!J336</f>
        <v>0</v>
      </c>
      <c r="K336" s="12">
        <f>სააგენტო!K336</f>
        <v>0</v>
      </c>
      <c r="L336" s="43">
        <f>სააგენტო!L336</f>
        <v>0</v>
      </c>
      <c r="M336" s="52" t="str">
        <f>სააგენტო!M336</f>
        <v/>
      </c>
      <c r="N336" s="62">
        <f>სააგენტო!N336</f>
        <v>0</v>
      </c>
      <c r="O336" s="52" t="str">
        <f>სააგენტო!T336</f>
        <v/>
      </c>
      <c r="P336" s="62">
        <f>G336+სააგენტო!O336-K336</f>
        <v>0</v>
      </c>
    </row>
    <row r="337" spans="1:16" s="6" customFormat="1" x14ac:dyDescent="0.25">
      <c r="A337" s="6" t="str">
        <f>სააგენტო!A337</f>
        <v>b</v>
      </c>
      <c r="B337" s="69" t="str">
        <f>სააგენტო!B337</f>
        <v/>
      </c>
      <c r="C337" s="13" t="str">
        <f>სააგენტო!C337</f>
        <v>არაფინანსური აქტივების ზრდა</v>
      </c>
      <c r="D337" s="14">
        <f>სააგენტო!D337</f>
        <v>0</v>
      </c>
      <c r="E337" s="14">
        <f>სააგენტო!E337</f>
        <v>0</v>
      </c>
      <c r="F337" s="44">
        <f>სააგენტო!F337</f>
        <v>0</v>
      </c>
      <c r="G337" s="44">
        <f>სააგენტო!G337</f>
        <v>0</v>
      </c>
      <c r="H337" s="53" t="str">
        <f>სააგენტო!H337</f>
        <v/>
      </c>
      <c r="I337" s="14">
        <f>სააგენტო!I337</f>
        <v>0</v>
      </c>
      <c r="J337" s="14">
        <f>სააგენტო!J337</f>
        <v>0</v>
      </c>
      <c r="K337" s="14">
        <f>სააგენტო!K337</f>
        <v>0</v>
      </c>
      <c r="L337" s="44">
        <f>სააგენტო!L337</f>
        <v>0</v>
      </c>
      <c r="M337" s="53" t="str">
        <f>სააგენტო!M337</f>
        <v/>
      </c>
      <c r="N337" s="63">
        <f>სააგენტო!N337</f>
        <v>0</v>
      </c>
      <c r="O337" s="53" t="str">
        <f>სააგენტო!T337</f>
        <v/>
      </c>
      <c r="P337" s="63">
        <f>G337+სააგენტო!O337-K337</f>
        <v>0</v>
      </c>
    </row>
    <row r="338" spans="1:16" s="6" customFormat="1" x14ac:dyDescent="0.25">
      <c r="A338" s="6" t="str">
        <f>სააგენტო!A338</f>
        <v>b</v>
      </c>
      <c r="B338" s="69" t="str">
        <f>სააგენტო!B338</f>
        <v/>
      </c>
      <c r="C338" s="13" t="str">
        <f>სააგენტო!C338</f>
        <v>ფინანსური აქტივების ზრდა</v>
      </c>
      <c r="D338" s="14">
        <f>სააგენტო!D338</f>
        <v>0</v>
      </c>
      <c r="E338" s="14">
        <f>სააგენტო!E338</f>
        <v>0</v>
      </c>
      <c r="F338" s="44">
        <f>სააგენტო!F338</f>
        <v>0</v>
      </c>
      <c r="G338" s="44">
        <f>სააგენტო!G338</f>
        <v>0</v>
      </c>
      <c r="H338" s="53" t="str">
        <f>სააგენტო!H338</f>
        <v/>
      </c>
      <c r="I338" s="14">
        <f>სააგენტო!I338</f>
        <v>0</v>
      </c>
      <c r="J338" s="14">
        <f>სააგენტო!J338</f>
        <v>0</v>
      </c>
      <c r="K338" s="14">
        <f>სააგენტო!K338</f>
        <v>0</v>
      </c>
      <c r="L338" s="44">
        <f>სააგენტო!L338</f>
        <v>0</v>
      </c>
      <c r="M338" s="53" t="str">
        <f>სააგენტო!M338</f>
        <v/>
      </c>
      <c r="N338" s="63">
        <f>სააგენტო!N338</f>
        <v>0</v>
      </c>
      <c r="O338" s="53" t="str">
        <f>სააგენტო!T338</f>
        <v/>
      </c>
      <c r="P338" s="63">
        <f>G338+სააგენტო!O338-K338</f>
        <v>0</v>
      </c>
    </row>
    <row r="339" spans="1:16" s="6" customFormat="1" ht="15.75" thickBot="1" x14ac:dyDescent="0.3">
      <c r="A339" s="6" t="str">
        <f>სააგენტო!A339</f>
        <v>b</v>
      </c>
      <c r="B339" s="71" t="str">
        <f>სააგენტო!B339</f>
        <v/>
      </c>
      <c r="C339" s="17" t="str">
        <f>სააგენტო!C339</f>
        <v>ვალდებულებების კლება</v>
      </c>
      <c r="D339" s="18">
        <f>სააგენტო!D339</f>
        <v>0</v>
      </c>
      <c r="E339" s="18">
        <f>სააგენტო!E339</f>
        <v>0</v>
      </c>
      <c r="F339" s="46">
        <f>სააგენტო!F339</f>
        <v>0</v>
      </c>
      <c r="G339" s="46">
        <f>სააგენტო!G339</f>
        <v>0</v>
      </c>
      <c r="H339" s="55" t="str">
        <f>სააგენტო!H339</f>
        <v/>
      </c>
      <c r="I339" s="18">
        <f>სააგენტო!I339</f>
        <v>0</v>
      </c>
      <c r="J339" s="18">
        <f>სააგენტო!J339</f>
        <v>0</v>
      </c>
      <c r="K339" s="18">
        <f>სააგენტო!K339</f>
        <v>0</v>
      </c>
      <c r="L339" s="46">
        <f>სააგენტო!L339</f>
        <v>0</v>
      </c>
      <c r="M339" s="55" t="str">
        <f>სააგენტო!M339</f>
        <v/>
      </c>
      <c r="N339" s="65">
        <f>სააგენტო!N339</f>
        <v>0</v>
      </c>
      <c r="O339" s="55" t="str">
        <f>სააგენტო!T339</f>
        <v/>
      </c>
      <c r="P339" s="65">
        <f>G339+სააგენტო!O339-K339</f>
        <v>0</v>
      </c>
    </row>
    <row r="340" spans="1:16" s="6" customFormat="1" ht="46.5" thickTop="1" thickBot="1" x14ac:dyDescent="0.3">
      <c r="A340" s="6" t="str">
        <f>სააგენტო!A340</f>
        <v>b</v>
      </c>
      <c r="B340" s="67" t="str">
        <f>სააგენტო!B340</f>
        <v>35 02 02 10</v>
      </c>
      <c r="C340" s="25" t="str">
        <f>სააგენტო!C340</f>
        <v>სსიპ - სოციალური მომსახურების სააგენტოს რაჭა-ლეჩხუმისა და ქვემო სვანეთის სამხარეო ცენტრი -  სოციალური დახმარებები</v>
      </c>
      <c r="D340" s="22">
        <f>სააგენტო!D340</f>
        <v>0</v>
      </c>
      <c r="E340" s="22">
        <f>სააგენტო!E340</f>
        <v>0</v>
      </c>
      <c r="F340" s="47">
        <f>სააგენტო!F340</f>
        <v>0</v>
      </c>
      <c r="G340" s="47">
        <f>სააგენტო!G340</f>
        <v>0</v>
      </c>
      <c r="H340" s="56" t="str">
        <f>სააგენტო!H340</f>
        <v/>
      </c>
      <c r="I340" s="22">
        <f>სააგენტო!I340</f>
        <v>0</v>
      </c>
      <c r="J340" s="22">
        <f>სააგენტო!J340</f>
        <v>0</v>
      </c>
      <c r="K340" s="22">
        <f>სააგენტო!K340</f>
        <v>0</v>
      </c>
      <c r="L340" s="47">
        <f>სააგენტო!L340</f>
        <v>0</v>
      </c>
      <c r="M340" s="56" t="str">
        <f>სააგენტო!M340</f>
        <v/>
      </c>
      <c r="N340" s="66">
        <f>სააგენტო!N340</f>
        <v>0</v>
      </c>
      <c r="O340" s="56" t="str">
        <f>სააგენტო!T340</f>
        <v/>
      </c>
      <c r="P340" s="66">
        <f>G340+სააგენტო!O340-K340</f>
        <v>0</v>
      </c>
    </row>
    <row r="341" spans="1:16" s="6" customFormat="1" ht="15.75" thickTop="1" x14ac:dyDescent="0.25">
      <c r="A341" s="6" t="str">
        <f>სააგენტო!A341</f>
        <v>b</v>
      </c>
      <c r="B341" s="69" t="str">
        <f>სააგენტო!B341</f>
        <v/>
      </c>
      <c r="C341" s="13" t="str">
        <f>სააგენტო!C341</f>
        <v>ხარჯები</v>
      </c>
      <c r="D341" s="14">
        <f>სააგენტო!D341</f>
        <v>0</v>
      </c>
      <c r="E341" s="14">
        <f>სააგენტო!E341</f>
        <v>0</v>
      </c>
      <c r="F341" s="44">
        <f>სააგენტო!F341</f>
        <v>0</v>
      </c>
      <c r="G341" s="44">
        <f>სააგენტო!G341</f>
        <v>0</v>
      </c>
      <c r="H341" s="53" t="str">
        <f>სააგენტო!H341</f>
        <v/>
      </c>
      <c r="I341" s="14">
        <f>სააგენტო!I341</f>
        <v>0</v>
      </c>
      <c r="J341" s="14">
        <f>სააგენტო!J341</f>
        <v>0</v>
      </c>
      <c r="K341" s="14">
        <f>სააგენტო!K341</f>
        <v>0</v>
      </c>
      <c r="L341" s="44">
        <f>სააგენტო!L341</f>
        <v>0</v>
      </c>
      <c r="M341" s="53" t="str">
        <f>სააგენტო!M341</f>
        <v/>
      </c>
      <c r="N341" s="63">
        <f>სააგენტო!N341</f>
        <v>0</v>
      </c>
      <c r="O341" s="53" t="str">
        <f>სააგენტო!T341</f>
        <v/>
      </c>
      <c r="P341" s="63">
        <f>G341+სააგენტო!O341-K341</f>
        <v>0</v>
      </c>
    </row>
    <row r="342" spans="1:16" s="6" customFormat="1" ht="18" x14ac:dyDescent="0.25">
      <c r="A342" s="6" t="str">
        <f>სააგენტო!A342</f>
        <v>b</v>
      </c>
      <c r="B342" s="70" t="str">
        <f>სააგენტო!B342</f>
        <v/>
      </c>
      <c r="C342" s="29" t="str">
        <f>სააგენტო!C342</f>
        <v>შრომის ანაზღაურება</v>
      </c>
      <c r="D342" s="12">
        <f>სააგენტო!D342</f>
        <v>0</v>
      </c>
      <c r="E342" s="12">
        <f>სააგენტო!E342</f>
        <v>0</v>
      </c>
      <c r="F342" s="43">
        <f>სააგენტო!F342</f>
        <v>0</v>
      </c>
      <c r="G342" s="43">
        <f>სააგენტო!G342</f>
        <v>0</v>
      </c>
      <c r="H342" s="52" t="str">
        <f>სააგენტო!H342</f>
        <v/>
      </c>
      <c r="I342" s="12">
        <f>სააგენტო!I342</f>
        <v>0</v>
      </c>
      <c r="J342" s="12">
        <f>სააგენტო!J342</f>
        <v>0</v>
      </c>
      <c r="K342" s="12">
        <f>სააგენტო!K342</f>
        <v>0</v>
      </c>
      <c r="L342" s="43">
        <f>სააგენტო!L342</f>
        <v>0</v>
      </c>
      <c r="M342" s="52" t="str">
        <f>სააგენტო!M342</f>
        <v/>
      </c>
      <c r="N342" s="62">
        <f>სააგენტო!N342</f>
        <v>0</v>
      </c>
      <c r="O342" s="52" t="str">
        <f>სააგენტო!T342</f>
        <v/>
      </c>
      <c r="P342" s="62">
        <f>G342+სააგენტო!O342-K342</f>
        <v>0</v>
      </c>
    </row>
    <row r="343" spans="1:16" s="6" customFormat="1" ht="18" x14ac:dyDescent="0.25">
      <c r="A343" s="6" t="str">
        <f>სააგენტო!A343</f>
        <v>b</v>
      </c>
      <c r="B343" s="70" t="str">
        <f>სააგენტო!B343</f>
        <v/>
      </c>
      <c r="C343" s="29" t="str">
        <f>სააგენტო!C343</f>
        <v>საქონელი და მომსახურება</v>
      </c>
      <c r="D343" s="12">
        <f>სააგენტო!D343</f>
        <v>0</v>
      </c>
      <c r="E343" s="12">
        <f>სააგენტო!E343</f>
        <v>0</v>
      </c>
      <c r="F343" s="43">
        <f>სააგენტო!F343</f>
        <v>0</v>
      </c>
      <c r="G343" s="43">
        <f>სააგენტო!G343</f>
        <v>0</v>
      </c>
      <c r="H343" s="52" t="str">
        <f>სააგენტო!H343</f>
        <v/>
      </c>
      <c r="I343" s="12">
        <f>სააგენტო!I343</f>
        <v>0</v>
      </c>
      <c r="J343" s="12">
        <f>სააგენტო!J343</f>
        <v>0</v>
      </c>
      <c r="K343" s="12">
        <f>სააგენტო!K343</f>
        <v>0</v>
      </c>
      <c r="L343" s="43">
        <f>სააგენტო!L343</f>
        <v>0</v>
      </c>
      <c r="M343" s="52" t="str">
        <f>სააგენტო!M343</f>
        <v/>
      </c>
      <c r="N343" s="62">
        <f>სააგენტო!N343</f>
        <v>0</v>
      </c>
      <c r="O343" s="52" t="str">
        <f>სააგენტო!T343</f>
        <v/>
      </c>
      <c r="P343" s="62">
        <f>G343+სააგენტო!O343-K343</f>
        <v>0</v>
      </c>
    </row>
    <row r="344" spans="1:16" s="6" customFormat="1" ht="18" x14ac:dyDescent="0.25">
      <c r="A344" s="6" t="str">
        <f>სააგენტო!A344</f>
        <v>b</v>
      </c>
      <c r="B344" s="70" t="str">
        <f>სააგენტო!B344</f>
        <v/>
      </c>
      <c r="C344" s="29" t="str">
        <f>სააგენტო!C344</f>
        <v>პროცენტი</v>
      </c>
      <c r="D344" s="12">
        <f>სააგენტო!D344</f>
        <v>0</v>
      </c>
      <c r="E344" s="12">
        <f>სააგენტო!E344</f>
        <v>0</v>
      </c>
      <c r="F344" s="43">
        <f>სააგენტო!F344</f>
        <v>0</v>
      </c>
      <c r="G344" s="43">
        <f>სააგენტო!G344</f>
        <v>0</v>
      </c>
      <c r="H344" s="52" t="str">
        <f>სააგენტო!H344</f>
        <v/>
      </c>
      <c r="I344" s="12">
        <f>სააგენტო!I344</f>
        <v>0</v>
      </c>
      <c r="J344" s="12">
        <f>სააგენტო!J344</f>
        <v>0</v>
      </c>
      <c r="K344" s="12">
        <f>სააგენტო!K344</f>
        <v>0</v>
      </c>
      <c r="L344" s="43">
        <f>სააგენტო!L344</f>
        <v>0</v>
      </c>
      <c r="M344" s="52" t="str">
        <f>სააგენტო!M344</f>
        <v/>
      </c>
      <c r="N344" s="62">
        <f>სააგენტო!N344</f>
        <v>0</v>
      </c>
      <c r="O344" s="52" t="str">
        <f>სააგენტო!T344</f>
        <v/>
      </c>
      <c r="P344" s="62">
        <f>G344+სააგენტო!O344-K344</f>
        <v>0</v>
      </c>
    </row>
    <row r="345" spans="1:16" s="6" customFormat="1" ht="18" x14ac:dyDescent="0.25">
      <c r="A345" s="6" t="str">
        <f>სააგენტო!A345</f>
        <v>b</v>
      </c>
      <c r="B345" s="70" t="str">
        <f>სააგენტო!B345</f>
        <v/>
      </c>
      <c r="C345" s="29" t="str">
        <f>სააგენტო!C345</f>
        <v>სუბსიდიები</v>
      </c>
      <c r="D345" s="12">
        <f>სააგენტო!D345</f>
        <v>0</v>
      </c>
      <c r="E345" s="12">
        <f>სააგენტო!E345</f>
        <v>0</v>
      </c>
      <c r="F345" s="43">
        <f>სააგენტო!F345</f>
        <v>0</v>
      </c>
      <c r="G345" s="43">
        <f>სააგენტო!G345</f>
        <v>0</v>
      </c>
      <c r="H345" s="52" t="str">
        <f>სააგენტო!H345</f>
        <v/>
      </c>
      <c r="I345" s="12">
        <f>სააგენტო!I345</f>
        <v>0</v>
      </c>
      <c r="J345" s="12">
        <f>სააგენტო!J345</f>
        <v>0</v>
      </c>
      <c r="K345" s="12">
        <f>სააგენტო!K345</f>
        <v>0</v>
      </c>
      <c r="L345" s="43">
        <f>სააგენტო!L345</f>
        <v>0</v>
      </c>
      <c r="M345" s="52" t="str">
        <f>სააგენტო!M345</f>
        <v/>
      </c>
      <c r="N345" s="62">
        <f>სააგენტო!N345</f>
        <v>0</v>
      </c>
      <c r="O345" s="52" t="str">
        <f>სააგენტო!T345</f>
        <v/>
      </c>
      <c r="P345" s="62">
        <f>G345+სააგენტო!O345-K345</f>
        <v>0</v>
      </c>
    </row>
    <row r="346" spans="1:16" s="6" customFormat="1" ht="18" x14ac:dyDescent="0.25">
      <c r="A346" s="6" t="str">
        <f>სააგენტო!A346</f>
        <v>b</v>
      </c>
      <c r="B346" s="70" t="str">
        <f>სააგენტო!B346</f>
        <v/>
      </c>
      <c r="C346" s="29" t="str">
        <f>სააგენტო!C346</f>
        <v>გრანტები</v>
      </c>
      <c r="D346" s="12">
        <f>სააგენტო!D346</f>
        <v>0</v>
      </c>
      <c r="E346" s="12">
        <f>სააგენტო!E346</f>
        <v>0</v>
      </c>
      <c r="F346" s="43">
        <f>სააგენტო!F346</f>
        <v>0</v>
      </c>
      <c r="G346" s="43">
        <f>სააგენტო!G346</f>
        <v>0</v>
      </c>
      <c r="H346" s="52" t="str">
        <f>სააგენტო!H346</f>
        <v/>
      </c>
      <c r="I346" s="12">
        <f>სააგენტო!I346</f>
        <v>0</v>
      </c>
      <c r="J346" s="12">
        <f>სააგენტო!J346</f>
        <v>0</v>
      </c>
      <c r="K346" s="12">
        <f>სააგენტო!K346</f>
        <v>0</v>
      </c>
      <c r="L346" s="43">
        <f>სააგენტო!L346</f>
        <v>0</v>
      </c>
      <c r="M346" s="52" t="str">
        <f>სააგენტო!M346</f>
        <v/>
      </c>
      <c r="N346" s="62">
        <f>სააგენტო!N346</f>
        <v>0</v>
      </c>
      <c r="O346" s="52" t="str">
        <f>სააგენტო!T346</f>
        <v/>
      </c>
      <c r="P346" s="62">
        <f>G346+სააგენტო!O346-K346</f>
        <v>0</v>
      </c>
    </row>
    <row r="347" spans="1:16" s="6" customFormat="1" ht="18" x14ac:dyDescent="0.25">
      <c r="A347" s="6" t="str">
        <f>სააგენტო!A347</f>
        <v>b</v>
      </c>
      <c r="B347" s="70" t="str">
        <f>სააგენტო!B347</f>
        <v/>
      </c>
      <c r="C347" s="29" t="str">
        <f>სააგენტო!C347</f>
        <v>სოციალური უზრუნველყოფა</v>
      </c>
      <c r="D347" s="12">
        <f>სააგენტო!D347</f>
        <v>0</v>
      </c>
      <c r="E347" s="12">
        <f>სააგენტო!E347</f>
        <v>0</v>
      </c>
      <c r="F347" s="43">
        <f>სააგენტო!F347</f>
        <v>0</v>
      </c>
      <c r="G347" s="43">
        <f>სააგენტო!G347</f>
        <v>0</v>
      </c>
      <c r="H347" s="52" t="str">
        <f>სააგენტო!H347</f>
        <v/>
      </c>
      <c r="I347" s="12">
        <f>სააგენტო!I347</f>
        <v>0</v>
      </c>
      <c r="J347" s="12">
        <f>სააგენტო!J347</f>
        <v>0</v>
      </c>
      <c r="K347" s="12">
        <f>სააგენტო!K347</f>
        <v>0</v>
      </c>
      <c r="L347" s="43">
        <f>სააგენტო!L347</f>
        <v>0</v>
      </c>
      <c r="M347" s="52" t="str">
        <f>სააგენტო!M347</f>
        <v/>
      </c>
      <c r="N347" s="62">
        <f>სააგენტო!N347</f>
        <v>0</v>
      </c>
      <c r="O347" s="52" t="str">
        <f>სააგენტო!T347</f>
        <v/>
      </c>
      <c r="P347" s="62">
        <f>G347+სააგენტო!O347-K347</f>
        <v>0</v>
      </c>
    </row>
    <row r="348" spans="1:16" s="6" customFormat="1" ht="18" x14ac:dyDescent="0.25">
      <c r="A348" s="6" t="str">
        <f>სააგენტო!A348</f>
        <v>b</v>
      </c>
      <c r="B348" s="70" t="str">
        <f>სააგენტო!B348</f>
        <v/>
      </c>
      <c r="C348" s="29" t="str">
        <f>სააგენტო!C348</f>
        <v>სხვა ხარჯები</v>
      </c>
      <c r="D348" s="12">
        <f>სააგენტო!D348</f>
        <v>0</v>
      </c>
      <c r="E348" s="12">
        <f>სააგენტო!E348</f>
        <v>0</v>
      </c>
      <c r="F348" s="43">
        <f>სააგენტო!F348</f>
        <v>0</v>
      </c>
      <c r="G348" s="43">
        <f>სააგენტო!G348</f>
        <v>0</v>
      </c>
      <c r="H348" s="52" t="str">
        <f>სააგენტო!H348</f>
        <v/>
      </c>
      <c r="I348" s="12">
        <f>სააგენტო!I348</f>
        <v>0</v>
      </c>
      <c r="J348" s="12">
        <f>სააგენტო!J348</f>
        <v>0</v>
      </c>
      <c r="K348" s="12">
        <f>სააგენტო!K348</f>
        <v>0</v>
      </c>
      <c r="L348" s="43">
        <f>სააგენტო!L348</f>
        <v>0</v>
      </c>
      <c r="M348" s="52" t="str">
        <f>სააგენტო!M348</f>
        <v/>
      </c>
      <c r="N348" s="62">
        <f>სააგენტო!N348</f>
        <v>0</v>
      </c>
      <c r="O348" s="52" t="str">
        <f>სააგენტო!T348</f>
        <v/>
      </c>
      <c r="P348" s="62">
        <f>G348+სააგენტო!O348-K348</f>
        <v>0</v>
      </c>
    </row>
    <row r="349" spans="1:16" s="6" customFormat="1" x14ac:dyDescent="0.25">
      <c r="A349" s="6" t="str">
        <f>სააგენტო!A349</f>
        <v>b</v>
      </c>
      <c r="B349" s="69" t="str">
        <f>სააგენტო!B349</f>
        <v/>
      </c>
      <c r="C349" s="13" t="str">
        <f>სააგენტო!C349</f>
        <v>არაფინანსური აქტივების ზრდა</v>
      </c>
      <c r="D349" s="14">
        <f>სააგენტო!D349</f>
        <v>0</v>
      </c>
      <c r="E349" s="14">
        <f>სააგენტო!E349</f>
        <v>0</v>
      </c>
      <c r="F349" s="44">
        <f>სააგენტო!F349</f>
        <v>0</v>
      </c>
      <c r="G349" s="44">
        <f>სააგენტო!G349</f>
        <v>0</v>
      </c>
      <c r="H349" s="53" t="str">
        <f>სააგენტო!H349</f>
        <v/>
      </c>
      <c r="I349" s="14">
        <f>სააგენტო!I349</f>
        <v>0</v>
      </c>
      <c r="J349" s="14">
        <f>სააგენტო!J349</f>
        <v>0</v>
      </c>
      <c r="K349" s="14">
        <f>სააგენტო!K349</f>
        <v>0</v>
      </c>
      <c r="L349" s="44">
        <f>სააგენტო!L349</f>
        <v>0</v>
      </c>
      <c r="M349" s="53" t="str">
        <f>სააგენტო!M349</f>
        <v/>
      </c>
      <c r="N349" s="63">
        <f>სააგენტო!N349</f>
        <v>0</v>
      </c>
      <c r="O349" s="53" t="str">
        <f>სააგენტო!T349</f>
        <v/>
      </c>
      <c r="P349" s="63">
        <f>G349+სააგენტო!O349-K349</f>
        <v>0</v>
      </c>
    </row>
    <row r="350" spans="1:16" s="6" customFormat="1" x14ac:dyDescent="0.25">
      <c r="A350" s="6" t="str">
        <f>სააგენტო!A350</f>
        <v>b</v>
      </c>
      <c r="B350" s="69" t="str">
        <f>სააგენტო!B350</f>
        <v/>
      </c>
      <c r="C350" s="13" t="str">
        <f>სააგენტო!C350</f>
        <v>ფინანსური აქტივების ზრდა</v>
      </c>
      <c r="D350" s="14">
        <f>სააგენტო!D350</f>
        <v>0</v>
      </c>
      <c r="E350" s="14">
        <f>სააგენტო!E350</f>
        <v>0</v>
      </c>
      <c r="F350" s="44">
        <f>სააგენტო!F350</f>
        <v>0</v>
      </c>
      <c r="G350" s="44">
        <f>სააგენტო!G350</f>
        <v>0</v>
      </c>
      <c r="H350" s="53" t="str">
        <f>სააგენტო!H350</f>
        <v/>
      </c>
      <c r="I350" s="14">
        <f>სააგენტო!I350</f>
        <v>0</v>
      </c>
      <c r="J350" s="14">
        <f>სააგენტო!J350</f>
        <v>0</v>
      </c>
      <c r="K350" s="14">
        <f>სააგენტო!K350</f>
        <v>0</v>
      </c>
      <c r="L350" s="44">
        <f>სააგენტო!L350</f>
        <v>0</v>
      </c>
      <c r="M350" s="53" t="str">
        <f>სააგენტო!M350</f>
        <v/>
      </c>
      <c r="N350" s="63">
        <f>სააგენტო!N350</f>
        <v>0</v>
      </c>
      <c r="O350" s="53" t="str">
        <f>სააგენტო!T350</f>
        <v/>
      </c>
      <c r="P350" s="63">
        <f>G350+სააგენტო!O350-K350</f>
        <v>0</v>
      </c>
    </row>
    <row r="351" spans="1:16" s="6" customFormat="1" ht="15.75" thickBot="1" x14ac:dyDescent="0.3">
      <c r="A351" s="6" t="str">
        <f>სააგენტო!A351</f>
        <v>b</v>
      </c>
      <c r="B351" s="71" t="str">
        <f>სააგენტო!B351</f>
        <v/>
      </c>
      <c r="C351" s="17" t="str">
        <f>სააგენტო!C351</f>
        <v>ვალდებულებების კლება</v>
      </c>
      <c r="D351" s="18">
        <f>სააგენტო!D351</f>
        <v>0</v>
      </c>
      <c r="E351" s="18">
        <f>სააგენტო!E351</f>
        <v>0</v>
      </c>
      <c r="F351" s="46">
        <f>სააგენტო!F351</f>
        <v>0</v>
      </c>
      <c r="G351" s="46">
        <f>სააგენტო!G351</f>
        <v>0</v>
      </c>
      <c r="H351" s="55" t="str">
        <f>სააგენტო!H351</f>
        <v/>
      </c>
      <c r="I351" s="18">
        <f>სააგენტო!I351</f>
        <v>0</v>
      </c>
      <c r="J351" s="18">
        <f>სააგენტო!J351</f>
        <v>0</v>
      </c>
      <c r="K351" s="18">
        <f>სააგენტო!K351</f>
        <v>0</v>
      </c>
      <c r="L351" s="46">
        <f>სააგენტო!L351</f>
        <v>0</v>
      </c>
      <c r="M351" s="55" t="str">
        <f>სააგენტო!M351</f>
        <v/>
      </c>
      <c r="N351" s="65">
        <f>სააგენტო!N351</f>
        <v>0</v>
      </c>
      <c r="O351" s="55" t="str">
        <f>სააგენტო!T351</f>
        <v/>
      </c>
      <c r="P351" s="65">
        <f>G351+სააგენტო!O351-K351</f>
        <v>0</v>
      </c>
    </row>
    <row r="352" spans="1:16" s="6" customFormat="1" ht="31.5" thickTop="1" thickBot="1" x14ac:dyDescent="0.3">
      <c r="A352" s="6" t="str">
        <f>სააგენტო!A352</f>
        <v>b</v>
      </c>
      <c r="B352" s="67" t="str">
        <f>სააგენტო!B352</f>
        <v>35 02 02 11</v>
      </c>
      <c r="C352" s="25" t="str">
        <f>სააგენტო!C352</f>
        <v>სსიპ - სოციალური მომსახურების სააგენტოს აჭარის ა.რ ფილიალი - სოციალური დახმარებები</v>
      </c>
      <c r="D352" s="22">
        <f>სააგენტო!D352</f>
        <v>0</v>
      </c>
      <c r="E352" s="22">
        <f>სააგენტო!E352</f>
        <v>0</v>
      </c>
      <c r="F352" s="47">
        <f>სააგენტო!F352</f>
        <v>0</v>
      </c>
      <c r="G352" s="47">
        <f>სააგენტო!G352</f>
        <v>0</v>
      </c>
      <c r="H352" s="56" t="str">
        <f>სააგენტო!H352</f>
        <v/>
      </c>
      <c r="I352" s="22">
        <f>სააგენტო!I352</f>
        <v>0</v>
      </c>
      <c r="J352" s="22">
        <f>სააგენტო!J352</f>
        <v>0</v>
      </c>
      <c r="K352" s="22">
        <f>სააგენტო!K352</f>
        <v>0</v>
      </c>
      <c r="L352" s="47">
        <f>სააგენტო!L352</f>
        <v>0</v>
      </c>
      <c r="M352" s="56" t="str">
        <f>სააგენტო!M352</f>
        <v/>
      </c>
      <c r="N352" s="66">
        <f>სააგენტო!N352</f>
        <v>0</v>
      </c>
      <c r="O352" s="56" t="str">
        <f>სააგენტო!T352</f>
        <v/>
      </c>
      <c r="P352" s="66">
        <f>G352+სააგენტო!O352-K352</f>
        <v>0</v>
      </c>
    </row>
    <row r="353" spans="1:16" s="6" customFormat="1" ht="15.75" thickTop="1" x14ac:dyDescent="0.25">
      <c r="A353" s="6" t="str">
        <f>სააგენტო!A353</f>
        <v>b</v>
      </c>
      <c r="B353" s="69" t="str">
        <f>სააგენტო!B353</f>
        <v/>
      </c>
      <c r="C353" s="13" t="str">
        <f>სააგენტო!C353</f>
        <v>ხარჯები</v>
      </c>
      <c r="D353" s="14">
        <f>სააგენტო!D353</f>
        <v>0</v>
      </c>
      <c r="E353" s="14">
        <f>სააგენტო!E353</f>
        <v>0</v>
      </c>
      <c r="F353" s="44">
        <f>სააგენტო!F353</f>
        <v>0</v>
      </c>
      <c r="G353" s="44">
        <f>სააგენტო!G353</f>
        <v>0</v>
      </c>
      <c r="H353" s="53" t="str">
        <f>სააგენტო!H353</f>
        <v/>
      </c>
      <c r="I353" s="14">
        <f>სააგენტო!I353</f>
        <v>0</v>
      </c>
      <c r="J353" s="14">
        <f>სააგენტო!J353</f>
        <v>0</v>
      </c>
      <c r="K353" s="14">
        <f>სააგენტო!K353</f>
        <v>0</v>
      </c>
      <c r="L353" s="44">
        <f>სააგენტო!L353</f>
        <v>0</v>
      </c>
      <c r="M353" s="53" t="str">
        <f>სააგენტო!M353</f>
        <v/>
      </c>
      <c r="N353" s="63">
        <f>სააგენტო!N353</f>
        <v>0</v>
      </c>
      <c r="O353" s="53" t="str">
        <f>სააგენტო!T353</f>
        <v/>
      </c>
      <c r="P353" s="63">
        <f>G353+სააგენტო!O353-K353</f>
        <v>0</v>
      </c>
    </row>
    <row r="354" spans="1:16" s="6" customFormat="1" ht="18" x14ac:dyDescent="0.25">
      <c r="A354" s="6" t="str">
        <f>სააგენტო!A354</f>
        <v>b</v>
      </c>
      <c r="B354" s="70" t="str">
        <f>სააგენტო!B354</f>
        <v/>
      </c>
      <c r="C354" s="29" t="str">
        <f>სააგენტო!C354</f>
        <v>შრომის ანაზღაურება</v>
      </c>
      <c r="D354" s="12">
        <f>სააგენტო!D354</f>
        <v>0</v>
      </c>
      <c r="E354" s="12">
        <f>სააგენტო!E354</f>
        <v>0</v>
      </c>
      <c r="F354" s="43">
        <f>სააგენტო!F354</f>
        <v>0</v>
      </c>
      <c r="G354" s="43">
        <f>სააგენტო!G354</f>
        <v>0</v>
      </c>
      <c r="H354" s="52" t="str">
        <f>სააგენტო!H354</f>
        <v/>
      </c>
      <c r="I354" s="12">
        <f>სააგენტო!I354</f>
        <v>0</v>
      </c>
      <c r="J354" s="12">
        <f>სააგენტო!J354</f>
        <v>0</v>
      </c>
      <c r="K354" s="12">
        <f>სააგენტო!K354</f>
        <v>0</v>
      </c>
      <c r="L354" s="43">
        <f>სააგენტო!L354</f>
        <v>0</v>
      </c>
      <c r="M354" s="52" t="str">
        <f>სააგენტო!M354</f>
        <v/>
      </c>
      <c r="N354" s="62">
        <f>სააგენტო!N354</f>
        <v>0</v>
      </c>
      <c r="O354" s="52" t="str">
        <f>სააგენტო!T354</f>
        <v/>
      </c>
      <c r="P354" s="62">
        <f>G354+სააგენტო!O354-K354</f>
        <v>0</v>
      </c>
    </row>
    <row r="355" spans="1:16" s="6" customFormat="1" ht="18" x14ac:dyDescent="0.25">
      <c r="A355" s="6" t="str">
        <f>სააგენტო!A355</f>
        <v>b</v>
      </c>
      <c r="B355" s="70" t="str">
        <f>სააგენტო!B355</f>
        <v/>
      </c>
      <c r="C355" s="29" t="str">
        <f>სააგენტო!C355</f>
        <v>საქონელი და მომსახურება</v>
      </c>
      <c r="D355" s="12">
        <f>სააგენტო!D355</f>
        <v>0</v>
      </c>
      <c r="E355" s="12">
        <f>სააგენტო!E355</f>
        <v>0</v>
      </c>
      <c r="F355" s="43">
        <f>სააგენტო!F355</f>
        <v>0</v>
      </c>
      <c r="G355" s="43">
        <f>სააგენტო!G355</f>
        <v>0</v>
      </c>
      <c r="H355" s="52" t="str">
        <f>სააგენტო!H355</f>
        <v/>
      </c>
      <c r="I355" s="12">
        <f>სააგენტო!I355</f>
        <v>0</v>
      </c>
      <c r="J355" s="12">
        <f>სააგენტო!J355</f>
        <v>0</v>
      </c>
      <c r="K355" s="12">
        <f>სააგენტო!K355</f>
        <v>0</v>
      </c>
      <c r="L355" s="43">
        <f>სააგენტო!L355</f>
        <v>0</v>
      </c>
      <c r="M355" s="52" t="str">
        <f>სააგენტო!M355</f>
        <v/>
      </c>
      <c r="N355" s="62">
        <f>სააგენტო!N355</f>
        <v>0</v>
      </c>
      <c r="O355" s="52" t="str">
        <f>სააგენტო!T355</f>
        <v/>
      </c>
      <c r="P355" s="62">
        <f>G355+სააგენტო!O355-K355</f>
        <v>0</v>
      </c>
    </row>
    <row r="356" spans="1:16" s="6" customFormat="1" ht="18" x14ac:dyDescent="0.25">
      <c r="A356" s="6" t="str">
        <f>სააგენტო!A356</f>
        <v>b</v>
      </c>
      <c r="B356" s="70" t="str">
        <f>სააგენტო!B356</f>
        <v/>
      </c>
      <c r="C356" s="29" t="str">
        <f>სააგენტო!C356</f>
        <v>პროცენტი</v>
      </c>
      <c r="D356" s="12">
        <f>სააგენტო!D356</f>
        <v>0</v>
      </c>
      <c r="E356" s="12">
        <f>სააგენტო!E356</f>
        <v>0</v>
      </c>
      <c r="F356" s="43">
        <f>სააგენტო!F356</f>
        <v>0</v>
      </c>
      <c r="G356" s="43">
        <f>სააგენტო!G356</f>
        <v>0</v>
      </c>
      <c r="H356" s="52" t="str">
        <f>სააგენტო!H356</f>
        <v/>
      </c>
      <c r="I356" s="12">
        <f>სააგენტო!I356</f>
        <v>0</v>
      </c>
      <c r="J356" s="12">
        <f>სააგენტო!J356</f>
        <v>0</v>
      </c>
      <c r="K356" s="12">
        <f>სააგენტო!K356</f>
        <v>0</v>
      </c>
      <c r="L356" s="43">
        <f>სააგენტო!L356</f>
        <v>0</v>
      </c>
      <c r="M356" s="52" t="str">
        <f>სააგენტო!M356</f>
        <v/>
      </c>
      <c r="N356" s="62">
        <f>სააგენტო!N356</f>
        <v>0</v>
      </c>
      <c r="O356" s="52" t="str">
        <f>სააგენტო!T356</f>
        <v/>
      </c>
      <c r="P356" s="62">
        <f>G356+სააგენტო!O356-K356</f>
        <v>0</v>
      </c>
    </row>
    <row r="357" spans="1:16" s="6" customFormat="1" ht="18" x14ac:dyDescent="0.25">
      <c r="A357" s="6" t="str">
        <f>სააგენტო!A357</f>
        <v>b</v>
      </c>
      <c r="B357" s="70" t="str">
        <f>სააგენტო!B357</f>
        <v/>
      </c>
      <c r="C357" s="29" t="str">
        <f>სააგენტო!C357</f>
        <v>სუბსიდიები</v>
      </c>
      <c r="D357" s="12">
        <f>სააგენტო!D357</f>
        <v>0</v>
      </c>
      <c r="E357" s="12">
        <f>სააგენტო!E357</f>
        <v>0</v>
      </c>
      <c r="F357" s="43">
        <f>სააგენტო!F357</f>
        <v>0</v>
      </c>
      <c r="G357" s="43">
        <f>სააგენტო!G357</f>
        <v>0</v>
      </c>
      <c r="H357" s="52" t="str">
        <f>სააგენტო!H357</f>
        <v/>
      </c>
      <c r="I357" s="12">
        <f>სააგენტო!I357</f>
        <v>0</v>
      </c>
      <c r="J357" s="12">
        <f>სააგენტო!J357</f>
        <v>0</v>
      </c>
      <c r="K357" s="12">
        <f>სააგენტო!K357</f>
        <v>0</v>
      </c>
      <c r="L357" s="43">
        <f>სააგენტო!L357</f>
        <v>0</v>
      </c>
      <c r="M357" s="52" t="str">
        <f>სააგენტო!M357</f>
        <v/>
      </c>
      <c r="N357" s="62">
        <f>სააგენტო!N357</f>
        <v>0</v>
      </c>
      <c r="O357" s="52" t="str">
        <f>სააგენტო!T357</f>
        <v/>
      </c>
      <c r="P357" s="62">
        <f>G357+სააგენტო!O357-K357</f>
        <v>0</v>
      </c>
    </row>
    <row r="358" spans="1:16" s="6" customFormat="1" ht="18" x14ac:dyDescent="0.25">
      <c r="A358" s="6" t="str">
        <f>სააგენტო!A358</f>
        <v>b</v>
      </c>
      <c r="B358" s="70" t="str">
        <f>სააგენტო!B358</f>
        <v/>
      </c>
      <c r="C358" s="29" t="str">
        <f>სააგენტო!C358</f>
        <v>გრანტები</v>
      </c>
      <c r="D358" s="12">
        <f>სააგენტო!D358</f>
        <v>0</v>
      </c>
      <c r="E358" s="12">
        <f>სააგენტო!E358</f>
        <v>0</v>
      </c>
      <c r="F358" s="43">
        <f>სააგენტო!F358</f>
        <v>0</v>
      </c>
      <c r="G358" s="43">
        <f>სააგენტო!G358</f>
        <v>0</v>
      </c>
      <c r="H358" s="52" t="str">
        <f>სააგენტო!H358</f>
        <v/>
      </c>
      <c r="I358" s="12">
        <f>სააგენტო!I358</f>
        <v>0</v>
      </c>
      <c r="J358" s="12">
        <f>სააგენტო!J358</f>
        <v>0</v>
      </c>
      <c r="K358" s="12">
        <f>სააგენტო!K358</f>
        <v>0</v>
      </c>
      <c r="L358" s="43">
        <f>სააგენტო!L358</f>
        <v>0</v>
      </c>
      <c r="M358" s="52" t="str">
        <f>სააგენტო!M358</f>
        <v/>
      </c>
      <c r="N358" s="62">
        <f>სააგენტო!N358</f>
        <v>0</v>
      </c>
      <c r="O358" s="52" t="str">
        <f>სააგენტო!T358</f>
        <v/>
      </c>
      <c r="P358" s="62">
        <f>G358+სააგენტო!O358-K358</f>
        <v>0</v>
      </c>
    </row>
    <row r="359" spans="1:16" s="6" customFormat="1" ht="18" x14ac:dyDescent="0.25">
      <c r="A359" s="6" t="str">
        <f>სააგენტო!A359</f>
        <v>b</v>
      </c>
      <c r="B359" s="70" t="str">
        <f>სააგენტო!B359</f>
        <v/>
      </c>
      <c r="C359" s="29" t="str">
        <f>სააგენტო!C359</f>
        <v>სოციალური უზრუნველყოფა</v>
      </c>
      <c r="D359" s="12">
        <f>სააგენტო!D359</f>
        <v>0</v>
      </c>
      <c r="E359" s="12">
        <f>სააგენტო!E359</f>
        <v>0</v>
      </c>
      <c r="F359" s="43">
        <f>სააგენტო!F359</f>
        <v>0</v>
      </c>
      <c r="G359" s="43">
        <f>სააგენტო!G359</f>
        <v>0</v>
      </c>
      <c r="H359" s="52" t="str">
        <f>სააგენტო!H359</f>
        <v/>
      </c>
      <c r="I359" s="12">
        <f>სააგენტო!I359</f>
        <v>0</v>
      </c>
      <c r="J359" s="12">
        <f>სააგენტო!J359</f>
        <v>0</v>
      </c>
      <c r="K359" s="12">
        <f>სააგენტო!K359</f>
        <v>0</v>
      </c>
      <c r="L359" s="43">
        <f>სააგენტო!L359</f>
        <v>0</v>
      </c>
      <c r="M359" s="52" t="str">
        <f>სააგენტო!M359</f>
        <v/>
      </c>
      <c r="N359" s="62">
        <f>სააგენტო!N359</f>
        <v>0</v>
      </c>
      <c r="O359" s="52" t="str">
        <f>სააგენტო!T359</f>
        <v/>
      </c>
      <c r="P359" s="62">
        <f>G359+სააგენტო!O359-K359</f>
        <v>0</v>
      </c>
    </row>
    <row r="360" spans="1:16" s="6" customFormat="1" ht="18" x14ac:dyDescent="0.25">
      <c r="A360" s="6" t="str">
        <f>სააგენტო!A360</f>
        <v>b</v>
      </c>
      <c r="B360" s="70" t="str">
        <f>სააგენტო!B360</f>
        <v/>
      </c>
      <c r="C360" s="29" t="str">
        <f>სააგენტო!C360</f>
        <v>სხვა ხარჯები</v>
      </c>
      <c r="D360" s="12">
        <f>სააგენტო!D360</f>
        <v>0</v>
      </c>
      <c r="E360" s="12">
        <f>სააგენტო!E360</f>
        <v>0</v>
      </c>
      <c r="F360" s="43">
        <f>სააგენტო!F360</f>
        <v>0</v>
      </c>
      <c r="G360" s="43">
        <f>სააგენტო!G360</f>
        <v>0</v>
      </c>
      <c r="H360" s="52" t="str">
        <f>სააგენტო!H360</f>
        <v/>
      </c>
      <c r="I360" s="12">
        <f>სააგენტო!I360</f>
        <v>0</v>
      </c>
      <c r="J360" s="12">
        <f>სააგენტო!J360</f>
        <v>0</v>
      </c>
      <c r="K360" s="12">
        <f>სააგენტო!K360</f>
        <v>0</v>
      </c>
      <c r="L360" s="43">
        <f>სააგენტო!L360</f>
        <v>0</v>
      </c>
      <c r="M360" s="52" t="str">
        <f>სააგენტო!M360</f>
        <v/>
      </c>
      <c r="N360" s="62">
        <f>სააგენტო!N360</f>
        <v>0</v>
      </c>
      <c r="O360" s="52" t="str">
        <f>სააგენტო!T360</f>
        <v/>
      </c>
      <c r="P360" s="62">
        <f>G360+სააგენტო!O360-K360</f>
        <v>0</v>
      </c>
    </row>
    <row r="361" spans="1:16" s="6" customFormat="1" x14ac:dyDescent="0.25">
      <c r="A361" s="6" t="str">
        <f>სააგენტო!A361</f>
        <v>b</v>
      </c>
      <c r="B361" s="69" t="str">
        <f>სააგენტო!B361</f>
        <v/>
      </c>
      <c r="C361" s="13" t="str">
        <f>სააგენტო!C361</f>
        <v>არაფინანსური აქტივების ზრდა</v>
      </c>
      <c r="D361" s="14">
        <f>სააგენტო!D361</f>
        <v>0</v>
      </c>
      <c r="E361" s="14">
        <f>სააგენტო!E361</f>
        <v>0</v>
      </c>
      <c r="F361" s="44">
        <f>სააგენტო!F361</f>
        <v>0</v>
      </c>
      <c r="G361" s="44">
        <f>სააგენტო!G361</f>
        <v>0</v>
      </c>
      <c r="H361" s="53" t="str">
        <f>სააგენტო!H361</f>
        <v/>
      </c>
      <c r="I361" s="14">
        <f>სააგენტო!I361</f>
        <v>0</v>
      </c>
      <c r="J361" s="14">
        <f>სააგენტო!J361</f>
        <v>0</v>
      </c>
      <c r="K361" s="14">
        <f>სააგენტო!K361</f>
        <v>0</v>
      </c>
      <c r="L361" s="44">
        <f>სააგენტო!L361</f>
        <v>0</v>
      </c>
      <c r="M361" s="53" t="str">
        <f>სააგენტო!M361</f>
        <v/>
      </c>
      <c r="N361" s="63">
        <f>სააგენტო!N361</f>
        <v>0</v>
      </c>
      <c r="O361" s="53" t="str">
        <f>სააგენტო!T361</f>
        <v/>
      </c>
      <c r="P361" s="63">
        <f>G361+სააგენტო!O361-K361</f>
        <v>0</v>
      </c>
    </row>
    <row r="362" spans="1:16" s="6" customFormat="1" x14ac:dyDescent="0.25">
      <c r="A362" s="6" t="str">
        <f>სააგენტო!A362</f>
        <v>b</v>
      </c>
      <c r="B362" s="69" t="str">
        <f>სააგენტო!B362</f>
        <v/>
      </c>
      <c r="C362" s="13" t="str">
        <f>სააგენტო!C362</f>
        <v>ფინანსური აქტივების ზრდა</v>
      </c>
      <c r="D362" s="14">
        <f>სააგენტო!D362</f>
        <v>0</v>
      </c>
      <c r="E362" s="14">
        <f>სააგენტო!E362</f>
        <v>0</v>
      </c>
      <c r="F362" s="44">
        <f>სააგენტო!F362</f>
        <v>0</v>
      </c>
      <c r="G362" s="44">
        <f>სააგენტო!G362</f>
        <v>0</v>
      </c>
      <c r="H362" s="53" t="str">
        <f>სააგენტო!H362</f>
        <v/>
      </c>
      <c r="I362" s="14">
        <f>სააგენტო!I362</f>
        <v>0</v>
      </c>
      <c r="J362" s="14">
        <f>სააგენტო!J362</f>
        <v>0</v>
      </c>
      <c r="K362" s="14">
        <f>სააგენტო!K362</f>
        <v>0</v>
      </c>
      <c r="L362" s="44">
        <f>სააგენტო!L362</f>
        <v>0</v>
      </c>
      <c r="M362" s="53" t="str">
        <f>სააგენტო!M362</f>
        <v/>
      </c>
      <c r="N362" s="63">
        <f>სააგენტო!N362</f>
        <v>0</v>
      </c>
      <c r="O362" s="53" t="str">
        <f>სააგენტო!T362</f>
        <v/>
      </c>
      <c r="P362" s="63">
        <f>G362+სააგენტო!O362-K362</f>
        <v>0</v>
      </c>
    </row>
    <row r="363" spans="1:16" s="6" customFormat="1" ht="15.75" thickBot="1" x14ac:dyDescent="0.3">
      <c r="A363" s="6" t="str">
        <f>სააგენტო!A363</f>
        <v>b</v>
      </c>
      <c r="B363" s="71" t="str">
        <f>სააგენტო!B363</f>
        <v/>
      </c>
      <c r="C363" s="17" t="str">
        <f>სააგენტო!C363</f>
        <v>ვალდებულებების კლება</v>
      </c>
      <c r="D363" s="18">
        <f>სააგენტო!D363</f>
        <v>0</v>
      </c>
      <c r="E363" s="18">
        <f>სააგენტო!E363</f>
        <v>0</v>
      </c>
      <c r="F363" s="46">
        <f>სააგენტო!F363</f>
        <v>0</v>
      </c>
      <c r="G363" s="46">
        <f>სააგენტო!G363</f>
        <v>0</v>
      </c>
      <c r="H363" s="55" t="str">
        <f>სააგენტო!H363</f>
        <v/>
      </c>
      <c r="I363" s="18">
        <f>სააგენტო!I363</f>
        <v>0</v>
      </c>
      <c r="J363" s="18">
        <f>სააგენტო!J363</f>
        <v>0</v>
      </c>
      <c r="K363" s="18">
        <f>სააგენტო!K363</f>
        <v>0</v>
      </c>
      <c r="L363" s="46">
        <f>სააგენტო!L363</f>
        <v>0</v>
      </c>
      <c r="M363" s="55" t="str">
        <f>სააგენტო!M363</f>
        <v/>
      </c>
      <c r="N363" s="65">
        <f>სააგენტო!N363</f>
        <v>0</v>
      </c>
      <c r="O363" s="55" t="str">
        <f>სააგენტო!T363</f>
        <v/>
      </c>
      <c r="P363" s="65">
        <f>G363+სააგენტო!O363-K363</f>
        <v>0</v>
      </c>
    </row>
    <row r="364" spans="1:16" s="6" customFormat="1" ht="32.25" customHeight="1" thickTop="1" thickBot="1" x14ac:dyDescent="0.3">
      <c r="A364" s="6" t="str">
        <f>სააგენტო!A364</f>
        <v>b</v>
      </c>
      <c r="B364" s="67" t="str">
        <f>სააგენტო!B364</f>
        <v>35 02 03</v>
      </c>
      <c r="C364" s="19" t="str">
        <f>სააგენტო!C364</f>
        <v>სოციალური რეაბილიტაცია და ბავშვზე ზრუნვა</v>
      </c>
      <c r="D364" s="7">
        <f>სააგენტო!D364</f>
        <v>20000</v>
      </c>
      <c r="E364" s="7">
        <f>სააგენტო!E364</f>
        <v>20000.000000000004</v>
      </c>
      <c r="F364" s="40">
        <f>სააგენტო!F364</f>
        <v>13804</v>
      </c>
      <c r="G364" s="40">
        <f>სააგენტო!G364</f>
        <v>13797.09468</v>
      </c>
      <c r="H364" s="49">
        <f>სააგენტო!H364</f>
        <v>0.99949975949000291</v>
      </c>
      <c r="I364" s="7">
        <f>სააგენტო!I364</f>
        <v>0</v>
      </c>
      <c r="J364" s="7">
        <f>სააგენტო!J364</f>
        <v>1508.6028999999994</v>
      </c>
      <c r="K364" s="7">
        <f>სააგენტო!K364</f>
        <v>1642.7772800000002</v>
      </c>
      <c r="L364" s="40">
        <f>სააგენტო!L364</f>
        <v>6.9053199999998469</v>
      </c>
      <c r="M364" s="49">
        <f>სააგენტო!M364</f>
        <v>0.68985473399999986</v>
      </c>
      <c r="N364" s="59">
        <f>სააგენტო!N364</f>
        <v>6202.9053200000035</v>
      </c>
      <c r="O364" s="49">
        <f>სააგენტო!T364</f>
        <v>0.99929973399999983</v>
      </c>
      <c r="P364" s="59">
        <f>G364+სააგენტო!O364-K364</f>
        <v>17267.017399999997</v>
      </c>
    </row>
    <row r="365" spans="1:16" s="6" customFormat="1" ht="18.75" thickTop="1" x14ac:dyDescent="0.25">
      <c r="A365" s="6" t="str">
        <f>სააგენტო!A365</f>
        <v>b</v>
      </c>
      <c r="B365" s="69" t="str">
        <f>სააგენტო!B365</f>
        <v/>
      </c>
      <c r="C365" s="8" t="str">
        <f>სააგენტო!C365</f>
        <v>ხარჯები</v>
      </c>
      <c r="D365" s="9">
        <f>სააგენტო!D365</f>
        <v>20000</v>
      </c>
      <c r="E365" s="9">
        <f>სააგენტო!E365</f>
        <v>20000.000000000004</v>
      </c>
      <c r="F365" s="41">
        <f>სააგენტო!F365</f>
        <v>13804</v>
      </c>
      <c r="G365" s="41">
        <f>სააგენტო!G365</f>
        <v>13797.09468</v>
      </c>
      <c r="H365" s="50">
        <f>სააგენტო!H365</f>
        <v>0.99949975949000291</v>
      </c>
      <c r="I365" s="9">
        <f>სააგენტო!I365</f>
        <v>0</v>
      </c>
      <c r="J365" s="9">
        <f>სააგენტო!J365</f>
        <v>1508.6028999999994</v>
      </c>
      <c r="K365" s="9">
        <f>სააგენტო!K365</f>
        <v>1642.7772800000002</v>
      </c>
      <c r="L365" s="41">
        <f>სააგენტო!L365</f>
        <v>6.9053199999998469</v>
      </c>
      <c r="M365" s="50">
        <f>სააგენტო!M365</f>
        <v>0.68985473399999986</v>
      </c>
      <c r="N365" s="60">
        <f>სააგენტო!N365</f>
        <v>6202.9053200000035</v>
      </c>
      <c r="O365" s="50">
        <f>სააგენტო!T365</f>
        <v>0.99929973399999983</v>
      </c>
      <c r="P365" s="60">
        <f>G365+სააგენტო!O365-K365</f>
        <v>17267.017399999997</v>
      </c>
    </row>
    <row r="366" spans="1:16" s="6" customFormat="1" ht="18" x14ac:dyDescent="0.25">
      <c r="A366" s="6" t="str">
        <f>სააგენტო!A366</f>
        <v>b</v>
      </c>
      <c r="B366" s="70" t="str">
        <f>სააგენტო!B366</f>
        <v/>
      </c>
      <c r="C366" s="29" t="str">
        <f>სააგენტო!C366</f>
        <v>შრომის ანაზღაურება</v>
      </c>
      <c r="D366" s="12">
        <f>სააგენტო!D366</f>
        <v>0</v>
      </c>
      <c r="E366" s="12">
        <f>სააგენტო!E366</f>
        <v>0</v>
      </c>
      <c r="F366" s="43">
        <f>სააგენტო!F366</f>
        <v>0</v>
      </c>
      <c r="G366" s="43">
        <f>სააგენტო!G366</f>
        <v>0</v>
      </c>
      <c r="H366" s="52" t="str">
        <f>სააგენტო!H366</f>
        <v/>
      </c>
      <c r="I366" s="12">
        <f>სააგენტო!I366</f>
        <v>0</v>
      </c>
      <c r="J366" s="12">
        <f>სააგენტო!J366</f>
        <v>0</v>
      </c>
      <c r="K366" s="12">
        <f>სააგენტო!K366</f>
        <v>0</v>
      </c>
      <c r="L366" s="43">
        <f>სააგენტო!L366</f>
        <v>0</v>
      </c>
      <c r="M366" s="52" t="str">
        <f>სააგენტო!M366</f>
        <v/>
      </c>
      <c r="N366" s="62">
        <f>სააგენტო!N366</f>
        <v>0</v>
      </c>
      <c r="O366" s="52" t="str">
        <f>სააგენტო!T366</f>
        <v/>
      </c>
      <c r="P366" s="62">
        <f>G366+სააგენტო!O366-K366</f>
        <v>0</v>
      </c>
    </row>
    <row r="367" spans="1:16" s="6" customFormat="1" ht="18" x14ac:dyDescent="0.25">
      <c r="A367" s="6" t="str">
        <f>სააგენტო!A367</f>
        <v>b</v>
      </c>
      <c r="B367" s="70" t="str">
        <f>სააგენტო!B367</f>
        <v/>
      </c>
      <c r="C367" s="29" t="str">
        <f>სააგენტო!C367</f>
        <v>საქონელი და მომსახურება</v>
      </c>
      <c r="D367" s="11">
        <f>სააგენტო!D367</f>
        <v>800</v>
      </c>
      <c r="E367" s="11">
        <f>სააგენტო!E367</f>
        <v>520.1</v>
      </c>
      <c r="F367" s="42">
        <f>სააგენტო!F367</f>
        <v>383.6</v>
      </c>
      <c r="G367" s="42">
        <f>სააგენტო!G367</f>
        <v>383.02600000000001</v>
      </c>
      <c r="H367" s="51">
        <f>სააგენტო!H367</f>
        <v>0.99850364963503646</v>
      </c>
      <c r="I367" s="11">
        <f>სააგენტო!I367</f>
        <v>0</v>
      </c>
      <c r="J367" s="11">
        <f>სააგენტო!J367</f>
        <v>42.28</v>
      </c>
      <c r="K367" s="11">
        <f>სააგენტო!K367</f>
        <v>49.37700000000001</v>
      </c>
      <c r="L367" s="42">
        <f>სააგენტო!L367</f>
        <v>0.57400000000001228</v>
      </c>
      <c r="M367" s="51">
        <f>სააგენტო!M367</f>
        <v>0.73644683714670256</v>
      </c>
      <c r="N367" s="61">
        <f>სააგენტო!N367</f>
        <v>137.07400000000001</v>
      </c>
      <c r="O367" s="51">
        <f>სააგენტო!T367</f>
        <v>1.0248529129013653</v>
      </c>
      <c r="P367" s="61">
        <f>G367+სააგენტო!O367-K367</f>
        <v>483.64900000000006</v>
      </c>
    </row>
    <row r="368" spans="1:16" s="6" customFormat="1" ht="18" x14ac:dyDescent="0.25">
      <c r="A368" s="6" t="str">
        <f>სააგენტო!A368</f>
        <v>b</v>
      </c>
      <c r="B368" s="70" t="str">
        <f>სააგენტო!B368</f>
        <v/>
      </c>
      <c r="C368" s="29" t="str">
        <f>სააგენტო!C368</f>
        <v>პროცენტი</v>
      </c>
      <c r="D368" s="12">
        <f>სააგენტო!D368</f>
        <v>0</v>
      </c>
      <c r="E368" s="12">
        <f>სააგენტო!E368</f>
        <v>0</v>
      </c>
      <c r="F368" s="43">
        <f>სააგენტო!F368</f>
        <v>0</v>
      </c>
      <c r="G368" s="43">
        <f>სააგენტო!G368</f>
        <v>0</v>
      </c>
      <c r="H368" s="52" t="str">
        <f>სააგენტო!H368</f>
        <v/>
      </c>
      <c r="I368" s="12">
        <f>სააგენტო!I368</f>
        <v>0</v>
      </c>
      <c r="J368" s="12">
        <f>სააგენტო!J368</f>
        <v>0</v>
      </c>
      <c r="K368" s="12">
        <f>სააგენტო!K368</f>
        <v>0</v>
      </c>
      <c r="L368" s="43">
        <f>სააგენტო!L368</f>
        <v>0</v>
      </c>
      <c r="M368" s="52" t="str">
        <f>სააგენტო!M368</f>
        <v/>
      </c>
      <c r="N368" s="62">
        <f>სააგენტო!N368</f>
        <v>0</v>
      </c>
      <c r="O368" s="52" t="str">
        <f>სააგენტო!T368</f>
        <v/>
      </c>
      <c r="P368" s="62">
        <f>G368+სააგენტო!O368-K368</f>
        <v>0</v>
      </c>
    </row>
    <row r="369" spans="1:16" s="6" customFormat="1" ht="18" x14ac:dyDescent="0.25">
      <c r="A369" s="6" t="str">
        <f>სააგენტო!A369</f>
        <v>b</v>
      </c>
      <c r="B369" s="70" t="str">
        <f>სააგენტო!B369</f>
        <v/>
      </c>
      <c r="C369" s="29" t="str">
        <f>სააგენტო!C369</f>
        <v>სუბსიდიები</v>
      </c>
      <c r="D369" s="12">
        <f>სააგენტო!D369</f>
        <v>0</v>
      </c>
      <c r="E369" s="12">
        <f>სააგენტო!E369</f>
        <v>0</v>
      </c>
      <c r="F369" s="43">
        <f>სააგენტო!F369</f>
        <v>0</v>
      </c>
      <c r="G369" s="43">
        <f>სააგენტო!G369</f>
        <v>0</v>
      </c>
      <c r="H369" s="52" t="str">
        <f>სააგენტო!H369</f>
        <v/>
      </c>
      <c r="I369" s="12">
        <f>სააგენტო!I369</f>
        <v>0</v>
      </c>
      <c r="J369" s="12">
        <f>სააგენტო!J369</f>
        <v>0</v>
      </c>
      <c r="K369" s="12">
        <f>სააგენტო!K369</f>
        <v>0</v>
      </c>
      <c r="L369" s="43">
        <f>სააგენტო!L369</f>
        <v>0</v>
      </c>
      <c r="M369" s="52" t="str">
        <f>სააგენტო!M369</f>
        <v/>
      </c>
      <c r="N369" s="62">
        <f>სააგენტო!N369</f>
        <v>0</v>
      </c>
      <c r="O369" s="52" t="str">
        <f>სააგენტო!T369</f>
        <v/>
      </c>
      <c r="P369" s="62">
        <f>G369+სააგენტო!O369-K369</f>
        <v>0</v>
      </c>
    </row>
    <row r="370" spans="1:16" s="6" customFormat="1" ht="18" x14ac:dyDescent="0.25">
      <c r="A370" s="6" t="str">
        <f>სააგენტო!A370</f>
        <v>b</v>
      </c>
      <c r="B370" s="70" t="str">
        <f>სააგენტო!B370</f>
        <v/>
      </c>
      <c r="C370" s="29" t="str">
        <f>სააგენტო!C370</f>
        <v>გრანტები</v>
      </c>
      <c r="D370" s="12">
        <f>სააგენტო!D370</f>
        <v>0</v>
      </c>
      <c r="E370" s="12">
        <f>სააგენტო!E370</f>
        <v>0</v>
      </c>
      <c r="F370" s="43">
        <f>სააგენტო!F370</f>
        <v>0</v>
      </c>
      <c r="G370" s="43">
        <f>სააგენტო!G370</f>
        <v>0</v>
      </c>
      <c r="H370" s="52" t="str">
        <f>სააგენტო!H370</f>
        <v/>
      </c>
      <c r="I370" s="12">
        <f>სააგენტო!I370</f>
        <v>0</v>
      </c>
      <c r="J370" s="12">
        <f>სააგენტო!J370</f>
        <v>0</v>
      </c>
      <c r="K370" s="12">
        <f>სააგენტო!K370</f>
        <v>0</v>
      </c>
      <c r="L370" s="43">
        <f>სააგენტო!L370</f>
        <v>0</v>
      </c>
      <c r="M370" s="52" t="str">
        <f>სააგენტო!M370</f>
        <v/>
      </c>
      <c r="N370" s="62">
        <f>სააგენტო!N370</f>
        <v>0</v>
      </c>
      <c r="O370" s="52" t="str">
        <f>სააგენტო!T370</f>
        <v/>
      </c>
      <c r="P370" s="62">
        <f>G370+სააგენტო!O370-K370</f>
        <v>0</v>
      </c>
    </row>
    <row r="371" spans="1:16" s="6" customFormat="1" ht="18" x14ac:dyDescent="0.25">
      <c r="A371" s="6" t="str">
        <f>სააგენტო!A371</f>
        <v>b</v>
      </c>
      <c r="B371" s="70" t="str">
        <f>სააგენტო!B371</f>
        <v/>
      </c>
      <c r="C371" s="29" t="str">
        <f>სააგენტო!C371</f>
        <v>სოციალური უზრუნველყოფა</v>
      </c>
      <c r="D371" s="11">
        <f>სააგენტო!D371</f>
        <v>18200</v>
      </c>
      <c r="E371" s="11">
        <f>სააგენტო!E371</f>
        <v>18201.900000000001</v>
      </c>
      <c r="F371" s="42">
        <f>სააგენტო!F371</f>
        <v>13091.4</v>
      </c>
      <c r="G371" s="42">
        <f>სააგენტო!G371</f>
        <v>13086.015679999999</v>
      </c>
      <c r="H371" s="51">
        <f>სააგენტო!H371</f>
        <v>0.99958871320103271</v>
      </c>
      <c r="I371" s="11">
        <f>სააგენტო!I371</f>
        <v>0</v>
      </c>
      <c r="J371" s="11">
        <f>სააგენტო!J371</f>
        <v>1450.6620999999996</v>
      </c>
      <c r="K371" s="11">
        <f>სააგენტო!K371</f>
        <v>1396.0644799999973</v>
      </c>
      <c r="L371" s="42">
        <f>სააგენტო!L371</f>
        <v>5.3843200000010256</v>
      </c>
      <c r="M371" s="51">
        <f>სააგენტო!M371</f>
        <v>0.71893679670803579</v>
      </c>
      <c r="N371" s="61">
        <f>სააგენტო!N371</f>
        <v>5115.8843200000028</v>
      </c>
      <c r="O371" s="51">
        <f>სააგენტო!T371</f>
        <v>1.0507098533669561</v>
      </c>
      <c r="P371" s="61">
        <f>G371+სააგენტო!O371-K371</f>
        <v>16586.851200000001</v>
      </c>
    </row>
    <row r="372" spans="1:16" s="6" customFormat="1" ht="18" x14ac:dyDescent="0.25">
      <c r="A372" s="6" t="str">
        <f>სააგენტო!A372</f>
        <v>b</v>
      </c>
      <c r="B372" s="70" t="str">
        <f>სააგენტო!B372</f>
        <v/>
      </c>
      <c r="C372" s="29" t="str">
        <f>სააგენტო!C372</f>
        <v>სხვა ხარჯები</v>
      </c>
      <c r="D372" s="11">
        <f>სააგენტო!D372</f>
        <v>1000</v>
      </c>
      <c r="E372" s="11">
        <f>სააგენტო!E372</f>
        <v>1278</v>
      </c>
      <c r="F372" s="42">
        <f>სააგენტო!F372</f>
        <v>329</v>
      </c>
      <c r="G372" s="42">
        <f>სააგენტო!G372</f>
        <v>328.053</v>
      </c>
      <c r="H372" s="51">
        <f>სააგენტო!H372</f>
        <v>0.99712158054711242</v>
      </c>
      <c r="I372" s="11">
        <f>სააგენტო!I372</f>
        <v>0</v>
      </c>
      <c r="J372" s="11">
        <f>სააგენტო!J372</f>
        <v>15.6608</v>
      </c>
      <c r="K372" s="11">
        <f>სააგენტო!K372</f>
        <v>197.33580000000001</v>
      </c>
      <c r="L372" s="42">
        <f>სააგენტო!L372</f>
        <v>0.94700000000000273</v>
      </c>
      <c r="M372" s="51">
        <f>სააგენტო!M372</f>
        <v>0.2566924882629108</v>
      </c>
      <c r="N372" s="61">
        <f>სააგენტო!N372</f>
        <v>949.947</v>
      </c>
      <c r="O372" s="51">
        <f>სააგენტო!T372</f>
        <v>0.2566924882629108</v>
      </c>
      <c r="P372" s="61">
        <f>G372+სააგენტო!O372-K372</f>
        <v>196.5172</v>
      </c>
    </row>
    <row r="373" spans="1:16" s="6" customFormat="1" x14ac:dyDescent="0.25">
      <c r="A373" s="6" t="str">
        <f>სააგენტო!A373</f>
        <v>b</v>
      </c>
      <c r="B373" s="69" t="str">
        <f>სააგენტო!B373</f>
        <v/>
      </c>
      <c r="C373" s="13" t="str">
        <f>სააგენტო!C373</f>
        <v>არაფინანსური აქტივების ზრდა</v>
      </c>
      <c r="D373" s="14">
        <f>სააგენტო!D373</f>
        <v>0</v>
      </c>
      <c r="E373" s="14">
        <f>სააგენტო!E373</f>
        <v>0</v>
      </c>
      <c r="F373" s="44">
        <f>სააგენტო!F373</f>
        <v>0</v>
      </c>
      <c r="G373" s="44">
        <f>სააგენტო!G373</f>
        <v>0</v>
      </c>
      <c r="H373" s="53" t="str">
        <f>სააგენტო!H373</f>
        <v/>
      </c>
      <c r="I373" s="14">
        <f>სააგენტო!I373</f>
        <v>0</v>
      </c>
      <c r="J373" s="14">
        <f>სააგენტო!J373</f>
        <v>0</v>
      </c>
      <c r="K373" s="14">
        <f>სააგენტო!K373</f>
        <v>0</v>
      </c>
      <c r="L373" s="44">
        <f>სააგენტო!L373</f>
        <v>0</v>
      </c>
      <c r="M373" s="53" t="str">
        <f>სააგენტო!M373</f>
        <v/>
      </c>
      <c r="N373" s="63">
        <f>სააგენტო!N373</f>
        <v>0</v>
      </c>
      <c r="O373" s="53" t="str">
        <f>სააგენტო!T373</f>
        <v/>
      </c>
      <c r="P373" s="63">
        <f>G373+სააგენტო!O373-K373</f>
        <v>0</v>
      </c>
    </row>
    <row r="374" spans="1:16" s="6" customFormat="1" x14ac:dyDescent="0.25">
      <c r="A374" s="6" t="str">
        <f>სააგენტო!A374</f>
        <v>b</v>
      </c>
      <c r="B374" s="69" t="str">
        <f>სააგენტო!B374</f>
        <v/>
      </c>
      <c r="C374" s="13" t="str">
        <f>სააგენტო!C374</f>
        <v>ფინანსური აქტივების ზრდა</v>
      </c>
      <c r="D374" s="14">
        <f>სააგენტო!D374</f>
        <v>0</v>
      </c>
      <c r="E374" s="14">
        <f>სააგენტო!E374</f>
        <v>0</v>
      </c>
      <c r="F374" s="44">
        <f>სააგენტო!F374</f>
        <v>0</v>
      </c>
      <c r="G374" s="44">
        <f>სააგენტო!G374</f>
        <v>0</v>
      </c>
      <c r="H374" s="53" t="str">
        <f>სააგენტო!H374</f>
        <v/>
      </c>
      <c r="I374" s="14">
        <f>სააგენტო!I374</f>
        <v>0</v>
      </c>
      <c r="J374" s="14">
        <f>სააგენტო!J374</f>
        <v>0</v>
      </c>
      <c r="K374" s="14">
        <f>სააგენტო!K374</f>
        <v>0</v>
      </c>
      <c r="L374" s="44">
        <f>სააგენტო!L374</f>
        <v>0</v>
      </c>
      <c r="M374" s="53" t="str">
        <f>სააგენტო!M374</f>
        <v/>
      </c>
      <c r="N374" s="63">
        <f>სააგენტო!N374</f>
        <v>0</v>
      </c>
      <c r="O374" s="53" t="str">
        <f>სააგენტო!T374</f>
        <v/>
      </c>
      <c r="P374" s="63">
        <f>G374+სააგენტო!O374-K374</f>
        <v>0</v>
      </c>
    </row>
    <row r="375" spans="1:16" s="6" customFormat="1" ht="15.75" thickBot="1" x14ac:dyDescent="0.3">
      <c r="A375" s="6" t="str">
        <f>სააგენტო!A375</f>
        <v>b</v>
      </c>
      <c r="B375" s="71" t="str">
        <f>სააგენტო!B375</f>
        <v/>
      </c>
      <c r="C375" s="17" t="str">
        <f>სააგენტო!C375</f>
        <v>ვალდებულებების კლება</v>
      </c>
      <c r="D375" s="18">
        <f>სააგენტო!D375</f>
        <v>0</v>
      </c>
      <c r="E375" s="18">
        <f>სააგენტო!E375</f>
        <v>0</v>
      </c>
      <c r="F375" s="46">
        <f>სააგენტო!F375</f>
        <v>0</v>
      </c>
      <c r="G375" s="46">
        <f>სააგენტო!G375</f>
        <v>0</v>
      </c>
      <c r="H375" s="55" t="str">
        <f>სააგენტო!H375</f>
        <v/>
      </c>
      <c r="I375" s="18">
        <f>სააგენტო!I375</f>
        <v>0</v>
      </c>
      <c r="J375" s="18">
        <f>სააგენტო!J375</f>
        <v>0</v>
      </c>
      <c r="K375" s="18">
        <f>სააგენტო!K375</f>
        <v>0</v>
      </c>
      <c r="L375" s="46">
        <f>სააგენტო!L375</f>
        <v>0</v>
      </c>
      <c r="M375" s="55" t="str">
        <f>სააგენტო!M375</f>
        <v/>
      </c>
      <c r="N375" s="65">
        <f>სააგენტო!N375</f>
        <v>0</v>
      </c>
      <c r="O375" s="55" t="str">
        <f>სააგენტო!T375</f>
        <v/>
      </c>
      <c r="P375" s="65">
        <f>G375+სააგენტო!O375-K375</f>
        <v>0</v>
      </c>
    </row>
    <row r="376" spans="1:16" s="6" customFormat="1" ht="57.75" customHeight="1" thickTop="1" thickBot="1" x14ac:dyDescent="0.3">
      <c r="A376" s="6" t="str">
        <f>სააგენტო!A376</f>
        <v>a</v>
      </c>
      <c r="B376" s="67" t="str">
        <f>სააგენტო!B376</f>
        <v>35 02 03 01</v>
      </c>
      <c r="C376" s="19" t="s">
        <v>234</v>
      </c>
      <c r="D376" s="7">
        <f>სააგენტო!D376</f>
        <v>1035</v>
      </c>
      <c r="E376" s="7">
        <f>სააგენტო!E376</f>
        <v>223.41399999999999</v>
      </c>
      <c r="F376" s="40">
        <f>სააგენტო!F376</f>
        <v>223.41399999999999</v>
      </c>
      <c r="G376" s="40">
        <f>სააგენტო!G376</f>
        <v>223.41</v>
      </c>
      <c r="H376" s="49">
        <f>სააგენტო!H376</f>
        <v>0.99998209601904986</v>
      </c>
      <c r="I376" s="7">
        <f>სააგენტო!I376</f>
        <v>0</v>
      </c>
      <c r="J376" s="7">
        <f>სააგენტო!J376</f>
        <v>0</v>
      </c>
      <c r="K376" s="7">
        <f>სააგენტო!K376</f>
        <v>0</v>
      </c>
      <c r="L376" s="40">
        <f>სააგენტო!L376</f>
        <v>3.9999999999906777E-3</v>
      </c>
      <c r="M376" s="49">
        <f>სააგენტო!M376</f>
        <v>0.99998209601904986</v>
      </c>
      <c r="N376" s="59">
        <f>სააგენტო!N376</f>
        <v>3.9999999999906777E-3</v>
      </c>
      <c r="O376" s="49">
        <f>სააგენტო!T376</f>
        <v>0.99998209601904986</v>
      </c>
      <c r="P376" s="59">
        <f>G376+სააგენტო!O376-K376</f>
        <v>223.41</v>
      </c>
    </row>
    <row r="377" spans="1:16" s="6" customFormat="1" ht="18.75" thickTop="1" x14ac:dyDescent="0.25">
      <c r="A377" s="6" t="str">
        <f>სააგენტო!A377</f>
        <v>b</v>
      </c>
      <c r="B377" s="69" t="str">
        <f>სააგენტო!B377</f>
        <v/>
      </c>
      <c r="C377" s="8" t="str">
        <f>სააგენტო!C377</f>
        <v>ხარჯები</v>
      </c>
      <c r="D377" s="9">
        <f>სააგენტო!D377</f>
        <v>1035</v>
      </c>
      <c r="E377" s="9">
        <f>სააგენტო!E377</f>
        <v>223.41399999999999</v>
      </c>
      <c r="F377" s="41">
        <f>სააგენტო!F377</f>
        <v>223.41399999999999</v>
      </c>
      <c r="G377" s="41">
        <f>სააგენტო!G377</f>
        <v>223.41</v>
      </c>
      <c r="H377" s="50">
        <f>სააგენტო!H377</f>
        <v>0.99998209601904986</v>
      </c>
      <c r="I377" s="9">
        <f>სააგენტო!I377</f>
        <v>0</v>
      </c>
      <c r="J377" s="9">
        <f>სააგენტო!J377</f>
        <v>0</v>
      </c>
      <c r="K377" s="9">
        <f>სააგენტო!K377</f>
        <v>0</v>
      </c>
      <c r="L377" s="41">
        <f>სააგენტო!L377</f>
        <v>3.9999999999906777E-3</v>
      </c>
      <c r="M377" s="50">
        <f>სააგენტო!M377</f>
        <v>0.99998209601904986</v>
      </c>
      <c r="N377" s="60">
        <f>სააგენტო!N377</f>
        <v>3.9999999999906777E-3</v>
      </c>
      <c r="O377" s="50">
        <f>სააგენტო!T377</f>
        <v>0.99998209601904986</v>
      </c>
      <c r="P377" s="60">
        <f>G377+სააგენტო!O377-K377</f>
        <v>223.41</v>
      </c>
    </row>
    <row r="378" spans="1:16" s="6" customFormat="1" ht="18" x14ac:dyDescent="0.25">
      <c r="A378" s="6" t="str">
        <f>სააგენტო!A378</f>
        <v>b</v>
      </c>
      <c r="B378" s="70" t="str">
        <f>სააგენტო!B378</f>
        <v/>
      </c>
      <c r="C378" s="29" t="str">
        <f>სააგენტო!C378</f>
        <v>შრომის ანაზღაურება</v>
      </c>
      <c r="D378" s="12">
        <f>სააგენტო!D378</f>
        <v>0</v>
      </c>
      <c r="E378" s="12">
        <f>სააგენტო!E378</f>
        <v>0</v>
      </c>
      <c r="F378" s="43">
        <f>სააგენტო!F378</f>
        <v>0</v>
      </c>
      <c r="G378" s="43">
        <f>სააგენტო!G378</f>
        <v>0</v>
      </c>
      <c r="H378" s="52" t="str">
        <f>სააგენტო!H378</f>
        <v/>
      </c>
      <c r="I378" s="12">
        <f>სააგენტო!I378</f>
        <v>0</v>
      </c>
      <c r="J378" s="12">
        <f>სააგენტო!J378</f>
        <v>0</v>
      </c>
      <c r="K378" s="12">
        <f>სააგენტო!K378</f>
        <v>0</v>
      </c>
      <c r="L378" s="43">
        <f>სააგენტო!L378</f>
        <v>0</v>
      </c>
      <c r="M378" s="52" t="str">
        <f>სააგენტო!M378</f>
        <v/>
      </c>
      <c r="N378" s="62">
        <f>სააგენტო!N378</f>
        <v>0</v>
      </c>
      <c r="O378" s="52" t="str">
        <f>სააგენტო!T378</f>
        <v/>
      </c>
      <c r="P378" s="62">
        <f>G378+სააგენტო!O378-K378</f>
        <v>0</v>
      </c>
    </row>
    <row r="379" spans="1:16" s="6" customFormat="1" ht="18" x14ac:dyDescent="0.25">
      <c r="A379" s="6" t="str">
        <f>სააგენტო!A379</f>
        <v>b</v>
      </c>
      <c r="B379" s="70" t="str">
        <f>სააგენტო!B379</f>
        <v/>
      </c>
      <c r="C379" s="29" t="str">
        <f>სააგენტო!C379</f>
        <v>საქონელი და მომსახურება</v>
      </c>
      <c r="D379" s="12">
        <f>სააგენტო!D379</f>
        <v>0</v>
      </c>
      <c r="E379" s="12">
        <f>სააგენტო!E379</f>
        <v>0</v>
      </c>
      <c r="F379" s="43">
        <f>სააგენტო!F379</f>
        <v>0</v>
      </c>
      <c r="G379" s="43">
        <f>სააგენტო!G379</f>
        <v>0</v>
      </c>
      <c r="H379" s="52" t="str">
        <f>სააგენტო!H379</f>
        <v/>
      </c>
      <c r="I379" s="12">
        <f>სააგენტო!I379</f>
        <v>0</v>
      </c>
      <c r="J379" s="12">
        <f>სააგენტო!J379</f>
        <v>0</v>
      </c>
      <c r="K379" s="12">
        <f>სააგენტო!K379</f>
        <v>0</v>
      </c>
      <c r="L379" s="43">
        <f>სააგენტო!L379</f>
        <v>0</v>
      </c>
      <c r="M379" s="52" t="str">
        <f>სააგენტო!M379</f>
        <v/>
      </c>
      <c r="N379" s="62">
        <f>სააგენტო!N379</f>
        <v>0</v>
      </c>
      <c r="O379" s="52" t="str">
        <f>სააგენტო!T379</f>
        <v/>
      </c>
      <c r="P379" s="62">
        <f>G379+სააგენტო!O379-K379</f>
        <v>0</v>
      </c>
    </row>
    <row r="380" spans="1:16" s="6" customFormat="1" ht="18" x14ac:dyDescent="0.25">
      <c r="A380" s="6" t="str">
        <f>სააგენტო!A380</f>
        <v>b</v>
      </c>
      <c r="B380" s="70" t="str">
        <f>სააგენტო!B380</f>
        <v/>
      </c>
      <c r="C380" s="29" t="str">
        <f>სააგენტო!C380</f>
        <v>პროცენტი</v>
      </c>
      <c r="D380" s="12">
        <f>სააგენტო!D380</f>
        <v>0</v>
      </c>
      <c r="E380" s="12">
        <f>სააგენტო!E380</f>
        <v>0</v>
      </c>
      <c r="F380" s="43">
        <f>სააგენტო!F380</f>
        <v>0</v>
      </c>
      <c r="G380" s="43">
        <f>სააგენტო!G380</f>
        <v>0</v>
      </c>
      <c r="H380" s="52" t="str">
        <f>სააგენტო!H380</f>
        <v/>
      </c>
      <c r="I380" s="12">
        <f>სააგენტო!I380</f>
        <v>0</v>
      </c>
      <c r="J380" s="12">
        <f>სააგენტო!J380</f>
        <v>0</v>
      </c>
      <c r="K380" s="12">
        <f>სააგენტო!K380</f>
        <v>0</v>
      </c>
      <c r="L380" s="43">
        <f>სააგენტო!L380</f>
        <v>0</v>
      </c>
      <c r="M380" s="52" t="str">
        <f>სააგენტო!M380</f>
        <v/>
      </c>
      <c r="N380" s="62">
        <f>სააგენტო!N380</f>
        <v>0</v>
      </c>
      <c r="O380" s="52" t="str">
        <f>სააგენტო!T380</f>
        <v/>
      </c>
      <c r="P380" s="62">
        <f>G380+სააგენტო!O380-K380</f>
        <v>0</v>
      </c>
    </row>
    <row r="381" spans="1:16" s="6" customFormat="1" ht="18" x14ac:dyDescent="0.25">
      <c r="A381" s="6" t="str">
        <f>სააგენტო!A381</f>
        <v>b</v>
      </c>
      <c r="B381" s="70" t="str">
        <f>სააგენტო!B381</f>
        <v/>
      </c>
      <c r="C381" s="29" t="str">
        <f>სააგენტო!C381</f>
        <v>სუბსიდიები</v>
      </c>
      <c r="D381" s="12">
        <f>სააგენტო!D381</f>
        <v>0</v>
      </c>
      <c r="E381" s="12">
        <f>სააგენტო!E381</f>
        <v>0</v>
      </c>
      <c r="F381" s="43">
        <f>სააგენტო!F381</f>
        <v>0</v>
      </c>
      <c r="G381" s="43">
        <f>სააგენტო!G381</f>
        <v>0</v>
      </c>
      <c r="H381" s="52" t="str">
        <f>სააგენტო!H381</f>
        <v/>
      </c>
      <c r="I381" s="12">
        <f>სააგენტო!I381</f>
        <v>0</v>
      </c>
      <c r="J381" s="12">
        <f>სააგენტო!J381</f>
        <v>0</v>
      </c>
      <c r="K381" s="12">
        <f>სააგენტო!K381</f>
        <v>0</v>
      </c>
      <c r="L381" s="43">
        <f>სააგენტო!L381</f>
        <v>0</v>
      </c>
      <c r="M381" s="52" t="str">
        <f>სააგენტო!M381</f>
        <v/>
      </c>
      <c r="N381" s="62">
        <f>სააგენტო!N381</f>
        <v>0</v>
      </c>
      <c r="O381" s="52" t="str">
        <f>სააგენტო!T381</f>
        <v/>
      </c>
      <c r="P381" s="62">
        <f>G381+სააგენტო!O381-K381</f>
        <v>0</v>
      </c>
    </row>
    <row r="382" spans="1:16" s="6" customFormat="1" ht="18" x14ac:dyDescent="0.25">
      <c r="A382" s="6" t="str">
        <f>სააგენტო!A382</f>
        <v>b</v>
      </c>
      <c r="B382" s="70" t="str">
        <f>სააგენტო!B382</f>
        <v/>
      </c>
      <c r="C382" s="29" t="str">
        <f>სააგენტო!C382</f>
        <v>გრანტები</v>
      </c>
      <c r="D382" s="12">
        <f>სააგენტო!D382</f>
        <v>0</v>
      </c>
      <c r="E382" s="12">
        <f>სააგენტო!E382</f>
        <v>0</v>
      </c>
      <c r="F382" s="43">
        <f>სააგენტო!F382</f>
        <v>0</v>
      </c>
      <c r="G382" s="43">
        <f>სააგენტო!G382</f>
        <v>0</v>
      </c>
      <c r="H382" s="52" t="str">
        <f>სააგენტო!H382</f>
        <v/>
      </c>
      <c r="I382" s="12">
        <f>სააგენტო!I382</f>
        <v>0</v>
      </c>
      <c r="J382" s="12">
        <f>სააგენტო!J382</f>
        <v>0</v>
      </c>
      <c r="K382" s="12">
        <f>სააგენტო!K382</f>
        <v>0</v>
      </c>
      <c r="L382" s="43">
        <f>სააგენტო!L382</f>
        <v>0</v>
      </c>
      <c r="M382" s="52" t="str">
        <f>სააგენტო!M382</f>
        <v/>
      </c>
      <c r="N382" s="62">
        <f>სააგენტო!N382</f>
        <v>0</v>
      </c>
      <c r="O382" s="52" t="str">
        <f>სააგენტო!T382</f>
        <v/>
      </c>
      <c r="P382" s="62">
        <f>G382+სააგენტო!O382-K382</f>
        <v>0</v>
      </c>
    </row>
    <row r="383" spans="1:16" s="6" customFormat="1" ht="18" x14ac:dyDescent="0.25">
      <c r="A383" s="6" t="str">
        <f>სააგენტო!A383</f>
        <v>b</v>
      </c>
      <c r="B383" s="70" t="str">
        <f>სააგენტო!B383</f>
        <v/>
      </c>
      <c r="C383" s="29" t="str">
        <f>სააგენტო!C383</f>
        <v>სოციალური უზრუნველყოფა</v>
      </c>
      <c r="D383" s="11">
        <f>სააგენტო!D383</f>
        <v>1035</v>
      </c>
      <c r="E383" s="11">
        <f>სააგენტო!E383</f>
        <v>223.41399999999999</v>
      </c>
      <c r="F383" s="42">
        <f>სააგენტო!F383</f>
        <v>223.41399999999999</v>
      </c>
      <c r="G383" s="42">
        <f>სააგენტო!G383</f>
        <v>223.41</v>
      </c>
      <c r="H383" s="51">
        <f>სააგენტო!H383</f>
        <v>0.99998209601904986</v>
      </c>
      <c r="I383" s="11">
        <f>სააგენტო!I383</f>
        <v>0</v>
      </c>
      <c r="J383" s="11">
        <f>სააგენტო!J383</f>
        <v>0</v>
      </c>
      <c r="K383" s="11">
        <f>სააგენტო!K383</f>
        <v>0</v>
      </c>
      <c r="L383" s="42">
        <f>სააგენტო!L383</f>
        <v>3.9999999999906777E-3</v>
      </c>
      <c r="M383" s="51">
        <f>სააგენტო!M383</f>
        <v>0.99998209601904986</v>
      </c>
      <c r="N383" s="61">
        <f>სააგენტო!N383</f>
        <v>3.9999999999906777E-3</v>
      </c>
      <c r="O383" s="51">
        <f>სააგენტო!T383</f>
        <v>0.99998209601904986</v>
      </c>
      <c r="P383" s="61">
        <f>G383+სააგენტო!O383-K383</f>
        <v>223.41</v>
      </c>
    </row>
    <row r="384" spans="1:16" s="6" customFormat="1" ht="18" x14ac:dyDescent="0.25">
      <c r="A384" s="6" t="str">
        <f>სააგენტო!A384</f>
        <v>b</v>
      </c>
      <c r="B384" s="70" t="str">
        <f>სააგენტო!B384</f>
        <v/>
      </c>
      <c r="C384" s="29" t="str">
        <f>სააგენტო!C384</f>
        <v>სხვა ხარჯები</v>
      </c>
      <c r="D384" s="12">
        <f>სააგენტო!D384</f>
        <v>0</v>
      </c>
      <c r="E384" s="12">
        <f>სააგენტო!E384</f>
        <v>0</v>
      </c>
      <c r="F384" s="43">
        <f>სააგენტო!F384</f>
        <v>0</v>
      </c>
      <c r="G384" s="43">
        <f>სააგენტო!G384</f>
        <v>0</v>
      </c>
      <c r="H384" s="52" t="str">
        <f>სააგენტო!H384</f>
        <v/>
      </c>
      <c r="I384" s="12">
        <f>სააგენტო!I384</f>
        <v>0</v>
      </c>
      <c r="J384" s="12">
        <f>სააგენტო!J384</f>
        <v>0</v>
      </c>
      <c r="K384" s="12">
        <f>სააგენტო!K384</f>
        <v>0</v>
      </c>
      <c r="L384" s="43">
        <f>სააგენტო!L384</f>
        <v>0</v>
      </c>
      <c r="M384" s="52" t="str">
        <f>სააგენტო!M384</f>
        <v/>
      </c>
      <c r="N384" s="62">
        <f>სააგენტო!N384</f>
        <v>0</v>
      </c>
      <c r="O384" s="52" t="str">
        <f>სააგენტო!T384</f>
        <v/>
      </c>
      <c r="P384" s="62">
        <f>G384+სააგენტო!O384-K384</f>
        <v>0</v>
      </c>
    </row>
    <row r="385" spans="1:16" s="6" customFormat="1" x14ac:dyDescent="0.25">
      <c r="A385" s="6" t="str">
        <f>სააგენტო!A385</f>
        <v>b</v>
      </c>
      <c r="B385" s="69" t="str">
        <f>სააგენტო!B385</f>
        <v/>
      </c>
      <c r="C385" s="13" t="str">
        <f>სააგენტო!C385</f>
        <v>არაფინანსური აქტივების ზრდა</v>
      </c>
      <c r="D385" s="14">
        <f>სააგენტო!D385</f>
        <v>0</v>
      </c>
      <c r="E385" s="14">
        <f>სააგენტო!E385</f>
        <v>0</v>
      </c>
      <c r="F385" s="44">
        <f>სააგენტო!F385</f>
        <v>0</v>
      </c>
      <c r="G385" s="44">
        <f>სააგენტო!G385</f>
        <v>0</v>
      </c>
      <c r="H385" s="53" t="str">
        <f>სააგენტო!H385</f>
        <v/>
      </c>
      <c r="I385" s="14">
        <f>სააგენტო!I385</f>
        <v>0</v>
      </c>
      <c r="J385" s="14">
        <f>სააგენტო!J385</f>
        <v>0</v>
      </c>
      <c r="K385" s="14">
        <f>სააგენტო!K385</f>
        <v>0</v>
      </c>
      <c r="L385" s="44">
        <f>სააგენტო!L385</f>
        <v>0</v>
      </c>
      <c r="M385" s="53" t="str">
        <f>სააგენტო!M385</f>
        <v/>
      </c>
      <c r="N385" s="63">
        <f>სააგენტო!N385</f>
        <v>0</v>
      </c>
      <c r="O385" s="53" t="str">
        <f>სააგენტო!T385</f>
        <v/>
      </c>
      <c r="P385" s="63">
        <f>G385+სააგენტო!O385-K385</f>
        <v>0</v>
      </c>
    </row>
    <row r="386" spans="1:16" s="6" customFormat="1" x14ac:dyDescent="0.25">
      <c r="A386" s="6" t="str">
        <f>სააგენტო!A386</f>
        <v>b</v>
      </c>
      <c r="B386" s="69" t="str">
        <f>სააგენტო!B386</f>
        <v/>
      </c>
      <c r="C386" s="13" t="str">
        <f>სააგენტო!C386</f>
        <v>ფინანსური აქტივების ზრდა</v>
      </c>
      <c r="D386" s="14">
        <f>სააგენტო!D386</f>
        <v>0</v>
      </c>
      <c r="E386" s="14">
        <f>სააგენტო!E386</f>
        <v>0</v>
      </c>
      <c r="F386" s="44">
        <f>სააგენტო!F386</f>
        <v>0</v>
      </c>
      <c r="G386" s="44">
        <f>სააგენტო!G386</f>
        <v>0</v>
      </c>
      <c r="H386" s="53" t="str">
        <f>სააგენტო!H386</f>
        <v/>
      </c>
      <c r="I386" s="14">
        <f>სააგენტო!I386</f>
        <v>0</v>
      </c>
      <c r="J386" s="14">
        <f>სააგენტო!J386</f>
        <v>0</v>
      </c>
      <c r="K386" s="14">
        <f>სააგენტო!K386</f>
        <v>0</v>
      </c>
      <c r="L386" s="44">
        <f>სააგენტო!L386</f>
        <v>0</v>
      </c>
      <c r="M386" s="53" t="str">
        <f>სააგენტო!M386</f>
        <v/>
      </c>
      <c r="N386" s="63">
        <f>სააგენტო!N386</f>
        <v>0</v>
      </c>
      <c r="O386" s="53" t="str">
        <f>სააგენტო!T386</f>
        <v/>
      </c>
      <c r="P386" s="63">
        <f>G386+სააგენტო!O386-K386</f>
        <v>0</v>
      </c>
    </row>
    <row r="387" spans="1:16" s="6" customFormat="1" ht="15.75" thickBot="1" x14ac:dyDescent="0.3">
      <c r="A387" s="6" t="str">
        <f>სააგენტო!A387</f>
        <v>b</v>
      </c>
      <c r="B387" s="71" t="str">
        <f>სააგენტო!B387</f>
        <v/>
      </c>
      <c r="C387" s="17" t="str">
        <f>სააგენტო!C387</f>
        <v>ვალდებულებების კლება</v>
      </c>
      <c r="D387" s="18">
        <f>სააგენტო!D387</f>
        <v>0</v>
      </c>
      <c r="E387" s="18">
        <f>სააგენტო!E387</f>
        <v>0</v>
      </c>
      <c r="F387" s="46">
        <f>სააგენტო!F387</f>
        <v>0</v>
      </c>
      <c r="G387" s="46">
        <f>სააგენტო!G387</f>
        <v>0</v>
      </c>
      <c r="H387" s="55" t="str">
        <f>სააგენტო!H387</f>
        <v/>
      </c>
      <c r="I387" s="18">
        <f>სააგენტო!I387</f>
        <v>0</v>
      </c>
      <c r="J387" s="18">
        <f>სააგენტო!J387</f>
        <v>0</v>
      </c>
      <c r="K387" s="18">
        <f>სააგენტო!K387</f>
        <v>0</v>
      </c>
      <c r="L387" s="46">
        <f>სააგენტო!L387</f>
        <v>0</v>
      </c>
      <c r="M387" s="55" t="str">
        <f>სააგენტო!M387</f>
        <v/>
      </c>
      <c r="N387" s="65">
        <f>სააგენტო!N387</f>
        <v>0</v>
      </c>
      <c r="O387" s="55" t="str">
        <f>სააგენტო!T387</f>
        <v/>
      </c>
      <c r="P387" s="65">
        <f>G387+სააგენტო!O387-K387</f>
        <v>0</v>
      </c>
    </row>
    <row r="388" spans="1:16" s="6" customFormat="1" ht="17.25" thickTop="1" thickBot="1" x14ac:dyDescent="0.3">
      <c r="A388" s="6" t="str">
        <f>სააგენტო!A388</f>
        <v>a</v>
      </c>
      <c r="B388" s="67" t="str">
        <f>სააგენტო!B388</f>
        <v>35 02 03 02</v>
      </c>
      <c r="C388" s="19" t="s">
        <v>235</v>
      </c>
      <c r="D388" s="7">
        <f>სააგენტო!D388</f>
        <v>3900</v>
      </c>
      <c r="E388" s="7">
        <f>სააგენტო!E388</f>
        <v>3185.9</v>
      </c>
      <c r="F388" s="40">
        <f>სააგენტო!F388</f>
        <v>2290</v>
      </c>
      <c r="G388" s="40">
        <f>სააგენტო!G388</f>
        <v>2289.65</v>
      </c>
      <c r="H388" s="49">
        <f>სააგენტო!H388</f>
        <v>0.99984716157205245</v>
      </c>
      <c r="I388" s="7">
        <f>სააგენტო!I388</f>
        <v>0</v>
      </c>
      <c r="J388" s="7">
        <f>სააგენტო!J388</f>
        <v>252.95309999999984</v>
      </c>
      <c r="K388" s="7">
        <f>სააგენტო!K388</f>
        <v>286.74496999999997</v>
      </c>
      <c r="L388" s="40">
        <f>სააგენტო!L388</f>
        <v>0.34999999999990905</v>
      </c>
      <c r="M388" s="49">
        <f>სააგენტო!M388</f>
        <v>0.71868231896795254</v>
      </c>
      <c r="N388" s="59">
        <f>სააგენტო!N388</f>
        <v>896.25</v>
      </c>
      <c r="O388" s="49">
        <f>სააგენტო!T388</f>
        <v>0.99213722966822571</v>
      </c>
      <c r="P388" s="59">
        <f>G388+სააგენტო!O388-K388</f>
        <v>2772.9050299999999</v>
      </c>
    </row>
    <row r="389" spans="1:16" s="6" customFormat="1" ht="18.75" thickTop="1" x14ac:dyDescent="0.25">
      <c r="A389" s="6" t="str">
        <f>სააგენტო!A389</f>
        <v>b</v>
      </c>
      <c r="B389" s="69" t="str">
        <f>სააგენტო!B389</f>
        <v/>
      </c>
      <c r="C389" s="8" t="str">
        <f>სააგენტო!C389</f>
        <v>ხარჯები</v>
      </c>
      <c r="D389" s="9">
        <f>სააგენტო!D389</f>
        <v>3900</v>
      </c>
      <c r="E389" s="9">
        <f>სააგენტო!E389</f>
        <v>3185.9</v>
      </c>
      <c r="F389" s="41">
        <f>სააგენტო!F389</f>
        <v>2290</v>
      </c>
      <c r="G389" s="41">
        <f>სააგენტო!G389</f>
        <v>2289.65</v>
      </c>
      <c r="H389" s="50">
        <f>სააგენტო!H389</f>
        <v>0.99984716157205245</v>
      </c>
      <c r="I389" s="9">
        <f>სააგენტო!I389</f>
        <v>0</v>
      </c>
      <c r="J389" s="9">
        <f>სააგენტო!J389</f>
        <v>252.95309999999984</v>
      </c>
      <c r="K389" s="9">
        <f>სააგენტო!K389</f>
        <v>286.74496999999997</v>
      </c>
      <c r="L389" s="41">
        <f>სააგენტო!L389</f>
        <v>0.34999999999990905</v>
      </c>
      <c r="M389" s="50">
        <f>სააგენტო!M389</f>
        <v>0.71868231896795254</v>
      </c>
      <c r="N389" s="60">
        <f>სააგენტო!N389</f>
        <v>896.25</v>
      </c>
      <c r="O389" s="50">
        <f>სააგენტო!T389</f>
        <v>0.99213722966822571</v>
      </c>
      <c r="P389" s="60">
        <f>G389+სააგენტო!O389-K389</f>
        <v>2772.9050299999999</v>
      </c>
    </row>
    <row r="390" spans="1:16" s="6" customFormat="1" ht="18" x14ac:dyDescent="0.25">
      <c r="A390" s="6" t="str">
        <f>სააგენტო!A390</f>
        <v>b</v>
      </c>
      <c r="B390" s="70" t="str">
        <f>სააგენტო!B390</f>
        <v/>
      </c>
      <c r="C390" s="29" t="str">
        <f>სააგენტო!C390</f>
        <v>შრომის ანაზღაურება</v>
      </c>
      <c r="D390" s="12">
        <f>სააგენტო!D390</f>
        <v>0</v>
      </c>
      <c r="E390" s="12">
        <f>სააგენტო!E390</f>
        <v>0</v>
      </c>
      <c r="F390" s="43">
        <f>სააგენტო!F390</f>
        <v>0</v>
      </c>
      <c r="G390" s="43">
        <f>სააგენტო!G390</f>
        <v>0</v>
      </c>
      <c r="H390" s="52" t="str">
        <f>სააგენტო!H390</f>
        <v/>
      </c>
      <c r="I390" s="12">
        <f>სააგენტო!I390</f>
        <v>0</v>
      </c>
      <c r="J390" s="12">
        <f>სააგენტო!J390</f>
        <v>0</v>
      </c>
      <c r="K390" s="12">
        <f>სააგენტო!K390</f>
        <v>0</v>
      </c>
      <c r="L390" s="43">
        <f>სააგენტო!L390</f>
        <v>0</v>
      </c>
      <c r="M390" s="52" t="str">
        <f>სააგენტო!M390</f>
        <v/>
      </c>
      <c r="N390" s="62">
        <f>სააგენტო!N390</f>
        <v>0</v>
      </c>
      <c r="O390" s="52" t="str">
        <f>სააგენტო!T390</f>
        <v/>
      </c>
      <c r="P390" s="62">
        <f>G390+სააგენტო!O390-K390</f>
        <v>0</v>
      </c>
    </row>
    <row r="391" spans="1:16" s="6" customFormat="1" ht="18" x14ac:dyDescent="0.25">
      <c r="A391" s="6" t="str">
        <f>სააგენტო!A391</f>
        <v>b</v>
      </c>
      <c r="B391" s="70" t="str">
        <f>სააგენტო!B391</f>
        <v/>
      </c>
      <c r="C391" s="29" t="str">
        <f>სააგენტო!C391</f>
        <v>საქონელი და მომსახურება</v>
      </c>
      <c r="D391" s="12">
        <f>სააგენტო!D391</f>
        <v>0</v>
      </c>
      <c r="E391" s="12">
        <f>სააგენტო!E391</f>
        <v>0</v>
      </c>
      <c r="F391" s="43">
        <f>სააგენტო!F391</f>
        <v>0</v>
      </c>
      <c r="G391" s="43">
        <f>სააგენტო!G391</f>
        <v>0</v>
      </c>
      <c r="H391" s="52" t="str">
        <f>სააგენტო!H391</f>
        <v/>
      </c>
      <c r="I391" s="12">
        <f>სააგენტო!I391</f>
        <v>0</v>
      </c>
      <c r="J391" s="12">
        <f>სააგენტო!J391</f>
        <v>0</v>
      </c>
      <c r="K391" s="12">
        <f>სააგენტო!K391</f>
        <v>0</v>
      </c>
      <c r="L391" s="43">
        <f>სააგენტო!L391</f>
        <v>0</v>
      </c>
      <c r="M391" s="52" t="str">
        <f>სააგენტო!M391</f>
        <v/>
      </c>
      <c r="N391" s="62">
        <f>სააგენტო!N391</f>
        <v>0</v>
      </c>
      <c r="O391" s="52" t="str">
        <f>სააგენტო!T391</f>
        <v/>
      </c>
      <c r="P391" s="62">
        <f>G391+სააგენტო!O391-K391</f>
        <v>0</v>
      </c>
    </row>
    <row r="392" spans="1:16" s="6" customFormat="1" ht="18" x14ac:dyDescent="0.25">
      <c r="A392" s="6" t="str">
        <f>სააგენტო!A392</f>
        <v>b</v>
      </c>
      <c r="B392" s="70" t="str">
        <f>სააგენტო!B392</f>
        <v/>
      </c>
      <c r="C392" s="29" t="str">
        <f>სააგენტო!C392</f>
        <v>პროცენტი</v>
      </c>
      <c r="D392" s="12">
        <f>სააგენტო!D392</f>
        <v>0</v>
      </c>
      <c r="E392" s="12">
        <f>სააგენტო!E392</f>
        <v>0</v>
      </c>
      <c r="F392" s="43">
        <f>სააგენტო!F392</f>
        <v>0</v>
      </c>
      <c r="G392" s="43">
        <f>სააგენტო!G392</f>
        <v>0</v>
      </c>
      <c r="H392" s="52" t="str">
        <f>სააგენტო!H392</f>
        <v/>
      </c>
      <c r="I392" s="12">
        <f>სააგენტო!I392</f>
        <v>0</v>
      </c>
      <c r="J392" s="12">
        <f>სააგენტო!J392</f>
        <v>0</v>
      </c>
      <c r="K392" s="12">
        <f>სააგენტო!K392</f>
        <v>0</v>
      </c>
      <c r="L392" s="43">
        <f>სააგენტო!L392</f>
        <v>0</v>
      </c>
      <c r="M392" s="52" t="str">
        <f>სააგენტო!M392</f>
        <v/>
      </c>
      <c r="N392" s="62">
        <f>სააგენტო!N392</f>
        <v>0</v>
      </c>
      <c r="O392" s="52" t="str">
        <f>სააგენტო!T392</f>
        <v/>
      </c>
      <c r="P392" s="62">
        <f>G392+სააგენტო!O392-K392</f>
        <v>0</v>
      </c>
    </row>
    <row r="393" spans="1:16" s="6" customFormat="1" ht="18" x14ac:dyDescent="0.25">
      <c r="A393" s="6" t="str">
        <f>სააგენტო!A393</f>
        <v>b</v>
      </c>
      <c r="B393" s="70" t="str">
        <f>სააგენტო!B393</f>
        <v/>
      </c>
      <c r="C393" s="29" t="str">
        <f>სააგენტო!C393</f>
        <v>სუბსიდიები</v>
      </c>
      <c r="D393" s="12">
        <f>სააგენტო!D393</f>
        <v>0</v>
      </c>
      <c r="E393" s="12">
        <f>სააგენტო!E393</f>
        <v>0</v>
      </c>
      <c r="F393" s="43">
        <f>სააგენტო!F393</f>
        <v>0</v>
      </c>
      <c r="G393" s="43">
        <f>სააგენტო!G393</f>
        <v>0</v>
      </c>
      <c r="H393" s="52" t="str">
        <f>სააგენტო!H393</f>
        <v/>
      </c>
      <c r="I393" s="12">
        <f>სააგენტო!I393</f>
        <v>0</v>
      </c>
      <c r="J393" s="12">
        <f>სააგენტო!J393</f>
        <v>0</v>
      </c>
      <c r="K393" s="12">
        <f>სააგენტო!K393</f>
        <v>0</v>
      </c>
      <c r="L393" s="43">
        <f>სააგენტო!L393</f>
        <v>0</v>
      </c>
      <c r="M393" s="52" t="str">
        <f>სააგენტო!M393</f>
        <v/>
      </c>
      <c r="N393" s="62">
        <f>სააგენტო!N393</f>
        <v>0</v>
      </c>
      <c r="O393" s="52" t="str">
        <f>სააგენტო!T393</f>
        <v/>
      </c>
      <c r="P393" s="62">
        <f>G393+სააგენტო!O393-K393</f>
        <v>0</v>
      </c>
    </row>
    <row r="394" spans="1:16" s="6" customFormat="1" ht="18" x14ac:dyDescent="0.25">
      <c r="A394" s="6" t="str">
        <f>სააგენტო!A394</f>
        <v>b</v>
      </c>
      <c r="B394" s="70" t="str">
        <f>სააგენტო!B394</f>
        <v/>
      </c>
      <c r="C394" s="29" t="str">
        <f>სააგენტო!C394</f>
        <v>გრანტები</v>
      </c>
      <c r="D394" s="12">
        <f>სააგენტო!D394</f>
        <v>0</v>
      </c>
      <c r="E394" s="12">
        <f>სააგენტო!E394</f>
        <v>0</v>
      </c>
      <c r="F394" s="43">
        <f>სააგენტო!F394</f>
        <v>0</v>
      </c>
      <c r="G394" s="43">
        <f>სააგენტო!G394</f>
        <v>0</v>
      </c>
      <c r="H394" s="52" t="str">
        <f>სააგენტო!H394</f>
        <v/>
      </c>
      <c r="I394" s="12">
        <f>სააგენტო!I394</f>
        <v>0</v>
      </c>
      <c r="J394" s="12">
        <f>სააგენტო!J394</f>
        <v>0</v>
      </c>
      <c r="K394" s="12">
        <f>სააგენტო!K394</f>
        <v>0</v>
      </c>
      <c r="L394" s="43">
        <f>სააგენტო!L394</f>
        <v>0</v>
      </c>
      <c r="M394" s="52" t="str">
        <f>სააგენტო!M394</f>
        <v/>
      </c>
      <c r="N394" s="62">
        <f>სააგენტო!N394</f>
        <v>0</v>
      </c>
      <c r="O394" s="52" t="str">
        <f>სააგენტო!T394</f>
        <v/>
      </c>
      <c r="P394" s="62">
        <f>G394+სააგენტო!O394-K394</f>
        <v>0</v>
      </c>
    </row>
    <row r="395" spans="1:16" s="6" customFormat="1" ht="18" x14ac:dyDescent="0.25">
      <c r="A395" s="6" t="str">
        <f>სააგენტო!A395</f>
        <v>b</v>
      </c>
      <c r="B395" s="70" t="str">
        <f>სააგენტო!B395</f>
        <v/>
      </c>
      <c r="C395" s="29" t="str">
        <f>სააგენტო!C395</f>
        <v>სოციალური უზრუნველყოფა</v>
      </c>
      <c r="D395" s="11">
        <f>სააგენტო!D395</f>
        <v>3900</v>
      </c>
      <c r="E395" s="11">
        <f>სააგენტო!E395</f>
        <v>3185.9</v>
      </c>
      <c r="F395" s="42">
        <f>სააგენტო!F395</f>
        <v>2290</v>
      </c>
      <c r="G395" s="42">
        <f>სააგენტო!G395</f>
        <v>2289.65</v>
      </c>
      <c r="H395" s="51">
        <f>სააგენტო!H395</f>
        <v>0.99984716157205245</v>
      </c>
      <c r="I395" s="11">
        <f>სააგენტო!I395</f>
        <v>0</v>
      </c>
      <c r="J395" s="11">
        <f>სააგენტო!J395</f>
        <v>252.95309999999984</v>
      </c>
      <c r="K395" s="11">
        <f>სააგენტო!K395</f>
        <v>286.74496999999997</v>
      </c>
      <c r="L395" s="42">
        <f>სააგენტო!L395</f>
        <v>0.34999999999990905</v>
      </c>
      <c r="M395" s="51">
        <f>სააგენტო!M395</f>
        <v>0.71868231896795254</v>
      </c>
      <c r="N395" s="61">
        <f>სააგენტო!N395</f>
        <v>896.25</v>
      </c>
      <c r="O395" s="51">
        <f>სააგენტო!T395</f>
        <v>0.99213722966822571</v>
      </c>
      <c r="P395" s="61">
        <f>G395+სააგენტო!O395-K395</f>
        <v>2772.9050299999999</v>
      </c>
    </row>
    <row r="396" spans="1:16" s="6" customFormat="1" ht="18" x14ac:dyDescent="0.25">
      <c r="A396" s="6" t="str">
        <f>სააგენტო!A396</f>
        <v>b</v>
      </c>
      <c r="B396" s="70" t="str">
        <f>სააგენტო!B396</f>
        <v/>
      </c>
      <c r="C396" s="29" t="str">
        <f>სააგენტო!C396</f>
        <v>სხვა ხარჯები</v>
      </c>
      <c r="D396" s="12">
        <f>სააგენტო!D396</f>
        <v>0</v>
      </c>
      <c r="E396" s="12">
        <f>სააგენტო!E396</f>
        <v>0</v>
      </c>
      <c r="F396" s="43">
        <f>სააგენტო!F396</f>
        <v>0</v>
      </c>
      <c r="G396" s="43">
        <f>სააგენტო!G396</f>
        <v>0</v>
      </c>
      <c r="H396" s="52" t="str">
        <f>სააგენტო!H396</f>
        <v/>
      </c>
      <c r="I396" s="12">
        <f>სააგენტო!I396</f>
        <v>0</v>
      </c>
      <c r="J396" s="12">
        <f>სააგენტო!J396</f>
        <v>0</v>
      </c>
      <c r="K396" s="12">
        <f>სააგენტო!K396</f>
        <v>0</v>
      </c>
      <c r="L396" s="43">
        <f>სააგენტო!L396</f>
        <v>0</v>
      </c>
      <c r="M396" s="52" t="str">
        <f>სააგენტო!M396</f>
        <v/>
      </c>
      <c r="N396" s="62">
        <f>სააგენტო!N396</f>
        <v>0</v>
      </c>
      <c r="O396" s="52" t="str">
        <f>სააგენტო!T396</f>
        <v/>
      </c>
      <c r="P396" s="62">
        <f>G396+სააგენტო!O396-K396</f>
        <v>0</v>
      </c>
    </row>
    <row r="397" spans="1:16" s="6" customFormat="1" x14ac:dyDescent="0.25">
      <c r="A397" s="6" t="str">
        <f>სააგენტო!A397</f>
        <v>b</v>
      </c>
      <c r="B397" s="69" t="str">
        <f>სააგენტო!B397</f>
        <v/>
      </c>
      <c r="C397" s="13" t="str">
        <f>სააგენტო!C397</f>
        <v>არაფინანსური აქტივების ზრდა</v>
      </c>
      <c r="D397" s="14">
        <f>სააგენტო!D397</f>
        <v>0</v>
      </c>
      <c r="E397" s="14">
        <f>სააგენტო!E397</f>
        <v>0</v>
      </c>
      <c r="F397" s="44">
        <f>სააგენტო!F397</f>
        <v>0</v>
      </c>
      <c r="G397" s="44">
        <f>სააგენტო!G397</f>
        <v>0</v>
      </c>
      <c r="H397" s="53" t="str">
        <f>სააგენტო!H397</f>
        <v/>
      </c>
      <c r="I397" s="14">
        <f>სააგენტო!I397</f>
        <v>0</v>
      </c>
      <c r="J397" s="14">
        <f>სააგენტო!J397</f>
        <v>0</v>
      </c>
      <c r="K397" s="14">
        <f>სააგენტო!K397</f>
        <v>0</v>
      </c>
      <c r="L397" s="44">
        <f>სააგენტო!L397</f>
        <v>0</v>
      </c>
      <c r="M397" s="53" t="str">
        <f>სააგენტო!M397</f>
        <v/>
      </c>
      <c r="N397" s="63">
        <f>სააგენტო!N397</f>
        <v>0</v>
      </c>
      <c r="O397" s="53" t="str">
        <f>სააგენტო!T397</f>
        <v/>
      </c>
      <c r="P397" s="63">
        <f>G397+სააგენტო!O397-K397</f>
        <v>0</v>
      </c>
    </row>
    <row r="398" spans="1:16" s="6" customFormat="1" x14ac:dyDescent="0.25">
      <c r="A398" s="6" t="str">
        <f>სააგენტო!A398</f>
        <v>b</v>
      </c>
      <c r="B398" s="69" t="str">
        <f>სააგენტო!B398</f>
        <v/>
      </c>
      <c r="C398" s="13" t="str">
        <f>სააგენტო!C398</f>
        <v>ფინანსური აქტივების ზრდა</v>
      </c>
      <c r="D398" s="14">
        <f>სააგენტო!D398</f>
        <v>0</v>
      </c>
      <c r="E398" s="14">
        <f>სააგენტო!E398</f>
        <v>0</v>
      </c>
      <c r="F398" s="44">
        <f>სააგენტო!F398</f>
        <v>0</v>
      </c>
      <c r="G398" s="44">
        <f>სააგენტო!G398</f>
        <v>0</v>
      </c>
      <c r="H398" s="53" t="str">
        <f>სააგენტო!H398</f>
        <v/>
      </c>
      <c r="I398" s="14">
        <f>სააგენტო!I398</f>
        <v>0</v>
      </c>
      <c r="J398" s="14">
        <f>სააგენტო!J398</f>
        <v>0</v>
      </c>
      <c r="K398" s="14">
        <f>სააგენტო!K398</f>
        <v>0</v>
      </c>
      <c r="L398" s="44">
        <f>სააგენტო!L398</f>
        <v>0</v>
      </c>
      <c r="M398" s="53" t="str">
        <f>სააგენტო!M398</f>
        <v/>
      </c>
      <c r="N398" s="63">
        <f>სააგენტო!N398</f>
        <v>0</v>
      </c>
      <c r="O398" s="53" t="str">
        <f>სააგენტო!T398</f>
        <v/>
      </c>
      <c r="P398" s="63">
        <f>G398+სააგენტო!O398-K398</f>
        <v>0</v>
      </c>
    </row>
    <row r="399" spans="1:16" s="6" customFormat="1" ht="15.75" thickBot="1" x14ac:dyDescent="0.3">
      <c r="A399" s="6" t="str">
        <f>სააგენტო!A399</f>
        <v>b</v>
      </c>
      <c r="B399" s="71" t="str">
        <f>სააგენტო!B399</f>
        <v/>
      </c>
      <c r="C399" s="17" t="str">
        <f>სააგენტო!C399</f>
        <v>ვალდებულებების კლება</v>
      </c>
      <c r="D399" s="18">
        <f>სააგენტო!D399</f>
        <v>0</v>
      </c>
      <c r="E399" s="18">
        <f>სააგენტო!E399</f>
        <v>0</v>
      </c>
      <c r="F399" s="46">
        <f>სააგენტო!F399</f>
        <v>0</v>
      </c>
      <c r="G399" s="46">
        <f>სააგენტო!G399</f>
        <v>0</v>
      </c>
      <c r="H399" s="55" t="str">
        <f>სააგენტო!H399</f>
        <v/>
      </c>
      <c r="I399" s="18">
        <f>სააგენტო!I399</f>
        <v>0</v>
      </c>
      <c r="J399" s="18">
        <f>სააგენტო!J399</f>
        <v>0</v>
      </c>
      <c r="K399" s="18">
        <f>სააგენტო!K399</f>
        <v>0</v>
      </c>
      <c r="L399" s="46">
        <f>სააგენტო!L399</f>
        <v>0</v>
      </c>
      <c r="M399" s="55" t="str">
        <f>სააგენტო!M399</f>
        <v/>
      </c>
      <c r="N399" s="65">
        <f>სააგენტო!N399</f>
        <v>0</v>
      </c>
      <c r="O399" s="55" t="str">
        <f>სააგენტო!T399</f>
        <v/>
      </c>
      <c r="P399" s="65">
        <f>G399+სააგენტო!O399-K399</f>
        <v>0</v>
      </c>
    </row>
    <row r="400" spans="1:16" s="6" customFormat="1" ht="33" thickTop="1" thickBot="1" x14ac:dyDescent="0.3">
      <c r="A400" s="6" t="str">
        <f>სააგენტო!A400</f>
        <v>a</v>
      </c>
      <c r="B400" s="67" t="str">
        <f>სააგენტო!B400</f>
        <v>35 02 03 03</v>
      </c>
      <c r="C400" s="19" t="s">
        <v>236</v>
      </c>
      <c r="D400" s="7">
        <f>სააგენტო!D400</f>
        <v>800</v>
      </c>
      <c r="E400" s="7">
        <f>სააგენტო!E400</f>
        <v>520.1</v>
      </c>
      <c r="F400" s="40">
        <f>სააგენტო!F400</f>
        <v>383.6</v>
      </c>
      <c r="G400" s="40">
        <f>სააგენტო!G400</f>
        <v>383.02600000000001</v>
      </c>
      <c r="H400" s="49">
        <f>სააგენტო!H400</f>
        <v>0.99850364963503646</v>
      </c>
      <c r="I400" s="7">
        <f>სააგენტო!I400</f>
        <v>0</v>
      </c>
      <c r="J400" s="7">
        <f>სააგენტო!J400</f>
        <v>42.28</v>
      </c>
      <c r="K400" s="7">
        <f>სააგენტო!K400</f>
        <v>49.37700000000001</v>
      </c>
      <c r="L400" s="40">
        <f>სააგენტო!L400</f>
        <v>0.57400000000001228</v>
      </c>
      <c r="M400" s="49">
        <f>სააგენტო!M400</f>
        <v>0.73644683714670256</v>
      </c>
      <c r="N400" s="59">
        <f>სააგენტო!N400</f>
        <v>137.07400000000001</v>
      </c>
      <c r="O400" s="49">
        <f>სააგენტო!T400</f>
        <v>1.0248529129013653</v>
      </c>
      <c r="P400" s="59">
        <f>G400+სააგენტო!O400-K400</f>
        <v>483.64900000000006</v>
      </c>
    </row>
    <row r="401" spans="1:16" s="6" customFormat="1" ht="18.75" thickTop="1" x14ac:dyDescent="0.25">
      <c r="A401" s="6" t="str">
        <f>სააგენტო!A401</f>
        <v>b</v>
      </c>
      <c r="B401" s="69" t="str">
        <f>სააგენტო!B401</f>
        <v/>
      </c>
      <c r="C401" s="8" t="str">
        <f>სააგენტო!C401</f>
        <v>ხარჯები</v>
      </c>
      <c r="D401" s="9">
        <f>სააგენტო!D401</f>
        <v>800</v>
      </c>
      <c r="E401" s="9">
        <f>სააგენტო!E401</f>
        <v>520.1</v>
      </c>
      <c r="F401" s="41">
        <f>სააგენტო!F401</f>
        <v>383.6</v>
      </c>
      <c r="G401" s="41">
        <f>სააგენტო!G401</f>
        <v>383.02600000000001</v>
      </c>
      <c r="H401" s="50">
        <f>სააგენტო!H401</f>
        <v>0.99850364963503646</v>
      </c>
      <c r="I401" s="9">
        <f>სააგენტო!I401</f>
        <v>0</v>
      </c>
      <c r="J401" s="9">
        <f>სააგენტო!J401</f>
        <v>42.28</v>
      </c>
      <c r="K401" s="9">
        <f>სააგენტო!K401</f>
        <v>49.37700000000001</v>
      </c>
      <c r="L401" s="41">
        <f>სააგენტო!L401</f>
        <v>0.57400000000001228</v>
      </c>
      <c r="M401" s="50">
        <f>სააგენტო!M401</f>
        <v>0.73644683714670256</v>
      </c>
      <c r="N401" s="60">
        <f>სააგენტო!N401</f>
        <v>137.07400000000001</v>
      </c>
      <c r="O401" s="50">
        <f>სააგენტო!T401</f>
        <v>1.0248529129013653</v>
      </c>
      <c r="P401" s="60">
        <f>G401+სააგენტო!O401-K401</f>
        <v>483.64900000000006</v>
      </c>
    </row>
    <row r="402" spans="1:16" s="6" customFormat="1" ht="18" x14ac:dyDescent="0.25">
      <c r="A402" s="6" t="str">
        <f>სააგენტო!A402</f>
        <v>b</v>
      </c>
      <c r="B402" s="70" t="str">
        <f>სააგენტო!B402</f>
        <v/>
      </c>
      <c r="C402" s="29" t="str">
        <f>სააგენტო!C402</f>
        <v>შრომის ანაზღაურება</v>
      </c>
      <c r="D402" s="12">
        <f>სააგენტო!D402</f>
        <v>0</v>
      </c>
      <c r="E402" s="12">
        <f>სააგენტო!E402</f>
        <v>0</v>
      </c>
      <c r="F402" s="43">
        <f>სააგენტო!F402</f>
        <v>0</v>
      </c>
      <c r="G402" s="43">
        <f>სააგენტო!G402</f>
        <v>0</v>
      </c>
      <c r="H402" s="52" t="str">
        <f>სააგენტო!H402</f>
        <v/>
      </c>
      <c r="I402" s="12">
        <f>სააგენტო!I402</f>
        <v>0</v>
      </c>
      <c r="J402" s="12">
        <f>სააგენტო!J402</f>
        <v>0</v>
      </c>
      <c r="K402" s="12">
        <f>სააგენტო!K402</f>
        <v>0</v>
      </c>
      <c r="L402" s="43">
        <f>სააგენტო!L402</f>
        <v>0</v>
      </c>
      <c r="M402" s="52" t="str">
        <f>სააგენტო!M402</f>
        <v/>
      </c>
      <c r="N402" s="62">
        <f>სააგენტო!N402</f>
        <v>0</v>
      </c>
      <c r="O402" s="52" t="str">
        <f>სააგენტო!T402</f>
        <v/>
      </c>
      <c r="P402" s="62">
        <f>G402+სააგენტო!O402-K402</f>
        <v>0</v>
      </c>
    </row>
    <row r="403" spans="1:16" s="6" customFormat="1" ht="18" x14ac:dyDescent="0.25">
      <c r="A403" s="6" t="str">
        <f>სააგენტო!A403</f>
        <v>b</v>
      </c>
      <c r="B403" s="70" t="str">
        <f>სააგენტო!B403</f>
        <v/>
      </c>
      <c r="C403" s="29" t="str">
        <f>სააგენტო!C403</f>
        <v>საქონელი და მომსახურება</v>
      </c>
      <c r="D403" s="11">
        <f>სააგენტო!D403</f>
        <v>800</v>
      </c>
      <c r="E403" s="11">
        <f>სააგენტო!E403</f>
        <v>520.1</v>
      </c>
      <c r="F403" s="42">
        <f>სააგენტო!F403</f>
        <v>383.6</v>
      </c>
      <c r="G403" s="42">
        <f>სააგენტო!G403</f>
        <v>383.02600000000001</v>
      </c>
      <c r="H403" s="51">
        <f>სააგენტო!H403</f>
        <v>0.99850364963503646</v>
      </c>
      <c r="I403" s="11">
        <f>სააგენტო!I403</f>
        <v>0</v>
      </c>
      <c r="J403" s="11">
        <f>სააგენტო!J403</f>
        <v>42.28</v>
      </c>
      <c r="K403" s="11">
        <f>სააგენტო!K403</f>
        <v>49.37700000000001</v>
      </c>
      <c r="L403" s="42">
        <f>სააგენტო!L403</f>
        <v>0.57400000000001228</v>
      </c>
      <c r="M403" s="51">
        <f>სააგენტო!M403</f>
        <v>0.73644683714670256</v>
      </c>
      <c r="N403" s="61">
        <f>სააგენტო!N403</f>
        <v>137.07400000000001</v>
      </c>
      <c r="O403" s="51">
        <f>სააგენტო!T403</f>
        <v>1.0248529129013653</v>
      </c>
      <c r="P403" s="61">
        <f>G403+სააგენტო!O403-K403</f>
        <v>483.64900000000006</v>
      </c>
    </row>
    <row r="404" spans="1:16" s="6" customFormat="1" ht="18" x14ac:dyDescent="0.25">
      <c r="A404" s="6" t="str">
        <f>სააგენტო!A404</f>
        <v>b</v>
      </c>
      <c r="B404" s="70" t="str">
        <f>სააგენტო!B404</f>
        <v/>
      </c>
      <c r="C404" s="29" t="str">
        <f>სააგენტო!C404</f>
        <v>პროცენტი</v>
      </c>
      <c r="D404" s="12">
        <f>სააგენტო!D404</f>
        <v>0</v>
      </c>
      <c r="E404" s="12">
        <f>სააგენტო!E404</f>
        <v>0</v>
      </c>
      <c r="F404" s="43">
        <f>სააგენტო!F404</f>
        <v>0</v>
      </c>
      <c r="G404" s="43">
        <f>სააგენტო!G404</f>
        <v>0</v>
      </c>
      <c r="H404" s="52" t="str">
        <f>სააგენტო!H404</f>
        <v/>
      </c>
      <c r="I404" s="12">
        <f>სააგენტო!I404</f>
        <v>0</v>
      </c>
      <c r="J404" s="12">
        <f>სააგენტო!J404</f>
        <v>0</v>
      </c>
      <c r="K404" s="12">
        <f>სააგენტო!K404</f>
        <v>0</v>
      </c>
      <c r="L404" s="43">
        <f>სააგენტო!L404</f>
        <v>0</v>
      </c>
      <c r="M404" s="52" t="str">
        <f>სააგენტო!M404</f>
        <v/>
      </c>
      <c r="N404" s="62">
        <f>სააგენტო!N404</f>
        <v>0</v>
      </c>
      <c r="O404" s="52" t="str">
        <f>სააგენტო!T404</f>
        <v/>
      </c>
      <c r="P404" s="62">
        <f>G404+სააგენტო!O404-K404</f>
        <v>0</v>
      </c>
    </row>
    <row r="405" spans="1:16" s="6" customFormat="1" ht="18" x14ac:dyDescent="0.25">
      <c r="A405" s="6" t="str">
        <f>სააგენტო!A405</f>
        <v>b</v>
      </c>
      <c r="B405" s="70" t="str">
        <f>სააგენტო!B405</f>
        <v/>
      </c>
      <c r="C405" s="29" t="str">
        <f>სააგენტო!C405</f>
        <v>სუბსიდიები</v>
      </c>
      <c r="D405" s="12">
        <f>სააგენტო!D405</f>
        <v>0</v>
      </c>
      <c r="E405" s="12">
        <f>სააგენტო!E405</f>
        <v>0</v>
      </c>
      <c r="F405" s="43">
        <f>სააგენტო!F405</f>
        <v>0</v>
      </c>
      <c r="G405" s="43">
        <f>სააგენტო!G405</f>
        <v>0</v>
      </c>
      <c r="H405" s="52" t="str">
        <f>სააგენტო!H405</f>
        <v/>
      </c>
      <c r="I405" s="12">
        <f>სააგენტო!I405</f>
        <v>0</v>
      </c>
      <c r="J405" s="12">
        <f>სააგენტო!J405</f>
        <v>0</v>
      </c>
      <c r="K405" s="12">
        <f>სააგენტო!K405</f>
        <v>0</v>
      </c>
      <c r="L405" s="43">
        <f>სააგენტო!L405</f>
        <v>0</v>
      </c>
      <c r="M405" s="52" t="str">
        <f>სააგენტო!M405</f>
        <v/>
      </c>
      <c r="N405" s="62">
        <f>სააგენტო!N405</f>
        <v>0</v>
      </c>
      <c r="O405" s="52" t="str">
        <f>სააგენტო!T405</f>
        <v/>
      </c>
      <c r="P405" s="62">
        <f>G405+სააგენტო!O405-K405</f>
        <v>0</v>
      </c>
    </row>
    <row r="406" spans="1:16" s="6" customFormat="1" ht="18" x14ac:dyDescent="0.25">
      <c r="A406" s="6" t="str">
        <f>სააგენტო!A406</f>
        <v>b</v>
      </c>
      <c r="B406" s="70" t="str">
        <f>სააგენტო!B406</f>
        <v/>
      </c>
      <c r="C406" s="29" t="str">
        <f>სააგენტო!C406</f>
        <v>გრანტები</v>
      </c>
      <c r="D406" s="12">
        <f>სააგენტო!D406</f>
        <v>0</v>
      </c>
      <c r="E406" s="12">
        <f>სააგენტო!E406</f>
        <v>0</v>
      </c>
      <c r="F406" s="43">
        <f>სააგენტო!F406</f>
        <v>0</v>
      </c>
      <c r="G406" s="43">
        <f>სააგენტო!G406</f>
        <v>0</v>
      </c>
      <c r="H406" s="52" t="str">
        <f>სააგენტო!H406</f>
        <v/>
      </c>
      <c r="I406" s="12">
        <f>სააგენტო!I406</f>
        <v>0</v>
      </c>
      <c r="J406" s="12">
        <f>სააგენტო!J406</f>
        <v>0</v>
      </c>
      <c r="K406" s="12">
        <f>სააგენტო!K406</f>
        <v>0</v>
      </c>
      <c r="L406" s="43">
        <f>სააგენტო!L406</f>
        <v>0</v>
      </c>
      <c r="M406" s="52" t="str">
        <f>სააგენტო!M406</f>
        <v/>
      </c>
      <c r="N406" s="62">
        <f>სააგენტო!N406</f>
        <v>0</v>
      </c>
      <c r="O406" s="52" t="str">
        <f>სააგენტო!T406</f>
        <v/>
      </c>
      <c r="P406" s="62">
        <f>G406+სააგენტო!O406-K406</f>
        <v>0</v>
      </c>
    </row>
    <row r="407" spans="1:16" s="6" customFormat="1" ht="18" x14ac:dyDescent="0.25">
      <c r="A407" s="6" t="str">
        <f>სააგენტო!A407</f>
        <v>b</v>
      </c>
      <c r="B407" s="70" t="str">
        <f>სააგენტო!B407</f>
        <v/>
      </c>
      <c r="C407" s="29" t="str">
        <f>სააგენტო!C407</f>
        <v>სოციალური უზრუნველყოფა</v>
      </c>
      <c r="D407" s="12">
        <f>სააგენტო!D407</f>
        <v>0</v>
      </c>
      <c r="E407" s="12">
        <f>სააგენტო!E407</f>
        <v>0</v>
      </c>
      <c r="F407" s="43">
        <f>სააგენტო!F407</f>
        <v>0</v>
      </c>
      <c r="G407" s="43">
        <f>სააგენტო!G407</f>
        <v>0</v>
      </c>
      <c r="H407" s="52" t="str">
        <f>სააგენტო!H407</f>
        <v/>
      </c>
      <c r="I407" s="12">
        <f>სააგენტო!I407</f>
        <v>0</v>
      </c>
      <c r="J407" s="12">
        <f>სააგენტო!J407</f>
        <v>0</v>
      </c>
      <c r="K407" s="12">
        <f>სააგენტო!K407</f>
        <v>0</v>
      </c>
      <c r="L407" s="43">
        <f>სააგენტო!L407</f>
        <v>0</v>
      </c>
      <c r="M407" s="52" t="str">
        <f>სააგენტო!M407</f>
        <v/>
      </c>
      <c r="N407" s="62">
        <f>სააგენტო!N407</f>
        <v>0</v>
      </c>
      <c r="O407" s="52" t="str">
        <f>სააგენტო!T407</f>
        <v/>
      </c>
      <c r="P407" s="62">
        <f>G407+სააგენტო!O407-K407</f>
        <v>0</v>
      </c>
    </row>
    <row r="408" spans="1:16" s="6" customFormat="1" ht="18" x14ac:dyDescent="0.25">
      <c r="A408" s="6" t="str">
        <f>სააგენტო!A408</f>
        <v>b</v>
      </c>
      <c r="B408" s="70" t="str">
        <f>სააგენტო!B408</f>
        <v/>
      </c>
      <c r="C408" s="29" t="str">
        <f>სააგენტო!C408</f>
        <v>სხვა ხარჯები</v>
      </c>
      <c r="D408" s="12">
        <f>სააგენტო!D408</f>
        <v>0</v>
      </c>
      <c r="E408" s="12">
        <f>სააგენტო!E408</f>
        <v>0</v>
      </c>
      <c r="F408" s="43">
        <f>სააგენტო!F408</f>
        <v>0</v>
      </c>
      <c r="G408" s="43">
        <f>სააგენტო!G408</f>
        <v>0</v>
      </c>
      <c r="H408" s="52" t="str">
        <f>სააგენტო!H408</f>
        <v/>
      </c>
      <c r="I408" s="12">
        <f>სააგენტო!I408</f>
        <v>0</v>
      </c>
      <c r="J408" s="12">
        <f>სააგენტო!J408</f>
        <v>0</v>
      </c>
      <c r="K408" s="12">
        <f>სააგენტო!K408</f>
        <v>0</v>
      </c>
      <c r="L408" s="43">
        <f>სააგენტო!L408</f>
        <v>0</v>
      </c>
      <c r="M408" s="52" t="str">
        <f>სააგენტო!M408</f>
        <v/>
      </c>
      <c r="N408" s="62">
        <f>სააგენტო!N408</f>
        <v>0</v>
      </c>
      <c r="O408" s="52" t="str">
        <f>სააგენტო!T408</f>
        <v/>
      </c>
      <c r="P408" s="62">
        <f>G408+სააგენტო!O408-K408</f>
        <v>0</v>
      </c>
    </row>
    <row r="409" spans="1:16" s="6" customFormat="1" x14ac:dyDescent="0.25">
      <c r="A409" s="6" t="str">
        <f>სააგენტო!A409</f>
        <v>b</v>
      </c>
      <c r="B409" s="69" t="str">
        <f>სააგენტო!B409</f>
        <v/>
      </c>
      <c r="C409" s="13" t="str">
        <f>სააგენტო!C409</f>
        <v>არაფინანსური აქტივების ზრდა</v>
      </c>
      <c r="D409" s="14">
        <f>სააგენტო!D409</f>
        <v>0</v>
      </c>
      <c r="E409" s="14">
        <f>სააგენტო!E409</f>
        <v>0</v>
      </c>
      <c r="F409" s="44">
        <f>სააგენტო!F409</f>
        <v>0</v>
      </c>
      <c r="G409" s="44">
        <f>სააგენტო!G409</f>
        <v>0</v>
      </c>
      <c r="H409" s="53" t="str">
        <f>სააგენტო!H409</f>
        <v/>
      </c>
      <c r="I409" s="14">
        <f>სააგენტო!I409</f>
        <v>0</v>
      </c>
      <c r="J409" s="14">
        <f>სააგენტო!J409</f>
        <v>0</v>
      </c>
      <c r="K409" s="14">
        <f>სააგენტო!K409</f>
        <v>0</v>
      </c>
      <c r="L409" s="44">
        <f>სააგენტო!L409</f>
        <v>0</v>
      </c>
      <c r="M409" s="53" t="str">
        <f>სააგენტო!M409</f>
        <v/>
      </c>
      <c r="N409" s="63">
        <f>სააგენტო!N409</f>
        <v>0</v>
      </c>
      <c r="O409" s="53" t="str">
        <f>სააგენტო!T409</f>
        <v/>
      </c>
      <c r="P409" s="63">
        <f>G409+სააგენტო!O409-K409</f>
        <v>0</v>
      </c>
    </row>
    <row r="410" spans="1:16" s="6" customFormat="1" x14ac:dyDescent="0.25">
      <c r="A410" s="6" t="str">
        <f>სააგენტო!A410</f>
        <v>b</v>
      </c>
      <c r="B410" s="69" t="str">
        <f>სააგენტო!B410</f>
        <v/>
      </c>
      <c r="C410" s="13" t="str">
        <f>სააგენტო!C410</f>
        <v>ფინანსური აქტივების ზრდა</v>
      </c>
      <c r="D410" s="14">
        <f>სააგენტო!D410</f>
        <v>0</v>
      </c>
      <c r="E410" s="14">
        <f>სააგენტო!E410</f>
        <v>0</v>
      </c>
      <c r="F410" s="44">
        <f>სააგენტო!F410</f>
        <v>0</v>
      </c>
      <c r="G410" s="44">
        <f>სააგენტო!G410</f>
        <v>0</v>
      </c>
      <c r="H410" s="53" t="str">
        <f>სააგენტო!H410</f>
        <v/>
      </c>
      <c r="I410" s="14">
        <f>სააგენტო!I410</f>
        <v>0</v>
      </c>
      <c r="J410" s="14">
        <f>სააგენტო!J410</f>
        <v>0</v>
      </c>
      <c r="K410" s="14">
        <f>სააგენტო!K410</f>
        <v>0</v>
      </c>
      <c r="L410" s="44">
        <f>სააგენტო!L410</f>
        <v>0</v>
      </c>
      <c r="M410" s="53" t="str">
        <f>სააგენტო!M410</f>
        <v/>
      </c>
      <c r="N410" s="63">
        <f>სააგენტო!N410</f>
        <v>0</v>
      </c>
      <c r="O410" s="53" t="str">
        <f>სააგენტო!T410</f>
        <v/>
      </c>
      <c r="P410" s="63">
        <f>G410+სააგენტო!O410-K410</f>
        <v>0</v>
      </c>
    </row>
    <row r="411" spans="1:16" s="6" customFormat="1" ht="15.75" thickBot="1" x14ac:dyDescent="0.3">
      <c r="A411" s="6" t="str">
        <f>სააგენტო!A411</f>
        <v>b</v>
      </c>
      <c r="B411" s="71" t="str">
        <f>სააგენტო!B411</f>
        <v/>
      </c>
      <c r="C411" s="17" t="str">
        <f>სააგენტო!C411</f>
        <v>ვალდებულებების კლება</v>
      </c>
      <c r="D411" s="18">
        <f>სააგენტო!D411</f>
        <v>0</v>
      </c>
      <c r="E411" s="18">
        <f>სააგენტო!E411</f>
        <v>0</v>
      </c>
      <c r="F411" s="46">
        <f>სააგენტო!F411</f>
        <v>0</v>
      </c>
      <c r="G411" s="46">
        <f>სააგენტო!G411</f>
        <v>0</v>
      </c>
      <c r="H411" s="55" t="str">
        <f>სააგენტო!H411</f>
        <v/>
      </c>
      <c r="I411" s="18">
        <f>სააგენტო!I411</f>
        <v>0</v>
      </c>
      <c r="J411" s="18">
        <f>სააგენტო!J411</f>
        <v>0</v>
      </c>
      <c r="K411" s="18">
        <f>სააგენტო!K411</f>
        <v>0</v>
      </c>
      <c r="L411" s="46">
        <f>სააგენტო!L411</f>
        <v>0</v>
      </c>
      <c r="M411" s="55" t="str">
        <f>სააგენტო!M411</f>
        <v/>
      </c>
      <c r="N411" s="65">
        <f>სააგენტო!N411</f>
        <v>0</v>
      </c>
      <c r="O411" s="55" t="str">
        <f>სააგენტო!T411</f>
        <v/>
      </c>
      <c r="P411" s="65">
        <f>G411+სააგენტო!O411-K411</f>
        <v>0</v>
      </c>
    </row>
    <row r="412" spans="1:16" s="6" customFormat="1" ht="37.5" customHeight="1" thickTop="1" thickBot="1" x14ac:dyDescent="0.3">
      <c r="A412" s="6" t="str">
        <f>სააგენტო!A412</f>
        <v>a</v>
      </c>
      <c r="B412" s="67" t="str">
        <f>სააგენტო!B412</f>
        <v>35 02 03 04</v>
      </c>
      <c r="C412" s="19" t="s">
        <v>237</v>
      </c>
      <c r="D412" s="7">
        <f>სააგენტო!D412</f>
        <v>1000</v>
      </c>
      <c r="E412" s="7">
        <f>სააგენტო!E412</f>
        <v>984.3</v>
      </c>
      <c r="F412" s="40">
        <f>სააგენტო!F412</f>
        <v>733.3</v>
      </c>
      <c r="G412" s="40">
        <f>სააგენტო!G412</f>
        <v>732.97</v>
      </c>
      <c r="H412" s="49">
        <f>სააგენტო!H412</f>
        <v>0.99954997954452485</v>
      </c>
      <c r="I412" s="7">
        <f>სააგენტო!I412</f>
        <v>0</v>
      </c>
      <c r="J412" s="7">
        <f>სააგენტო!J412</f>
        <v>82.384000000000015</v>
      </c>
      <c r="K412" s="7">
        <f>სააგენტო!K412</f>
        <v>80.874000000000024</v>
      </c>
      <c r="L412" s="40">
        <f>სააგენტო!L412</f>
        <v>0.32999999999992724</v>
      </c>
      <c r="M412" s="49">
        <f>სააგენტო!M412</f>
        <v>0.74466118053439001</v>
      </c>
      <c r="N412" s="59">
        <f>სააგენტო!N412</f>
        <v>251.32999999999993</v>
      </c>
      <c r="O412" s="49">
        <f>სააგენტო!T412</f>
        <v>0.99996952148735141</v>
      </c>
      <c r="P412" s="59">
        <f>G412+სააგენტო!O412-K412</f>
        <v>913.096</v>
      </c>
    </row>
    <row r="413" spans="1:16" s="6" customFormat="1" ht="18.75" thickTop="1" x14ac:dyDescent="0.25">
      <c r="A413" s="6" t="str">
        <f>სააგენტო!A413</f>
        <v>b</v>
      </c>
      <c r="B413" s="69" t="str">
        <f>სააგენტო!B413</f>
        <v/>
      </c>
      <c r="C413" s="8" t="str">
        <f>სააგენტო!C413</f>
        <v>ხარჯები</v>
      </c>
      <c r="D413" s="9">
        <f>სააგენტო!D413</f>
        <v>1000</v>
      </c>
      <c r="E413" s="9">
        <f>სააგენტო!E413</f>
        <v>984.3</v>
      </c>
      <c r="F413" s="41">
        <f>სააგენტო!F413</f>
        <v>733.3</v>
      </c>
      <c r="G413" s="41">
        <f>სააგენტო!G413</f>
        <v>732.97</v>
      </c>
      <c r="H413" s="50">
        <f>სააგენტო!H413</f>
        <v>0.99954997954452485</v>
      </c>
      <c r="I413" s="9">
        <f>სააგენტო!I413</f>
        <v>0</v>
      </c>
      <c r="J413" s="9">
        <f>სააგენტო!J413</f>
        <v>82.384000000000015</v>
      </c>
      <c r="K413" s="9">
        <f>სააგენტო!K413</f>
        <v>80.874000000000024</v>
      </c>
      <c r="L413" s="41">
        <f>სააგენტო!L413</f>
        <v>0.32999999999992724</v>
      </c>
      <c r="M413" s="50">
        <f>სააგენტო!M413</f>
        <v>0.74466118053439001</v>
      </c>
      <c r="N413" s="60">
        <f>სააგენტო!N413</f>
        <v>251.32999999999993</v>
      </c>
      <c r="O413" s="50">
        <f>სააგენტო!T413</f>
        <v>0.99996952148735141</v>
      </c>
      <c r="P413" s="60">
        <f>G413+სააგენტო!O413-K413</f>
        <v>913.096</v>
      </c>
    </row>
    <row r="414" spans="1:16" s="6" customFormat="1" ht="18" x14ac:dyDescent="0.25">
      <c r="A414" s="6" t="str">
        <f>სააგენტო!A414</f>
        <v>b</v>
      </c>
      <c r="B414" s="70" t="str">
        <f>სააგენტო!B414</f>
        <v/>
      </c>
      <c r="C414" s="29" t="str">
        <f>სააგენტო!C414</f>
        <v>შრომის ანაზღაურება</v>
      </c>
      <c r="D414" s="12">
        <f>სააგენტო!D414</f>
        <v>0</v>
      </c>
      <c r="E414" s="12">
        <f>სააგენტო!E414</f>
        <v>0</v>
      </c>
      <c r="F414" s="43">
        <f>სააგენტო!F414</f>
        <v>0</v>
      </c>
      <c r="G414" s="43">
        <f>სააგენტო!G414</f>
        <v>0</v>
      </c>
      <c r="H414" s="52" t="str">
        <f>სააგენტო!H414</f>
        <v/>
      </c>
      <c r="I414" s="12">
        <f>სააგენტო!I414</f>
        <v>0</v>
      </c>
      <c r="J414" s="12">
        <f>სააგენტო!J414</f>
        <v>0</v>
      </c>
      <c r="K414" s="12">
        <f>სააგენტო!K414</f>
        <v>0</v>
      </c>
      <c r="L414" s="43">
        <f>სააგენტო!L414</f>
        <v>0</v>
      </c>
      <c r="M414" s="52" t="str">
        <f>სააგენტო!M414</f>
        <v/>
      </c>
      <c r="N414" s="62">
        <f>სააგენტო!N414</f>
        <v>0</v>
      </c>
      <c r="O414" s="52" t="str">
        <f>სააგენტო!T414</f>
        <v/>
      </c>
      <c r="P414" s="62">
        <f>G414+სააგენტო!O414-K414</f>
        <v>0</v>
      </c>
    </row>
    <row r="415" spans="1:16" s="6" customFormat="1" ht="18" x14ac:dyDescent="0.25">
      <c r="A415" s="6" t="str">
        <f>სააგენტო!A415</f>
        <v>b</v>
      </c>
      <c r="B415" s="70" t="str">
        <f>სააგენტო!B415</f>
        <v/>
      </c>
      <c r="C415" s="29" t="str">
        <f>სააგენტო!C415</f>
        <v>საქონელი და მომსახურება</v>
      </c>
      <c r="D415" s="12">
        <f>სააგენტო!D415</f>
        <v>0</v>
      </c>
      <c r="E415" s="12">
        <f>სააგენტო!E415</f>
        <v>0</v>
      </c>
      <c r="F415" s="43">
        <f>სააგენტო!F415</f>
        <v>0</v>
      </c>
      <c r="G415" s="43">
        <f>სააგენტო!G415</f>
        <v>0</v>
      </c>
      <c r="H415" s="52" t="str">
        <f>სააგენტო!H415</f>
        <v/>
      </c>
      <c r="I415" s="12">
        <f>სააგენტო!I415</f>
        <v>0</v>
      </c>
      <c r="J415" s="12">
        <f>სააგენტო!J415</f>
        <v>0</v>
      </c>
      <c r="K415" s="12">
        <f>სააგენტო!K415</f>
        <v>0</v>
      </c>
      <c r="L415" s="43">
        <f>სააგენტო!L415</f>
        <v>0</v>
      </c>
      <c r="M415" s="52" t="str">
        <f>სააგენტო!M415</f>
        <v/>
      </c>
      <c r="N415" s="62">
        <f>სააგენტო!N415</f>
        <v>0</v>
      </c>
      <c r="O415" s="52" t="str">
        <f>სააგენტო!T415</f>
        <v/>
      </c>
      <c r="P415" s="62">
        <f>G415+სააგენტო!O415-K415</f>
        <v>0</v>
      </c>
    </row>
    <row r="416" spans="1:16" s="6" customFormat="1" ht="18" x14ac:dyDescent="0.25">
      <c r="A416" s="6" t="str">
        <f>სააგენტო!A416</f>
        <v>b</v>
      </c>
      <c r="B416" s="70" t="str">
        <f>სააგენტო!B416</f>
        <v/>
      </c>
      <c r="C416" s="29" t="str">
        <f>სააგენტო!C416</f>
        <v>პროცენტი</v>
      </c>
      <c r="D416" s="12">
        <f>სააგენტო!D416</f>
        <v>0</v>
      </c>
      <c r="E416" s="12">
        <f>სააგენტო!E416</f>
        <v>0</v>
      </c>
      <c r="F416" s="43">
        <f>სააგენტო!F416</f>
        <v>0</v>
      </c>
      <c r="G416" s="43">
        <f>სააგენტო!G416</f>
        <v>0</v>
      </c>
      <c r="H416" s="52" t="str">
        <f>სააგენტო!H416</f>
        <v/>
      </c>
      <c r="I416" s="12">
        <f>სააგენტო!I416</f>
        <v>0</v>
      </c>
      <c r="J416" s="12">
        <f>სააგენტო!J416</f>
        <v>0</v>
      </c>
      <c r="K416" s="12">
        <f>სააგენტო!K416</f>
        <v>0</v>
      </c>
      <c r="L416" s="43">
        <f>სააგენტო!L416</f>
        <v>0</v>
      </c>
      <c r="M416" s="52" t="str">
        <f>სააგენტო!M416</f>
        <v/>
      </c>
      <c r="N416" s="62">
        <f>სააგენტო!N416</f>
        <v>0</v>
      </c>
      <c r="O416" s="52" t="str">
        <f>სააგენტო!T416</f>
        <v/>
      </c>
      <c r="P416" s="62">
        <f>G416+სააგენტო!O416-K416</f>
        <v>0</v>
      </c>
    </row>
    <row r="417" spans="1:16" s="6" customFormat="1" ht="18" x14ac:dyDescent="0.25">
      <c r="A417" s="6" t="str">
        <f>სააგენტო!A417</f>
        <v>b</v>
      </c>
      <c r="B417" s="70" t="str">
        <f>სააგენტო!B417</f>
        <v/>
      </c>
      <c r="C417" s="29" t="str">
        <f>სააგენტო!C417</f>
        <v>სუბსიდიები</v>
      </c>
      <c r="D417" s="12">
        <f>სააგენტო!D417</f>
        <v>0</v>
      </c>
      <c r="E417" s="12">
        <f>სააგენტო!E417</f>
        <v>0</v>
      </c>
      <c r="F417" s="43">
        <f>სააგენტო!F417</f>
        <v>0</v>
      </c>
      <c r="G417" s="43">
        <f>სააგენტო!G417</f>
        <v>0</v>
      </c>
      <c r="H417" s="52" t="str">
        <f>სააგენტო!H417</f>
        <v/>
      </c>
      <c r="I417" s="12">
        <f>სააგენტო!I417</f>
        <v>0</v>
      </c>
      <c r="J417" s="12">
        <f>სააგენტო!J417</f>
        <v>0</v>
      </c>
      <c r="K417" s="12">
        <f>სააგენტო!K417</f>
        <v>0</v>
      </c>
      <c r="L417" s="43">
        <f>სააგენტო!L417</f>
        <v>0</v>
      </c>
      <c r="M417" s="52" t="str">
        <f>სააგენტო!M417</f>
        <v/>
      </c>
      <c r="N417" s="62">
        <f>სააგენტო!N417</f>
        <v>0</v>
      </c>
      <c r="O417" s="52" t="str">
        <f>სააგენტო!T417</f>
        <v/>
      </c>
      <c r="P417" s="62">
        <f>G417+სააგენტო!O417-K417</f>
        <v>0</v>
      </c>
    </row>
    <row r="418" spans="1:16" s="6" customFormat="1" ht="18" x14ac:dyDescent="0.25">
      <c r="A418" s="6" t="str">
        <f>სააგენტო!A418</f>
        <v>b</v>
      </c>
      <c r="B418" s="70" t="str">
        <f>სააგენტო!B418</f>
        <v/>
      </c>
      <c r="C418" s="29" t="str">
        <f>სააგენტო!C418</f>
        <v>გრანტები</v>
      </c>
      <c r="D418" s="12">
        <f>სააგენტო!D418</f>
        <v>0</v>
      </c>
      <c r="E418" s="12">
        <f>სააგენტო!E418</f>
        <v>0</v>
      </c>
      <c r="F418" s="43">
        <f>სააგენტო!F418</f>
        <v>0</v>
      </c>
      <c r="G418" s="43">
        <f>სააგენტო!G418</f>
        <v>0</v>
      </c>
      <c r="H418" s="52" t="str">
        <f>სააგენტო!H418</f>
        <v/>
      </c>
      <c r="I418" s="12">
        <f>სააგენტო!I418</f>
        <v>0</v>
      </c>
      <c r="J418" s="12">
        <f>სააგენტო!J418</f>
        <v>0</v>
      </c>
      <c r="K418" s="12">
        <f>სააგენტო!K418</f>
        <v>0</v>
      </c>
      <c r="L418" s="43">
        <f>სააგენტო!L418</f>
        <v>0</v>
      </c>
      <c r="M418" s="52" t="str">
        <f>სააგენტო!M418</f>
        <v/>
      </c>
      <c r="N418" s="62">
        <f>სააგენტო!N418</f>
        <v>0</v>
      </c>
      <c r="O418" s="52" t="str">
        <f>სააგენტო!T418</f>
        <v/>
      </c>
      <c r="P418" s="62">
        <f>G418+სააგენტო!O418-K418</f>
        <v>0</v>
      </c>
    </row>
    <row r="419" spans="1:16" s="6" customFormat="1" ht="18" x14ac:dyDescent="0.25">
      <c r="A419" s="6" t="str">
        <f>სააგენტო!A419</f>
        <v>b</v>
      </c>
      <c r="B419" s="70" t="str">
        <f>სააგენტო!B419</f>
        <v/>
      </c>
      <c r="C419" s="29" t="str">
        <f>სააგენტო!C419</f>
        <v>სოციალური უზრუნველყოფა</v>
      </c>
      <c r="D419" s="11">
        <f>სააგენტო!D419</f>
        <v>1000</v>
      </c>
      <c r="E419" s="11">
        <f>სააგენტო!E419</f>
        <v>984.3</v>
      </c>
      <c r="F419" s="42">
        <f>სააგენტო!F419</f>
        <v>733.3</v>
      </c>
      <c r="G419" s="42">
        <f>სააგენტო!G419</f>
        <v>732.97</v>
      </c>
      <c r="H419" s="51">
        <f>სააგენტო!H419</f>
        <v>0.99954997954452485</v>
      </c>
      <c r="I419" s="11">
        <f>სააგენტო!I419</f>
        <v>0</v>
      </c>
      <c r="J419" s="11">
        <f>სააგენტო!J419</f>
        <v>82.384000000000015</v>
      </c>
      <c r="K419" s="11">
        <f>სააგენტო!K419</f>
        <v>80.874000000000024</v>
      </c>
      <c r="L419" s="42">
        <f>სააგენტო!L419</f>
        <v>0.32999999999992724</v>
      </c>
      <c r="M419" s="51">
        <f>სააგენტო!M419</f>
        <v>0.74466118053439001</v>
      </c>
      <c r="N419" s="61">
        <f>სააგენტო!N419</f>
        <v>251.32999999999993</v>
      </c>
      <c r="O419" s="51">
        <f>სააგენტო!T419</f>
        <v>0.99996952148735141</v>
      </c>
      <c r="P419" s="61">
        <f>G419+სააგენტო!O419-K419</f>
        <v>913.096</v>
      </c>
    </row>
    <row r="420" spans="1:16" s="6" customFormat="1" ht="18" x14ac:dyDescent="0.25">
      <c r="A420" s="6" t="str">
        <f>სააგენტო!A420</f>
        <v>b</v>
      </c>
      <c r="B420" s="70" t="str">
        <f>სააგენტო!B420</f>
        <v/>
      </c>
      <c r="C420" s="29" t="str">
        <f>სააგენტო!C420</f>
        <v>სხვა ხარჯები</v>
      </c>
      <c r="D420" s="12">
        <f>სააგენტო!D420</f>
        <v>0</v>
      </c>
      <c r="E420" s="12">
        <f>სააგენტო!E420</f>
        <v>0</v>
      </c>
      <c r="F420" s="43">
        <f>სააგენტო!F420</f>
        <v>0</v>
      </c>
      <c r="G420" s="43">
        <f>სააგენტო!G420</f>
        <v>0</v>
      </c>
      <c r="H420" s="52" t="str">
        <f>სააგენტო!H420</f>
        <v/>
      </c>
      <c r="I420" s="12">
        <f>სააგენტო!I420</f>
        <v>0</v>
      </c>
      <c r="J420" s="12">
        <f>სააგენტო!J420</f>
        <v>0</v>
      </c>
      <c r="K420" s="12">
        <f>სააგენტო!K420</f>
        <v>0</v>
      </c>
      <c r="L420" s="43">
        <f>სააგენტო!L420</f>
        <v>0</v>
      </c>
      <c r="M420" s="52" t="str">
        <f>სააგენტო!M420</f>
        <v/>
      </c>
      <c r="N420" s="62">
        <f>სააგენტო!N420</f>
        <v>0</v>
      </c>
      <c r="O420" s="52" t="str">
        <f>სააგენტო!T420</f>
        <v/>
      </c>
      <c r="P420" s="62">
        <f>G420+სააგენტო!O420-K420</f>
        <v>0</v>
      </c>
    </row>
    <row r="421" spans="1:16" s="6" customFormat="1" x14ac:dyDescent="0.25">
      <c r="A421" s="6" t="str">
        <f>სააგენტო!A421</f>
        <v>b</v>
      </c>
      <c r="B421" s="69" t="str">
        <f>სააგენტო!B421</f>
        <v/>
      </c>
      <c r="C421" s="13" t="str">
        <f>სააგენტო!C421</f>
        <v>არაფინანსური აქტივების ზრდა</v>
      </c>
      <c r="D421" s="14">
        <f>სააგენტო!D421</f>
        <v>0</v>
      </c>
      <c r="E421" s="14">
        <f>სააგენტო!E421</f>
        <v>0</v>
      </c>
      <c r="F421" s="44">
        <f>სააგენტო!F421</f>
        <v>0</v>
      </c>
      <c r="G421" s="44">
        <f>სააგენტო!G421</f>
        <v>0</v>
      </c>
      <c r="H421" s="53" t="str">
        <f>სააგენტო!H421</f>
        <v/>
      </c>
      <c r="I421" s="14">
        <f>სააგენტო!I421</f>
        <v>0</v>
      </c>
      <c r="J421" s="14">
        <f>სააგენტო!J421</f>
        <v>0</v>
      </c>
      <c r="K421" s="14">
        <f>სააგენტო!K421</f>
        <v>0</v>
      </c>
      <c r="L421" s="44">
        <f>სააგენტო!L421</f>
        <v>0</v>
      </c>
      <c r="M421" s="53" t="str">
        <f>სააგენტო!M421</f>
        <v/>
      </c>
      <c r="N421" s="63">
        <f>სააგენტო!N421</f>
        <v>0</v>
      </c>
      <c r="O421" s="53" t="str">
        <f>სააგენტო!T421</f>
        <v/>
      </c>
      <c r="P421" s="63">
        <f>G421+სააგენტო!O421-K421</f>
        <v>0</v>
      </c>
    </row>
    <row r="422" spans="1:16" s="6" customFormat="1" x14ac:dyDescent="0.25">
      <c r="A422" s="6" t="str">
        <f>სააგენტო!A422</f>
        <v>b</v>
      </c>
      <c r="B422" s="69" t="str">
        <f>სააგენტო!B422</f>
        <v/>
      </c>
      <c r="C422" s="13" t="str">
        <f>სააგენტო!C422</f>
        <v>ფინანსური აქტივების ზრდა</v>
      </c>
      <c r="D422" s="14">
        <f>სააგენტო!D422</f>
        <v>0</v>
      </c>
      <c r="E422" s="14">
        <f>სააგენტო!E422</f>
        <v>0</v>
      </c>
      <c r="F422" s="44">
        <f>სააგენტო!F422</f>
        <v>0</v>
      </c>
      <c r="G422" s="44">
        <f>სააგენტო!G422</f>
        <v>0</v>
      </c>
      <c r="H422" s="53" t="str">
        <f>სააგენტო!H422</f>
        <v/>
      </c>
      <c r="I422" s="14">
        <f>სააგენტო!I422</f>
        <v>0</v>
      </c>
      <c r="J422" s="14">
        <f>სააგენტო!J422</f>
        <v>0</v>
      </c>
      <c r="K422" s="14">
        <f>სააგენტო!K422</f>
        <v>0</v>
      </c>
      <c r="L422" s="44">
        <f>სააგენტო!L422</f>
        <v>0</v>
      </c>
      <c r="M422" s="53" t="str">
        <f>სააგენტო!M422</f>
        <v/>
      </c>
      <c r="N422" s="63">
        <f>სააგენტო!N422</f>
        <v>0</v>
      </c>
      <c r="O422" s="53" t="str">
        <f>სააგენტო!T422</f>
        <v/>
      </c>
      <c r="P422" s="63">
        <f>G422+სააგენტო!O422-K422</f>
        <v>0</v>
      </c>
    </row>
    <row r="423" spans="1:16" s="6" customFormat="1" ht="15.75" thickBot="1" x14ac:dyDescent="0.3">
      <c r="A423" s="6" t="str">
        <f>სააგენტო!A423</f>
        <v>b</v>
      </c>
      <c r="B423" s="71" t="str">
        <f>სააგენტო!B423</f>
        <v/>
      </c>
      <c r="C423" s="17" t="str">
        <f>სააგენტო!C423</f>
        <v>ვალდებულებების კლება</v>
      </c>
      <c r="D423" s="18">
        <f>სააგენტო!D423</f>
        <v>0</v>
      </c>
      <c r="E423" s="18">
        <f>სააგენტო!E423</f>
        <v>0</v>
      </c>
      <c r="F423" s="46">
        <f>სააგენტო!F423</f>
        <v>0</v>
      </c>
      <c r="G423" s="46">
        <f>სააგენტო!G423</f>
        <v>0</v>
      </c>
      <c r="H423" s="55" t="str">
        <f>სააგენტო!H423</f>
        <v/>
      </c>
      <c r="I423" s="18">
        <f>სააგენტო!I423</f>
        <v>0</v>
      </c>
      <c r="J423" s="18">
        <f>სააგენტო!J423</f>
        <v>0</v>
      </c>
      <c r="K423" s="18">
        <f>სააგენტო!K423</f>
        <v>0</v>
      </c>
      <c r="L423" s="46">
        <f>სააგენტო!L423</f>
        <v>0</v>
      </c>
      <c r="M423" s="55" t="str">
        <f>სააგენტო!M423</f>
        <v/>
      </c>
      <c r="N423" s="65">
        <f>სააგენტო!N423</f>
        <v>0</v>
      </c>
      <c r="O423" s="55" t="str">
        <f>სააგენტო!T423</f>
        <v/>
      </c>
      <c r="P423" s="65">
        <f>G423+სააგენტო!O423-K423</f>
        <v>0</v>
      </c>
    </row>
    <row r="424" spans="1:16" s="6" customFormat="1" ht="40.5" customHeight="1" thickTop="1" thickBot="1" x14ac:dyDescent="0.3">
      <c r="A424" s="6" t="str">
        <f>სააგენტო!A424</f>
        <v>a</v>
      </c>
      <c r="B424" s="67" t="str">
        <f>სააგენტო!B424</f>
        <v>35 02 03 05</v>
      </c>
      <c r="C424" s="26" t="s">
        <v>238</v>
      </c>
      <c r="D424" s="7">
        <f>სააგენტო!D424</f>
        <v>1300</v>
      </c>
      <c r="E424" s="7">
        <f>სააგენტო!E424</f>
        <v>1651.6</v>
      </c>
      <c r="F424" s="40">
        <f>სააგენტო!F424</f>
        <v>1020.5</v>
      </c>
      <c r="G424" s="40">
        <f>სააგენტო!G424</f>
        <v>1020.0170000000001</v>
      </c>
      <c r="H424" s="49">
        <f>სააგენტო!H424</f>
        <v>0.99952670259676635</v>
      </c>
      <c r="I424" s="7">
        <f>სააგენტო!I424</f>
        <v>0</v>
      </c>
      <c r="J424" s="7">
        <f>სააგენტო!J424</f>
        <v>153.036</v>
      </c>
      <c r="K424" s="7">
        <f>სააგენტო!K424</f>
        <v>85.58400000000006</v>
      </c>
      <c r="L424" s="40">
        <f>სააგენტო!L424</f>
        <v>0.48299999999994725</v>
      </c>
      <c r="M424" s="49">
        <f>სააგენტო!M424</f>
        <v>0.61759324291596029</v>
      </c>
      <c r="N424" s="59">
        <f>სააგენტო!N424</f>
        <v>631.58299999999986</v>
      </c>
      <c r="O424" s="49">
        <f>სააგენტო!T424</f>
        <v>0.99734620973601362</v>
      </c>
      <c r="P424" s="59">
        <f>G424+სააგენტო!O424-K424</f>
        <v>1319.433</v>
      </c>
    </row>
    <row r="425" spans="1:16" s="6" customFormat="1" ht="18.75" thickTop="1" x14ac:dyDescent="0.25">
      <c r="A425" s="6" t="str">
        <f>სააგენტო!A425</f>
        <v>b</v>
      </c>
      <c r="B425" s="69" t="str">
        <f>სააგენტო!B425</f>
        <v/>
      </c>
      <c r="C425" s="8" t="str">
        <f>სააგენტო!C425</f>
        <v>ხარჯები</v>
      </c>
      <c r="D425" s="9">
        <f>სააგენტო!D425</f>
        <v>1300</v>
      </c>
      <c r="E425" s="9">
        <f>სააგენტო!E425</f>
        <v>1651.6</v>
      </c>
      <c r="F425" s="41">
        <f>სააგენტო!F425</f>
        <v>1020.5</v>
      </c>
      <c r="G425" s="41">
        <f>სააგენტო!G425</f>
        <v>1020.0170000000001</v>
      </c>
      <c r="H425" s="50">
        <f>სააგენტო!H425</f>
        <v>0.99952670259676635</v>
      </c>
      <c r="I425" s="9">
        <f>სააგენტო!I425</f>
        <v>0</v>
      </c>
      <c r="J425" s="9">
        <f>სააგენტო!J425</f>
        <v>153.036</v>
      </c>
      <c r="K425" s="9">
        <f>სააგენტო!K425</f>
        <v>85.58400000000006</v>
      </c>
      <c r="L425" s="41">
        <f>სააგენტო!L425</f>
        <v>0.48299999999994725</v>
      </c>
      <c r="M425" s="50">
        <f>სააგენტო!M425</f>
        <v>0.61759324291596029</v>
      </c>
      <c r="N425" s="60">
        <f>სააგენტო!N425</f>
        <v>631.58299999999986</v>
      </c>
      <c r="O425" s="50">
        <f>სააგენტო!T425</f>
        <v>0.99734620973601362</v>
      </c>
      <c r="P425" s="60">
        <f>G425+სააგენტო!O425-K425</f>
        <v>1319.433</v>
      </c>
    </row>
    <row r="426" spans="1:16" s="6" customFormat="1" ht="18" x14ac:dyDescent="0.25">
      <c r="A426" s="6" t="str">
        <f>სააგენტო!A426</f>
        <v>b</v>
      </c>
      <c r="B426" s="70" t="str">
        <f>სააგენტო!B426</f>
        <v/>
      </c>
      <c r="C426" s="29" t="str">
        <f>სააგენტო!C426</f>
        <v>შრომის ანაზღაურება</v>
      </c>
      <c r="D426" s="12">
        <f>სააგენტო!D426</f>
        <v>0</v>
      </c>
      <c r="E426" s="12">
        <f>სააგენტო!E426</f>
        <v>0</v>
      </c>
      <c r="F426" s="43">
        <f>სააგენტო!F426</f>
        <v>0</v>
      </c>
      <c r="G426" s="43">
        <f>სააგენტო!G426</f>
        <v>0</v>
      </c>
      <c r="H426" s="52" t="str">
        <f>სააგენტო!H426</f>
        <v/>
      </c>
      <c r="I426" s="12">
        <f>სააგენტო!I426</f>
        <v>0</v>
      </c>
      <c r="J426" s="12">
        <f>სააგენტო!J426</f>
        <v>0</v>
      </c>
      <c r="K426" s="12">
        <f>სააგენტო!K426</f>
        <v>0</v>
      </c>
      <c r="L426" s="43">
        <f>სააგენტო!L426</f>
        <v>0</v>
      </c>
      <c r="M426" s="52" t="str">
        <f>სააგენტო!M426</f>
        <v/>
      </c>
      <c r="N426" s="62">
        <f>სააგენტო!N426</f>
        <v>0</v>
      </c>
      <c r="O426" s="52" t="str">
        <f>სააგენტო!T426</f>
        <v/>
      </c>
      <c r="P426" s="62">
        <f>G426+სააგენტო!O426-K426</f>
        <v>0</v>
      </c>
    </row>
    <row r="427" spans="1:16" s="6" customFormat="1" ht="18" x14ac:dyDescent="0.25">
      <c r="A427" s="6" t="str">
        <f>სააგენტო!A427</f>
        <v>b</v>
      </c>
      <c r="B427" s="70" t="str">
        <f>სააგენტო!B427</f>
        <v/>
      </c>
      <c r="C427" s="29" t="str">
        <f>სააგენტო!C427</f>
        <v>საქონელი და მომსახურება</v>
      </c>
      <c r="D427" s="12">
        <f>სააგენტო!D427</f>
        <v>0</v>
      </c>
      <c r="E427" s="12">
        <f>სააგენტო!E427</f>
        <v>0</v>
      </c>
      <c r="F427" s="43">
        <f>სააგენტო!F427</f>
        <v>0</v>
      </c>
      <c r="G427" s="43">
        <f>სააგენტო!G427</f>
        <v>0</v>
      </c>
      <c r="H427" s="52" t="str">
        <f>სააგენტო!H427</f>
        <v/>
      </c>
      <c r="I427" s="12">
        <f>სააგენტო!I427</f>
        <v>0</v>
      </c>
      <c r="J427" s="12">
        <f>სააგენტო!J427</f>
        <v>0</v>
      </c>
      <c r="K427" s="12">
        <f>სააგენტო!K427</f>
        <v>0</v>
      </c>
      <c r="L427" s="43">
        <f>სააგენტო!L427</f>
        <v>0</v>
      </c>
      <c r="M427" s="52" t="str">
        <f>სააგენტო!M427</f>
        <v/>
      </c>
      <c r="N427" s="62">
        <f>სააგენტო!N427</f>
        <v>0</v>
      </c>
      <c r="O427" s="52" t="str">
        <f>სააგენტო!T427</f>
        <v/>
      </c>
      <c r="P427" s="62">
        <f>G427+სააგენტო!O427-K427</f>
        <v>0</v>
      </c>
    </row>
    <row r="428" spans="1:16" s="6" customFormat="1" ht="18" x14ac:dyDescent="0.25">
      <c r="A428" s="6" t="str">
        <f>სააგენტო!A428</f>
        <v>b</v>
      </c>
      <c r="B428" s="70" t="str">
        <f>სააგენტო!B428</f>
        <v/>
      </c>
      <c r="C428" s="29" t="str">
        <f>სააგენტო!C428</f>
        <v>პროცენტი</v>
      </c>
      <c r="D428" s="12">
        <f>სააგენტო!D428</f>
        <v>0</v>
      </c>
      <c r="E428" s="12">
        <f>სააგენტო!E428</f>
        <v>0</v>
      </c>
      <c r="F428" s="43">
        <f>სააგენტო!F428</f>
        <v>0</v>
      </c>
      <c r="G428" s="43">
        <f>სააგენტო!G428</f>
        <v>0</v>
      </c>
      <c r="H428" s="52" t="str">
        <f>სააგენტო!H428</f>
        <v/>
      </c>
      <c r="I428" s="12">
        <f>სააგენტო!I428</f>
        <v>0</v>
      </c>
      <c r="J428" s="12">
        <f>სააგენტო!J428</f>
        <v>0</v>
      </c>
      <c r="K428" s="12">
        <f>სააგენტო!K428</f>
        <v>0</v>
      </c>
      <c r="L428" s="43">
        <f>სააგენტო!L428</f>
        <v>0</v>
      </c>
      <c r="M428" s="52" t="str">
        <f>სააგენტო!M428</f>
        <v/>
      </c>
      <c r="N428" s="62">
        <f>სააგენტო!N428</f>
        <v>0</v>
      </c>
      <c r="O428" s="52" t="str">
        <f>სააგენტო!T428</f>
        <v/>
      </c>
      <c r="P428" s="62">
        <f>G428+სააგენტო!O428-K428</f>
        <v>0</v>
      </c>
    </row>
    <row r="429" spans="1:16" s="6" customFormat="1" ht="18" x14ac:dyDescent="0.25">
      <c r="A429" s="6" t="str">
        <f>სააგენტო!A429</f>
        <v>b</v>
      </c>
      <c r="B429" s="70" t="str">
        <f>სააგენტო!B429</f>
        <v/>
      </c>
      <c r="C429" s="29" t="str">
        <f>სააგენტო!C429</f>
        <v>სუბსიდიები</v>
      </c>
      <c r="D429" s="12">
        <f>სააგენტო!D429</f>
        <v>0</v>
      </c>
      <c r="E429" s="12">
        <f>სააგენტო!E429</f>
        <v>0</v>
      </c>
      <c r="F429" s="43">
        <f>სააგენტო!F429</f>
        <v>0</v>
      </c>
      <c r="G429" s="43">
        <f>სააგენტო!G429</f>
        <v>0</v>
      </c>
      <c r="H429" s="52" t="str">
        <f>სააგენტო!H429</f>
        <v/>
      </c>
      <c r="I429" s="12">
        <f>სააგენტო!I429</f>
        <v>0</v>
      </c>
      <c r="J429" s="12">
        <f>სააგენტო!J429</f>
        <v>0</v>
      </c>
      <c r="K429" s="12">
        <f>სააგენტო!K429</f>
        <v>0</v>
      </c>
      <c r="L429" s="43">
        <f>სააგენტო!L429</f>
        <v>0</v>
      </c>
      <c r="M429" s="52" t="str">
        <f>სააგენტო!M429</f>
        <v/>
      </c>
      <c r="N429" s="62">
        <f>სააგენტო!N429</f>
        <v>0</v>
      </c>
      <c r="O429" s="52" t="str">
        <f>სააგენტო!T429</f>
        <v/>
      </c>
      <c r="P429" s="62">
        <f>G429+სააგენტო!O429-K429</f>
        <v>0</v>
      </c>
    </row>
    <row r="430" spans="1:16" s="6" customFormat="1" ht="18" x14ac:dyDescent="0.25">
      <c r="A430" s="6" t="str">
        <f>სააგენტო!A430</f>
        <v>b</v>
      </c>
      <c r="B430" s="70" t="str">
        <f>სააგენტო!B430</f>
        <v/>
      </c>
      <c r="C430" s="29" t="str">
        <f>სააგენტო!C430</f>
        <v>გრანტები</v>
      </c>
      <c r="D430" s="12">
        <f>სააგენტო!D430</f>
        <v>0</v>
      </c>
      <c r="E430" s="12">
        <f>სააგენტო!E430</f>
        <v>0</v>
      </c>
      <c r="F430" s="43">
        <f>სააგენტო!F430</f>
        <v>0</v>
      </c>
      <c r="G430" s="43">
        <f>სააგენტო!G430</f>
        <v>0</v>
      </c>
      <c r="H430" s="52" t="str">
        <f>სააგენტო!H430</f>
        <v/>
      </c>
      <c r="I430" s="12">
        <f>სააგენტო!I430</f>
        <v>0</v>
      </c>
      <c r="J430" s="12">
        <f>სააგენტო!J430</f>
        <v>0</v>
      </c>
      <c r="K430" s="12">
        <f>სააგენტო!K430</f>
        <v>0</v>
      </c>
      <c r="L430" s="43">
        <f>სააგენტო!L430</f>
        <v>0</v>
      </c>
      <c r="M430" s="52" t="str">
        <f>სააგენტო!M430</f>
        <v/>
      </c>
      <c r="N430" s="62">
        <f>სააგენტო!N430</f>
        <v>0</v>
      </c>
      <c r="O430" s="52" t="str">
        <f>სააგენტო!T430</f>
        <v/>
      </c>
      <c r="P430" s="62">
        <f>G430+სააგენტო!O430-K430</f>
        <v>0</v>
      </c>
    </row>
    <row r="431" spans="1:16" s="6" customFormat="1" ht="18" x14ac:dyDescent="0.25">
      <c r="A431" s="6" t="str">
        <f>სააგენტო!A431</f>
        <v>b</v>
      </c>
      <c r="B431" s="70" t="str">
        <f>სააგენტო!B431</f>
        <v/>
      </c>
      <c r="C431" s="29" t="str">
        <f>სააგენტო!C431</f>
        <v>სოციალური უზრუნველყოფა</v>
      </c>
      <c r="D431" s="11">
        <f>სააგენტო!D431</f>
        <v>1300</v>
      </c>
      <c r="E431" s="11">
        <f>სააგენტო!E431</f>
        <v>1651.6</v>
      </c>
      <c r="F431" s="42">
        <f>სააგენტო!F431</f>
        <v>1020.5</v>
      </c>
      <c r="G431" s="42">
        <f>სააგენტო!G431</f>
        <v>1020.0170000000001</v>
      </c>
      <c r="H431" s="51">
        <f>სააგენტო!H431</f>
        <v>0.99952670259676635</v>
      </c>
      <c r="I431" s="11">
        <f>სააგენტო!I431</f>
        <v>0</v>
      </c>
      <c r="J431" s="11">
        <f>სააგენტო!J431</f>
        <v>153.036</v>
      </c>
      <c r="K431" s="11">
        <f>სააგენტო!K431</f>
        <v>85.58400000000006</v>
      </c>
      <c r="L431" s="42">
        <f>სააგენტო!L431</f>
        <v>0.48299999999994725</v>
      </c>
      <c r="M431" s="51">
        <f>სააგენტო!M431</f>
        <v>0.61759324291596029</v>
      </c>
      <c r="N431" s="61">
        <f>სააგენტო!N431</f>
        <v>631.58299999999986</v>
      </c>
      <c r="O431" s="51">
        <f>სააგენტო!T431</f>
        <v>0.99734620973601362</v>
      </c>
      <c r="P431" s="61">
        <f>G431+სააგენტო!O431-K431</f>
        <v>1319.433</v>
      </c>
    </row>
    <row r="432" spans="1:16" s="6" customFormat="1" ht="18" x14ac:dyDescent="0.25">
      <c r="A432" s="6" t="str">
        <f>სააგენტო!A432</f>
        <v>b</v>
      </c>
      <c r="B432" s="70" t="str">
        <f>სააგენტო!B432</f>
        <v/>
      </c>
      <c r="C432" s="29" t="str">
        <f>სააგენტო!C432</f>
        <v>სხვა ხარჯები</v>
      </c>
      <c r="D432" s="12">
        <f>სააგენტო!D432</f>
        <v>0</v>
      </c>
      <c r="E432" s="12">
        <f>სააგენტო!E432</f>
        <v>0</v>
      </c>
      <c r="F432" s="43">
        <f>სააგენტო!F432</f>
        <v>0</v>
      </c>
      <c r="G432" s="43">
        <f>სააგენტო!G432</f>
        <v>0</v>
      </c>
      <c r="H432" s="52" t="str">
        <f>სააგენტო!H432</f>
        <v/>
      </c>
      <c r="I432" s="12">
        <f>სააგენტო!I432</f>
        <v>0</v>
      </c>
      <c r="J432" s="12">
        <f>სააგენტო!J432</f>
        <v>0</v>
      </c>
      <c r="K432" s="12">
        <f>სააგენტო!K432</f>
        <v>0</v>
      </c>
      <c r="L432" s="43">
        <f>სააგენტო!L432</f>
        <v>0</v>
      </c>
      <c r="M432" s="52" t="str">
        <f>სააგენტო!M432</f>
        <v/>
      </c>
      <c r="N432" s="62">
        <f>სააგენტო!N432</f>
        <v>0</v>
      </c>
      <c r="O432" s="52" t="str">
        <f>სააგენტო!T432</f>
        <v/>
      </c>
      <c r="P432" s="62">
        <f>G432+სააგენტო!O432-K432</f>
        <v>0</v>
      </c>
    </row>
    <row r="433" spans="1:16" s="6" customFormat="1" x14ac:dyDescent="0.25">
      <c r="A433" s="6" t="str">
        <f>სააგენტო!A433</f>
        <v>b</v>
      </c>
      <c r="B433" s="69" t="str">
        <f>სააგენტო!B433</f>
        <v/>
      </c>
      <c r="C433" s="13" t="str">
        <f>სააგენტო!C433</f>
        <v>არაფინანსური აქტივების ზრდა</v>
      </c>
      <c r="D433" s="14">
        <f>სააგენტო!D433</f>
        <v>0</v>
      </c>
      <c r="E433" s="14">
        <f>სააგენტო!E433</f>
        <v>0</v>
      </c>
      <c r="F433" s="44">
        <f>სააგენტო!F433</f>
        <v>0</v>
      </c>
      <c r="G433" s="44">
        <f>სააგენტო!G433</f>
        <v>0</v>
      </c>
      <c r="H433" s="53" t="str">
        <f>სააგენტო!H433</f>
        <v/>
      </c>
      <c r="I433" s="14">
        <f>სააგენტო!I433</f>
        <v>0</v>
      </c>
      <c r="J433" s="14">
        <f>სააგენტო!J433</f>
        <v>0</v>
      </c>
      <c r="K433" s="14">
        <f>სააგენტო!K433</f>
        <v>0</v>
      </c>
      <c r="L433" s="44">
        <f>სააგენტო!L433</f>
        <v>0</v>
      </c>
      <c r="M433" s="53" t="str">
        <f>სააგენტო!M433</f>
        <v/>
      </c>
      <c r="N433" s="63">
        <f>სააგენტო!N433</f>
        <v>0</v>
      </c>
      <c r="O433" s="53" t="str">
        <f>სააგენტო!T433</f>
        <v/>
      </c>
      <c r="P433" s="63">
        <f>G433+სააგენტო!O433-K433</f>
        <v>0</v>
      </c>
    </row>
    <row r="434" spans="1:16" s="6" customFormat="1" x14ac:dyDescent="0.25">
      <c r="A434" s="6" t="str">
        <f>სააგენტო!A434</f>
        <v>b</v>
      </c>
      <c r="B434" s="69" t="str">
        <f>სააგენტო!B434</f>
        <v/>
      </c>
      <c r="C434" s="13" t="str">
        <f>სააგენტო!C434</f>
        <v>ფინანსური აქტივების ზრდა</v>
      </c>
      <c r="D434" s="14">
        <f>სააგენტო!D434</f>
        <v>0</v>
      </c>
      <c r="E434" s="14">
        <f>სააგენტო!E434</f>
        <v>0</v>
      </c>
      <c r="F434" s="44">
        <f>სააგენტო!F434</f>
        <v>0</v>
      </c>
      <c r="G434" s="44">
        <f>სააგენტო!G434</f>
        <v>0</v>
      </c>
      <c r="H434" s="53" t="str">
        <f>სააგენტო!H434</f>
        <v/>
      </c>
      <c r="I434" s="14">
        <f>სააგენტო!I434</f>
        <v>0</v>
      </c>
      <c r="J434" s="14">
        <f>სააგენტო!J434</f>
        <v>0</v>
      </c>
      <c r="K434" s="14">
        <f>სააგენტო!K434</f>
        <v>0</v>
      </c>
      <c r="L434" s="44">
        <f>სააგენტო!L434</f>
        <v>0</v>
      </c>
      <c r="M434" s="53" t="str">
        <f>სააგენტო!M434</f>
        <v/>
      </c>
      <c r="N434" s="63">
        <f>სააგენტო!N434</f>
        <v>0</v>
      </c>
      <c r="O434" s="53" t="str">
        <f>სააგენტო!T434</f>
        <v/>
      </c>
      <c r="P434" s="63">
        <f>G434+სააგენტო!O434-K434</f>
        <v>0</v>
      </c>
    </row>
    <row r="435" spans="1:16" s="6" customFormat="1" ht="15.75" thickBot="1" x14ac:dyDescent="0.3">
      <c r="A435" s="6" t="str">
        <f>სააგენტო!A435</f>
        <v>b</v>
      </c>
      <c r="B435" s="71" t="str">
        <f>სააგენტო!B435</f>
        <v/>
      </c>
      <c r="C435" s="17" t="str">
        <f>სააგენტო!C435</f>
        <v>ვალდებულებების კლება</v>
      </c>
      <c r="D435" s="18">
        <f>სააგენტო!D435</f>
        <v>0</v>
      </c>
      <c r="E435" s="18">
        <f>სააგენტო!E435</f>
        <v>0</v>
      </c>
      <c r="F435" s="46">
        <f>სააგენტო!F435</f>
        <v>0</v>
      </c>
      <c r="G435" s="46">
        <f>სააგენტო!G435</f>
        <v>0</v>
      </c>
      <c r="H435" s="55" t="str">
        <f>სააგენტო!H435</f>
        <v/>
      </c>
      <c r="I435" s="18">
        <f>სააგენტო!I435</f>
        <v>0</v>
      </c>
      <c r="J435" s="18">
        <f>სააგენტო!J435</f>
        <v>0</v>
      </c>
      <c r="K435" s="18">
        <f>სააგენტო!K435</f>
        <v>0</v>
      </c>
      <c r="L435" s="46">
        <f>სააგენტო!L435</f>
        <v>0</v>
      </c>
      <c r="M435" s="55" t="str">
        <f>სააგენტო!M435</f>
        <v/>
      </c>
      <c r="N435" s="65">
        <f>სააგენტო!N435</f>
        <v>0</v>
      </c>
      <c r="O435" s="55" t="str">
        <f>სააგენტო!T435</f>
        <v/>
      </c>
      <c r="P435" s="65">
        <f>G435+სააგენტო!O435-K435</f>
        <v>0</v>
      </c>
    </row>
    <row r="436" spans="1:16" s="6" customFormat="1" ht="41.25" customHeight="1" thickTop="1" thickBot="1" x14ac:dyDescent="0.3">
      <c r="A436" s="6" t="str">
        <f>სააგენტო!A436</f>
        <v>a</v>
      </c>
      <c r="B436" s="67" t="str">
        <f>სააგენტო!B436</f>
        <v>35 02 03 06</v>
      </c>
      <c r="C436" s="7" t="s">
        <v>239</v>
      </c>
      <c r="D436" s="7">
        <f>სააგენტო!D436</f>
        <v>40</v>
      </c>
      <c r="E436" s="7">
        <f>სააგენტო!E436</f>
        <v>40</v>
      </c>
      <c r="F436" s="40">
        <f>სააგენტო!F436</f>
        <v>30</v>
      </c>
      <c r="G436" s="40">
        <f>სააგენტო!G436</f>
        <v>28.309000000000001</v>
      </c>
      <c r="H436" s="49">
        <f>სააგენტო!H436</f>
        <v>0.94363333333333332</v>
      </c>
      <c r="I436" s="7">
        <f>სააგენტო!I436</f>
        <v>0</v>
      </c>
      <c r="J436" s="7">
        <f>სააგენტო!J436</f>
        <v>0</v>
      </c>
      <c r="K436" s="7">
        <f>სააგენტო!K436</f>
        <v>4.458000000000002</v>
      </c>
      <c r="L436" s="40">
        <f>სააგენტო!L436</f>
        <v>1.6909999999999989</v>
      </c>
      <c r="M436" s="49">
        <f>სააგენტო!M436</f>
        <v>0.70772500000000005</v>
      </c>
      <c r="N436" s="59">
        <f>სააგენტო!N436</f>
        <v>11.690999999999999</v>
      </c>
      <c r="O436" s="49">
        <f>სააგენტო!T436</f>
        <v>0.95772499999999994</v>
      </c>
      <c r="P436" s="59">
        <f>G436+სააგენტო!O436-K436</f>
        <v>53.850999999999999</v>
      </c>
    </row>
    <row r="437" spans="1:16" s="6" customFormat="1" ht="18.75" thickTop="1" x14ac:dyDescent="0.25">
      <c r="A437" s="6" t="str">
        <f>სააგენტო!A437</f>
        <v>b</v>
      </c>
      <c r="B437" s="69" t="str">
        <f>სააგენტო!B437</f>
        <v/>
      </c>
      <c r="C437" s="8" t="str">
        <f>სააგენტო!C437</f>
        <v>ხარჯები</v>
      </c>
      <c r="D437" s="9">
        <f>სააგენტო!D437</f>
        <v>40</v>
      </c>
      <c r="E437" s="9">
        <f>სააგენტო!E437</f>
        <v>40</v>
      </c>
      <c r="F437" s="41">
        <f>სააგენტო!F437</f>
        <v>30</v>
      </c>
      <c r="G437" s="41">
        <f>სააგენტო!G437</f>
        <v>28.309000000000001</v>
      </c>
      <c r="H437" s="50">
        <f>სააგენტო!H437</f>
        <v>0.94363333333333332</v>
      </c>
      <c r="I437" s="9">
        <f>სააგენტო!I437</f>
        <v>0</v>
      </c>
      <c r="J437" s="9">
        <f>სააგენტო!J437</f>
        <v>0</v>
      </c>
      <c r="K437" s="9">
        <f>სააგენტო!K437</f>
        <v>4.458000000000002</v>
      </c>
      <c r="L437" s="41">
        <f>სააგენტო!L437</f>
        <v>1.6909999999999989</v>
      </c>
      <c r="M437" s="50">
        <f>სააგენტო!M437</f>
        <v>0.70772500000000005</v>
      </c>
      <c r="N437" s="60">
        <f>სააგენტო!N437</f>
        <v>11.690999999999999</v>
      </c>
      <c r="O437" s="50">
        <f>სააგენტო!T437</f>
        <v>0.95772499999999994</v>
      </c>
      <c r="P437" s="60">
        <f>G437+სააგენტო!O437-K437</f>
        <v>53.850999999999999</v>
      </c>
    </row>
    <row r="438" spans="1:16" s="6" customFormat="1" ht="18" x14ac:dyDescent="0.25">
      <c r="A438" s="6" t="str">
        <f>სააგენტო!A438</f>
        <v>b</v>
      </c>
      <c r="B438" s="70" t="str">
        <f>სააგენტო!B438</f>
        <v/>
      </c>
      <c r="C438" s="29" t="str">
        <f>სააგენტო!C438</f>
        <v>შრომის ანაზღაურება</v>
      </c>
      <c r="D438" s="12">
        <f>სააგენტო!D438</f>
        <v>0</v>
      </c>
      <c r="E438" s="12">
        <f>სააგენტო!E438</f>
        <v>0</v>
      </c>
      <c r="F438" s="43">
        <f>სააგენტო!F438</f>
        <v>0</v>
      </c>
      <c r="G438" s="43">
        <f>სააგენტო!G438</f>
        <v>0</v>
      </c>
      <c r="H438" s="52" t="str">
        <f>სააგენტო!H438</f>
        <v/>
      </c>
      <c r="I438" s="12">
        <f>სააგენტო!I438</f>
        <v>0</v>
      </c>
      <c r="J438" s="12">
        <f>სააგენტო!J438</f>
        <v>0</v>
      </c>
      <c r="K438" s="12">
        <f>სააგენტო!K438</f>
        <v>0</v>
      </c>
      <c r="L438" s="43">
        <f>სააგენტო!L438</f>
        <v>0</v>
      </c>
      <c r="M438" s="52" t="str">
        <f>სააგენტო!M438</f>
        <v/>
      </c>
      <c r="N438" s="62">
        <f>სააგენტო!N438</f>
        <v>0</v>
      </c>
      <c r="O438" s="52" t="str">
        <f>სააგენტო!T438</f>
        <v/>
      </c>
      <c r="P438" s="62">
        <f>G438+სააგენტო!O438-K438</f>
        <v>0</v>
      </c>
    </row>
    <row r="439" spans="1:16" s="6" customFormat="1" ht="18" x14ac:dyDescent="0.25">
      <c r="A439" s="6" t="str">
        <f>სააგენტო!A439</f>
        <v>b</v>
      </c>
      <c r="B439" s="70" t="str">
        <f>სააგენტო!B439</f>
        <v/>
      </c>
      <c r="C439" s="29" t="str">
        <f>სააგენტო!C439</f>
        <v>საქონელი და მომსახურება</v>
      </c>
      <c r="D439" s="12">
        <f>სააგენტო!D439</f>
        <v>0</v>
      </c>
      <c r="E439" s="12">
        <f>სააგენტო!E439</f>
        <v>0</v>
      </c>
      <c r="F439" s="43">
        <f>სააგენტო!F439</f>
        <v>0</v>
      </c>
      <c r="G439" s="43">
        <f>სააგენტო!G439</f>
        <v>0</v>
      </c>
      <c r="H439" s="52" t="str">
        <f>სააგენტო!H439</f>
        <v/>
      </c>
      <c r="I439" s="12">
        <f>სააგენტო!I439</f>
        <v>0</v>
      </c>
      <c r="J439" s="12">
        <f>სააგენტო!J439</f>
        <v>0</v>
      </c>
      <c r="K439" s="12">
        <f>სააგენტო!K439</f>
        <v>0</v>
      </c>
      <c r="L439" s="43">
        <f>სააგენტო!L439</f>
        <v>0</v>
      </c>
      <c r="M439" s="52" t="str">
        <f>სააგენტო!M439</f>
        <v/>
      </c>
      <c r="N439" s="62">
        <f>სააგენტო!N439</f>
        <v>0</v>
      </c>
      <c r="O439" s="52" t="str">
        <f>სააგენტო!T439</f>
        <v/>
      </c>
      <c r="P439" s="62">
        <f>G439+სააგენტო!O439-K439</f>
        <v>0</v>
      </c>
    </row>
    <row r="440" spans="1:16" s="6" customFormat="1" ht="18" x14ac:dyDescent="0.25">
      <c r="A440" s="6" t="str">
        <f>სააგენტო!A440</f>
        <v>b</v>
      </c>
      <c r="B440" s="70" t="str">
        <f>სააგენტო!B440</f>
        <v/>
      </c>
      <c r="C440" s="29" t="str">
        <f>სააგენტო!C440</f>
        <v>პროცენტი</v>
      </c>
      <c r="D440" s="12">
        <f>სააგენტო!D440</f>
        <v>0</v>
      </c>
      <c r="E440" s="12">
        <f>სააგენტო!E440</f>
        <v>0</v>
      </c>
      <c r="F440" s="43">
        <f>სააგენტო!F440</f>
        <v>0</v>
      </c>
      <c r="G440" s="43">
        <f>სააგენტო!G440</f>
        <v>0</v>
      </c>
      <c r="H440" s="52" t="str">
        <f>სააგენტო!H440</f>
        <v/>
      </c>
      <c r="I440" s="12">
        <f>სააგენტო!I440</f>
        <v>0</v>
      </c>
      <c r="J440" s="12">
        <f>სააგენტო!J440</f>
        <v>0</v>
      </c>
      <c r="K440" s="12">
        <f>სააგენტო!K440</f>
        <v>0</v>
      </c>
      <c r="L440" s="43">
        <f>სააგენტო!L440</f>
        <v>0</v>
      </c>
      <c r="M440" s="52" t="str">
        <f>სააგენტო!M440</f>
        <v/>
      </c>
      <c r="N440" s="62">
        <f>სააგენტო!N440</f>
        <v>0</v>
      </c>
      <c r="O440" s="52" t="str">
        <f>სააგენტო!T440</f>
        <v/>
      </c>
      <c r="P440" s="62">
        <f>G440+სააგენტო!O440-K440</f>
        <v>0</v>
      </c>
    </row>
    <row r="441" spans="1:16" s="6" customFormat="1" ht="18" x14ac:dyDescent="0.25">
      <c r="A441" s="6" t="str">
        <f>სააგენტო!A441</f>
        <v>b</v>
      </c>
      <c r="B441" s="70" t="str">
        <f>სააგენტო!B441</f>
        <v/>
      </c>
      <c r="C441" s="29" t="str">
        <f>სააგენტო!C441</f>
        <v>სუბსიდიები</v>
      </c>
      <c r="D441" s="12">
        <f>სააგენტო!D441</f>
        <v>0</v>
      </c>
      <c r="E441" s="12">
        <f>სააგენტო!E441</f>
        <v>0</v>
      </c>
      <c r="F441" s="43">
        <f>სააგენტო!F441</f>
        <v>0</v>
      </c>
      <c r="G441" s="43">
        <f>სააგენტო!G441</f>
        <v>0</v>
      </c>
      <c r="H441" s="52" t="str">
        <f>სააგენტო!H441</f>
        <v/>
      </c>
      <c r="I441" s="12">
        <f>სააგენტო!I441</f>
        <v>0</v>
      </c>
      <c r="J441" s="12">
        <f>სააგენტო!J441</f>
        <v>0</v>
      </c>
      <c r="K441" s="12">
        <f>სააგენტო!K441</f>
        <v>0</v>
      </c>
      <c r="L441" s="43">
        <f>სააგენტო!L441</f>
        <v>0</v>
      </c>
      <c r="M441" s="52" t="str">
        <f>სააგენტო!M441</f>
        <v/>
      </c>
      <c r="N441" s="62">
        <f>სააგენტო!N441</f>
        <v>0</v>
      </c>
      <c r="O441" s="52" t="str">
        <f>სააგენტო!T441</f>
        <v/>
      </c>
      <c r="P441" s="62">
        <f>G441+სააგენტო!O441-K441</f>
        <v>0</v>
      </c>
    </row>
    <row r="442" spans="1:16" s="6" customFormat="1" ht="18" x14ac:dyDescent="0.25">
      <c r="A442" s="6" t="str">
        <f>სააგენტო!A442</f>
        <v>b</v>
      </c>
      <c r="B442" s="70" t="str">
        <f>სააგენტო!B442</f>
        <v/>
      </c>
      <c r="C442" s="29" t="str">
        <f>სააგენტო!C442</f>
        <v>გრანტები</v>
      </c>
      <c r="D442" s="12">
        <f>სააგენტო!D442</f>
        <v>0</v>
      </c>
      <c r="E442" s="12">
        <f>სააგენტო!E442</f>
        <v>0</v>
      </c>
      <c r="F442" s="43">
        <f>სააგენტო!F442</f>
        <v>0</v>
      </c>
      <c r="G442" s="43">
        <f>სააგენტო!G442</f>
        <v>0</v>
      </c>
      <c r="H442" s="52" t="str">
        <f>სააგენტო!H442</f>
        <v/>
      </c>
      <c r="I442" s="12">
        <f>სააგენტო!I442</f>
        <v>0</v>
      </c>
      <c r="J442" s="12">
        <f>სააგენტო!J442</f>
        <v>0</v>
      </c>
      <c r="K442" s="12">
        <f>სააგენტო!K442</f>
        <v>0</v>
      </c>
      <c r="L442" s="43">
        <f>სააგენტო!L442</f>
        <v>0</v>
      </c>
      <c r="M442" s="52" t="str">
        <f>სააგენტო!M442</f>
        <v/>
      </c>
      <c r="N442" s="62">
        <f>სააგენტო!N442</f>
        <v>0</v>
      </c>
      <c r="O442" s="52" t="str">
        <f>სააგენტო!T442</f>
        <v/>
      </c>
      <c r="P442" s="62">
        <f>G442+სააგენტო!O442-K442</f>
        <v>0</v>
      </c>
    </row>
    <row r="443" spans="1:16" s="6" customFormat="1" ht="18" x14ac:dyDescent="0.25">
      <c r="A443" s="6" t="str">
        <f>სააგენტო!A443</f>
        <v>b</v>
      </c>
      <c r="B443" s="70" t="str">
        <f>სააგენტო!B443</f>
        <v/>
      </c>
      <c r="C443" s="29" t="str">
        <f>სააგენტო!C443</f>
        <v>სოციალური უზრუნველყოფა</v>
      </c>
      <c r="D443" s="11">
        <f>სააგენტო!D443</f>
        <v>40</v>
      </c>
      <c r="E443" s="11">
        <f>სააგენტო!E443</f>
        <v>40</v>
      </c>
      <c r="F443" s="42">
        <f>სააგენტო!F443</f>
        <v>30</v>
      </c>
      <c r="G443" s="42">
        <f>სააგენტო!G443</f>
        <v>28.309000000000001</v>
      </c>
      <c r="H443" s="51">
        <f>სააგენტო!H443</f>
        <v>0.94363333333333332</v>
      </c>
      <c r="I443" s="11">
        <f>სააგენტო!I443</f>
        <v>0</v>
      </c>
      <c r="J443" s="11">
        <f>სააგენტო!J443</f>
        <v>0</v>
      </c>
      <c r="K443" s="11">
        <f>სააგენტო!K443</f>
        <v>4.458000000000002</v>
      </c>
      <c r="L443" s="42">
        <f>სააგენტო!L443</f>
        <v>1.6909999999999989</v>
      </c>
      <c r="M443" s="51">
        <f>სააგენტო!M443</f>
        <v>0.70772500000000005</v>
      </c>
      <c r="N443" s="61">
        <f>სააგენტო!N443</f>
        <v>11.690999999999999</v>
      </c>
      <c r="O443" s="51">
        <f>სააგენტო!T443</f>
        <v>0.95772499999999994</v>
      </c>
      <c r="P443" s="61">
        <f>G443+სააგენტო!O443-K443</f>
        <v>53.850999999999999</v>
      </c>
    </row>
    <row r="444" spans="1:16" s="6" customFormat="1" ht="18" x14ac:dyDescent="0.25">
      <c r="A444" s="6" t="str">
        <f>სააგენტო!A444</f>
        <v>b</v>
      </c>
      <c r="B444" s="70" t="str">
        <f>სააგენტო!B444</f>
        <v/>
      </c>
      <c r="C444" s="29" t="str">
        <f>სააგენტო!C444</f>
        <v>სხვა ხარჯები</v>
      </c>
      <c r="D444" s="12">
        <f>სააგენტო!D444</f>
        <v>0</v>
      </c>
      <c r="E444" s="12">
        <f>სააგენტო!E444</f>
        <v>0</v>
      </c>
      <c r="F444" s="43">
        <f>სააგენტო!F444</f>
        <v>0</v>
      </c>
      <c r="G444" s="43">
        <f>სააგენტო!G444</f>
        <v>0</v>
      </c>
      <c r="H444" s="52" t="str">
        <f>სააგენტო!H444</f>
        <v/>
      </c>
      <c r="I444" s="12">
        <f>სააგენტო!I444</f>
        <v>0</v>
      </c>
      <c r="J444" s="12">
        <f>სააგენტო!J444</f>
        <v>0</v>
      </c>
      <c r="K444" s="12">
        <f>სააგენტო!K444</f>
        <v>0</v>
      </c>
      <c r="L444" s="43">
        <f>სააგენტო!L444</f>
        <v>0</v>
      </c>
      <c r="M444" s="52" t="str">
        <f>სააგენტო!M444</f>
        <v/>
      </c>
      <c r="N444" s="62">
        <f>სააგენტო!N444</f>
        <v>0</v>
      </c>
      <c r="O444" s="52" t="str">
        <f>სააგენტო!T444</f>
        <v/>
      </c>
      <c r="P444" s="62">
        <f>G444+სააგენტო!O444-K444</f>
        <v>0</v>
      </c>
    </row>
    <row r="445" spans="1:16" s="6" customFormat="1" x14ac:dyDescent="0.25">
      <c r="A445" s="6" t="str">
        <f>სააგენტო!A445</f>
        <v>b</v>
      </c>
      <c r="B445" s="69" t="str">
        <f>სააგენტო!B445</f>
        <v/>
      </c>
      <c r="C445" s="13" t="str">
        <f>სააგენტო!C445</f>
        <v>არაფინანსური აქტივების ზრდა</v>
      </c>
      <c r="D445" s="14">
        <f>სააგენტო!D445</f>
        <v>0</v>
      </c>
      <c r="E445" s="14">
        <f>სააგენტო!E445</f>
        <v>0</v>
      </c>
      <c r="F445" s="44">
        <f>სააგენტო!F445</f>
        <v>0</v>
      </c>
      <c r="G445" s="44">
        <f>სააგენტო!G445</f>
        <v>0</v>
      </c>
      <c r="H445" s="53" t="str">
        <f>სააგენტო!H445</f>
        <v/>
      </c>
      <c r="I445" s="14">
        <f>სააგენტო!I445</f>
        <v>0</v>
      </c>
      <c r="J445" s="14">
        <f>სააგენტო!J445</f>
        <v>0</v>
      </c>
      <c r="K445" s="14">
        <f>სააგენტო!K445</f>
        <v>0</v>
      </c>
      <c r="L445" s="44">
        <f>სააგენტო!L445</f>
        <v>0</v>
      </c>
      <c r="M445" s="53" t="str">
        <f>სააგენტო!M445</f>
        <v/>
      </c>
      <c r="N445" s="63">
        <f>სააგენტო!N445</f>
        <v>0</v>
      </c>
      <c r="O445" s="53" t="str">
        <f>სააგენტო!T445</f>
        <v/>
      </c>
      <c r="P445" s="63">
        <f>G445+სააგენტო!O445-K445</f>
        <v>0</v>
      </c>
    </row>
    <row r="446" spans="1:16" s="6" customFormat="1" x14ac:dyDescent="0.25">
      <c r="A446" s="6" t="str">
        <f>სააგენტო!A446</f>
        <v>b</v>
      </c>
      <c r="B446" s="69" t="str">
        <f>სააგენტო!B446</f>
        <v/>
      </c>
      <c r="C446" s="13" t="str">
        <f>სააგენტო!C446</f>
        <v>ფინანსური აქტივების ზრდა</v>
      </c>
      <c r="D446" s="14">
        <f>სააგენტო!D446</f>
        <v>0</v>
      </c>
      <c r="E446" s="14">
        <f>სააგენტო!E446</f>
        <v>0</v>
      </c>
      <c r="F446" s="44">
        <f>სააგენტო!F446</f>
        <v>0</v>
      </c>
      <c r="G446" s="44">
        <f>სააგენტო!G446</f>
        <v>0</v>
      </c>
      <c r="H446" s="53" t="str">
        <f>სააგენტო!H446</f>
        <v/>
      </c>
      <c r="I446" s="14">
        <f>სააგენტო!I446</f>
        <v>0</v>
      </c>
      <c r="J446" s="14">
        <f>სააგენტო!J446</f>
        <v>0</v>
      </c>
      <c r="K446" s="14">
        <f>სააგენტო!K446</f>
        <v>0</v>
      </c>
      <c r="L446" s="44">
        <f>სააგენტო!L446</f>
        <v>0</v>
      </c>
      <c r="M446" s="53" t="str">
        <f>სააგენტო!M446</f>
        <v/>
      </c>
      <c r="N446" s="63">
        <f>სააგენტო!N446</f>
        <v>0</v>
      </c>
      <c r="O446" s="53" t="str">
        <f>სააგენტო!T446</f>
        <v/>
      </c>
      <c r="P446" s="63">
        <f>G446+სააგენტო!O446-K446</f>
        <v>0</v>
      </c>
    </row>
    <row r="447" spans="1:16" s="6" customFormat="1" ht="15.75" thickBot="1" x14ac:dyDescent="0.3">
      <c r="A447" s="6" t="str">
        <f>სააგენტო!A447</f>
        <v>b</v>
      </c>
      <c r="B447" s="71" t="str">
        <f>სააგენტო!B447</f>
        <v/>
      </c>
      <c r="C447" s="17" t="str">
        <f>სააგენტო!C447</f>
        <v>ვალდებულებების კლება</v>
      </c>
      <c r="D447" s="18">
        <f>სააგენტო!D447</f>
        <v>0</v>
      </c>
      <c r="E447" s="18">
        <f>სააგენტო!E447</f>
        <v>0</v>
      </c>
      <c r="F447" s="46">
        <f>სააგენტო!F447</f>
        <v>0</v>
      </c>
      <c r="G447" s="46">
        <f>სააგენტო!G447</f>
        <v>0</v>
      </c>
      <c r="H447" s="55" t="str">
        <f>სააგენტო!H447</f>
        <v/>
      </c>
      <c r="I447" s="18">
        <f>სააგენტო!I447</f>
        <v>0</v>
      </c>
      <c r="J447" s="18">
        <f>სააგენტო!J447</f>
        <v>0</v>
      </c>
      <c r="K447" s="18">
        <f>სააგენტო!K447</f>
        <v>0</v>
      </c>
      <c r="L447" s="46">
        <f>სააგენტო!L447</f>
        <v>0</v>
      </c>
      <c r="M447" s="55" t="str">
        <f>სააგენტო!M447</f>
        <v/>
      </c>
      <c r="N447" s="65">
        <f>სააგენტო!N447</f>
        <v>0</v>
      </c>
      <c r="O447" s="55" t="str">
        <f>სააგენტო!T447</f>
        <v/>
      </c>
      <c r="P447" s="65">
        <f>G447+სააგენტო!O447-K447</f>
        <v>0</v>
      </c>
    </row>
    <row r="448" spans="1:16" s="6" customFormat="1" ht="37.5" customHeight="1" thickTop="1" thickBot="1" x14ac:dyDescent="0.3">
      <c r="A448" s="6" t="str">
        <f>სააგენტო!A448</f>
        <v>a</v>
      </c>
      <c r="B448" s="67" t="str">
        <f>სააგენტო!B448</f>
        <v>35 02 03 07</v>
      </c>
      <c r="C448" s="19" t="s">
        <v>240</v>
      </c>
      <c r="D448" s="7">
        <f>სააგენტო!D448</f>
        <v>600</v>
      </c>
      <c r="E448" s="7">
        <f>სააგენტო!E448</f>
        <v>754.1</v>
      </c>
      <c r="F448" s="40">
        <f>სააგენტო!F448</f>
        <v>542</v>
      </c>
      <c r="G448" s="40">
        <f>სააგენტო!G448</f>
        <v>541.96699999999998</v>
      </c>
      <c r="H448" s="49">
        <f>სააგენტო!H448</f>
        <v>0.99993911439114391</v>
      </c>
      <c r="I448" s="7">
        <f>სააგენტო!I448</f>
        <v>0</v>
      </c>
      <c r="J448" s="7">
        <f>სააგენტო!J448</f>
        <v>56.465000000000032</v>
      </c>
      <c r="K448" s="7">
        <f>სააგენტო!K448</f>
        <v>65.759999999999991</v>
      </c>
      <c r="L448" s="40">
        <f>სააგენტო!L448</f>
        <v>3.3000000000015461E-2</v>
      </c>
      <c r="M448" s="49">
        <f>სააგენტო!M448</f>
        <v>0.71869380718737563</v>
      </c>
      <c r="N448" s="59">
        <f>სააგენტო!N448</f>
        <v>212.13300000000004</v>
      </c>
      <c r="O448" s="49">
        <f>სააგენტო!T448</f>
        <v>0.98139106219334304</v>
      </c>
      <c r="P448" s="59">
        <f>G448+სააგენტო!O448-K448</f>
        <v>690.00700000000006</v>
      </c>
    </row>
    <row r="449" spans="1:16" s="6" customFormat="1" ht="18.75" thickTop="1" x14ac:dyDescent="0.25">
      <c r="A449" s="6" t="str">
        <f>სააგენტო!A449</f>
        <v>b</v>
      </c>
      <c r="B449" s="69" t="str">
        <f>სააგენტო!B449</f>
        <v/>
      </c>
      <c r="C449" s="8" t="str">
        <f>სააგენტო!C449</f>
        <v>ხარჯები</v>
      </c>
      <c r="D449" s="9">
        <f>სააგენტო!D449</f>
        <v>600</v>
      </c>
      <c r="E449" s="9">
        <f>სააგენტო!E449</f>
        <v>754.1</v>
      </c>
      <c r="F449" s="41">
        <f>სააგენტო!F449</f>
        <v>542</v>
      </c>
      <c r="G449" s="41">
        <f>სააგენტო!G449</f>
        <v>541.96699999999998</v>
      </c>
      <c r="H449" s="50">
        <f>სააგენტო!H449</f>
        <v>0.99993911439114391</v>
      </c>
      <c r="I449" s="9">
        <f>სააგენტო!I449</f>
        <v>0</v>
      </c>
      <c r="J449" s="9">
        <f>სააგენტო!J449</f>
        <v>56.465000000000032</v>
      </c>
      <c r="K449" s="9">
        <f>სააგენტო!K449</f>
        <v>65.759999999999991</v>
      </c>
      <c r="L449" s="41">
        <f>სააგენტო!L449</f>
        <v>3.3000000000015461E-2</v>
      </c>
      <c r="M449" s="50">
        <f>სააგენტო!M449</f>
        <v>0.71869380718737563</v>
      </c>
      <c r="N449" s="60">
        <f>სააგენტო!N449</f>
        <v>212.13300000000004</v>
      </c>
      <c r="O449" s="50">
        <f>სააგენტო!T449</f>
        <v>0.98139106219334304</v>
      </c>
      <c r="P449" s="60">
        <f>G449+სააგენტო!O449-K449</f>
        <v>690.00700000000006</v>
      </c>
    </row>
    <row r="450" spans="1:16" s="6" customFormat="1" ht="18" x14ac:dyDescent="0.25">
      <c r="A450" s="6" t="str">
        <f>სააგენტო!A450</f>
        <v>b</v>
      </c>
      <c r="B450" s="70" t="str">
        <f>სააგენტო!B450</f>
        <v/>
      </c>
      <c r="C450" s="29" t="str">
        <f>სააგენტო!C450</f>
        <v>შრომის ანაზღაურება</v>
      </c>
      <c r="D450" s="12">
        <f>სააგენტო!D450</f>
        <v>0</v>
      </c>
      <c r="E450" s="12">
        <f>სააგენტო!E450</f>
        <v>0</v>
      </c>
      <c r="F450" s="43">
        <f>სააგენტო!F450</f>
        <v>0</v>
      </c>
      <c r="G450" s="43">
        <f>სააგენტო!G450</f>
        <v>0</v>
      </c>
      <c r="H450" s="52" t="str">
        <f>სააგენტო!H450</f>
        <v/>
      </c>
      <c r="I450" s="12">
        <f>სააგენტო!I450</f>
        <v>0</v>
      </c>
      <c r="J450" s="12">
        <f>სააგენტო!J450</f>
        <v>0</v>
      </c>
      <c r="K450" s="12">
        <f>სააგენტო!K450</f>
        <v>0</v>
      </c>
      <c r="L450" s="43">
        <f>სააგენტო!L450</f>
        <v>0</v>
      </c>
      <c r="M450" s="52" t="str">
        <f>სააგენტო!M450</f>
        <v/>
      </c>
      <c r="N450" s="62">
        <f>სააგენტო!N450</f>
        <v>0</v>
      </c>
      <c r="O450" s="52" t="str">
        <f>სააგენტო!T450</f>
        <v/>
      </c>
      <c r="P450" s="62">
        <f>G450+სააგენტო!O450-K450</f>
        <v>0</v>
      </c>
    </row>
    <row r="451" spans="1:16" s="6" customFormat="1" ht="18" x14ac:dyDescent="0.25">
      <c r="A451" s="6" t="str">
        <f>სააგენტო!A451</f>
        <v>b</v>
      </c>
      <c r="B451" s="70" t="str">
        <f>სააგენტო!B451</f>
        <v/>
      </c>
      <c r="C451" s="29" t="str">
        <f>სააგენტო!C451</f>
        <v>საქონელი და მომსახურება</v>
      </c>
      <c r="D451" s="12">
        <f>სააგენტო!D451</f>
        <v>0</v>
      </c>
      <c r="E451" s="12">
        <f>სააგენტო!E451</f>
        <v>0</v>
      </c>
      <c r="F451" s="43">
        <f>სააგენტო!F451</f>
        <v>0</v>
      </c>
      <c r="G451" s="43">
        <f>სააგენტო!G451</f>
        <v>0</v>
      </c>
      <c r="H451" s="52" t="str">
        <f>სააგენტო!H451</f>
        <v/>
      </c>
      <c r="I451" s="12">
        <f>სააგენტო!I451</f>
        <v>0</v>
      </c>
      <c r="J451" s="12">
        <f>სააგენტო!J451</f>
        <v>0</v>
      </c>
      <c r="K451" s="12">
        <f>სააგენტო!K451</f>
        <v>0</v>
      </c>
      <c r="L451" s="43">
        <f>სააგენტო!L451</f>
        <v>0</v>
      </c>
      <c r="M451" s="52" t="str">
        <f>სააგენტო!M451</f>
        <v/>
      </c>
      <c r="N451" s="62">
        <f>სააგენტო!N451</f>
        <v>0</v>
      </c>
      <c r="O451" s="52" t="str">
        <f>სააგენტო!T451</f>
        <v/>
      </c>
      <c r="P451" s="62">
        <f>G451+სააგენტო!O451-K451</f>
        <v>0</v>
      </c>
    </row>
    <row r="452" spans="1:16" s="6" customFormat="1" ht="18" x14ac:dyDescent="0.25">
      <c r="A452" s="6" t="str">
        <f>სააგენტო!A452</f>
        <v>b</v>
      </c>
      <c r="B452" s="70" t="str">
        <f>სააგენტო!B452</f>
        <v/>
      </c>
      <c r="C452" s="29" t="str">
        <f>სააგენტო!C452</f>
        <v>პროცენტი</v>
      </c>
      <c r="D452" s="12">
        <f>სააგენტო!D452</f>
        <v>0</v>
      </c>
      <c r="E452" s="12">
        <f>სააგენტო!E452</f>
        <v>0</v>
      </c>
      <c r="F452" s="43">
        <f>სააგენტო!F452</f>
        <v>0</v>
      </c>
      <c r="G452" s="43">
        <f>სააგენტო!G452</f>
        <v>0</v>
      </c>
      <c r="H452" s="52" t="str">
        <f>სააგენტო!H452</f>
        <v/>
      </c>
      <c r="I452" s="12">
        <f>სააგენტო!I452</f>
        <v>0</v>
      </c>
      <c r="J452" s="12">
        <f>სააგენტო!J452</f>
        <v>0</v>
      </c>
      <c r="K452" s="12">
        <f>სააგენტო!K452</f>
        <v>0</v>
      </c>
      <c r="L452" s="43">
        <f>სააგენტო!L452</f>
        <v>0</v>
      </c>
      <c r="M452" s="52" t="str">
        <f>სააგენტო!M452</f>
        <v/>
      </c>
      <c r="N452" s="62">
        <f>სააგენტო!N452</f>
        <v>0</v>
      </c>
      <c r="O452" s="52" t="str">
        <f>სააგენტო!T452</f>
        <v/>
      </c>
      <c r="P452" s="62">
        <f>G452+სააგენტო!O452-K452</f>
        <v>0</v>
      </c>
    </row>
    <row r="453" spans="1:16" s="6" customFormat="1" ht="18" x14ac:dyDescent="0.25">
      <c r="A453" s="6" t="str">
        <f>სააგენტო!A453</f>
        <v>b</v>
      </c>
      <c r="B453" s="70" t="str">
        <f>სააგენტო!B453</f>
        <v/>
      </c>
      <c r="C453" s="29" t="str">
        <f>სააგენტო!C453</f>
        <v>სუბსიდიები</v>
      </c>
      <c r="D453" s="12">
        <f>სააგენტო!D453</f>
        <v>0</v>
      </c>
      <c r="E453" s="12">
        <f>სააგენტო!E453</f>
        <v>0</v>
      </c>
      <c r="F453" s="43">
        <f>სააგენტო!F453</f>
        <v>0</v>
      </c>
      <c r="G453" s="43">
        <f>სააგენტო!G453</f>
        <v>0</v>
      </c>
      <c r="H453" s="52" t="str">
        <f>სააგენტო!H453</f>
        <v/>
      </c>
      <c r="I453" s="12">
        <f>სააგენტო!I453</f>
        <v>0</v>
      </c>
      <c r="J453" s="12">
        <f>სააგენტო!J453</f>
        <v>0</v>
      </c>
      <c r="K453" s="12">
        <f>სააგენტო!K453</f>
        <v>0</v>
      </c>
      <c r="L453" s="43">
        <f>სააგენტო!L453</f>
        <v>0</v>
      </c>
      <c r="M453" s="52" t="str">
        <f>სააგენტო!M453</f>
        <v/>
      </c>
      <c r="N453" s="62">
        <f>სააგენტო!N453</f>
        <v>0</v>
      </c>
      <c r="O453" s="52" t="str">
        <f>სააგენტო!T453</f>
        <v/>
      </c>
      <c r="P453" s="62">
        <f>G453+სააგენტო!O453-K453</f>
        <v>0</v>
      </c>
    </row>
    <row r="454" spans="1:16" s="6" customFormat="1" ht="18" x14ac:dyDescent="0.25">
      <c r="A454" s="6" t="str">
        <f>სააგენტო!A454</f>
        <v>b</v>
      </c>
      <c r="B454" s="70" t="str">
        <f>სააგენტო!B454</f>
        <v/>
      </c>
      <c r="C454" s="29" t="str">
        <f>სააგენტო!C454</f>
        <v>გრანტები</v>
      </c>
      <c r="D454" s="12">
        <f>სააგენტო!D454</f>
        <v>0</v>
      </c>
      <c r="E454" s="12">
        <f>სააგენტო!E454</f>
        <v>0</v>
      </c>
      <c r="F454" s="43">
        <f>სააგენტო!F454</f>
        <v>0</v>
      </c>
      <c r="G454" s="43">
        <f>სააგენტო!G454</f>
        <v>0</v>
      </c>
      <c r="H454" s="52" t="str">
        <f>სააგენტო!H454</f>
        <v/>
      </c>
      <c r="I454" s="12">
        <f>სააგენტო!I454</f>
        <v>0</v>
      </c>
      <c r="J454" s="12">
        <f>სააგენტო!J454</f>
        <v>0</v>
      </c>
      <c r="K454" s="12">
        <f>სააგენტო!K454</f>
        <v>0</v>
      </c>
      <c r="L454" s="43">
        <f>სააგენტო!L454</f>
        <v>0</v>
      </c>
      <c r="M454" s="52" t="str">
        <f>სააგენტო!M454</f>
        <v/>
      </c>
      <c r="N454" s="62">
        <f>სააგენტო!N454</f>
        <v>0</v>
      </c>
      <c r="O454" s="52" t="str">
        <f>სააგენტო!T454</f>
        <v/>
      </c>
      <c r="P454" s="62">
        <f>G454+სააგენტო!O454-K454</f>
        <v>0</v>
      </c>
    </row>
    <row r="455" spans="1:16" s="6" customFormat="1" ht="18" x14ac:dyDescent="0.25">
      <c r="A455" s="6" t="str">
        <f>სააგენტო!A455</f>
        <v>b</v>
      </c>
      <c r="B455" s="70" t="str">
        <f>სააგენტო!B455</f>
        <v/>
      </c>
      <c r="C455" s="29" t="str">
        <f>სააგენტო!C455</f>
        <v>სოციალური უზრუნველყოფა</v>
      </c>
      <c r="D455" s="11">
        <f>სააგენტო!D455</f>
        <v>600</v>
      </c>
      <c r="E455" s="11">
        <f>სააგენტო!E455</f>
        <v>754.1</v>
      </c>
      <c r="F455" s="42">
        <f>სააგენტო!F455</f>
        <v>542</v>
      </c>
      <c r="G455" s="42">
        <f>სააგენტო!G455</f>
        <v>541.96699999999998</v>
      </c>
      <c r="H455" s="51">
        <f>სააგენტო!H455</f>
        <v>0.99993911439114391</v>
      </c>
      <c r="I455" s="11">
        <f>სააგენტო!I455</f>
        <v>0</v>
      </c>
      <c r="J455" s="11">
        <f>სააგენტო!J455</f>
        <v>56.465000000000032</v>
      </c>
      <c r="K455" s="11">
        <f>სააგენტო!K455</f>
        <v>65.759999999999991</v>
      </c>
      <c r="L455" s="42">
        <f>სააგენტო!L455</f>
        <v>3.3000000000015461E-2</v>
      </c>
      <c r="M455" s="51">
        <f>სააგენტო!M455</f>
        <v>0.71869380718737563</v>
      </c>
      <c r="N455" s="61">
        <f>სააგენტო!N455</f>
        <v>212.13300000000004</v>
      </c>
      <c r="O455" s="51">
        <f>სააგენტო!T455</f>
        <v>0.98139106219334304</v>
      </c>
      <c r="P455" s="61">
        <f>G455+სააგენტო!O455-K455</f>
        <v>690.00700000000006</v>
      </c>
    </row>
    <row r="456" spans="1:16" s="6" customFormat="1" ht="18" x14ac:dyDescent="0.25">
      <c r="A456" s="6" t="str">
        <f>სააგენტო!A456</f>
        <v>b</v>
      </c>
      <c r="B456" s="70" t="str">
        <f>სააგენტო!B456</f>
        <v/>
      </c>
      <c r="C456" s="29" t="str">
        <f>სააგენტო!C456</f>
        <v>სხვა ხარჯები</v>
      </c>
      <c r="D456" s="12">
        <f>სააგენტო!D456</f>
        <v>0</v>
      </c>
      <c r="E456" s="12">
        <f>სააგენტო!E456</f>
        <v>0</v>
      </c>
      <c r="F456" s="43">
        <f>სააგენტო!F456</f>
        <v>0</v>
      </c>
      <c r="G456" s="43">
        <f>სააგენტო!G456</f>
        <v>0</v>
      </c>
      <c r="H456" s="52" t="str">
        <f>სააგენტო!H456</f>
        <v/>
      </c>
      <c r="I456" s="12">
        <f>სააგენტო!I456</f>
        <v>0</v>
      </c>
      <c r="J456" s="12">
        <f>სააგენტო!J456</f>
        <v>0</v>
      </c>
      <c r="K456" s="12">
        <f>სააგენტო!K456</f>
        <v>0</v>
      </c>
      <c r="L456" s="43">
        <f>სააგენტო!L456</f>
        <v>0</v>
      </c>
      <c r="M456" s="52" t="str">
        <f>სააგენტო!M456</f>
        <v/>
      </c>
      <c r="N456" s="62">
        <f>სააგენტო!N456</f>
        <v>0</v>
      </c>
      <c r="O456" s="52" t="str">
        <f>სააგენტო!T456</f>
        <v/>
      </c>
      <c r="P456" s="62">
        <f>G456+სააგენტო!O456-K456</f>
        <v>0</v>
      </c>
    </row>
    <row r="457" spans="1:16" s="6" customFormat="1" x14ac:dyDescent="0.25">
      <c r="A457" s="6" t="str">
        <f>სააგენტო!A457</f>
        <v>b</v>
      </c>
      <c r="B457" s="69" t="str">
        <f>სააგენტო!B457</f>
        <v/>
      </c>
      <c r="C457" s="13" t="str">
        <f>სააგენტო!C457</f>
        <v>არაფინანსური აქტივების ზრდა</v>
      </c>
      <c r="D457" s="14">
        <f>სააგენტო!D457</f>
        <v>0</v>
      </c>
      <c r="E457" s="14">
        <f>სააგენტო!E457</f>
        <v>0</v>
      </c>
      <c r="F457" s="44">
        <f>სააგენტო!F457</f>
        <v>0</v>
      </c>
      <c r="G457" s="44">
        <f>სააგენტო!G457</f>
        <v>0</v>
      </c>
      <c r="H457" s="53" t="str">
        <f>სააგენტო!H457</f>
        <v/>
      </c>
      <c r="I457" s="14">
        <f>სააგენტო!I457</f>
        <v>0</v>
      </c>
      <c r="J457" s="14">
        <f>სააგენტო!J457</f>
        <v>0</v>
      </c>
      <c r="K457" s="14">
        <f>სააგენტო!K457</f>
        <v>0</v>
      </c>
      <c r="L457" s="44">
        <f>სააგენტო!L457</f>
        <v>0</v>
      </c>
      <c r="M457" s="53" t="str">
        <f>სააგენტო!M457</f>
        <v/>
      </c>
      <c r="N457" s="63">
        <f>სააგენტო!N457</f>
        <v>0</v>
      </c>
      <c r="O457" s="53" t="str">
        <f>სააგენტო!T457</f>
        <v/>
      </c>
      <c r="P457" s="63">
        <f>G457+სააგენტო!O457-K457</f>
        <v>0</v>
      </c>
    </row>
    <row r="458" spans="1:16" s="6" customFormat="1" x14ac:dyDescent="0.25">
      <c r="A458" s="6" t="str">
        <f>სააგენტო!A458</f>
        <v>b</v>
      </c>
      <c r="B458" s="69" t="str">
        <f>სააგენტო!B458</f>
        <v/>
      </c>
      <c r="C458" s="13" t="str">
        <f>სააგენტო!C458</f>
        <v>ფინანსური აქტივების ზრდა</v>
      </c>
      <c r="D458" s="14">
        <f>სააგენტო!D458</f>
        <v>0</v>
      </c>
      <c r="E458" s="14">
        <f>სააგენტო!E458</f>
        <v>0</v>
      </c>
      <c r="F458" s="44">
        <f>სააგენტო!F458</f>
        <v>0</v>
      </c>
      <c r="G458" s="44">
        <f>სააგენტო!G458</f>
        <v>0</v>
      </c>
      <c r="H458" s="53" t="str">
        <f>სააგენტო!H458</f>
        <v/>
      </c>
      <c r="I458" s="14">
        <f>სააგენტო!I458</f>
        <v>0</v>
      </c>
      <c r="J458" s="14">
        <f>სააგენტო!J458</f>
        <v>0</v>
      </c>
      <c r="K458" s="14">
        <f>სააგენტო!K458</f>
        <v>0</v>
      </c>
      <c r="L458" s="44">
        <f>სააგენტო!L458</f>
        <v>0</v>
      </c>
      <c r="M458" s="53" t="str">
        <f>სააგენტო!M458</f>
        <v/>
      </c>
      <c r="N458" s="63">
        <f>სააგენტო!N458</f>
        <v>0</v>
      </c>
      <c r="O458" s="53" t="str">
        <f>სააგენტო!T458</f>
        <v/>
      </c>
      <c r="P458" s="63">
        <f>G458+სააგენტო!O458-K458</f>
        <v>0</v>
      </c>
    </row>
    <row r="459" spans="1:16" s="6" customFormat="1" ht="15.75" thickBot="1" x14ac:dyDescent="0.3">
      <c r="A459" s="6" t="str">
        <f>სააგენტო!A459</f>
        <v>b</v>
      </c>
      <c r="B459" s="71" t="str">
        <f>სააგენტო!B459</f>
        <v/>
      </c>
      <c r="C459" s="17" t="str">
        <f>სააგენტო!C459</f>
        <v>ვალდებულებების კლება</v>
      </c>
      <c r="D459" s="18">
        <f>სააგენტო!D459</f>
        <v>0</v>
      </c>
      <c r="E459" s="18">
        <f>სააგენტო!E459</f>
        <v>0</v>
      </c>
      <c r="F459" s="46">
        <f>სააგენტო!F459</f>
        <v>0</v>
      </c>
      <c r="G459" s="46">
        <f>სააგენტო!G459</f>
        <v>0</v>
      </c>
      <c r="H459" s="55" t="str">
        <f>სააგენტო!H459</f>
        <v/>
      </c>
      <c r="I459" s="18">
        <f>სააგენტო!I459</f>
        <v>0</v>
      </c>
      <c r="J459" s="18">
        <f>სააგენტო!J459</f>
        <v>0</v>
      </c>
      <c r="K459" s="18">
        <f>სააგენტო!K459</f>
        <v>0</v>
      </c>
      <c r="L459" s="46">
        <f>სააგენტო!L459</f>
        <v>0</v>
      </c>
      <c r="M459" s="55" t="str">
        <f>სააგენტო!M459</f>
        <v/>
      </c>
      <c r="N459" s="65">
        <f>სააგენტო!N459</f>
        <v>0</v>
      </c>
      <c r="O459" s="55" t="str">
        <f>სააგენტო!T459</f>
        <v/>
      </c>
      <c r="P459" s="65">
        <f>G459+სააგენტო!O459-K459</f>
        <v>0</v>
      </c>
    </row>
    <row r="460" spans="1:16" s="6" customFormat="1" ht="17.25" thickTop="1" thickBot="1" x14ac:dyDescent="0.3">
      <c r="A460" s="6" t="str">
        <f>სააგენტო!A460</f>
        <v>a</v>
      </c>
      <c r="B460" s="67" t="str">
        <f>სააგენტო!B460</f>
        <v>35 02 03 08</v>
      </c>
      <c r="C460" s="19" t="s">
        <v>241</v>
      </c>
      <c r="D460" s="7">
        <f>სააგენტო!D460</f>
        <v>40</v>
      </c>
      <c r="E460" s="7">
        <f>სააგენტო!E460</f>
        <v>48</v>
      </c>
      <c r="F460" s="40">
        <f>სააგენტო!F460</f>
        <v>32.5</v>
      </c>
      <c r="G460" s="40">
        <f>სააგენტო!G460</f>
        <v>31.96</v>
      </c>
      <c r="H460" s="49">
        <f>სააგენტო!H460</f>
        <v>0.98338461538461541</v>
      </c>
      <c r="I460" s="7">
        <f>სააგენტო!I460</f>
        <v>0</v>
      </c>
      <c r="J460" s="7">
        <f>სააგენტო!J460</f>
        <v>3.995000000000001</v>
      </c>
      <c r="K460" s="7">
        <f>სააგენტო!K460</f>
        <v>3.995000000000001</v>
      </c>
      <c r="L460" s="40">
        <f>სააგენტო!L460</f>
        <v>0.53999999999999915</v>
      </c>
      <c r="M460" s="49">
        <f>სააგენტო!M460</f>
        <v>0.66583333333333339</v>
      </c>
      <c r="N460" s="59">
        <f>სააგენტო!N460</f>
        <v>16.04</v>
      </c>
      <c r="O460" s="49">
        <f>სააგენტო!T460</f>
        <v>0.99916666666666665</v>
      </c>
      <c r="P460" s="59">
        <f>G460+სააგენტო!O460-K460</f>
        <v>39.965000000000003</v>
      </c>
    </row>
    <row r="461" spans="1:16" s="6" customFormat="1" ht="18.75" thickTop="1" x14ac:dyDescent="0.25">
      <c r="A461" s="6" t="str">
        <f>სააგენტო!A461</f>
        <v>b</v>
      </c>
      <c r="B461" s="69" t="str">
        <f>სააგენტო!B461</f>
        <v/>
      </c>
      <c r="C461" s="8" t="str">
        <f>სააგენტო!C461</f>
        <v>ხარჯები</v>
      </c>
      <c r="D461" s="9">
        <f>სააგენტო!D461</f>
        <v>40</v>
      </c>
      <c r="E461" s="9">
        <f>სააგენტო!E461</f>
        <v>48</v>
      </c>
      <c r="F461" s="41">
        <f>სააგენტო!F461</f>
        <v>32.5</v>
      </c>
      <c r="G461" s="41">
        <f>სააგენტო!G461</f>
        <v>31.96</v>
      </c>
      <c r="H461" s="50">
        <f>სააგენტო!H461</f>
        <v>0.98338461538461541</v>
      </c>
      <c r="I461" s="9">
        <f>სააგენტო!I461</f>
        <v>0</v>
      </c>
      <c r="J461" s="9">
        <f>სააგენტო!J461</f>
        <v>3.995000000000001</v>
      </c>
      <c r="K461" s="9">
        <f>სააგენტო!K461</f>
        <v>3.995000000000001</v>
      </c>
      <c r="L461" s="41">
        <f>სააგენტო!L461</f>
        <v>0.53999999999999915</v>
      </c>
      <c r="M461" s="50">
        <f>სააგენტო!M461</f>
        <v>0.66583333333333339</v>
      </c>
      <c r="N461" s="60">
        <f>სააგენტო!N461</f>
        <v>16.04</v>
      </c>
      <c r="O461" s="50">
        <f>სააგენტო!T461</f>
        <v>0.99916666666666665</v>
      </c>
      <c r="P461" s="60">
        <f>G461+სააგენტო!O461-K461</f>
        <v>39.965000000000003</v>
      </c>
    </row>
    <row r="462" spans="1:16" s="6" customFormat="1" ht="18" x14ac:dyDescent="0.25">
      <c r="A462" s="6" t="str">
        <f>სააგენტო!A462</f>
        <v>b</v>
      </c>
      <c r="B462" s="70" t="str">
        <f>სააგენტო!B462</f>
        <v/>
      </c>
      <c r="C462" s="29" t="str">
        <f>სააგენტო!C462</f>
        <v>შრომის ანაზღაურება</v>
      </c>
      <c r="D462" s="12">
        <f>სააგენტო!D462</f>
        <v>0</v>
      </c>
      <c r="E462" s="12">
        <f>სააგენტო!E462</f>
        <v>0</v>
      </c>
      <c r="F462" s="43">
        <f>სააგენტო!F462</f>
        <v>0</v>
      </c>
      <c r="G462" s="43">
        <f>სააგენტო!G462</f>
        <v>0</v>
      </c>
      <c r="H462" s="52" t="str">
        <f>სააგენტო!H462</f>
        <v/>
      </c>
      <c r="I462" s="12">
        <f>სააგენტო!I462</f>
        <v>0</v>
      </c>
      <c r="J462" s="12">
        <f>სააგენტო!J462</f>
        <v>0</v>
      </c>
      <c r="K462" s="12">
        <f>სააგენტო!K462</f>
        <v>0</v>
      </c>
      <c r="L462" s="43">
        <f>სააგენტო!L462</f>
        <v>0</v>
      </c>
      <c r="M462" s="52" t="str">
        <f>სააგენტო!M462</f>
        <v/>
      </c>
      <c r="N462" s="62">
        <f>სააგენტო!N462</f>
        <v>0</v>
      </c>
      <c r="O462" s="52" t="str">
        <f>სააგენტო!T462</f>
        <v/>
      </c>
      <c r="P462" s="62">
        <f>G462+სააგენტო!O462-K462</f>
        <v>0</v>
      </c>
    </row>
    <row r="463" spans="1:16" s="6" customFormat="1" ht="18" x14ac:dyDescent="0.25">
      <c r="A463" s="6" t="str">
        <f>სააგენტო!A463</f>
        <v>b</v>
      </c>
      <c r="B463" s="70" t="str">
        <f>სააგენტო!B463</f>
        <v/>
      </c>
      <c r="C463" s="29" t="str">
        <f>სააგენტო!C463</f>
        <v>საქონელი და მომსახურება</v>
      </c>
      <c r="D463" s="12">
        <f>სააგენტო!D463</f>
        <v>0</v>
      </c>
      <c r="E463" s="12">
        <f>სააგენტო!E463</f>
        <v>0</v>
      </c>
      <c r="F463" s="43">
        <f>სააგენტო!F463</f>
        <v>0</v>
      </c>
      <c r="G463" s="43">
        <f>სააგენტო!G463</f>
        <v>0</v>
      </c>
      <c r="H463" s="52" t="str">
        <f>სააგენტო!H463</f>
        <v/>
      </c>
      <c r="I463" s="12">
        <f>სააგენტო!I463</f>
        <v>0</v>
      </c>
      <c r="J463" s="12">
        <f>სააგენტო!J463</f>
        <v>0</v>
      </c>
      <c r="K463" s="12">
        <f>სააგენტო!K463</f>
        <v>0</v>
      </c>
      <c r="L463" s="43">
        <f>სააგენტო!L463</f>
        <v>0</v>
      </c>
      <c r="M463" s="52" t="str">
        <f>სააგენტო!M463</f>
        <v/>
      </c>
      <c r="N463" s="62">
        <f>სააგენტო!N463</f>
        <v>0</v>
      </c>
      <c r="O463" s="52" t="str">
        <f>სააგენტო!T463</f>
        <v/>
      </c>
      <c r="P463" s="62">
        <f>G463+სააგენტო!O463-K463</f>
        <v>0</v>
      </c>
    </row>
    <row r="464" spans="1:16" s="6" customFormat="1" ht="18" x14ac:dyDescent="0.25">
      <c r="A464" s="6" t="str">
        <f>სააგენტო!A464</f>
        <v>b</v>
      </c>
      <c r="B464" s="70" t="str">
        <f>სააგენტო!B464</f>
        <v/>
      </c>
      <c r="C464" s="29" t="str">
        <f>სააგენტო!C464</f>
        <v>პროცენტი</v>
      </c>
      <c r="D464" s="12">
        <f>სააგენტო!D464</f>
        <v>0</v>
      </c>
      <c r="E464" s="12">
        <f>სააგენტო!E464</f>
        <v>0</v>
      </c>
      <c r="F464" s="43">
        <f>სააგენტო!F464</f>
        <v>0</v>
      </c>
      <c r="G464" s="43">
        <f>სააგენტო!G464</f>
        <v>0</v>
      </c>
      <c r="H464" s="52" t="str">
        <f>სააგენტო!H464</f>
        <v/>
      </c>
      <c r="I464" s="12">
        <f>სააგენტო!I464</f>
        <v>0</v>
      </c>
      <c r="J464" s="12">
        <f>სააგენტო!J464</f>
        <v>0</v>
      </c>
      <c r="K464" s="12">
        <f>სააგენტო!K464</f>
        <v>0</v>
      </c>
      <c r="L464" s="43">
        <f>სააგენტო!L464</f>
        <v>0</v>
      </c>
      <c r="M464" s="52" t="str">
        <f>სააგენტო!M464</f>
        <v/>
      </c>
      <c r="N464" s="62">
        <f>სააგენტო!N464</f>
        <v>0</v>
      </c>
      <c r="O464" s="52" t="str">
        <f>სააგენტო!T464</f>
        <v/>
      </c>
      <c r="P464" s="62">
        <f>G464+სააგენტო!O464-K464</f>
        <v>0</v>
      </c>
    </row>
    <row r="465" spans="1:16" s="6" customFormat="1" ht="18" x14ac:dyDescent="0.25">
      <c r="A465" s="6" t="str">
        <f>სააგენტო!A465</f>
        <v>b</v>
      </c>
      <c r="B465" s="70" t="str">
        <f>სააგენტო!B465</f>
        <v/>
      </c>
      <c r="C465" s="29" t="str">
        <f>სააგენტო!C465</f>
        <v>სუბსიდიები</v>
      </c>
      <c r="D465" s="12">
        <f>სააგენტო!D465</f>
        <v>0</v>
      </c>
      <c r="E465" s="12">
        <f>სააგენტო!E465</f>
        <v>0</v>
      </c>
      <c r="F465" s="43">
        <f>სააგენტო!F465</f>
        <v>0</v>
      </c>
      <c r="G465" s="43">
        <f>სააგენტო!G465</f>
        <v>0</v>
      </c>
      <c r="H465" s="52" t="str">
        <f>სააგენტო!H465</f>
        <v/>
      </c>
      <c r="I465" s="12">
        <f>სააგენტო!I465</f>
        <v>0</v>
      </c>
      <c r="J465" s="12">
        <f>სააგენტო!J465</f>
        <v>0</v>
      </c>
      <c r="K465" s="12">
        <f>სააგენტო!K465</f>
        <v>0</v>
      </c>
      <c r="L465" s="43">
        <f>სააგენტო!L465</f>
        <v>0</v>
      </c>
      <c r="M465" s="52" t="str">
        <f>სააგენტო!M465</f>
        <v/>
      </c>
      <c r="N465" s="62">
        <f>სააგენტო!N465</f>
        <v>0</v>
      </c>
      <c r="O465" s="52" t="str">
        <f>სააგენტო!T465</f>
        <v/>
      </c>
      <c r="P465" s="62">
        <f>G465+სააგენტო!O465-K465</f>
        <v>0</v>
      </c>
    </row>
    <row r="466" spans="1:16" s="6" customFormat="1" ht="18" x14ac:dyDescent="0.25">
      <c r="A466" s="6" t="str">
        <f>სააგენტო!A466</f>
        <v>b</v>
      </c>
      <c r="B466" s="70" t="str">
        <f>სააგენტო!B466</f>
        <v/>
      </c>
      <c r="C466" s="29" t="str">
        <f>სააგენტო!C466</f>
        <v>გრანტები</v>
      </c>
      <c r="D466" s="12">
        <f>სააგენტო!D466</f>
        <v>0</v>
      </c>
      <c r="E466" s="12">
        <f>სააგენტო!E466</f>
        <v>0</v>
      </c>
      <c r="F466" s="43">
        <f>სააგენტო!F466</f>
        <v>0</v>
      </c>
      <c r="G466" s="43">
        <f>სააგენტო!G466</f>
        <v>0</v>
      </c>
      <c r="H466" s="52" t="str">
        <f>სააგენტო!H466</f>
        <v/>
      </c>
      <c r="I466" s="12">
        <f>სააგენტო!I466</f>
        <v>0</v>
      </c>
      <c r="J466" s="12">
        <f>სააგენტო!J466</f>
        <v>0</v>
      </c>
      <c r="K466" s="12">
        <f>სააგენტო!K466</f>
        <v>0</v>
      </c>
      <c r="L466" s="43">
        <f>სააგენტო!L466</f>
        <v>0</v>
      </c>
      <c r="M466" s="52" t="str">
        <f>სააგენტო!M466</f>
        <v/>
      </c>
      <c r="N466" s="62">
        <f>სააგენტო!N466</f>
        <v>0</v>
      </c>
      <c r="O466" s="52" t="str">
        <f>სააგენტო!T466</f>
        <v/>
      </c>
      <c r="P466" s="62">
        <f>G466+სააგენტო!O466-K466</f>
        <v>0</v>
      </c>
    </row>
    <row r="467" spans="1:16" s="6" customFormat="1" ht="18" x14ac:dyDescent="0.25">
      <c r="A467" s="6" t="str">
        <f>სააგენტო!A467</f>
        <v>b</v>
      </c>
      <c r="B467" s="70" t="str">
        <f>სააგენტო!B467</f>
        <v/>
      </c>
      <c r="C467" s="29" t="str">
        <f>სააგენტო!C467</f>
        <v>სოციალური უზრუნველყოფა</v>
      </c>
      <c r="D467" s="11">
        <f>სააგენტო!D467</f>
        <v>40</v>
      </c>
      <c r="E467" s="11">
        <f>სააგენტო!E467</f>
        <v>48</v>
      </c>
      <c r="F467" s="42">
        <f>სააგენტო!F467</f>
        <v>32.5</v>
      </c>
      <c r="G467" s="42">
        <f>სააგენტო!G467</f>
        <v>31.96</v>
      </c>
      <c r="H467" s="51">
        <f>სააგენტო!H467</f>
        <v>0.98338461538461541</v>
      </c>
      <c r="I467" s="11">
        <f>სააგენტო!I467</f>
        <v>0</v>
      </c>
      <c r="J467" s="11">
        <f>სააგენტო!J467</f>
        <v>3.995000000000001</v>
      </c>
      <c r="K467" s="11">
        <f>სააგენტო!K467</f>
        <v>3.995000000000001</v>
      </c>
      <c r="L467" s="42">
        <f>სააგენტო!L467</f>
        <v>0.53999999999999915</v>
      </c>
      <c r="M467" s="51">
        <f>სააგენტო!M467</f>
        <v>0.66583333333333339</v>
      </c>
      <c r="N467" s="61">
        <f>სააგენტო!N467</f>
        <v>16.04</v>
      </c>
      <c r="O467" s="51">
        <f>სააგენტო!T467</f>
        <v>0.99916666666666665</v>
      </c>
      <c r="P467" s="61">
        <f>G467+სააგენტო!O467-K467</f>
        <v>39.965000000000003</v>
      </c>
    </row>
    <row r="468" spans="1:16" s="6" customFormat="1" ht="18" x14ac:dyDescent="0.25">
      <c r="A468" s="6" t="str">
        <f>სააგენტო!A468</f>
        <v>b</v>
      </c>
      <c r="B468" s="70" t="str">
        <f>სააგენტო!B468</f>
        <v/>
      </c>
      <c r="C468" s="29" t="str">
        <f>სააგენტო!C468</f>
        <v>სხვა ხარჯები</v>
      </c>
      <c r="D468" s="12">
        <f>სააგენტო!D468</f>
        <v>0</v>
      </c>
      <c r="E468" s="12">
        <f>სააგენტო!E468</f>
        <v>0</v>
      </c>
      <c r="F468" s="43">
        <f>სააგენტო!F468</f>
        <v>0</v>
      </c>
      <c r="G468" s="43">
        <f>სააგენტო!G468</f>
        <v>0</v>
      </c>
      <c r="H468" s="52" t="str">
        <f>სააგენტო!H468</f>
        <v/>
      </c>
      <c r="I468" s="12">
        <f>სააგენტო!I468</f>
        <v>0</v>
      </c>
      <c r="J468" s="12">
        <f>სააგენტო!J468</f>
        <v>0</v>
      </c>
      <c r="K468" s="12">
        <f>სააგენტო!K468</f>
        <v>0</v>
      </c>
      <c r="L468" s="43">
        <f>სააგენტო!L468</f>
        <v>0</v>
      </c>
      <c r="M468" s="52" t="str">
        <f>სააგენტო!M468</f>
        <v/>
      </c>
      <c r="N468" s="62">
        <f>სააგენტო!N468</f>
        <v>0</v>
      </c>
      <c r="O468" s="52" t="str">
        <f>სააგენტო!T468</f>
        <v/>
      </c>
      <c r="P468" s="62">
        <f>G468+სააგენტო!O468-K468</f>
        <v>0</v>
      </c>
    </row>
    <row r="469" spans="1:16" s="6" customFormat="1" x14ac:dyDescent="0.25">
      <c r="A469" s="6" t="str">
        <f>სააგენტო!A469</f>
        <v>b</v>
      </c>
      <c r="B469" s="69" t="str">
        <f>სააგენტო!B469</f>
        <v/>
      </c>
      <c r="C469" s="13" t="str">
        <f>სააგენტო!C469</f>
        <v>არაფინანსური აქტივების ზრდა</v>
      </c>
      <c r="D469" s="14">
        <f>სააგენტო!D469</f>
        <v>0</v>
      </c>
      <c r="E469" s="14">
        <f>სააგენტო!E469</f>
        <v>0</v>
      </c>
      <c r="F469" s="44">
        <f>სააგენტო!F469</f>
        <v>0</v>
      </c>
      <c r="G469" s="44">
        <f>სააგენტო!G469</f>
        <v>0</v>
      </c>
      <c r="H469" s="53" t="str">
        <f>სააგენტო!H469</f>
        <v/>
      </c>
      <c r="I469" s="14">
        <f>სააგენტო!I469</f>
        <v>0</v>
      </c>
      <c r="J469" s="14">
        <f>სააგენტო!J469</f>
        <v>0</v>
      </c>
      <c r="K469" s="14">
        <f>სააგენტო!K469</f>
        <v>0</v>
      </c>
      <c r="L469" s="44">
        <f>სააგენტო!L469</f>
        <v>0</v>
      </c>
      <c r="M469" s="53" t="str">
        <f>სააგენტო!M469</f>
        <v/>
      </c>
      <c r="N469" s="63">
        <f>სააგენტო!N469</f>
        <v>0</v>
      </c>
      <c r="O469" s="53" t="str">
        <f>სააგენტო!T469</f>
        <v/>
      </c>
      <c r="P469" s="63">
        <f>G469+სააგენტო!O469-K469</f>
        <v>0</v>
      </c>
    </row>
    <row r="470" spans="1:16" s="6" customFormat="1" x14ac:dyDescent="0.25">
      <c r="A470" s="6" t="str">
        <f>სააგენტო!A470</f>
        <v>b</v>
      </c>
      <c r="B470" s="69" t="str">
        <f>სააგენტო!B470</f>
        <v/>
      </c>
      <c r="C470" s="13" t="str">
        <f>სააგენტო!C470</f>
        <v>ფინანსური აქტივების ზრდა</v>
      </c>
      <c r="D470" s="14">
        <f>სააგენტო!D470</f>
        <v>0</v>
      </c>
      <c r="E470" s="14">
        <f>სააგენტო!E470</f>
        <v>0</v>
      </c>
      <c r="F470" s="44">
        <f>სააგენტო!F470</f>
        <v>0</v>
      </c>
      <c r="G470" s="44">
        <f>სააგენტო!G470</f>
        <v>0</v>
      </c>
      <c r="H470" s="53" t="str">
        <f>სააგენტო!H470</f>
        <v/>
      </c>
      <c r="I470" s="14">
        <f>სააგენტო!I470</f>
        <v>0</v>
      </c>
      <c r="J470" s="14">
        <f>სააგენტო!J470</f>
        <v>0</v>
      </c>
      <c r="K470" s="14">
        <f>სააგენტო!K470</f>
        <v>0</v>
      </c>
      <c r="L470" s="44">
        <f>სააგენტო!L470</f>
        <v>0</v>
      </c>
      <c r="M470" s="53" t="str">
        <f>სააგენტო!M470</f>
        <v/>
      </c>
      <c r="N470" s="63">
        <f>სააგენტო!N470</f>
        <v>0</v>
      </c>
      <c r="O470" s="53" t="str">
        <f>სააგენტო!T470</f>
        <v/>
      </c>
      <c r="P470" s="63">
        <f>G470+სააგენტო!O470-K470</f>
        <v>0</v>
      </c>
    </row>
    <row r="471" spans="1:16" s="6" customFormat="1" ht="15.75" thickBot="1" x14ac:dyDescent="0.3">
      <c r="A471" s="6" t="str">
        <f>სააგენტო!A471</f>
        <v>b</v>
      </c>
      <c r="B471" s="71" t="str">
        <f>სააგენტო!B471</f>
        <v/>
      </c>
      <c r="C471" s="17" t="str">
        <f>სააგენტო!C471</f>
        <v>ვალდებულებების კლება</v>
      </c>
      <c r="D471" s="18">
        <f>სააგენტო!D471</f>
        <v>0</v>
      </c>
      <c r="E471" s="18">
        <f>სააგენტო!E471</f>
        <v>0</v>
      </c>
      <c r="F471" s="46">
        <f>სააგენტო!F471</f>
        <v>0</v>
      </c>
      <c r="G471" s="46">
        <f>სააგენტო!G471</f>
        <v>0</v>
      </c>
      <c r="H471" s="55" t="str">
        <f>სააგენტო!H471</f>
        <v/>
      </c>
      <c r="I471" s="18">
        <f>სააგენტო!I471</f>
        <v>0</v>
      </c>
      <c r="J471" s="18">
        <f>სააგენტო!J471</f>
        <v>0</v>
      </c>
      <c r="K471" s="18">
        <f>სააგენტო!K471</f>
        <v>0</v>
      </c>
      <c r="L471" s="46">
        <f>სააგენტო!L471</f>
        <v>0</v>
      </c>
      <c r="M471" s="55" t="str">
        <f>სააგენტო!M471</f>
        <v/>
      </c>
      <c r="N471" s="65">
        <f>სააგენტო!N471</f>
        <v>0</v>
      </c>
      <c r="O471" s="55" t="str">
        <f>სააგენტო!T471</f>
        <v/>
      </c>
      <c r="P471" s="65">
        <f>G471+სააგენტო!O471-K471</f>
        <v>0</v>
      </c>
    </row>
    <row r="472" spans="1:16" s="6" customFormat="1" ht="17.25" thickTop="1" thickBot="1" x14ac:dyDescent="0.3">
      <c r="A472" s="6" t="str">
        <f>სააგენტო!A472</f>
        <v>a</v>
      </c>
      <c r="B472" s="67" t="str">
        <f>სააგენტო!B472</f>
        <v>35 02 03 09</v>
      </c>
      <c r="C472" s="19" t="s">
        <v>242</v>
      </c>
      <c r="D472" s="7">
        <f>სააგენტო!D472</f>
        <v>2300</v>
      </c>
      <c r="E472" s="7">
        <f>სააგენტო!E472</f>
        <v>2310.8000000000002</v>
      </c>
      <c r="F472" s="40">
        <f>სააგენტო!F472</f>
        <v>1011.8</v>
      </c>
      <c r="G472" s="40">
        <f>სააგენტო!G472</f>
        <v>1010.23907</v>
      </c>
      <c r="H472" s="49">
        <f>სააგენტო!H472</f>
        <v>0.99845727416485475</v>
      </c>
      <c r="I472" s="7">
        <f>სააგენტო!I472</f>
        <v>0</v>
      </c>
      <c r="J472" s="7">
        <f>სააგენტო!J472</f>
        <v>107.23179999999996</v>
      </c>
      <c r="K472" s="7">
        <f>სააგენტო!K472</f>
        <v>197.33579999999995</v>
      </c>
      <c r="L472" s="40">
        <f>სააგენტო!L472</f>
        <v>1.5609299999999848</v>
      </c>
      <c r="M472" s="49">
        <f>სააგენტო!M472</f>
        <v>0.43718152587848358</v>
      </c>
      <c r="N472" s="59">
        <f>სააგენტო!N472</f>
        <v>1300.5609300000001</v>
      </c>
      <c r="O472" s="49">
        <f>სააგენტო!T472</f>
        <v>1.0000169075644798</v>
      </c>
      <c r="P472" s="59">
        <f>G472+სააგენტო!O472-K472</f>
        <v>1337.70327</v>
      </c>
    </row>
    <row r="473" spans="1:16" s="6" customFormat="1" ht="18.75" thickTop="1" x14ac:dyDescent="0.25">
      <c r="A473" s="6" t="str">
        <f>სააგენტო!A473</f>
        <v>b</v>
      </c>
      <c r="B473" s="69" t="str">
        <f>სააგენტო!B473</f>
        <v/>
      </c>
      <c r="C473" s="8" t="str">
        <f>სააგენტო!C473</f>
        <v>ხარჯები</v>
      </c>
      <c r="D473" s="9">
        <f>სააგენტო!D473</f>
        <v>2300</v>
      </c>
      <c r="E473" s="9">
        <f>სააგენტო!E473</f>
        <v>2310.8000000000002</v>
      </c>
      <c r="F473" s="41">
        <f>სააგენტო!F473</f>
        <v>1011.8</v>
      </c>
      <c r="G473" s="41">
        <f>სააგენტო!G473</f>
        <v>1010.23907</v>
      </c>
      <c r="H473" s="50">
        <f>სააგენტო!H473</f>
        <v>0.99845727416485475</v>
      </c>
      <c r="I473" s="9">
        <f>სააგენტო!I473</f>
        <v>0</v>
      </c>
      <c r="J473" s="9">
        <f>სააგენტო!J473</f>
        <v>107.23179999999996</v>
      </c>
      <c r="K473" s="9">
        <f>სააგენტო!K473</f>
        <v>197.33579999999995</v>
      </c>
      <c r="L473" s="41">
        <f>სააგენტო!L473</f>
        <v>1.5609299999999848</v>
      </c>
      <c r="M473" s="50">
        <f>სააგენტო!M473</f>
        <v>0.43718152587848358</v>
      </c>
      <c r="N473" s="60">
        <f>სააგენტო!N473</f>
        <v>1300.5609300000001</v>
      </c>
      <c r="O473" s="50">
        <f>სააგენტო!T473</f>
        <v>1.0000169075644798</v>
      </c>
      <c r="P473" s="60">
        <f>G473+სააგენტო!O473-K473</f>
        <v>1337.70327</v>
      </c>
    </row>
    <row r="474" spans="1:16" s="6" customFormat="1" ht="18" x14ac:dyDescent="0.25">
      <c r="A474" s="6" t="str">
        <f>სააგენტო!A474</f>
        <v>b</v>
      </c>
      <c r="B474" s="70" t="str">
        <f>სააგენტო!B474</f>
        <v/>
      </c>
      <c r="C474" s="29" t="str">
        <f>სააგენტო!C474</f>
        <v>შრომის ანაზღაურება</v>
      </c>
      <c r="D474" s="12">
        <f>სააგენტო!D474</f>
        <v>0</v>
      </c>
      <c r="E474" s="12">
        <f>სააგენტო!E474</f>
        <v>0</v>
      </c>
      <c r="F474" s="43">
        <f>სააგენტო!F474</f>
        <v>0</v>
      </c>
      <c r="G474" s="43">
        <f>სააგენტო!G474</f>
        <v>0</v>
      </c>
      <c r="H474" s="52" t="str">
        <f>სააგენტო!H474</f>
        <v/>
      </c>
      <c r="I474" s="12">
        <f>სააგენტო!I474</f>
        <v>0</v>
      </c>
      <c r="J474" s="12">
        <f>სააგენტო!J474</f>
        <v>0</v>
      </c>
      <c r="K474" s="12">
        <f>სააგენტო!K474</f>
        <v>0</v>
      </c>
      <c r="L474" s="43">
        <f>სააგენტო!L474</f>
        <v>0</v>
      </c>
      <c r="M474" s="52" t="str">
        <f>სააგენტო!M474</f>
        <v/>
      </c>
      <c r="N474" s="62">
        <f>სააგენტო!N474</f>
        <v>0</v>
      </c>
      <c r="O474" s="52" t="str">
        <f>სააგენტო!T474</f>
        <v/>
      </c>
      <c r="P474" s="62">
        <f>G474+სააგენტო!O474-K474</f>
        <v>0</v>
      </c>
    </row>
    <row r="475" spans="1:16" s="6" customFormat="1" ht="18" x14ac:dyDescent="0.25">
      <c r="A475" s="6" t="str">
        <f>სააგენტო!A475</f>
        <v>b</v>
      </c>
      <c r="B475" s="70" t="str">
        <f>სააგენტო!B475</f>
        <v/>
      </c>
      <c r="C475" s="29" t="str">
        <f>სააგენტო!C475</f>
        <v>საქონელი და მომსახურება</v>
      </c>
      <c r="D475" s="12">
        <f>სააგენტო!D475</f>
        <v>0</v>
      </c>
      <c r="E475" s="12">
        <f>სააგენტო!E475</f>
        <v>0</v>
      </c>
      <c r="F475" s="43">
        <f>სააგენტო!F475</f>
        <v>0</v>
      </c>
      <c r="G475" s="43">
        <f>სააგენტო!G475</f>
        <v>0</v>
      </c>
      <c r="H475" s="52" t="str">
        <f>სააგენტო!H475</f>
        <v/>
      </c>
      <c r="I475" s="12">
        <f>სააგენტო!I475</f>
        <v>0</v>
      </c>
      <c r="J475" s="12">
        <f>სააგენტო!J475</f>
        <v>0</v>
      </c>
      <c r="K475" s="12">
        <f>სააგენტო!K475</f>
        <v>0</v>
      </c>
      <c r="L475" s="43">
        <f>სააგენტო!L475</f>
        <v>0</v>
      </c>
      <c r="M475" s="52" t="str">
        <f>სააგენტო!M475</f>
        <v/>
      </c>
      <c r="N475" s="62">
        <f>სააგენტო!N475</f>
        <v>0</v>
      </c>
      <c r="O475" s="52" t="str">
        <f>სააგენტო!T475</f>
        <v/>
      </c>
      <c r="P475" s="62">
        <f>G475+სააგენტო!O475-K475</f>
        <v>0</v>
      </c>
    </row>
    <row r="476" spans="1:16" s="6" customFormat="1" ht="18" x14ac:dyDescent="0.25">
      <c r="A476" s="6" t="str">
        <f>სააგენტო!A476</f>
        <v>b</v>
      </c>
      <c r="B476" s="70" t="str">
        <f>სააგენტო!B476</f>
        <v/>
      </c>
      <c r="C476" s="29" t="str">
        <f>სააგენტო!C476</f>
        <v>პროცენტი</v>
      </c>
      <c r="D476" s="12">
        <f>სააგენტო!D476</f>
        <v>0</v>
      </c>
      <c r="E476" s="12">
        <f>სააგენტო!E476</f>
        <v>0</v>
      </c>
      <c r="F476" s="43">
        <f>სააგენტო!F476</f>
        <v>0</v>
      </c>
      <c r="G476" s="43">
        <f>სააგენტო!G476</f>
        <v>0</v>
      </c>
      <c r="H476" s="52" t="str">
        <f>სააგენტო!H476</f>
        <v/>
      </c>
      <c r="I476" s="12">
        <f>სააგენტო!I476</f>
        <v>0</v>
      </c>
      <c r="J476" s="12">
        <f>სააგენტო!J476</f>
        <v>0</v>
      </c>
      <c r="K476" s="12">
        <f>სააგენტო!K476</f>
        <v>0</v>
      </c>
      <c r="L476" s="43">
        <f>სააგენტო!L476</f>
        <v>0</v>
      </c>
      <c r="M476" s="52" t="str">
        <f>სააგენტო!M476</f>
        <v/>
      </c>
      <c r="N476" s="62">
        <f>სააგენტო!N476</f>
        <v>0</v>
      </c>
      <c r="O476" s="52" t="str">
        <f>სააგენტო!T476</f>
        <v/>
      </c>
      <c r="P476" s="62">
        <f>G476+სააგენტო!O476-K476</f>
        <v>0</v>
      </c>
    </row>
    <row r="477" spans="1:16" s="6" customFormat="1" ht="18" x14ac:dyDescent="0.25">
      <c r="A477" s="6" t="str">
        <f>სააგენტო!A477</f>
        <v>b</v>
      </c>
      <c r="B477" s="70" t="str">
        <f>სააგენტო!B477</f>
        <v/>
      </c>
      <c r="C477" s="29" t="str">
        <f>სააგენტო!C477</f>
        <v>სუბსიდიები</v>
      </c>
      <c r="D477" s="12">
        <f>სააგენტო!D477</f>
        <v>0</v>
      </c>
      <c r="E477" s="12">
        <f>სააგენტო!E477</f>
        <v>0</v>
      </c>
      <c r="F477" s="43">
        <f>სააგენტო!F477</f>
        <v>0</v>
      </c>
      <c r="G477" s="43">
        <f>სააგენტო!G477</f>
        <v>0</v>
      </c>
      <c r="H477" s="52" t="str">
        <f>სააგენტო!H477</f>
        <v/>
      </c>
      <c r="I477" s="12">
        <f>სააგენტო!I477</f>
        <v>0</v>
      </c>
      <c r="J477" s="12">
        <f>სააგენტო!J477</f>
        <v>0</v>
      </c>
      <c r="K477" s="12">
        <f>სააგენტო!K477</f>
        <v>0</v>
      </c>
      <c r="L477" s="43">
        <f>სააგენტო!L477</f>
        <v>0</v>
      </c>
      <c r="M477" s="52" t="str">
        <f>სააგენტო!M477</f>
        <v/>
      </c>
      <c r="N477" s="62">
        <f>სააგენტო!N477</f>
        <v>0</v>
      </c>
      <c r="O477" s="52" t="str">
        <f>სააგენტო!T477</f>
        <v/>
      </c>
      <c r="P477" s="62">
        <f>G477+სააგენტო!O477-K477</f>
        <v>0</v>
      </c>
    </row>
    <row r="478" spans="1:16" s="6" customFormat="1" ht="18" x14ac:dyDescent="0.25">
      <c r="A478" s="6" t="str">
        <f>სააგენტო!A478</f>
        <v>b</v>
      </c>
      <c r="B478" s="70" t="str">
        <f>სააგენტო!B478</f>
        <v/>
      </c>
      <c r="C478" s="29" t="str">
        <f>სააგენტო!C478</f>
        <v>გრანტები</v>
      </c>
      <c r="D478" s="12">
        <f>სააგენტო!D478</f>
        <v>0</v>
      </c>
      <c r="E478" s="12">
        <f>სააგენტო!E478</f>
        <v>0</v>
      </c>
      <c r="F478" s="43">
        <f>სააგენტო!F478</f>
        <v>0</v>
      </c>
      <c r="G478" s="43">
        <f>სააგენტო!G478</f>
        <v>0</v>
      </c>
      <c r="H478" s="52" t="str">
        <f>სააგენტო!H478</f>
        <v/>
      </c>
      <c r="I478" s="12">
        <f>სააგენტო!I478</f>
        <v>0</v>
      </c>
      <c r="J478" s="12">
        <f>სააგენტო!J478</f>
        <v>0</v>
      </c>
      <c r="K478" s="12">
        <f>სააგენტო!K478</f>
        <v>0</v>
      </c>
      <c r="L478" s="43">
        <f>სააგენტო!L478</f>
        <v>0</v>
      </c>
      <c r="M478" s="52" t="str">
        <f>სააგენტო!M478</f>
        <v/>
      </c>
      <c r="N478" s="62">
        <f>სააგენტო!N478</f>
        <v>0</v>
      </c>
      <c r="O478" s="52" t="str">
        <f>სააგენტო!T478</f>
        <v/>
      </c>
      <c r="P478" s="62">
        <f>G478+სააგენტო!O478-K478</f>
        <v>0</v>
      </c>
    </row>
    <row r="479" spans="1:16" s="6" customFormat="1" ht="18" x14ac:dyDescent="0.25">
      <c r="A479" s="6" t="str">
        <f>სააგენტო!A479</f>
        <v>b</v>
      </c>
      <c r="B479" s="70" t="str">
        <f>სააგენტო!B479</f>
        <v/>
      </c>
      <c r="C479" s="29" t="str">
        <f>სააგენტო!C479</f>
        <v>სოციალური უზრუნველყოფა</v>
      </c>
      <c r="D479" s="11">
        <f>სააგენტო!D479</f>
        <v>1300</v>
      </c>
      <c r="E479" s="11">
        <f>სააგენტო!E479</f>
        <v>1032.8</v>
      </c>
      <c r="F479" s="42">
        <f>სააგენტო!F479</f>
        <v>682.8</v>
      </c>
      <c r="G479" s="42">
        <f>სააგენტო!G479</f>
        <v>682.18606999999997</v>
      </c>
      <c r="H479" s="51">
        <f>სააგენტო!H479</f>
        <v>0.99910086408904508</v>
      </c>
      <c r="I479" s="11">
        <f>სააგენტო!I479</f>
        <v>0</v>
      </c>
      <c r="J479" s="11">
        <f>სააგენტო!J479</f>
        <v>91.57099999999997</v>
      </c>
      <c r="K479" s="11">
        <f>სააგენტო!K479</f>
        <v>0</v>
      </c>
      <c r="L479" s="42">
        <f>სააგენტო!L479</f>
        <v>0.6139299999999821</v>
      </c>
      <c r="M479" s="51">
        <f>სააგენტო!M479</f>
        <v>0.66052098179705654</v>
      </c>
      <c r="N479" s="61">
        <f>სააგენტო!N479</f>
        <v>350.61392999999998</v>
      </c>
      <c r="O479" s="51">
        <f>სააგენტო!T479</f>
        <v>1.9198161018590241</v>
      </c>
      <c r="P479" s="61">
        <f>G479+სააგენტო!O479-K479</f>
        <v>1141.18607</v>
      </c>
    </row>
    <row r="480" spans="1:16" s="6" customFormat="1" ht="18" x14ac:dyDescent="0.25">
      <c r="A480" s="6" t="str">
        <f>სააგენტო!A480</f>
        <v>b</v>
      </c>
      <c r="B480" s="70" t="str">
        <f>სააგენტო!B480</f>
        <v/>
      </c>
      <c r="C480" s="29" t="str">
        <f>სააგენტო!C480</f>
        <v>სხვა ხარჯები</v>
      </c>
      <c r="D480" s="11">
        <f>სააგენტო!D480</f>
        <v>1000</v>
      </c>
      <c r="E480" s="11">
        <f>სააგენტო!E480</f>
        <v>1278</v>
      </c>
      <c r="F480" s="42">
        <f>სააგენტო!F480</f>
        <v>329</v>
      </c>
      <c r="G480" s="42">
        <f>სააგენტო!G480</f>
        <v>328.053</v>
      </c>
      <c r="H480" s="51">
        <f>სააგენტო!H480</f>
        <v>0.99712158054711242</v>
      </c>
      <c r="I480" s="11">
        <f>სააგენტო!I480</f>
        <v>0</v>
      </c>
      <c r="J480" s="11">
        <f>სააგენტო!J480</f>
        <v>15.6608</v>
      </c>
      <c r="K480" s="11">
        <f>სააგენტო!K480</f>
        <v>197.33580000000001</v>
      </c>
      <c r="L480" s="42">
        <f>სააგენტო!L480</f>
        <v>0.94700000000000273</v>
      </c>
      <c r="M480" s="51">
        <f>სააგენტო!M480</f>
        <v>0.2566924882629108</v>
      </c>
      <c r="N480" s="61">
        <f>სააგენტო!N480</f>
        <v>949.947</v>
      </c>
      <c r="O480" s="51">
        <f>სააგენტო!T480</f>
        <v>0.2566924882629108</v>
      </c>
      <c r="P480" s="61">
        <f>G480+სააგენტო!O480-K480</f>
        <v>196.5172</v>
      </c>
    </row>
    <row r="481" spans="1:16" s="6" customFormat="1" x14ac:dyDescent="0.25">
      <c r="A481" s="6" t="str">
        <f>სააგენტო!A481</f>
        <v>b</v>
      </c>
      <c r="B481" s="69" t="str">
        <f>სააგენტო!B481</f>
        <v/>
      </c>
      <c r="C481" s="13" t="str">
        <f>სააგენტო!C481</f>
        <v>არაფინანსური აქტივების ზრდა</v>
      </c>
      <c r="D481" s="14">
        <f>სააგენტო!D481</f>
        <v>0</v>
      </c>
      <c r="E481" s="14">
        <f>სააგენტო!E481</f>
        <v>0</v>
      </c>
      <c r="F481" s="44">
        <f>სააგენტო!F481</f>
        <v>0</v>
      </c>
      <c r="G481" s="44">
        <f>სააგენტო!G481</f>
        <v>0</v>
      </c>
      <c r="H481" s="53" t="str">
        <f>სააგენტო!H481</f>
        <v/>
      </c>
      <c r="I481" s="14">
        <f>სააგენტო!I481</f>
        <v>0</v>
      </c>
      <c r="J481" s="14">
        <f>სააგენტო!J481</f>
        <v>0</v>
      </c>
      <c r="K481" s="14">
        <f>სააგენტო!K481</f>
        <v>0</v>
      </c>
      <c r="L481" s="44">
        <f>სააგენტო!L481</f>
        <v>0</v>
      </c>
      <c r="M481" s="53" t="str">
        <f>სააგენტო!M481</f>
        <v/>
      </c>
      <c r="N481" s="63">
        <f>სააგენტო!N481</f>
        <v>0</v>
      </c>
      <c r="O481" s="53" t="str">
        <f>სააგენტო!T481</f>
        <v/>
      </c>
      <c r="P481" s="63">
        <f>G481+სააგენტო!O481-K481</f>
        <v>0</v>
      </c>
    </row>
    <row r="482" spans="1:16" s="6" customFormat="1" x14ac:dyDescent="0.25">
      <c r="A482" s="6" t="str">
        <f>სააგენტო!A482</f>
        <v>b</v>
      </c>
      <c r="B482" s="69" t="str">
        <f>სააგენტო!B482</f>
        <v/>
      </c>
      <c r="C482" s="13" t="str">
        <f>სააგენტო!C482</f>
        <v>ფინანსური აქტივების ზრდა</v>
      </c>
      <c r="D482" s="14">
        <f>სააგენტო!D482</f>
        <v>0</v>
      </c>
      <c r="E482" s="14">
        <f>სააგენტო!E482</f>
        <v>0</v>
      </c>
      <c r="F482" s="44">
        <f>სააგენტო!F482</f>
        <v>0</v>
      </c>
      <c r="G482" s="44">
        <f>სააგენტო!G482</f>
        <v>0</v>
      </c>
      <c r="H482" s="53" t="str">
        <f>სააგენტო!H482</f>
        <v/>
      </c>
      <c r="I482" s="14">
        <f>სააგენტო!I482</f>
        <v>0</v>
      </c>
      <c r="J482" s="14">
        <f>სააგენტო!J482</f>
        <v>0</v>
      </c>
      <c r="K482" s="14">
        <f>სააგენტო!K482</f>
        <v>0</v>
      </c>
      <c r="L482" s="44">
        <f>სააგენტო!L482</f>
        <v>0</v>
      </c>
      <c r="M482" s="53" t="str">
        <f>სააგენტო!M482</f>
        <v/>
      </c>
      <c r="N482" s="63">
        <f>სააგენტო!N482</f>
        <v>0</v>
      </c>
      <c r="O482" s="53" t="str">
        <f>სააგენტო!T482</f>
        <v/>
      </c>
      <c r="P482" s="63">
        <f>G482+სააგენტო!O482-K482</f>
        <v>0</v>
      </c>
    </row>
    <row r="483" spans="1:16" s="6" customFormat="1" ht="15.75" thickBot="1" x14ac:dyDescent="0.3">
      <c r="A483" s="6" t="str">
        <f>სააგენტო!A483</f>
        <v>b</v>
      </c>
      <c r="B483" s="71" t="str">
        <f>სააგენტო!B483</f>
        <v/>
      </c>
      <c r="C483" s="17" t="str">
        <f>სააგენტო!C483</f>
        <v>ვალდებულებების კლება</v>
      </c>
      <c r="D483" s="18">
        <f>სააგენტო!D483</f>
        <v>0</v>
      </c>
      <c r="E483" s="18">
        <f>სააგენტო!E483</f>
        <v>0</v>
      </c>
      <c r="F483" s="46">
        <f>სააგენტო!F483</f>
        <v>0</v>
      </c>
      <c r="G483" s="46">
        <f>სააგენტო!G483</f>
        <v>0</v>
      </c>
      <c r="H483" s="55" t="str">
        <f>სააგენტო!H483</f>
        <v/>
      </c>
      <c r="I483" s="18">
        <f>სააგენტო!I483</f>
        <v>0</v>
      </c>
      <c r="J483" s="18">
        <f>სააგენტო!J483</f>
        <v>0</v>
      </c>
      <c r="K483" s="18">
        <f>სააგენტო!K483</f>
        <v>0</v>
      </c>
      <c r="L483" s="46">
        <f>სააგენტო!L483</f>
        <v>0</v>
      </c>
      <c r="M483" s="55" t="str">
        <f>სააგენტო!M483</f>
        <v/>
      </c>
      <c r="N483" s="65">
        <f>სააგენტო!N483</f>
        <v>0</v>
      </c>
      <c r="O483" s="55" t="str">
        <f>სააგენტო!T483</f>
        <v/>
      </c>
      <c r="P483" s="65">
        <f>G483+სააგენტო!O483-K483</f>
        <v>0</v>
      </c>
    </row>
    <row r="484" spans="1:16" s="6" customFormat="1" ht="17.25" thickTop="1" thickBot="1" x14ac:dyDescent="0.3">
      <c r="A484" s="6" t="str">
        <f>სააგენტო!A484</f>
        <v>a</v>
      </c>
      <c r="B484" s="67" t="str">
        <f>სააგენტო!B484</f>
        <v>35 02 03 10</v>
      </c>
      <c r="C484" s="19" t="s">
        <v>243</v>
      </c>
      <c r="D484" s="7">
        <f>სააგენტო!D484</f>
        <v>5355</v>
      </c>
      <c r="E484" s="7">
        <f>სააგენტო!E484</f>
        <v>6201.2</v>
      </c>
      <c r="F484" s="40">
        <f>სააგენტო!F484</f>
        <v>4604</v>
      </c>
      <c r="G484" s="40">
        <f>სააგენტო!G484</f>
        <v>4603.62</v>
      </c>
      <c r="H484" s="49">
        <f>სააგენტო!H484</f>
        <v>0.99991746307558638</v>
      </c>
      <c r="I484" s="7">
        <f>სააგენტო!I484</f>
        <v>0</v>
      </c>
      <c r="J484" s="7">
        <f>სააგენტო!J484</f>
        <v>515.0949999999998</v>
      </c>
      <c r="K484" s="7">
        <f>სააგენტო!K484</f>
        <v>516.17499999999973</v>
      </c>
      <c r="L484" s="40">
        <f>სააგენტო!L484</f>
        <v>0.38000000000010914</v>
      </c>
      <c r="M484" s="49">
        <f>სააგენტო!M484</f>
        <v>0.74237566922531129</v>
      </c>
      <c r="N484" s="59">
        <f>სააგენტო!N484</f>
        <v>1597.58</v>
      </c>
      <c r="O484" s="49">
        <f>სააგენტო!T484</f>
        <v>0.99490743727020581</v>
      </c>
      <c r="P484" s="59">
        <f>G484+სააგენტო!O484-K484</f>
        <v>5653.4449999999997</v>
      </c>
    </row>
    <row r="485" spans="1:16" s="6" customFormat="1" ht="18.75" thickTop="1" x14ac:dyDescent="0.25">
      <c r="A485" s="6" t="str">
        <f>სააგენტო!A485</f>
        <v>b</v>
      </c>
      <c r="B485" s="69" t="str">
        <f>სააგენტო!B485</f>
        <v/>
      </c>
      <c r="C485" s="8" t="str">
        <f>სააგენტო!C485</f>
        <v>ხარჯები</v>
      </c>
      <c r="D485" s="9">
        <f>სააგენტო!D485</f>
        <v>5355</v>
      </c>
      <c r="E485" s="9">
        <f>სააგენტო!E485</f>
        <v>6201.2</v>
      </c>
      <c r="F485" s="41">
        <f>სააგენტო!F485</f>
        <v>4604</v>
      </c>
      <c r="G485" s="41">
        <f>სააგენტო!G485</f>
        <v>4603.62</v>
      </c>
      <c r="H485" s="50">
        <f>სააგენტო!H485</f>
        <v>0.99991746307558638</v>
      </c>
      <c r="I485" s="9">
        <f>სააგენტო!I485</f>
        <v>0</v>
      </c>
      <c r="J485" s="9">
        <f>სააგენტო!J485</f>
        <v>515.0949999999998</v>
      </c>
      <c r="K485" s="9">
        <f>სააგენტო!K485</f>
        <v>516.17499999999973</v>
      </c>
      <c r="L485" s="41">
        <f>სააგენტო!L485</f>
        <v>0.38000000000010914</v>
      </c>
      <c r="M485" s="50">
        <f>სააგენტო!M485</f>
        <v>0.74237566922531129</v>
      </c>
      <c r="N485" s="60">
        <f>სააგენტო!N485</f>
        <v>1597.58</v>
      </c>
      <c r="O485" s="50">
        <f>სააგენტო!T485</f>
        <v>0.99490743727020581</v>
      </c>
      <c r="P485" s="60">
        <f>G485+სააგენტო!O485-K485</f>
        <v>5653.4449999999997</v>
      </c>
    </row>
    <row r="486" spans="1:16" s="6" customFormat="1" ht="18" x14ac:dyDescent="0.25">
      <c r="A486" s="6" t="str">
        <f>სააგენტო!A486</f>
        <v>b</v>
      </c>
      <c r="B486" s="70" t="str">
        <f>სააგენტო!B486</f>
        <v/>
      </c>
      <c r="C486" s="29" t="str">
        <f>სააგენტო!C486</f>
        <v>შრომის ანაზღაურება</v>
      </c>
      <c r="D486" s="12">
        <f>სააგენტო!D486</f>
        <v>0</v>
      </c>
      <c r="E486" s="12">
        <f>სააგენტო!E486</f>
        <v>0</v>
      </c>
      <c r="F486" s="43">
        <f>სააგენტო!F486</f>
        <v>0</v>
      </c>
      <c r="G486" s="43">
        <f>სააგენტო!G486</f>
        <v>0</v>
      </c>
      <c r="H486" s="52" t="str">
        <f>სააგენტო!H486</f>
        <v/>
      </c>
      <c r="I486" s="12">
        <f>სააგენტო!I486</f>
        <v>0</v>
      </c>
      <c r="J486" s="12">
        <f>სააგენტო!J486</f>
        <v>0</v>
      </c>
      <c r="K486" s="12">
        <f>სააგენტო!K486</f>
        <v>0</v>
      </c>
      <c r="L486" s="43">
        <f>სააგენტო!L486</f>
        <v>0</v>
      </c>
      <c r="M486" s="52" t="str">
        <f>სააგენტო!M486</f>
        <v/>
      </c>
      <c r="N486" s="62">
        <f>სააგენტო!N486</f>
        <v>0</v>
      </c>
      <c r="O486" s="52" t="str">
        <f>სააგენტო!T486</f>
        <v/>
      </c>
      <c r="P486" s="62">
        <f>G486+სააგენტო!O486-K486</f>
        <v>0</v>
      </c>
    </row>
    <row r="487" spans="1:16" s="6" customFormat="1" ht="18" x14ac:dyDescent="0.25">
      <c r="A487" s="6" t="str">
        <f>სააგენტო!A487</f>
        <v>b</v>
      </c>
      <c r="B487" s="70" t="str">
        <f>სააგენტო!B487</f>
        <v/>
      </c>
      <c r="C487" s="29" t="str">
        <f>სააგენტო!C487</f>
        <v>საქონელი და მომსახურება</v>
      </c>
      <c r="D487" s="12">
        <f>სააგენტო!D487</f>
        <v>0</v>
      </c>
      <c r="E487" s="12">
        <f>სააგენტო!E487</f>
        <v>0</v>
      </c>
      <c r="F487" s="43">
        <f>სააგენტო!F487</f>
        <v>0</v>
      </c>
      <c r="G487" s="43">
        <f>სააგენტო!G487</f>
        <v>0</v>
      </c>
      <c r="H487" s="52" t="str">
        <f>სააგენტო!H487</f>
        <v/>
      </c>
      <c r="I487" s="12">
        <f>სააგენტო!I487</f>
        <v>0</v>
      </c>
      <c r="J487" s="12">
        <f>სააგენტო!J487</f>
        <v>0</v>
      </c>
      <c r="K487" s="12">
        <f>სააგენტო!K487</f>
        <v>0</v>
      </c>
      <c r="L487" s="43">
        <f>სააგენტო!L487</f>
        <v>0</v>
      </c>
      <c r="M487" s="52" t="str">
        <f>სააგენტო!M487</f>
        <v/>
      </c>
      <c r="N487" s="62">
        <f>სააგენტო!N487</f>
        <v>0</v>
      </c>
      <c r="O487" s="52" t="str">
        <f>სააგენტო!T487</f>
        <v/>
      </c>
      <c r="P487" s="62">
        <f>G487+სააგენტო!O487-K487</f>
        <v>0</v>
      </c>
    </row>
    <row r="488" spans="1:16" s="6" customFormat="1" ht="18" x14ac:dyDescent="0.25">
      <c r="A488" s="6" t="str">
        <f>სააგენტო!A488</f>
        <v>b</v>
      </c>
      <c r="B488" s="70" t="str">
        <f>სააგენტო!B488</f>
        <v/>
      </c>
      <c r="C488" s="29" t="str">
        <f>სააგენტო!C488</f>
        <v>პროცენტი</v>
      </c>
      <c r="D488" s="12">
        <f>სააგენტო!D488</f>
        <v>0</v>
      </c>
      <c r="E488" s="12">
        <f>სააგენტო!E488</f>
        <v>0</v>
      </c>
      <c r="F488" s="43">
        <f>სააგენტო!F488</f>
        <v>0</v>
      </c>
      <c r="G488" s="43">
        <f>სააგენტო!G488</f>
        <v>0</v>
      </c>
      <c r="H488" s="52" t="str">
        <f>სააგენტო!H488</f>
        <v/>
      </c>
      <c r="I488" s="12">
        <f>სააგენტო!I488</f>
        <v>0</v>
      </c>
      <c r="J488" s="12">
        <f>სააგენტო!J488</f>
        <v>0</v>
      </c>
      <c r="K488" s="12">
        <f>სააგენტო!K488</f>
        <v>0</v>
      </c>
      <c r="L488" s="43">
        <f>სააგენტო!L488</f>
        <v>0</v>
      </c>
      <c r="M488" s="52" t="str">
        <f>სააგენტო!M488</f>
        <v/>
      </c>
      <c r="N488" s="62">
        <f>სააგენტო!N488</f>
        <v>0</v>
      </c>
      <c r="O488" s="52" t="str">
        <f>სააგენტო!T488</f>
        <v/>
      </c>
      <c r="P488" s="62">
        <f>G488+სააგენტო!O488-K488</f>
        <v>0</v>
      </c>
    </row>
    <row r="489" spans="1:16" s="6" customFormat="1" ht="18" x14ac:dyDescent="0.25">
      <c r="A489" s="6" t="str">
        <f>სააგენტო!A489</f>
        <v>b</v>
      </c>
      <c r="B489" s="70" t="str">
        <f>სააგენტო!B489</f>
        <v/>
      </c>
      <c r="C489" s="29" t="str">
        <f>სააგენტო!C489</f>
        <v>სუბსიდიები</v>
      </c>
      <c r="D489" s="12">
        <f>სააგენტო!D489</f>
        <v>0</v>
      </c>
      <c r="E489" s="12">
        <f>სააგენტო!E489</f>
        <v>0</v>
      </c>
      <c r="F489" s="43">
        <f>სააგენტო!F489</f>
        <v>0</v>
      </c>
      <c r="G489" s="43">
        <f>სააგენტო!G489</f>
        <v>0</v>
      </c>
      <c r="H489" s="52" t="str">
        <f>სააგენტო!H489</f>
        <v/>
      </c>
      <c r="I489" s="12">
        <f>სააგენტო!I489</f>
        <v>0</v>
      </c>
      <c r="J489" s="12">
        <f>სააგენტო!J489</f>
        <v>0</v>
      </c>
      <c r="K489" s="12">
        <f>სააგენტო!K489</f>
        <v>0</v>
      </c>
      <c r="L489" s="43">
        <f>სააგენტო!L489</f>
        <v>0</v>
      </c>
      <c r="M489" s="52" t="str">
        <f>სააგენტო!M489</f>
        <v/>
      </c>
      <c r="N489" s="62">
        <f>სააგენტო!N489</f>
        <v>0</v>
      </c>
      <c r="O489" s="52" t="str">
        <f>სააგენტო!T489</f>
        <v/>
      </c>
      <c r="P489" s="62">
        <f>G489+სააგენტო!O489-K489</f>
        <v>0</v>
      </c>
    </row>
    <row r="490" spans="1:16" s="6" customFormat="1" ht="18" x14ac:dyDescent="0.25">
      <c r="A490" s="6" t="str">
        <f>სააგენტო!A490</f>
        <v>b</v>
      </c>
      <c r="B490" s="70" t="str">
        <f>სააგენტო!B490</f>
        <v/>
      </c>
      <c r="C490" s="29" t="str">
        <f>სააგენტო!C490</f>
        <v>გრანტები</v>
      </c>
      <c r="D490" s="12">
        <f>სააგენტო!D490</f>
        <v>0</v>
      </c>
      <c r="E490" s="12">
        <f>სააგენტო!E490</f>
        <v>0</v>
      </c>
      <c r="F490" s="43">
        <f>სააგენტო!F490</f>
        <v>0</v>
      </c>
      <c r="G490" s="43">
        <f>სააგენტო!G490</f>
        <v>0</v>
      </c>
      <c r="H490" s="52" t="str">
        <f>სააგენტო!H490</f>
        <v/>
      </c>
      <c r="I490" s="12">
        <f>სააგენტო!I490</f>
        <v>0</v>
      </c>
      <c r="J490" s="12">
        <f>სააგენტო!J490</f>
        <v>0</v>
      </c>
      <c r="K490" s="12">
        <f>სააგენტო!K490</f>
        <v>0</v>
      </c>
      <c r="L490" s="43">
        <f>სააგენტო!L490</f>
        <v>0</v>
      </c>
      <c r="M490" s="52" t="str">
        <f>სააგენტო!M490</f>
        <v/>
      </c>
      <c r="N490" s="62">
        <f>სააგენტო!N490</f>
        <v>0</v>
      </c>
      <c r="O490" s="52" t="str">
        <f>სააგენტო!T490</f>
        <v/>
      </c>
      <c r="P490" s="62">
        <f>G490+სააგენტო!O490-K490</f>
        <v>0</v>
      </c>
    </row>
    <row r="491" spans="1:16" s="6" customFormat="1" ht="18" x14ac:dyDescent="0.25">
      <c r="A491" s="6" t="str">
        <f>სააგენტო!A491</f>
        <v>b</v>
      </c>
      <c r="B491" s="70" t="str">
        <f>სააგენტო!B491</f>
        <v/>
      </c>
      <c r="C491" s="29" t="str">
        <f>სააგენტო!C491</f>
        <v>სოციალური უზრუნველყოფა</v>
      </c>
      <c r="D491" s="11">
        <f>სააგენტო!D491</f>
        <v>5355</v>
      </c>
      <c r="E491" s="11">
        <f>სააგენტო!E491</f>
        <v>6201.2</v>
      </c>
      <c r="F491" s="42">
        <f>სააგენტო!F491</f>
        <v>4604</v>
      </c>
      <c r="G491" s="42">
        <f>სააგენტო!G491</f>
        <v>4603.62</v>
      </c>
      <c r="H491" s="51">
        <f>სააგენტო!H491</f>
        <v>0.99991746307558638</v>
      </c>
      <c r="I491" s="11">
        <f>სააგენტო!I491</f>
        <v>0</v>
      </c>
      <c r="J491" s="11">
        <f>სააგენტო!J491</f>
        <v>515.0949999999998</v>
      </c>
      <c r="K491" s="11">
        <f>სააგენტო!K491</f>
        <v>516.17499999999973</v>
      </c>
      <c r="L491" s="42">
        <f>სააგენტო!L491</f>
        <v>0.38000000000010914</v>
      </c>
      <c r="M491" s="51">
        <f>სააგენტო!M491</f>
        <v>0.74237566922531129</v>
      </c>
      <c r="N491" s="61">
        <f>სააგენტო!N491</f>
        <v>1597.58</v>
      </c>
      <c r="O491" s="51">
        <f>სააგენტო!T491</f>
        <v>0.99490743727020581</v>
      </c>
      <c r="P491" s="61">
        <f>G491+სააგენტო!O491-K491</f>
        <v>5653.4449999999997</v>
      </c>
    </row>
    <row r="492" spans="1:16" s="6" customFormat="1" ht="18" x14ac:dyDescent="0.25">
      <c r="A492" s="6" t="str">
        <f>სააგენტო!A492</f>
        <v>b</v>
      </c>
      <c r="B492" s="70" t="str">
        <f>სააგენტო!B492</f>
        <v/>
      </c>
      <c r="C492" s="29" t="str">
        <f>სააგენტო!C492</f>
        <v>სხვა ხარჯები</v>
      </c>
      <c r="D492" s="12">
        <f>სააგენტო!D492</f>
        <v>0</v>
      </c>
      <c r="E492" s="12">
        <f>სააგენტო!E492</f>
        <v>0</v>
      </c>
      <c r="F492" s="43">
        <f>სააგენტო!F492</f>
        <v>0</v>
      </c>
      <c r="G492" s="43">
        <f>სააგენტო!G492</f>
        <v>0</v>
      </c>
      <c r="H492" s="52" t="str">
        <f>სააგენტო!H492</f>
        <v/>
      </c>
      <c r="I492" s="12">
        <f>სააგენტო!I492</f>
        <v>0</v>
      </c>
      <c r="J492" s="12">
        <f>სააგენტო!J492</f>
        <v>0</v>
      </c>
      <c r="K492" s="12">
        <f>სააგენტო!K492</f>
        <v>0</v>
      </c>
      <c r="L492" s="43">
        <f>სააგენტო!L492</f>
        <v>0</v>
      </c>
      <c r="M492" s="52" t="str">
        <f>სააგენტო!M492</f>
        <v/>
      </c>
      <c r="N492" s="62">
        <f>სააგენტო!N492</f>
        <v>0</v>
      </c>
      <c r="O492" s="52" t="str">
        <f>სააგენტო!T492</f>
        <v/>
      </c>
      <c r="P492" s="62">
        <f>G492+სააგენტო!O492-K492</f>
        <v>0</v>
      </c>
    </row>
    <row r="493" spans="1:16" s="6" customFormat="1" x14ac:dyDescent="0.25">
      <c r="A493" s="6" t="str">
        <f>სააგენტო!A493</f>
        <v>b</v>
      </c>
      <c r="B493" s="69" t="str">
        <f>სააგენტო!B493</f>
        <v/>
      </c>
      <c r="C493" s="13" t="str">
        <f>სააგენტო!C493</f>
        <v>არაფინანსური აქტივების ზრდა</v>
      </c>
      <c r="D493" s="14">
        <f>სააგენტო!D493</f>
        <v>0</v>
      </c>
      <c r="E493" s="14">
        <f>სააგენტო!E493</f>
        <v>0</v>
      </c>
      <c r="F493" s="44">
        <f>სააგენტო!F493</f>
        <v>0</v>
      </c>
      <c r="G493" s="44">
        <f>სააგენტო!G493</f>
        <v>0</v>
      </c>
      <c r="H493" s="53" t="str">
        <f>სააგენტო!H493</f>
        <v/>
      </c>
      <c r="I493" s="14">
        <f>სააგენტო!I493</f>
        <v>0</v>
      </c>
      <c r="J493" s="14">
        <f>სააგენტო!J493</f>
        <v>0</v>
      </c>
      <c r="K493" s="14">
        <f>სააგენტო!K493</f>
        <v>0</v>
      </c>
      <c r="L493" s="44">
        <f>სააგენტო!L493</f>
        <v>0</v>
      </c>
      <c r="M493" s="53" t="str">
        <f>სააგენტო!M493</f>
        <v/>
      </c>
      <c r="N493" s="63">
        <f>სააგენტო!N493</f>
        <v>0</v>
      </c>
      <c r="O493" s="53" t="str">
        <f>სააგენტო!T493</f>
        <v/>
      </c>
      <c r="P493" s="63">
        <f>G493+სააგენტო!O493-K493</f>
        <v>0</v>
      </c>
    </row>
    <row r="494" spans="1:16" s="6" customFormat="1" x14ac:dyDescent="0.25">
      <c r="A494" s="6" t="str">
        <f>სააგენტო!A494</f>
        <v>b</v>
      </c>
      <c r="B494" s="69" t="str">
        <f>სააგენტო!B494</f>
        <v/>
      </c>
      <c r="C494" s="13" t="str">
        <f>სააგენტო!C494</f>
        <v>ფინანსური აქტივების ზრდა</v>
      </c>
      <c r="D494" s="14">
        <f>სააგენტო!D494</f>
        <v>0</v>
      </c>
      <c r="E494" s="14">
        <f>სააგენტო!E494</f>
        <v>0</v>
      </c>
      <c r="F494" s="44">
        <f>სააგენტო!F494</f>
        <v>0</v>
      </c>
      <c r="G494" s="44">
        <f>სააგენტო!G494</f>
        <v>0</v>
      </c>
      <c r="H494" s="53" t="str">
        <f>სააგენტო!H494</f>
        <v/>
      </c>
      <c r="I494" s="14">
        <f>სააგენტო!I494</f>
        <v>0</v>
      </c>
      <c r="J494" s="14">
        <f>სააგენტო!J494</f>
        <v>0</v>
      </c>
      <c r="K494" s="14">
        <f>სააგენტო!K494</f>
        <v>0</v>
      </c>
      <c r="L494" s="44">
        <f>სააგენტო!L494</f>
        <v>0</v>
      </c>
      <c r="M494" s="53" t="str">
        <f>სააგენტო!M494</f>
        <v/>
      </c>
      <c r="N494" s="63">
        <f>სააგენტო!N494</f>
        <v>0</v>
      </c>
      <c r="O494" s="53" t="str">
        <f>სააგენტო!T494</f>
        <v/>
      </c>
      <c r="P494" s="63">
        <f>G494+სააგენტო!O494-K494</f>
        <v>0</v>
      </c>
    </row>
    <row r="495" spans="1:16" s="6" customFormat="1" ht="15.75" thickBot="1" x14ac:dyDescent="0.3">
      <c r="A495" s="6" t="str">
        <f>სააგენტო!A495</f>
        <v>b</v>
      </c>
      <c r="B495" s="71" t="str">
        <f>სააგენტო!B495</f>
        <v/>
      </c>
      <c r="C495" s="17" t="str">
        <f>სააგენტო!C495</f>
        <v>ვალდებულებების კლება</v>
      </c>
      <c r="D495" s="18">
        <f>სააგენტო!D495</f>
        <v>0</v>
      </c>
      <c r="E495" s="18">
        <f>სააგენტო!E495</f>
        <v>0</v>
      </c>
      <c r="F495" s="46">
        <f>სააგენტო!F495</f>
        <v>0</v>
      </c>
      <c r="G495" s="46">
        <f>სააგენტო!G495</f>
        <v>0</v>
      </c>
      <c r="H495" s="55" t="str">
        <f>სააგენტო!H495</f>
        <v/>
      </c>
      <c r="I495" s="18">
        <f>სააგენტო!I495</f>
        <v>0</v>
      </c>
      <c r="J495" s="18">
        <f>სააგენტო!J495</f>
        <v>0</v>
      </c>
      <c r="K495" s="18">
        <f>სააგენტო!K495</f>
        <v>0</v>
      </c>
      <c r="L495" s="46">
        <f>სააგენტო!L495</f>
        <v>0</v>
      </c>
      <c r="M495" s="55" t="str">
        <f>სააგენტო!M495</f>
        <v/>
      </c>
      <c r="N495" s="65">
        <f>სააგენტო!N495</f>
        <v>0</v>
      </c>
      <c r="O495" s="55" t="str">
        <f>სააგენტო!T495</f>
        <v/>
      </c>
      <c r="P495" s="65">
        <f>G495+სააგენტო!O495-K495</f>
        <v>0</v>
      </c>
    </row>
    <row r="496" spans="1:16" s="6" customFormat="1" ht="17.25" thickTop="1" thickBot="1" x14ac:dyDescent="0.3">
      <c r="A496" s="6" t="str">
        <f>სააგენტო!A496</f>
        <v>a</v>
      </c>
      <c r="B496" s="67" t="str">
        <f>სააგენტო!B496</f>
        <v>35 02 03 11</v>
      </c>
      <c r="C496" s="19" t="s">
        <v>244</v>
      </c>
      <c r="D496" s="7">
        <f>სააგენტო!D496</f>
        <v>2200</v>
      </c>
      <c r="E496" s="7">
        <f>სააგენტო!E496</f>
        <v>2178.6999999999998</v>
      </c>
      <c r="F496" s="40">
        <f>სააგენტო!F496</f>
        <v>1657</v>
      </c>
      <c r="G496" s="40">
        <f>სააგენტო!G496</f>
        <v>1657</v>
      </c>
      <c r="H496" s="49">
        <f>სააგენტო!H496</f>
        <v>1</v>
      </c>
      <c r="I496" s="7">
        <f>სააგენტო!I496</f>
        <v>0</v>
      </c>
      <c r="J496" s="7">
        <f>სააგენტო!J496</f>
        <v>185.89999999999998</v>
      </c>
      <c r="K496" s="7">
        <f>სააგენტო!K496</f>
        <v>179.73000000000002</v>
      </c>
      <c r="L496" s="40">
        <f>სააგენტო!L496</f>
        <v>0</v>
      </c>
      <c r="M496" s="49">
        <f>სააგენტო!M496</f>
        <v>0.76054527929499249</v>
      </c>
      <c r="N496" s="59">
        <f>სააგენტო!N496</f>
        <v>521.69999999999982</v>
      </c>
      <c r="O496" s="49">
        <f>სააგენტო!T496</f>
        <v>1.0205627208886034</v>
      </c>
      <c r="P496" s="59">
        <f>G496+სააგენტო!O496-K496</f>
        <v>2035.27</v>
      </c>
    </row>
    <row r="497" spans="1:16" s="6" customFormat="1" ht="18.75" thickTop="1" x14ac:dyDescent="0.25">
      <c r="A497" s="6" t="str">
        <f>სააგენტო!A497</f>
        <v>b</v>
      </c>
      <c r="B497" s="69" t="str">
        <f>სააგენტო!B497</f>
        <v/>
      </c>
      <c r="C497" s="8" t="str">
        <f>სააგენტო!C497</f>
        <v>ხარჯები</v>
      </c>
      <c r="D497" s="9">
        <f>სააგენტო!D497</f>
        <v>2200</v>
      </c>
      <c r="E497" s="9">
        <f>სააგენტო!E497</f>
        <v>2178.6999999999998</v>
      </c>
      <c r="F497" s="41">
        <f>სააგენტო!F497</f>
        <v>1657</v>
      </c>
      <c r="G497" s="41">
        <f>სააგენტო!G497</f>
        <v>1657</v>
      </c>
      <c r="H497" s="50">
        <f>სააგენტო!H497</f>
        <v>1</v>
      </c>
      <c r="I497" s="9">
        <f>სააგენტო!I497</f>
        <v>0</v>
      </c>
      <c r="J497" s="9">
        <f>სააგენტო!J497</f>
        <v>185.89999999999998</v>
      </c>
      <c r="K497" s="9">
        <f>სააგენტო!K497</f>
        <v>179.73000000000002</v>
      </c>
      <c r="L497" s="41">
        <f>სააგენტო!L497</f>
        <v>0</v>
      </c>
      <c r="M497" s="50">
        <f>სააგენტო!M497</f>
        <v>0.76054527929499249</v>
      </c>
      <c r="N497" s="60">
        <f>სააგენტო!N497</f>
        <v>521.69999999999982</v>
      </c>
      <c r="O497" s="50">
        <f>სააგენტო!T497</f>
        <v>1.0205627208886034</v>
      </c>
      <c r="P497" s="60">
        <f>G497+სააგენტო!O497-K497</f>
        <v>2035.27</v>
      </c>
    </row>
    <row r="498" spans="1:16" s="6" customFormat="1" ht="18" x14ac:dyDescent="0.25">
      <c r="A498" s="6" t="str">
        <f>სააგენტო!A498</f>
        <v>b</v>
      </c>
      <c r="B498" s="70" t="str">
        <f>სააგენტო!B498</f>
        <v/>
      </c>
      <c r="C498" s="29" t="str">
        <f>სააგენტო!C498</f>
        <v>შრომის ანაზღაურება</v>
      </c>
      <c r="D498" s="12">
        <f>სააგენტო!D498</f>
        <v>0</v>
      </c>
      <c r="E498" s="12">
        <f>სააგენტო!E498</f>
        <v>0</v>
      </c>
      <c r="F498" s="43">
        <f>სააგენტო!F498</f>
        <v>0</v>
      </c>
      <c r="G498" s="43">
        <f>სააგენტო!G498</f>
        <v>0</v>
      </c>
      <c r="H498" s="52" t="str">
        <f>სააგენტო!H498</f>
        <v/>
      </c>
      <c r="I498" s="12">
        <f>სააგენტო!I498</f>
        <v>0</v>
      </c>
      <c r="J498" s="12">
        <f>სააგენტო!J498</f>
        <v>0</v>
      </c>
      <c r="K498" s="12">
        <f>სააგენტო!K498</f>
        <v>0</v>
      </c>
      <c r="L498" s="43">
        <f>სააგენტო!L498</f>
        <v>0</v>
      </c>
      <c r="M498" s="52" t="str">
        <f>სააგენტო!M498</f>
        <v/>
      </c>
      <c r="N498" s="62">
        <f>სააგენტო!N498</f>
        <v>0</v>
      </c>
      <c r="O498" s="52" t="str">
        <f>სააგენტო!T498</f>
        <v/>
      </c>
      <c r="P498" s="62">
        <f>G498+სააგენტო!O498-K498</f>
        <v>0</v>
      </c>
    </row>
    <row r="499" spans="1:16" s="6" customFormat="1" ht="18" x14ac:dyDescent="0.25">
      <c r="A499" s="6" t="str">
        <f>სააგენტო!A499</f>
        <v>b</v>
      </c>
      <c r="B499" s="70" t="str">
        <f>სააგენტო!B499</f>
        <v/>
      </c>
      <c r="C499" s="29" t="str">
        <f>სააგენტო!C499</f>
        <v>საქონელი და მომსახურება</v>
      </c>
      <c r="D499" s="12">
        <f>სააგენტო!D499</f>
        <v>0</v>
      </c>
      <c r="E499" s="12">
        <f>სააგენტო!E499</f>
        <v>0</v>
      </c>
      <c r="F499" s="43">
        <f>სააგენტო!F499</f>
        <v>0</v>
      </c>
      <c r="G499" s="43">
        <f>სააგენტო!G499</f>
        <v>0</v>
      </c>
      <c r="H499" s="52" t="str">
        <f>სააგენტო!H499</f>
        <v/>
      </c>
      <c r="I499" s="12">
        <f>სააგენტო!I499</f>
        <v>0</v>
      </c>
      <c r="J499" s="12">
        <f>სააგენტო!J499</f>
        <v>0</v>
      </c>
      <c r="K499" s="12">
        <f>სააგენტო!K499</f>
        <v>0</v>
      </c>
      <c r="L499" s="43">
        <f>სააგენტო!L499</f>
        <v>0</v>
      </c>
      <c r="M499" s="52" t="str">
        <f>სააგენტო!M499</f>
        <v/>
      </c>
      <c r="N499" s="62">
        <f>სააგენტო!N499</f>
        <v>0</v>
      </c>
      <c r="O499" s="52" t="str">
        <f>სააგენტო!T499</f>
        <v/>
      </c>
      <c r="P499" s="62">
        <f>G499+სააგენტო!O499-K499</f>
        <v>0</v>
      </c>
    </row>
    <row r="500" spans="1:16" s="6" customFormat="1" ht="18" x14ac:dyDescent="0.25">
      <c r="A500" s="6" t="str">
        <f>სააგენტო!A500</f>
        <v>b</v>
      </c>
      <c r="B500" s="70" t="str">
        <f>სააგენტო!B500</f>
        <v/>
      </c>
      <c r="C500" s="29" t="str">
        <f>სააგენტო!C500</f>
        <v>პროცენტი</v>
      </c>
      <c r="D500" s="12">
        <f>სააგენტო!D500</f>
        <v>0</v>
      </c>
      <c r="E500" s="12">
        <f>სააგენტო!E500</f>
        <v>0</v>
      </c>
      <c r="F500" s="43">
        <f>სააგენტო!F500</f>
        <v>0</v>
      </c>
      <c r="G500" s="43">
        <f>სააგენტო!G500</f>
        <v>0</v>
      </c>
      <c r="H500" s="52" t="str">
        <f>სააგენტო!H500</f>
        <v/>
      </c>
      <c r="I500" s="12">
        <f>სააგენტო!I500</f>
        <v>0</v>
      </c>
      <c r="J500" s="12">
        <f>სააგენტო!J500</f>
        <v>0</v>
      </c>
      <c r="K500" s="12">
        <f>სააგენტო!K500</f>
        <v>0</v>
      </c>
      <c r="L500" s="43">
        <f>სააგენტო!L500</f>
        <v>0</v>
      </c>
      <c r="M500" s="52" t="str">
        <f>სააგენტო!M500</f>
        <v/>
      </c>
      <c r="N500" s="62">
        <f>სააგენტო!N500</f>
        <v>0</v>
      </c>
      <c r="O500" s="52" t="str">
        <f>სააგენტო!T500</f>
        <v/>
      </c>
      <c r="P500" s="62">
        <f>G500+სააგენტო!O500-K500</f>
        <v>0</v>
      </c>
    </row>
    <row r="501" spans="1:16" s="6" customFormat="1" ht="18" x14ac:dyDescent="0.25">
      <c r="A501" s="6" t="str">
        <f>სააგენტო!A501</f>
        <v>b</v>
      </c>
      <c r="B501" s="70" t="str">
        <f>სააგენტო!B501</f>
        <v/>
      </c>
      <c r="C501" s="29" t="str">
        <f>სააგენტო!C501</f>
        <v>სუბსიდიები</v>
      </c>
      <c r="D501" s="12">
        <f>სააგენტო!D501</f>
        <v>0</v>
      </c>
      <c r="E501" s="12">
        <f>სააგენტო!E501</f>
        <v>0</v>
      </c>
      <c r="F501" s="43">
        <f>სააგენტო!F501</f>
        <v>0</v>
      </c>
      <c r="G501" s="43">
        <f>სააგენტო!G501</f>
        <v>0</v>
      </c>
      <c r="H501" s="52" t="str">
        <f>სააგენტო!H501</f>
        <v/>
      </c>
      <c r="I501" s="12">
        <f>სააგენტო!I501</f>
        <v>0</v>
      </c>
      <c r="J501" s="12">
        <f>სააგენტო!J501</f>
        <v>0</v>
      </c>
      <c r="K501" s="12">
        <f>სააგენტო!K501</f>
        <v>0</v>
      </c>
      <c r="L501" s="43">
        <f>სააგენტო!L501</f>
        <v>0</v>
      </c>
      <c r="M501" s="52" t="str">
        <f>სააგენტო!M501</f>
        <v/>
      </c>
      <c r="N501" s="62">
        <f>სააგენტო!N501</f>
        <v>0</v>
      </c>
      <c r="O501" s="52" t="str">
        <f>სააგენტო!T501</f>
        <v/>
      </c>
      <c r="P501" s="62">
        <f>G501+სააგენტო!O501-K501</f>
        <v>0</v>
      </c>
    </row>
    <row r="502" spans="1:16" s="6" customFormat="1" ht="18" x14ac:dyDescent="0.25">
      <c r="A502" s="6" t="str">
        <f>სააგენტო!A502</f>
        <v>b</v>
      </c>
      <c r="B502" s="70" t="str">
        <f>სააგენტო!B502</f>
        <v/>
      </c>
      <c r="C502" s="29" t="str">
        <f>სააგენტო!C502</f>
        <v>გრანტები</v>
      </c>
      <c r="D502" s="12">
        <f>სააგენტო!D502</f>
        <v>0</v>
      </c>
      <c r="E502" s="12">
        <f>სააგენტო!E502</f>
        <v>0</v>
      </c>
      <c r="F502" s="43">
        <f>სააგენტო!F502</f>
        <v>0</v>
      </c>
      <c r="G502" s="43">
        <f>სააგენტო!G502</f>
        <v>0</v>
      </c>
      <c r="H502" s="52" t="str">
        <f>სააგენტო!H502</f>
        <v/>
      </c>
      <c r="I502" s="12">
        <f>სააგენტო!I502</f>
        <v>0</v>
      </c>
      <c r="J502" s="12">
        <f>სააგენტო!J502</f>
        <v>0</v>
      </c>
      <c r="K502" s="12">
        <f>სააგენტო!K502</f>
        <v>0</v>
      </c>
      <c r="L502" s="43">
        <f>სააგენტო!L502</f>
        <v>0</v>
      </c>
      <c r="M502" s="52" t="str">
        <f>სააგენტო!M502</f>
        <v/>
      </c>
      <c r="N502" s="62">
        <f>სააგენტო!N502</f>
        <v>0</v>
      </c>
      <c r="O502" s="52" t="str">
        <f>სააგენტო!T502</f>
        <v/>
      </c>
      <c r="P502" s="62">
        <f>G502+სააგენტო!O502-K502</f>
        <v>0</v>
      </c>
    </row>
    <row r="503" spans="1:16" s="6" customFormat="1" ht="18" x14ac:dyDescent="0.25">
      <c r="A503" s="6" t="str">
        <f>სააგენტო!A503</f>
        <v>b</v>
      </c>
      <c r="B503" s="70" t="str">
        <f>სააგენტო!B503</f>
        <v/>
      </c>
      <c r="C503" s="29" t="str">
        <f>სააგენტო!C503</f>
        <v>სოციალური უზრუნველყოფა</v>
      </c>
      <c r="D503" s="11">
        <f>სააგენტო!D503</f>
        <v>2200</v>
      </c>
      <c r="E503" s="11">
        <f>სააგენტო!E503</f>
        <v>2178.6999999999998</v>
      </c>
      <c r="F503" s="42">
        <f>სააგენტო!F503</f>
        <v>1657</v>
      </c>
      <c r="G503" s="42">
        <f>სააგენტო!G503</f>
        <v>1657</v>
      </c>
      <c r="H503" s="51">
        <f>სააგენტო!H503</f>
        <v>1</v>
      </c>
      <c r="I503" s="11">
        <f>სააგენტო!I503</f>
        <v>0</v>
      </c>
      <c r="J503" s="11">
        <f>სააგენტო!J503</f>
        <v>185.89999999999998</v>
      </c>
      <c r="K503" s="11">
        <f>სააგენტო!K503</f>
        <v>179.73000000000002</v>
      </c>
      <c r="L503" s="42">
        <f>სააგენტო!L503</f>
        <v>0</v>
      </c>
      <c r="M503" s="51">
        <f>სააგენტო!M503</f>
        <v>0.76054527929499249</v>
      </c>
      <c r="N503" s="61">
        <f>სააგენტო!N503</f>
        <v>521.69999999999982</v>
      </c>
      <c r="O503" s="51">
        <f>სააგენტო!T503</f>
        <v>1.0205627208886034</v>
      </c>
      <c r="P503" s="61">
        <f>G503+სააგენტო!O503-K503</f>
        <v>2035.27</v>
      </c>
    </row>
    <row r="504" spans="1:16" s="6" customFormat="1" ht="18" x14ac:dyDescent="0.25">
      <c r="A504" s="6" t="str">
        <f>სააგენტო!A504</f>
        <v>b</v>
      </c>
      <c r="B504" s="70" t="str">
        <f>სააგენტო!B504</f>
        <v/>
      </c>
      <c r="C504" s="29" t="str">
        <f>სააგენტო!C504</f>
        <v>სხვა ხარჯები</v>
      </c>
      <c r="D504" s="12">
        <f>სააგენტო!D504</f>
        <v>0</v>
      </c>
      <c r="E504" s="12">
        <f>სააგენტო!E504</f>
        <v>0</v>
      </c>
      <c r="F504" s="43">
        <f>სააგენტო!F504</f>
        <v>0</v>
      </c>
      <c r="G504" s="43">
        <f>სააგენტო!G504</f>
        <v>0</v>
      </c>
      <c r="H504" s="52" t="str">
        <f>სააგენტო!H504</f>
        <v/>
      </c>
      <c r="I504" s="12">
        <f>სააგენტო!I504</f>
        <v>0</v>
      </c>
      <c r="J504" s="12">
        <f>სააგენტო!J504</f>
        <v>0</v>
      </c>
      <c r="K504" s="12">
        <f>სააგენტო!K504</f>
        <v>0</v>
      </c>
      <c r="L504" s="43">
        <f>სააგენტო!L504</f>
        <v>0</v>
      </c>
      <c r="M504" s="52" t="str">
        <f>სააგენტო!M504</f>
        <v/>
      </c>
      <c r="N504" s="62">
        <f>სააგენტო!N504</f>
        <v>0</v>
      </c>
      <c r="O504" s="52" t="str">
        <f>სააგენტო!T504</f>
        <v/>
      </c>
      <c r="P504" s="62">
        <f>G504+სააგენტო!O504-K504</f>
        <v>0</v>
      </c>
    </row>
    <row r="505" spans="1:16" s="6" customFormat="1" x14ac:dyDescent="0.25">
      <c r="A505" s="6" t="str">
        <f>სააგენტო!A505</f>
        <v>b</v>
      </c>
      <c r="B505" s="69" t="str">
        <f>სააგენტო!B505</f>
        <v/>
      </c>
      <c r="C505" s="13" t="str">
        <f>სააგენტო!C505</f>
        <v>არაფინანსური აქტივების ზრდა</v>
      </c>
      <c r="D505" s="14">
        <f>სააგენტო!D505</f>
        <v>0</v>
      </c>
      <c r="E505" s="14">
        <f>სააგენტო!E505</f>
        <v>0</v>
      </c>
      <c r="F505" s="44">
        <f>სააგენტო!F505</f>
        <v>0</v>
      </c>
      <c r="G505" s="44">
        <f>სააგენტო!G505</f>
        <v>0</v>
      </c>
      <c r="H505" s="53" t="str">
        <f>სააგენტო!H505</f>
        <v/>
      </c>
      <c r="I505" s="14">
        <f>სააგენტო!I505</f>
        <v>0</v>
      </c>
      <c r="J505" s="14">
        <f>სააგენტო!J505</f>
        <v>0</v>
      </c>
      <c r="K505" s="14">
        <f>სააგენტო!K505</f>
        <v>0</v>
      </c>
      <c r="L505" s="44">
        <f>სააგენტო!L505</f>
        <v>0</v>
      </c>
      <c r="M505" s="53" t="str">
        <f>სააგენტო!M505</f>
        <v/>
      </c>
      <c r="N505" s="63">
        <f>სააგენტო!N505</f>
        <v>0</v>
      </c>
      <c r="O505" s="53" t="str">
        <f>სააგენტო!T505</f>
        <v/>
      </c>
      <c r="P505" s="63">
        <f>G505+სააგენტო!O505-K505</f>
        <v>0</v>
      </c>
    </row>
    <row r="506" spans="1:16" s="6" customFormat="1" x14ac:dyDescent="0.25">
      <c r="A506" s="6" t="str">
        <f>სააგენტო!A506</f>
        <v>b</v>
      </c>
      <c r="B506" s="69" t="str">
        <f>სააგენტო!B506</f>
        <v/>
      </c>
      <c r="C506" s="13" t="str">
        <f>სააგენტო!C506</f>
        <v>ფინანსური აქტივების ზრდა</v>
      </c>
      <c r="D506" s="14">
        <f>სააგენტო!D506</f>
        <v>0</v>
      </c>
      <c r="E506" s="14">
        <f>სააგენტო!E506</f>
        <v>0</v>
      </c>
      <c r="F506" s="44">
        <f>სააგენტო!F506</f>
        <v>0</v>
      </c>
      <c r="G506" s="44">
        <f>სააგენტო!G506</f>
        <v>0</v>
      </c>
      <c r="H506" s="53" t="str">
        <f>სააგენტო!H506</f>
        <v/>
      </c>
      <c r="I506" s="14">
        <f>სააგენტო!I506</f>
        <v>0</v>
      </c>
      <c r="J506" s="14">
        <f>სააგენტო!J506</f>
        <v>0</v>
      </c>
      <c r="K506" s="14">
        <f>სააგენტო!K506</f>
        <v>0</v>
      </c>
      <c r="L506" s="44">
        <f>სააგენტო!L506</f>
        <v>0</v>
      </c>
      <c r="M506" s="53" t="str">
        <f>სააგენტო!M506</f>
        <v/>
      </c>
      <c r="N506" s="63">
        <f>სააგენტო!N506</f>
        <v>0</v>
      </c>
      <c r="O506" s="53" t="str">
        <f>სააგენტო!T506</f>
        <v/>
      </c>
      <c r="P506" s="63">
        <f>G506+სააგენტო!O506-K506</f>
        <v>0</v>
      </c>
    </row>
    <row r="507" spans="1:16" s="6" customFormat="1" ht="15.75" thickBot="1" x14ac:dyDescent="0.3">
      <c r="A507" s="6" t="str">
        <f>სააგენტო!A507</f>
        <v>b</v>
      </c>
      <c r="B507" s="71" t="str">
        <f>სააგენტო!B507</f>
        <v/>
      </c>
      <c r="C507" s="17" t="str">
        <f>სააგენტო!C507</f>
        <v>ვალდებულებების კლება</v>
      </c>
      <c r="D507" s="18">
        <f>სააგენტო!D507</f>
        <v>0</v>
      </c>
      <c r="E507" s="18">
        <f>სააგენტო!E507</f>
        <v>0</v>
      </c>
      <c r="F507" s="46">
        <f>სააგენტო!F507</f>
        <v>0</v>
      </c>
      <c r="G507" s="46">
        <f>სააგენტო!G507</f>
        <v>0</v>
      </c>
      <c r="H507" s="55" t="str">
        <f>სააგენტო!H507</f>
        <v/>
      </c>
      <c r="I507" s="18">
        <f>სააგენტო!I507</f>
        <v>0</v>
      </c>
      <c r="J507" s="18">
        <f>სააგენტო!J507</f>
        <v>0</v>
      </c>
      <c r="K507" s="18">
        <f>სააგენტო!K507</f>
        <v>0</v>
      </c>
      <c r="L507" s="46">
        <f>სააგენტო!L507</f>
        <v>0</v>
      </c>
      <c r="M507" s="55" t="str">
        <f>სააგენტო!M507</f>
        <v/>
      </c>
      <c r="N507" s="65">
        <f>სააგენტო!N507</f>
        <v>0</v>
      </c>
      <c r="O507" s="55" t="str">
        <f>სააგენტო!T507</f>
        <v/>
      </c>
      <c r="P507" s="65">
        <f>G507+სააგენტო!O507-K507</f>
        <v>0</v>
      </c>
    </row>
    <row r="508" spans="1:16" s="6" customFormat="1" ht="33" thickTop="1" thickBot="1" x14ac:dyDescent="0.3">
      <c r="A508" s="6" t="str">
        <f>სააგენტო!A508</f>
        <v>a</v>
      </c>
      <c r="B508" s="67" t="str">
        <f>სააგენტო!B508</f>
        <v>35 02 03 12</v>
      </c>
      <c r="C508" s="19" t="s">
        <v>245</v>
      </c>
      <c r="D508" s="7">
        <f>სააგენტო!D508</f>
        <v>430</v>
      </c>
      <c r="E508" s="7">
        <f>სააგენტო!E508</f>
        <v>343.2</v>
      </c>
      <c r="F508" s="40">
        <f>სააგენტო!F508</f>
        <v>269.5</v>
      </c>
      <c r="G508" s="40">
        <f>სააგენტო!G508</f>
        <v>269.34800000000001</v>
      </c>
      <c r="H508" s="49">
        <f>სააგენტო!H508</f>
        <v>0.99943599257884974</v>
      </c>
      <c r="I508" s="7">
        <f>სააგენტო!I508</f>
        <v>0</v>
      </c>
      <c r="J508" s="7">
        <f>სააგენტო!J508</f>
        <v>30.242999999999981</v>
      </c>
      <c r="K508" s="7">
        <f>სააგენტო!K508</f>
        <v>30.957000000000022</v>
      </c>
      <c r="L508" s="40">
        <f>სააგენტო!L508</f>
        <v>0.15199999999998681</v>
      </c>
      <c r="M508" s="49">
        <f>სააგენტო!M508</f>
        <v>0.78481351981351988</v>
      </c>
      <c r="N508" s="59">
        <f>სააგენტო!N508</f>
        <v>73.851999999999975</v>
      </c>
      <c r="O508" s="49">
        <f>სააგენტო!T508</f>
        <v>1.0438461538461541</v>
      </c>
      <c r="P508" s="59">
        <f>G508+სააგენტო!O508-K508</f>
        <v>334.39099999999996</v>
      </c>
    </row>
    <row r="509" spans="1:16" s="6" customFormat="1" ht="18.75" thickTop="1" x14ac:dyDescent="0.25">
      <c r="A509" s="6" t="str">
        <f>სააგენტო!A509</f>
        <v>b</v>
      </c>
      <c r="B509" s="69" t="str">
        <f>სააგენტო!B509</f>
        <v/>
      </c>
      <c r="C509" s="8" t="str">
        <f>სააგენტო!C509</f>
        <v>ხარჯები</v>
      </c>
      <c r="D509" s="9">
        <f>სააგენტო!D509</f>
        <v>430</v>
      </c>
      <c r="E509" s="9">
        <f>სააგენტო!E509</f>
        <v>343.2</v>
      </c>
      <c r="F509" s="41">
        <f>სააგენტო!F509</f>
        <v>269.5</v>
      </c>
      <c r="G509" s="41">
        <f>სააგენტო!G509</f>
        <v>269.34800000000001</v>
      </c>
      <c r="H509" s="50">
        <f>სააგენტო!H509</f>
        <v>0.99943599257884974</v>
      </c>
      <c r="I509" s="9">
        <f>სააგენტო!I509</f>
        <v>0</v>
      </c>
      <c r="J509" s="9">
        <f>სააგენტო!J509</f>
        <v>30.242999999999981</v>
      </c>
      <c r="K509" s="9">
        <f>სააგენტო!K509</f>
        <v>30.957000000000022</v>
      </c>
      <c r="L509" s="41">
        <f>სააგენტო!L509</f>
        <v>0.15199999999998681</v>
      </c>
      <c r="M509" s="50">
        <f>სააგენტო!M509</f>
        <v>0.78481351981351988</v>
      </c>
      <c r="N509" s="60">
        <f>სააგენტო!N509</f>
        <v>73.851999999999975</v>
      </c>
      <c r="O509" s="50">
        <f>სააგენტო!T509</f>
        <v>1.0438461538461541</v>
      </c>
      <c r="P509" s="60">
        <f>G509+სააგენტო!O509-K509</f>
        <v>334.39099999999996</v>
      </c>
    </row>
    <row r="510" spans="1:16" s="6" customFormat="1" ht="18" x14ac:dyDescent="0.25">
      <c r="A510" s="6" t="str">
        <f>სააგენტო!A510</f>
        <v>b</v>
      </c>
      <c r="B510" s="70" t="str">
        <f>სააგენტო!B510</f>
        <v/>
      </c>
      <c r="C510" s="29" t="str">
        <f>სააგენტო!C510</f>
        <v>შრომის ანაზღაურება</v>
      </c>
      <c r="D510" s="12">
        <f>სააგენტო!D510</f>
        <v>0</v>
      </c>
      <c r="E510" s="12">
        <f>სააგენტო!E510</f>
        <v>0</v>
      </c>
      <c r="F510" s="43">
        <f>სააგენტო!F510</f>
        <v>0</v>
      </c>
      <c r="G510" s="43">
        <f>სააგენტო!G510</f>
        <v>0</v>
      </c>
      <c r="H510" s="52" t="str">
        <f>სააგენტო!H510</f>
        <v/>
      </c>
      <c r="I510" s="12">
        <f>სააგენტო!I510</f>
        <v>0</v>
      </c>
      <c r="J510" s="12">
        <f>სააგენტო!J510</f>
        <v>0</v>
      </c>
      <c r="K510" s="12">
        <f>სააგენტო!K510</f>
        <v>0</v>
      </c>
      <c r="L510" s="43">
        <f>სააგენტო!L510</f>
        <v>0</v>
      </c>
      <c r="M510" s="52" t="str">
        <f>სააგენტო!M510</f>
        <v/>
      </c>
      <c r="N510" s="62">
        <f>სააგენტო!N510</f>
        <v>0</v>
      </c>
      <c r="O510" s="52" t="str">
        <f>სააგენტო!T510</f>
        <v/>
      </c>
      <c r="P510" s="62">
        <f>G510+სააგენტო!O510-K510</f>
        <v>0</v>
      </c>
    </row>
    <row r="511" spans="1:16" s="6" customFormat="1" ht="18" x14ac:dyDescent="0.25">
      <c r="A511" s="6" t="str">
        <f>სააგენტო!A511</f>
        <v>b</v>
      </c>
      <c r="B511" s="70" t="str">
        <f>სააგენტო!B511</f>
        <v/>
      </c>
      <c r="C511" s="29" t="str">
        <f>სააგენტო!C511</f>
        <v>საქონელი და მომსახურება</v>
      </c>
      <c r="D511" s="12">
        <f>სააგენტო!D511</f>
        <v>0</v>
      </c>
      <c r="E511" s="12">
        <f>სააგენტო!E511</f>
        <v>0</v>
      </c>
      <c r="F511" s="43">
        <f>სააგენტო!F511</f>
        <v>0</v>
      </c>
      <c r="G511" s="43">
        <f>სააგენტო!G511</f>
        <v>0</v>
      </c>
      <c r="H511" s="52" t="str">
        <f>სააგენტო!H511</f>
        <v/>
      </c>
      <c r="I511" s="12">
        <f>სააგენტო!I511</f>
        <v>0</v>
      </c>
      <c r="J511" s="12">
        <f>სააგენტო!J511</f>
        <v>0</v>
      </c>
      <c r="K511" s="12">
        <f>სააგენტო!K511</f>
        <v>0</v>
      </c>
      <c r="L511" s="43">
        <f>სააგენტო!L511</f>
        <v>0</v>
      </c>
      <c r="M511" s="52" t="str">
        <f>სააგენტო!M511</f>
        <v/>
      </c>
      <c r="N511" s="62">
        <f>სააგენტო!N511</f>
        <v>0</v>
      </c>
      <c r="O511" s="52" t="str">
        <f>სააგენტო!T511</f>
        <v/>
      </c>
      <c r="P511" s="62">
        <f>G511+სააგენტო!O511-K511</f>
        <v>0</v>
      </c>
    </row>
    <row r="512" spans="1:16" s="6" customFormat="1" ht="18" x14ac:dyDescent="0.25">
      <c r="A512" s="6" t="str">
        <f>სააგენტო!A512</f>
        <v>b</v>
      </c>
      <c r="B512" s="70" t="str">
        <f>სააგენტო!B512</f>
        <v/>
      </c>
      <c r="C512" s="29" t="str">
        <f>სააგენტო!C512</f>
        <v>პროცენტი</v>
      </c>
      <c r="D512" s="12">
        <f>სააგენტო!D512</f>
        <v>0</v>
      </c>
      <c r="E512" s="12">
        <f>სააგენტო!E512</f>
        <v>0</v>
      </c>
      <c r="F512" s="43">
        <f>სააგენტო!F512</f>
        <v>0</v>
      </c>
      <c r="G512" s="43">
        <f>სააგენტო!G512</f>
        <v>0</v>
      </c>
      <c r="H512" s="52" t="str">
        <f>სააგენტო!H512</f>
        <v/>
      </c>
      <c r="I512" s="12">
        <f>სააგენტო!I512</f>
        <v>0</v>
      </c>
      <c r="J512" s="12">
        <f>სააგენტო!J512</f>
        <v>0</v>
      </c>
      <c r="K512" s="12">
        <f>სააგენტო!K512</f>
        <v>0</v>
      </c>
      <c r="L512" s="43">
        <f>სააგენტო!L512</f>
        <v>0</v>
      </c>
      <c r="M512" s="52" t="str">
        <f>სააგენტო!M512</f>
        <v/>
      </c>
      <c r="N512" s="62">
        <f>სააგენტო!N512</f>
        <v>0</v>
      </c>
      <c r="O512" s="52" t="str">
        <f>სააგენტო!T512</f>
        <v/>
      </c>
      <c r="P512" s="62">
        <f>G512+სააგენტო!O512-K512</f>
        <v>0</v>
      </c>
    </row>
    <row r="513" spans="1:16" s="6" customFormat="1" ht="18" x14ac:dyDescent="0.25">
      <c r="A513" s="6" t="str">
        <f>სააგენტო!A513</f>
        <v>b</v>
      </c>
      <c r="B513" s="70" t="str">
        <f>სააგენტო!B513</f>
        <v/>
      </c>
      <c r="C513" s="29" t="str">
        <f>სააგენტო!C513</f>
        <v>სუბსიდიები</v>
      </c>
      <c r="D513" s="12">
        <f>სააგენტო!D513</f>
        <v>0</v>
      </c>
      <c r="E513" s="12">
        <f>სააგენტო!E513</f>
        <v>0</v>
      </c>
      <c r="F513" s="43">
        <f>სააგენტო!F513</f>
        <v>0</v>
      </c>
      <c r="G513" s="43">
        <f>სააგენტო!G513</f>
        <v>0</v>
      </c>
      <c r="H513" s="52" t="str">
        <f>სააგენტო!H513</f>
        <v/>
      </c>
      <c r="I513" s="12">
        <f>სააგენტო!I513</f>
        <v>0</v>
      </c>
      <c r="J513" s="12">
        <f>სააგენტო!J513</f>
        <v>0</v>
      </c>
      <c r="K513" s="12">
        <f>სააგენტო!K513</f>
        <v>0</v>
      </c>
      <c r="L513" s="43">
        <f>სააგენტო!L513</f>
        <v>0</v>
      </c>
      <c r="M513" s="52" t="str">
        <f>სააგენტო!M513</f>
        <v/>
      </c>
      <c r="N513" s="62">
        <f>სააგენტო!N513</f>
        <v>0</v>
      </c>
      <c r="O513" s="52" t="str">
        <f>სააგენტო!T513</f>
        <v/>
      </c>
      <c r="P513" s="62">
        <f>G513+სააგენტო!O513-K513</f>
        <v>0</v>
      </c>
    </row>
    <row r="514" spans="1:16" s="6" customFormat="1" ht="18" x14ac:dyDescent="0.25">
      <c r="A514" s="6" t="str">
        <f>სააგენტო!A514</f>
        <v>b</v>
      </c>
      <c r="B514" s="70" t="str">
        <f>სააგენტო!B514</f>
        <v/>
      </c>
      <c r="C514" s="29" t="str">
        <f>სააგენტო!C514</f>
        <v>გრანტები</v>
      </c>
      <c r="D514" s="12">
        <f>სააგენტო!D514</f>
        <v>0</v>
      </c>
      <c r="E514" s="12">
        <f>სააგენტო!E514</f>
        <v>0</v>
      </c>
      <c r="F514" s="43">
        <f>სააგენტო!F514</f>
        <v>0</v>
      </c>
      <c r="G514" s="43">
        <f>სააგენტო!G514</f>
        <v>0</v>
      </c>
      <c r="H514" s="52" t="str">
        <f>სააგენტო!H514</f>
        <v/>
      </c>
      <c r="I514" s="12">
        <f>სააგენტო!I514</f>
        <v>0</v>
      </c>
      <c r="J514" s="12">
        <f>სააგენტო!J514</f>
        <v>0</v>
      </c>
      <c r="K514" s="12">
        <f>სააგენტო!K514</f>
        <v>0</v>
      </c>
      <c r="L514" s="43">
        <f>სააგენტო!L514</f>
        <v>0</v>
      </c>
      <c r="M514" s="52" t="str">
        <f>სააგენტო!M514</f>
        <v/>
      </c>
      <c r="N514" s="62">
        <f>სააგენტო!N514</f>
        <v>0</v>
      </c>
      <c r="O514" s="52" t="str">
        <f>სააგენტო!T514</f>
        <v/>
      </c>
      <c r="P514" s="62">
        <f>G514+სააგენტო!O514-K514</f>
        <v>0</v>
      </c>
    </row>
    <row r="515" spans="1:16" s="6" customFormat="1" ht="18" x14ac:dyDescent="0.25">
      <c r="A515" s="6" t="str">
        <f>სააგენტო!A515</f>
        <v>b</v>
      </c>
      <c r="B515" s="70" t="str">
        <f>სააგენტო!B515</f>
        <v/>
      </c>
      <c r="C515" s="29" t="str">
        <f>სააგენტო!C515</f>
        <v>სოციალური უზრუნველყოფა</v>
      </c>
      <c r="D515" s="11">
        <f>სააგენტო!D515</f>
        <v>430</v>
      </c>
      <c r="E515" s="11">
        <f>სააგენტო!E515</f>
        <v>343.2</v>
      </c>
      <c r="F515" s="42">
        <f>სააგენტო!F515</f>
        <v>269.5</v>
      </c>
      <c r="G515" s="42">
        <f>სააგენტო!G515</f>
        <v>269.34800000000001</v>
      </c>
      <c r="H515" s="51">
        <f>სააგენტო!H515</f>
        <v>0.99943599257884974</v>
      </c>
      <c r="I515" s="11">
        <f>სააგენტო!I515</f>
        <v>0</v>
      </c>
      <c r="J515" s="11">
        <f>სააგენტო!J515</f>
        <v>30.242999999999981</v>
      </c>
      <c r="K515" s="11">
        <f>სააგენტო!K515</f>
        <v>30.957000000000022</v>
      </c>
      <c r="L515" s="42">
        <f>სააგენტო!L515</f>
        <v>0.15199999999998681</v>
      </c>
      <c r="M515" s="51">
        <f>სააგენტო!M515</f>
        <v>0.78481351981351988</v>
      </c>
      <c r="N515" s="61">
        <f>სააგენტო!N515</f>
        <v>73.851999999999975</v>
      </c>
      <c r="O515" s="51">
        <f>სააგენტო!T515</f>
        <v>1.0438461538461541</v>
      </c>
      <c r="P515" s="61">
        <f>G515+სააგენტო!O515-K515</f>
        <v>334.39099999999996</v>
      </c>
    </row>
    <row r="516" spans="1:16" s="6" customFormat="1" ht="18" x14ac:dyDescent="0.25">
      <c r="A516" s="6" t="str">
        <f>სააგენტო!A516</f>
        <v>b</v>
      </c>
      <c r="B516" s="70" t="str">
        <f>სააგენტო!B516</f>
        <v/>
      </c>
      <c r="C516" s="29" t="str">
        <f>სააგენტო!C516</f>
        <v>სხვა ხარჯები</v>
      </c>
      <c r="D516" s="12">
        <f>სააგენტო!D516</f>
        <v>0</v>
      </c>
      <c r="E516" s="12">
        <f>სააგენტო!E516</f>
        <v>0</v>
      </c>
      <c r="F516" s="43">
        <f>სააგენტო!F516</f>
        <v>0</v>
      </c>
      <c r="G516" s="43">
        <f>სააგენტო!G516</f>
        <v>0</v>
      </c>
      <c r="H516" s="52" t="str">
        <f>სააგენტო!H516</f>
        <v/>
      </c>
      <c r="I516" s="12">
        <f>სააგენტო!I516</f>
        <v>0</v>
      </c>
      <c r="J516" s="12">
        <f>სააგენტო!J516</f>
        <v>0</v>
      </c>
      <c r="K516" s="12">
        <f>სააგენტო!K516</f>
        <v>0</v>
      </c>
      <c r="L516" s="43">
        <f>სააგენტო!L516</f>
        <v>0</v>
      </c>
      <c r="M516" s="52" t="str">
        <f>სააგენტო!M516</f>
        <v/>
      </c>
      <c r="N516" s="62">
        <f>სააგენტო!N516</f>
        <v>0</v>
      </c>
      <c r="O516" s="52" t="str">
        <f>სააგენტო!T516</f>
        <v/>
      </c>
      <c r="P516" s="62">
        <f>G516+სააგენტო!O516-K516</f>
        <v>0</v>
      </c>
    </row>
    <row r="517" spans="1:16" s="6" customFormat="1" x14ac:dyDescent="0.25">
      <c r="A517" s="6" t="str">
        <f>სააგენტო!A517</f>
        <v>b</v>
      </c>
      <c r="B517" s="69" t="str">
        <f>სააგენტო!B517</f>
        <v/>
      </c>
      <c r="C517" s="13" t="str">
        <f>სააგენტო!C517</f>
        <v>არაფინანსური აქტივების ზრდა</v>
      </c>
      <c r="D517" s="14">
        <f>სააგენტო!D517</f>
        <v>0</v>
      </c>
      <c r="E517" s="14">
        <f>სააგენტო!E517</f>
        <v>0</v>
      </c>
      <c r="F517" s="44">
        <f>სააგენტო!F517</f>
        <v>0</v>
      </c>
      <c r="G517" s="44">
        <f>სააგენტო!G517</f>
        <v>0</v>
      </c>
      <c r="H517" s="53" t="str">
        <f>სააგენტო!H517</f>
        <v/>
      </c>
      <c r="I517" s="14">
        <f>სააგენტო!I517</f>
        <v>0</v>
      </c>
      <c r="J517" s="14">
        <f>სააგენტო!J517</f>
        <v>0</v>
      </c>
      <c r="K517" s="14">
        <f>სააგენტო!K517</f>
        <v>0</v>
      </c>
      <c r="L517" s="44">
        <f>სააგენტო!L517</f>
        <v>0</v>
      </c>
      <c r="M517" s="53" t="str">
        <f>სააგენტო!M517</f>
        <v/>
      </c>
      <c r="N517" s="63">
        <f>სააგენტო!N517</f>
        <v>0</v>
      </c>
      <c r="O517" s="53" t="str">
        <f>სააგენტო!T517</f>
        <v/>
      </c>
      <c r="P517" s="63">
        <f>G517+სააგენტო!O517-K517</f>
        <v>0</v>
      </c>
    </row>
    <row r="518" spans="1:16" s="6" customFormat="1" x14ac:dyDescent="0.25">
      <c r="A518" s="6" t="str">
        <f>სააგენტო!A518</f>
        <v>b</v>
      </c>
      <c r="B518" s="69" t="str">
        <f>სააგენტო!B518</f>
        <v/>
      </c>
      <c r="C518" s="13" t="str">
        <f>სააგენტო!C518</f>
        <v>ფინანსური აქტივების ზრდა</v>
      </c>
      <c r="D518" s="14">
        <f>სააგენტო!D518</f>
        <v>0</v>
      </c>
      <c r="E518" s="14">
        <f>სააგენტო!E518</f>
        <v>0</v>
      </c>
      <c r="F518" s="44">
        <f>სააგენტო!F518</f>
        <v>0</v>
      </c>
      <c r="G518" s="44">
        <f>სააგენტო!G518</f>
        <v>0</v>
      </c>
      <c r="H518" s="53" t="str">
        <f>სააგენტო!H518</f>
        <v/>
      </c>
      <c r="I518" s="14">
        <f>სააგენტო!I518</f>
        <v>0</v>
      </c>
      <c r="J518" s="14">
        <f>სააგენტო!J518</f>
        <v>0</v>
      </c>
      <c r="K518" s="14">
        <f>სააგენტო!K518</f>
        <v>0</v>
      </c>
      <c r="L518" s="44">
        <f>სააგენტო!L518</f>
        <v>0</v>
      </c>
      <c r="M518" s="53" t="str">
        <f>სააგენტო!M518</f>
        <v/>
      </c>
      <c r="N518" s="63">
        <f>სააგენტო!N518</f>
        <v>0</v>
      </c>
      <c r="O518" s="53" t="str">
        <f>სააგენტო!T518</f>
        <v/>
      </c>
      <c r="P518" s="63">
        <f>G518+სააგენტო!O518-K518</f>
        <v>0</v>
      </c>
    </row>
    <row r="519" spans="1:16" s="6" customFormat="1" ht="15.75" thickBot="1" x14ac:dyDescent="0.3">
      <c r="A519" s="6" t="str">
        <f>სააგენტო!A519</f>
        <v>b</v>
      </c>
      <c r="B519" s="71" t="str">
        <f>სააგენტო!B519</f>
        <v/>
      </c>
      <c r="C519" s="17" t="str">
        <f>სააგენტო!C519</f>
        <v>ვალდებულებების კლება</v>
      </c>
      <c r="D519" s="18">
        <f>სააგენტო!D519</f>
        <v>0</v>
      </c>
      <c r="E519" s="18">
        <f>სააგენტო!E519</f>
        <v>0</v>
      </c>
      <c r="F519" s="46">
        <f>სააგენტო!F519</f>
        <v>0</v>
      </c>
      <c r="G519" s="46">
        <f>სააგენტო!G519</f>
        <v>0</v>
      </c>
      <c r="H519" s="55" t="str">
        <f>სააგენტო!H519</f>
        <v/>
      </c>
      <c r="I519" s="18">
        <f>სააგენტო!I519</f>
        <v>0</v>
      </c>
      <c r="J519" s="18">
        <f>სააგენტო!J519</f>
        <v>0</v>
      </c>
      <c r="K519" s="18">
        <f>სააგენტო!K519</f>
        <v>0</v>
      </c>
      <c r="L519" s="46">
        <f>სააგენტო!L519</f>
        <v>0</v>
      </c>
      <c r="M519" s="55" t="str">
        <f>სააგენტო!M519</f>
        <v/>
      </c>
      <c r="N519" s="65">
        <f>სააგენტო!N519</f>
        <v>0</v>
      </c>
      <c r="O519" s="55" t="str">
        <f>სააგენტო!T519</f>
        <v/>
      </c>
      <c r="P519" s="65">
        <f>G519+სააგენტო!O519-K519</f>
        <v>0</v>
      </c>
    </row>
    <row r="520" spans="1:16" s="6" customFormat="1" ht="55.5" customHeight="1" thickTop="1" thickBot="1" x14ac:dyDescent="0.3">
      <c r="A520" s="6" t="str">
        <f>სააგენტო!A520</f>
        <v>a</v>
      </c>
      <c r="B520" s="67" t="str">
        <f>სააგენტო!B520</f>
        <v>35 02 03 13</v>
      </c>
      <c r="C520" s="19" t="s">
        <v>246</v>
      </c>
      <c r="D520" s="7">
        <f>სააგენტო!D520</f>
        <v>1000</v>
      </c>
      <c r="E520" s="7">
        <f>სააგენტო!E520</f>
        <v>1522.6859999999999</v>
      </c>
      <c r="F520" s="40">
        <f>სააგენტო!F520</f>
        <v>1006.386</v>
      </c>
      <c r="G520" s="40">
        <f>სააგენტო!G520</f>
        <v>1005.57861</v>
      </c>
      <c r="H520" s="49">
        <f>სააგენტო!H520</f>
        <v>0.99919773327530392</v>
      </c>
      <c r="I520" s="7">
        <f>სააგენტო!I520</f>
        <v>0</v>
      </c>
      <c r="J520" s="7">
        <f>სააგენტო!J520</f>
        <v>79.020000000000039</v>
      </c>
      <c r="K520" s="7">
        <f>სააგენტო!K520</f>
        <v>141.78651000000002</v>
      </c>
      <c r="L520" s="40">
        <f>სააგენტო!L520</f>
        <v>0.80738999999994121</v>
      </c>
      <c r="M520" s="49">
        <f>სააგენტო!M520</f>
        <v>0.66039788242618636</v>
      </c>
      <c r="N520" s="59">
        <f>სააგენტო!N520</f>
        <v>517.1073899999999</v>
      </c>
      <c r="O520" s="49">
        <f>სააგენტო!T520</f>
        <v>0.99342780455064272</v>
      </c>
      <c r="P520" s="59">
        <f>G520+სააგენტო!O520-K520</f>
        <v>1409.8921</v>
      </c>
    </row>
    <row r="521" spans="1:16" s="6" customFormat="1" ht="18.75" thickTop="1" x14ac:dyDescent="0.25">
      <c r="A521" s="6" t="str">
        <f>სააგენტო!A521</f>
        <v>b</v>
      </c>
      <c r="B521" s="69" t="str">
        <f>სააგენტო!B521</f>
        <v/>
      </c>
      <c r="C521" s="8" t="str">
        <f>სააგენტო!C521</f>
        <v>ხარჯები</v>
      </c>
      <c r="D521" s="9">
        <f>სააგენტო!D521</f>
        <v>1000</v>
      </c>
      <c r="E521" s="9">
        <f>სააგენტო!E521</f>
        <v>1522.6859999999999</v>
      </c>
      <c r="F521" s="41">
        <f>სააგენტო!F521</f>
        <v>1006.386</v>
      </c>
      <c r="G521" s="41">
        <f>სააგენტო!G521</f>
        <v>1005.57861</v>
      </c>
      <c r="H521" s="50">
        <f>სააგენტო!H521</f>
        <v>0.99919773327530392</v>
      </c>
      <c r="I521" s="9">
        <f>სააგენტო!I521</f>
        <v>0</v>
      </c>
      <c r="J521" s="9">
        <f>სააგენტო!J521</f>
        <v>79.020000000000039</v>
      </c>
      <c r="K521" s="9">
        <f>სააგენტო!K521</f>
        <v>141.78651000000002</v>
      </c>
      <c r="L521" s="41">
        <f>სააგენტო!L521</f>
        <v>0.80738999999994121</v>
      </c>
      <c r="M521" s="50">
        <f>სააგენტო!M521</f>
        <v>0.66039788242618636</v>
      </c>
      <c r="N521" s="60">
        <f>სააგენტო!N521</f>
        <v>517.1073899999999</v>
      </c>
      <c r="O521" s="50">
        <f>სააგენტო!T521</f>
        <v>0.99342780455064272</v>
      </c>
      <c r="P521" s="60">
        <f>G521+სააგენტო!O521-K521</f>
        <v>1409.8921</v>
      </c>
    </row>
    <row r="522" spans="1:16" s="6" customFormat="1" ht="18" x14ac:dyDescent="0.25">
      <c r="A522" s="6" t="str">
        <f>სააგენტო!A522</f>
        <v>b</v>
      </c>
      <c r="B522" s="70" t="str">
        <f>სააგენტო!B522</f>
        <v/>
      </c>
      <c r="C522" s="29" t="str">
        <f>სააგენტო!C522</f>
        <v>შრომის ანაზღაურება</v>
      </c>
      <c r="D522" s="12">
        <f>სააგენტო!D522</f>
        <v>0</v>
      </c>
      <c r="E522" s="12">
        <f>სააგენტო!E522</f>
        <v>0</v>
      </c>
      <c r="F522" s="43">
        <f>სააგენტო!F522</f>
        <v>0</v>
      </c>
      <c r="G522" s="43">
        <f>სააგენტო!G522</f>
        <v>0</v>
      </c>
      <c r="H522" s="52" t="str">
        <f>სააგენტო!H522</f>
        <v/>
      </c>
      <c r="I522" s="12">
        <f>სააგენტო!I522</f>
        <v>0</v>
      </c>
      <c r="J522" s="12">
        <f>სააგენტო!J522</f>
        <v>0</v>
      </c>
      <c r="K522" s="12">
        <f>სააგენტო!K522</f>
        <v>0</v>
      </c>
      <c r="L522" s="43">
        <f>სააგენტო!L522</f>
        <v>0</v>
      </c>
      <c r="M522" s="52" t="str">
        <f>სააგენტო!M522</f>
        <v/>
      </c>
      <c r="N522" s="62">
        <f>სააგენტო!N522</f>
        <v>0</v>
      </c>
      <c r="O522" s="52" t="str">
        <f>სააგენტო!T522</f>
        <v/>
      </c>
      <c r="P522" s="62">
        <f>G522+სააგენტო!O522-K522</f>
        <v>0</v>
      </c>
    </row>
    <row r="523" spans="1:16" s="6" customFormat="1" ht="18" x14ac:dyDescent="0.25">
      <c r="A523" s="6" t="str">
        <f>სააგენტო!A523</f>
        <v>b</v>
      </c>
      <c r="B523" s="70" t="str">
        <f>სააგენტო!B523</f>
        <v/>
      </c>
      <c r="C523" s="29" t="str">
        <f>სააგენტო!C523</f>
        <v>საქონელი და მომსახურება</v>
      </c>
      <c r="D523" s="12">
        <f>სააგენტო!D523</f>
        <v>0</v>
      </c>
      <c r="E523" s="12">
        <f>სააგენტო!E523</f>
        <v>0</v>
      </c>
      <c r="F523" s="43">
        <f>სააგენტო!F523</f>
        <v>0</v>
      </c>
      <c r="G523" s="43">
        <f>სააგენტო!G523</f>
        <v>0</v>
      </c>
      <c r="H523" s="52" t="str">
        <f>სააგენტო!H523</f>
        <v/>
      </c>
      <c r="I523" s="12">
        <f>სააგენტო!I523</f>
        <v>0</v>
      </c>
      <c r="J523" s="12">
        <f>სააგენტო!J523</f>
        <v>0</v>
      </c>
      <c r="K523" s="12">
        <f>სააგენტო!K523</f>
        <v>0</v>
      </c>
      <c r="L523" s="43">
        <f>სააგენტო!L523</f>
        <v>0</v>
      </c>
      <c r="M523" s="52" t="str">
        <f>სააგენტო!M523</f>
        <v/>
      </c>
      <c r="N523" s="62">
        <f>სააგენტო!N523</f>
        <v>0</v>
      </c>
      <c r="O523" s="52" t="str">
        <f>სააგენტო!T523</f>
        <v/>
      </c>
      <c r="P523" s="62">
        <f>G523+სააგენტო!O523-K523</f>
        <v>0</v>
      </c>
    </row>
    <row r="524" spans="1:16" s="6" customFormat="1" ht="18" x14ac:dyDescent="0.25">
      <c r="A524" s="6" t="str">
        <f>სააგენტო!A524</f>
        <v>b</v>
      </c>
      <c r="B524" s="70" t="str">
        <f>სააგენტო!B524</f>
        <v/>
      </c>
      <c r="C524" s="29" t="str">
        <f>სააგენტო!C524</f>
        <v>პროცენტი</v>
      </c>
      <c r="D524" s="12">
        <f>სააგენტო!D524</f>
        <v>0</v>
      </c>
      <c r="E524" s="12">
        <f>სააგენტო!E524</f>
        <v>0</v>
      </c>
      <c r="F524" s="43">
        <f>სააგენტო!F524</f>
        <v>0</v>
      </c>
      <c r="G524" s="43">
        <f>სააგენტო!G524</f>
        <v>0</v>
      </c>
      <c r="H524" s="52" t="str">
        <f>სააგენტო!H524</f>
        <v/>
      </c>
      <c r="I524" s="12">
        <f>სააგენტო!I524</f>
        <v>0</v>
      </c>
      <c r="J524" s="12">
        <f>სააგენტო!J524</f>
        <v>0</v>
      </c>
      <c r="K524" s="12">
        <f>სააგენტო!K524</f>
        <v>0</v>
      </c>
      <c r="L524" s="43">
        <f>სააგენტო!L524</f>
        <v>0</v>
      </c>
      <c r="M524" s="52" t="str">
        <f>სააგენტო!M524</f>
        <v/>
      </c>
      <c r="N524" s="62">
        <f>სააგენტო!N524</f>
        <v>0</v>
      </c>
      <c r="O524" s="52" t="str">
        <f>სააგენტო!T524</f>
        <v/>
      </c>
      <c r="P524" s="62">
        <f>G524+სააგენტო!O524-K524</f>
        <v>0</v>
      </c>
    </row>
    <row r="525" spans="1:16" s="6" customFormat="1" ht="18" x14ac:dyDescent="0.25">
      <c r="A525" s="6" t="str">
        <f>სააგენტო!A525</f>
        <v>b</v>
      </c>
      <c r="B525" s="70" t="str">
        <f>სააგენტო!B525</f>
        <v/>
      </c>
      <c r="C525" s="29" t="str">
        <f>სააგენტო!C525</f>
        <v>სუბსიდიები</v>
      </c>
      <c r="D525" s="12">
        <f>სააგენტო!D525</f>
        <v>0</v>
      </c>
      <c r="E525" s="12">
        <f>სააგენტო!E525</f>
        <v>0</v>
      </c>
      <c r="F525" s="43">
        <f>სააგენტო!F525</f>
        <v>0</v>
      </c>
      <c r="G525" s="43">
        <f>სააგენტო!G525</f>
        <v>0</v>
      </c>
      <c r="H525" s="52" t="str">
        <f>სააგენტო!H525</f>
        <v/>
      </c>
      <c r="I525" s="12">
        <f>სააგენტო!I525</f>
        <v>0</v>
      </c>
      <c r="J525" s="12">
        <f>სააგენტო!J525</f>
        <v>0</v>
      </c>
      <c r="K525" s="12">
        <f>სააგენტო!K525</f>
        <v>0</v>
      </c>
      <c r="L525" s="43">
        <f>სააგენტო!L525</f>
        <v>0</v>
      </c>
      <c r="M525" s="52" t="str">
        <f>სააგენტო!M525</f>
        <v/>
      </c>
      <c r="N525" s="62">
        <f>სააგენტო!N525</f>
        <v>0</v>
      </c>
      <c r="O525" s="52" t="str">
        <f>სააგენტო!T525</f>
        <v/>
      </c>
      <c r="P525" s="62">
        <f>G525+სააგენტო!O525-K525</f>
        <v>0</v>
      </c>
    </row>
    <row r="526" spans="1:16" s="6" customFormat="1" ht="18" x14ac:dyDescent="0.25">
      <c r="A526" s="6" t="str">
        <f>სააგენტო!A526</f>
        <v>b</v>
      </c>
      <c r="B526" s="70" t="str">
        <f>სააგენტო!B526</f>
        <v/>
      </c>
      <c r="C526" s="29" t="str">
        <f>სააგენტო!C526</f>
        <v>გრანტები</v>
      </c>
      <c r="D526" s="12">
        <f>სააგენტო!D526</f>
        <v>0</v>
      </c>
      <c r="E526" s="12">
        <f>სააგენტო!E526</f>
        <v>0</v>
      </c>
      <c r="F526" s="43">
        <f>სააგენტო!F526</f>
        <v>0</v>
      </c>
      <c r="G526" s="43">
        <f>სააგენტო!G526</f>
        <v>0</v>
      </c>
      <c r="H526" s="52" t="str">
        <f>სააგენტო!H526</f>
        <v/>
      </c>
      <c r="I526" s="12">
        <f>სააგენტო!I526</f>
        <v>0</v>
      </c>
      <c r="J526" s="12">
        <f>სააგენტო!J526</f>
        <v>0</v>
      </c>
      <c r="K526" s="12">
        <f>სააგენტო!K526</f>
        <v>0</v>
      </c>
      <c r="L526" s="43">
        <f>სააგენტო!L526</f>
        <v>0</v>
      </c>
      <c r="M526" s="52" t="str">
        <f>სააგენტო!M526</f>
        <v/>
      </c>
      <c r="N526" s="62">
        <f>სააგენტო!N526</f>
        <v>0</v>
      </c>
      <c r="O526" s="52" t="str">
        <f>სააგენტო!T526</f>
        <v/>
      </c>
      <c r="P526" s="62">
        <f>G526+სააგენტო!O526-K526</f>
        <v>0</v>
      </c>
    </row>
    <row r="527" spans="1:16" s="6" customFormat="1" ht="18" x14ac:dyDescent="0.25">
      <c r="A527" s="6" t="str">
        <f>სააგენტო!A527</f>
        <v>b</v>
      </c>
      <c r="B527" s="70" t="str">
        <f>სააგენტო!B527</f>
        <v/>
      </c>
      <c r="C527" s="29" t="str">
        <f>სააგენტო!C527</f>
        <v>სოციალური უზრუნველყოფა</v>
      </c>
      <c r="D527" s="11">
        <f>სააგენტო!D527</f>
        <v>1000</v>
      </c>
      <c r="E527" s="11">
        <f>სააგენტო!E527</f>
        <v>1522.6859999999999</v>
      </c>
      <c r="F527" s="42">
        <f>სააგენტო!F527</f>
        <v>1006.386</v>
      </c>
      <c r="G527" s="42">
        <f>სააგენტო!G527</f>
        <v>1005.57861</v>
      </c>
      <c r="H527" s="51">
        <f>სააგენტო!H527</f>
        <v>0.99919773327530392</v>
      </c>
      <c r="I527" s="11">
        <f>სააგენტო!I527</f>
        <v>0</v>
      </c>
      <c r="J527" s="11">
        <f>სააგენტო!J527</f>
        <v>79.020000000000039</v>
      </c>
      <c r="K527" s="11">
        <f>სააგენტო!K527</f>
        <v>141.78651000000002</v>
      </c>
      <c r="L527" s="42">
        <f>სააგენტო!L527</f>
        <v>0.80738999999994121</v>
      </c>
      <c r="M527" s="51">
        <f>სააგენტო!M527</f>
        <v>0.66039788242618636</v>
      </c>
      <c r="N527" s="61">
        <f>სააგენტო!N527</f>
        <v>517.1073899999999</v>
      </c>
      <c r="O527" s="51">
        <f>სააგენტო!T527</f>
        <v>0.99342780455064272</v>
      </c>
      <c r="P527" s="61">
        <f>G527+სააგენტო!O527-K527</f>
        <v>1409.8921</v>
      </c>
    </row>
    <row r="528" spans="1:16" s="6" customFormat="1" ht="18" x14ac:dyDescent="0.25">
      <c r="A528" s="6" t="str">
        <f>სააგენტო!A528</f>
        <v>b</v>
      </c>
      <c r="B528" s="70" t="str">
        <f>სააგენტო!B528</f>
        <v/>
      </c>
      <c r="C528" s="29" t="str">
        <f>სააგენტო!C528</f>
        <v>სხვა ხარჯები</v>
      </c>
      <c r="D528" s="12">
        <f>სააგენტო!D528</f>
        <v>0</v>
      </c>
      <c r="E528" s="12">
        <f>სააგენტო!E528</f>
        <v>0</v>
      </c>
      <c r="F528" s="43">
        <f>სააგენტო!F528</f>
        <v>0</v>
      </c>
      <c r="G528" s="43">
        <f>სააგენტო!G528</f>
        <v>0</v>
      </c>
      <c r="H528" s="52" t="str">
        <f>სააგენტო!H528</f>
        <v/>
      </c>
      <c r="I528" s="12">
        <f>სააგენტო!I528</f>
        <v>0</v>
      </c>
      <c r="J528" s="12">
        <f>სააგენტო!J528</f>
        <v>0</v>
      </c>
      <c r="K528" s="12">
        <f>სააგენტო!K528</f>
        <v>0</v>
      </c>
      <c r="L528" s="43">
        <f>სააგენტო!L528</f>
        <v>0</v>
      </c>
      <c r="M528" s="52" t="str">
        <f>სააგენტო!M528</f>
        <v/>
      </c>
      <c r="N528" s="62">
        <f>სააგენტო!N528</f>
        <v>0</v>
      </c>
      <c r="O528" s="52" t="str">
        <f>სააგენტო!T528</f>
        <v/>
      </c>
      <c r="P528" s="62">
        <f>G528+სააგენტო!O528-K528</f>
        <v>0</v>
      </c>
    </row>
    <row r="529" spans="1:16" s="6" customFormat="1" x14ac:dyDescent="0.25">
      <c r="A529" s="6" t="str">
        <f>სააგენტო!A529</f>
        <v>b</v>
      </c>
      <c r="B529" s="69" t="str">
        <f>სააგენტო!B529</f>
        <v/>
      </c>
      <c r="C529" s="13" t="str">
        <f>სააგენტო!C529</f>
        <v>არაფინანსური აქტივების ზრდა</v>
      </c>
      <c r="D529" s="14">
        <f>სააგენტო!D529</f>
        <v>0</v>
      </c>
      <c r="E529" s="14">
        <f>სააგენტო!E529</f>
        <v>0</v>
      </c>
      <c r="F529" s="44">
        <f>სააგენტო!F529</f>
        <v>0</v>
      </c>
      <c r="G529" s="44">
        <f>სააგენტო!G529</f>
        <v>0</v>
      </c>
      <c r="H529" s="53" t="str">
        <f>სააგენტო!H529</f>
        <v/>
      </c>
      <c r="I529" s="14">
        <f>სააგენტო!I529</f>
        <v>0</v>
      </c>
      <c r="J529" s="14">
        <f>სააგენტო!J529</f>
        <v>0</v>
      </c>
      <c r="K529" s="14">
        <f>სააგენტო!K529</f>
        <v>0</v>
      </c>
      <c r="L529" s="44">
        <f>სააგენტო!L529</f>
        <v>0</v>
      </c>
      <c r="M529" s="53" t="str">
        <f>სააგენტო!M529</f>
        <v/>
      </c>
      <c r="N529" s="63">
        <f>სააგენტო!N529</f>
        <v>0</v>
      </c>
      <c r="O529" s="53" t="str">
        <f>სააგენტო!T529</f>
        <v/>
      </c>
      <c r="P529" s="63">
        <f>G529+სააგენტო!O529-K529</f>
        <v>0</v>
      </c>
    </row>
    <row r="530" spans="1:16" s="6" customFormat="1" x14ac:dyDescent="0.25">
      <c r="A530" s="6" t="str">
        <f>სააგენტო!A530</f>
        <v>b</v>
      </c>
      <c r="B530" s="69" t="str">
        <f>სააგენტო!B530</f>
        <v/>
      </c>
      <c r="C530" s="13" t="str">
        <f>სააგენტო!C530</f>
        <v>ფინანსური აქტივების ზრდა</v>
      </c>
      <c r="D530" s="14">
        <f>სააგენტო!D530</f>
        <v>0</v>
      </c>
      <c r="E530" s="14">
        <f>სააგენტო!E530</f>
        <v>0</v>
      </c>
      <c r="F530" s="44">
        <f>სააგენტო!F530</f>
        <v>0</v>
      </c>
      <c r="G530" s="44">
        <f>სააგენტო!G530</f>
        <v>0</v>
      </c>
      <c r="H530" s="53" t="str">
        <f>სააგენტო!H530</f>
        <v/>
      </c>
      <c r="I530" s="14">
        <f>სააგენტო!I530</f>
        <v>0</v>
      </c>
      <c r="J530" s="14">
        <f>სააგენტო!J530</f>
        <v>0</v>
      </c>
      <c r="K530" s="14">
        <f>სააგენტო!K530</f>
        <v>0</v>
      </c>
      <c r="L530" s="44">
        <f>სააგენტო!L530</f>
        <v>0</v>
      </c>
      <c r="M530" s="53" t="str">
        <f>სააგენტო!M530</f>
        <v/>
      </c>
      <c r="N530" s="63">
        <f>სააგენტო!N530</f>
        <v>0</v>
      </c>
      <c r="O530" s="53" t="str">
        <f>სააგენტო!T530</f>
        <v/>
      </c>
      <c r="P530" s="63">
        <f>G530+სააგენტო!O530-K530</f>
        <v>0</v>
      </c>
    </row>
    <row r="531" spans="1:16" s="6" customFormat="1" ht="15.75" thickBot="1" x14ac:dyDescent="0.3">
      <c r="A531" s="6" t="str">
        <f>სააგენტო!A531</f>
        <v>b</v>
      </c>
      <c r="B531" s="71" t="str">
        <f>სააგენტო!B531</f>
        <v/>
      </c>
      <c r="C531" s="17" t="str">
        <f>სააგენტო!C531</f>
        <v>ვალდებულებების კლება</v>
      </c>
      <c r="D531" s="18">
        <f>სააგენტო!D531</f>
        <v>0</v>
      </c>
      <c r="E531" s="18">
        <f>სააგენტო!E531</f>
        <v>0</v>
      </c>
      <c r="F531" s="46">
        <f>სააგენტო!F531</f>
        <v>0</v>
      </c>
      <c r="G531" s="46">
        <f>სააგენტო!G531</f>
        <v>0</v>
      </c>
      <c r="H531" s="55" t="str">
        <f>სააგენტო!H531</f>
        <v/>
      </c>
      <c r="I531" s="18">
        <f>სააგენტო!I531</f>
        <v>0</v>
      </c>
      <c r="J531" s="18">
        <f>სააგენტო!J531</f>
        <v>0</v>
      </c>
      <c r="K531" s="18">
        <f>სააგენტო!K531</f>
        <v>0</v>
      </c>
      <c r="L531" s="46">
        <f>სააგენტო!L531</f>
        <v>0</v>
      </c>
      <c r="M531" s="55" t="str">
        <f>სააგენტო!M531</f>
        <v/>
      </c>
      <c r="N531" s="65">
        <f>სააგენტო!N531</f>
        <v>0</v>
      </c>
      <c r="O531" s="55" t="str">
        <f>სააგენტო!T531</f>
        <v/>
      </c>
      <c r="P531" s="65">
        <f>G531+სააგენტო!O531-K531</f>
        <v>0</v>
      </c>
    </row>
    <row r="532" spans="1:16" s="6" customFormat="1" ht="33" thickTop="1" thickBot="1" x14ac:dyDescent="0.3">
      <c r="A532" s="6" t="str">
        <f>სააგენტო!A544</f>
        <v>a</v>
      </c>
      <c r="B532" s="67" t="str">
        <f>სააგენტო!B544</f>
        <v>35 03 01</v>
      </c>
      <c r="C532" s="19" t="str">
        <f>სააგენტო!C544</f>
        <v>მოსახლეობის საყოველთაო ჯანმრთელობის დაცვა</v>
      </c>
      <c r="D532" s="7">
        <f>სააგენტო!D544</f>
        <v>470000</v>
      </c>
      <c r="E532" s="7">
        <f>სააგენტო!E544</f>
        <v>470000</v>
      </c>
      <c r="F532" s="40">
        <f>სააგენტო!F544</f>
        <v>425848.8</v>
      </c>
      <c r="G532" s="40">
        <f>სააგენტო!G544</f>
        <v>425816.15521999996</v>
      </c>
      <c r="H532" s="49">
        <f>სააგენტო!H544</f>
        <v>0.99992334185278897</v>
      </c>
      <c r="I532" s="7">
        <f>სააგენტო!I544</f>
        <v>0</v>
      </c>
      <c r="J532" s="7">
        <f>სააგენტო!J544</f>
        <v>44131.168180000015</v>
      </c>
      <c r="K532" s="7">
        <f>სააგენტო!K544</f>
        <v>55453.215989999939</v>
      </c>
      <c r="L532" s="40">
        <f>სააგენტო!L544</f>
        <v>32.64478000003146</v>
      </c>
      <c r="M532" s="49">
        <f>სააგენტო!M544</f>
        <v>0.90599181961702113</v>
      </c>
      <c r="N532" s="59">
        <f>სააგენტო!N544</f>
        <v>44183.844780000043</v>
      </c>
      <c r="O532" s="49">
        <f>სააგენტო!T544</f>
        <v>1.226759266425532</v>
      </c>
      <c r="P532" s="59">
        <f>G532+სააგენტო!O544-K532</f>
        <v>516116.43923000002</v>
      </c>
    </row>
    <row r="533" spans="1:16" s="6" customFormat="1" ht="18.75" thickTop="1" x14ac:dyDescent="0.25">
      <c r="A533" s="6" t="str">
        <f>სააგენტო!A545</f>
        <v>b</v>
      </c>
      <c r="B533" s="69" t="str">
        <f>სააგენტო!B545</f>
        <v/>
      </c>
      <c r="C533" s="8" t="str">
        <f>სააგენტო!C545</f>
        <v>ხარჯები</v>
      </c>
      <c r="D533" s="9">
        <f>სააგენტო!D545</f>
        <v>470000</v>
      </c>
      <c r="E533" s="9">
        <f>სააგენტო!E545</f>
        <v>470000</v>
      </c>
      <c r="F533" s="41">
        <f>სააგენტო!F545</f>
        <v>425848.8</v>
      </c>
      <c r="G533" s="41">
        <f>სააგენტო!G545</f>
        <v>425816.15521999996</v>
      </c>
      <c r="H533" s="50">
        <f>სააგენტო!H545</f>
        <v>0.99992334185278897</v>
      </c>
      <c r="I533" s="9">
        <f>სააგენტო!I545</f>
        <v>0</v>
      </c>
      <c r="J533" s="9">
        <f>სააგენტო!J545</f>
        <v>44131.168180000015</v>
      </c>
      <c r="K533" s="9">
        <f>სააგენტო!K545</f>
        <v>55453.215989999939</v>
      </c>
      <c r="L533" s="41">
        <f>სააგენტო!L545</f>
        <v>32.64478000003146</v>
      </c>
      <c r="M533" s="50">
        <f>სააგენტო!M545</f>
        <v>0.90599181961702113</v>
      </c>
      <c r="N533" s="60">
        <f>სააგენტო!N545</f>
        <v>44183.844780000043</v>
      </c>
      <c r="O533" s="50">
        <f>სააგენტო!T545</f>
        <v>1.226759266425532</v>
      </c>
      <c r="P533" s="60">
        <f>G533+სააგენტო!O545-K533</f>
        <v>516116.43923000002</v>
      </c>
    </row>
    <row r="534" spans="1:16" s="6" customFormat="1" ht="18" x14ac:dyDescent="0.25">
      <c r="A534" s="6" t="str">
        <f>სააგენტო!A546</f>
        <v>b</v>
      </c>
      <c r="B534" s="70" t="str">
        <f>სააგენტო!B546</f>
        <v/>
      </c>
      <c r="C534" s="29" t="str">
        <f>სააგენტო!C546</f>
        <v>შრომის ანაზღაურება</v>
      </c>
      <c r="D534" s="12">
        <f>სააგენტო!D546</f>
        <v>0</v>
      </c>
      <c r="E534" s="12">
        <f>სააგენტო!E546</f>
        <v>0</v>
      </c>
      <c r="F534" s="43">
        <f>სააგენტო!F546</f>
        <v>0</v>
      </c>
      <c r="G534" s="43">
        <f>სააგენტო!G546</f>
        <v>0</v>
      </c>
      <c r="H534" s="52" t="str">
        <f>სააგენტო!H546</f>
        <v/>
      </c>
      <c r="I534" s="12">
        <f>სააგენტო!I546</f>
        <v>0</v>
      </c>
      <c r="J534" s="12">
        <f>სააგენტო!J546</f>
        <v>0</v>
      </c>
      <c r="K534" s="12">
        <f>სააგენტო!K546</f>
        <v>0</v>
      </c>
      <c r="L534" s="43">
        <f>სააგენტო!L546</f>
        <v>0</v>
      </c>
      <c r="M534" s="52" t="str">
        <f>სააგენტო!M546</f>
        <v/>
      </c>
      <c r="N534" s="62">
        <f>სააგენტო!N546</f>
        <v>0</v>
      </c>
      <c r="O534" s="52" t="str">
        <f>სააგენტო!T546</f>
        <v/>
      </c>
      <c r="P534" s="62">
        <f>G534+სააგენტო!O546-K534</f>
        <v>0</v>
      </c>
    </row>
    <row r="535" spans="1:16" s="6" customFormat="1" ht="18" x14ac:dyDescent="0.25">
      <c r="A535" s="6" t="str">
        <f>სააგენტო!A547</f>
        <v>b</v>
      </c>
      <c r="B535" s="70" t="str">
        <f>სააგენტო!B547</f>
        <v/>
      </c>
      <c r="C535" s="29" t="str">
        <f>სააგენტო!C547</f>
        <v>საქონელი და მომსახურება</v>
      </c>
      <c r="D535" s="11">
        <f>სააგენტო!D547</f>
        <v>3000</v>
      </c>
      <c r="E535" s="11">
        <f>სააგენტო!E547</f>
        <v>2745</v>
      </c>
      <c r="F535" s="42">
        <f>სააგენტო!F547</f>
        <v>1895</v>
      </c>
      <c r="G535" s="42">
        <f>სააგენტო!G547</f>
        <v>1875.1971899999999</v>
      </c>
      <c r="H535" s="51">
        <f>სააგენტო!H547</f>
        <v>0.98954996833773079</v>
      </c>
      <c r="I535" s="11">
        <f>სააგენტო!I547</f>
        <v>0</v>
      </c>
      <c r="J535" s="11">
        <f>სააგენტო!J547</f>
        <v>180.96094000000005</v>
      </c>
      <c r="K535" s="11">
        <f>სააგენტო!K547</f>
        <v>235.65824999999995</v>
      </c>
      <c r="L535" s="42">
        <f>სააგენტო!L547</f>
        <v>19.802810000000136</v>
      </c>
      <c r="M535" s="51">
        <f>სააგენტო!M547</f>
        <v>0.68313194535519117</v>
      </c>
      <c r="N535" s="61">
        <f>სააგენტო!N547</f>
        <v>869.80281000000014</v>
      </c>
      <c r="O535" s="51">
        <f>სააგენტო!T547</f>
        <v>0.96025398542805085</v>
      </c>
      <c r="P535" s="61">
        <f>G535+სააგენტო!O547-K535</f>
        <v>2393.0389399999999</v>
      </c>
    </row>
    <row r="536" spans="1:16" s="6" customFormat="1" ht="18" x14ac:dyDescent="0.25">
      <c r="A536" s="6" t="str">
        <f>სააგენტო!A548</f>
        <v>b</v>
      </c>
      <c r="B536" s="70" t="str">
        <f>სააგენტო!B548</f>
        <v/>
      </c>
      <c r="C536" s="29" t="str">
        <f>სააგენტო!C548</f>
        <v>პროცენტი</v>
      </c>
      <c r="D536" s="12">
        <f>სააგენტო!D548</f>
        <v>0</v>
      </c>
      <c r="E536" s="12">
        <f>სააგენტო!E548</f>
        <v>0</v>
      </c>
      <c r="F536" s="43">
        <f>სააგენტო!F548</f>
        <v>0</v>
      </c>
      <c r="G536" s="43">
        <f>სააგენტო!G548</f>
        <v>0</v>
      </c>
      <c r="H536" s="52" t="str">
        <f>სააგენტო!H548</f>
        <v/>
      </c>
      <c r="I536" s="12">
        <f>სააგენტო!I548</f>
        <v>0</v>
      </c>
      <c r="J536" s="12">
        <f>სააგენტო!J548</f>
        <v>0</v>
      </c>
      <c r="K536" s="12">
        <f>სააგენტო!K548</f>
        <v>0</v>
      </c>
      <c r="L536" s="43">
        <f>სააგენტო!L548</f>
        <v>0</v>
      </c>
      <c r="M536" s="52" t="str">
        <f>სააგენტო!M548</f>
        <v/>
      </c>
      <c r="N536" s="62">
        <f>სააგენტო!N548</f>
        <v>0</v>
      </c>
      <c r="O536" s="52" t="str">
        <f>სააგენტო!T548</f>
        <v/>
      </c>
      <c r="P536" s="62">
        <f>G536+სააგენტო!O548-K536</f>
        <v>0</v>
      </c>
    </row>
    <row r="537" spans="1:16" s="6" customFormat="1" ht="18" x14ac:dyDescent="0.25">
      <c r="A537" s="6" t="str">
        <f>სააგენტო!A549</f>
        <v>b</v>
      </c>
      <c r="B537" s="70" t="str">
        <f>სააგენტო!B549</f>
        <v/>
      </c>
      <c r="C537" s="29" t="str">
        <f>სააგენტო!C549</f>
        <v>სუბსიდიები</v>
      </c>
      <c r="D537" s="12">
        <f>სააგენტო!D549</f>
        <v>0</v>
      </c>
      <c r="E537" s="12">
        <f>სააგენტო!E549</f>
        <v>0</v>
      </c>
      <c r="F537" s="43">
        <f>სააგენტო!F549</f>
        <v>0</v>
      </c>
      <c r="G537" s="43">
        <f>სააგენტო!G549</f>
        <v>0</v>
      </c>
      <c r="H537" s="52" t="str">
        <f>სააგენტო!H549</f>
        <v/>
      </c>
      <c r="I537" s="12">
        <f>სააგენტო!I549</f>
        <v>0</v>
      </c>
      <c r="J537" s="12">
        <f>სააგენტო!J549</f>
        <v>0</v>
      </c>
      <c r="K537" s="12">
        <f>სააგენტო!K549</f>
        <v>0</v>
      </c>
      <c r="L537" s="43">
        <f>სააგენტო!L549</f>
        <v>0</v>
      </c>
      <c r="M537" s="52" t="str">
        <f>სააგენტო!M549</f>
        <v/>
      </c>
      <c r="N537" s="62">
        <f>სააგენტო!N549</f>
        <v>0</v>
      </c>
      <c r="O537" s="52" t="str">
        <f>სააგენტო!T549</f>
        <v/>
      </c>
      <c r="P537" s="62">
        <f>G537+სააგენტო!O549-K537</f>
        <v>0</v>
      </c>
    </row>
    <row r="538" spans="1:16" s="6" customFormat="1" ht="18" x14ac:dyDescent="0.25">
      <c r="A538" s="6" t="str">
        <f>სააგენტო!A550</f>
        <v>b</v>
      </c>
      <c r="B538" s="70" t="str">
        <f>სააგენტო!B550</f>
        <v/>
      </c>
      <c r="C538" s="29" t="str">
        <f>სააგენტო!C550</f>
        <v>გრანტები</v>
      </c>
      <c r="D538" s="12">
        <f>სააგენტო!D550</f>
        <v>0</v>
      </c>
      <c r="E538" s="12">
        <f>სააგენტო!E550</f>
        <v>0</v>
      </c>
      <c r="F538" s="43">
        <f>სააგენტო!F550</f>
        <v>0</v>
      </c>
      <c r="G538" s="43">
        <f>სააგენტო!G550</f>
        <v>0</v>
      </c>
      <c r="H538" s="52" t="str">
        <f>სააგენტო!H550</f>
        <v/>
      </c>
      <c r="I538" s="12">
        <f>სააგენტო!I550</f>
        <v>0</v>
      </c>
      <c r="J538" s="12">
        <f>სააგენტო!J550</f>
        <v>0</v>
      </c>
      <c r="K538" s="12">
        <f>სააგენტო!K550</f>
        <v>0</v>
      </c>
      <c r="L538" s="43">
        <f>სააგენტო!L550</f>
        <v>0</v>
      </c>
      <c r="M538" s="52" t="str">
        <f>სააგენტო!M550</f>
        <v/>
      </c>
      <c r="N538" s="62">
        <f>სააგენტო!N550</f>
        <v>0</v>
      </c>
      <c r="O538" s="52" t="str">
        <f>სააგენტო!T550</f>
        <v/>
      </c>
      <c r="P538" s="62">
        <f>G538+სააგენტო!O550-K538</f>
        <v>0</v>
      </c>
    </row>
    <row r="539" spans="1:16" s="6" customFormat="1" ht="18" x14ac:dyDescent="0.25">
      <c r="A539" s="6" t="str">
        <f>სააგენტო!A551</f>
        <v>b</v>
      </c>
      <c r="B539" s="70" t="str">
        <f>სააგენტო!B551</f>
        <v/>
      </c>
      <c r="C539" s="29" t="str">
        <f>სააგენტო!C551</f>
        <v>სოციალური უზრუნველყოფა</v>
      </c>
      <c r="D539" s="11">
        <f>სააგენტო!D551</f>
        <v>467000</v>
      </c>
      <c r="E539" s="11">
        <f>სააგენტო!E551</f>
        <v>467255</v>
      </c>
      <c r="F539" s="42">
        <f>სააგენტო!F551</f>
        <v>423953.8</v>
      </c>
      <c r="G539" s="42">
        <f>სააგენტო!G551</f>
        <v>423940.95802999998</v>
      </c>
      <c r="H539" s="51">
        <f>სააგენტო!H551</f>
        <v>0.99996970903433346</v>
      </c>
      <c r="I539" s="11">
        <f>სააგენტო!I551</f>
        <v>0</v>
      </c>
      <c r="J539" s="11">
        <f>სააგენტო!J551</f>
        <v>43950.207240000018</v>
      </c>
      <c r="K539" s="11">
        <f>სააგენტო!K551</f>
        <v>55217.55773999996</v>
      </c>
      <c r="L539" s="42">
        <f>სააგენტო!L551</f>
        <v>12.841970000008587</v>
      </c>
      <c r="M539" s="51">
        <f>სააგენტო!M551</f>
        <v>0.90730106265315513</v>
      </c>
      <c r="N539" s="61">
        <f>სააგენტო!N551</f>
        <v>43314.04197000002</v>
      </c>
      <c r="O539" s="51">
        <f>სააგენტო!T551</f>
        <v>1.2283249147253641</v>
      </c>
      <c r="P539" s="61">
        <f>G539+სააგენტო!O551-K539</f>
        <v>513723.40029000002</v>
      </c>
    </row>
    <row r="540" spans="1:16" s="6" customFormat="1" ht="18" x14ac:dyDescent="0.25">
      <c r="A540" s="6" t="str">
        <f>სააგენტო!A552</f>
        <v>b</v>
      </c>
      <c r="B540" s="70" t="str">
        <f>სააგენტო!B552</f>
        <v/>
      </c>
      <c r="C540" s="29" t="str">
        <f>სააგენტო!C552</f>
        <v>სხვა ხარჯები</v>
      </c>
      <c r="D540" s="12">
        <f>სააგენტო!D552</f>
        <v>0</v>
      </c>
      <c r="E540" s="12">
        <f>სააგენტო!E552</f>
        <v>0</v>
      </c>
      <c r="F540" s="43">
        <f>სააგენტო!F552</f>
        <v>0</v>
      </c>
      <c r="G540" s="43">
        <f>სააგენტო!G552</f>
        <v>0</v>
      </c>
      <c r="H540" s="52" t="str">
        <f>სააგენტო!H552</f>
        <v/>
      </c>
      <c r="I540" s="12">
        <f>სააგენტო!I552</f>
        <v>0</v>
      </c>
      <c r="J540" s="12">
        <f>სააგენტო!J552</f>
        <v>0</v>
      </c>
      <c r="K540" s="12">
        <f>სააგენტო!K552</f>
        <v>0</v>
      </c>
      <c r="L540" s="43">
        <f>სააგენტო!L552</f>
        <v>0</v>
      </c>
      <c r="M540" s="52" t="str">
        <f>სააგენტო!M552</f>
        <v/>
      </c>
      <c r="N540" s="62">
        <f>სააგენტო!N552</f>
        <v>0</v>
      </c>
      <c r="O540" s="52" t="str">
        <f>სააგენტო!T552</f>
        <v/>
      </c>
      <c r="P540" s="62">
        <f>G540+სააგენტო!O552-K540</f>
        <v>0</v>
      </c>
    </row>
    <row r="541" spans="1:16" s="6" customFormat="1" x14ac:dyDescent="0.25">
      <c r="A541" s="6" t="str">
        <f>სააგენტო!A553</f>
        <v>b</v>
      </c>
      <c r="B541" s="69" t="str">
        <f>სააგენტო!B553</f>
        <v/>
      </c>
      <c r="C541" s="13" t="str">
        <f>სააგენტო!C553</f>
        <v>არაფინანსური აქტივების ზრდა</v>
      </c>
      <c r="D541" s="14">
        <f>სააგენტო!D553</f>
        <v>0</v>
      </c>
      <c r="E541" s="14">
        <f>სააგენტო!E553</f>
        <v>0</v>
      </c>
      <c r="F541" s="44">
        <f>სააგენტო!F553</f>
        <v>0</v>
      </c>
      <c r="G541" s="44">
        <f>სააგენტო!G553</f>
        <v>0</v>
      </c>
      <c r="H541" s="53" t="str">
        <f>სააგენტო!H553</f>
        <v/>
      </c>
      <c r="I541" s="14">
        <f>სააგენტო!I553</f>
        <v>0</v>
      </c>
      <c r="J541" s="14">
        <f>სააგენტო!J553</f>
        <v>0</v>
      </c>
      <c r="K541" s="14">
        <f>სააგენტო!K553</f>
        <v>0</v>
      </c>
      <c r="L541" s="44">
        <f>სააგენტო!L553</f>
        <v>0</v>
      </c>
      <c r="M541" s="53" t="str">
        <f>სააგენტო!M553</f>
        <v/>
      </c>
      <c r="N541" s="63">
        <f>სააგენტო!N553</f>
        <v>0</v>
      </c>
      <c r="O541" s="53" t="str">
        <f>სააგენტო!T553</f>
        <v/>
      </c>
      <c r="P541" s="63">
        <f>G541+სააგენტო!O553-K541</f>
        <v>0</v>
      </c>
    </row>
    <row r="542" spans="1:16" s="6" customFormat="1" x14ac:dyDescent="0.25">
      <c r="A542" s="6" t="str">
        <f>სააგენტო!A554</f>
        <v>b</v>
      </c>
      <c r="B542" s="69" t="str">
        <f>სააგენტო!B554</f>
        <v/>
      </c>
      <c r="C542" s="13" t="str">
        <f>სააგენტო!C554</f>
        <v>ფინანსური აქტივების ზრდა</v>
      </c>
      <c r="D542" s="14">
        <f>სააგენტო!D554</f>
        <v>0</v>
      </c>
      <c r="E542" s="14">
        <f>სააგენტო!E554</f>
        <v>0</v>
      </c>
      <c r="F542" s="44">
        <f>სააგენტო!F554</f>
        <v>0</v>
      </c>
      <c r="G542" s="44">
        <f>სააგენტო!G554</f>
        <v>0</v>
      </c>
      <c r="H542" s="53" t="str">
        <f>სააგენტო!H554</f>
        <v/>
      </c>
      <c r="I542" s="14">
        <f>სააგენტო!I554</f>
        <v>0</v>
      </c>
      <c r="J542" s="14">
        <f>სააგენტო!J554</f>
        <v>0</v>
      </c>
      <c r="K542" s="14">
        <f>სააგენტო!K554</f>
        <v>0</v>
      </c>
      <c r="L542" s="44">
        <f>სააგენტო!L554</f>
        <v>0</v>
      </c>
      <c r="M542" s="53" t="str">
        <f>სააგენტო!M554</f>
        <v/>
      </c>
      <c r="N542" s="63">
        <f>სააგენტო!N554</f>
        <v>0</v>
      </c>
      <c r="O542" s="53" t="str">
        <f>სააგენტო!T554</f>
        <v/>
      </c>
      <c r="P542" s="63">
        <f>G542+სააგენტო!O554-K542</f>
        <v>0</v>
      </c>
    </row>
    <row r="543" spans="1:16" s="6" customFormat="1" ht="15.75" thickBot="1" x14ac:dyDescent="0.3">
      <c r="A543" s="6" t="str">
        <f>სააგენტო!A555</f>
        <v>b</v>
      </c>
      <c r="B543" s="71" t="str">
        <f>სააგენტო!B555</f>
        <v/>
      </c>
      <c r="C543" s="17" t="str">
        <f>სააგენტო!C555</f>
        <v>ვალდებულებების კლება</v>
      </c>
      <c r="D543" s="18">
        <f>სააგენტო!D555</f>
        <v>0</v>
      </c>
      <c r="E543" s="18">
        <f>სააგენტო!E555</f>
        <v>0</v>
      </c>
      <c r="F543" s="46">
        <f>სააგენტო!F555</f>
        <v>0</v>
      </c>
      <c r="G543" s="46">
        <f>სააგენტო!G555</f>
        <v>0</v>
      </c>
      <c r="H543" s="55" t="str">
        <f>სააგენტო!H555</f>
        <v/>
      </c>
      <c r="I543" s="18">
        <f>სააგენტო!I555</f>
        <v>0</v>
      </c>
      <c r="J543" s="18">
        <f>სააგენტო!J555</f>
        <v>0</v>
      </c>
      <c r="K543" s="18">
        <f>სააგენტო!K555</f>
        <v>0</v>
      </c>
      <c r="L543" s="46">
        <f>სააგენტო!L555</f>
        <v>0</v>
      </c>
      <c r="M543" s="55" t="str">
        <f>სააგენტო!M555</f>
        <v/>
      </c>
      <c r="N543" s="65">
        <f>სააგენტო!N555</f>
        <v>0</v>
      </c>
      <c r="O543" s="55" t="str">
        <f>სააგენტო!T555</f>
        <v/>
      </c>
      <c r="P543" s="65">
        <f>G543+სააგენტო!O555-K543</f>
        <v>0</v>
      </c>
    </row>
    <row r="544" spans="1:16" s="6" customFormat="1" ht="48.75" customHeight="1" thickTop="1" thickBot="1" x14ac:dyDescent="0.3">
      <c r="A544" s="6" t="str">
        <f>სააგენტო!A556</f>
        <v>a</v>
      </c>
      <c r="B544" s="67" t="str">
        <f>სააგენტო!B556</f>
        <v>35 03 02 06 01</v>
      </c>
      <c r="C544" s="19" t="str">
        <f>სააგენტო!C556</f>
        <v>ინფექციური დაავადებების მართვა</v>
      </c>
      <c r="D544" s="7">
        <f>სააგენტო!D556</f>
        <v>7975</v>
      </c>
      <c r="E544" s="7">
        <f>სააგენტო!E556</f>
        <v>7860</v>
      </c>
      <c r="F544" s="40">
        <f>სააგენტო!F556</f>
        <v>5530</v>
      </c>
      <c r="G544" s="40">
        <f>სააგენტო!G556</f>
        <v>5529.1019500000002</v>
      </c>
      <c r="H544" s="49">
        <f>სააგენტო!H556</f>
        <v>0.99983760397830024</v>
      </c>
      <c r="I544" s="7">
        <f>სააგენტო!I556</f>
        <v>0</v>
      </c>
      <c r="J544" s="7">
        <f>სააგენტო!J556</f>
        <v>651.35733999999957</v>
      </c>
      <c r="K544" s="7">
        <f>სააგენტო!K556</f>
        <v>750.65302000000065</v>
      </c>
      <c r="L544" s="40">
        <f>სააგენტო!L556</f>
        <v>0.89804999999978463</v>
      </c>
      <c r="M544" s="49">
        <f>სააგენტო!M556</f>
        <v>0.7034480852417303</v>
      </c>
      <c r="N544" s="59">
        <f>სააგენტო!N556</f>
        <v>2330.8980499999998</v>
      </c>
      <c r="O544" s="49">
        <f>სააგენტო!T556</f>
        <v>1.0094277290076337</v>
      </c>
      <c r="P544" s="59">
        <f>G544+სააგენტო!O556-K544</f>
        <v>6932.4489299999996</v>
      </c>
    </row>
    <row r="545" spans="1:16" s="6" customFormat="1" ht="18.75" thickTop="1" x14ac:dyDescent="0.25">
      <c r="A545" s="6" t="str">
        <f>სააგენტო!A557</f>
        <v>b</v>
      </c>
      <c r="B545" s="69" t="str">
        <f>სააგენტო!B557</f>
        <v/>
      </c>
      <c r="C545" s="8" t="str">
        <f>სააგენტო!C557</f>
        <v>ხარჯები</v>
      </c>
      <c r="D545" s="9">
        <f>სააგენტო!D557</f>
        <v>7975</v>
      </c>
      <c r="E545" s="9">
        <f>სააგენტო!E557</f>
        <v>7860</v>
      </c>
      <c r="F545" s="41">
        <f>სააგენტო!F557</f>
        <v>5530</v>
      </c>
      <c r="G545" s="41">
        <f>სააგენტო!G557</f>
        <v>5529.1019500000002</v>
      </c>
      <c r="H545" s="50">
        <f>სააგენტო!H557</f>
        <v>0.99983760397830024</v>
      </c>
      <c r="I545" s="9">
        <f>სააგენტო!I557</f>
        <v>0</v>
      </c>
      <c r="J545" s="9">
        <f>სააგენტო!J557</f>
        <v>651.35733999999957</v>
      </c>
      <c r="K545" s="9">
        <f>სააგენტო!K557</f>
        <v>750.65302000000065</v>
      </c>
      <c r="L545" s="41">
        <f>სააგენტო!L557</f>
        <v>0.89804999999978463</v>
      </c>
      <c r="M545" s="50">
        <f>სააგენტო!M557</f>
        <v>0.7034480852417303</v>
      </c>
      <c r="N545" s="60">
        <f>სააგენტო!N557</f>
        <v>2330.8980499999998</v>
      </c>
      <c r="O545" s="50">
        <f>სააგენტო!T557</f>
        <v>1.0094277290076337</v>
      </c>
      <c r="P545" s="60">
        <f>G545+სააგენტო!O557-K545</f>
        <v>6932.4489299999996</v>
      </c>
    </row>
    <row r="546" spans="1:16" s="6" customFormat="1" ht="18" x14ac:dyDescent="0.25">
      <c r="A546" s="6" t="str">
        <f>სააგენტო!A558</f>
        <v>b</v>
      </c>
      <c r="B546" s="70" t="str">
        <f>სააგენტო!B558</f>
        <v/>
      </c>
      <c r="C546" s="29" t="str">
        <f>სააგენტო!C558</f>
        <v>შრომის ანაზღაურება</v>
      </c>
      <c r="D546" s="12">
        <f>სააგენტო!D558</f>
        <v>0</v>
      </c>
      <c r="E546" s="12">
        <f>სააგენტო!E558</f>
        <v>0</v>
      </c>
      <c r="F546" s="43">
        <f>სააგენტო!F558</f>
        <v>0</v>
      </c>
      <c r="G546" s="43">
        <f>სააგენტო!G558</f>
        <v>0</v>
      </c>
      <c r="H546" s="52" t="str">
        <f>სააგენტო!H558</f>
        <v/>
      </c>
      <c r="I546" s="12">
        <f>სააგენტო!I558</f>
        <v>0</v>
      </c>
      <c r="J546" s="12">
        <f>სააგენტო!J558</f>
        <v>0</v>
      </c>
      <c r="K546" s="12">
        <f>სააგენტო!K558</f>
        <v>0</v>
      </c>
      <c r="L546" s="43">
        <f>სააგენტო!L558</f>
        <v>0</v>
      </c>
      <c r="M546" s="52" t="str">
        <f>სააგენტო!M558</f>
        <v/>
      </c>
      <c r="N546" s="62">
        <f>სააგენტო!N558</f>
        <v>0</v>
      </c>
      <c r="O546" s="52" t="str">
        <f>სააგენტო!T558</f>
        <v/>
      </c>
      <c r="P546" s="62">
        <f>G546+სააგენტო!O558-K546</f>
        <v>0</v>
      </c>
    </row>
    <row r="547" spans="1:16" s="6" customFormat="1" ht="18" x14ac:dyDescent="0.25">
      <c r="A547" s="6" t="str">
        <f>სააგენტო!A559</f>
        <v>b</v>
      </c>
      <c r="B547" s="70" t="str">
        <f>სააგენტო!B559</f>
        <v/>
      </c>
      <c r="C547" s="29" t="str">
        <f>სააგენტო!C559</f>
        <v>საქონელი და მომსახურება</v>
      </c>
      <c r="D547" s="12">
        <f>სააგენტო!D559</f>
        <v>0</v>
      </c>
      <c r="E547" s="12">
        <f>სააგენტო!E559</f>
        <v>0</v>
      </c>
      <c r="F547" s="43">
        <f>სააგენტო!F559</f>
        <v>0</v>
      </c>
      <c r="G547" s="43">
        <f>სააგენტო!G559</f>
        <v>0</v>
      </c>
      <c r="H547" s="52" t="str">
        <f>სააგენტო!H559</f>
        <v/>
      </c>
      <c r="I547" s="12">
        <f>სააგენტო!I559</f>
        <v>0</v>
      </c>
      <c r="J547" s="12">
        <f>სააგენტო!J559</f>
        <v>0</v>
      </c>
      <c r="K547" s="12">
        <f>სააგენტო!K559</f>
        <v>0</v>
      </c>
      <c r="L547" s="43">
        <f>სააგენტო!L559</f>
        <v>0</v>
      </c>
      <c r="M547" s="52" t="str">
        <f>სააგენტო!M559</f>
        <v/>
      </c>
      <c r="N547" s="62">
        <f>სააგენტო!N559</f>
        <v>0</v>
      </c>
      <c r="O547" s="52" t="str">
        <f>სააგენტო!T559</f>
        <v/>
      </c>
      <c r="P547" s="62">
        <f>G547+სააგენტო!O559-K547</f>
        <v>0</v>
      </c>
    </row>
    <row r="548" spans="1:16" s="6" customFormat="1" ht="18" x14ac:dyDescent="0.25">
      <c r="A548" s="6" t="str">
        <f>სააგენტო!A560</f>
        <v>b</v>
      </c>
      <c r="B548" s="70" t="str">
        <f>სააგენტო!B560</f>
        <v/>
      </c>
      <c r="C548" s="29" t="str">
        <f>სააგენტო!C560</f>
        <v>პროცენტი</v>
      </c>
      <c r="D548" s="12">
        <f>სააგენტო!D560</f>
        <v>0</v>
      </c>
      <c r="E548" s="12">
        <f>სააგენტო!E560</f>
        <v>0</v>
      </c>
      <c r="F548" s="43">
        <f>სააგენტო!F560</f>
        <v>0</v>
      </c>
      <c r="G548" s="43">
        <f>სააგენტო!G560</f>
        <v>0</v>
      </c>
      <c r="H548" s="52" t="str">
        <f>სააგენტო!H560</f>
        <v/>
      </c>
      <c r="I548" s="12">
        <f>სააგენტო!I560</f>
        <v>0</v>
      </c>
      <c r="J548" s="12">
        <f>სააგენტო!J560</f>
        <v>0</v>
      </c>
      <c r="K548" s="12">
        <f>სააგენტო!K560</f>
        <v>0</v>
      </c>
      <c r="L548" s="43">
        <f>სააგენტო!L560</f>
        <v>0</v>
      </c>
      <c r="M548" s="52" t="str">
        <f>სააგენტო!M560</f>
        <v/>
      </c>
      <c r="N548" s="62">
        <f>სააგენტო!N560</f>
        <v>0</v>
      </c>
      <c r="O548" s="52" t="str">
        <f>სააგენტო!T560</f>
        <v/>
      </c>
      <c r="P548" s="62">
        <f>G548+სააგენტო!O560-K548</f>
        <v>0</v>
      </c>
    </row>
    <row r="549" spans="1:16" s="6" customFormat="1" ht="18" x14ac:dyDescent="0.25">
      <c r="A549" s="6" t="str">
        <f>სააგენტო!A561</f>
        <v>b</v>
      </c>
      <c r="B549" s="70" t="str">
        <f>სააგენტო!B561</f>
        <v/>
      </c>
      <c r="C549" s="29" t="str">
        <f>სააგენტო!C561</f>
        <v>სუბსიდიები</v>
      </c>
      <c r="D549" s="12">
        <f>სააგენტო!D561</f>
        <v>0</v>
      </c>
      <c r="E549" s="12">
        <f>სააგენტო!E561</f>
        <v>0</v>
      </c>
      <c r="F549" s="43">
        <f>სააგენტო!F561</f>
        <v>0</v>
      </c>
      <c r="G549" s="43">
        <f>სააგენტო!G561</f>
        <v>0</v>
      </c>
      <c r="H549" s="52" t="str">
        <f>სააგენტო!H561</f>
        <v/>
      </c>
      <c r="I549" s="12">
        <f>სააგენტო!I561</f>
        <v>0</v>
      </c>
      <c r="J549" s="12">
        <f>სააგენტო!J561</f>
        <v>0</v>
      </c>
      <c r="K549" s="12">
        <f>სააგენტო!K561</f>
        <v>0</v>
      </c>
      <c r="L549" s="43">
        <f>სააგენტო!L561</f>
        <v>0</v>
      </c>
      <c r="M549" s="52" t="str">
        <f>სააგენტო!M561</f>
        <v/>
      </c>
      <c r="N549" s="62">
        <f>სააგენტო!N561</f>
        <v>0</v>
      </c>
      <c r="O549" s="52" t="str">
        <f>სააგენტო!T561</f>
        <v/>
      </c>
      <c r="P549" s="62">
        <f>G549+სააგენტო!O561-K549</f>
        <v>0</v>
      </c>
    </row>
    <row r="550" spans="1:16" s="6" customFormat="1" ht="18" x14ac:dyDescent="0.25">
      <c r="A550" s="6" t="str">
        <f>სააგენტო!A562</f>
        <v>b</v>
      </c>
      <c r="B550" s="70" t="str">
        <f>სააგენტო!B562</f>
        <v/>
      </c>
      <c r="C550" s="29" t="str">
        <f>სააგენტო!C562</f>
        <v>გრანტები</v>
      </c>
      <c r="D550" s="12">
        <f>სააგენტო!D562</f>
        <v>0</v>
      </c>
      <c r="E550" s="12">
        <f>სააგენტო!E562</f>
        <v>0</v>
      </c>
      <c r="F550" s="43">
        <f>სააგენტო!F562</f>
        <v>0</v>
      </c>
      <c r="G550" s="43">
        <f>სააგენტო!G562</f>
        <v>0</v>
      </c>
      <c r="H550" s="52" t="str">
        <f>სააგენტო!H562</f>
        <v/>
      </c>
      <c r="I550" s="12">
        <f>სააგენტო!I562</f>
        <v>0</v>
      </c>
      <c r="J550" s="12">
        <f>სააგენტო!J562</f>
        <v>0</v>
      </c>
      <c r="K550" s="12">
        <f>სააგენტო!K562</f>
        <v>0</v>
      </c>
      <c r="L550" s="43">
        <f>სააგენტო!L562</f>
        <v>0</v>
      </c>
      <c r="M550" s="52" t="str">
        <f>სააგენტო!M562</f>
        <v/>
      </c>
      <c r="N550" s="62">
        <f>სააგენტო!N562</f>
        <v>0</v>
      </c>
      <c r="O550" s="52" t="str">
        <f>სააგენტო!T562</f>
        <v/>
      </c>
      <c r="P550" s="62">
        <f>G550+სააგენტო!O562-K550</f>
        <v>0</v>
      </c>
    </row>
    <row r="551" spans="1:16" s="6" customFormat="1" ht="18" x14ac:dyDescent="0.25">
      <c r="A551" s="6" t="str">
        <f>სააგენტო!A563</f>
        <v>b</v>
      </c>
      <c r="B551" s="70" t="str">
        <f>სააგენტო!B563</f>
        <v/>
      </c>
      <c r="C551" s="29" t="str">
        <f>სააგენტო!C563</f>
        <v>სოციალური უზრუნველყოფა</v>
      </c>
      <c r="D551" s="11">
        <f>სააგენტო!D563</f>
        <v>7975</v>
      </c>
      <c r="E551" s="11">
        <f>სააგენტო!E563</f>
        <v>7860</v>
      </c>
      <c r="F551" s="42">
        <f>სააგენტო!F563</f>
        <v>5530</v>
      </c>
      <c r="G551" s="42">
        <f>სააგენტო!G563</f>
        <v>5529.1019500000002</v>
      </c>
      <c r="H551" s="51">
        <f>სააგენტო!H563</f>
        <v>0.99983760397830024</v>
      </c>
      <c r="I551" s="11">
        <f>სააგენტო!I563</f>
        <v>0</v>
      </c>
      <c r="J551" s="11">
        <f>სააგენტო!J563</f>
        <v>651.35733999999957</v>
      </c>
      <c r="K551" s="11">
        <f>სააგენტო!K563</f>
        <v>750.65302000000065</v>
      </c>
      <c r="L551" s="42">
        <f>სააგენტო!L563</f>
        <v>0.89804999999978463</v>
      </c>
      <c r="M551" s="51">
        <f>სააგენტო!M563</f>
        <v>0.7034480852417303</v>
      </c>
      <c r="N551" s="61">
        <f>სააგენტო!N563</f>
        <v>2330.8980499999998</v>
      </c>
      <c r="O551" s="51">
        <f>სააგენტო!T563</f>
        <v>1.0094277290076337</v>
      </c>
      <c r="P551" s="61">
        <f>G551+სააგენტო!O563-K551</f>
        <v>6932.4489299999996</v>
      </c>
    </row>
    <row r="552" spans="1:16" s="6" customFormat="1" ht="18" x14ac:dyDescent="0.25">
      <c r="A552" s="6" t="str">
        <f>სააგენტო!A564</f>
        <v>b</v>
      </c>
      <c r="B552" s="70" t="str">
        <f>სააგენტო!B564</f>
        <v/>
      </c>
      <c r="C552" s="29" t="str">
        <f>სააგენტო!C564</f>
        <v>სხვა ხარჯები</v>
      </c>
      <c r="D552" s="12">
        <f>სააგენტო!D564</f>
        <v>0</v>
      </c>
      <c r="E552" s="12">
        <f>სააგენტო!E564</f>
        <v>0</v>
      </c>
      <c r="F552" s="43">
        <f>სააგენტო!F564</f>
        <v>0</v>
      </c>
      <c r="G552" s="43">
        <f>სააგენტო!G564</f>
        <v>0</v>
      </c>
      <c r="H552" s="52" t="str">
        <f>სააგენტო!H564</f>
        <v/>
      </c>
      <c r="I552" s="12">
        <f>სააგენტო!I564</f>
        <v>0</v>
      </c>
      <c r="J552" s="12">
        <f>სააგენტო!J564</f>
        <v>0</v>
      </c>
      <c r="K552" s="12">
        <f>სააგენტო!K564</f>
        <v>0</v>
      </c>
      <c r="L552" s="43">
        <f>სააგენტო!L564</f>
        <v>0</v>
      </c>
      <c r="M552" s="52" t="str">
        <f>სააგენტო!M564</f>
        <v/>
      </c>
      <c r="N552" s="62">
        <f>სააგენტო!N564</f>
        <v>0</v>
      </c>
      <c r="O552" s="52" t="str">
        <f>სააგენტო!T564</f>
        <v/>
      </c>
      <c r="P552" s="62">
        <f>G552+სააგენტო!O564-K552</f>
        <v>0</v>
      </c>
    </row>
    <row r="553" spans="1:16" s="6" customFormat="1" x14ac:dyDescent="0.25">
      <c r="A553" s="6" t="str">
        <f>სააგენტო!A565</f>
        <v>b</v>
      </c>
      <c r="B553" s="69" t="str">
        <f>სააგენტო!B565</f>
        <v/>
      </c>
      <c r="C553" s="13" t="str">
        <f>სააგენტო!C565</f>
        <v>არაფინანსური აქტივების ზრდა</v>
      </c>
      <c r="D553" s="14">
        <f>სააგენტო!D565</f>
        <v>0</v>
      </c>
      <c r="E553" s="14">
        <f>სააგენტო!E565</f>
        <v>0</v>
      </c>
      <c r="F553" s="44">
        <f>სააგენტო!F565</f>
        <v>0</v>
      </c>
      <c r="G553" s="44">
        <f>სააგენტო!G565</f>
        <v>0</v>
      </c>
      <c r="H553" s="53" t="str">
        <f>სააგენტო!H565</f>
        <v/>
      </c>
      <c r="I553" s="14">
        <f>სააგენტო!I565</f>
        <v>0</v>
      </c>
      <c r="J553" s="14">
        <f>სააგენტო!J565</f>
        <v>0</v>
      </c>
      <c r="K553" s="14">
        <f>სააგენტო!K565</f>
        <v>0</v>
      </c>
      <c r="L553" s="44">
        <f>სააგენტო!L565</f>
        <v>0</v>
      </c>
      <c r="M553" s="53" t="str">
        <f>სააგენტო!M565</f>
        <v/>
      </c>
      <c r="N553" s="63">
        <f>სააგენტო!N565</f>
        <v>0</v>
      </c>
      <c r="O553" s="53" t="str">
        <f>სააგენტო!T565</f>
        <v/>
      </c>
      <c r="P553" s="63">
        <f>G553+სააგენტო!O565-K553</f>
        <v>0</v>
      </c>
    </row>
    <row r="554" spans="1:16" s="6" customFormat="1" x14ac:dyDescent="0.25">
      <c r="A554" s="6" t="str">
        <f>სააგენტო!A566</f>
        <v>b</v>
      </c>
      <c r="B554" s="69" t="str">
        <f>სააგენტო!B566</f>
        <v/>
      </c>
      <c r="C554" s="13" t="str">
        <f>სააგენტო!C566</f>
        <v>ფინანსური აქტივების ზრდა</v>
      </c>
      <c r="D554" s="14">
        <f>სააგენტო!D566</f>
        <v>0</v>
      </c>
      <c r="E554" s="14">
        <f>სააგენტო!E566</f>
        <v>0</v>
      </c>
      <c r="F554" s="44">
        <f>სააგენტო!F566</f>
        <v>0</v>
      </c>
      <c r="G554" s="44">
        <f>სააგენტო!G566</f>
        <v>0</v>
      </c>
      <c r="H554" s="53" t="str">
        <f>სააგენტო!H566</f>
        <v/>
      </c>
      <c r="I554" s="14">
        <f>სააგენტო!I566</f>
        <v>0</v>
      </c>
      <c r="J554" s="14">
        <f>სააგენტო!J566</f>
        <v>0</v>
      </c>
      <c r="K554" s="14">
        <f>სააგენტო!K566</f>
        <v>0</v>
      </c>
      <c r="L554" s="44">
        <f>სააგენტო!L566</f>
        <v>0</v>
      </c>
      <c r="M554" s="53" t="str">
        <f>სააგენტო!M566</f>
        <v/>
      </c>
      <c r="N554" s="63">
        <f>სააგენტო!N566</f>
        <v>0</v>
      </c>
      <c r="O554" s="53" t="str">
        <f>სააგენტო!T566</f>
        <v/>
      </c>
      <c r="P554" s="63">
        <f>G554+სააგენტო!O566-K554</f>
        <v>0</v>
      </c>
    </row>
    <row r="555" spans="1:16" s="6" customFormat="1" ht="15.75" thickBot="1" x14ac:dyDescent="0.3">
      <c r="A555" s="6" t="str">
        <f>სააგენტო!A567</f>
        <v>b</v>
      </c>
      <c r="B555" s="71" t="str">
        <f>სააგენტო!B567</f>
        <v/>
      </c>
      <c r="C555" s="17" t="str">
        <f>სააგენტო!C567</f>
        <v>ვალდებულებების კლება</v>
      </c>
      <c r="D555" s="18">
        <f>სააგენტო!D567</f>
        <v>0</v>
      </c>
      <c r="E555" s="18">
        <f>სააგენტო!E567</f>
        <v>0</v>
      </c>
      <c r="F555" s="46">
        <f>სააგენტო!F567</f>
        <v>0</v>
      </c>
      <c r="G555" s="46">
        <f>სააგენტო!G567</f>
        <v>0</v>
      </c>
      <c r="H555" s="55" t="str">
        <f>სააგენტო!H567</f>
        <v/>
      </c>
      <c r="I555" s="18">
        <f>სააგენტო!I567</f>
        <v>0</v>
      </c>
      <c r="J555" s="18">
        <f>სააგენტო!J567</f>
        <v>0</v>
      </c>
      <c r="K555" s="18">
        <f>სააგენტო!K567</f>
        <v>0</v>
      </c>
      <c r="L555" s="46">
        <f>სააგენტო!L567</f>
        <v>0</v>
      </c>
      <c r="M555" s="55" t="str">
        <f>სააგენტო!M567</f>
        <v/>
      </c>
      <c r="N555" s="65">
        <f>სააგენტო!N567</f>
        <v>0</v>
      </c>
      <c r="O555" s="55" t="str">
        <f>სააგენტო!T567</f>
        <v/>
      </c>
      <c r="P555" s="65">
        <f>G555+სააგენტო!O567-K555</f>
        <v>0</v>
      </c>
    </row>
    <row r="556" spans="1:16" s="6" customFormat="1" ht="52.5" customHeight="1" thickTop="1" thickBot="1" x14ac:dyDescent="0.3">
      <c r="A556" s="6" t="str">
        <f>სააგენტო!A568</f>
        <v>a</v>
      </c>
      <c r="B556" s="67" t="str">
        <f>სააგენტო!B568</f>
        <v>35 03 02 07 01</v>
      </c>
      <c r="C556" s="19" t="str">
        <f>სააგენტო!C568</f>
        <v>ტუბერკულოზის მართვა</v>
      </c>
      <c r="D556" s="7">
        <f>სააგენტო!D568</f>
        <v>10000</v>
      </c>
      <c r="E556" s="7">
        <f>სააგენტო!E568</f>
        <v>10000.1</v>
      </c>
      <c r="F556" s="40">
        <f>სააგენტო!F568</f>
        <v>7017.6</v>
      </c>
      <c r="G556" s="40">
        <f>სააგენტო!G568</f>
        <v>7017.5125099999996</v>
      </c>
      <c r="H556" s="49">
        <f>სააგენტო!H568</f>
        <v>0.99998753277473773</v>
      </c>
      <c r="I556" s="7">
        <f>სააგენტო!I568</f>
        <v>0</v>
      </c>
      <c r="J556" s="7">
        <f>სააგენტო!J568</f>
        <v>750.45339999999987</v>
      </c>
      <c r="K556" s="7">
        <f>სააგენტო!K568</f>
        <v>746.60240999999951</v>
      </c>
      <c r="L556" s="40">
        <f>სააგენტო!L568</f>
        <v>8.7490000000798318E-2</v>
      </c>
      <c r="M556" s="49">
        <f>სააგენტო!M568</f>
        <v>0.70174423355766435</v>
      </c>
      <c r="N556" s="59">
        <f>სააგენტო!N568</f>
        <v>2982.5874900000008</v>
      </c>
      <c r="O556" s="49">
        <f>სააგენტო!T568</f>
        <v>1.004841202587974</v>
      </c>
      <c r="P556" s="59">
        <f>G556+სააგენტო!O568-K556</f>
        <v>8922.910100000001</v>
      </c>
    </row>
    <row r="557" spans="1:16" s="6" customFormat="1" ht="18.75" thickTop="1" x14ac:dyDescent="0.25">
      <c r="A557" s="6" t="str">
        <f>სააგენტო!A569</f>
        <v>b</v>
      </c>
      <c r="B557" s="69" t="str">
        <f>სააგენტო!B569</f>
        <v/>
      </c>
      <c r="C557" s="8" t="str">
        <f>სააგენტო!C569</f>
        <v>ხარჯები</v>
      </c>
      <c r="D557" s="9">
        <f>სააგენტო!D569</f>
        <v>10000</v>
      </c>
      <c r="E557" s="9">
        <f>სააგენტო!E569</f>
        <v>10000.1</v>
      </c>
      <c r="F557" s="41">
        <f>სააგენტო!F569</f>
        <v>7017.6</v>
      </c>
      <c r="G557" s="41">
        <f>სააგენტო!G569</f>
        <v>7017.5125099999996</v>
      </c>
      <c r="H557" s="50">
        <f>სააგენტო!H569</f>
        <v>0.99998753277473773</v>
      </c>
      <c r="I557" s="9">
        <f>სააგენტო!I569</f>
        <v>0</v>
      </c>
      <c r="J557" s="9">
        <f>სააგენტო!J569</f>
        <v>750.45339999999987</v>
      </c>
      <c r="K557" s="9">
        <f>სააგენტო!K569</f>
        <v>746.60240999999951</v>
      </c>
      <c r="L557" s="41">
        <f>სააგენტო!L569</f>
        <v>8.7490000000798318E-2</v>
      </c>
      <c r="M557" s="50">
        <f>სააგენტო!M569</f>
        <v>0.70174423355766435</v>
      </c>
      <c r="N557" s="60">
        <f>სააგენტო!N569</f>
        <v>2982.5874900000008</v>
      </c>
      <c r="O557" s="50">
        <f>სააგენტო!T569</f>
        <v>1.004841202587974</v>
      </c>
      <c r="P557" s="60">
        <f>G557+სააგენტო!O569-K557</f>
        <v>8922.910100000001</v>
      </c>
    </row>
    <row r="558" spans="1:16" s="6" customFormat="1" ht="18" x14ac:dyDescent="0.25">
      <c r="A558" s="6" t="str">
        <f>სააგენტო!A570</f>
        <v>b</v>
      </c>
      <c r="B558" s="70" t="str">
        <f>სააგენტო!B570</f>
        <v/>
      </c>
      <c r="C558" s="29" t="str">
        <f>სააგენტო!C570</f>
        <v>შრომის ანაზღაურება</v>
      </c>
      <c r="D558" s="12">
        <f>სააგენტო!D570</f>
        <v>0</v>
      </c>
      <c r="E558" s="12">
        <f>სააგენტო!E570</f>
        <v>0</v>
      </c>
      <c r="F558" s="43">
        <f>სააგენტო!F570</f>
        <v>0</v>
      </c>
      <c r="G558" s="43">
        <f>სააგენტო!G570</f>
        <v>0</v>
      </c>
      <c r="H558" s="52" t="str">
        <f>სააგენტო!H570</f>
        <v/>
      </c>
      <c r="I558" s="12">
        <f>სააგენტო!I570</f>
        <v>0</v>
      </c>
      <c r="J558" s="12">
        <f>სააგენტო!J570</f>
        <v>0</v>
      </c>
      <c r="K558" s="12">
        <f>სააგენტო!K570</f>
        <v>0</v>
      </c>
      <c r="L558" s="43">
        <f>სააგენტო!L570</f>
        <v>0</v>
      </c>
      <c r="M558" s="52" t="str">
        <f>სააგენტო!M570</f>
        <v/>
      </c>
      <c r="N558" s="62">
        <f>სააგენტო!N570</f>
        <v>0</v>
      </c>
      <c r="O558" s="52" t="str">
        <f>სააგენტო!T570</f>
        <v/>
      </c>
      <c r="P558" s="62">
        <f>G558+სააგენტო!O570-K558</f>
        <v>0</v>
      </c>
    </row>
    <row r="559" spans="1:16" s="6" customFormat="1" ht="18" x14ac:dyDescent="0.25">
      <c r="A559" s="6" t="str">
        <f>სააგენტო!A571</f>
        <v>b</v>
      </c>
      <c r="B559" s="70" t="str">
        <f>სააგენტო!B571</f>
        <v/>
      </c>
      <c r="C559" s="29" t="str">
        <f>სააგენტო!C571</f>
        <v>საქონელი და მომსახურება</v>
      </c>
      <c r="D559" s="12">
        <f>სააგენტო!D571</f>
        <v>0</v>
      </c>
      <c r="E559" s="12">
        <f>სააგენტო!E571</f>
        <v>0</v>
      </c>
      <c r="F559" s="43">
        <f>სააგენტო!F571</f>
        <v>0</v>
      </c>
      <c r="G559" s="43">
        <f>სააგენტო!G571</f>
        <v>0</v>
      </c>
      <c r="H559" s="52" t="str">
        <f>სააგენტო!H571</f>
        <v/>
      </c>
      <c r="I559" s="12">
        <f>სააგენტო!I571</f>
        <v>0</v>
      </c>
      <c r="J559" s="12">
        <f>სააგენტო!J571</f>
        <v>0</v>
      </c>
      <c r="K559" s="12">
        <f>სააგენტო!K571</f>
        <v>0</v>
      </c>
      <c r="L559" s="43">
        <f>სააგენტო!L571</f>
        <v>0</v>
      </c>
      <c r="M559" s="52" t="str">
        <f>სააგენტო!M571</f>
        <v/>
      </c>
      <c r="N559" s="62">
        <f>სააგენტო!N571</f>
        <v>0</v>
      </c>
      <c r="O559" s="52" t="str">
        <f>სააგენტო!T571</f>
        <v/>
      </c>
      <c r="P559" s="62">
        <f>G559+სააგენტო!O571-K559</f>
        <v>0</v>
      </c>
    </row>
    <row r="560" spans="1:16" s="6" customFormat="1" ht="18" x14ac:dyDescent="0.25">
      <c r="A560" s="6" t="str">
        <f>სააგენტო!A572</f>
        <v>b</v>
      </c>
      <c r="B560" s="70" t="str">
        <f>სააგენტო!B572</f>
        <v/>
      </c>
      <c r="C560" s="29" t="str">
        <f>სააგენტო!C572</f>
        <v>პროცენტი</v>
      </c>
      <c r="D560" s="12">
        <f>სააგენტო!D572</f>
        <v>0</v>
      </c>
      <c r="E560" s="12">
        <f>სააგენტო!E572</f>
        <v>0</v>
      </c>
      <c r="F560" s="43">
        <f>სააგენტო!F572</f>
        <v>0</v>
      </c>
      <c r="G560" s="43">
        <f>სააგენტო!G572</f>
        <v>0</v>
      </c>
      <c r="H560" s="52" t="str">
        <f>სააგენტო!H572</f>
        <v/>
      </c>
      <c r="I560" s="12">
        <f>სააგენტო!I572</f>
        <v>0</v>
      </c>
      <c r="J560" s="12">
        <f>სააგენტო!J572</f>
        <v>0</v>
      </c>
      <c r="K560" s="12">
        <f>სააგენტო!K572</f>
        <v>0</v>
      </c>
      <c r="L560" s="43">
        <f>სააგენტო!L572</f>
        <v>0</v>
      </c>
      <c r="M560" s="52" t="str">
        <f>სააგენტო!M572</f>
        <v/>
      </c>
      <c r="N560" s="62">
        <f>სააგენტო!N572</f>
        <v>0</v>
      </c>
      <c r="O560" s="52" t="str">
        <f>სააგენტო!T572</f>
        <v/>
      </c>
      <c r="P560" s="62">
        <f>G560+სააგენტო!O572-K560</f>
        <v>0</v>
      </c>
    </row>
    <row r="561" spans="1:16" s="6" customFormat="1" ht="18" x14ac:dyDescent="0.25">
      <c r="A561" s="6" t="str">
        <f>სააგენტო!A573</f>
        <v>b</v>
      </c>
      <c r="B561" s="70" t="str">
        <f>სააგენტო!B573</f>
        <v/>
      </c>
      <c r="C561" s="29" t="str">
        <f>სააგენტო!C573</f>
        <v>სუბსიდიები</v>
      </c>
      <c r="D561" s="12">
        <f>სააგენტო!D573</f>
        <v>0</v>
      </c>
      <c r="E561" s="12">
        <f>სააგენტო!E573</f>
        <v>0</v>
      </c>
      <c r="F561" s="43">
        <f>სააგენტო!F573</f>
        <v>0</v>
      </c>
      <c r="G561" s="43">
        <f>სააგენტო!G573</f>
        <v>0</v>
      </c>
      <c r="H561" s="52" t="str">
        <f>სააგენტო!H573</f>
        <v/>
      </c>
      <c r="I561" s="12">
        <f>სააგენტო!I573</f>
        <v>0</v>
      </c>
      <c r="J561" s="12">
        <f>სააგენტო!J573</f>
        <v>0</v>
      </c>
      <c r="K561" s="12">
        <f>სააგენტო!K573</f>
        <v>0</v>
      </c>
      <c r="L561" s="43">
        <f>სააგენტო!L573</f>
        <v>0</v>
      </c>
      <c r="M561" s="52" t="str">
        <f>სააგენტო!M573</f>
        <v/>
      </c>
      <c r="N561" s="62">
        <f>სააგენტო!N573</f>
        <v>0</v>
      </c>
      <c r="O561" s="52" t="str">
        <f>სააგენტო!T573</f>
        <v/>
      </c>
      <c r="P561" s="62">
        <f>G561+სააგენტო!O573-K561</f>
        <v>0</v>
      </c>
    </row>
    <row r="562" spans="1:16" s="6" customFormat="1" ht="18" x14ac:dyDescent="0.25">
      <c r="A562" s="6" t="str">
        <f>სააგენტო!A574</f>
        <v>b</v>
      </c>
      <c r="B562" s="70" t="str">
        <f>სააგენტო!B574</f>
        <v/>
      </c>
      <c r="C562" s="29" t="str">
        <f>სააგენტო!C574</f>
        <v>გრანტები</v>
      </c>
      <c r="D562" s="12">
        <f>სააგენტო!D574</f>
        <v>0</v>
      </c>
      <c r="E562" s="12">
        <f>სააგენტო!E574</f>
        <v>0</v>
      </c>
      <c r="F562" s="43">
        <f>სააგენტო!F574</f>
        <v>0</v>
      </c>
      <c r="G562" s="43">
        <f>სააგენტო!G574</f>
        <v>0</v>
      </c>
      <c r="H562" s="52" t="str">
        <f>სააგენტო!H574</f>
        <v/>
      </c>
      <c r="I562" s="12">
        <f>სააგენტო!I574</f>
        <v>0</v>
      </c>
      <c r="J562" s="12">
        <f>სააგენტო!J574</f>
        <v>0</v>
      </c>
      <c r="K562" s="12">
        <f>სააგენტო!K574</f>
        <v>0</v>
      </c>
      <c r="L562" s="43">
        <f>სააგენტო!L574</f>
        <v>0</v>
      </c>
      <c r="M562" s="52" t="str">
        <f>სააგენტო!M574</f>
        <v/>
      </c>
      <c r="N562" s="62">
        <f>სააგენტო!N574</f>
        <v>0</v>
      </c>
      <c r="O562" s="52" t="str">
        <f>სააგენტო!T574</f>
        <v/>
      </c>
      <c r="P562" s="62">
        <f>G562+სააგენტო!O574-K562</f>
        <v>0</v>
      </c>
    </row>
    <row r="563" spans="1:16" s="6" customFormat="1" ht="18" x14ac:dyDescent="0.25">
      <c r="A563" s="6" t="str">
        <f>სააგენტო!A575</f>
        <v>b</v>
      </c>
      <c r="B563" s="70" t="str">
        <f>სააგენტო!B575</f>
        <v/>
      </c>
      <c r="C563" s="29" t="str">
        <f>სააგენტო!C575</f>
        <v>სოციალური უზრუნველყოფა</v>
      </c>
      <c r="D563" s="11">
        <f>სააგენტო!D575</f>
        <v>10000</v>
      </c>
      <c r="E563" s="11">
        <f>სააგენტო!E575</f>
        <v>10000.1</v>
      </c>
      <c r="F563" s="42">
        <f>სააგენტო!F575</f>
        <v>7017.6</v>
      </c>
      <c r="G563" s="42">
        <f>სააგენტო!G575</f>
        <v>7017.5125099999996</v>
      </c>
      <c r="H563" s="51">
        <f>სააგენტო!H575</f>
        <v>0.99998753277473773</v>
      </c>
      <c r="I563" s="11">
        <f>სააგენტო!I575</f>
        <v>0</v>
      </c>
      <c r="J563" s="11">
        <f>სააგენტო!J575</f>
        <v>750.45339999999987</v>
      </c>
      <c r="K563" s="11">
        <f>სააგენტო!K575</f>
        <v>746.60240999999951</v>
      </c>
      <c r="L563" s="42">
        <f>სააგენტო!L575</f>
        <v>8.7490000000798318E-2</v>
      </c>
      <c r="M563" s="51">
        <f>სააგენტო!M575</f>
        <v>0.70174423355766435</v>
      </c>
      <c r="N563" s="61">
        <f>სააგენტო!N575</f>
        <v>2982.5874900000008</v>
      </c>
      <c r="O563" s="51">
        <f>სააგენტო!T575</f>
        <v>1.004841202587974</v>
      </c>
      <c r="P563" s="61">
        <f>G563+სააგენტო!O575-K563</f>
        <v>8922.910100000001</v>
      </c>
    </row>
    <row r="564" spans="1:16" s="6" customFormat="1" ht="18" x14ac:dyDescent="0.25">
      <c r="A564" s="6" t="str">
        <f>სააგენტო!A576</f>
        <v>b</v>
      </c>
      <c r="B564" s="70" t="str">
        <f>სააგენტო!B576</f>
        <v/>
      </c>
      <c r="C564" s="29" t="str">
        <f>სააგენტო!C576</f>
        <v>სხვა ხარჯები</v>
      </c>
      <c r="D564" s="12">
        <f>სააგენტო!D576</f>
        <v>0</v>
      </c>
      <c r="E564" s="12">
        <f>სააგენტო!E576</f>
        <v>0</v>
      </c>
      <c r="F564" s="43">
        <f>სააგენტო!F576</f>
        <v>0</v>
      </c>
      <c r="G564" s="43">
        <f>სააგენტო!G576</f>
        <v>0</v>
      </c>
      <c r="H564" s="52" t="str">
        <f>სააგენტო!H576</f>
        <v/>
      </c>
      <c r="I564" s="12">
        <f>სააგენტო!I576</f>
        <v>0</v>
      </c>
      <c r="J564" s="12">
        <f>სააგენტო!J576</f>
        <v>0</v>
      </c>
      <c r="K564" s="12">
        <f>სააგენტო!K576</f>
        <v>0</v>
      </c>
      <c r="L564" s="43">
        <f>სააგენტო!L576</f>
        <v>0</v>
      </c>
      <c r="M564" s="52" t="str">
        <f>სააგენტო!M576</f>
        <v/>
      </c>
      <c r="N564" s="62">
        <f>სააგენტო!N576</f>
        <v>0</v>
      </c>
      <c r="O564" s="52" t="str">
        <f>სააგენტო!T576</f>
        <v/>
      </c>
      <c r="P564" s="62">
        <f>G564+სააგენტო!O576-K564</f>
        <v>0</v>
      </c>
    </row>
    <row r="565" spans="1:16" s="6" customFormat="1" x14ac:dyDescent="0.25">
      <c r="A565" s="6" t="str">
        <f>სააგენტო!A577</f>
        <v>b</v>
      </c>
      <c r="B565" s="69" t="str">
        <f>სააგენტო!B577</f>
        <v/>
      </c>
      <c r="C565" s="13" t="str">
        <f>სააგენტო!C577</f>
        <v>არაფინანსური აქტივების ზრდა</v>
      </c>
      <c r="D565" s="14">
        <f>სააგენტო!D577</f>
        <v>0</v>
      </c>
      <c r="E565" s="14">
        <f>სააგენტო!E577</f>
        <v>0</v>
      </c>
      <c r="F565" s="44">
        <f>სააგენტო!F577</f>
        <v>0</v>
      </c>
      <c r="G565" s="44">
        <f>სააგენტო!G577</f>
        <v>0</v>
      </c>
      <c r="H565" s="53" t="str">
        <f>სააგენტო!H577</f>
        <v/>
      </c>
      <c r="I565" s="14">
        <f>სააგენტო!I577</f>
        <v>0</v>
      </c>
      <c r="J565" s="14">
        <f>სააგენტო!J577</f>
        <v>0</v>
      </c>
      <c r="K565" s="14">
        <f>სააგენტო!K577</f>
        <v>0</v>
      </c>
      <c r="L565" s="44">
        <f>სააგენტო!L577</f>
        <v>0</v>
      </c>
      <c r="M565" s="53" t="str">
        <f>სააგენტო!M577</f>
        <v/>
      </c>
      <c r="N565" s="63">
        <f>სააგენტო!N577</f>
        <v>0</v>
      </c>
      <c r="O565" s="53" t="str">
        <f>სააგენტო!T577</f>
        <v/>
      </c>
      <c r="P565" s="63">
        <f>G565+სააგენტო!O577-K565</f>
        <v>0</v>
      </c>
    </row>
    <row r="566" spans="1:16" s="6" customFormat="1" x14ac:dyDescent="0.25">
      <c r="A566" s="6" t="str">
        <f>სააგენტო!A578</f>
        <v>b</v>
      </c>
      <c r="B566" s="69" t="str">
        <f>სააგენტო!B578</f>
        <v/>
      </c>
      <c r="C566" s="13" t="str">
        <f>სააგენტო!C578</f>
        <v>ფინანსური აქტივების ზრდა</v>
      </c>
      <c r="D566" s="14">
        <f>სააგენტო!D578</f>
        <v>0</v>
      </c>
      <c r="E566" s="14">
        <f>სააგენტო!E578</f>
        <v>0</v>
      </c>
      <c r="F566" s="44">
        <f>სააგენტო!F578</f>
        <v>0</v>
      </c>
      <c r="G566" s="44">
        <f>სააგენტო!G578</f>
        <v>0</v>
      </c>
      <c r="H566" s="53" t="str">
        <f>სააგენტო!H578</f>
        <v/>
      </c>
      <c r="I566" s="14">
        <f>სააგენტო!I578</f>
        <v>0</v>
      </c>
      <c r="J566" s="14">
        <f>სააგენტო!J578</f>
        <v>0</v>
      </c>
      <c r="K566" s="14">
        <f>სააგენტო!K578</f>
        <v>0</v>
      </c>
      <c r="L566" s="44">
        <f>სააგენტო!L578</f>
        <v>0</v>
      </c>
      <c r="M566" s="53" t="str">
        <f>სააგენტო!M578</f>
        <v/>
      </c>
      <c r="N566" s="63">
        <f>სააგენტო!N578</f>
        <v>0</v>
      </c>
      <c r="O566" s="53" t="str">
        <f>სააგენტო!T578</f>
        <v/>
      </c>
      <c r="P566" s="63">
        <f>G566+სააგენტო!O578-K566</f>
        <v>0</v>
      </c>
    </row>
    <row r="567" spans="1:16" s="6" customFormat="1" ht="15.75" thickBot="1" x14ac:dyDescent="0.3">
      <c r="A567" s="6" t="str">
        <f>სააგენტო!A579</f>
        <v>b</v>
      </c>
      <c r="B567" s="71" t="str">
        <f>სააგენტო!B579</f>
        <v/>
      </c>
      <c r="C567" s="17" t="str">
        <f>სააგენტო!C579</f>
        <v>ვალდებულებების კლება</v>
      </c>
      <c r="D567" s="18">
        <f>სააგენტო!D579</f>
        <v>0</v>
      </c>
      <c r="E567" s="18">
        <f>სააგენტო!E579</f>
        <v>0</v>
      </c>
      <c r="F567" s="46">
        <f>სააგენტო!F579</f>
        <v>0</v>
      </c>
      <c r="G567" s="46">
        <f>სააგენტო!G579</f>
        <v>0</v>
      </c>
      <c r="H567" s="55" t="str">
        <f>სააგენტო!H579</f>
        <v/>
      </c>
      <c r="I567" s="18">
        <f>სააგენტო!I579</f>
        <v>0</v>
      </c>
      <c r="J567" s="18">
        <f>სააგენტო!J579</f>
        <v>0</v>
      </c>
      <c r="K567" s="18">
        <f>სააგენტო!K579</f>
        <v>0</v>
      </c>
      <c r="L567" s="46">
        <f>სააგენტო!L579</f>
        <v>0</v>
      </c>
      <c r="M567" s="55" t="str">
        <f>სააგენტო!M579</f>
        <v/>
      </c>
      <c r="N567" s="65">
        <f>სააგენტო!N579</f>
        <v>0</v>
      </c>
      <c r="O567" s="55" t="str">
        <f>სააგენტო!T579</f>
        <v/>
      </c>
      <c r="P567" s="65">
        <f>G567+სააგენტო!O579-K567</f>
        <v>0</v>
      </c>
    </row>
    <row r="568" spans="1:16" s="6" customFormat="1" ht="33.75" customHeight="1" thickTop="1" thickBot="1" x14ac:dyDescent="0.3">
      <c r="A568" s="6" t="str">
        <f>სააგენტო!A580</f>
        <v>a</v>
      </c>
      <c r="B568" s="67" t="str">
        <f>სააგენტო!B580</f>
        <v>35 03 02 08 01</v>
      </c>
      <c r="C568" s="19" t="str">
        <f>სააგენტო!C580</f>
        <v>აივ ინფექცია/შიდსი</v>
      </c>
      <c r="D568" s="7">
        <f>სააგენტო!D580</f>
        <v>4000</v>
      </c>
      <c r="E568" s="7">
        <f>სააგენტო!E580</f>
        <v>4180.1000000000004</v>
      </c>
      <c r="F568" s="40">
        <f>სააგენტო!F580</f>
        <v>3055.1</v>
      </c>
      <c r="G568" s="40">
        <f>სააგენტო!G580</f>
        <v>3054.0657700000002</v>
      </c>
      <c r="H568" s="49">
        <f>სააგენტო!H580</f>
        <v>0.99966147425616192</v>
      </c>
      <c r="I568" s="7">
        <f>სააგენტო!I580</f>
        <v>0</v>
      </c>
      <c r="J568" s="7">
        <f>სააგენტო!J580</f>
        <v>373.15294999999992</v>
      </c>
      <c r="K568" s="7">
        <f>სააგენტო!K580</f>
        <v>341.92885000000024</v>
      </c>
      <c r="L568" s="40">
        <f>სააგენტო!L580</f>
        <v>1.0342299999997522</v>
      </c>
      <c r="M568" s="49">
        <f>სააგენტო!M580</f>
        <v>0.73062026506542899</v>
      </c>
      <c r="N568" s="59">
        <f>სააგენტო!N580</f>
        <v>1126.0342300000002</v>
      </c>
      <c r="O568" s="49">
        <f>სააგენტო!T580</f>
        <v>1.0205654816870409</v>
      </c>
      <c r="P568" s="59">
        <f>G568+სააგენტო!O580-K568</f>
        <v>3866.1369199999999</v>
      </c>
    </row>
    <row r="569" spans="1:16" s="6" customFormat="1" ht="18.75" thickTop="1" x14ac:dyDescent="0.25">
      <c r="A569" s="6" t="str">
        <f>სააგენტო!A581</f>
        <v>b</v>
      </c>
      <c r="B569" s="69" t="str">
        <f>სააგენტო!B581</f>
        <v/>
      </c>
      <c r="C569" s="8" t="str">
        <f>სააგენტო!C581</f>
        <v>ხარჯები</v>
      </c>
      <c r="D569" s="9">
        <f>სააგენტო!D581</f>
        <v>4000</v>
      </c>
      <c r="E569" s="9">
        <f>სააგენტო!E581</f>
        <v>4180.1000000000004</v>
      </c>
      <c r="F569" s="41">
        <f>სააგენტო!F581</f>
        <v>3055.1</v>
      </c>
      <c r="G569" s="41">
        <f>სააგენტო!G581</f>
        <v>3054.0657700000002</v>
      </c>
      <c r="H569" s="50">
        <f>სააგენტო!H581</f>
        <v>0.99966147425616192</v>
      </c>
      <c r="I569" s="9">
        <f>სააგენტო!I581</f>
        <v>0</v>
      </c>
      <c r="J569" s="9">
        <f>სააგენტო!J581</f>
        <v>373.15294999999992</v>
      </c>
      <c r="K569" s="9">
        <f>სააგენტო!K581</f>
        <v>341.92885000000024</v>
      </c>
      <c r="L569" s="41">
        <f>სააგენტო!L581</f>
        <v>1.0342299999997522</v>
      </c>
      <c r="M569" s="50">
        <f>სააგენტო!M581</f>
        <v>0.73062026506542899</v>
      </c>
      <c r="N569" s="60">
        <f>სააგენტო!N581</f>
        <v>1126.0342300000002</v>
      </c>
      <c r="O569" s="50">
        <f>სააგენტო!T581</f>
        <v>1.0205654816870409</v>
      </c>
      <c r="P569" s="60">
        <f>G569+სააგენტო!O581-K569</f>
        <v>3866.1369199999999</v>
      </c>
    </row>
    <row r="570" spans="1:16" s="6" customFormat="1" ht="18" x14ac:dyDescent="0.25">
      <c r="A570" s="6" t="str">
        <f>სააგენტო!A582</f>
        <v>b</v>
      </c>
      <c r="B570" s="70" t="str">
        <f>სააგენტო!B582</f>
        <v/>
      </c>
      <c r="C570" s="29" t="str">
        <f>სააგენტო!C582</f>
        <v>შრომის ანაზღაურება</v>
      </c>
      <c r="D570" s="12">
        <f>სააგენტო!D582</f>
        <v>0</v>
      </c>
      <c r="E570" s="12">
        <f>სააგენტო!E582</f>
        <v>0</v>
      </c>
      <c r="F570" s="43">
        <f>სააგენტო!F582</f>
        <v>0</v>
      </c>
      <c r="G570" s="43">
        <f>სააგენტო!G582</f>
        <v>0</v>
      </c>
      <c r="H570" s="52" t="str">
        <f>სააგენტო!H582</f>
        <v/>
      </c>
      <c r="I570" s="12">
        <f>სააგენტო!I582</f>
        <v>0</v>
      </c>
      <c r="J570" s="12">
        <f>სააგენტო!J582</f>
        <v>0</v>
      </c>
      <c r="K570" s="12">
        <f>სააგენტო!K582</f>
        <v>0</v>
      </c>
      <c r="L570" s="43">
        <f>სააგენტო!L582</f>
        <v>0</v>
      </c>
      <c r="M570" s="52" t="str">
        <f>სააგენტო!M582</f>
        <v/>
      </c>
      <c r="N570" s="62">
        <f>სააგენტო!N582</f>
        <v>0</v>
      </c>
      <c r="O570" s="52" t="str">
        <f>სააგენტო!T582</f>
        <v/>
      </c>
      <c r="P570" s="62">
        <f>G570+სააგენტო!O582-K570</f>
        <v>0</v>
      </c>
    </row>
    <row r="571" spans="1:16" s="6" customFormat="1" ht="18" x14ac:dyDescent="0.25">
      <c r="A571" s="6" t="str">
        <f>სააგენტო!A583</f>
        <v>b</v>
      </c>
      <c r="B571" s="70" t="str">
        <f>სააგენტო!B583</f>
        <v/>
      </c>
      <c r="C571" s="29" t="str">
        <f>სააგენტო!C583</f>
        <v>საქონელი და მომსახურება</v>
      </c>
      <c r="D571" s="12">
        <f>სააგენტო!D583</f>
        <v>0</v>
      </c>
      <c r="E571" s="12">
        <f>სააგენტო!E583</f>
        <v>0</v>
      </c>
      <c r="F571" s="43">
        <f>სააგენტო!F583</f>
        <v>0</v>
      </c>
      <c r="G571" s="43">
        <f>სააგენტო!G583</f>
        <v>0</v>
      </c>
      <c r="H571" s="52" t="str">
        <f>სააგენტო!H583</f>
        <v/>
      </c>
      <c r="I571" s="12">
        <f>სააგენტო!I583</f>
        <v>0</v>
      </c>
      <c r="J571" s="12">
        <f>სააგენტო!J583</f>
        <v>0</v>
      </c>
      <c r="K571" s="12">
        <f>სააგენტო!K583</f>
        <v>0</v>
      </c>
      <c r="L571" s="43">
        <f>სააგენტო!L583</f>
        <v>0</v>
      </c>
      <c r="M571" s="52" t="str">
        <f>სააგენტო!M583</f>
        <v/>
      </c>
      <c r="N571" s="62">
        <f>სააგენტო!N583</f>
        <v>0</v>
      </c>
      <c r="O571" s="52" t="str">
        <f>სააგენტო!T583</f>
        <v/>
      </c>
      <c r="P571" s="62">
        <f>G571+სააგენტო!O583-K571</f>
        <v>0</v>
      </c>
    </row>
    <row r="572" spans="1:16" s="6" customFormat="1" ht="18" x14ac:dyDescent="0.25">
      <c r="A572" s="6" t="str">
        <f>სააგენტო!A584</f>
        <v>b</v>
      </c>
      <c r="B572" s="70" t="str">
        <f>სააგენტო!B584</f>
        <v/>
      </c>
      <c r="C572" s="29" t="str">
        <f>სააგენტო!C584</f>
        <v>პროცენტი</v>
      </c>
      <c r="D572" s="12">
        <f>სააგენტო!D584</f>
        <v>0</v>
      </c>
      <c r="E572" s="12">
        <f>სააგენტო!E584</f>
        <v>0</v>
      </c>
      <c r="F572" s="43">
        <f>სააგენტო!F584</f>
        <v>0</v>
      </c>
      <c r="G572" s="43">
        <f>სააგენტო!G584</f>
        <v>0</v>
      </c>
      <c r="H572" s="52" t="str">
        <f>სააგენტო!H584</f>
        <v/>
      </c>
      <c r="I572" s="12">
        <f>სააგენტო!I584</f>
        <v>0</v>
      </c>
      <c r="J572" s="12">
        <f>სააგენტო!J584</f>
        <v>0</v>
      </c>
      <c r="K572" s="12">
        <f>სააგენტო!K584</f>
        <v>0</v>
      </c>
      <c r="L572" s="43">
        <f>სააგენტო!L584</f>
        <v>0</v>
      </c>
      <c r="M572" s="52" t="str">
        <f>სააგენტო!M584</f>
        <v/>
      </c>
      <c r="N572" s="62">
        <f>სააგენტო!N584</f>
        <v>0</v>
      </c>
      <c r="O572" s="52" t="str">
        <f>სააგენტო!T584</f>
        <v/>
      </c>
      <c r="P572" s="62">
        <f>G572+სააგენტო!O584-K572</f>
        <v>0</v>
      </c>
    </row>
    <row r="573" spans="1:16" s="6" customFormat="1" ht="18" x14ac:dyDescent="0.25">
      <c r="A573" s="6" t="str">
        <f>სააგენტო!A585</f>
        <v>b</v>
      </c>
      <c r="B573" s="70" t="str">
        <f>სააგენტო!B585</f>
        <v/>
      </c>
      <c r="C573" s="29" t="str">
        <f>სააგენტო!C585</f>
        <v>სუბსიდიები</v>
      </c>
      <c r="D573" s="12">
        <f>სააგენტო!D585</f>
        <v>0</v>
      </c>
      <c r="E573" s="12">
        <f>სააგენტო!E585</f>
        <v>0</v>
      </c>
      <c r="F573" s="43">
        <f>სააგენტო!F585</f>
        <v>0</v>
      </c>
      <c r="G573" s="43">
        <f>სააგენტო!G585</f>
        <v>0</v>
      </c>
      <c r="H573" s="52" t="str">
        <f>სააგენტო!H585</f>
        <v/>
      </c>
      <c r="I573" s="12">
        <f>სააგენტო!I585</f>
        <v>0</v>
      </c>
      <c r="J573" s="12">
        <f>სააგენტო!J585</f>
        <v>0</v>
      </c>
      <c r="K573" s="12">
        <f>სააგენტო!K585</f>
        <v>0</v>
      </c>
      <c r="L573" s="43">
        <f>სააგენტო!L585</f>
        <v>0</v>
      </c>
      <c r="M573" s="52" t="str">
        <f>სააგენტო!M585</f>
        <v/>
      </c>
      <c r="N573" s="62">
        <f>სააგენტო!N585</f>
        <v>0</v>
      </c>
      <c r="O573" s="52" t="str">
        <f>სააგენტო!T585</f>
        <v/>
      </c>
      <c r="P573" s="62">
        <f>G573+სააგენტო!O585-K573</f>
        <v>0</v>
      </c>
    </row>
    <row r="574" spans="1:16" s="6" customFormat="1" ht="18" x14ac:dyDescent="0.25">
      <c r="A574" s="6" t="str">
        <f>სააგენტო!A586</f>
        <v>b</v>
      </c>
      <c r="B574" s="70" t="str">
        <f>სააგენტო!B586</f>
        <v/>
      </c>
      <c r="C574" s="29" t="str">
        <f>სააგენტო!C586</f>
        <v>გრანტები</v>
      </c>
      <c r="D574" s="12">
        <f>სააგენტო!D586</f>
        <v>0</v>
      </c>
      <c r="E574" s="12">
        <f>სააგენტო!E586</f>
        <v>0</v>
      </c>
      <c r="F574" s="43">
        <f>სააგენტო!F586</f>
        <v>0</v>
      </c>
      <c r="G574" s="43">
        <f>სააგენტო!G586</f>
        <v>0</v>
      </c>
      <c r="H574" s="52" t="str">
        <f>სააგენტო!H586</f>
        <v/>
      </c>
      <c r="I574" s="12">
        <f>სააგენტო!I586</f>
        <v>0</v>
      </c>
      <c r="J574" s="12">
        <f>სააგენტო!J586</f>
        <v>0</v>
      </c>
      <c r="K574" s="12">
        <f>სააგენტო!K586</f>
        <v>0</v>
      </c>
      <c r="L574" s="43">
        <f>სააგენტო!L586</f>
        <v>0</v>
      </c>
      <c r="M574" s="52" t="str">
        <f>სააგენტო!M586</f>
        <v/>
      </c>
      <c r="N574" s="62">
        <f>სააგენტო!N586</f>
        <v>0</v>
      </c>
      <c r="O574" s="52" t="str">
        <f>სააგენტო!T586</f>
        <v/>
      </c>
      <c r="P574" s="62">
        <f>G574+სააგენტო!O586-K574</f>
        <v>0</v>
      </c>
    </row>
    <row r="575" spans="1:16" s="6" customFormat="1" ht="18" x14ac:dyDescent="0.25">
      <c r="A575" s="6" t="str">
        <f>სააგენტო!A587</f>
        <v>b</v>
      </c>
      <c r="B575" s="70" t="str">
        <f>სააგენტო!B587</f>
        <v/>
      </c>
      <c r="C575" s="29" t="str">
        <f>სააგენტო!C587</f>
        <v>სოციალური უზრუნველყოფა</v>
      </c>
      <c r="D575" s="11">
        <f>სააგენტო!D587</f>
        <v>4000</v>
      </c>
      <c r="E575" s="11">
        <f>სააგენტო!E587</f>
        <v>4180.1000000000004</v>
      </c>
      <c r="F575" s="42">
        <f>სააგენტო!F587</f>
        <v>3055.1</v>
      </c>
      <c r="G575" s="42">
        <f>სააგენტო!G587</f>
        <v>3054.0657700000002</v>
      </c>
      <c r="H575" s="51">
        <f>სააგენტო!H587</f>
        <v>0.99966147425616192</v>
      </c>
      <c r="I575" s="11">
        <f>სააგენტო!I587</f>
        <v>0</v>
      </c>
      <c r="J575" s="11">
        <f>სააგენტო!J587</f>
        <v>373.15294999999992</v>
      </c>
      <c r="K575" s="11">
        <f>სააგენტო!K587</f>
        <v>341.92885000000024</v>
      </c>
      <c r="L575" s="42">
        <f>სააგენტო!L587</f>
        <v>1.0342299999997522</v>
      </c>
      <c r="M575" s="51">
        <f>სააგენტო!M587</f>
        <v>0.73062026506542899</v>
      </c>
      <c r="N575" s="61">
        <f>სააგენტო!N587</f>
        <v>1126.0342300000002</v>
      </c>
      <c r="O575" s="51">
        <f>სააგენტო!T587</f>
        <v>1.0205654816870409</v>
      </c>
      <c r="P575" s="61">
        <f>G575+სააგენტო!O587-K575</f>
        <v>3866.1369199999999</v>
      </c>
    </row>
    <row r="576" spans="1:16" s="6" customFormat="1" ht="18" x14ac:dyDescent="0.25">
      <c r="A576" s="6" t="str">
        <f>სააგენტო!A588</f>
        <v>b</v>
      </c>
      <c r="B576" s="70" t="str">
        <f>სააგენტო!B588</f>
        <v/>
      </c>
      <c r="C576" s="29" t="str">
        <f>სააგენტო!C588</f>
        <v>სხვა ხარჯები</v>
      </c>
      <c r="D576" s="12">
        <f>სააგენტო!D588</f>
        <v>0</v>
      </c>
      <c r="E576" s="12">
        <f>სააგენტო!E588</f>
        <v>0</v>
      </c>
      <c r="F576" s="43">
        <f>სააგენტო!F588</f>
        <v>0</v>
      </c>
      <c r="G576" s="43">
        <f>სააგენტო!G588</f>
        <v>0</v>
      </c>
      <c r="H576" s="52" t="str">
        <f>სააგენტო!H588</f>
        <v/>
      </c>
      <c r="I576" s="12">
        <f>სააგენტო!I588</f>
        <v>0</v>
      </c>
      <c r="J576" s="12">
        <f>სააგენტო!J588</f>
        <v>0</v>
      </c>
      <c r="K576" s="12">
        <f>სააგენტო!K588</f>
        <v>0</v>
      </c>
      <c r="L576" s="43">
        <f>სააგენტო!L588</f>
        <v>0</v>
      </c>
      <c r="M576" s="52" t="str">
        <f>სააგენტო!M588</f>
        <v/>
      </c>
      <c r="N576" s="62">
        <f>სააგენტო!N588</f>
        <v>0</v>
      </c>
      <c r="O576" s="52" t="str">
        <f>სააგენტო!T588</f>
        <v/>
      </c>
      <c r="P576" s="62">
        <f>G576+სააგენტო!O588-K576</f>
        <v>0</v>
      </c>
    </row>
    <row r="577" spans="1:16" s="6" customFormat="1" x14ac:dyDescent="0.25">
      <c r="A577" s="6" t="str">
        <f>სააგენტო!A589</f>
        <v>b</v>
      </c>
      <c r="B577" s="69" t="str">
        <f>სააგენტო!B589</f>
        <v/>
      </c>
      <c r="C577" s="13" t="str">
        <f>სააგენტო!C589</f>
        <v>არაფინანსური აქტივების ზრდა</v>
      </c>
      <c r="D577" s="14">
        <f>სააგენტო!D589</f>
        <v>0</v>
      </c>
      <c r="E577" s="14">
        <f>სააგენტო!E589</f>
        <v>0</v>
      </c>
      <c r="F577" s="44">
        <f>სააგენტო!F589</f>
        <v>0</v>
      </c>
      <c r="G577" s="44">
        <f>სააგენტო!G589</f>
        <v>0</v>
      </c>
      <c r="H577" s="53" t="str">
        <f>სააგენტო!H589</f>
        <v/>
      </c>
      <c r="I577" s="14">
        <f>სააგენტო!I589</f>
        <v>0</v>
      </c>
      <c r="J577" s="14">
        <f>სააგენტო!J589</f>
        <v>0</v>
      </c>
      <c r="K577" s="14">
        <f>სააგენტო!K589</f>
        <v>0</v>
      </c>
      <c r="L577" s="44">
        <f>სააგენტო!L589</f>
        <v>0</v>
      </c>
      <c r="M577" s="53" t="str">
        <f>სააგენტო!M589</f>
        <v/>
      </c>
      <c r="N577" s="63">
        <f>სააგენტო!N589</f>
        <v>0</v>
      </c>
      <c r="O577" s="53" t="str">
        <f>სააგენტო!T589</f>
        <v/>
      </c>
      <c r="P577" s="63">
        <f>G577+სააგენტო!O589-K577</f>
        <v>0</v>
      </c>
    </row>
    <row r="578" spans="1:16" s="6" customFormat="1" x14ac:dyDescent="0.25">
      <c r="A578" s="6" t="str">
        <f>სააგენტო!A590</f>
        <v>b</v>
      </c>
      <c r="B578" s="69" t="str">
        <f>სააგენტო!B590</f>
        <v/>
      </c>
      <c r="C578" s="13" t="str">
        <f>სააგენტო!C590</f>
        <v>ფინანსური აქტივების ზრდა</v>
      </c>
      <c r="D578" s="14">
        <f>სააგენტო!D590</f>
        <v>0</v>
      </c>
      <c r="E578" s="14">
        <f>სააგენტო!E590</f>
        <v>0</v>
      </c>
      <c r="F578" s="44">
        <f>სააგენტო!F590</f>
        <v>0</v>
      </c>
      <c r="G578" s="44">
        <f>სააგენტო!G590</f>
        <v>0</v>
      </c>
      <c r="H578" s="53" t="str">
        <f>სააგენტო!H590</f>
        <v/>
      </c>
      <c r="I578" s="14">
        <f>სააგენტო!I590</f>
        <v>0</v>
      </c>
      <c r="J578" s="14">
        <f>სააგენტო!J590</f>
        <v>0</v>
      </c>
      <c r="K578" s="14">
        <f>სააგენტო!K590</f>
        <v>0</v>
      </c>
      <c r="L578" s="44">
        <f>სააგენტო!L590</f>
        <v>0</v>
      </c>
      <c r="M578" s="53" t="str">
        <f>სააგენტო!M590</f>
        <v/>
      </c>
      <c r="N578" s="63">
        <f>სააგენტო!N590</f>
        <v>0</v>
      </c>
      <c r="O578" s="53" t="str">
        <f>სააგენტო!T590</f>
        <v/>
      </c>
      <c r="P578" s="63">
        <f>G578+სააგენტო!O590-K578</f>
        <v>0</v>
      </c>
    </row>
    <row r="579" spans="1:16" s="6" customFormat="1" ht="15.75" thickBot="1" x14ac:dyDescent="0.3">
      <c r="A579" s="6" t="str">
        <f>სააგენტო!A591</f>
        <v>b</v>
      </c>
      <c r="B579" s="71" t="str">
        <f>სააგენტო!B591</f>
        <v/>
      </c>
      <c r="C579" s="17" t="str">
        <f>სააგენტო!C591</f>
        <v>ვალდებულებების კლება</v>
      </c>
      <c r="D579" s="18">
        <f>სააგენტო!D591</f>
        <v>0</v>
      </c>
      <c r="E579" s="18">
        <f>სააგენტო!E591</f>
        <v>0</v>
      </c>
      <c r="F579" s="46">
        <f>სააგენტო!F591</f>
        <v>0</v>
      </c>
      <c r="G579" s="46">
        <f>სააგენტო!G591</f>
        <v>0</v>
      </c>
      <c r="H579" s="55" t="str">
        <f>სააგენტო!H591</f>
        <v/>
      </c>
      <c r="I579" s="18">
        <f>სააგენტო!I591</f>
        <v>0</v>
      </c>
      <c r="J579" s="18">
        <f>სააგენტო!J591</f>
        <v>0</v>
      </c>
      <c r="K579" s="18">
        <f>სააგენტო!K591</f>
        <v>0</v>
      </c>
      <c r="L579" s="46">
        <f>სააგენტო!L591</f>
        <v>0</v>
      </c>
      <c r="M579" s="55" t="str">
        <f>სააგენტო!M591</f>
        <v/>
      </c>
      <c r="N579" s="65">
        <f>სააგენტო!N591</f>
        <v>0</v>
      </c>
      <c r="O579" s="55" t="str">
        <f>სააგენტო!T591</f>
        <v/>
      </c>
      <c r="P579" s="65">
        <f>G579+სააგენტო!O591-K579</f>
        <v>0</v>
      </c>
    </row>
    <row r="580" spans="1:16" s="6" customFormat="1" ht="55.5" customHeight="1" thickTop="1" thickBot="1" x14ac:dyDescent="0.3">
      <c r="A580" s="6" t="str">
        <f>სააგენტო!A592</f>
        <v>a</v>
      </c>
      <c r="B580" s="67" t="str">
        <f>სააგენტო!B592</f>
        <v>35 03 02 09 01</v>
      </c>
      <c r="C580" s="19" t="str">
        <f>სააგენტო!C592</f>
        <v>დედათა და ბავშვთა ჯანმრთელობა</v>
      </c>
      <c r="D580" s="7">
        <f>სააგენტო!D592</f>
        <v>5459</v>
      </c>
      <c r="E580" s="7">
        <f>სააგენტო!E592</f>
        <v>5799.9</v>
      </c>
      <c r="F580" s="40">
        <f>სააგენტო!F592</f>
        <v>4590.8999999999996</v>
      </c>
      <c r="G580" s="40">
        <f>სააგენტო!G592</f>
        <v>4590.8452900000002</v>
      </c>
      <c r="H580" s="49">
        <f>სააგენტო!H592</f>
        <v>0.99998808294669905</v>
      </c>
      <c r="I580" s="7">
        <f>სააგენტო!I592</f>
        <v>0</v>
      </c>
      <c r="J580" s="7">
        <f>სააგენტო!J592</f>
        <v>515.47503000000006</v>
      </c>
      <c r="K580" s="7">
        <f>სააგენტო!K592</f>
        <v>707.85773000000017</v>
      </c>
      <c r="L580" s="40">
        <f>სააგენტო!L592</f>
        <v>5.4709999999431602E-2</v>
      </c>
      <c r="M580" s="49">
        <f>სააგენტო!M592</f>
        <v>0.79153869721891768</v>
      </c>
      <c r="N580" s="59">
        <f>სააგენტო!N592</f>
        <v>1209.0547099999994</v>
      </c>
      <c r="O580" s="49">
        <f>სააგენტო!T592</f>
        <v>1.0732849342230038</v>
      </c>
      <c r="P580" s="59">
        <f>G580+სააგენტო!O592-K580</f>
        <v>5552.9875599999996</v>
      </c>
    </row>
    <row r="581" spans="1:16" s="6" customFormat="1" ht="18.75" thickTop="1" x14ac:dyDescent="0.25">
      <c r="A581" s="6" t="str">
        <f>სააგენტო!A593</f>
        <v>b</v>
      </c>
      <c r="B581" s="69" t="str">
        <f>სააგენტო!B593</f>
        <v/>
      </c>
      <c r="C581" s="8" t="str">
        <f>სააგენტო!C593</f>
        <v>ხარჯები</v>
      </c>
      <c r="D581" s="9">
        <f>სააგენტო!D593</f>
        <v>5459</v>
      </c>
      <c r="E581" s="9">
        <f>სააგენტო!E593</f>
        <v>5799.9</v>
      </c>
      <c r="F581" s="41">
        <f>სააგენტო!F593</f>
        <v>4590.8999999999996</v>
      </c>
      <c r="G581" s="41">
        <f>სააგენტო!G593</f>
        <v>4590.8452900000002</v>
      </c>
      <c r="H581" s="50">
        <f>სააგენტო!H593</f>
        <v>0.99998808294669905</v>
      </c>
      <c r="I581" s="9">
        <f>სააგენტო!I593</f>
        <v>0</v>
      </c>
      <c r="J581" s="9">
        <f>სააგენტო!J593</f>
        <v>515.47503000000006</v>
      </c>
      <c r="K581" s="9">
        <f>სააგენტო!K593</f>
        <v>707.85773000000017</v>
      </c>
      <c r="L581" s="41">
        <f>სააგენტო!L593</f>
        <v>5.4709999999431602E-2</v>
      </c>
      <c r="M581" s="50">
        <f>სააგენტო!M593</f>
        <v>0.79153869721891768</v>
      </c>
      <c r="N581" s="60">
        <f>სააგენტო!N593</f>
        <v>1209.0547099999994</v>
      </c>
      <c r="O581" s="50">
        <f>სააგენტო!T593</f>
        <v>1.0732849342230038</v>
      </c>
      <c r="P581" s="60">
        <f>G581+სააგენტო!O593-K581</f>
        <v>5552.9875599999996</v>
      </c>
    </row>
    <row r="582" spans="1:16" s="6" customFormat="1" ht="18" x14ac:dyDescent="0.25">
      <c r="A582" s="6" t="str">
        <f>სააგენტო!A594</f>
        <v>b</v>
      </c>
      <c r="B582" s="70" t="str">
        <f>სააგენტო!B594</f>
        <v/>
      </c>
      <c r="C582" s="29" t="str">
        <f>სააგენტო!C594</f>
        <v>შრომის ანაზღაურება</v>
      </c>
      <c r="D582" s="12">
        <f>სააგენტო!D594</f>
        <v>0</v>
      </c>
      <c r="E582" s="12">
        <f>სააგენტო!E594</f>
        <v>0</v>
      </c>
      <c r="F582" s="43">
        <f>სააგენტო!F594</f>
        <v>0</v>
      </c>
      <c r="G582" s="43">
        <f>სააგენტო!G594</f>
        <v>0</v>
      </c>
      <c r="H582" s="52" t="str">
        <f>სააგენტო!H594</f>
        <v/>
      </c>
      <c r="I582" s="12">
        <f>სააგენტო!I594</f>
        <v>0</v>
      </c>
      <c r="J582" s="12">
        <f>სააგენტო!J594</f>
        <v>0</v>
      </c>
      <c r="K582" s="12">
        <f>სააგენტო!K594</f>
        <v>0</v>
      </c>
      <c r="L582" s="43">
        <f>სააგენტო!L594</f>
        <v>0</v>
      </c>
      <c r="M582" s="52" t="str">
        <f>სააგენტო!M594</f>
        <v/>
      </c>
      <c r="N582" s="62">
        <f>სააგენტო!N594</f>
        <v>0</v>
      </c>
      <c r="O582" s="52" t="str">
        <f>სააგენტო!T594</f>
        <v/>
      </c>
      <c r="P582" s="62">
        <f>G582+სააგენტო!O594-K582</f>
        <v>0</v>
      </c>
    </row>
    <row r="583" spans="1:16" s="6" customFormat="1" ht="18" x14ac:dyDescent="0.25">
      <c r="A583" s="6" t="str">
        <f>სააგენტო!A595</f>
        <v>b</v>
      </c>
      <c r="B583" s="70" t="str">
        <f>სააგენტო!B595</f>
        <v/>
      </c>
      <c r="C583" s="29" t="str">
        <f>სააგენტო!C595</f>
        <v>საქონელი და მომსახურება</v>
      </c>
      <c r="D583" s="11">
        <f>სააგენტო!D595</f>
        <v>0</v>
      </c>
      <c r="E583" s="11">
        <f>სააგენტო!E595</f>
        <v>36</v>
      </c>
      <c r="F583" s="42">
        <f>სააგენტო!F595</f>
        <v>27</v>
      </c>
      <c r="G583" s="42">
        <f>სააგენტო!G595</f>
        <v>27</v>
      </c>
      <c r="H583" s="51">
        <f>სააგენტო!H595</f>
        <v>1</v>
      </c>
      <c r="I583" s="11">
        <f>სააგენტო!I595</f>
        <v>0</v>
      </c>
      <c r="J583" s="11">
        <f>სააგენტო!J595</f>
        <v>3</v>
      </c>
      <c r="K583" s="11">
        <f>სააგენტო!K595</f>
        <v>3</v>
      </c>
      <c r="L583" s="42">
        <f>სააგენტო!L595</f>
        <v>0</v>
      </c>
      <c r="M583" s="51">
        <f>სააგენტო!M595</f>
        <v>0.75</v>
      </c>
      <c r="N583" s="61">
        <f>სააგენტო!N595</f>
        <v>9</v>
      </c>
      <c r="O583" s="51">
        <f>სააგენტო!T595</f>
        <v>1</v>
      </c>
      <c r="P583" s="61">
        <f>G583+სააგენტო!O595-K583</f>
        <v>33</v>
      </c>
    </row>
    <row r="584" spans="1:16" s="6" customFormat="1" ht="18" x14ac:dyDescent="0.25">
      <c r="A584" s="6" t="str">
        <f>სააგენტო!A596</f>
        <v>b</v>
      </c>
      <c r="B584" s="70" t="str">
        <f>სააგენტო!B596</f>
        <v/>
      </c>
      <c r="C584" s="29" t="str">
        <f>სააგენტო!C596</f>
        <v>პროცენტი</v>
      </c>
      <c r="D584" s="12">
        <f>სააგენტო!D596</f>
        <v>0</v>
      </c>
      <c r="E584" s="12">
        <f>სააგენტო!E596</f>
        <v>0</v>
      </c>
      <c r="F584" s="43">
        <f>სააგენტო!F596</f>
        <v>0</v>
      </c>
      <c r="G584" s="43">
        <f>სააგენტო!G596</f>
        <v>0</v>
      </c>
      <c r="H584" s="52" t="str">
        <f>სააგენტო!H596</f>
        <v/>
      </c>
      <c r="I584" s="12">
        <f>სააგენტო!I596</f>
        <v>0</v>
      </c>
      <c r="J584" s="12">
        <f>სააგენტო!J596</f>
        <v>0</v>
      </c>
      <c r="K584" s="12">
        <f>სააგენტო!K596</f>
        <v>0</v>
      </c>
      <c r="L584" s="43">
        <f>სააგენტო!L596</f>
        <v>0</v>
      </c>
      <c r="M584" s="52" t="str">
        <f>სააგენტო!M596</f>
        <v/>
      </c>
      <c r="N584" s="62">
        <f>სააგენტო!N596</f>
        <v>0</v>
      </c>
      <c r="O584" s="52" t="str">
        <f>სააგენტო!T596</f>
        <v/>
      </c>
      <c r="P584" s="62">
        <f>G584+სააგენტო!O596-K584</f>
        <v>0</v>
      </c>
    </row>
    <row r="585" spans="1:16" s="6" customFormat="1" ht="18" x14ac:dyDescent="0.25">
      <c r="A585" s="6" t="str">
        <f>სააგენტო!A597</f>
        <v>b</v>
      </c>
      <c r="B585" s="70" t="str">
        <f>სააგენტო!B597</f>
        <v/>
      </c>
      <c r="C585" s="29" t="str">
        <f>სააგენტო!C597</f>
        <v>სუბსიდიები</v>
      </c>
      <c r="D585" s="12">
        <f>სააგენტო!D597</f>
        <v>0</v>
      </c>
      <c r="E585" s="12">
        <f>სააგენტო!E597</f>
        <v>0</v>
      </c>
      <c r="F585" s="43">
        <f>სააგენტო!F597</f>
        <v>0</v>
      </c>
      <c r="G585" s="43">
        <f>სააგენტო!G597</f>
        <v>0</v>
      </c>
      <c r="H585" s="52" t="str">
        <f>სააგენტო!H597</f>
        <v/>
      </c>
      <c r="I585" s="12">
        <f>სააგენტო!I597</f>
        <v>0</v>
      </c>
      <c r="J585" s="12">
        <f>სააგენტო!J597</f>
        <v>0</v>
      </c>
      <c r="K585" s="12">
        <f>სააგენტო!K597</f>
        <v>0</v>
      </c>
      <c r="L585" s="43">
        <f>სააგენტო!L597</f>
        <v>0</v>
      </c>
      <c r="M585" s="52" t="str">
        <f>სააგენტო!M597</f>
        <v/>
      </c>
      <c r="N585" s="62">
        <f>სააგენტო!N597</f>
        <v>0</v>
      </c>
      <c r="O585" s="52" t="str">
        <f>სააგენტო!T597</f>
        <v/>
      </c>
      <c r="P585" s="62">
        <f>G585+სააგენტო!O597-K585</f>
        <v>0</v>
      </c>
    </row>
    <row r="586" spans="1:16" s="6" customFormat="1" ht="18" x14ac:dyDescent="0.25">
      <c r="A586" s="6" t="str">
        <f>სააგენტო!A598</f>
        <v>b</v>
      </c>
      <c r="B586" s="70" t="str">
        <f>სააგენტო!B598</f>
        <v/>
      </c>
      <c r="C586" s="29" t="str">
        <f>სააგენტო!C598</f>
        <v>გრანტები</v>
      </c>
      <c r="D586" s="12">
        <f>სააგენტო!D598</f>
        <v>0</v>
      </c>
      <c r="E586" s="12">
        <f>სააგენტო!E598</f>
        <v>0</v>
      </c>
      <c r="F586" s="43">
        <f>სააგენტო!F598</f>
        <v>0</v>
      </c>
      <c r="G586" s="43">
        <f>სააგენტო!G598</f>
        <v>0</v>
      </c>
      <c r="H586" s="52" t="str">
        <f>სააგენტო!H598</f>
        <v/>
      </c>
      <c r="I586" s="12">
        <f>სააგენტო!I598</f>
        <v>0</v>
      </c>
      <c r="J586" s="12">
        <f>სააგენტო!J598</f>
        <v>0</v>
      </c>
      <c r="K586" s="12">
        <f>სააგენტო!K598</f>
        <v>0</v>
      </c>
      <c r="L586" s="43">
        <f>სააგენტო!L598</f>
        <v>0</v>
      </c>
      <c r="M586" s="52" t="str">
        <f>სააგენტო!M598</f>
        <v/>
      </c>
      <c r="N586" s="62">
        <f>სააგენტო!N598</f>
        <v>0</v>
      </c>
      <c r="O586" s="52" t="str">
        <f>სააგენტო!T598</f>
        <v/>
      </c>
      <c r="P586" s="62">
        <f>G586+სააგენტო!O598-K586</f>
        <v>0</v>
      </c>
    </row>
    <row r="587" spans="1:16" s="6" customFormat="1" ht="18" x14ac:dyDescent="0.25">
      <c r="A587" s="6" t="str">
        <f>სააგენტო!A599</f>
        <v>b</v>
      </c>
      <c r="B587" s="70" t="str">
        <f>სააგენტო!B599</f>
        <v/>
      </c>
      <c r="C587" s="29" t="str">
        <f>სააგენტო!C599</f>
        <v>სოციალური უზრუნველყოფა</v>
      </c>
      <c r="D587" s="11">
        <f>სააგენტო!D599</f>
        <v>5459</v>
      </c>
      <c r="E587" s="11">
        <f>სააგენტო!E599</f>
        <v>5763.9</v>
      </c>
      <c r="F587" s="42">
        <f>სააგენტო!F599</f>
        <v>4563.8999999999996</v>
      </c>
      <c r="G587" s="42">
        <f>სააგენტო!G599</f>
        <v>4563.8452900000002</v>
      </c>
      <c r="H587" s="51">
        <f>სააგენტო!H599</f>
        <v>0.99998801244549629</v>
      </c>
      <c r="I587" s="11">
        <f>სააგენტო!I599</f>
        <v>0</v>
      </c>
      <c r="J587" s="11">
        <f>სააგენტო!J599</f>
        <v>512.47503000000006</v>
      </c>
      <c r="K587" s="11">
        <f>სააგენტო!K599</f>
        <v>704.85773000000017</v>
      </c>
      <c r="L587" s="42">
        <f>სააგენტო!L599</f>
        <v>5.4709999999431602E-2</v>
      </c>
      <c r="M587" s="51">
        <f>სააგენტო!M599</f>
        <v>0.79179813841322721</v>
      </c>
      <c r="N587" s="61">
        <f>სააგენტო!N599</f>
        <v>1200.0547099999994</v>
      </c>
      <c r="O587" s="51">
        <f>სააგენტო!T599</f>
        <v>1.0737426551466889</v>
      </c>
      <c r="P587" s="61">
        <f>G587+სააგენტო!O599-K587</f>
        <v>5519.9875599999996</v>
      </c>
    </row>
    <row r="588" spans="1:16" s="6" customFormat="1" ht="18" x14ac:dyDescent="0.25">
      <c r="A588" s="6" t="str">
        <f>სააგენტო!A600</f>
        <v>b</v>
      </c>
      <c r="B588" s="70" t="str">
        <f>სააგენტო!B600</f>
        <v/>
      </c>
      <c r="C588" s="29" t="str">
        <f>სააგენტო!C600</f>
        <v>სხვა ხარჯები</v>
      </c>
      <c r="D588" s="12">
        <f>სააგენტო!D600</f>
        <v>0</v>
      </c>
      <c r="E588" s="12">
        <f>სააგენტო!E600</f>
        <v>0</v>
      </c>
      <c r="F588" s="43">
        <f>სააგენტო!F600</f>
        <v>0</v>
      </c>
      <c r="G588" s="43">
        <f>სააგენტო!G600</f>
        <v>0</v>
      </c>
      <c r="H588" s="52" t="str">
        <f>სააგენტო!H600</f>
        <v/>
      </c>
      <c r="I588" s="12">
        <f>სააგენტო!I600</f>
        <v>0</v>
      </c>
      <c r="J588" s="12">
        <f>სააგენტო!J600</f>
        <v>0</v>
      </c>
      <c r="K588" s="12">
        <f>სააგენტო!K600</f>
        <v>0</v>
      </c>
      <c r="L588" s="43">
        <f>სააგენტო!L600</f>
        <v>0</v>
      </c>
      <c r="M588" s="52" t="str">
        <f>სააგენტო!M600</f>
        <v/>
      </c>
      <c r="N588" s="62">
        <f>სააგენტო!N600</f>
        <v>0</v>
      </c>
      <c r="O588" s="52" t="str">
        <f>სააგენტო!T600</f>
        <v/>
      </c>
      <c r="P588" s="62">
        <f>G588+სააგენტო!O600-K588</f>
        <v>0</v>
      </c>
    </row>
    <row r="589" spans="1:16" s="6" customFormat="1" x14ac:dyDescent="0.25">
      <c r="A589" s="6" t="str">
        <f>სააგენტო!A601</f>
        <v>b</v>
      </c>
      <c r="B589" s="69" t="str">
        <f>სააგენტო!B601</f>
        <v/>
      </c>
      <c r="C589" s="13" t="str">
        <f>სააგენტო!C601</f>
        <v>არაფინანსური აქტივების ზრდა</v>
      </c>
      <c r="D589" s="14">
        <f>სააგენტო!D601</f>
        <v>0</v>
      </c>
      <c r="E589" s="14">
        <f>სააგენტო!E601</f>
        <v>0</v>
      </c>
      <c r="F589" s="44">
        <f>სააგენტო!F601</f>
        <v>0</v>
      </c>
      <c r="G589" s="44">
        <f>სააგენტო!G601</f>
        <v>0</v>
      </c>
      <c r="H589" s="53" t="str">
        <f>სააგენტო!H601</f>
        <v/>
      </c>
      <c r="I589" s="14">
        <f>სააგენტო!I601</f>
        <v>0</v>
      </c>
      <c r="J589" s="14">
        <f>სააგენტო!J601</f>
        <v>0</v>
      </c>
      <c r="K589" s="14">
        <f>სააგენტო!K601</f>
        <v>0</v>
      </c>
      <c r="L589" s="44">
        <f>სააგენტო!L601</f>
        <v>0</v>
      </c>
      <c r="M589" s="53" t="str">
        <f>სააგენტო!M601</f>
        <v/>
      </c>
      <c r="N589" s="63">
        <f>სააგენტო!N601</f>
        <v>0</v>
      </c>
      <c r="O589" s="53" t="str">
        <f>სააგენტო!T601</f>
        <v/>
      </c>
      <c r="P589" s="63">
        <f>G589+სააგენტო!O601-K589</f>
        <v>0</v>
      </c>
    </row>
    <row r="590" spans="1:16" s="6" customFormat="1" x14ac:dyDescent="0.25">
      <c r="A590" s="6" t="str">
        <f>სააგენტო!A602</f>
        <v>b</v>
      </c>
      <c r="B590" s="69" t="str">
        <f>სააგენტო!B602</f>
        <v/>
      </c>
      <c r="C590" s="13" t="str">
        <f>სააგენტო!C602</f>
        <v>ფინანსური აქტივების ზრდა</v>
      </c>
      <c r="D590" s="14">
        <f>სააგენტო!D602</f>
        <v>0</v>
      </c>
      <c r="E590" s="14">
        <f>სააგენტო!E602</f>
        <v>0</v>
      </c>
      <c r="F590" s="44">
        <f>სააგენტო!F602</f>
        <v>0</v>
      </c>
      <c r="G590" s="44">
        <f>სააგენტო!G602</f>
        <v>0</v>
      </c>
      <c r="H590" s="53" t="str">
        <f>სააგენტო!H602</f>
        <v/>
      </c>
      <c r="I590" s="14">
        <f>სააგენტო!I602</f>
        <v>0</v>
      </c>
      <c r="J590" s="14">
        <f>სააგენტო!J602</f>
        <v>0</v>
      </c>
      <c r="K590" s="14">
        <f>სააგენტო!K602</f>
        <v>0</v>
      </c>
      <c r="L590" s="44">
        <f>სააგენტო!L602</f>
        <v>0</v>
      </c>
      <c r="M590" s="53" t="str">
        <f>სააგენტო!M602</f>
        <v/>
      </c>
      <c r="N590" s="63">
        <f>სააგენტო!N602</f>
        <v>0</v>
      </c>
      <c r="O590" s="53" t="str">
        <f>სააგენტო!T602</f>
        <v/>
      </c>
      <c r="P590" s="63">
        <f>G590+სააგენტო!O602-K590</f>
        <v>0</v>
      </c>
    </row>
    <row r="591" spans="1:16" s="6" customFormat="1" ht="15.75" thickBot="1" x14ac:dyDescent="0.3">
      <c r="A591" s="6" t="str">
        <f>სააგენტო!A603</f>
        <v>b</v>
      </c>
      <c r="B591" s="71" t="str">
        <f>სააგენტო!B603</f>
        <v/>
      </c>
      <c r="C591" s="17" t="str">
        <f>სააგენტო!C603</f>
        <v>ვალდებულებების კლება</v>
      </c>
      <c r="D591" s="18">
        <f>სააგენტო!D603</f>
        <v>0</v>
      </c>
      <c r="E591" s="18">
        <f>სააგენტო!E603</f>
        <v>0</v>
      </c>
      <c r="F591" s="46">
        <f>სააგენტო!F603</f>
        <v>0</v>
      </c>
      <c r="G591" s="46">
        <f>სააგენტო!G603</f>
        <v>0</v>
      </c>
      <c r="H591" s="55" t="str">
        <f>სააგენტო!H603</f>
        <v/>
      </c>
      <c r="I591" s="18">
        <f>სააგენტო!I603</f>
        <v>0</v>
      </c>
      <c r="J591" s="18">
        <f>სააგენტო!J603</f>
        <v>0</v>
      </c>
      <c r="K591" s="18">
        <f>სააგენტო!K603</f>
        <v>0</v>
      </c>
      <c r="L591" s="46">
        <f>სააგენტო!L603</f>
        <v>0</v>
      </c>
      <c r="M591" s="55" t="str">
        <f>სააგენტო!M603</f>
        <v/>
      </c>
      <c r="N591" s="65">
        <f>სააგენტო!N603</f>
        <v>0</v>
      </c>
      <c r="O591" s="55" t="str">
        <f>სააგენტო!T603</f>
        <v/>
      </c>
      <c r="P591" s="65">
        <f>G591+სააგენტო!O603-K591</f>
        <v>0</v>
      </c>
    </row>
    <row r="592" spans="1:16" s="6" customFormat="1" ht="17.25" thickTop="1" thickBot="1" x14ac:dyDescent="0.3">
      <c r="A592" s="6" t="str">
        <f>სააგენტო!A604</f>
        <v>a</v>
      </c>
      <c r="B592" s="67" t="str">
        <f>სააგენტო!B604</f>
        <v>35 03 02 10</v>
      </c>
      <c r="C592" s="19" t="str">
        <f>სააგენტო!C604</f>
        <v>ნარკომანია</v>
      </c>
      <c r="D592" s="7">
        <f>სააგენტო!D604</f>
        <v>4800</v>
      </c>
      <c r="E592" s="7">
        <f>სააგენტო!E604</f>
        <v>4353.3999999999996</v>
      </c>
      <c r="F592" s="40">
        <f>სააგენტო!F604</f>
        <v>3259.4</v>
      </c>
      <c r="G592" s="40">
        <f>სააგენტო!G604</f>
        <v>3258.9852700000001</v>
      </c>
      <c r="H592" s="49">
        <f>სააგენტო!H604</f>
        <v>0.9998727587899614</v>
      </c>
      <c r="I592" s="7">
        <f>სააგენტო!I604</f>
        <v>0</v>
      </c>
      <c r="J592" s="7">
        <f>სააგენტო!J604</f>
        <v>344.2684999999999</v>
      </c>
      <c r="K592" s="7">
        <f>სააგენტო!K604</f>
        <v>274.99611000000004</v>
      </c>
      <c r="L592" s="40">
        <f>სააგენტო!L604</f>
        <v>0.41472999999996318</v>
      </c>
      <c r="M592" s="49">
        <f>სააგენტო!M604</f>
        <v>0.74860689805669145</v>
      </c>
      <c r="N592" s="59">
        <f>სააგენტო!N604</f>
        <v>1094.4147299999995</v>
      </c>
      <c r="O592" s="49">
        <f>სააგენტო!T604</f>
        <v>0.97714091744383702</v>
      </c>
      <c r="P592" s="59">
        <f>G592+სააგენტო!O604-K592</f>
        <v>3954.9891600000001</v>
      </c>
    </row>
    <row r="593" spans="1:16" s="6" customFormat="1" ht="18.75" thickTop="1" x14ac:dyDescent="0.25">
      <c r="A593" s="6" t="str">
        <f>სააგენტო!A605</f>
        <v>b</v>
      </c>
      <c r="B593" s="69" t="str">
        <f>სააგენტო!B605</f>
        <v/>
      </c>
      <c r="C593" s="8" t="str">
        <f>სააგენტო!C605</f>
        <v>ხარჯები</v>
      </c>
      <c r="D593" s="9">
        <f>სააგენტო!D605</f>
        <v>4800</v>
      </c>
      <c r="E593" s="9">
        <f>სააგენტო!E605</f>
        <v>4353.3999999999996</v>
      </c>
      <c r="F593" s="41">
        <f>სააგენტო!F605</f>
        <v>3259.4</v>
      </c>
      <c r="G593" s="41">
        <f>სააგენტო!G605</f>
        <v>3258.9852700000001</v>
      </c>
      <c r="H593" s="50">
        <f>სააგენტო!H605</f>
        <v>0.9998727587899614</v>
      </c>
      <c r="I593" s="9">
        <f>სააგენტო!I605</f>
        <v>0</v>
      </c>
      <c r="J593" s="9">
        <f>სააგენტო!J605</f>
        <v>344.2684999999999</v>
      </c>
      <c r="K593" s="9">
        <f>სააგენტო!K605</f>
        <v>274.99611000000004</v>
      </c>
      <c r="L593" s="41">
        <f>სააგენტო!L605</f>
        <v>0.41472999999996318</v>
      </c>
      <c r="M593" s="50">
        <f>სააგენტო!M605</f>
        <v>0.74860689805669145</v>
      </c>
      <c r="N593" s="60">
        <f>სააგენტო!N605</f>
        <v>1094.4147299999995</v>
      </c>
      <c r="O593" s="50">
        <f>სააგენტო!T605</f>
        <v>0.97714091744383702</v>
      </c>
      <c r="P593" s="60">
        <f>G593+სააგენტო!O605-K593</f>
        <v>3954.9891600000001</v>
      </c>
    </row>
    <row r="594" spans="1:16" s="6" customFormat="1" ht="18" x14ac:dyDescent="0.25">
      <c r="A594" s="6" t="str">
        <f>სააგენტო!A606</f>
        <v>b</v>
      </c>
      <c r="B594" s="70" t="str">
        <f>სააგენტო!B606</f>
        <v/>
      </c>
      <c r="C594" s="29" t="str">
        <f>სააგენტო!C606</f>
        <v>შრომის ანაზღაურება</v>
      </c>
      <c r="D594" s="12">
        <f>სააგენტო!D606</f>
        <v>0</v>
      </c>
      <c r="E594" s="12">
        <f>სააგენტო!E606</f>
        <v>0</v>
      </c>
      <c r="F594" s="43">
        <f>სააგენტო!F606</f>
        <v>0</v>
      </c>
      <c r="G594" s="43">
        <f>სააგენტო!G606</f>
        <v>0</v>
      </c>
      <c r="H594" s="52" t="str">
        <f>სააგენტო!H606</f>
        <v/>
      </c>
      <c r="I594" s="12">
        <f>სააგენტო!I606</f>
        <v>0</v>
      </c>
      <c r="J594" s="12">
        <f>სააგენტო!J606</f>
        <v>0</v>
      </c>
      <c r="K594" s="12">
        <f>სააგენტო!K606</f>
        <v>0</v>
      </c>
      <c r="L594" s="43">
        <f>სააგენტო!L606</f>
        <v>0</v>
      </c>
      <c r="M594" s="52" t="str">
        <f>სააგენტო!M606</f>
        <v/>
      </c>
      <c r="N594" s="62">
        <f>სააგენტო!N606</f>
        <v>0</v>
      </c>
      <c r="O594" s="52" t="str">
        <f>სააგენტო!T606</f>
        <v/>
      </c>
      <c r="P594" s="62">
        <f>G594+სააგენტო!O606-K594</f>
        <v>0</v>
      </c>
    </row>
    <row r="595" spans="1:16" s="6" customFormat="1" ht="18" x14ac:dyDescent="0.25">
      <c r="A595" s="6" t="str">
        <f>სააგენტო!A607</f>
        <v>b</v>
      </c>
      <c r="B595" s="70" t="str">
        <f>სააგენტო!B607</f>
        <v/>
      </c>
      <c r="C595" s="29" t="str">
        <f>სააგენტო!C607</f>
        <v>საქონელი და მომსახურება</v>
      </c>
      <c r="D595" s="11">
        <f>სააგენტო!D607</f>
        <v>30</v>
      </c>
      <c r="E595" s="11">
        <f>სააგენტო!E607</f>
        <v>36</v>
      </c>
      <c r="F595" s="42">
        <f>სააგენტო!F607</f>
        <v>27</v>
      </c>
      <c r="G595" s="42">
        <f>სააგენტო!G607</f>
        <v>27</v>
      </c>
      <c r="H595" s="51">
        <f>სააგენტო!H607</f>
        <v>1</v>
      </c>
      <c r="I595" s="11">
        <f>სააგენტო!I607</f>
        <v>0</v>
      </c>
      <c r="J595" s="11">
        <f>სააგენტო!J607</f>
        <v>3</v>
      </c>
      <c r="K595" s="11">
        <f>სააგენტო!K607</f>
        <v>3</v>
      </c>
      <c r="L595" s="42">
        <f>სააგენტო!L607</f>
        <v>0</v>
      </c>
      <c r="M595" s="51">
        <f>სააგენტო!M607</f>
        <v>0.75</v>
      </c>
      <c r="N595" s="61">
        <f>სააგენტო!N607</f>
        <v>9</v>
      </c>
      <c r="O595" s="51">
        <f>სააგენტო!T607</f>
        <v>1</v>
      </c>
      <c r="P595" s="61">
        <f>G595+სააგენტო!O607-K595</f>
        <v>42</v>
      </c>
    </row>
    <row r="596" spans="1:16" s="6" customFormat="1" ht="18" x14ac:dyDescent="0.25">
      <c r="A596" s="6" t="str">
        <f>სააგენტო!A608</f>
        <v>b</v>
      </c>
      <c r="B596" s="70" t="str">
        <f>სააგენტო!B608</f>
        <v/>
      </c>
      <c r="C596" s="29" t="str">
        <f>სააგენტო!C608</f>
        <v>პროცენტი</v>
      </c>
      <c r="D596" s="12">
        <f>სააგენტო!D608</f>
        <v>0</v>
      </c>
      <c r="E596" s="12">
        <f>სააგენტო!E608</f>
        <v>0</v>
      </c>
      <c r="F596" s="43">
        <f>სააგენტო!F608</f>
        <v>0</v>
      </c>
      <c r="G596" s="43">
        <f>სააგენტო!G608</f>
        <v>0</v>
      </c>
      <c r="H596" s="52" t="str">
        <f>სააგენტო!H608</f>
        <v/>
      </c>
      <c r="I596" s="12">
        <f>სააგენტო!I608</f>
        <v>0</v>
      </c>
      <c r="J596" s="12">
        <f>სააგენტო!J608</f>
        <v>0</v>
      </c>
      <c r="K596" s="12">
        <f>სააგენტო!K608</f>
        <v>0</v>
      </c>
      <c r="L596" s="43">
        <f>სააგენტო!L608</f>
        <v>0</v>
      </c>
      <c r="M596" s="52" t="str">
        <f>სააგენტო!M608</f>
        <v/>
      </c>
      <c r="N596" s="62">
        <f>სააგენტო!N608</f>
        <v>0</v>
      </c>
      <c r="O596" s="52" t="str">
        <f>სააგენტო!T608</f>
        <v/>
      </c>
      <c r="P596" s="62">
        <f>G596+სააგენტო!O608-K596</f>
        <v>0</v>
      </c>
    </row>
    <row r="597" spans="1:16" s="6" customFormat="1" ht="18" x14ac:dyDescent="0.25">
      <c r="A597" s="6" t="str">
        <f>სააგენტო!A609</f>
        <v>b</v>
      </c>
      <c r="B597" s="70" t="str">
        <f>სააგენტო!B609</f>
        <v/>
      </c>
      <c r="C597" s="29" t="str">
        <f>სააგენტო!C609</f>
        <v>სუბსიდიები</v>
      </c>
      <c r="D597" s="12">
        <f>სააგენტო!D609</f>
        <v>0</v>
      </c>
      <c r="E597" s="12">
        <f>სააგენტო!E609</f>
        <v>0</v>
      </c>
      <c r="F597" s="43">
        <f>სააგენტო!F609</f>
        <v>0</v>
      </c>
      <c r="G597" s="43">
        <f>სააგენტო!G609</f>
        <v>0</v>
      </c>
      <c r="H597" s="52" t="str">
        <f>სააგენტო!H609</f>
        <v/>
      </c>
      <c r="I597" s="12">
        <f>სააგენტო!I609</f>
        <v>0</v>
      </c>
      <c r="J597" s="12">
        <f>სააგენტო!J609</f>
        <v>0</v>
      </c>
      <c r="K597" s="12">
        <f>სააგენტო!K609</f>
        <v>0</v>
      </c>
      <c r="L597" s="43">
        <f>სააგენტო!L609</f>
        <v>0</v>
      </c>
      <c r="M597" s="52" t="str">
        <f>სააგენტო!M609</f>
        <v/>
      </c>
      <c r="N597" s="62">
        <f>სააგენტო!N609</f>
        <v>0</v>
      </c>
      <c r="O597" s="52" t="str">
        <f>სააგენტო!T609</f>
        <v/>
      </c>
      <c r="P597" s="62">
        <f>G597+სააგენტო!O609-K597</f>
        <v>0</v>
      </c>
    </row>
    <row r="598" spans="1:16" s="6" customFormat="1" ht="18" x14ac:dyDescent="0.25">
      <c r="A598" s="6" t="str">
        <f>სააგენტო!A610</f>
        <v>b</v>
      </c>
      <c r="B598" s="70" t="str">
        <f>სააგენტო!B610</f>
        <v/>
      </c>
      <c r="C598" s="29" t="str">
        <f>სააგენტო!C610</f>
        <v>გრანტები</v>
      </c>
      <c r="D598" s="12">
        <f>სააგენტო!D610</f>
        <v>0</v>
      </c>
      <c r="E598" s="12">
        <f>სააგენტო!E610</f>
        <v>0</v>
      </c>
      <c r="F598" s="43">
        <f>სააგენტო!F610</f>
        <v>0</v>
      </c>
      <c r="G598" s="43">
        <f>სააგენტო!G610</f>
        <v>0</v>
      </c>
      <c r="H598" s="52" t="str">
        <f>სააგენტო!H610</f>
        <v/>
      </c>
      <c r="I598" s="12">
        <f>სააგენტო!I610</f>
        <v>0</v>
      </c>
      <c r="J598" s="12">
        <f>სააგენტო!J610</f>
        <v>0</v>
      </c>
      <c r="K598" s="12">
        <f>სააგენტო!K610</f>
        <v>0</v>
      </c>
      <c r="L598" s="43">
        <f>სააგენტო!L610</f>
        <v>0</v>
      </c>
      <c r="M598" s="52" t="str">
        <f>სააგენტო!M610</f>
        <v/>
      </c>
      <c r="N598" s="62">
        <f>სააგენტო!N610</f>
        <v>0</v>
      </c>
      <c r="O598" s="52" t="str">
        <f>სააგენტო!T610</f>
        <v/>
      </c>
      <c r="P598" s="62">
        <f>G598+სააგენტო!O610-K598</f>
        <v>0</v>
      </c>
    </row>
    <row r="599" spans="1:16" s="6" customFormat="1" ht="18" x14ac:dyDescent="0.25">
      <c r="A599" s="6" t="str">
        <f>სააგენტო!A611</f>
        <v>b</v>
      </c>
      <c r="B599" s="70" t="str">
        <f>სააგენტო!B611</f>
        <v/>
      </c>
      <c r="C599" s="29" t="str">
        <f>სააგენტო!C611</f>
        <v>სოციალური უზრუნველყოფა</v>
      </c>
      <c r="D599" s="11">
        <f>სააგენტო!D611</f>
        <v>4770</v>
      </c>
      <c r="E599" s="11">
        <f>სააგენტო!E611</f>
        <v>4317.3999999999996</v>
      </c>
      <c r="F599" s="42">
        <f>სააგენტო!F611</f>
        <v>3232.4</v>
      </c>
      <c r="G599" s="42">
        <f>სააგენტო!G611</f>
        <v>3231.9852700000001</v>
      </c>
      <c r="H599" s="51">
        <f>სააგენტო!H611</f>
        <v>0.99987169595347114</v>
      </c>
      <c r="I599" s="11">
        <f>სააგენტო!I611</f>
        <v>0</v>
      </c>
      <c r="J599" s="11">
        <f>სააგენტო!J611</f>
        <v>341.2684999999999</v>
      </c>
      <c r="K599" s="11">
        <f>სააგენტო!K611</f>
        <v>271.99611000000004</v>
      </c>
      <c r="L599" s="42">
        <f>სააგენტო!L611</f>
        <v>0.41472999999996318</v>
      </c>
      <c r="M599" s="51">
        <f>სააგენტო!M611</f>
        <v>0.74859528188261459</v>
      </c>
      <c r="N599" s="61">
        <f>სააგენტო!N611</f>
        <v>1085.4147299999995</v>
      </c>
      <c r="O599" s="51">
        <f>სააგენტო!T611</f>
        <v>0.97695031037198321</v>
      </c>
      <c r="P599" s="61">
        <f>G599+სააგენტო!O611-K599</f>
        <v>3912.9891600000001</v>
      </c>
    </row>
    <row r="600" spans="1:16" s="6" customFormat="1" ht="18" x14ac:dyDescent="0.25">
      <c r="A600" s="6" t="str">
        <f>სააგენტო!A612</f>
        <v>b</v>
      </c>
      <c r="B600" s="70" t="str">
        <f>სააგენტო!B612</f>
        <v/>
      </c>
      <c r="C600" s="29" t="str">
        <f>სააგენტო!C612</f>
        <v>სხვა ხარჯები</v>
      </c>
      <c r="D600" s="12">
        <f>სააგენტო!D612</f>
        <v>0</v>
      </c>
      <c r="E600" s="12">
        <f>სააგენტო!E612</f>
        <v>0</v>
      </c>
      <c r="F600" s="43">
        <f>სააგენტო!F612</f>
        <v>0</v>
      </c>
      <c r="G600" s="43">
        <f>სააგენტო!G612</f>
        <v>0</v>
      </c>
      <c r="H600" s="52" t="str">
        <f>სააგენტო!H612</f>
        <v/>
      </c>
      <c r="I600" s="12">
        <f>სააგენტო!I612</f>
        <v>0</v>
      </c>
      <c r="J600" s="12">
        <f>სააგენტო!J612</f>
        <v>0</v>
      </c>
      <c r="K600" s="12">
        <f>სააგენტო!K612</f>
        <v>0</v>
      </c>
      <c r="L600" s="43">
        <f>სააგენტო!L612</f>
        <v>0</v>
      </c>
      <c r="M600" s="52" t="str">
        <f>სააგენტო!M612</f>
        <v/>
      </c>
      <c r="N600" s="62">
        <f>სააგენტო!N612</f>
        <v>0</v>
      </c>
      <c r="O600" s="52" t="str">
        <f>სააგენტო!T612</f>
        <v/>
      </c>
      <c r="P600" s="62">
        <f>G600+სააგენტო!O612-K600</f>
        <v>0</v>
      </c>
    </row>
    <row r="601" spans="1:16" s="6" customFormat="1" x14ac:dyDescent="0.25">
      <c r="A601" s="6" t="str">
        <f>სააგენტო!A613</f>
        <v>b</v>
      </c>
      <c r="B601" s="69" t="str">
        <f>სააგენტო!B613</f>
        <v/>
      </c>
      <c r="C601" s="13" t="str">
        <f>სააგენტო!C613</f>
        <v>არაფინანსური აქტივების ზრდა</v>
      </c>
      <c r="D601" s="14">
        <f>სააგენტო!D613</f>
        <v>0</v>
      </c>
      <c r="E601" s="14">
        <f>სააგენტო!E613</f>
        <v>0</v>
      </c>
      <c r="F601" s="44">
        <f>სააგენტო!F613</f>
        <v>0</v>
      </c>
      <c r="G601" s="44">
        <f>სააგენტო!G613</f>
        <v>0</v>
      </c>
      <c r="H601" s="53" t="str">
        <f>სააგენტო!H613</f>
        <v/>
      </c>
      <c r="I601" s="14">
        <f>სააგენტო!I613</f>
        <v>0</v>
      </c>
      <c r="J601" s="14">
        <f>სააგენტო!J613</f>
        <v>0</v>
      </c>
      <c r="K601" s="14">
        <f>სააგენტო!K613</f>
        <v>0</v>
      </c>
      <c r="L601" s="44">
        <f>სააგენტო!L613</f>
        <v>0</v>
      </c>
      <c r="M601" s="53" t="str">
        <f>სააგენტო!M613</f>
        <v/>
      </c>
      <c r="N601" s="63">
        <f>სააგენტო!N613</f>
        <v>0</v>
      </c>
      <c r="O601" s="53" t="str">
        <f>სააგენტო!T613</f>
        <v/>
      </c>
      <c r="P601" s="63">
        <f>G601+სააგენტო!O613-K601</f>
        <v>0</v>
      </c>
    </row>
    <row r="602" spans="1:16" s="6" customFormat="1" x14ac:dyDescent="0.25">
      <c r="A602" s="6" t="str">
        <f>სააგენტო!A614</f>
        <v>b</v>
      </c>
      <c r="B602" s="69" t="str">
        <f>სააგენტო!B614</f>
        <v/>
      </c>
      <c r="C602" s="13" t="str">
        <f>სააგენტო!C614</f>
        <v>ფინანსური აქტივების ზრდა</v>
      </c>
      <c r="D602" s="14">
        <f>სააგენტო!D614</f>
        <v>0</v>
      </c>
      <c r="E602" s="14">
        <f>სააგენტო!E614</f>
        <v>0</v>
      </c>
      <c r="F602" s="44">
        <f>სააგენტო!F614</f>
        <v>0</v>
      </c>
      <c r="G602" s="44">
        <f>სააგენტო!G614</f>
        <v>0</v>
      </c>
      <c r="H602" s="53" t="str">
        <f>სააგენტო!H614</f>
        <v/>
      </c>
      <c r="I602" s="14">
        <f>სააგენტო!I614</f>
        <v>0</v>
      </c>
      <c r="J602" s="14">
        <f>სააგენტო!J614</f>
        <v>0</v>
      </c>
      <c r="K602" s="14">
        <f>სააგენტო!K614</f>
        <v>0</v>
      </c>
      <c r="L602" s="44">
        <f>სააგენტო!L614</f>
        <v>0</v>
      </c>
      <c r="M602" s="53" t="str">
        <f>სააგენტო!M614</f>
        <v/>
      </c>
      <c r="N602" s="63">
        <f>სააგენტო!N614</f>
        <v>0</v>
      </c>
      <c r="O602" s="53" t="str">
        <f>სააგენტო!T614</f>
        <v/>
      </c>
      <c r="P602" s="63">
        <f>G602+სააგენტო!O614-K602</f>
        <v>0</v>
      </c>
    </row>
    <row r="603" spans="1:16" s="6" customFormat="1" ht="15.75" thickBot="1" x14ac:dyDescent="0.3">
      <c r="A603" s="6" t="str">
        <f>სააგენტო!A615</f>
        <v>b</v>
      </c>
      <c r="B603" s="71" t="str">
        <f>სააგენტო!B615</f>
        <v/>
      </c>
      <c r="C603" s="17" t="str">
        <f>სააგენტო!C615</f>
        <v>ვალდებულებების კლება</v>
      </c>
      <c r="D603" s="18">
        <f>სააგენტო!D615</f>
        <v>0</v>
      </c>
      <c r="E603" s="18">
        <f>სააგენტო!E615</f>
        <v>0</v>
      </c>
      <c r="F603" s="46">
        <f>სააგენტო!F615</f>
        <v>0</v>
      </c>
      <c r="G603" s="46">
        <f>სააგენტო!G615</f>
        <v>0</v>
      </c>
      <c r="H603" s="55" t="str">
        <f>სააგენტო!H615</f>
        <v/>
      </c>
      <c r="I603" s="18">
        <f>სააგენტო!I615</f>
        <v>0</v>
      </c>
      <c r="J603" s="18">
        <f>სააგენტო!J615</f>
        <v>0</v>
      </c>
      <c r="K603" s="18">
        <f>სააგენტო!K615</f>
        <v>0</v>
      </c>
      <c r="L603" s="46">
        <f>სააგენტო!L615</f>
        <v>0</v>
      </c>
      <c r="M603" s="55" t="str">
        <f>სააგენტო!M615</f>
        <v/>
      </c>
      <c r="N603" s="65">
        <f>სააგენტო!N615</f>
        <v>0</v>
      </c>
      <c r="O603" s="55" t="str">
        <f>სააგენტო!T615</f>
        <v/>
      </c>
      <c r="P603" s="65">
        <f>G603+სააგენტო!O615-K603</f>
        <v>0</v>
      </c>
    </row>
    <row r="604" spans="1:16" s="6" customFormat="1" ht="17.25" thickTop="1" thickBot="1" x14ac:dyDescent="0.3">
      <c r="A604" s="6" t="str">
        <f>სააგენტო!A616</f>
        <v>a</v>
      </c>
      <c r="B604" s="67" t="str">
        <f>სააგენტო!B616</f>
        <v>35 03 02 12</v>
      </c>
      <c r="C604" s="19" t="str">
        <f>სააგენტო!C616</f>
        <v>C ჰეპატიტის მართვა</v>
      </c>
      <c r="D604" s="7">
        <f>სააგენტო!D616</f>
        <v>0</v>
      </c>
      <c r="E604" s="7">
        <f>სააგენტო!E616</f>
        <v>3784.97</v>
      </c>
      <c r="F604" s="40">
        <f>სააგენტო!F616</f>
        <v>1120.3639999999998</v>
      </c>
      <c r="G604" s="40">
        <f>სააგენტო!G616</f>
        <v>1112.9433700000002</v>
      </c>
      <c r="H604" s="49">
        <f>სააგენტო!H616</f>
        <v>0.99337659010821522</v>
      </c>
      <c r="I604" s="7">
        <f>სააგენტო!I616</f>
        <v>0</v>
      </c>
      <c r="J604" s="7">
        <f>სააგენტო!J616</f>
        <v>2.27258</v>
      </c>
      <c r="K604" s="7">
        <f>სააგენტო!K616</f>
        <v>370.07096000000024</v>
      </c>
      <c r="L604" s="40">
        <f>სააგენტო!L616</f>
        <v>7.420629999999619</v>
      </c>
      <c r="M604" s="49">
        <f>სააგენტო!M616</f>
        <v>0.29404285106619082</v>
      </c>
      <c r="N604" s="59">
        <f>სააგენტო!N616</f>
        <v>2672.0266299999994</v>
      </c>
      <c r="O604" s="49">
        <f>სააგენტო!T616</f>
        <v>2.1540311732985997</v>
      </c>
      <c r="P604" s="59">
        <f>G604+სააგენტო!O616-K604</f>
        <v>4918.9724100000003</v>
      </c>
    </row>
    <row r="605" spans="1:16" s="6" customFormat="1" ht="18.75" thickTop="1" x14ac:dyDescent="0.25">
      <c r="A605" s="6" t="str">
        <f>სააგენტო!A617</f>
        <v>b</v>
      </c>
      <c r="B605" s="69" t="str">
        <f>სააგენტო!B617</f>
        <v/>
      </c>
      <c r="C605" s="8" t="str">
        <f>სააგენტო!C617</f>
        <v>ხარჯები</v>
      </c>
      <c r="D605" s="9">
        <f>სააგენტო!D617</f>
        <v>0</v>
      </c>
      <c r="E605" s="9">
        <f>სააგენტო!E617</f>
        <v>3784.97</v>
      </c>
      <c r="F605" s="41">
        <f>სააგენტო!F617</f>
        <v>1120.3639999999998</v>
      </c>
      <c r="G605" s="41">
        <f>სააგენტო!G617</f>
        <v>1112.9433700000002</v>
      </c>
      <c r="H605" s="50">
        <f>სააგენტო!H617</f>
        <v>0.99337659010821522</v>
      </c>
      <c r="I605" s="9">
        <f>სააგენტო!I617</f>
        <v>0</v>
      </c>
      <c r="J605" s="9">
        <f>სააგენტო!J617</f>
        <v>2.27258</v>
      </c>
      <c r="K605" s="9">
        <f>სააგენტო!K617</f>
        <v>370.07096000000024</v>
      </c>
      <c r="L605" s="41">
        <f>სააგენტო!L617</f>
        <v>7.420629999999619</v>
      </c>
      <c r="M605" s="50">
        <f>სააგენტო!M617</f>
        <v>0.29404285106619082</v>
      </c>
      <c r="N605" s="60">
        <f>სააგენტო!N617</f>
        <v>2672.0266299999994</v>
      </c>
      <c r="O605" s="50">
        <f>სააგენტო!T617</f>
        <v>2.1540311732985997</v>
      </c>
      <c r="P605" s="60">
        <f>G605+სააგენტო!O617-K605</f>
        <v>4918.9724100000003</v>
      </c>
    </row>
    <row r="606" spans="1:16" s="6" customFormat="1" ht="18" x14ac:dyDescent="0.25">
      <c r="A606" s="6" t="str">
        <f>სააგენტო!A618</f>
        <v>b</v>
      </c>
      <c r="B606" s="70" t="str">
        <f>სააგენტო!B618</f>
        <v/>
      </c>
      <c r="C606" s="29" t="str">
        <f>სააგენტო!C618</f>
        <v>შრომის ანაზღაურება</v>
      </c>
      <c r="D606" s="12">
        <f>სააგენტო!D618</f>
        <v>0</v>
      </c>
      <c r="E606" s="12">
        <f>სააგენტო!E618</f>
        <v>0</v>
      </c>
      <c r="F606" s="43">
        <f>სააგენტო!F618</f>
        <v>0</v>
      </c>
      <c r="G606" s="43">
        <f>სააგენტო!G618</f>
        <v>0</v>
      </c>
      <c r="H606" s="52" t="str">
        <f>სააგენტო!H618</f>
        <v/>
      </c>
      <c r="I606" s="12">
        <f>სააგენტო!I618</f>
        <v>0</v>
      </c>
      <c r="J606" s="12">
        <f>სააგენტო!J618</f>
        <v>0</v>
      </c>
      <c r="K606" s="12">
        <f>სააგენტო!K618</f>
        <v>0</v>
      </c>
      <c r="L606" s="43">
        <f>სააგენტო!L618</f>
        <v>0</v>
      </c>
      <c r="M606" s="52" t="str">
        <f>სააგენტო!M618</f>
        <v/>
      </c>
      <c r="N606" s="62">
        <f>სააგენტო!N618</f>
        <v>0</v>
      </c>
      <c r="O606" s="52" t="str">
        <f>სააგენტო!T618</f>
        <v/>
      </c>
      <c r="P606" s="62">
        <f>G606+სააგენტო!O618-K606</f>
        <v>0</v>
      </c>
    </row>
    <row r="607" spans="1:16" s="6" customFormat="1" ht="18" x14ac:dyDescent="0.25">
      <c r="A607" s="6" t="str">
        <f>სააგენტო!A619</f>
        <v>b</v>
      </c>
      <c r="B607" s="70" t="str">
        <f>სააგენტო!B619</f>
        <v/>
      </c>
      <c r="C607" s="29" t="str">
        <f>სააგენტო!C619</f>
        <v>საქონელი და მომსახურება</v>
      </c>
      <c r="D607" s="11">
        <f>სააგენტო!D619</f>
        <v>0</v>
      </c>
      <c r="E607" s="11">
        <f>სააგენტო!E619</f>
        <v>141.53299999999999</v>
      </c>
      <c r="F607" s="42">
        <f>სააგენტო!F619</f>
        <v>39.533000000000001</v>
      </c>
      <c r="G607" s="42">
        <f>სააგენტო!G619</f>
        <v>39.126550000000002</v>
      </c>
      <c r="H607" s="51">
        <f>სააგენტო!H619</f>
        <v>0.98971871600940986</v>
      </c>
      <c r="I607" s="11">
        <f>სააგენტო!I619</f>
        <v>0</v>
      </c>
      <c r="J607" s="11">
        <f>სააგენტო!J619</f>
        <v>1.8725799999999999</v>
      </c>
      <c r="K607" s="11">
        <f>სააგენტო!K619</f>
        <v>12.733240000000002</v>
      </c>
      <c r="L607" s="42">
        <f>სააგენტო!L619</f>
        <v>0.40644999999999953</v>
      </c>
      <c r="M607" s="51">
        <f>სააგენტო!M619</f>
        <v>0.27644824881829683</v>
      </c>
      <c r="N607" s="61">
        <f>სააგენტო!N619</f>
        <v>102.40644999999998</v>
      </c>
      <c r="O607" s="51">
        <f>სააგენტო!T619</f>
        <v>1.5411709636621851</v>
      </c>
      <c r="P607" s="61">
        <f>G607+სააგენტო!O619-K607</f>
        <v>156.89331000000001</v>
      </c>
    </row>
    <row r="608" spans="1:16" s="6" customFormat="1" ht="18" x14ac:dyDescent="0.25">
      <c r="A608" s="6" t="str">
        <f>სააგენტო!A620</f>
        <v>b</v>
      </c>
      <c r="B608" s="70" t="str">
        <f>სააგენტო!B620</f>
        <v/>
      </c>
      <c r="C608" s="29" t="str">
        <f>სააგენტო!C620</f>
        <v>პროცენტი</v>
      </c>
      <c r="D608" s="12">
        <f>სააგენტო!D620</f>
        <v>0</v>
      </c>
      <c r="E608" s="12">
        <f>სააგენტო!E620</f>
        <v>0</v>
      </c>
      <c r="F608" s="43">
        <f>სააგენტო!F620</f>
        <v>0</v>
      </c>
      <c r="G608" s="43">
        <f>სააგენტო!G620</f>
        <v>0</v>
      </c>
      <c r="H608" s="52" t="str">
        <f>სააგენტო!H620</f>
        <v/>
      </c>
      <c r="I608" s="12">
        <f>სააგენტო!I620</f>
        <v>0</v>
      </c>
      <c r="J608" s="12">
        <f>სააგენტო!J620</f>
        <v>0</v>
      </c>
      <c r="K608" s="12">
        <f>სააგენტო!K620</f>
        <v>0</v>
      </c>
      <c r="L608" s="43">
        <f>სააგენტო!L620</f>
        <v>0</v>
      </c>
      <c r="M608" s="52" t="str">
        <f>სააგენტო!M620</f>
        <v/>
      </c>
      <c r="N608" s="62">
        <f>სააგენტო!N620</f>
        <v>0</v>
      </c>
      <c r="O608" s="52" t="str">
        <f>სააგენტო!T620</f>
        <v/>
      </c>
      <c r="P608" s="62">
        <f>G608+სააგენტო!O620-K608</f>
        <v>0</v>
      </c>
    </row>
    <row r="609" spans="1:16" s="6" customFormat="1" ht="18" x14ac:dyDescent="0.25">
      <c r="A609" s="6" t="str">
        <f>სააგენტო!A621</f>
        <v>b</v>
      </c>
      <c r="B609" s="70" t="str">
        <f>სააგენტო!B621</f>
        <v/>
      </c>
      <c r="C609" s="29" t="str">
        <f>სააგენტო!C621</f>
        <v>სუბსიდიები</v>
      </c>
      <c r="D609" s="12">
        <f>სააგენტო!D621</f>
        <v>0</v>
      </c>
      <c r="E609" s="12">
        <f>სააგენტო!E621</f>
        <v>0</v>
      </c>
      <c r="F609" s="43">
        <f>სააგენტო!F621</f>
        <v>0</v>
      </c>
      <c r="G609" s="43">
        <f>სააგენტო!G621</f>
        <v>0</v>
      </c>
      <c r="H609" s="52" t="str">
        <f>სააგენტო!H621</f>
        <v/>
      </c>
      <c r="I609" s="12">
        <f>სააგენტო!I621</f>
        <v>0</v>
      </c>
      <c r="J609" s="12">
        <f>სააგენტო!J621</f>
        <v>0</v>
      </c>
      <c r="K609" s="12">
        <f>სააგენტო!K621</f>
        <v>0</v>
      </c>
      <c r="L609" s="43">
        <f>სააგენტო!L621</f>
        <v>0</v>
      </c>
      <c r="M609" s="52" t="str">
        <f>სააგენტო!M621</f>
        <v/>
      </c>
      <c r="N609" s="62">
        <f>სააგენტო!N621</f>
        <v>0</v>
      </c>
      <c r="O609" s="52" t="str">
        <f>სააგენტო!T621</f>
        <v/>
      </c>
      <c r="P609" s="62">
        <f>G609+სააგენტო!O621-K609</f>
        <v>0</v>
      </c>
    </row>
    <row r="610" spans="1:16" s="6" customFormat="1" ht="18" x14ac:dyDescent="0.25">
      <c r="A610" s="6" t="str">
        <f>სააგენტო!A622</f>
        <v>b</v>
      </c>
      <c r="B610" s="70" t="str">
        <f>სააგენტო!B622</f>
        <v/>
      </c>
      <c r="C610" s="29" t="str">
        <f>სააგენტო!C622</f>
        <v>გრანტები</v>
      </c>
      <c r="D610" s="12">
        <f>სააგენტო!D622</f>
        <v>0</v>
      </c>
      <c r="E610" s="12">
        <f>სააგენტო!E622</f>
        <v>0</v>
      </c>
      <c r="F610" s="43">
        <f>სააგენტო!F622</f>
        <v>0</v>
      </c>
      <c r="G610" s="43">
        <f>სააგენტო!G622</f>
        <v>0</v>
      </c>
      <c r="H610" s="52" t="str">
        <f>სააგენტო!H622</f>
        <v/>
      </c>
      <c r="I610" s="12">
        <f>სააგენტო!I622</f>
        <v>0</v>
      </c>
      <c r="J610" s="12">
        <f>სააგენტო!J622</f>
        <v>0</v>
      </c>
      <c r="K610" s="12">
        <f>სააგენტო!K622</f>
        <v>0</v>
      </c>
      <c r="L610" s="43">
        <f>სააგენტო!L622</f>
        <v>0</v>
      </c>
      <c r="M610" s="52" t="str">
        <f>სააგენტო!M622</f>
        <v/>
      </c>
      <c r="N610" s="62">
        <f>სააგენტო!N622</f>
        <v>0</v>
      </c>
      <c r="O610" s="52" t="str">
        <f>სააგენტო!T622</f>
        <v/>
      </c>
      <c r="P610" s="62">
        <f>G610+სააგენტო!O622-K610</f>
        <v>0</v>
      </c>
    </row>
    <row r="611" spans="1:16" s="6" customFormat="1" ht="18" x14ac:dyDescent="0.25">
      <c r="A611" s="6" t="str">
        <f>სააგენტო!A623</f>
        <v>b</v>
      </c>
      <c r="B611" s="70" t="str">
        <f>სააგენტო!B623</f>
        <v/>
      </c>
      <c r="C611" s="29" t="str">
        <f>სააგენტო!C623</f>
        <v>სოციალური უზრუნველყოფა</v>
      </c>
      <c r="D611" s="12">
        <f>სააგენტო!D623</f>
        <v>0</v>
      </c>
      <c r="E611" s="12">
        <f>სააგენტო!E623</f>
        <v>3637.9369999999999</v>
      </c>
      <c r="F611" s="43">
        <f>სააგენტო!F623</f>
        <v>1075.3309999999999</v>
      </c>
      <c r="G611" s="43">
        <f>სააგენტო!G623</f>
        <v>1073.4168200000001</v>
      </c>
      <c r="H611" s="52">
        <f>სააგენტო!H623</f>
        <v>0.9982199155422844</v>
      </c>
      <c r="I611" s="12">
        <f>სააგენტო!I623</f>
        <v>0</v>
      </c>
      <c r="J611" s="12">
        <f>სააგენტო!J623</f>
        <v>0</v>
      </c>
      <c r="K611" s="12">
        <f>სააგენტო!K623</f>
        <v>357.33772000000022</v>
      </c>
      <c r="L611" s="43">
        <f>სააგენტო!L623</f>
        <v>1.9141799999997602</v>
      </c>
      <c r="M611" s="52">
        <f>სააგენტო!M623</f>
        <v>0.29506195956664455</v>
      </c>
      <c r="N611" s="62">
        <f>სააგენტო!N623</f>
        <v>2564.5201799999995</v>
      </c>
      <c r="O611" s="52">
        <f>სააგენტო!T623</f>
        <v>2.1810209522594812</v>
      </c>
      <c r="P611" s="62">
        <f>G611+სააგენტო!O623-K611</f>
        <v>4758.6790999999994</v>
      </c>
    </row>
    <row r="612" spans="1:16" s="6" customFormat="1" ht="18" x14ac:dyDescent="0.25">
      <c r="A612" s="6" t="str">
        <f>სააგენტო!A624</f>
        <v>b</v>
      </c>
      <c r="B612" s="70" t="str">
        <f>სააგენტო!B624</f>
        <v/>
      </c>
      <c r="C612" s="29" t="str">
        <f>სააგენტო!C624</f>
        <v>სხვა ხარჯები</v>
      </c>
      <c r="D612" s="12">
        <f>სააგენტო!D624</f>
        <v>0</v>
      </c>
      <c r="E612" s="12">
        <f>სააგენტო!E624</f>
        <v>5.5</v>
      </c>
      <c r="F612" s="43">
        <f>სააგენტო!F624</f>
        <v>5.5</v>
      </c>
      <c r="G612" s="43">
        <f>სააგენტო!G624</f>
        <v>0.4</v>
      </c>
      <c r="H612" s="52">
        <f>სააგენტო!H624</f>
        <v>7.2727272727272738E-2</v>
      </c>
      <c r="I612" s="12">
        <f>სააგენტო!I624</f>
        <v>0</v>
      </c>
      <c r="J612" s="12">
        <f>სააგენტო!J624</f>
        <v>0.4</v>
      </c>
      <c r="K612" s="12">
        <f>სააგენტო!K624</f>
        <v>0</v>
      </c>
      <c r="L612" s="43">
        <f>სააგენტო!L624</f>
        <v>5.0999999999999996</v>
      </c>
      <c r="M612" s="52">
        <f>სააგენტო!M624</f>
        <v>7.2727272727272738E-2</v>
      </c>
      <c r="N612" s="62">
        <f>სააგენტო!N624</f>
        <v>5.0999999999999996</v>
      </c>
      <c r="O612" s="52">
        <f>სააგენტო!T624</f>
        <v>7.2727272727272738E-2</v>
      </c>
      <c r="P612" s="62">
        <f>G612+სააგენტო!O624-K612</f>
        <v>3.4</v>
      </c>
    </row>
    <row r="613" spans="1:16" s="6" customFormat="1" x14ac:dyDescent="0.25">
      <c r="A613" s="6" t="str">
        <f>სააგენტო!A625</f>
        <v>b</v>
      </c>
      <c r="B613" s="69" t="str">
        <f>სააგენტო!B625</f>
        <v/>
      </c>
      <c r="C613" s="13" t="str">
        <f>სააგენტო!C625</f>
        <v>არაფინანსური აქტივების ზრდა</v>
      </c>
      <c r="D613" s="14">
        <f>სააგენტო!D625</f>
        <v>0</v>
      </c>
      <c r="E613" s="14">
        <f>სააგენტო!E625</f>
        <v>0</v>
      </c>
      <c r="F613" s="44">
        <f>სააგენტო!F625</f>
        <v>0</v>
      </c>
      <c r="G613" s="44">
        <f>სააგენტო!G625</f>
        <v>0</v>
      </c>
      <c r="H613" s="53" t="str">
        <f>სააგენტო!H625</f>
        <v/>
      </c>
      <c r="I613" s="14">
        <f>სააგენტო!I625</f>
        <v>0</v>
      </c>
      <c r="J613" s="14">
        <f>სააგენტო!J625</f>
        <v>0</v>
      </c>
      <c r="K613" s="14">
        <f>სააგენტო!K625</f>
        <v>0</v>
      </c>
      <c r="L613" s="44">
        <f>სააგენტო!L625</f>
        <v>0</v>
      </c>
      <c r="M613" s="53" t="str">
        <f>სააგენტო!M625</f>
        <v/>
      </c>
      <c r="N613" s="63">
        <f>სააგენტო!N625</f>
        <v>0</v>
      </c>
      <c r="O613" s="53" t="str">
        <f>სააგენტო!T625</f>
        <v/>
      </c>
      <c r="P613" s="63">
        <f>G613+სააგენტო!O625-K613</f>
        <v>0</v>
      </c>
    </row>
    <row r="614" spans="1:16" s="6" customFormat="1" x14ac:dyDescent="0.25">
      <c r="A614" s="6" t="str">
        <f>სააგენტო!A626</f>
        <v>b</v>
      </c>
      <c r="B614" s="69" t="str">
        <f>სააგენტო!B626</f>
        <v/>
      </c>
      <c r="C614" s="13" t="str">
        <f>სააგენტო!C626</f>
        <v>ფინანსური აქტივების ზრდა</v>
      </c>
      <c r="D614" s="14">
        <f>სააგენტო!D626</f>
        <v>0</v>
      </c>
      <c r="E614" s="14">
        <f>სააგენტო!E626</f>
        <v>0</v>
      </c>
      <c r="F614" s="44">
        <f>სააგენტო!F626</f>
        <v>0</v>
      </c>
      <c r="G614" s="44">
        <f>სააგენტო!G626</f>
        <v>0</v>
      </c>
      <c r="H614" s="53" t="str">
        <f>სააგენტო!H626</f>
        <v/>
      </c>
      <c r="I614" s="14">
        <f>სააგენტო!I626</f>
        <v>0</v>
      </c>
      <c r="J614" s="14">
        <f>სააგენტო!J626</f>
        <v>0</v>
      </c>
      <c r="K614" s="14">
        <f>სააგენტო!K626</f>
        <v>0</v>
      </c>
      <c r="L614" s="44">
        <f>სააგენტო!L626</f>
        <v>0</v>
      </c>
      <c r="M614" s="53" t="str">
        <f>სააგენტო!M626</f>
        <v/>
      </c>
      <c r="N614" s="63">
        <f>სააგენტო!N626</f>
        <v>0</v>
      </c>
      <c r="O614" s="53" t="str">
        <f>სააგენტო!T626</f>
        <v/>
      </c>
      <c r="P614" s="63">
        <f>G614+სააგენტო!O626-K614</f>
        <v>0</v>
      </c>
    </row>
    <row r="615" spans="1:16" s="6" customFormat="1" ht="15.75" thickBot="1" x14ac:dyDescent="0.3">
      <c r="A615" s="6" t="str">
        <f>სააგენტო!A627</f>
        <v>b</v>
      </c>
      <c r="B615" s="71" t="str">
        <f>სააგენტო!B627</f>
        <v/>
      </c>
      <c r="C615" s="17" t="str">
        <f>სააგენტო!C627</f>
        <v>ვალდებულებების კლება</v>
      </c>
      <c r="D615" s="18">
        <f>სააგენტო!D627</f>
        <v>0</v>
      </c>
      <c r="E615" s="18">
        <f>სააგენტო!E627</f>
        <v>0</v>
      </c>
      <c r="F615" s="46">
        <f>სააგენტო!F627</f>
        <v>0</v>
      </c>
      <c r="G615" s="46">
        <f>სააგენტო!G627</f>
        <v>0</v>
      </c>
      <c r="H615" s="55" t="str">
        <f>სააგენტო!H627</f>
        <v/>
      </c>
      <c r="I615" s="18">
        <f>სააგენტო!I627</f>
        <v>0</v>
      </c>
      <c r="J615" s="18">
        <f>სააგენტო!J627</f>
        <v>0</v>
      </c>
      <c r="K615" s="18">
        <f>სააგენტო!K627</f>
        <v>0</v>
      </c>
      <c r="L615" s="46">
        <f>სააგენტო!L627</f>
        <v>0</v>
      </c>
      <c r="M615" s="55" t="str">
        <f>სააგენტო!M627</f>
        <v/>
      </c>
      <c r="N615" s="65">
        <f>სააგენტო!N627</f>
        <v>0</v>
      </c>
      <c r="O615" s="55" t="str">
        <f>სააგენტო!T627</f>
        <v/>
      </c>
      <c r="P615" s="65">
        <f>G615+სააგენტო!O627-K615</f>
        <v>0</v>
      </c>
    </row>
    <row r="616" spans="1:16" s="6" customFormat="1" ht="17.25" thickTop="1" thickBot="1" x14ac:dyDescent="0.3">
      <c r="A616" s="6" t="str">
        <f>სააგენტო!A628</f>
        <v>a</v>
      </c>
      <c r="B616" s="67" t="str">
        <f>სააგენტო!B628</f>
        <v>35 03 03 01</v>
      </c>
      <c r="C616" s="19" t="str">
        <f>სააგენტო!C628</f>
        <v>ფსიქიკური ჯანმრთელობა</v>
      </c>
      <c r="D616" s="7">
        <f>სააგენტო!D628</f>
        <v>15000</v>
      </c>
      <c r="E616" s="7">
        <f>სააგენტო!E628</f>
        <v>15645.4</v>
      </c>
      <c r="F616" s="40">
        <f>სააგენტო!F628</f>
        <v>12082.4</v>
      </c>
      <c r="G616" s="40">
        <f>სააგენტო!G628</f>
        <v>12082.006949999999</v>
      </c>
      <c r="H616" s="49">
        <f>სააგენტო!H628</f>
        <v>0.99996746921141488</v>
      </c>
      <c r="I616" s="7">
        <f>სააგენტო!I628</f>
        <v>0</v>
      </c>
      <c r="J616" s="7">
        <f>სააგენტო!J628</f>
        <v>1274.4526799999994</v>
      </c>
      <c r="K616" s="7">
        <f>სააგენტო!K628</f>
        <v>1619.0454899999986</v>
      </c>
      <c r="L616" s="40">
        <f>სააგენტო!L628</f>
        <v>0.39305000000058499</v>
      </c>
      <c r="M616" s="49">
        <f>სააგენტო!M628</f>
        <v>0.77224020798445547</v>
      </c>
      <c r="N616" s="59">
        <f>სააგენტო!N628</f>
        <v>3563.3930500000006</v>
      </c>
      <c r="O616" s="49">
        <f>სააგენტო!T628</f>
        <v>1.036662977616424</v>
      </c>
      <c r="P616" s="59">
        <f>G616+სააგენტო!O628-K616</f>
        <v>14671.561460000001</v>
      </c>
    </row>
    <row r="617" spans="1:16" s="6" customFormat="1" ht="18.75" thickTop="1" x14ac:dyDescent="0.25">
      <c r="A617" s="6" t="str">
        <f>სააგენტო!A629</f>
        <v>b</v>
      </c>
      <c r="B617" s="69" t="str">
        <f>სააგენტო!B629</f>
        <v/>
      </c>
      <c r="C617" s="8" t="str">
        <f>სააგენტო!C629</f>
        <v>ხარჯები</v>
      </c>
      <c r="D617" s="9">
        <f>სააგენტო!D629</f>
        <v>15000</v>
      </c>
      <c r="E617" s="9">
        <f>სააგენტო!E629</f>
        <v>15645.4</v>
      </c>
      <c r="F617" s="41">
        <f>სააგენტო!F629</f>
        <v>12082.4</v>
      </c>
      <c r="G617" s="41">
        <f>სააგენტო!G629</f>
        <v>12082.006949999999</v>
      </c>
      <c r="H617" s="50">
        <f>სააგენტო!H629</f>
        <v>0.99996746921141488</v>
      </c>
      <c r="I617" s="9">
        <f>სააგენტო!I629</f>
        <v>0</v>
      </c>
      <c r="J617" s="9">
        <f>სააგენტო!J629</f>
        <v>1274.4526799999994</v>
      </c>
      <c r="K617" s="9">
        <f>სააგენტო!K629</f>
        <v>1619.0454899999986</v>
      </c>
      <c r="L617" s="41">
        <f>სააგენტო!L629</f>
        <v>0.39305000000058499</v>
      </c>
      <c r="M617" s="50">
        <f>სააგენტო!M629</f>
        <v>0.77224020798445547</v>
      </c>
      <c r="N617" s="60">
        <f>სააგენტო!N629</f>
        <v>3563.3930500000006</v>
      </c>
      <c r="O617" s="50">
        <f>სააგენტო!T629</f>
        <v>1.036662977616424</v>
      </c>
      <c r="P617" s="60">
        <f>G617+სააგენტო!O629-K617</f>
        <v>14671.561460000001</v>
      </c>
    </row>
    <row r="618" spans="1:16" s="6" customFormat="1" ht="18" x14ac:dyDescent="0.25">
      <c r="A618" s="6" t="str">
        <f>სააგენტო!A630</f>
        <v>b</v>
      </c>
      <c r="B618" s="70" t="str">
        <f>სააგენტო!B630</f>
        <v/>
      </c>
      <c r="C618" s="29" t="str">
        <f>სააგენტო!C630</f>
        <v>შრომის ანაზღაურება</v>
      </c>
      <c r="D618" s="12">
        <f>სააგენტო!D630</f>
        <v>0</v>
      </c>
      <c r="E618" s="12">
        <f>სააგენტო!E630</f>
        <v>0</v>
      </c>
      <c r="F618" s="43">
        <f>სააგენტო!F630</f>
        <v>0</v>
      </c>
      <c r="G618" s="43">
        <f>სააგენტო!G630</f>
        <v>0</v>
      </c>
      <c r="H618" s="52" t="str">
        <f>სააგენტო!H630</f>
        <v/>
      </c>
      <c r="I618" s="12">
        <f>სააგენტო!I630</f>
        <v>0</v>
      </c>
      <c r="J618" s="12">
        <f>სააგენტო!J630</f>
        <v>0</v>
      </c>
      <c r="K618" s="12">
        <f>სააგენტო!K630</f>
        <v>0</v>
      </c>
      <c r="L618" s="43">
        <f>სააგენტო!L630</f>
        <v>0</v>
      </c>
      <c r="M618" s="52" t="str">
        <f>სააგენტო!M630</f>
        <v/>
      </c>
      <c r="N618" s="62">
        <f>სააგენტო!N630</f>
        <v>0</v>
      </c>
      <c r="O618" s="52" t="str">
        <f>სააგენტო!T630</f>
        <v/>
      </c>
      <c r="P618" s="62">
        <f>G618+სააგენტო!O630-K618</f>
        <v>0</v>
      </c>
    </row>
    <row r="619" spans="1:16" s="6" customFormat="1" ht="18" x14ac:dyDescent="0.25">
      <c r="A619" s="6" t="str">
        <f>სააგენტო!A631</f>
        <v>b</v>
      </c>
      <c r="B619" s="70" t="str">
        <f>სააგენტო!B631</f>
        <v/>
      </c>
      <c r="C619" s="29" t="str">
        <f>სააგენტო!C631</f>
        <v>საქონელი და მომსახურება</v>
      </c>
      <c r="D619" s="12">
        <f>სააგენტო!D631</f>
        <v>0</v>
      </c>
      <c r="E619" s="12">
        <f>სააგენტო!E631</f>
        <v>0</v>
      </c>
      <c r="F619" s="43">
        <f>სააგენტო!F631</f>
        <v>0</v>
      </c>
      <c r="G619" s="43">
        <f>სააგენტო!G631</f>
        <v>0</v>
      </c>
      <c r="H619" s="52" t="str">
        <f>სააგენტო!H631</f>
        <v/>
      </c>
      <c r="I619" s="12">
        <f>სააგენტო!I631</f>
        <v>0</v>
      </c>
      <c r="J619" s="12">
        <f>სააგენტო!J631</f>
        <v>0</v>
      </c>
      <c r="K619" s="12">
        <f>სააგენტო!K631</f>
        <v>0</v>
      </c>
      <c r="L619" s="43">
        <f>სააგენტო!L631</f>
        <v>0</v>
      </c>
      <c r="M619" s="52" t="str">
        <f>სააგენტო!M631</f>
        <v/>
      </c>
      <c r="N619" s="62">
        <f>სააგენტო!N631</f>
        <v>0</v>
      </c>
      <c r="O619" s="52" t="str">
        <f>სააგენტო!T631</f>
        <v/>
      </c>
      <c r="P619" s="62">
        <f>G619+სააგენტო!O631-K619</f>
        <v>0</v>
      </c>
    </row>
    <row r="620" spans="1:16" s="6" customFormat="1" ht="18" x14ac:dyDescent="0.25">
      <c r="A620" s="6" t="str">
        <f>სააგენტო!A632</f>
        <v>b</v>
      </c>
      <c r="B620" s="70" t="str">
        <f>სააგენტო!B632</f>
        <v/>
      </c>
      <c r="C620" s="29" t="str">
        <f>სააგენტო!C632</f>
        <v>პროცენტი</v>
      </c>
      <c r="D620" s="12">
        <f>სააგენტო!D632</f>
        <v>0</v>
      </c>
      <c r="E620" s="12">
        <f>სააგენტო!E632</f>
        <v>0</v>
      </c>
      <c r="F620" s="43">
        <f>სააგენტო!F632</f>
        <v>0</v>
      </c>
      <c r="G620" s="43">
        <f>სააგენტო!G632</f>
        <v>0</v>
      </c>
      <c r="H620" s="52" t="str">
        <f>სააგენტო!H632</f>
        <v/>
      </c>
      <c r="I620" s="12">
        <f>სააგენტო!I632</f>
        <v>0</v>
      </c>
      <c r="J620" s="12">
        <f>სააგენტო!J632</f>
        <v>0</v>
      </c>
      <c r="K620" s="12">
        <f>სააგენტო!K632</f>
        <v>0</v>
      </c>
      <c r="L620" s="43">
        <f>სააგენტო!L632</f>
        <v>0</v>
      </c>
      <c r="M620" s="52" t="str">
        <f>სააგენტო!M632</f>
        <v/>
      </c>
      <c r="N620" s="62">
        <f>სააგენტო!N632</f>
        <v>0</v>
      </c>
      <c r="O620" s="52" t="str">
        <f>სააგენტო!T632</f>
        <v/>
      </c>
      <c r="P620" s="62">
        <f>G620+სააგენტო!O632-K620</f>
        <v>0</v>
      </c>
    </row>
    <row r="621" spans="1:16" s="6" customFormat="1" ht="18" x14ac:dyDescent="0.25">
      <c r="A621" s="6" t="str">
        <f>სააგენტო!A633</f>
        <v>b</v>
      </c>
      <c r="B621" s="70" t="str">
        <f>სააგენტო!B633</f>
        <v/>
      </c>
      <c r="C621" s="29" t="str">
        <f>სააგენტო!C633</f>
        <v>სუბსიდიები</v>
      </c>
      <c r="D621" s="12">
        <f>სააგენტო!D633</f>
        <v>0</v>
      </c>
      <c r="E621" s="12">
        <f>სააგენტო!E633</f>
        <v>0</v>
      </c>
      <c r="F621" s="43">
        <f>სააგენტო!F633</f>
        <v>0</v>
      </c>
      <c r="G621" s="43">
        <f>სააგენტო!G633</f>
        <v>0</v>
      </c>
      <c r="H621" s="52" t="str">
        <f>სააგენტო!H633</f>
        <v/>
      </c>
      <c r="I621" s="12">
        <f>სააგენტო!I633</f>
        <v>0</v>
      </c>
      <c r="J621" s="12">
        <f>სააგენტო!J633</f>
        <v>0</v>
      </c>
      <c r="K621" s="12">
        <f>სააგენტო!K633</f>
        <v>0</v>
      </c>
      <c r="L621" s="43">
        <f>სააგენტო!L633</f>
        <v>0</v>
      </c>
      <c r="M621" s="52" t="str">
        <f>სააგენტო!M633</f>
        <v/>
      </c>
      <c r="N621" s="62">
        <f>სააგენტო!N633</f>
        <v>0</v>
      </c>
      <c r="O621" s="52" t="str">
        <f>სააგენტო!T633</f>
        <v/>
      </c>
      <c r="P621" s="62">
        <f>G621+სააგენტო!O633-K621</f>
        <v>0</v>
      </c>
    </row>
    <row r="622" spans="1:16" s="6" customFormat="1" ht="18" x14ac:dyDescent="0.25">
      <c r="A622" s="6" t="str">
        <f>სააგენტო!A634</f>
        <v>b</v>
      </c>
      <c r="B622" s="70" t="str">
        <f>სააგენტო!B634</f>
        <v/>
      </c>
      <c r="C622" s="29" t="str">
        <f>სააგენტო!C634</f>
        <v>გრანტები</v>
      </c>
      <c r="D622" s="12">
        <f>სააგენტო!D634</f>
        <v>0</v>
      </c>
      <c r="E622" s="12">
        <f>სააგენტო!E634</f>
        <v>0</v>
      </c>
      <c r="F622" s="43">
        <f>სააგენტო!F634</f>
        <v>0</v>
      </c>
      <c r="G622" s="43">
        <f>სააგენტო!G634</f>
        <v>0</v>
      </c>
      <c r="H622" s="52" t="str">
        <f>სააგენტო!H634</f>
        <v/>
      </c>
      <c r="I622" s="12">
        <f>სააგენტო!I634</f>
        <v>0</v>
      </c>
      <c r="J622" s="12">
        <f>სააგენტო!J634</f>
        <v>0</v>
      </c>
      <c r="K622" s="12">
        <f>სააგენტო!K634</f>
        <v>0</v>
      </c>
      <c r="L622" s="43">
        <f>სააგენტო!L634</f>
        <v>0</v>
      </c>
      <c r="M622" s="52" t="str">
        <f>სააგენტო!M634</f>
        <v/>
      </c>
      <c r="N622" s="62">
        <f>სააგენტო!N634</f>
        <v>0</v>
      </c>
      <c r="O622" s="52" t="str">
        <f>სააგენტო!T634</f>
        <v/>
      </c>
      <c r="P622" s="62">
        <f>G622+სააგენტო!O634-K622</f>
        <v>0</v>
      </c>
    </row>
    <row r="623" spans="1:16" s="6" customFormat="1" ht="18" x14ac:dyDescent="0.25">
      <c r="A623" s="6" t="str">
        <f>სააგენტო!A635</f>
        <v>b</v>
      </c>
      <c r="B623" s="70" t="str">
        <f>სააგენტო!B635</f>
        <v/>
      </c>
      <c r="C623" s="29" t="str">
        <f>სააგენტო!C635</f>
        <v>სოციალური უზრუნველყოფა</v>
      </c>
      <c r="D623" s="11">
        <f>სააგენტო!D635</f>
        <v>15000</v>
      </c>
      <c r="E623" s="11">
        <f>სააგენტო!E635</f>
        <v>15645.4</v>
      </c>
      <c r="F623" s="42">
        <f>სააგენტო!F635</f>
        <v>12082.4</v>
      </c>
      <c r="G623" s="42">
        <f>სააგენტო!G635</f>
        <v>12082.006949999999</v>
      </c>
      <c r="H623" s="51">
        <f>სააგენტო!H635</f>
        <v>0.99996746921141488</v>
      </c>
      <c r="I623" s="11">
        <f>სააგენტო!I635</f>
        <v>0</v>
      </c>
      <c r="J623" s="11">
        <f>სააგენტო!J635</f>
        <v>1274.4526799999994</v>
      </c>
      <c r="K623" s="11">
        <f>სააგენტო!K635</f>
        <v>1619.0454899999986</v>
      </c>
      <c r="L623" s="42">
        <f>სააგენტო!L635</f>
        <v>0.39305000000058499</v>
      </c>
      <c r="M623" s="51">
        <f>სააგენტო!M635</f>
        <v>0.77224020798445547</v>
      </c>
      <c r="N623" s="61">
        <f>სააგენტო!N635</f>
        <v>3563.3930500000006</v>
      </c>
      <c r="O623" s="51">
        <f>სააგენტო!T635</f>
        <v>1.036662977616424</v>
      </c>
      <c r="P623" s="61">
        <f>G623+სააგენტო!O635-K623</f>
        <v>14671.561460000001</v>
      </c>
    </row>
    <row r="624" spans="1:16" s="6" customFormat="1" ht="18" x14ac:dyDescent="0.25">
      <c r="A624" s="6" t="str">
        <f>სააგენტო!A636</f>
        <v>b</v>
      </c>
      <c r="B624" s="70" t="str">
        <f>სააგენტო!B636</f>
        <v/>
      </c>
      <c r="C624" s="29" t="str">
        <f>სააგენტო!C636</f>
        <v>სხვა ხარჯები</v>
      </c>
      <c r="D624" s="12">
        <f>სააგენტო!D636</f>
        <v>0</v>
      </c>
      <c r="E624" s="12">
        <f>სააგენტო!E636</f>
        <v>0</v>
      </c>
      <c r="F624" s="43">
        <f>სააგენტო!F636</f>
        <v>0</v>
      </c>
      <c r="G624" s="43">
        <f>სააგენტო!G636</f>
        <v>0</v>
      </c>
      <c r="H624" s="52" t="str">
        <f>სააგენტო!H636</f>
        <v/>
      </c>
      <c r="I624" s="12">
        <f>სააგენტო!I636</f>
        <v>0</v>
      </c>
      <c r="J624" s="12">
        <f>სააგენტო!J636</f>
        <v>0</v>
      </c>
      <c r="K624" s="12">
        <f>სააგენტო!K636</f>
        <v>0</v>
      </c>
      <c r="L624" s="43">
        <f>სააგენტო!L636</f>
        <v>0</v>
      </c>
      <c r="M624" s="52" t="str">
        <f>სააგენტო!M636</f>
        <v/>
      </c>
      <c r="N624" s="62">
        <f>სააგენტო!N636</f>
        <v>0</v>
      </c>
      <c r="O624" s="52" t="str">
        <f>სააგენტო!T636</f>
        <v/>
      </c>
      <c r="P624" s="62">
        <f>G624+სააგენტო!O636-K624</f>
        <v>0</v>
      </c>
    </row>
    <row r="625" spans="1:16" s="6" customFormat="1" x14ac:dyDescent="0.25">
      <c r="A625" s="6" t="str">
        <f>სააგენტო!A637</f>
        <v>b</v>
      </c>
      <c r="B625" s="69" t="str">
        <f>სააგენტო!B637</f>
        <v/>
      </c>
      <c r="C625" s="13" t="str">
        <f>სააგენტო!C637</f>
        <v>არაფინანსური აქტივების ზრდა</v>
      </c>
      <c r="D625" s="14">
        <f>სააგენტო!D637</f>
        <v>0</v>
      </c>
      <c r="E625" s="14">
        <f>სააგენტო!E637</f>
        <v>0</v>
      </c>
      <c r="F625" s="44">
        <f>სააგენტო!F637</f>
        <v>0</v>
      </c>
      <c r="G625" s="44">
        <f>სააგენტო!G637</f>
        <v>0</v>
      </c>
      <c r="H625" s="53" t="str">
        <f>სააგენტო!H637</f>
        <v/>
      </c>
      <c r="I625" s="14">
        <f>სააგენტო!I637</f>
        <v>0</v>
      </c>
      <c r="J625" s="14">
        <f>სააგენტო!J637</f>
        <v>0</v>
      </c>
      <c r="K625" s="14">
        <f>სააგენტო!K637</f>
        <v>0</v>
      </c>
      <c r="L625" s="44">
        <f>სააგენტო!L637</f>
        <v>0</v>
      </c>
      <c r="M625" s="53" t="str">
        <f>სააგენტო!M637</f>
        <v/>
      </c>
      <c r="N625" s="63">
        <f>სააგენტო!N637</f>
        <v>0</v>
      </c>
      <c r="O625" s="53" t="str">
        <f>სააგენტო!T637</f>
        <v/>
      </c>
      <c r="P625" s="63">
        <f>G625+სააგენტო!O637-K625</f>
        <v>0</v>
      </c>
    </row>
    <row r="626" spans="1:16" s="6" customFormat="1" x14ac:dyDescent="0.25">
      <c r="A626" s="6" t="str">
        <f>სააგენტო!A638</f>
        <v>b</v>
      </c>
      <c r="B626" s="69" t="str">
        <f>სააგენტო!B638</f>
        <v/>
      </c>
      <c r="C626" s="13" t="str">
        <f>სააგენტო!C638</f>
        <v>ფინანსური აქტივების ზრდა</v>
      </c>
      <c r="D626" s="14">
        <f>სააგენტო!D638</f>
        <v>0</v>
      </c>
      <c r="E626" s="14">
        <f>სააგენტო!E638</f>
        <v>0</v>
      </c>
      <c r="F626" s="44">
        <f>სააგენტო!F638</f>
        <v>0</v>
      </c>
      <c r="G626" s="44">
        <f>სააგენტო!G638</f>
        <v>0</v>
      </c>
      <c r="H626" s="53" t="str">
        <f>სააგენტო!H638</f>
        <v/>
      </c>
      <c r="I626" s="14">
        <f>სააგენტო!I638</f>
        <v>0</v>
      </c>
      <c r="J626" s="14">
        <f>სააგენტო!J638</f>
        <v>0</v>
      </c>
      <c r="K626" s="14">
        <f>სააგენტო!K638</f>
        <v>0</v>
      </c>
      <c r="L626" s="44">
        <f>სააგენტო!L638</f>
        <v>0</v>
      </c>
      <c r="M626" s="53" t="str">
        <f>სააგენტო!M638</f>
        <v/>
      </c>
      <c r="N626" s="63">
        <f>სააგენტო!N638</f>
        <v>0</v>
      </c>
      <c r="O626" s="53" t="str">
        <f>სააგენტო!T638</f>
        <v/>
      </c>
      <c r="P626" s="63">
        <f>G626+სააგენტო!O638-K626</f>
        <v>0</v>
      </c>
    </row>
    <row r="627" spans="1:16" s="6" customFormat="1" ht="15.75" thickBot="1" x14ac:dyDescent="0.3">
      <c r="A627" s="6" t="str">
        <f>სააგენტო!A639</f>
        <v>b</v>
      </c>
      <c r="B627" s="71" t="str">
        <f>სააგენტო!B639</f>
        <v/>
      </c>
      <c r="C627" s="17" t="str">
        <f>სააგენტო!C639</f>
        <v>ვალდებულებების კლება</v>
      </c>
      <c r="D627" s="18">
        <f>სააგენტო!D639</f>
        <v>0</v>
      </c>
      <c r="E627" s="18">
        <f>სააგენტო!E639</f>
        <v>0</v>
      </c>
      <c r="F627" s="46">
        <f>სააგენტო!F639</f>
        <v>0</v>
      </c>
      <c r="G627" s="46">
        <f>სააგენტო!G639</f>
        <v>0</v>
      </c>
      <c r="H627" s="55" t="str">
        <f>სააგენტო!H639</f>
        <v/>
      </c>
      <c r="I627" s="18">
        <f>სააგენტო!I639</f>
        <v>0</v>
      </c>
      <c r="J627" s="18">
        <f>სააგენტო!J639</f>
        <v>0</v>
      </c>
      <c r="K627" s="18">
        <f>სააგენტო!K639</f>
        <v>0</v>
      </c>
      <c r="L627" s="46">
        <f>სააგენტო!L639</f>
        <v>0</v>
      </c>
      <c r="M627" s="55" t="str">
        <f>სააგენტო!M639</f>
        <v/>
      </c>
      <c r="N627" s="65">
        <f>სააგენტო!N639</f>
        <v>0</v>
      </c>
      <c r="O627" s="55" t="str">
        <f>სააგენტო!T639</f>
        <v/>
      </c>
      <c r="P627" s="65">
        <f>G627+სააგენტო!O639-K627</f>
        <v>0</v>
      </c>
    </row>
    <row r="628" spans="1:16" s="6" customFormat="1" ht="19.5" thickTop="1" thickBot="1" x14ac:dyDescent="0.3">
      <c r="A628" s="6" t="str">
        <f>სააგენტო!A640</f>
        <v>a</v>
      </c>
      <c r="B628" s="67" t="str">
        <f>სააგენტო!B640</f>
        <v>35 03 03 02</v>
      </c>
      <c r="C628" s="26" t="str">
        <f>სააგენტო!C640</f>
        <v>დიაბეტის მართვა</v>
      </c>
      <c r="D628" s="7">
        <f>სააგენტო!D640</f>
        <v>6500</v>
      </c>
      <c r="E628" s="7">
        <f>სააგენტო!E640</f>
        <v>7654.32</v>
      </c>
      <c r="F628" s="40">
        <f>სააგენტო!F640</f>
        <v>6562.1</v>
      </c>
      <c r="G628" s="40">
        <f>სააგენტო!G640</f>
        <v>6561.7762899999998</v>
      </c>
      <c r="H628" s="49">
        <f>სააგენტო!H640</f>
        <v>0.99995066975510882</v>
      </c>
      <c r="I628" s="7">
        <f>სააგენტო!I640</f>
        <v>0</v>
      </c>
      <c r="J628" s="7">
        <f>სააგენტო!J640</f>
        <v>395.82989000000043</v>
      </c>
      <c r="K628" s="7">
        <f>სააგენტო!K640</f>
        <v>962.55003000000033</v>
      </c>
      <c r="L628" s="40">
        <f>სააგენტო!L640</f>
        <v>0.32371000000057393</v>
      </c>
      <c r="M628" s="49">
        <f>სააგენტო!M640</f>
        <v>0.85726443237283001</v>
      </c>
      <c r="N628" s="59">
        <f>სააგენტო!N640</f>
        <v>1092.5437099999999</v>
      </c>
      <c r="O628" s="49">
        <f>სააგენტო!T640</f>
        <v>0.98320638410727534</v>
      </c>
      <c r="P628" s="59">
        <f>G628+სააგენტო!O640-K628</f>
        <v>9101.2262599999995</v>
      </c>
    </row>
    <row r="629" spans="1:16" s="6" customFormat="1" ht="18.75" thickTop="1" x14ac:dyDescent="0.25">
      <c r="A629" s="6" t="str">
        <f>სააგენტო!A641</f>
        <v>b</v>
      </c>
      <c r="B629" s="69" t="str">
        <f>სააგენტო!B641</f>
        <v/>
      </c>
      <c r="C629" s="8" t="str">
        <f>სააგენტო!C641</f>
        <v>ხარჯები</v>
      </c>
      <c r="D629" s="9">
        <f>სააგენტო!D641</f>
        <v>6500</v>
      </c>
      <c r="E629" s="9">
        <f>სააგენტო!E641</f>
        <v>7654.32</v>
      </c>
      <c r="F629" s="41">
        <f>სააგენტო!F641</f>
        <v>6562.1</v>
      </c>
      <c r="G629" s="41">
        <f>სააგენტო!G641</f>
        <v>6561.7762899999998</v>
      </c>
      <c r="H629" s="50">
        <f>სააგენტო!H641</f>
        <v>0.99995066975510882</v>
      </c>
      <c r="I629" s="9">
        <f>სააგენტო!I641</f>
        <v>0</v>
      </c>
      <c r="J629" s="9">
        <f>სააგენტო!J641</f>
        <v>395.82989000000043</v>
      </c>
      <c r="K629" s="9">
        <f>სააგენტო!K641</f>
        <v>962.55003000000033</v>
      </c>
      <c r="L629" s="41">
        <f>სააგენტო!L641</f>
        <v>0.32371000000057393</v>
      </c>
      <c r="M629" s="50">
        <f>სააგენტო!M641</f>
        <v>0.85726443237283001</v>
      </c>
      <c r="N629" s="60">
        <f>სააგენტო!N641</f>
        <v>1092.5437099999999</v>
      </c>
      <c r="O629" s="50">
        <f>სააგენტო!T641</f>
        <v>0.98320638410727534</v>
      </c>
      <c r="P629" s="60">
        <f>G629+სააგენტო!O641-K629</f>
        <v>9101.2262599999995</v>
      </c>
    </row>
    <row r="630" spans="1:16" s="6" customFormat="1" ht="18" x14ac:dyDescent="0.25">
      <c r="A630" s="6" t="str">
        <f>სააგენტო!A642</f>
        <v>b</v>
      </c>
      <c r="B630" s="70" t="str">
        <f>სააგენტო!B642</f>
        <v/>
      </c>
      <c r="C630" s="29" t="str">
        <f>სააგენტო!C642</f>
        <v>შრომის ანაზღაურება</v>
      </c>
      <c r="D630" s="12">
        <f>სააგენტო!D642</f>
        <v>0</v>
      </c>
      <c r="E630" s="12">
        <f>სააგენტო!E642</f>
        <v>0</v>
      </c>
      <c r="F630" s="43">
        <f>სააგენტო!F642</f>
        <v>0</v>
      </c>
      <c r="G630" s="43">
        <f>სააგენტო!G642</f>
        <v>0</v>
      </c>
      <c r="H630" s="52" t="str">
        <f>სააგენტო!H642</f>
        <v/>
      </c>
      <c r="I630" s="12">
        <f>სააგენტო!I642</f>
        <v>0</v>
      </c>
      <c r="J630" s="12">
        <f>სააგენტო!J642</f>
        <v>0</v>
      </c>
      <c r="K630" s="12">
        <f>სააგენტო!K642</f>
        <v>0</v>
      </c>
      <c r="L630" s="43">
        <f>სააგენტო!L642</f>
        <v>0</v>
      </c>
      <c r="M630" s="52" t="str">
        <f>სააგენტო!M642</f>
        <v/>
      </c>
      <c r="N630" s="62">
        <f>სააგენტო!N642</f>
        <v>0</v>
      </c>
      <c r="O630" s="52" t="str">
        <f>სააგენტო!T642</f>
        <v/>
      </c>
      <c r="P630" s="62">
        <f>G630+სააგენტო!O642-K630</f>
        <v>0</v>
      </c>
    </row>
    <row r="631" spans="1:16" s="6" customFormat="1" ht="18" x14ac:dyDescent="0.25">
      <c r="A631" s="6" t="str">
        <f>სააგენტო!A643</f>
        <v>b</v>
      </c>
      <c r="B631" s="70" t="str">
        <f>სააგენტო!B643</f>
        <v/>
      </c>
      <c r="C631" s="29" t="str">
        <f>სააგენტო!C643</f>
        <v>საქონელი და მომსახურება</v>
      </c>
      <c r="D631" s="11">
        <f>სააგენტო!D643</f>
        <v>204</v>
      </c>
      <c r="E631" s="11">
        <f>სააგენტო!E643</f>
        <v>204</v>
      </c>
      <c r="F631" s="42">
        <f>სააგენტო!F643</f>
        <v>153</v>
      </c>
      <c r="G631" s="42">
        <f>სააგენტო!G643</f>
        <v>153</v>
      </c>
      <c r="H631" s="51">
        <f>სააგენტო!H643</f>
        <v>1</v>
      </c>
      <c r="I631" s="11">
        <f>სააგენტო!I643</f>
        <v>0</v>
      </c>
      <c r="J631" s="11">
        <f>სააგენტო!J643</f>
        <v>17</v>
      </c>
      <c r="K631" s="11">
        <f>სააგენტო!K643</f>
        <v>17</v>
      </c>
      <c r="L631" s="42">
        <f>სააგენტო!L643</f>
        <v>0</v>
      </c>
      <c r="M631" s="51">
        <f>სააგენტო!M643</f>
        <v>0.75</v>
      </c>
      <c r="N631" s="61">
        <f>სააგენტო!N643</f>
        <v>51</v>
      </c>
      <c r="O631" s="51">
        <f>სააგენტო!T643</f>
        <v>1</v>
      </c>
      <c r="P631" s="61">
        <f>G631+სააგენტო!O643-K631</f>
        <v>187</v>
      </c>
    </row>
    <row r="632" spans="1:16" s="6" customFormat="1" ht="18" x14ac:dyDescent="0.25">
      <c r="A632" s="6" t="str">
        <f>სააგენტო!A644</f>
        <v>b</v>
      </c>
      <c r="B632" s="70" t="str">
        <f>სააგენტო!B644</f>
        <v/>
      </c>
      <c r="C632" s="29" t="str">
        <f>სააგენტო!C644</f>
        <v>პროცენტი</v>
      </c>
      <c r="D632" s="12">
        <f>სააგენტო!D644</f>
        <v>0</v>
      </c>
      <c r="E632" s="12">
        <f>სააგენტო!E644</f>
        <v>0</v>
      </c>
      <c r="F632" s="43">
        <f>სააგენტო!F644</f>
        <v>0</v>
      </c>
      <c r="G632" s="43">
        <f>სააგენტო!G644</f>
        <v>0</v>
      </c>
      <c r="H632" s="52" t="str">
        <f>სააგენტო!H644</f>
        <v/>
      </c>
      <c r="I632" s="12">
        <f>სააგენტო!I644</f>
        <v>0</v>
      </c>
      <c r="J632" s="12">
        <f>სააგენტო!J644</f>
        <v>0</v>
      </c>
      <c r="K632" s="12">
        <f>სააგენტო!K644</f>
        <v>0</v>
      </c>
      <c r="L632" s="43">
        <f>სააგენტო!L644</f>
        <v>0</v>
      </c>
      <c r="M632" s="52" t="str">
        <f>სააგენტო!M644</f>
        <v/>
      </c>
      <c r="N632" s="62">
        <f>სააგენტო!N644</f>
        <v>0</v>
      </c>
      <c r="O632" s="52" t="str">
        <f>სააგენტო!T644</f>
        <v/>
      </c>
      <c r="P632" s="62">
        <f>G632+სააგენტო!O644-K632</f>
        <v>0</v>
      </c>
    </row>
    <row r="633" spans="1:16" s="6" customFormat="1" ht="18" x14ac:dyDescent="0.25">
      <c r="A633" s="6" t="str">
        <f>სააგენტო!A645</f>
        <v>b</v>
      </c>
      <c r="B633" s="70" t="str">
        <f>სააგენტო!B645</f>
        <v/>
      </c>
      <c r="C633" s="29" t="str">
        <f>სააგენტო!C645</f>
        <v>სუბსიდიები</v>
      </c>
      <c r="D633" s="12">
        <f>სააგენტო!D645</f>
        <v>0</v>
      </c>
      <c r="E633" s="12">
        <f>სააგენტო!E645</f>
        <v>0</v>
      </c>
      <c r="F633" s="43">
        <f>სააგენტო!F645</f>
        <v>0</v>
      </c>
      <c r="G633" s="43">
        <f>სააგენტო!G645</f>
        <v>0</v>
      </c>
      <c r="H633" s="52" t="str">
        <f>სააგენტო!H645</f>
        <v/>
      </c>
      <c r="I633" s="12">
        <f>სააგენტო!I645</f>
        <v>0</v>
      </c>
      <c r="J633" s="12">
        <f>სააგენტო!J645</f>
        <v>0</v>
      </c>
      <c r="K633" s="12">
        <f>სააგენტო!K645</f>
        <v>0</v>
      </c>
      <c r="L633" s="43">
        <f>სააგენტო!L645</f>
        <v>0</v>
      </c>
      <c r="M633" s="52" t="str">
        <f>სააგენტო!M645</f>
        <v/>
      </c>
      <c r="N633" s="62">
        <f>სააგენტო!N645</f>
        <v>0</v>
      </c>
      <c r="O633" s="52" t="str">
        <f>სააგენტო!T645</f>
        <v/>
      </c>
      <c r="P633" s="62">
        <f>G633+სააგენტო!O645-K633</f>
        <v>0</v>
      </c>
    </row>
    <row r="634" spans="1:16" s="6" customFormat="1" ht="18" x14ac:dyDescent="0.25">
      <c r="A634" s="6" t="str">
        <f>სააგენტო!A646</f>
        <v>b</v>
      </c>
      <c r="B634" s="70" t="str">
        <f>სააგენტო!B646</f>
        <v/>
      </c>
      <c r="C634" s="29" t="str">
        <f>სააგენტო!C646</f>
        <v>გრანტები</v>
      </c>
      <c r="D634" s="12">
        <f>სააგენტო!D646</f>
        <v>0</v>
      </c>
      <c r="E634" s="12">
        <f>სააგენტო!E646</f>
        <v>0</v>
      </c>
      <c r="F634" s="43">
        <f>სააგენტო!F646</f>
        <v>0</v>
      </c>
      <c r="G634" s="43">
        <f>სააგენტო!G646</f>
        <v>0</v>
      </c>
      <c r="H634" s="52" t="str">
        <f>სააგენტო!H646</f>
        <v/>
      </c>
      <c r="I634" s="12">
        <f>სააგენტო!I646</f>
        <v>0</v>
      </c>
      <c r="J634" s="12">
        <f>სააგენტო!J646</f>
        <v>0</v>
      </c>
      <c r="K634" s="12">
        <f>სააგენტო!K646</f>
        <v>0</v>
      </c>
      <c r="L634" s="43">
        <f>სააგენტო!L646</f>
        <v>0</v>
      </c>
      <c r="M634" s="52" t="str">
        <f>სააგენტო!M646</f>
        <v/>
      </c>
      <c r="N634" s="62">
        <f>სააგენტო!N646</f>
        <v>0</v>
      </c>
      <c r="O634" s="52" t="str">
        <f>სააგენტო!T646</f>
        <v/>
      </c>
      <c r="P634" s="62">
        <f>G634+სააგენტო!O646-K634</f>
        <v>0</v>
      </c>
    </row>
    <row r="635" spans="1:16" s="6" customFormat="1" ht="18" x14ac:dyDescent="0.25">
      <c r="A635" s="6" t="str">
        <f>სააგენტო!A647</f>
        <v>b</v>
      </c>
      <c r="B635" s="70" t="str">
        <f>სააგენტო!B647</f>
        <v/>
      </c>
      <c r="C635" s="29" t="str">
        <f>სააგენტო!C647</f>
        <v>სოციალური უზრუნველყოფა</v>
      </c>
      <c r="D635" s="11">
        <f>სააგენტო!D647</f>
        <v>6296</v>
      </c>
      <c r="E635" s="11">
        <f>სააგენტო!E647</f>
        <v>7450.32</v>
      </c>
      <c r="F635" s="42">
        <f>სააგენტო!F647</f>
        <v>6409.1</v>
      </c>
      <c r="G635" s="42">
        <f>სააგენტო!G647</f>
        <v>6408.7762899999998</v>
      </c>
      <c r="H635" s="51">
        <f>სააგენტო!H647</f>
        <v>0.99994949212837991</v>
      </c>
      <c r="I635" s="11">
        <f>სააგენტო!I647</f>
        <v>0</v>
      </c>
      <c r="J635" s="11">
        <f>სააგენტო!J647</f>
        <v>378.82989000000043</v>
      </c>
      <c r="K635" s="11">
        <f>სააგენტო!K647</f>
        <v>945.55003000000033</v>
      </c>
      <c r="L635" s="42">
        <f>სააგენტო!L647</f>
        <v>0.32371000000057393</v>
      </c>
      <c r="M635" s="51">
        <f>სააგენტო!M647</f>
        <v>0.86020147993643226</v>
      </c>
      <c r="N635" s="61">
        <f>სააგენტო!N647</f>
        <v>1041.5437099999999</v>
      </c>
      <c r="O635" s="51">
        <f>სააგენტო!T647</f>
        <v>0.98274655182596182</v>
      </c>
      <c r="P635" s="61">
        <f>G635+სააგენტო!O647-K635</f>
        <v>8914.2262599999995</v>
      </c>
    </row>
    <row r="636" spans="1:16" s="6" customFormat="1" ht="18" x14ac:dyDescent="0.25">
      <c r="A636" s="6" t="str">
        <f>სააგენტო!A648</f>
        <v>b</v>
      </c>
      <c r="B636" s="70" t="str">
        <f>სააგენტო!B648</f>
        <v/>
      </c>
      <c r="C636" s="29" t="str">
        <f>სააგენტო!C648</f>
        <v>სხვა ხარჯები</v>
      </c>
      <c r="D636" s="12">
        <f>სააგენტო!D648</f>
        <v>0</v>
      </c>
      <c r="E636" s="12">
        <f>სააგენტო!E648</f>
        <v>0</v>
      </c>
      <c r="F636" s="43">
        <f>სააგენტო!F648</f>
        <v>0</v>
      </c>
      <c r="G636" s="43">
        <f>სააგენტო!G648</f>
        <v>0</v>
      </c>
      <c r="H636" s="52" t="str">
        <f>სააგენტო!H648</f>
        <v/>
      </c>
      <c r="I636" s="12">
        <f>სააგენტო!I648</f>
        <v>0</v>
      </c>
      <c r="J636" s="12">
        <f>სააგენტო!J648</f>
        <v>0</v>
      </c>
      <c r="K636" s="12">
        <f>სააგენტო!K648</f>
        <v>0</v>
      </c>
      <c r="L636" s="43">
        <f>სააგენტო!L648</f>
        <v>0</v>
      </c>
      <c r="M636" s="52" t="str">
        <f>სააგენტო!M648</f>
        <v/>
      </c>
      <c r="N636" s="62">
        <f>სააგენტო!N648</f>
        <v>0</v>
      </c>
      <c r="O636" s="52" t="str">
        <f>სააგენტო!T648</f>
        <v/>
      </c>
      <c r="P636" s="62">
        <f>G636+სააგენტო!O648-K636</f>
        <v>0</v>
      </c>
    </row>
    <row r="637" spans="1:16" s="6" customFormat="1" x14ac:dyDescent="0.25">
      <c r="A637" s="6" t="str">
        <f>სააგენტო!A649</f>
        <v>b</v>
      </c>
      <c r="B637" s="69" t="str">
        <f>სააგენტო!B649</f>
        <v/>
      </c>
      <c r="C637" s="13" t="str">
        <f>სააგენტო!C649</f>
        <v>არაფინანსური აქტივების ზრდა</v>
      </c>
      <c r="D637" s="14">
        <f>სააგენტო!D649</f>
        <v>0</v>
      </c>
      <c r="E637" s="14">
        <f>სააგენტო!E649</f>
        <v>0</v>
      </c>
      <c r="F637" s="44">
        <f>სააგენტო!F649</f>
        <v>0</v>
      </c>
      <c r="G637" s="44">
        <f>სააგენტო!G649</f>
        <v>0</v>
      </c>
      <c r="H637" s="53" t="str">
        <f>სააგენტო!H649</f>
        <v/>
      </c>
      <c r="I637" s="14">
        <f>სააგენტო!I649</f>
        <v>0</v>
      </c>
      <c r="J637" s="14">
        <f>სააგენტო!J649</f>
        <v>0</v>
      </c>
      <c r="K637" s="14">
        <f>სააგენტო!K649</f>
        <v>0</v>
      </c>
      <c r="L637" s="44">
        <f>სააგენტო!L649</f>
        <v>0</v>
      </c>
      <c r="M637" s="53" t="str">
        <f>სააგენტო!M649</f>
        <v/>
      </c>
      <c r="N637" s="63">
        <f>სააგენტო!N649</f>
        <v>0</v>
      </c>
      <c r="O637" s="53" t="str">
        <f>სააგენტო!T649</f>
        <v/>
      </c>
      <c r="P637" s="63">
        <f>G637+სააგენტო!O649-K637</f>
        <v>0</v>
      </c>
    </row>
    <row r="638" spans="1:16" s="6" customFormat="1" x14ac:dyDescent="0.25">
      <c r="A638" s="6" t="str">
        <f>სააგენტო!A650</f>
        <v>b</v>
      </c>
      <c r="B638" s="69" t="str">
        <f>სააგენტო!B650</f>
        <v/>
      </c>
      <c r="C638" s="13" t="str">
        <f>სააგენტო!C650</f>
        <v>ფინანსური აქტივების ზრდა</v>
      </c>
      <c r="D638" s="14">
        <f>სააგენტო!D650</f>
        <v>0</v>
      </c>
      <c r="E638" s="14">
        <f>სააგენტო!E650</f>
        <v>0</v>
      </c>
      <c r="F638" s="44">
        <f>სააგენტო!F650</f>
        <v>0</v>
      </c>
      <c r="G638" s="44">
        <f>სააგენტო!G650</f>
        <v>0</v>
      </c>
      <c r="H638" s="53" t="str">
        <f>სააგენტო!H650</f>
        <v/>
      </c>
      <c r="I638" s="14">
        <f>სააგენტო!I650</f>
        <v>0</v>
      </c>
      <c r="J638" s="14">
        <f>სააგენტო!J650</f>
        <v>0</v>
      </c>
      <c r="K638" s="14">
        <f>სააგენტო!K650</f>
        <v>0</v>
      </c>
      <c r="L638" s="44">
        <f>სააგენტო!L650</f>
        <v>0</v>
      </c>
      <c r="M638" s="53" t="str">
        <f>სააგენტო!M650</f>
        <v/>
      </c>
      <c r="N638" s="63">
        <f>სააგენტო!N650</f>
        <v>0</v>
      </c>
      <c r="O638" s="53" t="str">
        <f>სააგენტო!T650</f>
        <v/>
      </c>
      <c r="P638" s="63">
        <f>G638+სააგენტო!O650-K638</f>
        <v>0</v>
      </c>
    </row>
    <row r="639" spans="1:16" s="6" customFormat="1" ht="15.75" thickBot="1" x14ac:dyDescent="0.3">
      <c r="A639" s="6" t="str">
        <f>სააგენტო!A651</f>
        <v>b</v>
      </c>
      <c r="B639" s="71" t="str">
        <f>სააგენტო!B651</f>
        <v/>
      </c>
      <c r="C639" s="17" t="str">
        <f>სააგენტო!C651</f>
        <v>ვალდებულებების კლება</v>
      </c>
      <c r="D639" s="18">
        <f>სააგენტო!D651</f>
        <v>0</v>
      </c>
      <c r="E639" s="18">
        <f>სააგენტო!E651</f>
        <v>0</v>
      </c>
      <c r="F639" s="46">
        <f>სააგენტო!F651</f>
        <v>0</v>
      </c>
      <c r="G639" s="46">
        <f>სააგენტო!G651</f>
        <v>0</v>
      </c>
      <c r="H639" s="55" t="str">
        <f>სააგენტო!H651</f>
        <v/>
      </c>
      <c r="I639" s="18">
        <f>სააგენტო!I651</f>
        <v>0</v>
      </c>
      <c r="J639" s="18">
        <f>სააგენტო!J651</f>
        <v>0</v>
      </c>
      <c r="K639" s="18">
        <f>სააგენტო!K651</f>
        <v>0</v>
      </c>
      <c r="L639" s="46">
        <f>სააგენტო!L651</f>
        <v>0</v>
      </c>
      <c r="M639" s="55" t="str">
        <f>სააგენტო!M651</f>
        <v/>
      </c>
      <c r="N639" s="65">
        <f>სააგენტო!N651</f>
        <v>0</v>
      </c>
      <c r="O639" s="55" t="str">
        <f>სააგენტო!T651</f>
        <v/>
      </c>
      <c r="P639" s="65">
        <f>G639+სააგენტო!O651-K639</f>
        <v>0</v>
      </c>
    </row>
    <row r="640" spans="1:16" s="6" customFormat="1" ht="17.25" thickTop="1" thickBot="1" x14ac:dyDescent="0.3">
      <c r="A640" s="6" t="str">
        <f>სააგენტო!A652</f>
        <v>a</v>
      </c>
      <c r="B640" s="67" t="str">
        <f>სააგენტო!B652</f>
        <v>35 03 03 03</v>
      </c>
      <c r="C640" s="19" t="str">
        <f>სააგენტო!C652</f>
        <v>ბავშვთა ონკოჰემატოლოგიური მომსახურება</v>
      </c>
      <c r="D640" s="7">
        <f>სააგენტო!D652</f>
        <v>2000</v>
      </c>
      <c r="E640" s="7">
        <f>სააგენტო!E652</f>
        <v>1274</v>
      </c>
      <c r="F640" s="40">
        <f>სააგენტო!F652</f>
        <v>956</v>
      </c>
      <c r="G640" s="40">
        <f>სააგენტო!G652</f>
        <v>955.49993999999992</v>
      </c>
      <c r="H640" s="49">
        <f>სააგენტო!H652</f>
        <v>0.99947692468619243</v>
      </c>
      <c r="I640" s="7">
        <f>სააგენტო!I652</f>
        <v>0</v>
      </c>
      <c r="J640" s="7">
        <f>სააგენტო!J652</f>
        <v>106.16665999999998</v>
      </c>
      <c r="K640" s="7">
        <f>სააგენტო!K652</f>
        <v>106.16665999999987</v>
      </c>
      <c r="L640" s="40">
        <f>სააგენტო!L652</f>
        <v>0.50006000000007589</v>
      </c>
      <c r="M640" s="49">
        <f>სააგენტო!M652</f>
        <v>0.7499999529042386</v>
      </c>
      <c r="N640" s="59">
        <f>სააგენტო!N652</f>
        <v>318.50006000000008</v>
      </c>
      <c r="O640" s="49">
        <f>სააგენტო!T652</f>
        <v>0.9999999529042386</v>
      </c>
      <c r="P640" s="59">
        <f>G640+სააგენტო!O652-K640</f>
        <v>1167.8332800000001</v>
      </c>
    </row>
    <row r="641" spans="1:16" s="6" customFormat="1" ht="18.75" thickTop="1" x14ac:dyDescent="0.25">
      <c r="A641" s="6" t="str">
        <f>სააგენტო!A653</f>
        <v>b</v>
      </c>
      <c r="B641" s="69" t="str">
        <f>სააგენტო!B653</f>
        <v/>
      </c>
      <c r="C641" s="8" t="str">
        <f>სააგენტო!C653</f>
        <v>ხარჯები</v>
      </c>
      <c r="D641" s="9">
        <f>სააგენტო!D653</f>
        <v>2000</v>
      </c>
      <c r="E641" s="9">
        <f>სააგენტო!E653</f>
        <v>1274</v>
      </c>
      <c r="F641" s="41">
        <f>სააგენტო!F653</f>
        <v>956</v>
      </c>
      <c r="G641" s="41">
        <f>სააგენტო!G653</f>
        <v>955.49993999999992</v>
      </c>
      <c r="H641" s="50">
        <f>სააგენტო!H653</f>
        <v>0.99947692468619243</v>
      </c>
      <c r="I641" s="9">
        <f>სააგენტო!I653</f>
        <v>0</v>
      </c>
      <c r="J641" s="9">
        <f>სააგენტო!J653</f>
        <v>106.16665999999998</v>
      </c>
      <c r="K641" s="9">
        <f>სააგენტო!K653</f>
        <v>106.16665999999987</v>
      </c>
      <c r="L641" s="41">
        <f>სააგენტო!L653</f>
        <v>0.50006000000007589</v>
      </c>
      <c r="M641" s="50">
        <f>სააგენტო!M653</f>
        <v>0.7499999529042386</v>
      </c>
      <c r="N641" s="60">
        <f>სააგენტო!N653</f>
        <v>318.50006000000008</v>
      </c>
      <c r="O641" s="50">
        <f>სააგენტო!T653</f>
        <v>0.9999999529042386</v>
      </c>
      <c r="P641" s="60">
        <f>G641+სააგენტო!O653-K641</f>
        <v>1167.8332800000001</v>
      </c>
    </row>
    <row r="642" spans="1:16" s="6" customFormat="1" ht="18" x14ac:dyDescent="0.25">
      <c r="A642" s="6" t="str">
        <f>სააგენტო!A654</f>
        <v>b</v>
      </c>
      <c r="B642" s="70" t="str">
        <f>სააგენტო!B654</f>
        <v/>
      </c>
      <c r="C642" s="29" t="str">
        <f>სააგენტო!C654</f>
        <v>შრომის ანაზღაურება</v>
      </c>
      <c r="D642" s="12">
        <f>სააგენტო!D654</f>
        <v>0</v>
      </c>
      <c r="E642" s="12">
        <f>სააგენტო!E654</f>
        <v>0</v>
      </c>
      <c r="F642" s="43">
        <f>სააგენტო!F654</f>
        <v>0</v>
      </c>
      <c r="G642" s="43">
        <f>სააგენტო!G654</f>
        <v>0</v>
      </c>
      <c r="H642" s="52" t="str">
        <f>სააგენტო!H654</f>
        <v/>
      </c>
      <c r="I642" s="12">
        <f>სააგენტო!I654</f>
        <v>0</v>
      </c>
      <c r="J642" s="12">
        <f>სააგენტო!J654</f>
        <v>0</v>
      </c>
      <c r="K642" s="12">
        <f>სააგენტო!K654</f>
        <v>0</v>
      </c>
      <c r="L642" s="43">
        <f>სააგენტო!L654</f>
        <v>0</v>
      </c>
      <c r="M642" s="52" t="str">
        <f>სააგენტო!M654</f>
        <v/>
      </c>
      <c r="N642" s="62">
        <f>სააგენტო!N654</f>
        <v>0</v>
      </c>
      <c r="O642" s="52" t="str">
        <f>სააგენტო!T654</f>
        <v/>
      </c>
      <c r="P642" s="62">
        <f>G642+სააგენტო!O654-K642</f>
        <v>0</v>
      </c>
    </row>
    <row r="643" spans="1:16" s="6" customFormat="1" ht="18" x14ac:dyDescent="0.25">
      <c r="A643" s="6" t="str">
        <f>სააგენტო!A655</f>
        <v>b</v>
      </c>
      <c r="B643" s="70" t="str">
        <f>სააგენტო!B655</f>
        <v/>
      </c>
      <c r="C643" s="29" t="str">
        <f>სააგენტო!C655</f>
        <v>საქონელი და მომსახურება</v>
      </c>
      <c r="D643" s="12">
        <f>სააგენტო!D655</f>
        <v>0</v>
      </c>
      <c r="E643" s="12">
        <f>სააგენტო!E655</f>
        <v>0</v>
      </c>
      <c r="F643" s="43">
        <f>სააგენტო!F655</f>
        <v>0</v>
      </c>
      <c r="G643" s="43">
        <f>სააგენტო!G655</f>
        <v>0</v>
      </c>
      <c r="H643" s="52" t="str">
        <f>სააგენტო!H655</f>
        <v/>
      </c>
      <c r="I643" s="12">
        <f>სააგენტო!I655</f>
        <v>0</v>
      </c>
      <c r="J643" s="12">
        <f>სააგენტო!J655</f>
        <v>0</v>
      </c>
      <c r="K643" s="12">
        <f>სააგენტო!K655</f>
        <v>0</v>
      </c>
      <c r="L643" s="43">
        <f>სააგენტო!L655</f>
        <v>0</v>
      </c>
      <c r="M643" s="52" t="str">
        <f>სააგენტო!M655</f>
        <v/>
      </c>
      <c r="N643" s="62">
        <f>სააგენტო!N655</f>
        <v>0</v>
      </c>
      <c r="O643" s="52" t="str">
        <f>სააგენტო!T655</f>
        <v/>
      </c>
      <c r="P643" s="62">
        <f>G643+სააგენტო!O655-K643</f>
        <v>0</v>
      </c>
    </row>
    <row r="644" spans="1:16" s="6" customFormat="1" ht="18" x14ac:dyDescent="0.25">
      <c r="A644" s="6" t="str">
        <f>სააგენტო!A656</f>
        <v>b</v>
      </c>
      <c r="B644" s="70" t="str">
        <f>სააგენტო!B656</f>
        <v/>
      </c>
      <c r="C644" s="29" t="str">
        <f>სააგენტო!C656</f>
        <v>პროცენტი</v>
      </c>
      <c r="D644" s="12">
        <f>სააგენტო!D656</f>
        <v>0</v>
      </c>
      <c r="E644" s="12">
        <f>სააგენტო!E656</f>
        <v>0</v>
      </c>
      <c r="F644" s="43">
        <f>სააგენტო!F656</f>
        <v>0</v>
      </c>
      <c r="G644" s="43">
        <f>სააგენტო!G656</f>
        <v>0</v>
      </c>
      <c r="H644" s="52" t="str">
        <f>სააგენტო!H656</f>
        <v/>
      </c>
      <c r="I644" s="12">
        <f>სააგენტო!I656</f>
        <v>0</v>
      </c>
      <c r="J644" s="12">
        <f>სააგენტო!J656</f>
        <v>0</v>
      </c>
      <c r="K644" s="12">
        <f>სააგენტო!K656</f>
        <v>0</v>
      </c>
      <c r="L644" s="43">
        <f>სააგენტო!L656</f>
        <v>0</v>
      </c>
      <c r="M644" s="52" t="str">
        <f>სააგენტო!M656</f>
        <v/>
      </c>
      <c r="N644" s="62">
        <f>სააგენტო!N656</f>
        <v>0</v>
      </c>
      <c r="O644" s="52" t="str">
        <f>სააგენტო!T656</f>
        <v/>
      </c>
      <c r="P644" s="62">
        <f>G644+სააგენტო!O656-K644</f>
        <v>0</v>
      </c>
    </row>
    <row r="645" spans="1:16" s="6" customFormat="1" ht="18" x14ac:dyDescent="0.25">
      <c r="A645" s="6" t="str">
        <f>სააგენტო!A657</f>
        <v>b</v>
      </c>
      <c r="B645" s="70" t="str">
        <f>სააგენტო!B657</f>
        <v/>
      </c>
      <c r="C645" s="29" t="str">
        <f>სააგენტო!C657</f>
        <v>სუბსიდიები</v>
      </c>
      <c r="D645" s="12">
        <f>სააგენტო!D657</f>
        <v>0</v>
      </c>
      <c r="E645" s="12">
        <f>სააგენტო!E657</f>
        <v>0</v>
      </c>
      <c r="F645" s="43">
        <f>სააგენტო!F657</f>
        <v>0</v>
      </c>
      <c r="G645" s="43">
        <f>სააგენტო!G657</f>
        <v>0</v>
      </c>
      <c r="H645" s="52" t="str">
        <f>სააგენტო!H657</f>
        <v/>
      </c>
      <c r="I645" s="12">
        <f>სააგენტო!I657</f>
        <v>0</v>
      </c>
      <c r="J645" s="12">
        <f>სააგენტო!J657</f>
        <v>0</v>
      </c>
      <c r="K645" s="12">
        <f>სააგენტო!K657</f>
        <v>0</v>
      </c>
      <c r="L645" s="43">
        <f>სააგენტო!L657</f>
        <v>0</v>
      </c>
      <c r="M645" s="52" t="str">
        <f>სააგენტო!M657</f>
        <v/>
      </c>
      <c r="N645" s="62">
        <f>სააგენტო!N657</f>
        <v>0</v>
      </c>
      <c r="O645" s="52" t="str">
        <f>სააგენტო!T657</f>
        <v/>
      </c>
      <c r="P645" s="62">
        <f>G645+სააგენტო!O657-K645</f>
        <v>0</v>
      </c>
    </row>
    <row r="646" spans="1:16" s="6" customFormat="1" ht="18" x14ac:dyDescent="0.25">
      <c r="A646" s="6" t="str">
        <f>სააგენტო!A658</f>
        <v>b</v>
      </c>
      <c r="B646" s="70" t="str">
        <f>სააგენტო!B658</f>
        <v/>
      </c>
      <c r="C646" s="29" t="str">
        <f>სააგენტო!C658</f>
        <v>გრანტები</v>
      </c>
      <c r="D646" s="12">
        <f>სააგენტო!D658</f>
        <v>0</v>
      </c>
      <c r="E646" s="12">
        <f>სააგენტო!E658</f>
        <v>0</v>
      </c>
      <c r="F646" s="43">
        <f>სააგენტო!F658</f>
        <v>0</v>
      </c>
      <c r="G646" s="43">
        <f>სააგენტო!G658</f>
        <v>0</v>
      </c>
      <c r="H646" s="52" t="str">
        <f>სააგენტო!H658</f>
        <v/>
      </c>
      <c r="I646" s="12">
        <f>სააგენტო!I658</f>
        <v>0</v>
      </c>
      <c r="J646" s="12">
        <f>სააგენტო!J658</f>
        <v>0</v>
      </c>
      <c r="K646" s="12">
        <f>სააგენტო!K658</f>
        <v>0</v>
      </c>
      <c r="L646" s="43">
        <f>სააგენტო!L658</f>
        <v>0</v>
      </c>
      <c r="M646" s="52" t="str">
        <f>სააგენტო!M658</f>
        <v/>
      </c>
      <c r="N646" s="62">
        <f>სააგენტო!N658</f>
        <v>0</v>
      </c>
      <c r="O646" s="52" t="str">
        <f>სააგენტო!T658</f>
        <v/>
      </c>
      <c r="P646" s="62">
        <f>G646+სააგენტო!O658-K646</f>
        <v>0</v>
      </c>
    </row>
    <row r="647" spans="1:16" s="6" customFormat="1" ht="18" x14ac:dyDescent="0.25">
      <c r="A647" s="6" t="str">
        <f>სააგენტო!A659</f>
        <v>b</v>
      </c>
      <c r="B647" s="70" t="str">
        <f>სააგენტო!B659</f>
        <v/>
      </c>
      <c r="C647" s="29" t="str">
        <f>სააგენტო!C659</f>
        <v>სოციალური უზრუნველყოფა</v>
      </c>
      <c r="D647" s="11">
        <f>სააგენტო!D659</f>
        <v>2000</v>
      </c>
      <c r="E647" s="11">
        <f>სააგენტო!E659</f>
        <v>1274</v>
      </c>
      <c r="F647" s="42">
        <f>სააგენტო!F659</f>
        <v>956</v>
      </c>
      <c r="G647" s="42">
        <f>სააგენტო!G659</f>
        <v>955.49993999999992</v>
      </c>
      <c r="H647" s="51">
        <f>სააგენტო!H659</f>
        <v>0.99947692468619243</v>
      </c>
      <c r="I647" s="11">
        <f>სააგენტო!I659</f>
        <v>0</v>
      </c>
      <c r="J647" s="11">
        <f>სააგენტო!J659</f>
        <v>106.16665999999998</v>
      </c>
      <c r="K647" s="11">
        <f>სააგენტო!K659</f>
        <v>106.16665999999987</v>
      </c>
      <c r="L647" s="42">
        <f>სააგენტო!L659</f>
        <v>0.50006000000007589</v>
      </c>
      <c r="M647" s="51">
        <f>სააგენტო!M659</f>
        <v>0.7499999529042386</v>
      </c>
      <c r="N647" s="61">
        <f>სააგენტო!N659</f>
        <v>318.50006000000008</v>
      </c>
      <c r="O647" s="51">
        <f>სააგენტო!T659</f>
        <v>0.9999999529042386</v>
      </c>
      <c r="P647" s="61">
        <f>G647+სააგენტო!O659-K647</f>
        <v>1167.8332800000001</v>
      </c>
    </row>
    <row r="648" spans="1:16" s="6" customFormat="1" ht="18" x14ac:dyDescent="0.25">
      <c r="A648" s="6" t="str">
        <f>სააგენტო!A660</f>
        <v>b</v>
      </c>
      <c r="B648" s="70" t="str">
        <f>სააგენტო!B660</f>
        <v/>
      </c>
      <c r="C648" s="29" t="str">
        <f>სააგენტო!C660</f>
        <v>სხვა ხარჯები</v>
      </c>
      <c r="D648" s="12">
        <f>სააგენტო!D660</f>
        <v>0</v>
      </c>
      <c r="E648" s="12">
        <f>სააგენტო!E660</f>
        <v>0</v>
      </c>
      <c r="F648" s="43">
        <f>სააგენტო!F660</f>
        <v>0</v>
      </c>
      <c r="G648" s="43">
        <f>სააგენტო!G660</f>
        <v>0</v>
      </c>
      <c r="H648" s="52" t="str">
        <f>სააგენტო!H660</f>
        <v/>
      </c>
      <c r="I648" s="12">
        <f>სააგენტო!I660</f>
        <v>0</v>
      </c>
      <c r="J648" s="12">
        <f>სააგენტო!J660</f>
        <v>0</v>
      </c>
      <c r="K648" s="12">
        <f>სააგენტო!K660</f>
        <v>0</v>
      </c>
      <c r="L648" s="43">
        <f>სააგენტო!L660</f>
        <v>0</v>
      </c>
      <c r="M648" s="52" t="str">
        <f>სააგენტო!M660</f>
        <v/>
      </c>
      <c r="N648" s="62">
        <f>სააგენტო!N660</f>
        <v>0</v>
      </c>
      <c r="O648" s="52" t="str">
        <f>სააგენტო!T660</f>
        <v/>
      </c>
      <c r="P648" s="62">
        <f>G648+სააგენტო!O660-K648</f>
        <v>0</v>
      </c>
    </row>
    <row r="649" spans="1:16" s="6" customFormat="1" x14ac:dyDescent="0.25">
      <c r="A649" s="6" t="str">
        <f>სააგენტო!A661</f>
        <v>b</v>
      </c>
      <c r="B649" s="69" t="str">
        <f>სააგენტო!B661</f>
        <v/>
      </c>
      <c r="C649" s="13" t="str">
        <f>სააგენტო!C661</f>
        <v>არაფინანსური აქტივების ზრდა</v>
      </c>
      <c r="D649" s="14">
        <f>სააგენტო!D661</f>
        <v>0</v>
      </c>
      <c r="E649" s="14">
        <f>სააგენტო!E661</f>
        <v>0</v>
      </c>
      <c r="F649" s="44">
        <f>სააგენტო!F661</f>
        <v>0</v>
      </c>
      <c r="G649" s="44">
        <f>სააგენტო!G661</f>
        <v>0</v>
      </c>
      <c r="H649" s="53" t="str">
        <f>სააგენტო!H661</f>
        <v/>
      </c>
      <c r="I649" s="14">
        <f>სააგენტო!I661</f>
        <v>0</v>
      </c>
      <c r="J649" s="14">
        <f>სააგენტო!J661</f>
        <v>0</v>
      </c>
      <c r="K649" s="14">
        <f>სააგენტო!K661</f>
        <v>0</v>
      </c>
      <c r="L649" s="44">
        <f>სააგენტო!L661</f>
        <v>0</v>
      </c>
      <c r="M649" s="53" t="str">
        <f>სააგენტო!M661</f>
        <v/>
      </c>
      <c r="N649" s="63">
        <f>სააგენტო!N661</f>
        <v>0</v>
      </c>
      <c r="O649" s="53" t="str">
        <f>სააგენტო!T661</f>
        <v/>
      </c>
      <c r="P649" s="63">
        <f>G649+სააგენტო!O661-K649</f>
        <v>0</v>
      </c>
    </row>
    <row r="650" spans="1:16" s="6" customFormat="1" x14ac:dyDescent="0.25">
      <c r="A650" s="6" t="str">
        <f>სააგენტო!A662</f>
        <v>b</v>
      </c>
      <c r="B650" s="69" t="str">
        <f>სააგენტო!B662</f>
        <v/>
      </c>
      <c r="C650" s="13" t="str">
        <f>სააგენტო!C662</f>
        <v>ფინანსური აქტივების ზრდა</v>
      </c>
      <c r="D650" s="14">
        <f>სააგენტო!D662</f>
        <v>0</v>
      </c>
      <c r="E650" s="14">
        <f>სააგენტო!E662</f>
        <v>0</v>
      </c>
      <c r="F650" s="44">
        <f>სააგენტო!F662</f>
        <v>0</v>
      </c>
      <c r="G650" s="44">
        <f>სააგენტო!G662</f>
        <v>0</v>
      </c>
      <c r="H650" s="53" t="str">
        <f>სააგენტო!H662</f>
        <v/>
      </c>
      <c r="I650" s="14">
        <f>სააგენტო!I662</f>
        <v>0</v>
      </c>
      <c r="J650" s="14">
        <f>სააგენტო!J662</f>
        <v>0</v>
      </c>
      <c r="K650" s="14">
        <f>სააგენტო!K662</f>
        <v>0</v>
      </c>
      <c r="L650" s="44">
        <f>სააგენტო!L662</f>
        <v>0</v>
      </c>
      <c r="M650" s="53" t="str">
        <f>სააგენტო!M662</f>
        <v/>
      </c>
      <c r="N650" s="63">
        <f>სააგენტო!N662</f>
        <v>0</v>
      </c>
      <c r="O650" s="53" t="str">
        <f>სააგენტო!T662</f>
        <v/>
      </c>
      <c r="P650" s="63">
        <f>G650+სააგენტო!O662-K650</f>
        <v>0</v>
      </c>
    </row>
    <row r="651" spans="1:16" s="6" customFormat="1" ht="15.75" thickBot="1" x14ac:dyDescent="0.3">
      <c r="A651" s="6" t="str">
        <f>სააგენტო!A663</f>
        <v>b</v>
      </c>
      <c r="B651" s="71" t="str">
        <f>სააგენტო!B663</f>
        <v/>
      </c>
      <c r="C651" s="17" t="str">
        <f>სააგენტო!C663</f>
        <v>ვალდებულებების კლება</v>
      </c>
      <c r="D651" s="18">
        <f>სააგენტო!D663</f>
        <v>0</v>
      </c>
      <c r="E651" s="18">
        <f>სააგენტო!E663</f>
        <v>0</v>
      </c>
      <c r="F651" s="46">
        <f>სააგენტო!F663</f>
        <v>0</v>
      </c>
      <c r="G651" s="46">
        <f>სააგენტო!G663</f>
        <v>0</v>
      </c>
      <c r="H651" s="55" t="str">
        <f>სააგენტო!H663</f>
        <v/>
      </c>
      <c r="I651" s="18">
        <f>სააგენტო!I663</f>
        <v>0</v>
      </c>
      <c r="J651" s="18">
        <f>სააგენტო!J663</f>
        <v>0</v>
      </c>
      <c r="K651" s="18">
        <f>სააგენტო!K663</f>
        <v>0</v>
      </c>
      <c r="L651" s="46">
        <f>სააგენტო!L663</f>
        <v>0</v>
      </c>
      <c r="M651" s="55" t="str">
        <f>სააგენტო!M663</f>
        <v/>
      </c>
      <c r="N651" s="65">
        <f>სააგენტო!N663</f>
        <v>0</v>
      </c>
      <c r="O651" s="55" t="str">
        <f>სააგენტო!T663</f>
        <v/>
      </c>
      <c r="P651" s="65">
        <f>G651+სააგენტო!O663-K651</f>
        <v>0</v>
      </c>
    </row>
    <row r="652" spans="1:16" s="6" customFormat="1" ht="53.25" customHeight="1" thickTop="1" thickBot="1" x14ac:dyDescent="0.3">
      <c r="A652" s="6" t="str">
        <f>სააგენტო!A664</f>
        <v>a</v>
      </c>
      <c r="B652" s="67" t="str">
        <f>სააგენტო!B664</f>
        <v>35 03 03 04 01</v>
      </c>
      <c r="C652" s="19" t="str">
        <f>სააგენტო!C664</f>
        <v>დიალიზი და თირკმლის ტრანსპლანტაცია</v>
      </c>
      <c r="D652" s="7">
        <f>სააგენტო!D664</f>
        <v>13597</v>
      </c>
      <c r="E652" s="7">
        <f>სააგენტო!E664</f>
        <v>22815.565999999999</v>
      </c>
      <c r="F652" s="40">
        <f>სააგენტო!F664</f>
        <v>15802.528</v>
      </c>
      <c r="G652" s="40">
        <f>სააგენტო!G664</f>
        <v>15801.99433</v>
      </c>
      <c r="H652" s="49">
        <f>სააგენტო!H664</f>
        <v>0.99996622882111008</v>
      </c>
      <c r="I652" s="7">
        <f>სააგენტო!I664</f>
        <v>0</v>
      </c>
      <c r="J652" s="7">
        <f>სააგენტო!J664</f>
        <v>1290.6440000000002</v>
      </c>
      <c r="K652" s="7">
        <f>სააგენტო!K664</f>
        <v>2524.4438699999992</v>
      </c>
      <c r="L652" s="40">
        <f>სააგენტო!L664</f>
        <v>0.5336700000007113</v>
      </c>
      <c r="M652" s="49">
        <f>სააგენტო!M664</f>
        <v>0.69259707736376119</v>
      </c>
      <c r="N652" s="59">
        <f>სააგენტო!N664</f>
        <v>7013.5716699999994</v>
      </c>
      <c r="O652" s="49">
        <f>სააგენტო!T664</f>
        <v>1.1815614975319921</v>
      </c>
      <c r="P652" s="59">
        <f>G652+სააგენტო!O664-K652</f>
        <v>21134.95046</v>
      </c>
    </row>
    <row r="653" spans="1:16" s="6" customFormat="1" ht="18.75" thickTop="1" x14ac:dyDescent="0.25">
      <c r="A653" s="6" t="str">
        <f>სააგენტო!A665</f>
        <v>b</v>
      </c>
      <c r="B653" s="69" t="str">
        <f>სააგენტო!B665</f>
        <v/>
      </c>
      <c r="C653" s="8" t="str">
        <f>სააგენტო!C665</f>
        <v>ხარჯები</v>
      </c>
      <c r="D653" s="9">
        <f>სააგენტო!D665</f>
        <v>13597</v>
      </c>
      <c r="E653" s="9">
        <f>სააგენტო!E665</f>
        <v>22815.565999999999</v>
      </c>
      <c r="F653" s="41">
        <f>სააგენტო!F665</f>
        <v>15802.528</v>
      </c>
      <c r="G653" s="41">
        <f>სააგენტო!G665</f>
        <v>15801.99433</v>
      </c>
      <c r="H653" s="50">
        <f>სააგენტო!H665</f>
        <v>0.99996622882111008</v>
      </c>
      <c r="I653" s="9">
        <f>სააგენტო!I665</f>
        <v>0</v>
      </c>
      <c r="J653" s="9">
        <f>სააგენტო!J665</f>
        <v>1290.6440000000002</v>
      </c>
      <c r="K653" s="9">
        <f>სააგენტო!K665</f>
        <v>2524.4438699999992</v>
      </c>
      <c r="L653" s="41">
        <f>სააგენტო!L665</f>
        <v>0.5336700000007113</v>
      </c>
      <c r="M653" s="50">
        <f>სააგენტო!M665</f>
        <v>0.69259707736376119</v>
      </c>
      <c r="N653" s="60">
        <f>სააგენტო!N665</f>
        <v>7013.5716699999994</v>
      </c>
      <c r="O653" s="50">
        <f>სააგენტო!T665</f>
        <v>1.1815614975319921</v>
      </c>
      <c r="P653" s="60">
        <f>G653+სააგენტო!O665-K653</f>
        <v>21134.95046</v>
      </c>
    </row>
    <row r="654" spans="1:16" s="6" customFormat="1" ht="18" x14ac:dyDescent="0.25">
      <c r="A654" s="6" t="str">
        <f>სააგენტო!A666</f>
        <v>b</v>
      </c>
      <c r="B654" s="70" t="str">
        <f>სააგენტო!B666</f>
        <v/>
      </c>
      <c r="C654" s="29" t="str">
        <f>სააგენტო!C666</f>
        <v>შრომის ანაზღაურება</v>
      </c>
      <c r="D654" s="12">
        <f>სააგენტო!D666</f>
        <v>0</v>
      </c>
      <c r="E654" s="12">
        <f>სააგენტო!E666</f>
        <v>0</v>
      </c>
      <c r="F654" s="43">
        <f>სააგენტო!F666</f>
        <v>0</v>
      </c>
      <c r="G654" s="43">
        <f>სააგენტო!G666</f>
        <v>0</v>
      </c>
      <c r="H654" s="52" t="str">
        <f>სააგენტო!H666</f>
        <v/>
      </c>
      <c r="I654" s="12">
        <f>სააგენტო!I666</f>
        <v>0</v>
      </c>
      <c r="J654" s="12">
        <f>სააგენტო!J666</f>
        <v>0</v>
      </c>
      <c r="K654" s="12">
        <f>სააგენტო!K666</f>
        <v>0</v>
      </c>
      <c r="L654" s="43">
        <f>სააგენტო!L666</f>
        <v>0</v>
      </c>
      <c r="M654" s="52" t="str">
        <f>სააგენტო!M666</f>
        <v/>
      </c>
      <c r="N654" s="62">
        <f>სააგენტო!N666</f>
        <v>0</v>
      </c>
      <c r="O654" s="52" t="str">
        <f>სააგენტო!T666</f>
        <v/>
      </c>
      <c r="P654" s="62">
        <f>G654+სააგენტო!O666-K654</f>
        <v>0</v>
      </c>
    </row>
    <row r="655" spans="1:16" s="6" customFormat="1" ht="18" x14ac:dyDescent="0.25">
      <c r="A655" s="6" t="str">
        <f>სააგენტო!A667</f>
        <v>b</v>
      </c>
      <c r="B655" s="70" t="str">
        <f>სააგენტო!B667</f>
        <v/>
      </c>
      <c r="C655" s="29" t="str">
        <f>სააგენტო!C667</f>
        <v>საქონელი და მომსახურება</v>
      </c>
      <c r="D655" s="11">
        <f>სააგენტო!D667</f>
        <v>36</v>
      </c>
      <c r="E655" s="11">
        <f>სააგენტო!E667</f>
        <v>36</v>
      </c>
      <c r="F655" s="42">
        <f>სააგენტო!F667</f>
        <v>27</v>
      </c>
      <c r="G655" s="42">
        <f>სააგენტო!G667</f>
        <v>27</v>
      </c>
      <c r="H655" s="51">
        <f>სააგენტო!H667</f>
        <v>1</v>
      </c>
      <c r="I655" s="11">
        <f>სააგენტო!I667</f>
        <v>0</v>
      </c>
      <c r="J655" s="11">
        <f>სააგენტო!J667</f>
        <v>3</v>
      </c>
      <c r="K655" s="11">
        <f>სააგენტო!K667</f>
        <v>3</v>
      </c>
      <c r="L655" s="42">
        <f>სააგენტო!L667</f>
        <v>0</v>
      </c>
      <c r="M655" s="51">
        <f>სააგენტო!M667</f>
        <v>0.75</v>
      </c>
      <c r="N655" s="61">
        <f>სააგენტო!N667</f>
        <v>9</v>
      </c>
      <c r="O655" s="51">
        <f>სააგენტო!T667</f>
        <v>1</v>
      </c>
      <c r="P655" s="61">
        <f>G655+სააგენტო!O667-K655</f>
        <v>33</v>
      </c>
    </row>
    <row r="656" spans="1:16" s="6" customFormat="1" ht="18" x14ac:dyDescent="0.25">
      <c r="A656" s="6" t="str">
        <f>სააგენტო!A668</f>
        <v>b</v>
      </c>
      <c r="B656" s="70" t="str">
        <f>სააგენტო!B668</f>
        <v/>
      </c>
      <c r="C656" s="29" t="str">
        <f>სააგენტო!C668</f>
        <v>პროცენტი</v>
      </c>
      <c r="D656" s="12">
        <f>სააგენტო!D668</f>
        <v>0</v>
      </c>
      <c r="E656" s="12">
        <f>სააგენტო!E668</f>
        <v>0</v>
      </c>
      <c r="F656" s="43">
        <f>სააგენტო!F668</f>
        <v>0</v>
      </c>
      <c r="G656" s="43">
        <f>სააგენტო!G668</f>
        <v>0</v>
      </c>
      <c r="H656" s="52" t="str">
        <f>სააგენტო!H668</f>
        <v/>
      </c>
      <c r="I656" s="12">
        <f>სააგენტო!I668</f>
        <v>0</v>
      </c>
      <c r="J656" s="12">
        <f>სააგენტო!J668</f>
        <v>0</v>
      </c>
      <c r="K656" s="12">
        <f>სააგენტო!K668</f>
        <v>0</v>
      </c>
      <c r="L656" s="43">
        <f>სააგენტო!L668</f>
        <v>0</v>
      </c>
      <c r="M656" s="52" t="str">
        <f>სააგენტო!M668</f>
        <v/>
      </c>
      <c r="N656" s="62">
        <f>სააგენტო!N668</f>
        <v>0</v>
      </c>
      <c r="O656" s="52" t="str">
        <f>სააგენტო!T668</f>
        <v/>
      </c>
      <c r="P656" s="62">
        <f>G656+სააგენტო!O668-K656</f>
        <v>0</v>
      </c>
    </row>
    <row r="657" spans="1:16" s="6" customFormat="1" ht="18" x14ac:dyDescent="0.25">
      <c r="A657" s="6" t="str">
        <f>სააგენტო!A669</f>
        <v>b</v>
      </c>
      <c r="B657" s="70" t="str">
        <f>სააგენტო!B669</f>
        <v/>
      </c>
      <c r="C657" s="29" t="str">
        <f>სააგენტო!C669</f>
        <v>სუბსიდიები</v>
      </c>
      <c r="D657" s="12">
        <f>სააგენტო!D669</f>
        <v>0</v>
      </c>
      <c r="E657" s="12">
        <f>სააგენტო!E669</f>
        <v>0</v>
      </c>
      <c r="F657" s="43">
        <f>სააგენტო!F669</f>
        <v>0</v>
      </c>
      <c r="G657" s="43">
        <f>სააგენტო!G669</f>
        <v>0</v>
      </c>
      <c r="H657" s="52" t="str">
        <f>სააგენტო!H669</f>
        <v/>
      </c>
      <c r="I657" s="12">
        <f>სააგენტო!I669</f>
        <v>0</v>
      </c>
      <c r="J657" s="12">
        <f>სააგენტო!J669</f>
        <v>0</v>
      </c>
      <c r="K657" s="12">
        <f>სააგენტო!K669</f>
        <v>0</v>
      </c>
      <c r="L657" s="43">
        <f>სააგენტო!L669</f>
        <v>0</v>
      </c>
      <c r="M657" s="52" t="str">
        <f>სააგენტო!M669</f>
        <v/>
      </c>
      <c r="N657" s="62">
        <f>სააგენტო!N669</f>
        <v>0</v>
      </c>
      <c r="O657" s="52" t="str">
        <f>სააგენტო!T669</f>
        <v/>
      </c>
      <c r="P657" s="62">
        <f>G657+სააგენტო!O669-K657</f>
        <v>0</v>
      </c>
    </row>
    <row r="658" spans="1:16" s="6" customFormat="1" ht="18" x14ac:dyDescent="0.25">
      <c r="A658" s="6" t="str">
        <f>სააგენტო!A670</f>
        <v>b</v>
      </c>
      <c r="B658" s="70" t="str">
        <f>სააგენტო!B670</f>
        <v/>
      </c>
      <c r="C658" s="29" t="str">
        <f>სააგენტო!C670</f>
        <v>გრანტები</v>
      </c>
      <c r="D658" s="12">
        <f>სააგენტო!D670</f>
        <v>0</v>
      </c>
      <c r="E658" s="12">
        <f>სააგენტო!E670</f>
        <v>0</v>
      </c>
      <c r="F658" s="43">
        <f>სააგენტო!F670</f>
        <v>0</v>
      </c>
      <c r="G658" s="43">
        <f>სააგენტო!G670</f>
        <v>0</v>
      </c>
      <c r="H658" s="52" t="str">
        <f>სააგენტო!H670</f>
        <v/>
      </c>
      <c r="I658" s="12">
        <f>სააგენტო!I670</f>
        <v>0</v>
      </c>
      <c r="J658" s="12">
        <f>სააგენტო!J670</f>
        <v>0</v>
      </c>
      <c r="K658" s="12">
        <f>სააგენტო!K670</f>
        <v>0</v>
      </c>
      <c r="L658" s="43">
        <f>სააგენტო!L670</f>
        <v>0</v>
      </c>
      <c r="M658" s="52" t="str">
        <f>სააგენტო!M670</f>
        <v/>
      </c>
      <c r="N658" s="62">
        <f>სააგენტო!N670</f>
        <v>0</v>
      </c>
      <c r="O658" s="52" t="str">
        <f>სააგენტო!T670</f>
        <v/>
      </c>
      <c r="P658" s="62">
        <f>G658+სააგენტო!O670-K658</f>
        <v>0</v>
      </c>
    </row>
    <row r="659" spans="1:16" s="6" customFormat="1" ht="18" x14ac:dyDescent="0.25">
      <c r="A659" s="6" t="str">
        <f>სააგენტო!A671</f>
        <v>b</v>
      </c>
      <c r="B659" s="70" t="str">
        <f>სააგენტო!B671</f>
        <v/>
      </c>
      <c r="C659" s="29" t="str">
        <f>სააგენტო!C671</f>
        <v>სოციალური უზრუნველყოფა</v>
      </c>
      <c r="D659" s="11">
        <f>სააგენტო!D671</f>
        <v>13561</v>
      </c>
      <c r="E659" s="11">
        <f>სააგენტო!E671</f>
        <v>22779.565999999999</v>
      </c>
      <c r="F659" s="42">
        <f>სააგენტო!F671</f>
        <v>15775.528</v>
      </c>
      <c r="G659" s="42">
        <f>სააგენტო!G671</f>
        <v>15774.99433</v>
      </c>
      <c r="H659" s="51">
        <f>სააგენტო!H671</f>
        <v>0.99996617102134389</v>
      </c>
      <c r="I659" s="11">
        <f>სააგენტო!I671</f>
        <v>0</v>
      </c>
      <c r="J659" s="11">
        <f>სააგენტო!J671</f>
        <v>1287.6440000000002</v>
      </c>
      <c r="K659" s="11">
        <f>სააგენტო!K671</f>
        <v>2521.4438699999992</v>
      </c>
      <c r="L659" s="42">
        <f>სააგენტო!L671</f>
        <v>0.5336700000007113</v>
      </c>
      <c r="M659" s="51">
        <f>სააგენტო!M671</f>
        <v>0.69250635986655762</v>
      </c>
      <c r="N659" s="61">
        <f>სააგენტო!N671</f>
        <v>7004.5716699999994</v>
      </c>
      <c r="O659" s="51">
        <f>სააგენტო!T671</f>
        <v>1.1818484307383206</v>
      </c>
      <c r="P659" s="61">
        <f>G659+სააგენტო!O671-K659</f>
        <v>21101.95046</v>
      </c>
    </row>
    <row r="660" spans="1:16" s="6" customFormat="1" ht="18" x14ac:dyDescent="0.25">
      <c r="A660" s="6" t="str">
        <f>სააგენტო!A672</f>
        <v>b</v>
      </c>
      <c r="B660" s="70" t="str">
        <f>სააგენტო!B672</f>
        <v/>
      </c>
      <c r="C660" s="29" t="str">
        <f>სააგენტო!C672</f>
        <v>სხვა ხარჯები</v>
      </c>
      <c r="D660" s="12">
        <f>სააგენტო!D672</f>
        <v>0</v>
      </c>
      <c r="E660" s="12">
        <f>სააგენტო!E672</f>
        <v>0</v>
      </c>
      <c r="F660" s="43">
        <f>სააგენტო!F672</f>
        <v>0</v>
      </c>
      <c r="G660" s="43">
        <f>სააგენტო!G672</f>
        <v>0</v>
      </c>
      <c r="H660" s="52" t="str">
        <f>სააგენტო!H672</f>
        <v/>
      </c>
      <c r="I660" s="12">
        <f>სააგენტო!I672</f>
        <v>0</v>
      </c>
      <c r="J660" s="12">
        <f>სააგენტო!J672</f>
        <v>0</v>
      </c>
      <c r="K660" s="12">
        <f>სააგენტო!K672</f>
        <v>0</v>
      </c>
      <c r="L660" s="43">
        <f>სააგენტო!L672</f>
        <v>0</v>
      </c>
      <c r="M660" s="52" t="str">
        <f>სააგენტო!M672</f>
        <v/>
      </c>
      <c r="N660" s="62">
        <f>სააგენტო!N672</f>
        <v>0</v>
      </c>
      <c r="O660" s="52" t="str">
        <f>სააგენტო!T672</f>
        <v/>
      </c>
      <c r="P660" s="62">
        <f>G660+სააგენტო!O672-K660</f>
        <v>0</v>
      </c>
    </row>
    <row r="661" spans="1:16" s="6" customFormat="1" x14ac:dyDescent="0.25">
      <c r="A661" s="6" t="str">
        <f>სააგენტო!A673</f>
        <v>b</v>
      </c>
      <c r="B661" s="69" t="str">
        <f>სააგენტო!B673</f>
        <v/>
      </c>
      <c r="C661" s="13" t="str">
        <f>სააგენტო!C673</f>
        <v>არაფინანსური აქტივების ზრდა</v>
      </c>
      <c r="D661" s="14">
        <f>სააგენტო!D673</f>
        <v>0</v>
      </c>
      <c r="E661" s="14">
        <f>სააგენტო!E673</f>
        <v>0</v>
      </c>
      <c r="F661" s="44">
        <f>სააგენტო!F673</f>
        <v>0</v>
      </c>
      <c r="G661" s="44">
        <f>სააგენტო!G673</f>
        <v>0</v>
      </c>
      <c r="H661" s="53" t="str">
        <f>სააგენტო!H673</f>
        <v/>
      </c>
      <c r="I661" s="14">
        <f>სააგენტო!I673</f>
        <v>0</v>
      </c>
      <c r="J661" s="14">
        <f>სააგენტო!J673</f>
        <v>0</v>
      </c>
      <c r="K661" s="14">
        <f>სააგენტო!K673</f>
        <v>0</v>
      </c>
      <c r="L661" s="44">
        <f>სააგენტო!L673</f>
        <v>0</v>
      </c>
      <c r="M661" s="53" t="str">
        <f>სააგენტო!M673</f>
        <v/>
      </c>
      <c r="N661" s="63">
        <f>სააგენტო!N673</f>
        <v>0</v>
      </c>
      <c r="O661" s="53" t="str">
        <f>სააგენტო!T673</f>
        <v/>
      </c>
      <c r="P661" s="63">
        <f>G661+სააგენტო!O673-K661</f>
        <v>0</v>
      </c>
    </row>
    <row r="662" spans="1:16" s="6" customFormat="1" x14ac:dyDescent="0.25">
      <c r="A662" s="6" t="str">
        <f>სააგენტო!A674</f>
        <v>b</v>
      </c>
      <c r="B662" s="69" t="str">
        <f>სააგენტო!B674</f>
        <v/>
      </c>
      <c r="C662" s="13" t="str">
        <f>სააგენტო!C674</f>
        <v>ფინანსური აქტივების ზრდა</v>
      </c>
      <c r="D662" s="14">
        <f>სააგენტო!D674</f>
        <v>0</v>
      </c>
      <c r="E662" s="14">
        <f>სააგენტო!E674</f>
        <v>0</v>
      </c>
      <c r="F662" s="44">
        <f>სააგენტო!F674</f>
        <v>0</v>
      </c>
      <c r="G662" s="44">
        <f>სააგენტო!G674</f>
        <v>0</v>
      </c>
      <c r="H662" s="53" t="str">
        <f>სააგენტო!H674</f>
        <v/>
      </c>
      <c r="I662" s="14">
        <f>სააგენტო!I674</f>
        <v>0</v>
      </c>
      <c r="J662" s="14">
        <f>სააგენტო!J674</f>
        <v>0</v>
      </c>
      <c r="K662" s="14">
        <f>სააგენტო!K674</f>
        <v>0</v>
      </c>
      <c r="L662" s="44">
        <f>სააგენტო!L674</f>
        <v>0</v>
      </c>
      <c r="M662" s="53" t="str">
        <f>სააგენტო!M674</f>
        <v/>
      </c>
      <c r="N662" s="63">
        <f>სააგენტო!N674</f>
        <v>0</v>
      </c>
      <c r="O662" s="53" t="str">
        <f>სააგენტო!T674</f>
        <v/>
      </c>
      <c r="P662" s="63">
        <f>G662+სააგენტო!O674-K662</f>
        <v>0</v>
      </c>
    </row>
    <row r="663" spans="1:16" s="6" customFormat="1" ht="15.75" thickBot="1" x14ac:dyDescent="0.3">
      <c r="A663" s="6" t="str">
        <f>სააგენტო!A675</f>
        <v>b</v>
      </c>
      <c r="B663" s="71" t="str">
        <f>სააგენტო!B675</f>
        <v/>
      </c>
      <c r="C663" s="17" t="str">
        <f>სააგენტო!C675</f>
        <v>ვალდებულებების კლება</v>
      </c>
      <c r="D663" s="18">
        <f>სააგენტო!D675</f>
        <v>0</v>
      </c>
      <c r="E663" s="18">
        <f>სააგენტო!E675</f>
        <v>0</v>
      </c>
      <c r="F663" s="46">
        <f>სააგენტო!F675</f>
        <v>0</v>
      </c>
      <c r="G663" s="46">
        <f>სააგენტო!G675</f>
        <v>0</v>
      </c>
      <c r="H663" s="55" t="str">
        <f>სააგენტო!H675</f>
        <v/>
      </c>
      <c r="I663" s="18">
        <f>სააგენტო!I675</f>
        <v>0</v>
      </c>
      <c r="J663" s="18">
        <f>სააგენტო!J675</f>
        <v>0</v>
      </c>
      <c r="K663" s="18">
        <f>სააგენტო!K675</f>
        <v>0</v>
      </c>
      <c r="L663" s="46">
        <f>სააგენტო!L675</f>
        <v>0</v>
      </c>
      <c r="M663" s="55" t="str">
        <f>სააგენტო!M675</f>
        <v/>
      </c>
      <c r="N663" s="65">
        <f>სააგენტო!N675</f>
        <v>0</v>
      </c>
      <c r="O663" s="55" t="str">
        <f>სააგენტო!T675</f>
        <v/>
      </c>
      <c r="P663" s="65">
        <f>G663+სააგენტო!O675-K663</f>
        <v>0</v>
      </c>
    </row>
    <row r="664" spans="1:16" s="6" customFormat="1" ht="51" customHeight="1" thickTop="1" thickBot="1" x14ac:dyDescent="0.3">
      <c r="A664" s="6" t="str">
        <f>სააგენტო!A676</f>
        <v>a</v>
      </c>
      <c r="B664" s="67" t="str">
        <f>სააგენტო!B676</f>
        <v>35 03 03 05</v>
      </c>
      <c r="C664" s="19" t="str">
        <f>სააგენტო!C676</f>
        <v>ინკურაბელურ პაციენტთა პალიატიური მზრუნველობა</v>
      </c>
      <c r="D664" s="7">
        <f>სააგენტო!D676</f>
        <v>2500</v>
      </c>
      <c r="E664" s="7">
        <f>სააგენტო!E676</f>
        <v>1516</v>
      </c>
      <c r="F664" s="40">
        <f>სააგენტო!F676</f>
        <v>1185.5</v>
      </c>
      <c r="G664" s="40">
        <f>სააგენტო!G676</f>
        <v>1184.71237</v>
      </c>
      <c r="H664" s="49">
        <f>სააგენტო!H676</f>
        <v>0.99933561366512014</v>
      </c>
      <c r="I664" s="7">
        <f>სააგენტო!I676</f>
        <v>0</v>
      </c>
      <c r="J664" s="7">
        <f>სააგენტო!J676</f>
        <v>69.562499999999972</v>
      </c>
      <c r="K664" s="7">
        <f>სააგენტო!K676</f>
        <v>320.34233999999992</v>
      </c>
      <c r="L664" s="40">
        <f>სააგენტო!L676</f>
        <v>0.78763000000003558</v>
      </c>
      <c r="M664" s="49">
        <f>სააგენტო!M676</f>
        <v>0.78147253957783636</v>
      </c>
      <c r="N664" s="59">
        <f>სააგენტო!N676</f>
        <v>331.28763000000004</v>
      </c>
      <c r="O664" s="49">
        <f>სააგენტო!T676</f>
        <v>1.0163669986807389</v>
      </c>
      <c r="P664" s="59">
        <f>G664+სააგენტო!O676-K664</f>
        <v>1517.4700300000002</v>
      </c>
    </row>
    <row r="665" spans="1:16" s="6" customFormat="1" ht="18.75" thickTop="1" x14ac:dyDescent="0.25">
      <c r="A665" s="6" t="str">
        <f>სააგენტო!A677</f>
        <v>b</v>
      </c>
      <c r="B665" s="69" t="str">
        <f>სააგენტო!B677</f>
        <v/>
      </c>
      <c r="C665" s="8" t="str">
        <f>სააგენტო!C677</f>
        <v>ხარჯები</v>
      </c>
      <c r="D665" s="9">
        <f>სააგენტო!D677</f>
        <v>2500</v>
      </c>
      <c r="E665" s="9">
        <f>სააგენტო!E677</f>
        <v>1516</v>
      </c>
      <c r="F665" s="41">
        <f>სააგენტო!F677</f>
        <v>1185.5</v>
      </c>
      <c r="G665" s="41">
        <f>სააგენტო!G677</f>
        <v>1184.71237</v>
      </c>
      <c r="H665" s="50">
        <f>სააგენტო!H677</f>
        <v>0.99933561366512014</v>
      </c>
      <c r="I665" s="9">
        <f>სააგენტო!I677</f>
        <v>0</v>
      </c>
      <c r="J665" s="9">
        <f>სააგენტო!J677</f>
        <v>69.562499999999972</v>
      </c>
      <c r="K665" s="9">
        <f>სააგენტო!K677</f>
        <v>320.34233999999992</v>
      </c>
      <c r="L665" s="41">
        <f>სააგენტო!L677</f>
        <v>0.78763000000003558</v>
      </c>
      <c r="M665" s="50">
        <f>სააგენტო!M677</f>
        <v>0.78147253957783636</v>
      </c>
      <c r="N665" s="60">
        <f>სააგენტო!N677</f>
        <v>331.28763000000004</v>
      </c>
      <c r="O665" s="50">
        <f>სააგენტო!T677</f>
        <v>1.0163669986807389</v>
      </c>
      <c r="P665" s="60">
        <f>G665+სააგენტო!O677-K665</f>
        <v>1517.4700300000002</v>
      </c>
    </row>
    <row r="666" spans="1:16" s="6" customFormat="1" ht="18" x14ac:dyDescent="0.25">
      <c r="A666" s="6" t="str">
        <f>სააგენტო!A678</f>
        <v>b</v>
      </c>
      <c r="B666" s="70" t="str">
        <f>სააგენტო!B678</f>
        <v/>
      </c>
      <c r="C666" s="29" t="str">
        <f>სააგენტო!C678</f>
        <v>შრომის ანაზღაურება</v>
      </c>
      <c r="D666" s="12">
        <f>სააგენტო!D678</f>
        <v>0</v>
      </c>
      <c r="E666" s="12">
        <f>სააგენტო!E678</f>
        <v>0</v>
      </c>
      <c r="F666" s="43">
        <f>სააგენტო!F678</f>
        <v>0</v>
      </c>
      <c r="G666" s="43">
        <f>სააგენტო!G678</f>
        <v>0</v>
      </c>
      <c r="H666" s="52" t="str">
        <f>სააგენტო!H678</f>
        <v/>
      </c>
      <c r="I666" s="12">
        <f>სააგენტო!I678</f>
        <v>0</v>
      </c>
      <c r="J666" s="12">
        <f>სააგენტო!J678</f>
        <v>0</v>
      </c>
      <c r="K666" s="12">
        <f>სააგენტო!K678</f>
        <v>0</v>
      </c>
      <c r="L666" s="43">
        <f>სააგენტო!L678</f>
        <v>0</v>
      </c>
      <c r="M666" s="52" t="str">
        <f>სააგენტო!M678</f>
        <v/>
      </c>
      <c r="N666" s="62">
        <f>სააგენტო!N678</f>
        <v>0</v>
      </c>
      <c r="O666" s="52" t="str">
        <f>სააგენტო!T678</f>
        <v/>
      </c>
      <c r="P666" s="62">
        <f>G666+სააგენტო!O678-K666</f>
        <v>0</v>
      </c>
    </row>
    <row r="667" spans="1:16" s="6" customFormat="1" ht="18" x14ac:dyDescent="0.25">
      <c r="A667" s="6" t="str">
        <f>სააგენტო!A679</f>
        <v>b</v>
      </c>
      <c r="B667" s="70" t="str">
        <f>სააგენტო!B679</f>
        <v/>
      </c>
      <c r="C667" s="29" t="str">
        <f>სააგენტო!C679</f>
        <v>საქონელი და მომსახურება</v>
      </c>
      <c r="D667" s="11">
        <f>სააგენტო!D679</f>
        <v>286</v>
      </c>
      <c r="E667" s="11">
        <f>სააგენტო!E679</f>
        <v>290.56</v>
      </c>
      <c r="F667" s="42">
        <f>სააგენტო!F679</f>
        <v>217.06</v>
      </c>
      <c r="G667" s="42">
        <f>სააგენტო!G679</f>
        <v>216.88499999999999</v>
      </c>
      <c r="H667" s="51">
        <f>სააგენტო!H679</f>
        <v>0.99919377130747256</v>
      </c>
      <c r="I667" s="11">
        <f>სააგენტო!I679</f>
        <v>0</v>
      </c>
      <c r="J667" s="11">
        <f>სააგენტო!J679</f>
        <v>23.664999999999992</v>
      </c>
      <c r="K667" s="11">
        <f>სააგენტო!K679</f>
        <v>23.664999999999992</v>
      </c>
      <c r="L667" s="42">
        <f>სააგენტო!L679</f>
        <v>0.17500000000001137</v>
      </c>
      <c r="M667" s="51">
        <f>სააგენტო!M679</f>
        <v>0.7464379129955947</v>
      </c>
      <c r="N667" s="61">
        <f>სააგენტო!N679</f>
        <v>73.675000000000011</v>
      </c>
      <c r="O667" s="51">
        <f>სააგენტო!T679</f>
        <v>0.99113780286343611</v>
      </c>
      <c r="P667" s="61">
        <f>G667+სააგენტო!O679-K667</f>
        <v>264.32000000000005</v>
      </c>
    </row>
    <row r="668" spans="1:16" s="6" customFormat="1" ht="18" x14ac:dyDescent="0.25">
      <c r="A668" s="6" t="str">
        <f>სააგენტო!A680</f>
        <v>b</v>
      </c>
      <c r="B668" s="70" t="str">
        <f>სააგენტო!B680</f>
        <v/>
      </c>
      <c r="C668" s="29" t="str">
        <f>სააგენტო!C680</f>
        <v>პროცენტი</v>
      </c>
      <c r="D668" s="12">
        <f>სააგენტო!D680</f>
        <v>0</v>
      </c>
      <c r="E668" s="12">
        <f>სააგენტო!E680</f>
        <v>0</v>
      </c>
      <c r="F668" s="43">
        <f>სააგენტო!F680</f>
        <v>0</v>
      </c>
      <c r="G668" s="43">
        <f>სააგენტო!G680</f>
        <v>0</v>
      </c>
      <c r="H668" s="52" t="str">
        <f>სააგენტო!H680</f>
        <v/>
      </c>
      <c r="I668" s="12">
        <f>სააგენტო!I680</f>
        <v>0</v>
      </c>
      <c r="J668" s="12">
        <f>სააგენტო!J680</f>
        <v>0</v>
      </c>
      <c r="K668" s="12">
        <f>სააგენტო!K680</f>
        <v>0</v>
      </c>
      <c r="L668" s="43">
        <f>სააგენტო!L680</f>
        <v>0</v>
      </c>
      <c r="M668" s="52" t="str">
        <f>სააგენტო!M680</f>
        <v/>
      </c>
      <c r="N668" s="62">
        <f>სააგენტო!N680</f>
        <v>0</v>
      </c>
      <c r="O668" s="52" t="str">
        <f>სააგენტო!T680</f>
        <v/>
      </c>
      <c r="P668" s="62">
        <f>G668+სააგენტო!O680-K668</f>
        <v>0</v>
      </c>
    </row>
    <row r="669" spans="1:16" s="6" customFormat="1" ht="18" x14ac:dyDescent="0.25">
      <c r="A669" s="6" t="str">
        <f>სააგენტო!A681</f>
        <v>b</v>
      </c>
      <c r="B669" s="70" t="str">
        <f>სააგენტო!B681</f>
        <v/>
      </c>
      <c r="C669" s="29" t="str">
        <f>სააგენტო!C681</f>
        <v>სუბსიდიები</v>
      </c>
      <c r="D669" s="12">
        <f>სააგენტო!D681</f>
        <v>0</v>
      </c>
      <c r="E669" s="12">
        <f>სააგენტო!E681</f>
        <v>0</v>
      </c>
      <c r="F669" s="43">
        <f>სააგენტო!F681</f>
        <v>0</v>
      </c>
      <c r="G669" s="43">
        <f>სააგენტო!G681</f>
        <v>0</v>
      </c>
      <c r="H669" s="52" t="str">
        <f>სააგენტო!H681</f>
        <v/>
      </c>
      <c r="I669" s="12">
        <f>სააგენტო!I681</f>
        <v>0</v>
      </c>
      <c r="J669" s="12">
        <f>სააგენტო!J681</f>
        <v>0</v>
      </c>
      <c r="K669" s="12">
        <f>სააგენტო!K681</f>
        <v>0</v>
      </c>
      <c r="L669" s="43">
        <f>სააგენტო!L681</f>
        <v>0</v>
      </c>
      <c r="M669" s="52" t="str">
        <f>სააგენტო!M681</f>
        <v/>
      </c>
      <c r="N669" s="62">
        <f>სააგენტო!N681</f>
        <v>0</v>
      </c>
      <c r="O669" s="52" t="str">
        <f>სააგენტო!T681</f>
        <v/>
      </c>
      <c r="P669" s="62">
        <f>G669+სააგენტო!O681-K669</f>
        <v>0</v>
      </c>
    </row>
    <row r="670" spans="1:16" s="6" customFormat="1" ht="18" x14ac:dyDescent="0.25">
      <c r="A670" s="6" t="str">
        <f>სააგენტო!A682</f>
        <v>b</v>
      </c>
      <c r="B670" s="70" t="str">
        <f>სააგენტო!B682</f>
        <v/>
      </c>
      <c r="C670" s="29" t="str">
        <f>სააგენტო!C682</f>
        <v>გრანტები</v>
      </c>
      <c r="D670" s="12">
        <f>სააგენტო!D682</f>
        <v>0</v>
      </c>
      <c r="E670" s="12">
        <f>სააგენტო!E682</f>
        <v>0</v>
      </c>
      <c r="F670" s="43">
        <f>სააგენტო!F682</f>
        <v>0</v>
      </c>
      <c r="G670" s="43">
        <f>სააგენტო!G682</f>
        <v>0</v>
      </c>
      <c r="H670" s="52" t="str">
        <f>სააგენტო!H682</f>
        <v/>
      </c>
      <c r="I670" s="12">
        <f>სააგენტო!I682</f>
        <v>0</v>
      </c>
      <c r="J670" s="12">
        <f>სააგენტო!J682</f>
        <v>0</v>
      </c>
      <c r="K670" s="12">
        <f>სააგენტო!K682</f>
        <v>0</v>
      </c>
      <c r="L670" s="43">
        <f>სააგენტო!L682</f>
        <v>0</v>
      </c>
      <c r="M670" s="52" t="str">
        <f>სააგენტო!M682</f>
        <v/>
      </c>
      <c r="N670" s="62">
        <f>სააგენტო!N682</f>
        <v>0</v>
      </c>
      <c r="O670" s="52" t="str">
        <f>სააგენტო!T682</f>
        <v/>
      </c>
      <c r="P670" s="62">
        <f>G670+სააგენტო!O682-K670</f>
        <v>0</v>
      </c>
    </row>
    <row r="671" spans="1:16" s="6" customFormat="1" ht="18" x14ac:dyDescent="0.25">
      <c r="A671" s="6" t="str">
        <f>სააგენტო!A683</f>
        <v>b</v>
      </c>
      <c r="B671" s="70" t="str">
        <f>სააგენტო!B683</f>
        <v/>
      </c>
      <c r="C671" s="29" t="str">
        <f>სააგენტო!C683</f>
        <v>სოციალური უზრუნველყოფა</v>
      </c>
      <c r="D671" s="11">
        <f>სააგენტო!D683</f>
        <v>2214</v>
      </c>
      <c r="E671" s="11">
        <f>სააგენტო!E683</f>
        <v>1225.44</v>
      </c>
      <c r="F671" s="42">
        <f>სააგენტო!F683</f>
        <v>968.44</v>
      </c>
      <c r="G671" s="42">
        <f>სააგენტო!G683</f>
        <v>967.82736999999997</v>
      </c>
      <c r="H671" s="51">
        <f>სააგენტო!H683</f>
        <v>0.99936740531163515</v>
      </c>
      <c r="I671" s="11">
        <f>სააგენტო!I683</f>
        <v>0</v>
      </c>
      <c r="J671" s="11">
        <f>სააგენტო!J683</f>
        <v>45.89749999999998</v>
      </c>
      <c r="K671" s="11">
        <f>სააგენტო!K683</f>
        <v>296.67733999999996</v>
      </c>
      <c r="L671" s="42">
        <f>სააგენტო!L683</f>
        <v>0.61263000000008105</v>
      </c>
      <c r="M671" s="51">
        <f>სააგენტო!M683</f>
        <v>0.78977948328763536</v>
      </c>
      <c r="N671" s="61">
        <f>სააგენტო!N683</f>
        <v>257.61263000000008</v>
      </c>
      <c r="O671" s="51">
        <f>სააგენტო!T683</f>
        <v>1.0223490093354224</v>
      </c>
      <c r="P671" s="61">
        <f>G671+სააგენტო!O683-K671</f>
        <v>1253.15003</v>
      </c>
    </row>
    <row r="672" spans="1:16" s="6" customFormat="1" ht="18" x14ac:dyDescent="0.25">
      <c r="A672" s="6" t="str">
        <f>სააგენტო!A684</f>
        <v>b</v>
      </c>
      <c r="B672" s="70" t="str">
        <f>სააგენტო!B684</f>
        <v/>
      </c>
      <c r="C672" s="29" t="str">
        <f>სააგენტო!C684</f>
        <v>სხვა ხარჯები</v>
      </c>
      <c r="D672" s="12">
        <f>სააგენტო!D684</f>
        <v>0</v>
      </c>
      <c r="E672" s="12">
        <f>სააგენტო!E684</f>
        <v>0</v>
      </c>
      <c r="F672" s="43">
        <f>სააგენტო!F684</f>
        <v>0</v>
      </c>
      <c r="G672" s="43">
        <f>სააგენტო!G684</f>
        <v>0</v>
      </c>
      <c r="H672" s="52" t="str">
        <f>სააგენტო!H684</f>
        <v/>
      </c>
      <c r="I672" s="12">
        <f>სააგენტო!I684</f>
        <v>0</v>
      </c>
      <c r="J672" s="12">
        <f>სააგენტო!J684</f>
        <v>0</v>
      </c>
      <c r="K672" s="12">
        <f>სააგენტო!K684</f>
        <v>0</v>
      </c>
      <c r="L672" s="43">
        <f>სააგენტო!L684</f>
        <v>0</v>
      </c>
      <c r="M672" s="52" t="str">
        <f>სააგენტო!M684</f>
        <v/>
      </c>
      <c r="N672" s="62">
        <f>სააგენტო!N684</f>
        <v>0</v>
      </c>
      <c r="O672" s="52" t="str">
        <f>სააგენტო!T684</f>
        <v/>
      </c>
      <c r="P672" s="62">
        <f>G672+სააგენტო!O684-K672</f>
        <v>0</v>
      </c>
    </row>
    <row r="673" spans="1:16" s="6" customFormat="1" x14ac:dyDescent="0.25">
      <c r="A673" s="6" t="str">
        <f>სააგენტო!A685</f>
        <v>b</v>
      </c>
      <c r="B673" s="69" t="str">
        <f>სააგენტო!B685</f>
        <v/>
      </c>
      <c r="C673" s="13" t="str">
        <f>სააგენტო!C685</f>
        <v>არაფინანსური აქტივების ზრდა</v>
      </c>
      <c r="D673" s="14">
        <f>სააგენტო!D685</f>
        <v>0</v>
      </c>
      <c r="E673" s="14">
        <f>სააგენტო!E685</f>
        <v>0</v>
      </c>
      <c r="F673" s="44">
        <f>სააგენტო!F685</f>
        <v>0</v>
      </c>
      <c r="G673" s="44">
        <f>სააგენტო!G685</f>
        <v>0</v>
      </c>
      <c r="H673" s="53" t="str">
        <f>სააგენტო!H685</f>
        <v/>
      </c>
      <c r="I673" s="14">
        <f>სააგენტო!I685</f>
        <v>0</v>
      </c>
      <c r="J673" s="14">
        <f>სააგენტო!J685</f>
        <v>0</v>
      </c>
      <c r="K673" s="14">
        <f>სააგენტო!K685</f>
        <v>0</v>
      </c>
      <c r="L673" s="44">
        <f>სააგენტო!L685</f>
        <v>0</v>
      </c>
      <c r="M673" s="53" t="str">
        <f>სააგენტო!M685</f>
        <v/>
      </c>
      <c r="N673" s="63">
        <f>სააგენტო!N685</f>
        <v>0</v>
      </c>
      <c r="O673" s="53" t="str">
        <f>სააგენტო!T685</f>
        <v/>
      </c>
      <c r="P673" s="63">
        <f>G673+სააგენტო!O685-K673</f>
        <v>0</v>
      </c>
    </row>
    <row r="674" spans="1:16" s="6" customFormat="1" x14ac:dyDescent="0.25">
      <c r="A674" s="6" t="str">
        <f>სააგენტო!A686</f>
        <v>b</v>
      </c>
      <c r="B674" s="69" t="str">
        <f>სააგენტო!B686</f>
        <v/>
      </c>
      <c r="C674" s="13" t="str">
        <f>სააგენტო!C686</f>
        <v>ფინანსური აქტივების ზრდა</v>
      </c>
      <c r="D674" s="14">
        <f>სააგენტო!D686</f>
        <v>0</v>
      </c>
      <c r="E674" s="14">
        <f>სააგენტო!E686</f>
        <v>0</v>
      </c>
      <c r="F674" s="44">
        <f>სააგენტო!F686</f>
        <v>0</v>
      </c>
      <c r="G674" s="44">
        <f>სააგენტო!G686</f>
        <v>0</v>
      </c>
      <c r="H674" s="53" t="str">
        <f>სააგენტო!H686</f>
        <v/>
      </c>
      <c r="I674" s="14">
        <f>სააგენტო!I686</f>
        <v>0</v>
      </c>
      <c r="J674" s="14">
        <f>სააგენტო!J686</f>
        <v>0</v>
      </c>
      <c r="K674" s="14">
        <f>სააგენტო!K686</f>
        <v>0</v>
      </c>
      <c r="L674" s="44">
        <f>სააგენტო!L686</f>
        <v>0</v>
      </c>
      <c r="M674" s="53" t="str">
        <f>სააგენტო!M686</f>
        <v/>
      </c>
      <c r="N674" s="63">
        <f>სააგენტო!N686</f>
        <v>0</v>
      </c>
      <c r="O674" s="53" t="str">
        <f>სააგენტო!T686</f>
        <v/>
      </c>
      <c r="P674" s="63">
        <f>G674+სააგენტო!O686-K674</f>
        <v>0</v>
      </c>
    </row>
    <row r="675" spans="1:16" s="6" customFormat="1" ht="15.75" thickBot="1" x14ac:dyDescent="0.3">
      <c r="A675" s="6" t="str">
        <f>სააგენტო!A687</f>
        <v>b</v>
      </c>
      <c r="B675" s="71" t="str">
        <f>სააგენტო!B687</f>
        <v/>
      </c>
      <c r="C675" s="17" t="str">
        <f>სააგენტო!C687</f>
        <v>ვალდებულებების კლება</v>
      </c>
      <c r="D675" s="18">
        <f>სააგენტო!D687</f>
        <v>0</v>
      </c>
      <c r="E675" s="18">
        <f>სააგენტო!E687</f>
        <v>0</v>
      </c>
      <c r="F675" s="46">
        <f>სააგენტო!F687</f>
        <v>0</v>
      </c>
      <c r="G675" s="46">
        <f>სააგენტო!G687</f>
        <v>0</v>
      </c>
      <c r="H675" s="55" t="str">
        <f>სააგენტო!H687</f>
        <v/>
      </c>
      <c r="I675" s="18">
        <f>სააგენტო!I687</f>
        <v>0</v>
      </c>
      <c r="J675" s="18">
        <f>სააგენტო!J687</f>
        <v>0</v>
      </c>
      <c r="K675" s="18">
        <f>სააგენტო!K687</f>
        <v>0</v>
      </c>
      <c r="L675" s="46">
        <f>სააგენტო!L687</f>
        <v>0</v>
      </c>
      <c r="M675" s="55" t="str">
        <f>სააგენტო!M687</f>
        <v/>
      </c>
      <c r="N675" s="65">
        <f>სააგენტო!N687</f>
        <v>0</v>
      </c>
      <c r="O675" s="55" t="str">
        <f>სააგენტო!T687</f>
        <v/>
      </c>
      <c r="P675" s="65">
        <f>G675+სააგენტო!O687-K675</f>
        <v>0</v>
      </c>
    </row>
    <row r="676" spans="1:16" s="6" customFormat="1" ht="33" thickTop="1" thickBot="1" x14ac:dyDescent="0.3">
      <c r="A676" s="6" t="str">
        <f>სააგენტო!A688</f>
        <v>a</v>
      </c>
      <c r="B676" s="67" t="str">
        <f>სააგენტო!B688</f>
        <v>35 03 03 06</v>
      </c>
      <c r="C676" s="19" t="s">
        <v>247</v>
      </c>
      <c r="D676" s="7">
        <f>სააგენტო!D688</f>
        <v>6000</v>
      </c>
      <c r="E676" s="7">
        <f>სააგენტო!E688</f>
        <v>5961.52</v>
      </c>
      <c r="F676" s="40">
        <f>სააგენტო!F688</f>
        <v>4137.0200000000004</v>
      </c>
      <c r="G676" s="40">
        <f>სააგენტო!G688</f>
        <v>4136.2347599999994</v>
      </c>
      <c r="H676" s="49">
        <f>სააგენტო!H688</f>
        <v>0.99981019187724474</v>
      </c>
      <c r="I676" s="7">
        <f>სააგენტო!I688</f>
        <v>0</v>
      </c>
      <c r="J676" s="7">
        <f>სააგენტო!J688</f>
        <v>218.8750799999998</v>
      </c>
      <c r="K676" s="7">
        <f>სააგენტო!K688</f>
        <v>431.91046999999935</v>
      </c>
      <c r="L676" s="40">
        <f>სააგენტო!L688</f>
        <v>0.78524000000106753</v>
      </c>
      <c r="M676" s="49">
        <f>სააგენტო!M688</f>
        <v>0.69382217286866421</v>
      </c>
      <c r="N676" s="59">
        <f>სააგენტო!N688</f>
        <v>1825.2852400000011</v>
      </c>
      <c r="O676" s="49">
        <f>სააგენტო!T688</f>
        <v>0.92324352849608804</v>
      </c>
      <c r="P676" s="59">
        <f>G676+სააგენტო!O688-K676</f>
        <v>6444.1242899999997</v>
      </c>
    </row>
    <row r="677" spans="1:16" s="6" customFormat="1" ht="18.75" thickTop="1" x14ac:dyDescent="0.25">
      <c r="A677" s="6" t="str">
        <f>სააგენტო!A689</f>
        <v>b</v>
      </c>
      <c r="B677" s="69" t="str">
        <f>სააგენტო!B689</f>
        <v/>
      </c>
      <c r="C677" s="8" t="str">
        <f>სააგენტო!C689</f>
        <v>ხარჯები</v>
      </c>
      <c r="D677" s="9">
        <f>სააგენტო!D689</f>
        <v>6000</v>
      </c>
      <c r="E677" s="9">
        <f>სააგენტო!E689</f>
        <v>5961.52</v>
      </c>
      <c r="F677" s="41">
        <f>სააგენტო!F689</f>
        <v>4137.0200000000004</v>
      </c>
      <c r="G677" s="41">
        <f>სააგენტო!G689</f>
        <v>4136.2347599999994</v>
      </c>
      <c r="H677" s="50">
        <f>სააგენტო!H689</f>
        <v>0.99981019187724474</v>
      </c>
      <c r="I677" s="9">
        <f>სააგენტო!I689</f>
        <v>0</v>
      </c>
      <c r="J677" s="9">
        <f>სააგენტო!J689</f>
        <v>218.8750799999998</v>
      </c>
      <c r="K677" s="9">
        <f>სააგენტო!K689</f>
        <v>431.91046999999935</v>
      </c>
      <c r="L677" s="41">
        <f>სააგენტო!L689</f>
        <v>0.78524000000106753</v>
      </c>
      <c r="M677" s="50">
        <f>სააგენტო!M689</f>
        <v>0.69382217286866421</v>
      </c>
      <c r="N677" s="60">
        <f>სააგენტო!N689</f>
        <v>1825.2852400000011</v>
      </c>
      <c r="O677" s="50">
        <f>სააგენტო!T689</f>
        <v>0.92324352849608804</v>
      </c>
      <c r="P677" s="60">
        <f>G677+სააგენტო!O689-K677</f>
        <v>6444.1242899999997</v>
      </c>
    </row>
    <row r="678" spans="1:16" s="6" customFormat="1" ht="18" x14ac:dyDescent="0.25">
      <c r="A678" s="6" t="str">
        <f>სააგენტო!A690</f>
        <v>b</v>
      </c>
      <c r="B678" s="70" t="str">
        <f>სააგენტო!B690</f>
        <v/>
      </c>
      <c r="C678" s="29" t="str">
        <f>სააგენტო!C690</f>
        <v>შრომის ანაზღაურება</v>
      </c>
      <c r="D678" s="12">
        <f>სააგენტო!D690</f>
        <v>0</v>
      </c>
      <c r="E678" s="12">
        <f>სააგენტო!E690</f>
        <v>0</v>
      </c>
      <c r="F678" s="43">
        <f>სააგენტო!F690</f>
        <v>0</v>
      </c>
      <c r="G678" s="43">
        <f>სააგენტო!G690</f>
        <v>0</v>
      </c>
      <c r="H678" s="52" t="str">
        <f>სააგენტო!H690</f>
        <v/>
      </c>
      <c r="I678" s="12">
        <f>სააგენტო!I690</f>
        <v>0</v>
      </c>
      <c r="J678" s="12">
        <f>სააგენტო!J690</f>
        <v>0</v>
      </c>
      <c r="K678" s="12">
        <f>სააგენტო!K690</f>
        <v>0</v>
      </c>
      <c r="L678" s="43">
        <f>სააგენტო!L690</f>
        <v>0</v>
      </c>
      <c r="M678" s="52" t="str">
        <f>სააგენტო!M690</f>
        <v/>
      </c>
      <c r="N678" s="62">
        <f>სააგენტო!N690</f>
        <v>0</v>
      </c>
      <c r="O678" s="52" t="str">
        <f>სააგენტო!T690</f>
        <v/>
      </c>
      <c r="P678" s="62">
        <f>G678+სააგენტო!O690-K678</f>
        <v>0</v>
      </c>
    </row>
    <row r="679" spans="1:16" s="6" customFormat="1" ht="18" x14ac:dyDescent="0.25">
      <c r="A679" s="6" t="str">
        <f>სააგენტო!A691</f>
        <v>b</v>
      </c>
      <c r="B679" s="70" t="str">
        <f>სააგენტო!B691</f>
        <v/>
      </c>
      <c r="C679" s="29" t="str">
        <f>სააგენტო!C691</f>
        <v>საქონელი და მომსახურება</v>
      </c>
      <c r="D679" s="11">
        <f>სააგენტო!D691</f>
        <v>144</v>
      </c>
      <c r="E679" s="11">
        <f>სააგენტო!E691</f>
        <v>153</v>
      </c>
      <c r="F679" s="42">
        <f>სააგენტო!F691</f>
        <v>90</v>
      </c>
      <c r="G679" s="42">
        <f>სააგენტო!G691</f>
        <v>90</v>
      </c>
      <c r="H679" s="51">
        <f>სააგენტო!H691</f>
        <v>1</v>
      </c>
      <c r="I679" s="11">
        <f>სააგენტო!I691</f>
        <v>0</v>
      </c>
      <c r="J679" s="11">
        <f>სააგენტო!J691</f>
        <v>9</v>
      </c>
      <c r="K679" s="11">
        <f>სააგენტო!K691</f>
        <v>18</v>
      </c>
      <c r="L679" s="42">
        <f>სააგენტო!L691</f>
        <v>0</v>
      </c>
      <c r="M679" s="51">
        <f>სააგენტო!M691</f>
        <v>0.58823529411764708</v>
      </c>
      <c r="N679" s="61">
        <f>სააგენტო!N691</f>
        <v>63</v>
      </c>
      <c r="O679" s="51">
        <f>სააგენტო!T691</f>
        <v>0.94117647058823528</v>
      </c>
      <c r="P679" s="61">
        <f>G679+სააგენტო!O691-K679</f>
        <v>117</v>
      </c>
    </row>
    <row r="680" spans="1:16" s="6" customFormat="1" ht="18" x14ac:dyDescent="0.25">
      <c r="A680" s="6" t="str">
        <f>სააგენტო!A692</f>
        <v>b</v>
      </c>
      <c r="B680" s="70" t="str">
        <f>სააგენტო!B692</f>
        <v/>
      </c>
      <c r="C680" s="29" t="str">
        <f>სააგენტო!C692</f>
        <v>პროცენტი</v>
      </c>
      <c r="D680" s="12">
        <f>სააგენტო!D692</f>
        <v>0</v>
      </c>
      <c r="E680" s="12">
        <f>სააგენტო!E692</f>
        <v>0</v>
      </c>
      <c r="F680" s="43">
        <f>სააგენტო!F692</f>
        <v>0</v>
      </c>
      <c r="G680" s="43">
        <f>სააგენტო!G692</f>
        <v>0</v>
      </c>
      <c r="H680" s="52" t="str">
        <f>სააგენტო!H692</f>
        <v/>
      </c>
      <c r="I680" s="12">
        <f>სააგენტო!I692</f>
        <v>0</v>
      </c>
      <c r="J680" s="12">
        <f>სააგენტო!J692</f>
        <v>0</v>
      </c>
      <c r="K680" s="12">
        <f>სააგენტო!K692</f>
        <v>0</v>
      </c>
      <c r="L680" s="43">
        <f>სააგენტო!L692</f>
        <v>0</v>
      </c>
      <c r="M680" s="52" t="str">
        <f>სააგენტო!M692</f>
        <v/>
      </c>
      <c r="N680" s="62">
        <f>სააგენტო!N692</f>
        <v>0</v>
      </c>
      <c r="O680" s="52" t="str">
        <f>სააგენტო!T692</f>
        <v/>
      </c>
      <c r="P680" s="62">
        <f>G680+სააგენტო!O692-K680</f>
        <v>0</v>
      </c>
    </row>
    <row r="681" spans="1:16" s="6" customFormat="1" ht="18" x14ac:dyDescent="0.25">
      <c r="A681" s="6" t="str">
        <f>სააგენტო!A693</f>
        <v>b</v>
      </c>
      <c r="B681" s="70" t="str">
        <f>სააგენტო!B693</f>
        <v/>
      </c>
      <c r="C681" s="29" t="str">
        <f>სააგენტო!C693</f>
        <v>სუბსიდიები</v>
      </c>
      <c r="D681" s="12">
        <f>სააგენტო!D693</f>
        <v>0</v>
      </c>
      <c r="E681" s="12">
        <f>სააგენტო!E693</f>
        <v>0</v>
      </c>
      <c r="F681" s="43">
        <f>სააგენტო!F693</f>
        <v>0</v>
      </c>
      <c r="G681" s="43">
        <f>სააგენტო!G693</f>
        <v>0</v>
      </c>
      <c r="H681" s="52" t="str">
        <f>სააგენტო!H693</f>
        <v/>
      </c>
      <c r="I681" s="12">
        <f>სააგენტო!I693</f>
        <v>0</v>
      </c>
      <c r="J681" s="12">
        <f>სააგენტო!J693</f>
        <v>0</v>
      </c>
      <c r="K681" s="12">
        <f>სააგენტო!K693</f>
        <v>0</v>
      </c>
      <c r="L681" s="43">
        <f>სააგენტო!L693</f>
        <v>0</v>
      </c>
      <c r="M681" s="52" t="str">
        <f>სააგენტო!M693</f>
        <v/>
      </c>
      <c r="N681" s="62">
        <f>სააგენტო!N693</f>
        <v>0</v>
      </c>
      <c r="O681" s="52" t="str">
        <f>სააგენტო!T693</f>
        <v/>
      </c>
      <c r="P681" s="62">
        <f>G681+სააგენტო!O693-K681</f>
        <v>0</v>
      </c>
    </row>
    <row r="682" spans="1:16" s="6" customFormat="1" ht="18" x14ac:dyDescent="0.25">
      <c r="A682" s="6" t="str">
        <f>სააგენტო!A694</f>
        <v>b</v>
      </c>
      <c r="B682" s="70" t="str">
        <f>სააგენტო!B694</f>
        <v/>
      </c>
      <c r="C682" s="29" t="str">
        <f>სააგენტო!C694</f>
        <v>გრანტები</v>
      </c>
      <c r="D682" s="12">
        <f>სააგენტო!D694</f>
        <v>0</v>
      </c>
      <c r="E682" s="12">
        <f>სააგენტო!E694</f>
        <v>0</v>
      </c>
      <c r="F682" s="43">
        <f>სააგენტო!F694</f>
        <v>0</v>
      </c>
      <c r="G682" s="43">
        <f>სააგენტო!G694</f>
        <v>0</v>
      </c>
      <c r="H682" s="52" t="str">
        <f>სააგენტო!H694</f>
        <v/>
      </c>
      <c r="I682" s="12">
        <f>სააგენტო!I694</f>
        <v>0</v>
      </c>
      <c r="J682" s="12">
        <f>სააგენტო!J694</f>
        <v>0</v>
      </c>
      <c r="K682" s="12">
        <f>სააგენტო!K694</f>
        <v>0</v>
      </c>
      <c r="L682" s="43">
        <f>სააგენტო!L694</f>
        <v>0</v>
      </c>
      <c r="M682" s="52" t="str">
        <f>სააგენტო!M694</f>
        <v/>
      </c>
      <c r="N682" s="62">
        <f>სააგენტო!N694</f>
        <v>0</v>
      </c>
      <c r="O682" s="52" t="str">
        <f>სააგენტო!T694</f>
        <v/>
      </c>
      <c r="P682" s="62">
        <f>G682+სააგენტო!O694-K682</f>
        <v>0</v>
      </c>
    </row>
    <row r="683" spans="1:16" s="6" customFormat="1" ht="18" x14ac:dyDescent="0.25">
      <c r="A683" s="6" t="str">
        <f>სააგენტო!A695</f>
        <v>b</v>
      </c>
      <c r="B683" s="70" t="str">
        <f>სააგენტო!B695</f>
        <v/>
      </c>
      <c r="C683" s="29" t="str">
        <f>სააგენტო!C695</f>
        <v>სოციალური უზრუნველყოფა</v>
      </c>
      <c r="D683" s="11">
        <f>სააგენტო!D695</f>
        <v>5856</v>
      </c>
      <c r="E683" s="11">
        <f>სააგენტო!E695</f>
        <v>5808.52</v>
      </c>
      <c r="F683" s="42">
        <f>სააგენტო!F695</f>
        <v>4047.02</v>
      </c>
      <c r="G683" s="42">
        <f>სააგენტო!G695</f>
        <v>4046.2347599999998</v>
      </c>
      <c r="H683" s="51">
        <f>სააგენტო!H695</f>
        <v>0.99980597081309208</v>
      </c>
      <c r="I683" s="11">
        <f>სააგენტო!I695</f>
        <v>0</v>
      </c>
      <c r="J683" s="11">
        <f>სააგენტო!J695</f>
        <v>209.8750799999998</v>
      </c>
      <c r="K683" s="11">
        <f>სააგენტო!K695</f>
        <v>413.9104699999998</v>
      </c>
      <c r="L683" s="42">
        <f>სააგენტო!L695</f>
        <v>0.78524000000015803</v>
      </c>
      <c r="M683" s="51">
        <f>სააგენტო!M695</f>
        <v>0.69660339639013025</v>
      </c>
      <c r="N683" s="61">
        <f>სააგენტო!N695</f>
        <v>1762.2852400000006</v>
      </c>
      <c r="O683" s="51">
        <f>სააგენტო!T695</f>
        <v>0.92277116373878365</v>
      </c>
      <c r="P683" s="61">
        <f>G683+სააგენტო!O695-K683</f>
        <v>6327.1242900000007</v>
      </c>
    </row>
    <row r="684" spans="1:16" s="6" customFormat="1" ht="18" x14ac:dyDescent="0.25">
      <c r="A684" s="6" t="str">
        <f>სააგენტო!A696</f>
        <v>b</v>
      </c>
      <c r="B684" s="70" t="str">
        <f>სააგენტო!B696</f>
        <v/>
      </c>
      <c r="C684" s="29" t="str">
        <f>სააგენტო!C696</f>
        <v>სხვა ხარჯები</v>
      </c>
      <c r="D684" s="12">
        <f>სააგენტო!D696</f>
        <v>0</v>
      </c>
      <c r="E684" s="12">
        <f>სააგენტო!E696</f>
        <v>0</v>
      </c>
      <c r="F684" s="43">
        <f>სააგენტო!F696</f>
        <v>0</v>
      </c>
      <c r="G684" s="43">
        <f>სააგენტო!G696</f>
        <v>0</v>
      </c>
      <c r="H684" s="52" t="str">
        <f>სააგენტო!H696</f>
        <v/>
      </c>
      <c r="I684" s="12">
        <f>სააგენტო!I696</f>
        <v>0</v>
      </c>
      <c r="J684" s="12">
        <f>სააგენტო!J696</f>
        <v>0</v>
      </c>
      <c r="K684" s="12">
        <f>სააგენტო!K696</f>
        <v>0</v>
      </c>
      <c r="L684" s="43">
        <f>სააგენტო!L696</f>
        <v>0</v>
      </c>
      <c r="M684" s="52" t="str">
        <f>სააგენტო!M696</f>
        <v/>
      </c>
      <c r="N684" s="62">
        <f>სააგენტო!N696</f>
        <v>0</v>
      </c>
      <c r="O684" s="52" t="str">
        <f>სააგენტო!T696</f>
        <v/>
      </c>
      <c r="P684" s="62">
        <f>G684+სააგენტო!O696-K684</f>
        <v>0</v>
      </c>
    </row>
    <row r="685" spans="1:16" s="6" customFormat="1" x14ac:dyDescent="0.25">
      <c r="A685" s="6" t="str">
        <f>სააგენტო!A697</f>
        <v>b</v>
      </c>
      <c r="B685" s="69" t="str">
        <f>სააგენტო!B697</f>
        <v/>
      </c>
      <c r="C685" s="13" t="str">
        <f>სააგენტო!C697</f>
        <v>არაფინანსური აქტივების ზრდა</v>
      </c>
      <c r="D685" s="14">
        <f>სააგენტო!D697</f>
        <v>0</v>
      </c>
      <c r="E685" s="14">
        <f>სააგენტო!E697</f>
        <v>0</v>
      </c>
      <c r="F685" s="44">
        <f>სააგენტო!F697</f>
        <v>0</v>
      </c>
      <c r="G685" s="44">
        <f>სააგენტო!G697</f>
        <v>0</v>
      </c>
      <c r="H685" s="53" t="str">
        <f>სააგენტო!H697</f>
        <v/>
      </c>
      <c r="I685" s="14">
        <f>სააგენტო!I697</f>
        <v>0</v>
      </c>
      <c r="J685" s="14">
        <f>სააგენტო!J697</f>
        <v>0</v>
      </c>
      <c r="K685" s="14">
        <f>სააგენტო!K697</f>
        <v>0</v>
      </c>
      <c r="L685" s="44">
        <f>სააგენტო!L697</f>
        <v>0</v>
      </c>
      <c r="M685" s="53" t="str">
        <f>სააგენტო!M697</f>
        <v/>
      </c>
      <c r="N685" s="63">
        <f>სააგენტო!N697</f>
        <v>0</v>
      </c>
      <c r="O685" s="53" t="str">
        <f>სააგენტო!T697</f>
        <v/>
      </c>
      <c r="P685" s="63">
        <f>G685+სააგენტო!O697-K685</f>
        <v>0</v>
      </c>
    </row>
    <row r="686" spans="1:16" s="6" customFormat="1" x14ac:dyDescent="0.25">
      <c r="A686" s="6" t="str">
        <f>სააგენტო!A698</f>
        <v>b</v>
      </c>
      <c r="B686" s="69" t="str">
        <f>სააგენტო!B698</f>
        <v/>
      </c>
      <c r="C686" s="13" t="str">
        <f>სააგენტო!C698</f>
        <v>ფინანსური აქტივების ზრდა</v>
      </c>
      <c r="D686" s="14">
        <f>სააგენტო!D698</f>
        <v>0</v>
      </c>
      <c r="E686" s="14">
        <f>სააგენტო!E698</f>
        <v>0</v>
      </c>
      <c r="F686" s="44">
        <f>სააგენტო!F698</f>
        <v>0</v>
      </c>
      <c r="G686" s="44">
        <f>სააგენტო!G698</f>
        <v>0</v>
      </c>
      <c r="H686" s="53" t="str">
        <f>სააგენტო!H698</f>
        <v/>
      </c>
      <c r="I686" s="14">
        <f>სააგენტო!I698</f>
        <v>0</v>
      </c>
      <c r="J686" s="14">
        <f>სააგენტო!J698</f>
        <v>0</v>
      </c>
      <c r="K686" s="14">
        <f>სააგენტო!K698</f>
        <v>0</v>
      </c>
      <c r="L686" s="44">
        <f>სააგენტო!L698</f>
        <v>0</v>
      </c>
      <c r="M686" s="53" t="str">
        <f>სააგენტო!M698</f>
        <v/>
      </c>
      <c r="N686" s="63">
        <f>სააგენტო!N698</f>
        <v>0</v>
      </c>
      <c r="O686" s="53" t="str">
        <f>სააგენტო!T698</f>
        <v/>
      </c>
      <c r="P686" s="63">
        <f>G686+სააგენტო!O698-K686</f>
        <v>0</v>
      </c>
    </row>
    <row r="687" spans="1:16" s="6" customFormat="1" ht="15.75" thickBot="1" x14ac:dyDescent="0.3">
      <c r="A687" s="6" t="str">
        <f>სააგენტო!A699</f>
        <v>b</v>
      </c>
      <c r="B687" s="71" t="str">
        <f>სააგენტო!B699</f>
        <v/>
      </c>
      <c r="C687" s="17" t="str">
        <f>სააგენტო!C699</f>
        <v>ვალდებულებების კლება</v>
      </c>
      <c r="D687" s="18">
        <f>სააგენტო!D699</f>
        <v>0</v>
      </c>
      <c r="E687" s="18">
        <f>სააგენტო!E699</f>
        <v>0</v>
      </c>
      <c r="F687" s="46">
        <f>სააგენტო!F699</f>
        <v>0</v>
      </c>
      <c r="G687" s="46">
        <f>სააგენტო!G699</f>
        <v>0</v>
      </c>
      <c r="H687" s="55" t="str">
        <f>სააგენტო!H699</f>
        <v/>
      </c>
      <c r="I687" s="18">
        <f>სააგენტო!I699</f>
        <v>0</v>
      </c>
      <c r="J687" s="18">
        <f>სააგენტო!J699</f>
        <v>0</v>
      </c>
      <c r="K687" s="18">
        <f>სააგენტო!K699</f>
        <v>0</v>
      </c>
      <c r="L687" s="46">
        <f>სააგენტო!L699</f>
        <v>0</v>
      </c>
      <c r="M687" s="55" t="str">
        <f>სააგენტო!M699</f>
        <v/>
      </c>
      <c r="N687" s="65">
        <f>სააგენტო!N699</f>
        <v>0</v>
      </c>
      <c r="O687" s="55" t="str">
        <f>სააგენტო!T699</f>
        <v/>
      </c>
      <c r="P687" s="65">
        <f>G687+სააგენტო!O699-K687</f>
        <v>0</v>
      </c>
    </row>
    <row r="688" spans="1:16" s="6" customFormat="1" ht="33" thickTop="1" thickBot="1" x14ac:dyDescent="0.3">
      <c r="A688" s="6" t="str">
        <f>სააგენტო!A700</f>
        <v>a</v>
      </c>
      <c r="B688" s="67" t="str">
        <f>სააგენტო!B700</f>
        <v>35 03 03 07 01</v>
      </c>
      <c r="C688" s="19" t="str">
        <f>სააგენტო!C700</f>
        <v xml:space="preserve">სასწრაფო სამედიცინო დახმარება და სამედიცინო ტრანსპორტირება </v>
      </c>
      <c r="D688" s="7">
        <f>სააგენტო!D700</f>
        <v>9277</v>
      </c>
      <c r="E688" s="7">
        <f>სააგენტო!E700</f>
        <v>9277</v>
      </c>
      <c r="F688" s="40">
        <f>სააგენტო!F700</f>
        <v>7493</v>
      </c>
      <c r="G688" s="40">
        <f>სააგენტო!G700</f>
        <v>7492.8536699999995</v>
      </c>
      <c r="H688" s="49">
        <f>სააგენტო!H700</f>
        <v>0.9999804711063659</v>
      </c>
      <c r="I688" s="7">
        <f>სააგენტო!I700</f>
        <v>0</v>
      </c>
      <c r="J688" s="7">
        <f>სააგენტო!J700</f>
        <v>864.7170000000001</v>
      </c>
      <c r="K688" s="7">
        <f>სააგენტო!K700</f>
        <v>820.06700000000001</v>
      </c>
      <c r="L688" s="40">
        <f>სააგენტო!L700</f>
        <v>0.14633000000048924</v>
      </c>
      <c r="M688" s="49">
        <f>სააგენტო!M700</f>
        <v>0.80768068017678118</v>
      </c>
      <c r="N688" s="59">
        <f>სააგენტო!N700</f>
        <v>1784.1463300000005</v>
      </c>
      <c r="O688" s="49">
        <f>სააგენტო!T700</f>
        <v>1.1019784057346125</v>
      </c>
      <c r="P688" s="59">
        <f>G688+სააგენტო!O700-K688</f>
        <v>9163.8866699999999</v>
      </c>
    </row>
    <row r="689" spans="1:16" s="6" customFormat="1" ht="18.75" thickTop="1" x14ac:dyDescent="0.25">
      <c r="A689" s="6" t="str">
        <f>სააგენტო!A701</f>
        <v>b</v>
      </c>
      <c r="B689" s="69" t="str">
        <f>სააგენტო!B701</f>
        <v/>
      </c>
      <c r="C689" s="8" t="str">
        <f>სააგენტო!C701</f>
        <v>ხარჯები</v>
      </c>
      <c r="D689" s="9">
        <f>სააგენტო!D701</f>
        <v>9277</v>
      </c>
      <c r="E689" s="9">
        <f>სააგენტო!E701</f>
        <v>9277</v>
      </c>
      <c r="F689" s="41">
        <f>სააგენტო!F701</f>
        <v>7493</v>
      </c>
      <c r="G689" s="41">
        <f>სააგენტო!G701</f>
        <v>7492.8536699999995</v>
      </c>
      <c r="H689" s="50">
        <f>სააგენტო!H701</f>
        <v>0.9999804711063659</v>
      </c>
      <c r="I689" s="9">
        <f>სააგენტო!I701</f>
        <v>0</v>
      </c>
      <c r="J689" s="9">
        <f>სააგენტო!J701</f>
        <v>864.7170000000001</v>
      </c>
      <c r="K689" s="9">
        <f>სააგენტო!K701</f>
        <v>820.06700000000001</v>
      </c>
      <c r="L689" s="41">
        <f>სააგენტო!L701</f>
        <v>0.14633000000048924</v>
      </c>
      <c r="M689" s="50">
        <f>სააგენტო!M701</f>
        <v>0.80768068017678118</v>
      </c>
      <c r="N689" s="60">
        <f>სააგენტო!N701</f>
        <v>1784.1463300000005</v>
      </c>
      <c r="O689" s="50">
        <f>სააგენტო!T701</f>
        <v>1.1019784057346125</v>
      </c>
      <c r="P689" s="60">
        <f>G689+სააგენტო!O701-K689</f>
        <v>9163.8866699999999</v>
      </c>
    </row>
    <row r="690" spans="1:16" s="6" customFormat="1" ht="18" x14ac:dyDescent="0.25">
      <c r="A690" s="6" t="str">
        <f>სააგენტო!A702</f>
        <v>b</v>
      </c>
      <c r="B690" s="70" t="str">
        <f>სააგენტო!B702</f>
        <v/>
      </c>
      <c r="C690" s="29" t="str">
        <f>სააგენტო!C702</f>
        <v>შრომის ანაზღაურება</v>
      </c>
      <c r="D690" s="12">
        <f>სააგენტო!D702</f>
        <v>0</v>
      </c>
      <c r="E690" s="12">
        <f>სააგენტო!E702</f>
        <v>0</v>
      </c>
      <c r="F690" s="43">
        <f>სააგენტო!F702</f>
        <v>0</v>
      </c>
      <c r="G690" s="43">
        <f>სააგენტო!G702</f>
        <v>0</v>
      </c>
      <c r="H690" s="52" t="str">
        <f>სააგენტო!H702</f>
        <v/>
      </c>
      <c r="I690" s="12">
        <f>სააგენტო!I702</f>
        <v>0</v>
      </c>
      <c r="J690" s="12">
        <f>სააგენტო!J702</f>
        <v>0</v>
      </c>
      <c r="K690" s="12">
        <f>სააგენტო!K702</f>
        <v>0</v>
      </c>
      <c r="L690" s="43">
        <f>სააგენტო!L702</f>
        <v>0</v>
      </c>
      <c r="M690" s="52" t="str">
        <f>სააგენტო!M702</f>
        <v/>
      </c>
      <c r="N690" s="62">
        <f>სააგენტო!N702</f>
        <v>0</v>
      </c>
      <c r="O690" s="52" t="str">
        <f>სააგენტო!T702</f>
        <v/>
      </c>
      <c r="P690" s="62">
        <f>G690+სააგენტო!O702-K690</f>
        <v>0</v>
      </c>
    </row>
    <row r="691" spans="1:16" s="6" customFormat="1" ht="18" x14ac:dyDescent="0.25">
      <c r="A691" s="6" t="str">
        <f>სააგენტო!A703</f>
        <v>b</v>
      </c>
      <c r="B691" s="70" t="str">
        <f>სააგენტო!B703</f>
        <v/>
      </c>
      <c r="C691" s="29" t="str">
        <f>სააგენტო!C703</f>
        <v>საქონელი და მომსახურება</v>
      </c>
      <c r="D691" s="12">
        <f>სააგენტო!D703</f>
        <v>0</v>
      </c>
      <c r="E691" s="12">
        <f>სააგენტო!E703</f>
        <v>0</v>
      </c>
      <c r="F691" s="43">
        <f>სააგენტო!F703</f>
        <v>0</v>
      </c>
      <c r="G691" s="43">
        <f>სააგენტო!G703</f>
        <v>0</v>
      </c>
      <c r="H691" s="52" t="str">
        <f>სააგენტო!H703</f>
        <v/>
      </c>
      <c r="I691" s="12">
        <f>სააგენტო!I703</f>
        <v>0</v>
      </c>
      <c r="J691" s="12">
        <f>სააგენტო!J703</f>
        <v>0</v>
      </c>
      <c r="K691" s="12">
        <f>სააგენტო!K703</f>
        <v>0</v>
      </c>
      <c r="L691" s="43">
        <f>სააგენტო!L703</f>
        <v>0</v>
      </c>
      <c r="M691" s="52" t="str">
        <f>სააგენტო!M703</f>
        <v/>
      </c>
      <c r="N691" s="62">
        <f>სააგენტო!N703</f>
        <v>0</v>
      </c>
      <c r="O691" s="52" t="str">
        <f>სააგენტო!T703</f>
        <v/>
      </c>
      <c r="P691" s="62">
        <f>G691+სააგენტო!O703-K691</f>
        <v>0</v>
      </c>
    </row>
    <row r="692" spans="1:16" s="6" customFormat="1" ht="18" x14ac:dyDescent="0.25">
      <c r="A692" s="6" t="str">
        <f>სააგენტო!A704</f>
        <v>b</v>
      </c>
      <c r="B692" s="70" t="str">
        <f>სააგენტო!B704</f>
        <v/>
      </c>
      <c r="C692" s="29" t="str">
        <f>სააგენტო!C704</f>
        <v>პროცენტი</v>
      </c>
      <c r="D692" s="12">
        <f>სააგენტო!D704</f>
        <v>0</v>
      </c>
      <c r="E692" s="12">
        <f>სააგენტო!E704</f>
        <v>0</v>
      </c>
      <c r="F692" s="43">
        <f>სააგენტო!F704</f>
        <v>0</v>
      </c>
      <c r="G692" s="43">
        <f>სააგენტო!G704</f>
        <v>0</v>
      </c>
      <c r="H692" s="52" t="str">
        <f>სააგენტო!H704</f>
        <v/>
      </c>
      <c r="I692" s="12">
        <f>სააგენტო!I704</f>
        <v>0</v>
      </c>
      <c r="J692" s="12">
        <f>სააგენტო!J704</f>
        <v>0</v>
      </c>
      <c r="K692" s="12">
        <f>სააგენტო!K704</f>
        <v>0</v>
      </c>
      <c r="L692" s="43">
        <f>სააგენტო!L704</f>
        <v>0</v>
      </c>
      <c r="M692" s="52" t="str">
        <f>სააგენტო!M704</f>
        <v/>
      </c>
      <c r="N692" s="62">
        <f>სააგენტო!N704</f>
        <v>0</v>
      </c>
      <c r="O692" s="52" t="str">
        <f>სააგენტო!T704</f>
        <v/>
      </c>
      <c r="P692" s="62">
        <f>G692+სააგენტო!O704-K692</f>
        <v>0</v>
      </c>
    </row>
    <row r="693" spans="1:16" s="6" customFormat="1" ht="18" x14ac:dyDescent="0.25">
      <c r="A693" s="6" t="str">
        <f>სააგენტო!A705</f>
        <v>b</v>
      </c>
      <c r="B693" s="70" t="str">
        <f>სააგენტო!B705</f>
        <v/>
      </c>
      <c r="C693" s="29" t="str">
        <f>სააგენტო!C705</f>
        <v>სუბსიდიები</v>
      </c>
      <c r="D693" s="12">
        <f>სააგენტო!D705</f>
        <v>0</v>
      </c>
      <c r="E693" s="12">
        <f>სააგენტო!E705</f>
        <v>0</v>
      </c>
      <c r="F693" s="43">
        <f>სააგენტო!F705</f>
        <v>0</v>
      </c>
      <c r="G693" s="43">
        <f>სააგენტო!G705</f>
        <v>0</v>
      </c>
      <c r="H693" s="52" t="str">
        <f>სააგენტო!H705</f>
        <v/>
      </c>
      <c r="I693" s="12">
        <f>სააგენტო!I705</f>
        <v>0</v>
      </c>
      <c r="J693" s="12">
        <f>სააგენტო!J705</f>
        <v>0</v>
      </c>
      <c r="K693" s="12">
        <f>სააგენტო!K705</f>
        <v>0</v>
      </c>
      <c r="L693" s="43">
        <f>სააგენტო!L705</f>
        <v>0</v>
      </c>
      <c r="M693" s="52" t="str">
        <f>სააგენტო!M705</f>
        <v/>
      </c>
      <c r="N693" s="62">
        <f>სააგენტო!N705</f>
        <v>0</v>
      </c>
      <c r="O693" s="52" t="str">
        <f>სააგენტო!T705</f>
        <v/>
      </c>
      <c r="P693" s="62">
        <f>G693+სააგენტო!O705-K693</f>
        <v>0</v>
      </c>
    </row>
    <row r="694" spans="1:16" s="6" customFormat="1" ht="18" x14ac:dyDescent="0.25">
      <c r="A694" s="6" t="str">
        <f>სააგენტო!A706</f>
        <v>b</v>
      </c>
      <c r="B694" s="70" t="str">
        <f>სააგენტო!B706</f>
        <v/>
      </c>
      <c r="C694" s="29" t="str">
        <f>სააგენტო!C706</f>
        <v>გრანტები</v>
      </c>
      <c r="D694" s="12">
        <f>სააგენტო!D706</f>
        <v>0</v>
      </c>
      <c r="E694" s="12">
        <f>სააგენტო!E706</f>
        <v>0</v>
      </c>
      <c r="F694" s="43">
        <f>სააგენტო!F706</f>
        <v>0</v>
      </c>
      <c r="G694" s="43">
        <f>სააგენტო!G706</f>
        <v>0</v>
      </c>
      <c r="H694" s="52" t="str">
        <f>სააგენტო!H706</f>
        <v/>
      </c>
      <c r="I694" s="12">
        <f>სააგენტო!I706</f>
        <v>0</v>
      </c>
      <c r="J694" s="12">
        <f>სააგენტო!J706</f>
        <v>0</v>
      </c>
      <c r="K694" s="12">
        <f>სააგენტო!K706</f>
        <v>0</v>
      </c>
      <c r="L694" s="43">
        <f>სააგენტო!L706</f>
        <v>0</v>
      </c>
      <c r="M694" s="52" t="str">
        <f>სააგენტო!M706</f>
        <v/>
      </c>
      <c r="N694" s="62">
        <f>სააგენტო!N706</f>
        <v>0</v>
      </c>
      <c r="O694" s="52" t="str">
        <f>სააგენტო!T706</f>
        <v/>
      </c>
      <c r="P694" s="62">
        <f>G694+სააგენტო!O706-K694</f>
        <v>0</v>
      </c>
    </row>
    <row r="695" spans="1:16" s="6" customFormat="1" ht="18" x14ac:dyDescent="0.25">
      <c r="A695" s="6" t="str">
        <f>სააგენტო!A707</f>
        <v>b</v>
      </c>
      <c r="B695" s="70" t="str">
        <f>სააგენტო!B707</f>
        <v/>
      </c>
      <c r="C695" s="29" t="str">
        <f>სააგენტო!C707</f>
        <v>სოციალური უზრუნველყოფა</v>
      </c>
      <c r="D695" s="11">
        <f>სააგენტო!D707</f>
        <v>9277</v>
      </c>
      <c r="E695" s="11">
        <f>სააგენტო!E707</f>
        <v>9277</v>
      </c>
      <c r="F695" s="42">
        <f>სააგენტო!F707</f>
        <v>7493</v>
      </c>
      <c r="G695" s="42">
        <f>სააგენტო!G707</f>
        <v>7492.8536699999995</v>
      </c>
      <c r="H695" s="51">
        <f>სააგენტო!H707</f>
        <v>0.9999804711063659</v>
      </c>
      <c r="I695" s="11">
        <f>სააგენტო!I707</f>
        <v>0</v>
      </c>
      <c r="J695" s="11">
        <f>სააგენტო!J707</f>
        <v>864.7170000000001</v>
      </c>
      <c r="K695" s="11">
        <f>სააგენტო!K707</f>
        <v>820.06700000000001</v>
      </c>
      <c r="L695" s="42">
        <f>სააგენტო!L707</f>
        <v>0.14633000000048924</v>
      </c>
      <c r="M695" s="51">
        <f>სააგენტო!M707</f>
        <v>0.80768068017678118</v>
      </c>
      <c r="N695" s="61">
        <f>სააგენტო!N707</f>
        <v>1784.1463300000005</v>
      </c>
      <c r="O695" s="51">
        <f>სააგენტო!T707</f>
        <v>1.1019784057346125</v>
      </c>
      <c r="P695" s="61">
        <f>G695+სააგენტო!O707-K695</f>
        <v>9163.8866699999999</v>
      </c>
    </row>
    <row r="696" spans="1:16" s="6" customFormat="1" ht="18" x14ac:dyDescent="0.25">
      <c r="A696" s="6" t="str">
        <f>სააგენტო!A708</f>
        <v>b</v>
      </c>
      <c r="B696" s="70" t="str">
        <f>სააგენტო!B708</f>
        <v/>
      </c>
      <c r="C696" s="29" t="str">
        <f>სააგენტო!C708</f>
        <v>სხვა ხარჯები</v>
      </c>
      <c r="D696" s="12">
        <f>სააგენტო!D708</f>
        <v>0</v>
      </c>
      <c r="E696" s="12">
        <f>სააგენტო!E708</f>
        <v>0</v>
      </c>
      <c r="F696" s="43">
        <f>სააგენტო!F708</f>
        <v>0</v>
      </c>
      <c r="G696" s="43">
        <f>სააგენტო!G708</f>
        <v>0</v>
      </c>
      <c r="H696" s="52" t="str">
        <f>სააგენტო!H708</f>
        <v/>
      </c>
      <c r="I696" s="12">
        <f>სააგენტო!I708</f>
        <v>0</v>
      </c>
      <c r="J696" s="12">
        <f>სააგენტო!J708</f>
        <v>0</v>
      </c>
      <c r="K696" s="12">
        <f>სააგენტო!K708</f>
        <v>0</v>
      </c>
      <c r="L696" s="43">
        <f>სააგენტო!L708</f>
        <v>0</v>
      </c>
      <c r="M696" s="52" t="str">
        <f>სააგენტო!M708</f>
        <v/>
      </c>
      <c r="N696" s="62">
        <f>სააგენტო!N708</f>
        <v>0</v>
      </c>
      <c r="O696" s="52" t="str">
        <f>სააგენტო!T708</f>
        <v/>
      </c>
      <c r="P696" s="62">
        <f>G696+სააგენტო!O708-K696</f>
        <v>0</v>
      </c>
    </row>
    <row r="697" spans="1:16" s="6" customFormat="1" x14ac:dyDescent="0.25">
      <c r="A697" s="6" t="str">
        <f>სააგენტო!A709</f>
        <v>b</v>
      </c>
      <c r="B697" s="69" t="str">
        <f>სააგენტო!B709</f>
        <v/>
      </c>
      <c r="C697" s="13" t="str">
        <f>სააგენტო!C709</f>
        <v>არაფინანსური აქტივების ზრდა</v>
      </c>
      <c r="D697" s="14">
        <f>სააგენტო!D709</f>
        <v>0</v>
      </c>
      <c r="E697" s="14">
        <f>სააგენტო!E709</f>
        <v>0</v>
      </c>
      <c r="F697" s="44">
        <f>სააგენტო!F709</f>
        <v>0</v>
      </c>
      <c r="G697" s="44">
        <f>სააგენტო!G709</f>
        <v>0</v>
      </c>
      <c r="H697" s="53" t="str">
        <f>სააგენტო!H709</f>
        <v/>
      </c>
      <c r="I697" s="14">
        <f>სააგენტო!I709</f>
        <v>0</v>
      </c>
      <c r="J697" s="14">
        <f>სააგენტო!J709</f>
        <v>0</v>
      </c>
      <c r="K697" s="14">
        <f>სააგენტო!K709</f>
        <v>0</v>
      </c>
      <c r="L697" s="44">
        <f>სააგენტო!L709</f>
        <v>0</v>
      </c>
      <c r="M697" s="53" t="str">
        <f>სააგენტო!M709</f>
        <v/>
      </c>
      <c r="N697" s="63">
        <f>სააგენტო!N709</f>
        <v>0</v>
      </c>
      <c r="O697" s="53" t="str">
        <f>სააგენტო!T709</f>
        <v/>
      </c>
      <c r="P697" s="63">
        <f>G697+სააგენტო!O709-K697</f>
        <v>0</v>
      </c>
    </row>
    <row r="698" spans="1:16" s="6" customFormat="1" x14ac:dyDescent="0.25">
      <c r="A698" s="6" t="str">
        <f>სააგენტო!A710</f>
        <v>b</v>
      </c>
      <c r="B698" s="69" t="str">
        <f>სააგენტო!B710</f>
        <v/>
      </c>
      <c r="C698" s="13" t="str">
        <f>სააგენტო!C710</f>
        <v>ფინანსური აქტივების ზრდა</v>
      </c>
      <c r="D698" s="14">
        <f>სააგენტო!D710</f>
        <v>0</v>
      </c>
      <c r="E698" s="14">
        <f>სააგენტო!E710</f>
        <v>0</v>
      </c>
      <c r="F698" s="44">
        <f>სააგენტო!F710</f>
        <v>0</v>
      </c>
      <c r="G698" s="44">
        <f>სააგენტო!G710</f>
        <v>0</v>
      </c>
      <c r="H698" s="53" t="str">
        <f>სააგენტო!H710</f>
        <v/>
      </c>
      <c r="I698" s="14">
        <f>სააგენტო!I710</f>
        <v>0</v>
      </c>
      <c r="J698" s="14">
        <f>სააგენტო!J710</f>
        <v>0</v>
      </c>
      <c r="K698" s="14">
        <f>სააგენტო!K710</f>
        <v>0</v>
      </c>
      <c r="L698" s="44">
        <f>სააგენტო!L710</f>
        <v>0</v>
      </c>
      <c r="M698" s="53" t="str">
        <f>სააგენტო!M710</f>
        <v/>
      </c>
      <c r="N698" s="63">
        <f>სააგენტო!N710</f>
        <v>0</v>
      </c>
      <c r="O698" s="53" t="str">
        <f>სააგენტო!T710</f>
        <v/>
      </c>
      <c r="P698" s="63">
        <f>G698+სააგენტო!O710-K698</f>
        <v>0</v>
      </c>
    </row>
    <row r="699" spans="1:16" s="6" customFormat="1" ht="15.75" thickBot="1" x14ac:dyDescent="0.3">
      <c r="A699" s="6" t="str">
        <f>სააგენტო!A711</f>
        <v>b</v>
      </c>
      <c r="B699" s="71" t="str">
        <f>სააგენტო!B711</f>
        <v/>
      </c>
      <c r="C699" s="17" t="str">
        <f>სააგენტო!C711</f>
        <v>ვალდებულებების კლება</v>
      </c>
      <c r="D699" s="18">
        <f>სააგენტო!D711</f>
        <v>0</v>
      </c>
      <c r="E699" s="18">
        <f>სააგენტო!E711</f>
        <v>0</v>
      </c>
      <c r="F699" s="46">
        <f>სააგენტო!F711</f>
        <v>0</v>
      </c>
      <c r="G699" s="46">
        <f>სააგენტო!G711</f>
        <v>0</v>
      </c>
      <c r="H699" s="55" t="str">
        <f>სააგენტო!H711</f>
        <v/>
      </c>
      <c r="I699" s="18">
        <f>სააგენტო!I711</f>
        <v>0</v>
      </c>
      <c r="J699" s="18">
        <f>სააგენტო!J711</f>
        <v>0</v>
      </c>
      <c r="K699" s="18">
        <f>სააგენტო!K711</f>
        <v>0</v>
      </c>
      <c r="L699" s="46">
        <f>სააგენტო!L711</f>
        <v>0</v>
      </c>
      <c r="M699" s="55" t="str">
        <f>სააგენტო!M711</f>
        <v/>
      </c>
      <c r="N699" s="65">
        <f>სააგენტო!N711</f>
        <v>0</v>
      </c>
      <c r="O699" s="55" t="str">
        <f>სააგენტო!T711</f>
        <v/>
      </c>
      <c r="P699" s="65">
        <f>G699+სააგენტო!O711-K699</f>
        <v>0</v>
      </c>
    </row>
    <row r="700" spans="1:16" s="6" customFormat="1" ht="17.25" thickTop="1" thickBot="1" x14ac:dyDescent="0.3">
      <c r="A700" s="6" t="str">
        <f>სააგენტო!A712</f>
        <v>a</v>
      </c>
      <c r="B700" s="67" t="str">
        <f>სააგენტო!B712</f>
        <v>35 03 03 08</v>
      </c>
      <c r="C700" s="19" t="str">
        <f>სააგენტო!C712</f>
        <v>სოფლის ექიმი</v>
      </c>
      <c r="D700" s="7">
        <f>სააგენტო!D712</f>
        <v>25334</v>
      </c>
      <c r="E700" s="7">
        <f>სააგენტო!E712</f>
        <v>25334</v>
      </c>
      <c r="F700" s="40">
        <f>სააგენტო!F712</f>
        <v>17180</v>
      </c>
      <c r="G700" s="40">
        <f>სააგენტო!G712</f>
        <v>17176.52088</v>
      </c>
      <c r="H700" s="49">
        <f>სააგენტო!H712</f>
        <v>0.99979749010477303</v>
      </c>
      <c r="I700" s="7">
        <f>სააგენტო!I712</f>
        <v>0</v>
      </c>
      <c r="J700" s="7">
        <f>სააგენტო!J712</f>
        <v>1942.1474900000012</v>
      </c>
      <c r="K700" s="7">
        <f>სააგენტო!K712</f>
        <v>2217.6797900000001</v>
      </c>
      <c r="L700" s="40">
        <f>სააგენტო!L712</f>
        <v>3.4791199999999662</v>
      </c>
      <c r="M700" s="49">
        <f>სააგენტო!M712</f>
        <v>0.67800271887581909</v>
      </c>
      <c r="N700" s="59">
        <f>სააგენტო!N712</f>
        <v>8157.47912</v>
      </c>
      <c r="O700" s="49">
        <f>სააგენტო!T712</f>
        <v>0.92358178258466883</v>
      </c>
      <c r="P700" s="59">
        <f>G700+სააგენტო!O712-K700</f>
        <v>21095.841090000002</v>
      </c>
    </row>
    <row r="701" spans="1:16" s="6" customFormat="1" ht="18.75" thickTop="1" x14ac:dyDescent="0.25">
      <c r="A701" s="6" t="str">
        <f>სააგენტო!A713</f>
        <v>b</v>
      </c>
      <c r="B701" s="69" t="str">
        <f>სააგენტო!B713</f>
        <v/>
      </c>
      <c r="C701" s="8" t="str">
        <f>სააგენტო!C713</f>
        <v>ხარჯები</v>
      </c>
      <c r="D701" s="9">
        <f>სააგენტო!D713</f>
        <v>25334</v>
      </c>
      <c r="E701" s="9">
        <f>სააგენტო!E713</f>
        <v>25334</v>
      </c>
      <c r="F701" s="41">
        <f>სააგენტო!F713</f>
        <v>17180</v>
      </c>
      <c r="G701" s="41">
        <f>სააგენტო!G713</f>
        <v>17176.52088</v>
      </c>
      <c r="H701" s="50">
        <f>სააგენტო!H713</f>
        <v>0.99979749010477303</v>
      </c>
      <c r="I701" s="9">
        <f>სააგენტო!I713</f>
        <v>0</v>
      </c>
      <c r="J701" s="9">
        <f>სააგენტო!J713</f>
        <v>1942.1474900000012</v>
      </c>
      <c r="K701" s="9">
        <f>სააგენტო!K713</f>
        <v>2217.6797900000001</v>
      </c>
      <c r="L701" s="41">
        <f>სააგენტო!L713</f>
        <v>3.4791199999999662</v>
      </c>
      <c r="M701" s="50">
        <f>სააგენტო!M713</f>
        <v>0.67800271887581909</v>
      </c>
      <c r="N701" s="60">
        <f>სააგენტო!N713</f>
        <v>8157.47912</v>
      </c>
      <c r="O701" s="50">
        <f>სააგენტო!T713</f>
        <v>0.92358178258466883</v>
      </c>
      <c r="P701" s="60">
        <f>G701+სააგენტო!O713-K701</f>
        <v>21095.841090000002</v>
      </c>
    </row>
    <row r="702" spans="1:16" s="6" customFormat="1" ht="18" x14ac:dyDescent="0.25">
      <c r="A702" s="6" t="str">
        <f>სააგენტო!A714</f>
        <v>b</v>
      </c>
      <c r="B702" s="70" t="str">
        <f>სააგენტო!B714</f>
        <v/>
      </c>
      <c r="C702" s="29" t="str">
        <f>სააგენტო!C714</f>
        <v>შრომის ანაზღაურება</v>
      </c>
      <c r="D702" s="12">
        <f>სააგენტო!D714</f>
        <v>0</v>
      </c>
      <c r="E702" s="12">
        <f>სააგენტო!E714</f>
        <v>0</v>
      </c>
      <c r="F702" s="43">
        <f>სააგენტო!F714</f>
        <v>0</v>
      </c>
      <c r="G702" s="43">
        <f>სააგენტო!G714</f>
        <v>0</v>
      </c>
      <c r="H702" s="52" t="str">
        <f>სააგენტო!H714</f>
        <v/>
      </c>
      <c r="I702" s="12">
        <f>სააგენტო!I714</f>
        <v>0</v>
      </c>
      <c r="J702" s="12">
        <f>სააგენტო!J714</f>
        <v>0</v>
      </c>
      <c r="K702" s="12">
        <f>სააგენტო!K714</f>
        <v>0</v>
      </c>
      <c r="L702" s="43">
        <f>სააგენტო!L714</f>
        <v>0</v>
      </c>
      <c r="M702" s="52" t="str">
        <f>სააგენტო!M714</f>
        <v/>
      </c>
      <c r="N702" s="62">
        <f>სააგენტო!N714</f>
        <v>0</v>
      </c>
      <c r="O702" s="52" t="str">
        <f>სააგენტო!T714</f>
        <v/>
      </c>
      <c r="P702" s="62">
        <f>G702+სააგენტო!O714-K702</f>
        <v>0</v>
      </c>
    </row>
    <row r="703" spans="1:16" s="6" customFormat="1" ht="18" x14ac:dyDescent="0.25">
      <c r="A703" s="6" t="str">
        <f>სააგენტო!A715</f>
        <v>b</v>
      </c>
      <c r="B703" s="70" t="str">
        <f>სააგენტო!B715</f>
        <v/>
      </c>
      <c r="C703" s="29" t="str">
        <f>სააგენტო!C715</f>
        <v>საქონელი და მომსახურება</v>
      </c>
      <c r="D703" s="12">
        <f>სააგენტო!D715</f>
        <v>0</v>
      </c>
      <c r="E703" s="12">
        <f>სააგენტო!E715</f>
        <v>0</v>
      </c>
      <c r="F703" s="43">
        <f>სააგენტო!F715</f>
        <v>0</v>
      </c>
      <c r="G703" s="43">
        <f>სააგენტო!G715</f>
        <v>0</v>
      </c>
      <c r="H703" s="52" t="str">
        <f>სააგენტო!H715</f>
        <v/>
      </c>
      <c r="I703" s="12">
        <f>სააგენტო!I715</f>
        <v>0</v>
      </c>
      <c r="J703" s="12">
        <f>სააგენტო!J715</f>
        <v>0</v>
      </c>
      <c r="K703" s="12">
        <f>სააგენტო!K715</f>
        <v>0</v>
      </c>
      <c r="L703" s="43">
        <f>სააგენტო!L715</f>
        <v>0</v>
      </c>
      <c r="M703" s="52" t="str">
        <f>სააგენტო!M715</f>
        <v/>
      </c>
      <c r="N703" s="62">
        <f>სააგენტო!N715</f>
        <v>0</v>
      </c>
      <c r="O703" s="52" t="str">
        <f>სააგენტო!T715</f>
        <v/>
      </c>
      <c r="P703" s="62">
        <f>G703+სააგენტო!O715-K703</f>
        <v>0</v>
      </c>
    </row>
    <row r="704" spans="1:16" s="6" customFormat="1" ht="18" x14ac:dyDescent="0.25">
      <c r="A704" s="6" t="str">
        <f>სააგენტო!A716</f>
        <v>b</v>
      </c>
      <c r="B704" s="70" t="str">
        <f>სააგენტო!B716</f>
        <v/>
      </c>
      <c r="C704" s="29" t="str">
        <f>სააგენტო!C716</f>
        <v>პროცენტი</v>
      </c>
      <c r="D704" s="12">
        <f>სააგენტო!D716</f>
        <v>0</v>
      </c>
      <c r="E704" s="12">
        <f>სააგენტო!E716</f>
        <v>0</v>
      </c>
      <c r="F704" s="43">
        <f>სააგენტო!F716</f>
        <v>0</v>
      </c>
      <c r="G704" s="43">
        <f>სააგენტო!G716</f>
        <v>0</v>
      </c>
      <c r="H704" s="52" t="str">
        <f>სააგენტო!H716</f>
        <v/>
      </c>
      <c r="I704" s="12">
        <f>სააგენტო!I716</f>
        <v>0</v>
      </c>
      <c r="J704" s="12">
        <f>სააგენტო!J716</f>
        <v>0</v>
      </c>
      <c r="K704" s="12">
        <f>სააგენტო!K716</f>
        <v>0</v>
      </c>
      <c r="L704" s="43">
        <f>სააგენტო!L716</f>
        <v>0</v>
      </c>
      <c r="M704" s="52" t="str">
        <f>სააგენტო!M716</f>
        <v/>
      </c>
      <c r="N704" s="62">
        <f>სააგენტო!N716</f>
        <v>0</v>
      </c>
      <c r="O704" s="52" t="str">
        <f>სააგენტო!T716</f>
        <v/>
      </c>
      <c r="P704" s="62">
        <f>G704+სააგენტო!O716-K704</f>
        <v>0</v>
      </c>
    </row>
    <row r="705" spans="1:16" s="6" customFormat="1" ht="18" x14ac:dyDescent="0.25">
      <c r="A705" s="6" t="str">
        <f>სააგენტო!A717</f>
        <v>b</v>
      </c>
      <c r="B705" s="70" t="str">
        <f>სააგენტო!B717</f>
        <v/>
      </c>
      <c r="C705" s="29" t="str">
        <f>სააგენტო!C717</f>
        <v>სუბსიდიები</v>
      </c>
      <c r="D705" s="12">
        <f>სააგენტო!D717</f>
        <v>0</v>
      </c>
      <c r="E705" s="12">
        <f>სააგენტო!E717</f>
        <v>0</v>
      </c>
      <c r="F705" s="43">
        <f>სააგენტო!F717</f>
        <v>0</v>
      </c>
      <c r="G705" s="43">
        <f>სააგენტო!G717</f>
        <v>0</v>
      </c>
      <c r="H705" s="52" t="str">
        <f>სააგენტო!H717</f>
        <v/>
      </c>
      <c r="I705" s="12">
        <f>სააგენტო!I717</f>
        <v>0</v>
      </c>
      <c r="J705" s="12">
        <f>სააგენტო!J717</f>
        <v>0</v>
      </c>
      <c r="K705" s="12">
        <f>სააგენტო!K717</f>
        <v>0</v>
      </c>
      <c r="L705" s="43">
        <f>სააგენტო!L717</f>
        <v>0</v>
      </c>
      <c r="M705" s="52" t="str">
        <f>სააგენტო!M717</f>
        <v/>
      </c>
      <c r="N705" s="62">
        <f>სააგენტო!N717</f>
        <v>0</v>
      </c>
      <c r="O705" s="52" t="str">
        <f>სააგენტო!T717</f>
        <v/>
      </c>
      <c r="P705" s="62">
        <f>G705+სააგენტო!O717-K705</f>
        <v>0</v>
      </c>
    </row>
    <row r="706" spans="1:16" s="6" customFormat="1" ht="18" x14ac:dyDescent="0.25">
      <c r="A706" s="6" t="str">
        <f>სააგენტო!A718</f>
        <v>b</v>
      </c>
      <c r="B706" s="70" t="str">
        <f>სააგენტო!B718</f>
        <v/>
      </c>
      <c r="C706" s="29" t="str">
        <f>სააგენტო!C718</f>
        <v>გრანტები</v>
      </c>
      <c r="D706" s="12">
        <f>სააგენტო!D718</f>
        <v>0</v>
      </c>
      <c r="E706" s="12">
        <f>სააგენტო!E718</f>
        <v>0</v>
      </c>
      <c r="F706" s="43">
        <f>სააგენტო!F718</f>
        <v>0</v>
      </c>
      <c r="G706" s="43">
        <f>სააგენტო!G718</f>
        <v>0</v>
      </c>
      <c r="H706" s="52" t="str">
        <f>სააგენტო!H718</f>
        <v/>
      </c>
      <c r="I706" s="12">
        <f>სააგენტო!I718</f>
        <v>0</v>
      </c>
      <c r="J706" s="12">
        <f>სააგენტო!J718</f>
        <v>0</v>
      </c>
      <c r="K706" s="12">
        <f>სააგენტო!K718</f>
        <v>0</v>
      </c>
      <c r="L706" s="43">
        <f>სააგენტო!L718</f>
        <v>0</v>
      </c>
      <c r="M706" s="52" t="str">
        <f>სააგენტო!M718</f>
        <v/>
      </c>
      <c r="N706" s="62">
        <f>სააგენტო!N718</f>
        <v>0</v>
      </c>
      <c r="O706" s="52" t="str">
        <f>სააგენტო!T718</f>
        <v/>
      </c>
      <c r="P706" s="62">
        <f>G706+სააგენტო!O718-K706</f>
        <v>0</v>
      </c>
    </row>
    <row r="707" spans="1:16" s="6" customFormat="1" ht="18" x14ac:dyDescent="0.25">
      <c r="A707" s="6" t="str">
        <f>სააგენტო!A719</f>
        <v>b</v>
      </c>
      <c r="B707" s="70" t="str">
        <f>სააგენტო!B719</f>
        <v/>
      </c>
      <c r="C707" s="29" t="str">
        <f>სააგენტო!C719</f>
        <v>სოციალური უზრუნველყოფა</v>
      </c>
      <c r="D707" s="11">
        <f>სააგენტო!D719</f>
        <v>25334</v>
      </c>
      <c r="E707" s="11">
        <f>სააგენტო!E719</f>
        <v>25334</v>
      </c>
      <c r="F707" s="42">
        <f>სააგენტო!F719</f>
        <v>17180</v>
      </c>
      <c r="G707" s="42">
        <f>სააგენტო!G719</f>
        <v>17176.52088</v>
      </c>
      <c r="H707" s="51">
        <f>სააგენტო!H719</f>
        <v>0.99979749010477303</v>
      </c>
      <c r="I707" s="11">
        <f>სააგენტო!I719</f>
        <v>0</v>
      </c>
      <c r="J707" s="11">
        <f>სააგენტო!J719</f>
        <v>1942.1474900000012</v>
      </c>
      <c r="K707" s="11">
        <f>სააგენტო!K719</f>
        <v>2217.6797900000001</v>
      </c>
      <c r="L707" s="42">
        <f>სააგენტო!L719</f>
        <v>3.4791199999999662</v>
      </c>
      <c r="M707" s="51">
        <f>სააგენტო!M719</f>
        <v>0.67800271887581909</v>
      </c>
      <c r="N707" s="61">
        <f>სააგენტო!N719</f>
        <v>8157.47912</v>
      </c>
      <c r="O707" s="51">
        <f>სააგენტო!T719</f>
        <v>0.92358178258466883</v>
      </c>
      <c r="P707" s="61">
        <f>G707+სააგენტო!O719-K707</f>
        <v>21095.841090000002</v>
      </c>
    </row>
    <row r="708" spans="1:16" s="6" customFormat="1" ht="18" x14ac:dyDescent="0.25">
      <c r="A708" s="6" t="str">
        <f>სააგენტო!A720</f>
        <v>b</v>
      </c>
      <c r="B708" s="70" t="str">
        <f>სააგენტო!B720</f>
        <v/>
      </c>
      <c r="C708" s="29" t="str">
        <f>სააგენტო!C720</f>
        <v>სხვა ხარჯები</v>
      </c>
      <c r="D708" s="12">
        <f>სააგენტო!D720</f>
        <v>0</v>
      </c>
      <c r="E708" s="12">
        <f>სააგენტო!E720</f>
        <v>0</v>
      </c>
      <c r="F708" s="43">
        <f>სააგენტო!F720</f>
        <v>0</v>
      </c>
      <c r="G708" s="43">
        <f>სააგენტო!G720</f>
        <v>0</v>
      </c>
      <c r="H708" s="52" t="str">
        <f>სააგენტო!H720</f>
        <v/>
      </c>
      <c r="I708" s="12">
        <f>სააგენტო!I720</f>
        <v>0</v>
      </c>
      <c r="J708" s="12">
        <f>სააგენტო!J720</f>
        <v>0</v>
      </c>
      <c r="K708" s="12">
        <f>სააგენტო!K720</f>
        <v>0</v>
      </c>
      <c r="L708" s="43">
        <f>სააგენტო!L720</f>
        <v>0</v>
      </c>
      <c r="M708" s="52" t="str">
        <f>სააგენტო!M720</f>
        <v/>
      </c>
      <c r="N708" s="62">
        <f>სააგენტო!N720</f>
        <v>0</v>
      </c>
      <c r="O708" s="52" t="str">
        <f>სააგენტო!T720</f>
        <v/>
      </c>
      <c r="P708" s="62">
        <f>G708+სააგენტო!O720-K708</f>
        <v>0</v>
      </c>
    </row>
    <row r="709" spans="1:16" s="6" customFormat="1" x14ac:dyDescent="0.25">
      <c r="A709" s="6" t="str">
        <f>სააგენტო!A721</f>
        <v>b</v>
      </c>
      <c r="B709" s="69" t="str">
        <f>სააგენტო!B721</f>
        <v/>
      </c>
      <c r="C709" s="13" t="str">
        <f>სააგენტო!C721</f>
        <v>არაფინანსური აქტივების ზრდა</v>
      </c>
      <c r="D709" s="14">
        <f>სააგენტო!D721</f>
        <v>0</v>
      </c>
      <c r="E709" s="14">
        <f>სააგენტო!E721</f>
        <v>0</v>
      </c>
      <c r="F709" s="44">
        <f>სააგენტო!F721</f>
        <v>0</v>
      </c>
      <c r="G709" s="44">
        <f>სააგენტო!G721</f>
        <v>0</v>
      </c>
      <c r="H709" s="53" t="str">
        <f>სააგენტო!H721</f>
        <v/>
      </c>
      <c r="I709" s="14">
        <f>სააგენტო!I721</f>
        <v>0</v>
      </c>
      <c r="J709" s="14">
        <f>სააგენტო!J721</f>
        <v>0</v>
      </c>
      <c r="K709" s="14">
        <f>სააგენტო!K721</f>
        <v>0</v>
      </c>
      <c r="L709" s="44">
        <f>სააგენტო!L721</f>
        <v>0</v>
      </c>
      <c r="M709" s="53" t="str">
        <f>სააგენტო!M721</f>
        <v/>
      </c>
      <c r="N709" s="63">
        <f>სააგენტო!N721</f>
        <v>0</v>
      </c>
      <c r="O709" s="53" t="str">
        <f>სააგენტო!T721</f>
        <v/>
      </c>
      <c r="P709" s="63">
        <f>G709+სააგენტო!O721-K709</f>
        <v>0</v>
      </c>
    </row>
    <row r="710" spans="1:16" s="6" customFormat="1" x14ac:dyDescent="0.25">
      <c r="A710" s="6" t="str">
        <f>სააგენტო!A722</f>
        <v>b</v>
      </c>
      <c r="B710" s="69" t="str">
        <f>სააგენტო!B722</f>
        <v/>
      </c>
      <c r="C710" s="13" t="str">
        <f>სააგენტო!C722</f>
        <v>ფინანსური აქტივების ზრდა</v>
      </c>
      <c r="D710" s="14">
        <f>სააგენტო!D722</f>
        <v>0</v>
      </c>
      <c r="E710" s="14">
        <f>სააგენტო!E722</f>
        <v>0</v>
      </c>
      <c r="F710" s="44">
        <f>სააგენტო!F722</f>
        <v>0</v>
      </c>
      <c r="G710" s="44">
        <f>სააგენტო!G722</f>
        <v>0</v>
      </c>
      <c r="H710" s="53" t="str">
        <f>სააგენტო!H722</f>
        <v/>
      </c>
      <c r="I710" s="14">
        <f>სააგენტო!I722</f>
        <v>0</v>
      </c>
      <c r="J710" s="14">
        <f>სააგენტო!J722</f>
        <v>0</v>
      </c>
      <c r="K710" s="14">
        <f>სააგენტო!K722</f>
        <v>0</v>
      </c>
      <c r="L710" s="44">
        <f>სააგენტო!L722</f>
        <v>0</v>
      </c>
      <c r="M710" s="53" t="str">
        <f>სააგენტო!M722</f>
        <v/>
      </c>
      <c r="N710" s="63">
        <f>სააგენტო!N722</f>
        <v>0</v>
      </c>
      <c r="O710" s="53" t="str">
        <f>სააგენტო!T722</f>
        <v/>
      </c>
      <c r="P710" s="63">
        <f>G710+სააგენტო!O722-K710</f>
        <v>0</v>
      </c>
    </row>
    <row r="711" spans="1:16" s="6" customFormat="1" ht="15.75" thickBot="1" x14ac:dyDescent="0.3">
      <c r="A711" s="6" t="str">
        <f>სააგენტო!A723</f>
        <v>b</v>
      </c>
      <c r="B711" s="71" t="str">
        <f>სააგენტო!B723</f>
        <v/>
      </c>
      <c r="C711" s="17" t="str">
        <f>სააგენტო!C723</f>
        <v>ვალდებულებების კლება</v>
      </c>
      <c r="D711" s="18">
        <f>სააგენტო!D723</f>
        <v>0</v>
      </c>
      <c r="E711" s="18">
        <f>სააგენტო!E723</f>
        <v>0</v>
      </c>
      <c r="F711" s="46">
        <f>სააგენტო!F723</f>
        <v>0</v>
      </c>
      <c r="G711" s="46">
        <f>სააგენტო!G723</f>
        <v>0</v>
      </c>
      <c r="H711" s="55" t="str">
        <f>სააგენტო!H723</f>
        <v/>
      </c>
      <c r="I711" s="18">
        <f>სააგენტო!I723</f>
        <v>0</v>
      </c>
      <c r="J711" s="18">
        <f>სააგენტო!J723</f>
        <v>0</v>
      </c>
      <c r="K711" s="18">
        <f>სააგენტო!K723</f>
        <v>0</v>
      </c>
      <c r="L711" s="46">
        <f>სააგენტო!L723</f>
        <v>0</v>
      </c>
      <c r="M711" s="55" t="str">
        <f>სააგენტო!M723</f>
        <v/>
      </c>
      <c r="N711" s="65">
        <f>სააგენტო!N723</f>
        <v>0</v>
      </c>
      <c r="O711" s="55" t="str">
        <f>სააგენტო!T723</f>
        <v/>
      </c>
      <c r="P711" s="65">
        <f>G711+სააგენტო!O723-K711</f>
        <v>0</v>
      </c>
    </row>
    <row r="712" spans="1:16" s="6" customFormat="1" ht="17.25" thickTop="1" thickBot="1" x14ac:dyDescent="0.3">
      <c r="A712" s="6" t="str">
        <f>სააგენტო!A724</f>
        <v>a</v>
      </c>
      <c r="B712" s="67" t="str">
        <f>სააგენტო!B724</f>
        <v>35 03 03 09</v>
      </c>
      <c r="C712" s="19" t="str">
        <f>სააგენტო!C724</f>
        <v>რეფერალური მომსახურება</v>
      </c>
      <c r="D712" s="7">
        <f>სააგენტო!D724</f>
        <v>15000</v>
      </c>
      <c r="E712" s="7">
        <f>სააგენტო!E724</f>
        <v>15746.94</v>
      </c>
      <c r="F712" s="40">
        <f>სააგენტო!F724</f>
        <v>15101.565000000001</v>
      </c>
      <c r="G712" s="40">
        <f>სააგენტო!G724</f>
        <v>15091.49129</v>
      </c>
      <c r="H712" s="49">
        <f>სააგენტო!H724</f>
        <v>0.99933293602351803</v>
      </c>
      <c r="I712" s="7">
        <f>სააგენტო!I724</f>
        <v>0</v>
      </c>
      <c r="J712" s="7">
        <f>სააგენტო!J724</f>
        <v>1216.2650399999993</v>
      </c>
      <c r="K712" s="7">
        <f>სააგენტო!K724</f>
        <v>944.38221999999951</v>
      </c>
      <c r="L712" s="40">
        <f>სააგენტო!L724</f>
        <v>10.073710000000574</v>
      </c>
      <c r="M712" s="49">
        <f>სააგენტო!M724</f>
        <v>0.95837612196401334</v>
      </c>
      <c r="N712" s="59">
        <f>სააგენტო!N724</f>
        <v>655.44871000000057</v>
      </c>
      <c r="O712" s="49">
        <f>სააგენტო!T724</f>
        <v>1.3456259622504434</v>
      </c>
      <c r="P712" s="59">
        <f>G712+სააგენტო!O724-K712</f>
        <v>18724.109069999999</v>
      </c>
    </row>
    <row r="713" spans="1:16" s="6" customFormat="1" ht="18.75" thickTop="1" x14ac:dyDescent="0.25">
      <c r="A713" s="6" t="str">
        <f>სააგენტო!A725</f>
        <v>b</v>
      </c>
      <c r="B713" s="69" t="str">
        <f>სააგენტო!B725</f>
        <v/>
      </c>
      <c r="C713" s="8" t="str">
        <f>სააგენტო!C725</f>
        <v>ხარჯები</v>
      </c>
      <c r="D713" s="9">
        <f>სააგენტო!D725</f>
        <v>15000</v>
      </c>
      <c r="E713" s="9">
        <f>სააგენტო!E725</f>
        <v>15746.94</v>
      </c>
      <c r="F713" s="41">
        <f>სააგენტო!F725</f>
        <v>15101.565000000001</v>
      </c>
      <c r="G713" s="41">
        <f>სააგენტო!G725</f>
        <v>15091.49129</v>
      </c>
      <c r="H713" s="50">
        <f>სააგენტო!H725</f>
        <v>0.99933293602351803</v>
      </c>
      <c r="I713" s="9">
        <f>სააგენტო!I725</f>
        <v>0</v>
      </c>
      <c r="J713" s="9">
        <f>სააგენტო!J725</f>
        <v>1216.2650399999993</v>
      </c>
      <c r="K713" s="9">
        <f>სააგენტო!K725</f>
        <v>944.38221999999951</v>
      </c>
      <c r="L713" s="41">
        <f>სააგენტო!L725</f>
        <v>10.073710000000574</v>
      </c>
      <c r="M713" s="50">
        <f>სააგენტო!M725</f>
        <v>0.95837612196401334</v>
      </c>
      <c r="N713" s="60">
        <f>სააგენტო!N725</f>
        <v>655.44871000000057</v>
      </c>
      <c r="O713" s="50">
        <f>სააგენტო!T725</f>
        <v>1.3456259622504434</v>
      </c>
      <c r="P713" s="60">
        <f>G713+სააგენტო!O725-K713</f>
        <v>18724.109069999999</v>
      </c>
    </row>
    <row r="714" spans="1:16" s="6" customFormat="1" ht="18" x14ac:dyDescent="0.25">
      <c r="A714" s="6" t="str">
        <f>სააგენტო!A726</f>
        <v>b</v>
      </c>
      <c r="B714" s="70" t="str">
        <f>სააგენტო!B726</f>
        <v/>
      </c>
      <c r="C714" s="29" t="str">
        <f>სააგენტო!C726</f>
        <v>შრომის ანაზღაურება</v>
      </c>
      <c r="D714" s="12">
        <f>სააგენტო!D726</f>
        <v>0</v>
      </c>
      <c r="E714" s="12">
        <f>სააგენტო!E726</f>
        <v>0</v>
      </c>
      <c r="F714" s="43">
        <f>სააგენტო!F726</f>
        <v>0</v>
      </c>
      <c r="G714" s="43">
        <f>სააგენტო!G726</f>
        <v>0</v>
      </c>
      <c r="H714" s="52" t="str">
        <f>სააგენტო!H726</f>
        <v/>
      </c>
      <c r="I714" s="12">
        <f>სააგენტო!I726</f>
        <v>0</v>
      </c>
      <c r="J714" s="12">
        <f>სააგენტო!J726</f>
        <v>0</v>
      </c>
      <c r="K714" s="12">
        <f>სააგენტო!K726</f>
        <v>0</v>
      </c>
      <c r="L714" s="43">
        <f>სააგენტო!L726</f>
        <v>0</v>
      </c>
      <c r="M714" s="52" t="str">
        <f>სააგენტო!M726</f>
        <v/>
      </c>
      <c r="N714" s="62">
        <f>სააგენტო!N726</f>
        <v>0</v>
      </c>
      <c r="O714" s="52" t="str">
        <f>სააგენტო!T726</f>
        <v/>
      </c>
      <c r="P714" s="62">
        <f>G714+სააგენტო!O726-K714</f>
        <v>0</v>
      </c>
    </row>
    <row r="715" spans="1:16" s="6" customFormat="1" ht="18" x14ac:dyDescent="0.25">
      <c r="A715" s="6" t="str">
        <f>სააგენტო!A727</f>
        <v>b</v>
      </c>
      <c r="B715" s="70" t="str">
        <f>სააგენტო!B727</f>
        <v/>
      </c>
      <c r="C715" s="29" t="str">
        <f>სააგენტო!C727</f>
        <v>საქონელი და მომსახურება</v>
      </c>
      <c r="D715" s="12">
        <f>სააგენტო!D727</f>
        <v>0</v>
      </c>
      <c r="E715" s="12">
        <f>სააგენტო!E727</f>
        <v>20</v>
      </c>
      <c r="F715" s="43">
        <f>სააგენტო!F727</f>
        <v>10</v>
      </c>
      <c r="G715" s="43">
        <f>სააგენტო!G727</f>
        <v>0</v>
      </c>
      <c r="H715" s="52">
        <f>სააგენტო!H727</f>
        <v>0</v>
      </c>
      <c r="I715" s="12">
        <f>სააგენტო!I727</f>
        <v>0</v>
      </c>
      <c r="J715" s="12">
        <f>სააგენტო!J727</f>
        <v>0</v>
      </c>
      <c r="K715" s="12">
        <f>სააგენტო!K727</f>
        <v>0</v>
      </c>
      <c r="L715" s="43">
        <f>სააგენტო!L727</f>
        <v>10</v>
      </c>
      <c r="M715" s="52">
        <f>სააგენტო!M727</f>
        <v>0</v>
      </c>
      <c r="N715" s="62">
        <f>სააგენტო!N727</f>
        <v>20</v>
      </c>
      <c r="O715" s="52">
        <f>სააგენტო!T727</f>
        <v>0.5</v>
      </c>
      <c r="P715" s="62">
        <f>G715+სააგენტო!O727-K715</f>
        <v>0</v>
      </c>
    </row>
    <row r="716" spans="1:16" s="6" customFormat="1" ht="18" x14ac:dyDescent="0.25">
      <c r="A716" s="6" t="str">
        <f>სააგენტო!A728</f>
        <v>b</v>
      </c>
      <c r="B716" s="70" t="str">
        <f>სააგენტო!B728</f>
        <v/>
      </c>
      <c r="C716" s="29" t="str">
        <f>სააგენტო!C728</f>
        <v>პროცენტი</v>
      </c>
      <c r="D716" s="12">
        <f>სააგენტო!D728</f>
        <v>0</v>
      </c>
      <c r="E716" s="12">
        <f>სააგენტო!E728</f>
        <v>0</v>
      </c>
      <c r="F716" s="43">
        <f>სააგენტო!F728</f>
        <v>0</v>
      </c>
      <c r="G716" s="43">
        <f>სააგენტო!G728</f>
        <v>0</v>
      </c>
      <c r="H716" s="52" t="str">
        <f>სააგენტო!H728</f>
        <v/>
      </c>
      <c r="I716" s="12">
        <f>სააგენტო!I728</f>
        <v>0</v>
      </c>
      <c r="J716" s="12">
        <f>სააგენტო!J728</f>
        <v>0</v>
      </c>
      <c r="K716" s="12">
        <f>სააგენტო!K728</f>
        <v>0</v>
      </c>
      <c r="L716" s="43">
        <f>სააგენტო!L728</f>
        <v>0</v>
      </c>
      <c r="M716" s="52" t="str">
        <f>სააგენტო!M728</f>
        <v/>
      </c>
      <c r="N716" s="62">
        <f>სააგენტო!N728</f>
        <v>0</v>
      </c>
      <c r="O716" s="52" t="str">
        <f>სააგენტო!T728</f>
        <v/>
      </c>
      <c r="P716" s="62">
        <f>G716+სააგენტო!O728-K716</f>
        <v>0</v>
      </c>
    </row>
    <row r="717" spans="1:16" s="6" customFormat="1" ht="18" x14ac:dyDescent="0.25">
      <c r="A717" s="6" t="str">
        <f>სააგენტო!A729</f>
        <v>b</v>
      </c>
      <c r="B717" s="70" t="str">
        <f>სააგენტო!B729</f>
        <v/>
      </c>
      <c r="C717" s="29" t="str">
        <f>სააგენტო!C729</f>
        <v>სუბსიდიები</v>
      </c>
      <c r="D717" s="12">
        <f>სააგენტო!D729</f>
        <v>0</v>
      </c>
      <c r="E717" s="12">
        <f>სააგენტო!E729</f>
        <v>0</v>
      </c>
      <c r="F717" s="43">
        <f>სააგენტო!F729</f>
        <v>0</v>
      </c>
      <c r="G717" s="43">
        <f>სააგენტო!G729</f>
        <v>0</v>
      </c>
      <c r="H717" s="52" t="str">
        <f>სააგენტო!H729</f>
        <v/>
      </c>
      <c r="I717" s="12">
        <f>სააგენტო!I729</f>
        <v>0</v>
      </c>
      <c r="J717" s="12">
        <f>სააგენტო!J729</f>
        <v>0</v>
      </c>
      <c r="K717" s="12">
        <f>სააგენტო!K729</f>
        <v>0</v>
      </c>
      <c r="L717" s="43">
        <f>სააგენტო!L729</f>
        <v>0</v>
      </c>
      <c r="M717" s="52" t="str">
        <f>სააგენტო!M729</f>
        <v/>
      </c>
      <c r="N717" s="62">
        <f>სააგენტო!N729</f>
        <v>0</v>
      </c>
      <c r="O717" s="52" t="str">
        <f>სააგენტო!T729</f>
        <v/>
      </c>
      <c r="P717" s="62">
        <f>G717+სააგენტო!O729-K717</f>
        <v>0</v>
      </c>
    </row>
    <row r="718" spans="1:16" s="6" customFormat="1" ht="18" x14ac:dyDescent="0.25">
      <c r="A718" s="6" t="str">
        <f>სააგენტო!A730</f>
        <v>b</v>
      </c>
      <c r="B718" s="70" t="str">
        <f>სააგენტო!B730</f>
        <v/>
      </c>
      <c r="C718" s="29" t="str">
        <f>სააგენტო!C730</f>
        <v>გრანტები</v>
      </c>
      <c r="D718" s="12">
        <f>სააგენტო!D730</f>
        <v>0</v>
      </c>
      <c r="E718" s="12">
        <f>სააგენტო!E730</f>
        <v>0</v>
      </c>
      <c r="F718" s="43">
        <f>სააგენტო!F730</f>
        <v>0</v>
      </c>
      <c r="G718" s="43">
        <f>სააგენტო!G730</f>
        <v>0</v>
      </c>
      <c r="H718" s="52" t="str">
        <f>სააგენტო!H730</f>
        <v/>
      </c>
      <c r="I718" s="12">
        <f>სააგენტო!I730</f>
        <v>0</v>
      </c>
      <c r="J718" s="12">
        <f>სააგენტო!J730</f>
        <v>0</v>
      </c>
      <c r="K718" s="12">
        <f>სააგენტო!K730</f>
        <v>0</v>
      </c>
      <c r="L718" s="43">
        <f>სააგენტო!L730</f>
        <v>0</v>
      </c>
      <c r="M718" s="52" t="str">
        <f>სააგენტო!M730</f>
        <v/>
      </c>
      <c r="N718" s="62">
        <f>სააგენტო!N730</f>
        <v>0</v>
      </c>
      <c r="O718" s="52" t="str">
        <f>სააგენტო!T730</f>
        <v/>
      </c>
      <c r="P718" s="62">
        <f>G718+სააგენტო!O730-K718</f>
        <v>0</v>
      </c>
    </row>
    <row r="719" spans="1:16" s="6" customFormat="1" ht="18" x14ac:dyDescent="0.25">
      <c r="A719" s="6" t="str">
        <f>სააგენტო!A731</f>
        <v>b</v>
      </c>
      <c r="B719" s="70" t="str">
        <f>სააგენტო!B731</f>
        <v/>
      </c>
      <c r="C719" s="29" t="str">
        <f>სააგენტო!C731</f>
        <v>სოციალური უზრუნველყოფა</v>
      </c>
      <c r="D719" s="11">
        <f>სააგენტო!D731</f>
        <v>15000</v>
      </c>
      <c r="E719" s="11">
        <f>სააგენტო!E731</f>
        <v>15726.94</v>
      </c>
      <c r="F719" s="42">
        <f>სააგენტო!F731</f>
        <v>15091.565000000001</v>
      </c>
      <c r="G719" s="42">
        <f>სააგენტო!G731</f>
        <v>15091.49129</v>
      </c>
      <c r="H719" s="51">
        <f>სააგენტო!H731</f>
        <v>0.99999511581469513</v>
      </c>
      <c r="I719" s="11">
        <f>სააგენტო!I731</f>
        <v>0</v>
      </c>
      <c r="J719" s="11">
        <f>სააგენტო!J731</f>
        <v>1216.2650399999993</v>
      </c>
      <c r="K719" s="11">
        <f>სააგენტო!K731</f>
        <v>944.38221999999951</v>
      </c>
      <c r="L719" s="42">
        <f>სააგენტო!L731</f>
        <v>7.3710000000573928E-2</v>
      </c>
      <c r="M719" s="51">
        <f>სააგენტო!M731</f>
        <v>0.95959489194973713</v>
      </c>
      <c r="N719" s="61">
        <f>სააგენტო!N731</f>
        <v>635.44871000000057</v>
      </c>
      <c r="O719" s="51">
        <f>სააგენტო!T731</f>
        <v>1.3467013474967158</v>
      </c>
      <c r="P719" s="61">
        <f>G719+სააგენტო!O731-K719</f>
        <v>18724.109069999999</v>
      </c>
    </row>
    <row r="720" spans="1:16" s="6" customFormat="1" ht="18" x14ac:dyDescent="0.25">
      <c r="A720" s="6" t="str">
        <f>სააგენტო!A732</f>
        <v>b</v>
      </c>
      <c r="B720" s="70" t="str">
        <f>სააგენტო!B732</f>
        <v/>
      </c>
      <c r="C720" s="29" t="str">
        <f>სააგენტო!C732</f>
        <v>სხვა ხარჯები</v>
      </c>
      <c r="D720" s="12">
        <f>სააგენტო!D732</f>
        <v>0</v>
      </c>
      <c r="E720" s="12">
        <f>სააგენტო!E732</f>
        <v>0</v>
      </c>
      <c r="F720" s="43">
        <f>სააგენტო!F732</f>
        <v>0</v>
      </c>
      <c r="G720" s="43">
        <f>სააგენტო!G732</f>
        <v>0</v>
      </c>
      <c r="H720" s="52" t="str">
        <f>სააგენტო!H732</f>
        <v/>
      </c>
      <c r="I720" s="12">
        <f>სააგენტო!I732</f>
        <v>0</v>
      </c>
      <c r="J720" s="12">
        <f>სააგენტო!J732</f>
        <v>0</v>
      </c>
      <c r="K720" s="12">
        <f>სააგენტო!K732</f>
        <v>0</v>
      </c>
      <c r="L720" s="43">
        <f>სააგენტო!L732</f>
        <v>0</v>
      </c>
      <c r="M720" s="52" t="str">
        <f>სააგენტო!M732</f>
        <v/>
      </c>
      <c r="N720" s="62">
        <f>სააგენტო!N732</f>
        <v>0</v>
      </c>
      <c r="O720" s="52" t="str">
        <f>სააგენტო!T732</f>
        <v/>
      </c>
      <c r="P720" s="62">
        <f>G720+სააგენტო!O732-K720</f>
        <v>0</v>
      </c>
    </row>
    <row r="721" spans="1:16" s="6" customFormat="1" x14ac:dyDescent="0.25">
      <c r="A721" s="6" t="str">
        <f>სააგენტო!A733</f>
        <v>b</v>
      </c>
      <c r="B721" s="69" t="str">
        <f>სააგენტო!B733</f>
        <v/>
      </c>
      <c r="C721" s="13" t="str">
        <f>სააგენტო!C733</f>
        <v>არაფინანსური აქტივების ზრდა</v>
      </c>
      <c r="D721" s="14">
        <f>სააგენტო!D733</f>
        <v>0</v>
      </c>
      <c r="E721" s="14">
        <f>სააგენტო!E733</f>
        <v>0</v>
      </c>
      <c r="F721" s="44">
        <f>სააგენტო!F733</f>
        <v>0</v>
      </c>
      <c r="G721" s="44">
        <f>სააგენტო!G733</f>
        <v>0</v>
      </c>
      <c r="H721" s="53" t="str">
        <f>სააგენტო!H733</f>
        <v/>
      </c>
      <c r="I721" s="14">
        <f>სააგენტო!I733</f>
        <v>0</v>
      </c>
      <c r="J721" s="14">
        <f>სააგენტო!J733</f>
        <v>0</v>
      </c>
      <c r="K721" s="14">
        <f>სააგენტო!K733</f>
        <v>0</v>
      </c>
      <c r="L721" s="44">
        <f>სააგენტო!L733</f>
        <v>0</v>
      </c>
      <c r="M721" s="53" t="str">
        <f>სააგენტო!M733</f>
        <v/>
      </c>
      <c r="N721" s="63">
        <f>სააგენტო!N733</f>
        <v>0</v>
      </c>
      <c r="O721" s="53" t="str">
        <f>სააგენტო!T733</f>
        <v/>
      </c>
      <c r="P721" s="63">
        <f>G721+სააგენტო!O733-K721</f>
        <v>0</v>
      </c>
    </row>
    <row r="722" spans="1:16" s="6" customFormat="1" x14ac:dyDescent="0.25">
      <c r="A722" s="6" t="str">
        <f>სააგენტო!A734</f>
        <v>b</v>
      </c>
      <c r="B722" s="69" t="str">
        <f>სააგენტო!B734</f>
        <v/>
      </c>
      <c r="C722" s="13" t="str">
        <f>სააგენტო!C734</f>
        <v>ფინანსური აქტივების ზრდა</v>
      </c>
      <c r="D722" s="14">
        <f>სააგენტო!D734</f>
        <v>0</v>
      </c>
      <c r="E722" s="14">
        <f>სააგენტო!E734</f>
        <v>0</v>
      </c>
      <c r="F722" s="44">
        <f>სააგენტო!F734</f>
        <v>0</v>
      </c>
      <c r="G722" s="44">
        <f>სააგენტო!G734</f>
        <v>0</v>
      </c>
      <c r="H722" s="53" t="str">
        <f>სააგენტო!H734</f>
        <v/>
      </c>
      <c r="I722" s="14">
        <f>სააგენტო!I734</f>
        <v>0</v>
      </c>
      <c r="J722" s="14">
        <f>სააგენტო!J734</f>
        <v>0</v>
      </c>
      <c r="K722" s="14">
        <f>სააგენტო!K734</f>
        <v>0</v>
      </c>
      <c r="L722" s="44">
        <f>სააგენტო!L734</f>
        <v>0</v>
      </c>
      <c r="M722" s="53" t="str">
        <f>სააგენტო!M734</f>
        <v/>
      </c>
      <c r="N722" s="63">
        <f>სააგენტო!N734</f>
        <v>0</v>
      </c>
      <c r="O722" s="53" t="str">
        <f>სააგენტო!T734</f>
        <v/>
      </c>
      <c r="P722" s="63">
        <f>G722+სააგენტო!O734-K722</f>
        <v>0</v>
      </c>
    </row>
    <row r="723" spans="1:16" s="6" customFormat="1" ht="15.75" thickBot="1" x14ac:dyDescent="0.3">
      <c r="A723" s="6" t="str">
        <f>სააგენტო!A735</f>
        <v>b</v>
      </c>
      <c r="B723" s="71" t="str">
        <f>სააგენტო!B735</f>
        <v/>
      </c>
      <c r="C723" s="17" t="str">
        <f>სააგენტო!C735</f>
        <v>ვალდებულებების კლება</v>
      </c>
      <c r="D723" s="18">
        <f>სააგენტო!D735</f>
        <v>0</v>
      </c>
      <c r="E723" s="18">
        <f>სააგენტო!E735</f>
        <v>0</v>
      </c>
      <c r="F723" s="46">
        <f>სააგენტო!F735</f>
        <v>0</v>
      </c>
      <c r="G723" s="46">
        <f>სააგენტო!G735</f>
        <v>0</v>
      </c>
      <c r="H723" s="55" t="str">
        <f>სააგენტო!H735</f>
        <v/>
      </c>
      <c r="I723" s="18">
        <f>სააგენტო!I735</f>
        <v>0</v>
      </c>
      <c r="J723" s="18">
        <f>სააგენტო!J735</f>
        <v>0</v>
      </c>
      <c r="K723" s="18">
        <f>სააგენტო!K735</f>
        <v>0</v>
      </c>
      <c r="L723" s="46">
        <f>სააგენტო!L735</f>
        <v>0</v>
      </c>
      <c r="M723" s="55" t="str">
        <f>სააგენტო!M735</f>
        <v/>
      </c>
      <c r="N723" s="65">
        <f>სააგენტო!N735</f>
        <v>0</v>
      </c>
      <c r="O723" s="55" t="str">
        <f>სააგენტო!T735</f>
        <v/>
      </c>
      <c r="P723" s="65">
        <f>G723+სააგენტო!O735-K723</f>
        <v>0</v>
      </c>
    </row>
    <row r="724" spans="1:16" s="24" customFormat="1" ht="33" thickTop="1" thickBot="1" x14ac:dyDescent="0.3">
      <c r="A724" s="6" t="str">
        <f>სააგენტო!A736</f>
        <v>a</v>
      </c>
      <c r="B724" s="67" t="str">
        <f>სააგენტო!B736</f>
        <v>35 03 03 10</v>
      </c>
      <c r="C724" s="19" t="str">
        <f>სააგენტო!C736</f>
        <v>სამხედრო ძალებში გასაწვევ მოქალაქეთა სამედიცინო შემოწმება</v>
      </c>
      <c r="D724" s="7">
        <f>სააგენტო!D736</f>
        <v>1000</v>
      </c>
      <c r="E724" s="7">
        <f>სააგენტო!E736</f>
        <v>1000</v>
      </c>
      <c r="F724" s="40">
        <f>სააგენტო!F736</f>
        <v>497.5</v>
      </c>
      <c r="G724" s="40">
        <f>სააგენტო!G736</f>
        <v>497.05349000000001</v>
      </c>
      <c r="H724" s="49">
        <f>სააგენტო!H736</f>
        <v>0.99910249246231153</v>
      </c>
      <c r="I724" s="7">
        <f>სააგენტო!I736</f>
        <v>0</v>
      </c>
      <c r="J724" s="7">
        <f>სააგენტო!J736</f>
        <v>75.860689999999977</v>
      </c>
      <c r="K724" s="7">
        <f>სააგენტო!K736</f>
        <v>63.540459999999996</v>
      </c>
      <c r="L724" s="40">
        <f>სააგენტო!L736</f>
        <v>0.4465099999999893</v>
      </c>
      <c r="M724" s="49">
        <f>სააგენტო!M736</f>
        <v>0.49705348999999999</v>
      </c>
      <c r="N724" s="59">
        <f>სააგენტო!N736</f>
        <v>502.94650999999999</v>
      </c>
      <c r="O724" s="49">
        <f>სააგენტო!T736</f>
        <v>0.76705349</v>
      </c>
      <c r="P724" s="59">
        <f>G724+სააგენტო!O736-K724</f>
        <v>643.51303000000007</v>
      </c>
    </row>
    <row r="725" spans="1:16" s="24" customFormat="1" ht="18.75" thickTop="1" x14ac:dyDescent="0.25">
      <c r="A725" s="6" t="str">
        <f>სააგენტო!A737</f>
        <v>b</v>
      </c>
      <c r="B725" s="69" t="str">
        <f>სააგენტო!B737</f>
        <v/>
      </c>
      <c r="C725" s="8" t="str">
        <f>სააგენტო!C737</f>
        <v>ხარჯები</v>
      </c>
      <c r="D725" s="9">
        <f>სააგენტო!D737</f>
        <v>1000</v>
      </c>
      <c r="E725" s="9">
        <f>სააგენტო!E737</f>
        <v>1000</v>
      </c>
      <c r="F725" s="41">
        <f>სააგენტო!F737</f>
        <v>497.5</v>
      </c>
      <c r="G725" s="41">
        <f>სააგენტო!G737</f>
        <v>497.05349000000001</v>
      </c>
      <c r="H725" s="50">
        <f>სააგენტო!H737</f>
        <v>0.99910249246231153</v>
      </c>
      <c r="I725" s="9">
        <f>სააგენტო!I737</f>
        <v>0</v>
      </c>
      <c r="J725" s="9">
        <f>სააგენტო!J737</f>
        <v>75.860689999999977</v>
      </c>
      <c r="K725" s="9">
        <f>სააგენტო!K737</f>
        <v>63.540459999999996</v>
      </c>
      <c r="L725" s="41">
        <f>სააგენტო!L737</f>
        <v>0.4465099999999893</v>
      </c>
      <c r="M725" s="50">
        <f>სააგენტო!M737</f>
        <v>0.49705348999999999</v>
      </c>
      <c r="N725" s="60">
        <f>სააგენტო!N737</f>
        <v>502.94650999999999</v>
      </c>
      <c r="O725" s="50">
        <f>სააგენტო!T737</f>
        <v>0.76705349</v>
      </c>
      <c r="P725" s="60">
        <f>G725+სააგენტო!O737-K725</f>
        <v>643.51303000000007</v>
      </c>
    </row>
    <row r="726" spans="1:16" s="24" customFormat="1" ht="18" x14ac:dyDescent="0.25">
      <c r="A726" s="6" t="str">
        <f>სააგენტო!A738</f>
        <v>b</v>
      </c>
      <c r="B726" s="70" t="str">
        <f>სააგენტო!B738</f>
        <v/>
      </c>
      <c r="C726" s="29" t="str">
        <f>სააგენტო!C738</f>
        <v>შრომის ანაზღაურება</v>
      </c>
      <c r="D726" s="12">
        <f>სააგენტო!D738</f>
        <v>0</v>
      </c>
      <c r="E726" s="12">
        <f>სააგენტო!E738</f>
        <v>0</v>
      </c>
      <c r="F726" s="43">
        <f>სააგენტო!F738</f>
        <v>0</v>
      </c>
      <c r="G726" s="43">
        <f>სააგენტო!G738</f>
        <v>0</v>
      </c>
      <c r="H726" s="52" t="str">
        <f>სააგენტო!H738</f>
        <v/>
      </c>
      <c r="I726" s="12">
        <f>სააგენტო!I738</f>
        <v>0</v>
      </c>
      <c r="J726" s="12">
        <f>სააგენტო!J738</f>
        <v>0</v>
      </c>
      <c r="K726" s="12">
        <f>სააგენტო!K738</f>
        <v>0</v>
      </c>
      <c r="L726" s="43">
        <f>სააგენტო!L738</f>
        <v>0</v>
      </c>
      <c r="M726" s="52" t="str">
        <f>სააგენტო!M738</f>
        <v/>
      </c>
      <c r="N726" s="62">
        <f>სააგენტო!N738</f>
        <v>0</v>
      </c>
      <c r="O726" s="52" t="str">
        <f>სააგენტო!T738</f>
        <v/>
      </c>
      <c r="P726" s="62">
        <f>G726+სააგენტო!O738-K726</f>
        <v>0</v>
      </c>
    </row>
    <row r="727" spans="1:16" s="24" customFormat="1" ht="18" x14ac:dyDescent="0.25">
      <c r="A727" s="6" t="str">
        <f>სააგენტო!A739</f>
        <v>b</v>
      </c>
      <c r="B727" s="70" t="str">
        <f>სააგენტო!B739</f>
        <v/>
      </c>
      <c r="C727" s="29" t="str">
        <f>სააგენტო!C739</f>
        <v>საქონელი და მომსახურება</v>
      </c>
      <c r="D727" s="11">
        <f>სააგენტო!D739</f>
        <v>1000</v>
      </c>
      <c r="E727" s="11">
        <f>სააგენტო!E739</f>
        <v>1000</v>
      </c>
      <c r="F727" s="42">
        <f>სააგენტო!F739</f>
        <v>497.5</v>
      </c>
      <c r="G727" s="42">
        <f>სააგენტო!G739</f>
        <v>497.05349000000001</v>
      </c>
      <c r="H727" s="51">
        <f>სააგენტო!H739</f>
        <v>0.99910249246231153</v>
      </c>
      <c r="I727" s="11">
        <f>სააგენტო!I739</f>
        <v>0</v>
      </c>
      <c r="J727" s="11">
        <f>სააგენტო!J739</f>
        <v>75.860689999999977</v>
      </c>
      <c r="K727" s="11">
        <f>სააგენტო!K739</f>
        <v>63.540459999999996</v>
      </c>
      <c r="L727" s="42">
        <f>სააგენტო!L739</f>
        <v>0.4465099999999893</v>
      </c>
      <c r="M727" s="51">
        <f>სააგენტო!M739</f>
        <v>0.49705348999999999</v>
      </c>
      <c r="N727" s="61">
        <f>სააგენტო!N739</f>
        <v>502.94650999999999</v>
      </c>
      <c r="O727" s="51">
        <f>სააგენტო!T739</f>
        <v>0.76705349</v>
      </c>
      <c r="P727" s="61">
        <f>G727+სააგენტო!O739-K727</f>
        <v>643.51303000000007</v>
      </c>
    </row>
    <row r="728" spans="1:16" s="24" customFormat="1" ht="18" x14ac:dyDescent="0.25">
      <c r="A728" s="6" t="str">
        <f>სააგენტო!A740</f>
        <v>b</v>
      </c>
      <c r="B728" s="70" t="str">
        <f>სააგენტო!B740</f>
        <v/>
      </c>
      <c r="C728" s="29" t="str">
        <f>სააგენტო!C740</f>
        <v>პროცენტი</v>
      </c>
      <c r="D728" s="12">
        <f>სააგენტო!D740</f>
        <v>0</v>
      </c>
      <c r="E728" s="12">
        <f>სააგენტო!E740</f>
        <v>0</v>
      </c>
      <c r="F728" s="43">
        <f>სააგენტო!F740</f>
        <v>0</v>
      </c>
      <c r="G728" s="43">
        <f>სააგენტო!G740</f>
        <v>0</v>
      </c>
      <c r="H728" s="52" t="str">
        <f>სააგენტო!H740</f>
        <v/>
      </c>
      <c r="I728" s="12">
        <f>სააგენტო!I740</f>
        <v>0</v>
      </c>
      <c r="J728" s="12">
        <f>სააგენტო!J740</f>
        <v>0</v>
      </c>
      <c r="K728" s="12">
        <f>სააგენტო!K740</f>
        <v>0</v>
      </c>
      <c r="L728" s="43">
        <f>სააგენტო!L740</f>
        <v>0</v>
      </c>
      <c r="M728" s="52" t="str">
        <f>სააგენტო!M740</f>
        <v/>
      </c>
      <c r="N728" s="62">
        <f>სააგენტო!N740</f>
        <v>0</v>
      </c>
      <c r="O728" s="52" t="str">
        <f>სააგენტო!T740</f>
        <v/>
      </c>
      <c r="P728" s="62">
        <f>G728+სააგენტო!O740-K728</f>
        <v>0</v>
      </c>
    </row>
    <row r="729" spans="1:16" s="24" customFormat="1" ht="18" x14ac:dyDescent="0.25">
      <c r="A729" s="6" t="str">
        <f>სააგენტო!A741</f>
        <v>b</v>
      </c>
      <c r="B729" s="70" t="str">
        <f>სააგენტო!B741</f>
        <v/>
      </c>
      <c r="C729" s="29" t="str">
        <f>სააგენტო!C741</f>
        <v>სუბსიდიები</v>
      </c>
      <c r="D729" s="12">
        <f>სააგენტო!D741</f>
        <v>0</v>
      </c>
      <c r="E729" s="12">
        <f>სააგენტო!E741</f>
        <v>0</v>
      </c>
      <c r="F729" s="43">
        <f>სააგენტო!F741</f>
        <v>0</v>
      </c>
      <c r="G729" s="43">
        <f>სააგენტო!G741</f>
        <v>0</v>
      </c>
      <c r="H729" s="52" t="str">
        <f>სააგენტო!H741</f>
        <v/>
      </c>
      <c r="I729" s="12">
        <f>სააგენტო!I741</f>
        <v>0</v>
      </c>
      <c r="J729" s="12">
        <f>სააგენტო!J741</f>
        <v>0</v>
      </c>
      <c r="K729" s="12">
        <f>სააგენტო!K741</f>
        <v>0</v>
      </c>
      <c r="L729" s="43">
        <f>სააგენტო!L741</f>
        <v>0</v>
      </c>
      <c r="M729" s="52" t="str">
        <f>სააგენტო!M741</f>
        <v/>
      </c>
      <c r="N729" s="62">
        <f>სააგენტო!N741</f>
        <v>0</v>
      </c>
      <c r="O729" s="52" t="str">
        <f>სააგენტო!T741</f>
        <v/>
      </c>
      <c r="P729" s="62">
        <f>G729+სააგენტო!O741-K729</f>
        <v>0</v>
      </c>
    </row>
    <row r="730" spans="1:16" s="24" customFormat="1" ht="18" x14ac:dyDescent="0.25">
      <c r="A730" s="6" t="str">
        <f>სააგენტო!A742</f>
        <v>b</v>
      </c>
      <c r="B730" s="70" t="str">
        <f>სააგენტო!B742</f>
        <v/>
      </c>
      <c r="C730" s="29" t="str">
        <f>სააგენტო!C742</f>
        <v>გრანტები</v>
      </c>
      <c r="D730" s="12">
        <f>სააგენტო!D742</f>
        <v>0</v>
      </c>
      <c r="E730" s="12">
        <f>სააგენტო!E742</f>
        <v>0</v>
      </c>
      <c r="F730" s="43">
        <f>სააგენტო!F742</f>
        <v>0</v>
      </c>
      <c r="G730" s="43">
        <f>სააგენტო!G742</f>
        <v>0</v>
      </c>
      <c r="H730" s="52" t="str">
        <f>სააგენტო!H742</f>
        <v/>
      </c>
      <c r="I730" s="12">
        <f>სააგენტო!I742</f>
        <v>0</v>
      </c>
      <c r="J730" s="12">
        <f>სააგენტო!J742</f>
        <v>0</v>
      </c>
      <c r="K730" s="12">
        <f>სააგენტო!K742</f>
        <v>0</v>
      </c>
      <c r="L730" s="43">
        <f>სააგენტო!L742</f>
        <v>0</v>
      </c>
      <c r="M730" s="52" t="str">
        <f>სააგენტო!M742</f>
        <v/>
      </c>
      <c r="N730" s="62">
        <f>სააგენტო!N742</f>
        <v>0</v>
      </c>
      <c r="O730" s="52" t="str">
        <f>სააგენტო!T742</f>
        <v/>
      </c>
      <c r="P730" s="62">
        <f>G730+სააგენტო!O742-K730</f>
        <v>0</v>
      </c>
    </row>
    <row r="731" spans="1:16" s="24" customFormat="1" ht="18" x14ac:dyDescent="0.25">
      <c r="A731" s="6" t="str">
        <f>სააგენტო!A743</f>
        <v>b</v>
      </c>
      <c r="B731" s="70" t="str">
        <f>სააგენტო!B743</f>
        <v/>
      </c>
      <c r="C731" s="29" t="str">
        <f>სააგენტო!C743</f>
        <v>სოციალური უზრუნველყოფა</v>
      </c>
      <c r="D731" s="12">
        <f>სააგენტო!D743</f>
        <v>0</v>
      </c>
      <c r="E731" s="12">
        <f>სააგენტო!E743</f>
        <v>0</v>
      </c>
      <c r="F731" s="43">
        <f>სააგენტო!F743</f>
        <v>0</v>
      </c>
      <c r="G731" s="43">
        <f>სააგენტო!G743</f>
        <v>0</v>
      </c>
      <c r="H731" s="52" t="str">
        <f>სააგენტო!H743</f>
        <v/>
      </c>
      <c r="I731" s="12">
        <f>სააგენტო!I743</f>
        <v>0</v>
      </c>
      <c r="J731" s="12">
        <f>სააგენტო!J743</f>
        <v>0</v>
      </c>
      <c r="K731" s="12">
        <f>სააგენტო!K743</f>
        <v>0</v>
      </c>
      <c r="L731" s="43">
        <f>სააგენტო!L743</f>
        <v>0</v>
      </c>
      <c r="M731" s="52" t="str">
        <f>სააგენტო!M743</f>
        <v/>
      </c>
      <c r="N731" s="62">
        <f>სააგენტო!N743</f>
        <v>0</v>
      </c>
      <c r="O731" s="52" t="str">
        <f>სააგენტო!T743</f>
        <v/>
      </c>
      <c r="P731" s="62">
        <f>G731+სააგენტო!O743-K731</f>
        <v>0</v>
      </c>
    </row>
    <row r="732" spans="1:16" s="24" customFormat="1" ht="18" x14ac:dyDescent="0.25">
      <c r="A732" s="6" t="str">
        <f>სააგენტო!A744</f>
        <v>b</v>
      </c>
      <c r="B732" s="70" t="str">
        <f>სააგენტო!B744</f>
        <v/>
      </c>
      <c r="C732" s="29" t="str">
        <f>სააგენტო!C744</f>
        <v>სხვა ხარჯები</v>
      </c>
      <c r="D732" s="12">
        <f>სააგენტო!D744</f>
        <v>0</v>
      </c>
      <c r="E732" s="12">
        <f>სააგენტო!E744</f>
        <v>0</v>
      </c>
      <c r="F732" s="43">
        <f>სააგენტო!F744</f>
        <v>0</v>
      </c>
      <c r="G732" s="43">
        <f>სააგენტო!G744</f>
        <v>0</v>
      </c>
      <c r="H732" s="52" t="str">
        <f>სააგენტო!H744</f>
        <v/>
      </c>
      <c r="I732" s="12">
        <f>სააგენტო!I744</f>
        <v>0</v>
      </c>
      <c r="J732" s="12">
        <f>სააგენტო!J744</f>
        <v>0</v>
      </c>
      <c r="K732" s="12">
        <f>სააგენტო!K744</f>
        <v>0</v>
      </c>
      <c r="L732" s="43">
        <f>სააგენტო!L744</f>
        <v>0</v>
      </c>
      <c r="M732" s="52" t="str">
        <f>სააგენტო!M744</f>
        <v/>
      </c>
      <c r="N732" s="62">
        <f>სააგენტო!N744</f>
        <v>0</v>
      </c>
      <c r="O732" s="52" t="str">
        <f>სააგენტო!T744</f>
        <v/>
      </c>
      <c r="P732" s="62">
        <f>G732+სააგენტო!O744-K732</f>
        <v>0</v>
      </c>
    </row>
    <row r="733" spans="1:16" s="24" customFormat="1" x14ac:dyDescent="0.25">
      <c r="A733" s="6" t="str">
        <f>სააგენტო!A745</f>
        <v>b</v>
      </c>
      <c r="B733" s="69" t="str">
        <f>სააგენტო!B745</f>
        <v/>
      </c>
      <c r="C733" s="13" t="str">
        <f>სააგენტო!C745</f>
        <v>არაფინანსური აქტივების ზრდა</v>
      </c>
      <c r="D733" s="14">
        <f>სააგენტო!D745</f>
        <v>0</v>
      </c>
      <c r="E733" s="14">
        <f>სააგენტო!E745</f>
        <v>0</v>
      </c>
      <c r="F733" s="44">
        <f>სააგენტო!F745</f>
        <v>0</v>
      </c>
      <c r="G733" s="44">
        <f>სააგენტო!G745</f>
        <v>0</v>
      </c>
      <c r="H733" s="53" t="str">
        <f>სააგენტო!H745</f>
        <v/>
      </c>
      <c r="I733" s="14">
        <f>სააგენტო!I745</f>
        <v>0</v>
      </c>
      <c r="J733" s="14">
        <f>სააგენტო!J745</f>
        <v>0</v>
      </c>
      <c r="K733" s="14">
        <f>სააგენტო!K745</f>
        <v>0</v>
      </c>
      <c r="L733" s="44">
        <f>სააგენტო!L745</f>
        <v>0</v>
      </c>
      <c r="M733" s="53" t="str">
        <f>სააგენტო!M745</f>
        <v/>
      </c>
      <c r="N733" s="63">
        <f>სააგენტო!N745</f>
        <v>0</v>
      </c>
      <c r="O733" s="53" t="str">
        <f>სააგენტო!T745</f>
        <v/>
      </c>
      <c r="P733" s="63">
        <f>G733+სააგენტო!O745-K733</f>
        <v>0</v>
      </c>
    </row>
    <row r="734" spans="1:16" s="24" customFormat="1" x14ac:dyDescent="0.25">
      <c r="A734" s="6" t="str">
        <f>სააგენტო!A746</f>
        <v>b</v>
      </c>
      <c r="B734" s="69" t="str">
        <f>სააგენტო!B746</f>
        <v/>
      </c>
      <c r="C734" s="13" t="str">
        <f>სააგენტო!C746</f>
        <v>ფინანსური აქტივების ზრდა</v>
      </c>
      <c r="D734" s="14">
        <f>სააგენტო!D746</f>
        <v>0</v>
      </c>
      <c r="E734" s="14">
        <f>სააგენტო!E746</f>
        <v>0</v>
      </c>
      <c r="F734" s="44">
        <f>სააგენტო!F746</f>
        <v>0</v>
      </c>
      <c r="G734" s="44">
        <f>სააგენტო!G746</f>
        <v>0</v>
      </c>
      <c r="H734" s="53" t="str">
        <f>სააგენტო!H746</f>
        <v/>
      </c>
      <c r="I734" s="14">
        <f>სააგენტო!I746</f>
        <v>0</v>
      </c>
      <c r="J734" s="14">
        <f>სააგენტო!J746</f>
        <v>0</v>
      </c>
      <c r="K734" s="14">
        <f>სააგენტო!K746</f>
        <v>0</v>
      </c>
      <c r="L734" s="44">
        <f>სააგენტო!L746</f>
        <v>0</v>
      </c>
      <c r="M734" s="53" t="str">
        <f>სააგენტო!M746</f>
        <v/>
      </c>
      <c r="N734" s="63">
        <f>სააგენტო!N746</f>
        <v>0</v>
      </c>
      <c r="O734" s="53" t="str">
        <f>სააგენტო!T746</f>
        <v/>
      </c>
      <c r="P734" s="63">
        <f>G734+სააგენტო!O746-K734</f>
        <v>0</v>
      </c>
    </row>
    <row r="735" spans="1:16" s="24" customFormat="1" ht="15.75" thickBot="1" x14ac:dyDescent="0.3">
      <c r="A735" s="6" t="str">
        <f>სააგენტო!A747</f>
        <v>b</v>
      </c>
      <c r="B735" s="71">
        <f>სააგენტო!B747</f>
        <v>0</v>
      </c>
      <c r="C735" s="17" t="str">
        <f>სააგენტო!C747</f>
        <v>ვალდებულებების კლება</v>
      </c>
      <c r="D735" s="18">
        <f>სააგენტო!D747</f>
        <v>0</v>
      </c>
      <c r="E735" s="18">
        <f>სააგენტო!E747</f>
        <v>0</v>
      </c>
      <c r="F735" s="46">
        <f>სააგენტო!F747</f>
        <v>0</v>
      </c>
      <c r="G735" s="46">
        <f>სააგენტო!G747</f>
        <v>0</v>
      </c>
      <c r="H735" s="55" t="str">
        <f>სააგენტო!H747</f>
        <v/>
      </c>
      <c r="I735" s="18">
        <f>სააგენტო!I747</f>
        <v>0</v>
      </c>
      <c r="J735" s="18">
        <f>სააგენტო!J747</f>
        <v>0</v>
      </c>
      <c r="K735" s="18">
        <f>სააგენტო!K747</f>
        <v>0</v>
      </c>
      <c r="L735" s="46">
        <f>სააგენტო!L747</f>
        <v>0</v>
      </c>
      <c r="M735" s="55" t="str">
        <f>სააგენტო!M747</f>
        <v/>
      </c>
      <c r="N735" s="65">
        <f>სააგენტო!N747</f>
        <v>0</v>
      </c>
      <c r="O735" s="55" t="str">
        <f>სააგენტო!T747</f>
        <v/>
      </c>
      <c r="P735" s="65">
        <f>G735+სააგენტო!O747-K735</f>
        <v>0</v>
      </c>
    </row>
    <row r="736" spans="1:16" s="24" customFormat="1" ht="33" thickTop="1" thickBot="1" x14ac:dyDescent="0.3">
      <c r="A736" s="6" t="str">
        <f>სააგენტო!A748</f>
        <v>a</v>
      </c>
      <c r="B736" s="67" t="str">
        <f>სააგენტო!B748</f>
        <v>35 05 02</v>
      </c>
      <c r="C736" s="19" t="str">
        <f>სააგენტო!C748</f>
        <v>დასაქმების ხელშეწყობის მომსახურებათა განვითარების პროგრამა</v>
      </c>
      <c r="D736" s="7"/>
      <c r="E736" s="7">
        <f>სააგენტო!E748</f>
        <v>350</v>
      </c>
      <c r="F736" s="40">
        <f>სააგენტო!F748</f>
        <v>15</v>
      </c>
      <c r="G736" s="40">
        <f>სააგენტო!G748</f>
        <v>14.875</v>
      </c>
      <c r="H736" s="49">
        <f>სააგენტო!H748</f>
        <v>0.9916666666666667</v>
      </c>
      <c r="I736" s="7"/>
      <c r="J736" s="7"/>
      <c r="K736" s="7">
        <f>სააგენტო!K748</f>
        <v>0.17300000000000004</v>
      </c>
      <c r="L736" s="40">
        <f>სააგენტო!L748</f>
        <v>0.125</v>
      </c>
      <c r="M736" s="49">
        <f>სააგენტო!M748</f>
        <v>4.2500000000000003E-2</v>
      </c>
      <c r="N736" s="59">
        <f>სააგენტო!N748</f>
        <v>0.125</v>
      </c>
      <c r="O736" s="49">
        <f>სააგენტო!T748</f>
        <v>0.97107142857142859</v>
      </c>
      <c r="P736" s="59">
        <f>G736+სააგენტო!O748-K736</f>
        <v>214.702</v>
      </c>
    </row>
    <row r="737" spans="1:16" s="24" customFormat="1" ht="18.75" thickTop="1" x14ac:dyDescent="0.25">
      <c r="A737" s="6" t="str">
        <f>სააგენტო!A749</f>
        <v>b</v>
      </c>
      <c r="B737" s="69"/>
      <c r="C737" s="8" t="str">
        <f>სააგენტო!C749</f>
        <v>ხარჯები</v>
      </c>
      <c r="D737" s="9"/>
      <c r="E737" s="9">
        <f>სააგენტო!E749</f>
        <v>348.4</v>
      </c>
      <c r="F737" s="41">
        <f>სააგენტო!F749</f>
        <v>13.4</v>
      </c>
      <c r="G737" s="41">
        <f>სააგენტო!G749</f>
        <v>13.275</v>
      </c>
      <c r="H737" s="50">
        <f>სააგენტო!H749</f>
        <v>0.99067164179104472</v>
      </c>
      <c r="I737" s="9"/>
      <c r="J737" s="9"/>
      <c r="K737" s="9">
        <f>სააგენტო!K749</f>
        <v>0.17300000000000004</v>
      </c>
      <c r="L737" s="41">
        <f>სააგენტო!L749</f>
        <v>0.125</v>
      </c>
      <c r="M737" s="50">
        <f>სააგენტო!M749</f>
        <v>3.8102755453501724E-2</v>
      </c>
      <c r="N737" s="60">
        <f>სააგენტო!N749</f>
        <v>0.125</v>
      </c>
      <c r="O737" s="50">
        <f>სააგენტო!T749</f>
        <v>0.97093857634902414</v>
      </c>
      <c r="P737" s="60">
        <f>G737+სააგენტო!O749-K737</f>
        <v>213.102</v>
      </c>
    </row>
    <row r="738" spans="1:16" s="24" customFormat="1" ht="18" x14ac:dyDescent="0.25">
      <c r="A738" s="6" t="str">
        <f>სააგენტო!A750</f>
        <v>b</v>
      </c>
      <c r="B738" s="70"/>
      <c r="C738" s="29" t="str">
        <f>სააგენტო!C750</f>
        <v>შრომის ანაზღაურება</v>
      </c>
      <c r="D738" s="12"/>
      <c r="E738" s="12">
        <f>სააგენტო!E750</f>
        <v>0</v>
      </c>
      <c r="F738" s="43">
        <f>სააგენტო!F750</f>
        <v>0</v>
      </c>
      <c r="G738" s="43">
        <f>სააგენტო!G750</f>
        <v>0</v>
      </c>
      <c r="H738" s="52" t="str">
        <f>სააგენტო!H750</f>
        <v/>
      </c>
      <c r="I738" s="12"/>
      <c r="J738" s="12"/>
      <c r="K738" s="12">
        <f>სააგენტო!K750</f>
        <v>0</v>
      </c>
      <c r="L738" s="43">
        <f>სააგენტო!L750</f>
        <v>0</v>
      </c>
      <c r="M738" s="52" t="str">
        <f>სააგენტო!M750</f>
        <v/>
      </c>
      <c r="N738" s="62">
        <f>სააგენტო!N750</f>
        <v>0</v>
      </c>
      <c r="O738" s="52" t="str">
        <f>სააგენტო!T750</f>
        <v/>
      </c>
      <c r="P738" s="62">
        <f>G738+სააგენტო!O750-K738</f>
        <v>0</v>
      </c>
    </row>
    <row r="739" spans="1:16" s="24" customFormat="1" ht="18" x14ac:dyDescent="0.25">
      <c r="A739" s="6" t="str">
        <f>სააგენტო!A751</f>
        <v>b</v>
      </c>
      <c r="B739" s="70"/>
      <c r="C739" s="29" t="str">
        <f>სააგენტო!C751</f>
        <v>საქონელი და მომსახურება</v>
      </c>
      <c r="D739" s="11"/>
      <c r="E739" s="11">
        <f>სააგენტო!E751</f>
        <v>348.4</v>
      </c>
      <c r="F739" s="42">
        <f>სააგენტო!F751</f>
        <v>13.4</v>
      </c>
      <c r="G739" s="42">
        <f>სააგენტო!G751</f>
        <v>13.275</v>
      </c>
      <c r="H739" s="51">
        <f>სააგენტო!H751</f>
        <v>0.99067164179104472</v>
      </c>
      <c r="I739" s="11"/>
      <c r="J739" s="11"/>
      <c r="K739" s="11">
        <f>სააგენტო!K751</f>
        <v>0.17300000000000004</v>
      </c>
      <c r="L739" s="42">
        <f>სააგენტო!L751</f>
        <v>0.125</v>
      </c>
      <c r="M739" s="51">
        <f>სააგენტო!M751</f>
        <v>3.8102755453501724E-2</v>
      </c>
      <c r="N739" s="61">
        <f>სააგენტო!N751</f>
        <v>0.125</v>
      </c>
      <c r="O739" s="51">
        <f>სააგენტო!T751</f>
        <v>0.97093857634902414</v>
      </c>
      <c r="P739" s="61">
        <f>G739+სააგენტო!O751-K739</f>
        <v>211.50200000000001</v>
      </c>
    </row>
    <row r="740" spans="1:16" s="24" customFormat="1" ht="18" x14ac:dyDescent="0.25">
      <c r="A740" s="6" t="str">
        <f>სააგენტო!A752</f>
        <v>b</v>
      </c>
      <c r="B740" s="70"/>
      <c r="C740" s="29" t="str">
        <f>სააგენტო!C752</f>
        <v>პროცენტი</v>
      </c>
      <c r="D740" s="12"/>
      <c r="E740" s="12">
        <f>სააგენტო!E752</f>
        <v>0</v>
      </c>
      <c r="F740" s="43">
        <f>სააგენტო!F752</f>
        <v>0</v>
      </c>
      <c r="G740" s="43">
        <f>სააგენტო!G752</f>
        <v>0</v>
      </c>
      <c r="H740" s="52" t="str">
        <f>სააგენტო!H752</f>
        <v/>
      </c>
      <c r="I740" s="12"/>
      <c r="J740" s="12"/>
      <c r="K740" s="12">
        <f>სააგენტო!K752</f>
        <v>0</v>
      </c>
      <c r="L740" s="43">
        <f>სააგენტო!L752</f>
        <v>0</v>
      </c>
      <c r="M740" s="52" t="str">
        <f>სააგენტო!M752</f>
        <v/>
      </c>
      <c r="N740" s="62">
        <f>სააგენტო!N752</f>
        <v>0</v>
      </c>
      <c r="O740" s="52" t="str">
        <f>სააგენტო!T752</f>
        <v/>
      </c>
      <c r="P740" s="62">
        <f>G740+სააგენტო!O752-K740</f>
        <v>0</v>
      </c>
    </row>
    <row r="741" spans="1:16" s="24" customFormat="1" ht="18" x14ac:dyDescent="0.25">
      <c r="A741" s="6" t="str">
        <f>სააგენტო!A753</f>
        <v>b</v>
      </c>
      <c r="B741" s="70"/>
      <c r="C741" s="29" t="str">
        <f>სააგენტო!C753</f>
        <v>სუბსიდიები</v>
      </c>
      <c r="D741" s="12"/>
      <c r="E741" s="12">
        <f>სააგენტო!E753</f>
        <v>0</v>
      </c>
      <c r="F741" s="43">
        <f>სააგენტო!F753</f>
        <v>0</v>
      </c>
      <c r="G741" s="43">
        <f>სააგენტო!G753</f>
        <v>0</v>
      </c>
      <c r="H741" s="52" t="str">
        <f>სააგენტო!H753</f>
        <v/>
      </c>
      <c r="I741" s="12"/>
      <c r="J741" s="12"/>
      <c r="K741" s="12">
        <f>სააგენტო!K753</f>
        <v>0</v>
      </c>
      <c r="L741" s="43">
        <f>სააგენტო!L753</f>
        <v>0</v>
      </c>
      <c r="M741" s="52" t="str">
        <f>სააგენტო!M753</f>
        <v/>
      </c>
      <c r="N741" s="62">
        <f>სააგენტო!N753</f>
        <v>0</v>
      </c>
      <c r="O741" s="52" t="str">
        <f>სააგენტო!T753</f>
        <v/>
      </c>
      <c r="P741" s="62">
        <f>G741+სააგენტო!O753-K741</f>
        <v>0</v>
      </c>
    </row>
    <row r="742" spans="1:16" s="24" customFormat="1" ht="18" x14ac:dyDescent="0.25">
      <c r="A742" s="6" t="str">
        <f>სააგენტო!A754</f>
        <v>b</v>
      </c>
      <c r="B742" s="70"/>
      <c r="C742" s="29" t="str">
        <f>სააგენტო!C754</f>
        <v>გრანტები</v>
      </c>
      <c r="D742" s="12"/>
      <c r="E742" s="12">
        <f>სააგენტო!E754</f>
        <v>0</v>
      </c>
      <c r="F742" s="43">
        <f>სააგენტო!F754</f>
        <v>0</v>
      </c>
      <c r="G742" s="43">
        <f>სააგენტო!G754</f>
        <v>0</v>
      </c>
      <c r="H742" s="52" t="str">
        <f>სააგენტო!H754</f>
        <v/>
      </c>
      <c r="I742" s="12"/>
      <c r="J742" s="12"/>
      <c r="K742" s="12">
        <f>სააგენტო!K754</f>
        <v>0</v>
      </c>
      <c r="L742" s="43">
        <f>სააგენტო!L754</f>
        <v>0</v>
      </c>
      <c r="M742" s="52" t="str">
        <f>სააგენტო!M754</f>
        <v/>
      </c>
      <c r="N742" s="62">
        <f>სააგენტო!N754</f>
        <v>0</v>
      </c>
      <c r="O742" s="52" t="str">
        <f>სააგენტო!T754</f>
        <v/>
      </c>
      <c r="P742" s="62">
        <f>G742+სააგენტო!O754-K742</f>
        <v>0</v>
      </c>
    </row>
    <row r="743" spans="1:16" s="24" customFormat="1" ht="18" x14ac:dyDescent="0.25">
      <c r="A743" s="6" t="str">
        <f>სააგენტო!A755</f>
        <v>b</v>
      </c>
      <c r="B743" s="70"/>
      <c r="C743" s="29" t="str">
        <f>სააგენტო!C755</f>
        <v>სოციალური უზრუნველყოფა</v>
      </c>
      <c r="D743" s="12"/>
      <c r="E743" s="12">
        <f>სააგენტო!E755</f>
        <v>0</v>
      </c>
      <c r="F743" s="43">
        <f>სააგენტო!F755</f>
        <v>0</v>
      </c>
      <c r="G743" s="43">
        <f>სააგენტო!G755</f>
        <v>0</v>
      </c>
      <c r="H743" s="52" t="str">
        <f>სააგენტო!H755</f>
        <v/>
      </c>
      <c r="I743" s="12"/>
      <c r="J743" s="12"/>
      <c r="K743" s="12">
        <f>სააგენტო!K755</f>
        <v>0</v>
      </c>
      <c r="L743" s="43">
        <f>სააგენტო!L755</f>
        <v>0</v>
      </c>
      <c r="M743" s="52" t="str">
        <f>სააგენტო!M755</f>
        <v/>
      </c>
      <c r="N743" s="62">
        <f>სააგენტო!N755</f>
        <v>0</v>
      </c>
      <c r="O743" s="52" t="str">
        <f>სააგენტო!T755</f>
        <v/>
      </c>
      <c r="P743" s="62">
        <f>G743+სააგენტო!O755-K743</f>
        <v>0</v>
      </c>
    </row>
    <row r="744" spans="1:16" s="24" customFormat="1" ht="18" x14ac:dyDescent="0.25">
      <c r="A744" s="6" t="str">
        <f>სააგენტო!A756</f>
        <v>b</v>
      </c>
      <c r="B744" s="70"/>
      <c r="C744" s="29" t="str">
        <f>სააგენტო!C756</f>
        <v>სხვა ხარჯები</v>
      </c>
      <c r="D744" s="12"/>
      <c r="E744" s="12">
        <f>სააგენტო!E756</f>
        <v>0</v>
      </c>
      <c r="F744" s="43">
        <f>სააგენტო!F756</f>
        <v>0</v>
      </c>
      <c r="G744" s="43">
        <f>სააგენტო!G756</f>
        <v>0</v>
      </c>
      <c r="H744" s="52" t="str">
        <f>სააგენტო!H756</f>
        <v/>
      </c>
      <c r="I744" s="12"/>
      <c r="J744" s="12"/>
      <c r="K744" s="12">
        <f>სააგენტო!K756</f>
        <v>0</v>
      </c>
      <c r="L744" s="43">
        <f>სააგენტო!L756</f>
        <v>0</v>
      </c>
      <c r="M744" s="52" t="str">
        <f>სააგენტო!M756</f>
        <v/>
      </c>
      <c r="N744" s="62">
        <f>სააგენტო!N756</f>
        <v>0</v>
      </c>
      <c r="O744" s="52" t="str">
        <f>სააგენტო!T756</f>
        <v/>
      </c>
      <c r="P744" s="62">
        <f>G744+სააგენტო!O756-K744</f>
        <v>1.6</v>
      </c>
    </row>
    <row r="745" spans="1:16" s="24" customFormat="1" x14ac:dyDescent="0.25">
      <c r="A745" s="6" t="str">
        <f>სააგენტო!A757</f>
        <v>b</v>
      </c>
      <c r="B745" s="69"/>
      <c r="C745" s="13" t="str">
        <f>სააგენტო!C757</f>
        <v>არაფინანსური აქტივების ზრდა</v>
      </c>
      <c r="D745" s="14"/>
      <c r="E745" s="14">
        <f>სააგენტო!E757</f>
        <v>1.6</v>
      </c>
      <c r="F745" s="44">
        <f>სააგენტო!F757</f>
        <v>1.6</v>
      </c>
      <c r="G745" s="44">
        <f>სააგენტო!G757</f>
        <v>1.6</v>
      </c>
      <c r="H745" s="53">
        <f>სააგენტო!H757</f>
        <v>1</v>
      </c>
      <c r="I745" s="14"/>
      <c r="J745" s="14"/>
      <c r="K745" s="14">
        <f>სააგენტო!K757</f>
        <v>0</v>
      </c>
      <c r="L745" s="44">
        <f>სააგენტო!L757</f>
        <v>0</v>
      </c>
      <c r="M745" s="53">
        <f>სააგენტო!M757</f>
        <v>1</v>
      </c>
      <c r="N745" s="63">
        <f>სააგენტო!N757</f>
        <v>0</v>
      </c>
      <c r="O745" s="53">
        <f>სააგენტო!T757</f>
        <v>1</v>
      </c>
      <c r="P745" s="63">
        <f>G745+სააგენტო!O757-K745</f>
        <v>1.6</v>
      </c>
    </row>
    <row r="746" spans="1:16" s="24" customFormat="1" x14ac:dyDescent="0.25">
      <c r="A746" s="6" t="str">
        <f>სააგენტო!A758</f>
        <v>b</v>
      </c>
      <c r="B746" s="69"/>
      <c r="C746" s="13" t="str">
        <f>სააგენტო!C758</f>
        <v>ფინანსური აქტივების ზრდა</v>
      </c>
      <c r="D746" s="14"/>
      <c r="E746" s="14">
        <f>სააგენტო!E758</f>
        <v>0</v>
      </c>
      <c r="F746" s="44">
        <f>სააგენტო!F758</f>
        <v>0</v>
      </c>
      <c r="G746" s="44">
        <f>სააგენტო!G758</f>
        <v>0</v>
      </c>
      <c r="H746" s="53" t="str">
        <f>სააგენტო!H758</f>
        <v/>
      </c>
      <c r="I746" s="14"/>
      <c r="J746" s="14"/>
      <c r="K746" s="14">
        <f>სააგენტო!K758</f>
        <v>0</v>
      </c>
      <c r="L746" s="44">
        <f>სააგენტო!L758</f>
        <v>0</v>
      </c>
      <c r="M746" s="53" t="str">
        <f>სააგენტო!M758</f>
        <v/>
      </c>
      <c r="N746" s="63">
        <f>სააგენტო!N758</f>
        <v>0</v>
      </c>
      <c r="O746" s="53" t="str">
        <f>სააგენტო!T758</f>
        <v/>
      </c>
      <c r="P746" s="63">
        <f>G746+სააგენტო!O758-K746</f>
        <v>0</v>
      </c>
    </row>
    <row r="747" spans="1:16" s="24" customFormat="1" ht="15.75" thickBot="1" x14ac:dyDescent="0.3">
      <c r="A747" s="6" t="str">
        <f>სააგენტო!A759</f>
        <v>b</v>
      </c>
      <c r="B747" s="71"/>
      <c r="C747" s="17" t="str">
        <f>სააგენტო!C759</f>
        <v>ვალდებულებების კლება</v>
      </c>
      <c r="D747" s="18"/>
      <c r="E747" s="18">
        <f>სააგენტო!E759</f>
        <v>0</v>
      </c>
      <c r="F747" s="46">
        <f>სააგენტო!F759</f>
        <v>0</v>
      </c>
      <c r="G747" s="46">
        <f>სააგენტო!G759</f>
        <v>0</v>
      </c>
      <c r="H747" s="55" t="str">
        <f>სააგენტო!H759</f>
        <v/>
      </c>
      <c r="I747" s="18"/>
      <c r="J747" s="18"/>
      <c r="K747" s="18">
        <f>სააგენტო!K759</f>
        <v>0</v>
      </c>
      <c r="L747" s="46">
        <f>სააგენტო!L759</f>
        <v>0</v>
      </c>
      <c r="M747" s="55" t="str">
        <f>სააგენტო!M759</f>
        <v/>
      </c>
      <c r="N747" s="65">
        <f>სააგენტო!N759</f>
        <v>0</v>
      </c>
      <c r="O747" s="55" t="str">
        <f>სააგენტო!T759</f>
        <v/>
      </c>
      <c r="P747" s="65">
        <f>G747+სააგენტო!O759-K747</f>
        <v>0</v>
      </c>
    </row>
    <row r="748" spans="1:16" ht="15.75" thickTop="1" x14ac:dyDescent="0.25"/>
    <row r="749" spans="1:16" ht="15.75" thickBot="1" x14ac:dyDescent="0.3"/>
    <row r="750" spans="1:16" ht="17.25" thickTop="1" thickBot="1" x14ac:dyDescent="0.3">
      <c r="A750" s="78"/>
      <c r="B750" s="78"/>
      <c r="C750" s="19" t="s">
        <v>248</v>
      </c>
      <c r="D750" s="78"/>
      <c r="E750" s="7">
        <f>E4+E208+E220+E376+E388+E400+E412+E424+E436+E448+E460+E472+E484+E496+E508+E520+E532+E544+E556+E568+E580+E592+E604+E616+E628+E640+E652+E664+E676+E688+E700+E712+E724+E736</f>
        <v>2676240.3220000002</v>
      </c>
      <c r="F750" s="40">
        <f t="shared" ref="F750:G750" si="0">F4+F208+F220+F376+F388+F400+F412+F424+F436+F448+F460+F472+F484+F496+F508+F520+F532+F544+F556+F568+F580+F592+F604+F616+F628+F640+F652+F664+F676+F688+F700+F712+F724+F736</f>
        <v>2047729.9180000003</v>
      </c>
      <c r="G750" s="40">
        <f t="shared" si="0"/>
        <v>2047391.3706299998</v>
      </c>
      <c r="H750" s="49"/>
      <c r="I750" s="7">
        <f t="shared" ref="I750:J750" si="1">I4+I208+I220+I376+I388+I400+I412+I424+I436+I448+I460+I472+I484+I496+I508+I520+I532+I544+I556+I568+I580+I592+I604+I616+I628+I640+I652+I664+I676+I688+I700+I712+I724</f>
        <v>1.7189999999999997E-2</v>
      </c>
      <c r="J750" s="7">
        <f t="shared" si="1"/>
        <v>223404.79555999994</v>
      </c>
      <c r="K750" s="7">
        <f t="shared" ref="K750:P750" si="2">K4+K208+K220+K376+K388+K400+K412+K424+K436+K448+K460+K472+K484+K496+K508+K520+K532+K544+K556+K568+K580+K592+K604+K616+K628+K640+K652+K664+K676+K688+K700+K712+K724+K736</f>
        <v>245965.40027999997</v>
      </c>
      <c r="L750" s="40">
        <f t="shared" si="2"/>
        <v>338.54737000015416</v>
      </c>
      <c r="M750" s="49"/>
      <c r="N750" s="59">
        <f t="shared" si="2"/>
        <v>628513.95136999979</v>
      </c>
      <c r="O750" s="49"/>
      <c r="P750" s="59">
        <f t="shared" si="2"/>
        <v>2530320.1703499984</v>
      </c>
    </row>
    <row r="751" spans="1:16" ht="15.75" thickTop="1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</sheetData>
  <autoFilter ref="A3:P735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231" zoomScale="66" zoomScaleNormal="66" zoomScaleSheetLayoutView="66" workbookViewId="0">
      <selection activeCell="R270" sqref="R270"/>
    </sheetView>
  </sheetViews>
  <sheetFormatPr defaultRowHeight="15" x14ac:dyDescent="0.25"/>
  <cols>
    <col min="32" max="32" width="2.42578125" customWidth="1"/>
  </cols>
  <sheetData/>
  <pageMargins left="0.7" right="0.7" top="0.75" bottom="0.75" header="0.3" footer="0.3"/>
  <pageSetup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4" zoomScale="80" zoomScaleNormal="80" zoomScaleSheetLayoutView="80" workbookViewId="0">
      <selection activeCell="X10" sqref="X10"/>
    </sheetView>
  </sheetViews>
  <sheetFormatPr defaultRowHeight="15" x14ac:dyDescent="0.25"/>
  <sheetData/>
  <pageMargins left="0.7" right="0.7" top="0.75" bottom="0.75" header="0.3" footer="0.3"/>
  <pageSetup scale="52" orientation="landscape" r:id="rId1"/>
  <rowBreaks count="1" manualBreakCount="1">
    <brk id="4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Y80"/>
  <sheetViews>
    <sheetView showGridLines="0" view="pageBreakPreview" zoomScale="8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V1" sqref="V1:W1048576"/>
    </sheetView>
  </sheetViews>
  <sheetFormatPr defaultRowHeight="15" x14ac:dyDescent="0.2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23.28515625" customWidth="1"/>
    <col min="9" max="9" width="16" hidden="1" customWidth="1"/>
    <col min="10" max="10" width="12.5703125" hidden="1" customWidth="1"/>
    <col min="11" max="11" width="14" hidden="1" customWidth="1"/>
    <col min="12" max="12" width="26.42578125" customWidth="1"/>
    <col min="13" max="13" width="21.140625" customWidth="1"/>
    <col min="14" max="14" width="26.28515625" customWidth="1"/>
    <col min="15" max="16" width="19.140625" hidden="1" customWidth="1"/>
    <col min="17" max="17" width="19.140625" customWidth="1"/>
    <col min="18" max="18" width="19.140625" hidden="1" customWidth="1"/>
    <col min="19" max="19" width="19.140625" customWidth="1"/>
    <col min="20" max="20" width="27.42578125" customWidth="1"/>
    <col min="21" max="21" width="19.140625" customWidth="1"/>
  </cols>
  <sheetData>
    <row r="2" spans="1:25" x14ac:dyDescent="0.25">
      <c r="J2" s="166"/>
      <c r="K2" s="166"/>
    </row>
    <row r="3" spans="1:25" s="3" customFormat="1" ht="80.25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76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82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25" s="6" customFormat="1" ht="48.75" thickTop="1" thickBot="1" x14ac:dyDescent="0.3">
      <c r="A4" s="6" t="str">
        <f>'3500 '!A28</f>
        <v>a</v>
      </c>
      <c r="B4" s="67" t="str">
        <f>'3500 '!B28</f>
        <v>35 01 01</v>
      </c>
      <c r="C4" s="7" t="str">
        <f>'3500 '!C28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'3500 '!D28</f>
        <v>8870</v>
      </c>
      <c r="E4" s="7">
        <f>'3500 '!E28</f>
        <v>9342.2610000000004</v>
      </c>
      <c r="F4" s="40">
        <f>'3500 '!F28</f>
        <v>6998.7610000000004</v>
      </c>
      <c r="G4" s="40">
        <f>'3500 '!G28</f>
        <v>6928.1499399999993</v>
      </c>
      <c r="H4" s="49">
        <f>'3500 '!L28</f>
        <v>0.98991091994711622</v>
      </c>
      <c r="I4" s="7">
        <f>'3500 '!M28</f>
        <v>0</v>
      </c>
      <c r="J4" s="7">
        <f>'3500 '!O28</f>
        <v>724.70424999999989</v>
      </c>
      <c r="K4" s="7">
        <f>'3500 '!S28</f>
        <v>611.74965999999949</v>
      </c>
      <c r="L4" s="40">
        <f>'3500 '!T28</f>
        <v>70.611060000001089</v>
      </c>
      <c r="M4" s="49">
        <f>'3500 '!U28</f>
        <v>0.74159241965087452</v>
      </c>
      <c r="N4" s="59">
        <f>'3500 '!V28</f>
        <v>2414.1110600000011</v>
      </c>
      <c r="O4" s="59">
        <f>'3500 '!W28</f>
        <v>3217.692</v>
      </c>
      <c r="P4" s="59">
        <f>'3500 '!X28</f>
        <v>1759.9</v>
      </c>
      <c r="Q4" s="59">
        <f>'3500 '!Y28</f>
        <v>3143.3649999999998</v>
      </c>
      <c r="R4" s="59">
        <f>'3500 '!Z28</f>
        <v>1860.3</v>
      </c>
      <c r="S4" s="59">
        <f>'3500 '!AA28</f>
        <v>10071.514939999999</v>
      </c>
      <c r="T4" s="49">
        <f>'3500 '!AB28</f>
        <v>1.0780596838388479</v>
      </c>
      <c r="U4" s="59">
        <f>'3500 '!AC28</f>
        <v>-729.25393999999869</v>
      </c>
      <c r="W4" s="81"/>
      <c r="X4" s="81"/>
      <c r="Y4" s="81"/>
    </row>
    <row r="5" spans="1:25" s="6" customFormat="1" ht="18.75" thickTop="1" x14ac:dyDescent="0.25">
      <c r="A5" s="6" t="str">
        <f>'3500 '!A29</f>
        <v>a</v>
      </c>
      <c r="B5" s="69" t="str">
        <f>'3500 '!B29</f>
        <v/>
      </c>
      <c r="C5" s="8" t="str">
        <f>'3500 '!C29</f>
        <v>ხარჯები</v>
      </c>
      <c r="D5" s="9">
        <f>'3500 '!D29</f>
        <v>8850</v>
      </c>
      <c r="E5" s="9">
        <f>'3500 '!E29</f>
        <v>8822.5779999999995</v>
      </c>
      <c r="F5" s="41">
        <f>'3500 '!F29</f>
        <v>6968.2780000000002</v>
      </c>
      <c r="G5" s="41">
        <f>'3500 '!G29</f>
        <v>6902.3937199999991</v>
      </c>
      <c r="H5" s="50">
        <f>'3500 '!L29</f>
        <v>0.99054511315421101</v>
      </c>
      <c r="I5" s="9">
        <f>'3500 '!M29</f>
        <v>0</v>
      </c>
      <c r="J5" s="9">
        <f>'3500 '!O29</f>
        <v>724.70424999999989</v>
      </c>
      <c r="K5" s="9">
        <f>'3500 '!S29</f>
        <v>609.57065999999941</v>
      </c>
      <c r="L5" s="41">
        <f>'3500 '!T29</f>
        <v>65.884280000001127</v>
      </c>
      <c r="M5" s="50">
        <f>'3500 '!U29</f>
        <v>0.78235564706823779</v>
      </c>
      <c r="N5" s="60">
        <f>'3500 '!V29</f>
        <v>1920.1842800000004</v>
      </c>
      <c r="O5" s="60">
        <f>'3500 '!W29</f>
        <v>3207.9920000000002</v>
      </c>
      <c r="P5" s="60">
        <f>'3500 '!X29</f>
        <v>1751.4</v>
      </c>
      <c r="Q5" s="60">
        <f>'3500 '!Y29</f>
        <v>2651.4649999999997</v>
      </c>
      <c r="R5" s="60">
        <f>'3500 '!Z29</f>
        <v>1855.3</v>
      </c>
      <c r="S5" s="60">
        <f>'3500 '!AA29</f>
        <v>9553.8587199999984</v>
      </c>
      <c r="T5" s="50">
        <f>'3500 '!AB29</f>
        <v>1.0828874190741071</v>
      </c>
      <c r="U5" s="60">
        <f>'3500 '!AC29</f>
        <v>-731.28071999999884</v>
      </c>
      <c r="W5" s="81"/>
      <c r="X5" s="81"/>
      <c r="Y5" s="81"/>
    </row>
    <row r="6" spans="1:25" s="6" customFormat="1" ht="18" x14ac:dyDescent="0.25">
      <c r="A6" s="6" t="str">
        <f>'3500 '!A30</f>
        <v>a</v>
      </c>
      <c r="B6" s="70" t="str">
        <f>'3500 '!B30</f>
        <v/>
      </c>
      <c r="C6" s="29" t="str">
        <f>'3500 '!C30</f>
        <v>შრომის ანაზღაურება</v>
      </c>
      <c r="D6" s="11">
        <f>'3500 '!D30</f>
        <v>4060</v>
      </c>
      <c r="E6" s="11">
        <f>'3500 '!E30</f>
        <v>4036</v>
      </c>
      <c r="F6" s="42">
        <f>'3500 '!F30</f>
        <v>3020.7</v>
      </c>
      <c r="G6" s="42">
        <f>'3500 '!G30</f>
        <v>3006.9969100000003</v>
      </c>
      <c r="H6" s="51">
        <f>'3500 '!L30</f>
        <v>0.99546360446254201</v>
      </c>
      <c r="I6" s="11">
        <f>'3500 '!M30</f>
        <v>0</v>
      </c>
      <c r="J6" s="11">
        <f>'3500 '!O30</f>
        <v>328.98773999999997</v>
      </c>
      <c r="K6" s="11">
        <f>'3500 '!S30</f>
        <v>312.9382800000003</v>
      </c>
      <c r="L6" s="42">
        <f>'3500 '!T30</f>
        <v>13.70308999999952</v>
      </c>
      <c r="M6" s="51">
        <f>'3500 '!U30</f>
        <v>0.74504383300297328</v>
      </c>
      <c r="N6" s="61">
        <f>'3500 '!V30</f>
        <v>1029.0030899999997</v>
      </c>
      <c r="O6" s="61">
        <f>'3500 '!W30</f>
        <v>950</v>
      </c>
      <c r="P6" s="61">
        <f>'3500 '!X30</f>
        <v>954.9</v>
      </c>
      <c r="Q6" s="61">
        <f>'3500 '!Y30</f>
        <v>1179.5999999999999</v>
      </c>
      <c r="R6" s="61">
        <f>'3500 '!Z30</f>
        <v>1015.3</v>
      </c>
      <c r="S6" s="61">
        <f>'3500 '!AA30</f>
        <v>4186.5969100000002</v>
      </c>
      <c r="T6" s="51">
        <f>'3500 '!AB30</f>
        <v>1.037313406838454</v>
      </c>
      <c r="U6" s="61">
        <f>'3500 '!AC30</f>
        <v>-150.59691000000021</v>
      </c>
      <c r="W6" s="81"/>
      <c r="X6" s="81"/>
      <c r="Y6" s="81"/>
    </row>
    <row r="7" spans="1:25" s="6" customFormat="1" ht="18" x14ac:dyDescent="0.25">
      <c r="A7" s="6" t="str">
        <f>'3500 '!A31</f>
        <v>a</v>
      </c>
      <c r="B7" s="70"/>
      <c r="C7" s="73" t="str">
        <f>'3500 '!C31</f>
        <v>თანამდებობრივი სარგო</v>
      </c>
      <c r="D7" s="11">
        <f>'3500 '!D31</f>
        <v>0</v>
      </c>
      <c r="E7" s="11">
        <f>'3500 '!E31</f>
        <v>0</v>
      </c>
      <c r="F7" s="42">
        <f>'3500 '!F31</f>
        <v>0</v>
      </c>
      <c r="G7" s="42">
        <f>'3500 '!G31</f>
        <v>2041.92191</v>
      </c>
      <c r="H7" s="51" t="str">
        <f>'3500 '!L31</f>
        <v/>
      </c>
      <c r="I7" s="11">
        <f>'3500 '!M31</f>
        <v>0</v>
      </c>
      <c r="J7" s="11">
        <f>'3500 '!O31</f>
        <v>228.53774000000001</v>
      </c>
      <c r="K7" s="11">
        <f>'3500 '!S31</f>
        <v>2041.92191</v>
      </c>
      <c r="L7" s="42" t="str">
        <f>'3500 '!T31</f>
        <v/>
      </c>
      <c r="M7" s="51" t="str">
        <f>'3500 '!U31</f>
        <v/>
      </c>
      <c r="N7" s="61" t="str">
        <f>'3500 '!V31</f>
        <v/>
      </c>
      <c r="O7" s="61">
        <f>'3500 '!W31</f>
        <v>685</v>
      </c>
      <c r="P7" s="61">
        <f>'3500 '!X31</f>
        <v>0</v>
      </c>
      <c r="Q7" s="61">
        <f>'3500 '!Y31</f>
        <v>681</v>
      </c>
      <c r="R7" s="61">
        <f>'3500 '!Z31</f>
        <v>0</v>
      </c>
      <c r="S7" s="61">
        <f>'3500 '!AA31</f>
        <v>2722.92191</v>
      </c>
      <c r="T7" s="51" t="str">
        <f>'3500 '!AB31</f>
        <v/>
      </c>
      <c r="U7" s="61" t="str">
        <f>'3500 '!AC31</f>
        <v/>
      </c>
      <c r="W7" s="81"/>
      <c r="X7" s="81"/>
      <c r="Y7" s="81"/>
    </row>
    <row r="8" spans="1:25" s="6" customFormat="1" ht="18" x14ac:dyDescent="0.25">
      <c r="A8" s="6" t="str">
        <f>'3500 '!A32</f>
        <v>a</v>
      </c>
      <c r="B8" s="70"/>
      <c r="C8" s="73" t="str">
        <f>'3500 '!C32</f>
        <v>პრემია</v>
      </c>
      <c r="D8" s="11">
        <f>'3500 '!D32</f>
        <v>0</v>
      </c>
      <c r="E8" s="11">
        <f>'3500 '!E32</f>
        <v>0</v>
      </c>
      <c r="F8" s="42">
        <f>'3500 '!F32</f>
        <v>0</v>
      </c>
      <c r="G8" s="42">
        <f>'3500 '!G32</f>
        <v>188.11</v>
      </c>
      <c r="H8" s="51" t="str">
        <f>'3500 '!L32</f>
        <v/>
      </c>
      <c r="I8" s="11">
        <f>'3500 '!M32</f>
        <v>0</v>
      </c>
      <c r="J8" s="11">
        <f>'3500 '!O32</f>
        <v>9.9000000000000057</v>
      </c>
      <c r="K8" s="11">
        <f>'3500 '!S32</f>
        <v>188.11</v>
      </c>
      <c r="L8" s="42" t="str">
        <f>'3500 '!T32</f>
        <v/>
      </c>
      <c r="M8" s="51" t="str">
        <f>'3500 '!U32</f>
        <v/>
      </c>
      <c r="N8" s="61" t="str">
        <f>'3500 '!V32</f>
        <v/>
      </c>
      <c r="O8" s="61">
        <f>'3500 '!W32</f>
        <v>10</v>
      </c>
      <c r="P8" s="61">
        <f>'3500 '!X32</f>
        <v>0</v>
      </c>
      <c r="Q8" s="61">
        <f>'3500 '!Y32</f>
        <v>243.6</v>
      </c>
      <c r="R8" s="61">
        <f>'3500 '!Z32</f>
        <v>0</v>
      </c>
      <c r="S8" s="61">
        <f>'3500 '!AA32</f>
        <v>431.71000000000004</v>
      </c>
      <c r="T8" s="51" t="str">
        <f>'3500 '!AB32</f>
        <v/>
      </c>
      <c r="U8" s="61" t="str">
        <f>'3500 '!AC32</f>
        <v/>
      </c>
      <c r="W8" s="81"/>
      <c r="X8" s="81"/>
      <c r="Y8" s="81"/>
    </row>
    <row r="9" spans="1:25" s="6" customFormat="1" ht="18" x14ac:dyDescent="0.25">
      <c r="A9" s="6" t="str">
        <f>'3500 '!A33</f>
        <v>a</v>
      </c>
      <c r="B9" s="70"/>
      <c r="C9" s="73" t="str">
        <f>'3500 '!C33</f>
        <v>დანამატი</v>
      </c>
      <c r="D9" s="11">
        <f>'3500 '!D33</f>
        <v>0</v>
      </c>
      <c r="E9" s="11">
        <f>'3500 '!E33</f>
        <v>0</v>
      </c>
      <c r="F9" s="42">
        <f>'3500 '!F33</f>
        <v>0</v>
      </c>
      <c r="G9" s="42">
        <f>'3500 '!G33</f>
        <v>776.96500000000003</v>
      </c>
      <c r="H9" s="51" t="str">
        <f>'3500 '!L33</f>
        <v/>
      </c>
      <c r="I9" s="11">
        <f>'3500 '!M33</f>
        <v>0</v>
      </c>
      <c r="J9" s="11">
        <f>'3500 '!O33</f>
        <v>90.549999999999955</v>
      </c>
      <c r="K9" s="11">
        <f>'3500 '!S33</f>
        <v>776.96500000000003</v>
      </c>
      <c r="L9" s="42" t="str">
        <f>'3500 '!T33</f>
        <v/>
      </c>
      <c r="M9" s="51" t="str">
        <f>'3500 '!U33</f>
        <v/>
      </c>
      <c r="N9" s="61" t="str">
        <f>'3500 '!V33</f>
        <v/>
      </c>
      <c r="O9" s="61">
        <f>'3500 '!W33</f>
        <v>255</v>
      </c>
      <c r="P9" s="61">
        <f>'3500 '!X33</f>
        <v>0</v>
      </c>
      <c r="Q9" s="61">
        <f>'3500 '!Y33</f>
        <v>255</v>
      </c>
      <c r="R9" s="61">
        <f>'3500 '!Z33</f>
        <v>0</v>
      </c>
      <c r="S9" s="61">
        <f>'3500 '!AA33</f>
        <v>1031.9650000000001</v>
      </c>
      <c r="T9" s="51" t="str">
        <f>'3500 '!AB33</f>
        <v/>
      </c>
      <c r="U9" s="61" t="str">
        <f>'3500 '!AC33</f>
        <v/>
      </c>
      <c r="W9" s="81"/>
      <c r="X9" s="81"/>
      <c r="Y9" s="81"/>
    </row>
    <row r="10" spans="1:25" s="6" customFormat="1" ht="18" x14ac:dyDescent="0.25">
      <c r="A10" s="6" t="str">
        <f>'3500 '!A34</f>
        <v>a</v>
      </c>
      <c r="B10" s="70"/>
      <c r="C10" s="29" t="str">
        <f>'3500 '!C34</f>
        <v>საქონელი და მომსახურება</v>
      </c>
      <c r="D10" s="11">
        <f>'3500 '!D34</f>
        <v>3000</v>
      </c>
      <c r="E10" s="11">
        <f>'3500 '!E34</f>
        <v>2955.078</v>
      </c>
      <c r="F10" s="42">
        <f>'3500 '!F34</f>
        <v>2134.078</v>
      </c>
      <c r="G10" s="42">
        <f>'3500 '!G34</f>
        <v>2085.4731699999998</v>
      </c>
      <c r="H10" s="51">
        <f>'3500 '!L34</f>
        <v>0.97722443603279718</v>
      </c>
      <c r="I10" s="11">
        <f>'3500 '!M34</f>
        <v>0</v>
      </c>
      <c r="J10" s="11">
        <f>'3500 '!O34</f>
        <v>250.62433999999999</v>
      </c>
      <c r="K10" s="11">
        <f>'3500 '!S34</f>
        <v>286.70565999999985</v>
      </c>
      <c r="L10" s="42">
        <f>'3500 '!T34</f>
        <v>48.60483000000022</v>
      </c>
      <c r="M10" s="51">
        <f>'3500 '!U34</f>
        <v>0.70572525327588642</v>
      </c>
      <c r="N10" s="61">
        <f>'3500 '!V34</f>
        <v>869.60483000000022</v>
      </c>
      <c r="O10" s="61">
        <f>'3500 '!W34</f>
        <v>677.5</v>
      </c>
      <c r="P10" s="61">
        <f>'3500 '!X34</f>
        <v>776.5</v>
      </c>
      <c r="Q10" s="61">
        <f>'3500 '!Y34</f>
        <v>873.1</v>
      </c>
      <c r="R10" s="61">
        <f>'3500 '!Z34</f>
        <v>817</v>
      </c>
      <c r="S10" s="61">
        <f>'3500 '!AA34</f>
        <v>2958.5731699999997</v>
      </c>
      <c r="T10" s="51">
        <f>'3500 '!AB34</f>
        <v>1.0011827674261051</v>
      </c>
      <c r="U10" s="61">
        <f>'3500 '!AC34</f>
        <v>-3.495169999999689</v>
      </c>
      <c r="W10" s="81"/>
      <c r="X10" s="81"/>
      <c r="Y10" s="81"/>
    </row>
    <row r="11" spans="1:25" s="6" customFormat="1" ht="36" x14ac:dyDescent="0.25">
      <c r="A11" s="6" t="str">
        <f>'3500 '!A35</f>
        <v>a</v>
      </c>
      <c r="B11" s="70"/>
      <c r="C11" s="73" t="str">
        <f>'3500 '!C35</f>
        <v>მ.შ. შტატგარეშეთა შრომის ანაზღაურება</v>
      </c>
      <c r="D11" s="11">
        <f>'3500 '!D35</f>
        <v>0</v>
      </c>
      <c r="E11" s="11">
        <f>'3500 '!E35</f>
        <v>0</v>
      </c>
      <c r="F11" s="42">
        <f>'3500 '!F35</f>
        <v>0</v>
      </c>
      <c r="G11" s="42">
        <f>'3500 '!G35</f>
        <v>791.22511999999995</v>
      </c>
      <c r="H11" s="51" t="str">
        <f>'3500 '!L35</f>
        <v/>
      </c>
      <c r="I11" s="11">
        <f>'3500 '!M35</f>
        <v>0</v>
      </c>
      <c r="J11" s="11">
        <f>'3500 '!O35</f>
        <v>80.167360000000031</v>
      </c>
      <c r="K11" s="11">
        <f>'3500 '!S35</f>
        <v>791.22511999999995</v>
      </c>
      <c r="L11" s="42" t="str">
        <f>'3500 '!T35</f>
        <v/>
      </c>
      <c r="M11" s="51" t="str">
        <f>'3500 '!U35</f>
        <v/>
      </c>
      <c r="N11" s="61" t="str">
        <f>'3500 '!V35</f>
        <v/>
      </c>
      <c r="O11" s="61">
        <f>'3500 '!W35</f>
        <v>261</v>
      </c>
      <c r="P11" s="61">
        <f>'3500 '!X35</f>
        <v>0</v>
      </c>
      <c r="Q11" s="61">
        <f>'3500 '!Y35</f>
        <v>341.4</v>
      </c>
      <c r="R11" s="61">
        <f>'3500 '!Z35</f>
        <v>0</v>
      </c>
      <c r="S11" s="61">
        <f>'3500 '!AA35</f>
        <v>1132.6251199999999</v>
      </c>
      <c r="T11" s="51" t="str">
        <f>'3500 '!AB35</f>
        <v/>
      </c>
      <c r="U11" s="61" t="str">
        <f>'3500 '!AC35</f>
        <v/>
      </c>
      <c r="W11" s="81"/>
      <c r="X11" s="81"/>
      <c r="Y11" s="81"/>
    </row>
    <row r="12" spans="1:25" s="6" customFormat="1" ht="18" hidden="1" x14ac:dyDescent="0.25">
      <c r="A12" s="6" t="str">
        <f>'3500 '!A36</f>
        <v>b</v>
      </c>
      <c r="B12" s="70"/>
      <c r="C12" s="29" t="str">
        <f>'3500 '!C36</f>
        <v>პროცენტი</v>
      </c>
      <c r="D12" s="12">
        <f>'3500 '!D36</f>
        <v>0</v>
      </c>
      <c r="E12" s="12">
        <f>'3500 '!E36</f>
        <v>0</v>
      </c>
      <c r="F12" s="43">
        <f>'3500 '!F36</f>
        <v>0</v>
      </c>
      <c r="G12" s="43">
        <f>'3500 '!G36</f>
        <v>0</v>
      </c>
      <c r="H12" s="52" t="str">
        <f>'3500 '!L36</f>
        <v/>
      </c>
      <c r="I12" s="12">
        <f>'3500 '!M36</f>
        <v>0</v>
      </c>
      <c r="J12" s="12">
        <f>'3500 '!O36</f>
        <v>0</v>
      </c>
      <c r="K12" s="12">
        <f>'3500 '!S36</f>
        <v>0</v>
      </c>
      <c r="L12" s="43">
        <f>'3500 '!T36</f>
        <v>0</v>
      </c>
      <c r="M12" s="52" t="str">
        <f>'3500 '!U36</f>
        <v/>
      </c>
      <c r="N12" s="62">
        <f>'3500 '!V36</f>
        <v>0</v>
      </c>
      <c r="O12" s="62">
        <f>'3500 '!W36</f>
        <v>0</v>
      </c>
      <c r="P12" s="62">
        <f>'3500 '!X36</f>
        <v>0</v>
      </c>
      <c r="Q12" s="62">
        <f>'3500 '!Y36</f>
        <v>0</v>
      </c>
      <c r="R12" s="62">
        <f>'3500 '!Z36</f>
        <v>0</v>
      </c>
      <c r="S12" s="62">
        <f>'3500 '!AA36</f>
        <v>0</v>
      </c>
      <c r="T12" s="52" t="str">
        <f>'3500 '!AB36</f>
        <v/>
      </c>
      <c r="U12" s="62">
        <f>'3500 '!AC36</f>
        <v>0</v>
      </c>
      <c r="W12" s="81"/>
      <c r="X12" s="81"/>
      <c r="Y12" s="81"/>
    </row>
    <row r="13" spans="1:25" s="6" customFormat="1" ht="18" hidden="1" x14ac:dyDescent="0.25">
      <c r="A13" s="6" t="str">
        <f>'3500 '!A37</f>
        <v>b</v>
      </c>
      <c r="B13" s="70"/>
      <c r="C13" s="29" t="str">
        <f>'3500 '!C37</f>
        <v>სუბსიდიები</v>
      </c>
      <c r="D13" s="12">
        <f>'3500 '!D37</f>
        <v>0</v>
      </c>
      <c r="E13" s="12">
        <f>'3500 '!E37</f>
        <v>0</v>
      </c>
      <c r="F13" s="43">
        <f>'3500 '!F37</f>
        <v>0</v>
      </c>
      <c r="G13" s="43">
        <f>'3500 '!G37</f>
        <v>0</v>
      </c>
      <c r="H13" s="52" t="str">
        <f>'3500 '!L37</f>
        <v/>
      </c>
      <c r="I13" s="12">
        <f>'3500 '!M37</f>
        <v>0</v>
      </c>
      <c r="J13" s="12">
        <f>'3500 '!O37</f>
        <v>0</v>
      </c>
      <c r="K13" s="12">
        <f>'3500 '!S37</f>
        <v>0</v>
      </c>
      <c r="L13" s="43">
        <f>'3500 '!T37</f>
        <v>0</v>
      </c>
      <c r="M13" s="52" t="str">
        <f>'3500 '!U37</f>
        <v/>
      </c>
      <c r="N13" s="62">
        <f>'3500 '!V37</f>
        <v>0</v>
      </c>
      <c r="O13" s="62">
        <f>'3500 '!W37</f>
        <v>0</v>
      </c>
      <c r="P13" s="62">
        <f>'3500 '!X37</f>
        <v>0</v>
      </c>
      <c r="Q13" s="62">
        <f>'3500 '!Y37</f>
        <v>0</v>
      </c>
      <c r="R13" s="62">
        <f>'3500 '!Z37</f>
        <v>0</v>
      </c>
      <c r="S13" s="62">
        <f>'3500 '!AA37</f>
        <v>0</v>
      </c>
      <c r="T13" s="52" t="str">
        <f>'3500 '!AB37</f>
        <v/>
      </c>
      <c r="U13" s="62">
        <f>'3500 '!AC37</f>
        <v>0</v>
      </c>
      <c r="W13" s="81"/>
      <c r="X13" s="81"/>
      <c r="Y13" s="81"/>
    </row>
    <row r="14" spans="1:25" s="6" customFormat="1" ht="18" x14ac:dyDescent="0.25">
      <c r="A14" s="6" t="str">
        <f>'3500 '!A38</f>
        <v>a</v>
      </c>
      <c r="B14" s="70"/>
      <c r="C14" s="29" t="str">
        <f>'3500 '!C38</f>
        <v>გრანტები</v>
      </c>
      <c r="D14" s="11">
        <f>'3500 '!D38</f>
        <v>1700</v>
      </c>
      <c r="E14" s="11">
        <f>'3500 '!E38</f>
        <v>1700</v>
      </c>
      <c r="F14" s="42">
        <f>'3500 '!F38</f>
        <v>1700</v>
      </c>
      <c r="G14" s="42">
        <f>'3500 '!G38</f>
        <v>1698.9616799999999</v>
      </c>
      <c r="H14" s="51">
        <f>'3500 '!L38</f>
        <v>0.99938922352941173</v>
      </c>
      <c r="I14" s="11">
        <f>'3500 '!M38</f>
        <v>0</v>
      </c>
      <c r="J14" s="11">
        <f>'3500 '!O38</f>
        <v>140</v>
      </c>
      <c r="K14" s="11">
        <f>'3500 '!S38</f>
        <v>0</v>
      </c>
      <c r="L14" s="42">
        <f>'3500 '!T38</f>
        <v>1.0383200000001125</v>
      </c>
      <c r="M14" s="51">
        <f>'3500 '!U38</f>
        <v>0.99938922352941173</v>
      </c>
      <c r="N14" s="61">
        <f>'3500 '!V38</f>
        <v>1.0383200000001125</v>
      </c>
      <c r="O14" s="61">
        <f>'3500 '!W38</f>
        <v>1559</v>
      </c>
      <c r="P14" s="61">
        <f>'3500 '!X38</f>
        <v>0</v>
      </c>
      <c r="Q14" s="61">
        <f>'3500 '!Y38</f>
        <v>576.70000000000005</v>
      </c>
      <c r="R14" s="61">
        <f>'3500 '!Z38</f>
        <v>0</v>
      </c>
      <c r="S14" s="61">
        <f>'3500 '!AA38</f>
        <v>2275.6616800000002</v>
      </c>
      <c r="T14" s="51">
        <f>'3500 '!AB38</f>
        <v>1.3386245176470588</v>
      </c>
      <c r="U14" s="61">
        <f>'3500 '!AC38</f>
        <v>-575.66168000000016</v>
      </c>
      <c r="W14" s="81"/>
      <c r="X14" s="81"/>
      <c r="Y14" s="81"/>
    </row>
    <row r="15" spans="1:25" s="6" customFormat="1" ht="18" x14ac:dyDescent="0.25">
      <c r="A15" s="6" t="str">
        <f>'3500 '!A39</f>
        <v>a</v>
      </c>
      <c r="B15" s="70" t="str">
        <f>'3500 '!B39</f>
        <v/>
      </c>
      <c r="C15" s="29" t="str">
        <f>'3500 '!C39</f>
        <v>სოციალური უზრუნველყოფა</v>
      </c>
      <c r="D15" s="11">
        <f>'3500 '!D39</f>
        <v>70</v>
      </c>
      <c r="E15" s="11">
        <f>'3500 '!E39</f>
        <v>107</v>
      </c>
      <c r="F15" s="42">
        <f>'3500 '!F39</f>
        <v>94</v>
      </c>
      <c r="G15" s="42">
        <f>'3500 '!G39</f>
        <v>92.650919999999999</v>
      </c>
      <c r="H15" s="51">
        <f>'3500 '!L39</f>
        <v>0.98564808510638302</v>
      </c>
      <c r="I15" s="11">
        <f>'3500 '!M39</f>
        <v>0</v>
      </c>
      <c r="J15" s="11">
        <f>'3500 '!O39</f>
        <v>2.928289999999997</v>
      </c>
      <c r="K15" s="11">
        <f>'3500 '!S39</f>
        <v>7.7628399999999971</v>
      </c>
      <c r="L15" s="42">
        <f>'3500 '!T39</f>
        <v>1.3490800000000007</v>
      </c>
      <c r="M15" s="51">
        <f>'3500 '!U39</f>
        <v>0.86589644859813086</v>
      </c>
      <c r="N15" s="61">
        <f>'3500 '!V39</f>
        <v>14.349080000000001</v>
      </c>
      <c r="O15" s="61">
        <f>'3500 '!W39</f>
        <v>15</v>
      </c>
      <c r="P15" s="61">
        <f>'3500 '!X39</f>
        <v>14</v>
      </c>
      <c r="Q15" s="61">
        <f>'3500 '!Y39</f>
        <v>14.4</v>
      </c>
      <c r="R15" s="61">
        <f>'3500 '!Z39</f>
        <v>18</v>
      </c>
      <c r="S15" s="61">
        <f>'3500 '!AA39</f>
        <v>107.05092</v>
      </c>
      <c r="T15" s="51">
        <f>'3500 '!AB39</f>
        <v>1.0004758878504674</v>
      </c>
      <c r="U15" s="61">
        <f>'3500 '!AC39</f>
        <v>-5.0920000000004961E-2</v>
      </c>
      <c r="W15" s="81"/>
      <c r="X15" s="81"/>
      <c r="Y15" s="81"/>
    </row>
    <row r="16" spans="1:25" s="6" customFormat="1" ht="18" x14ac:dyDescent="0.25">
      <c r="A16" s="6" t="str">
        <f>'3500 '!A40</f>
        <v>a</v>
      </c>
      <c r="B16" s="70" t="str">
        <f>'3500 '!B40</f>
        <v/>
      </c>
      <c r="C16" s="29" t="str">
        <f>'3500 '!C40</f>
        <v>სხვა ხარჯები</v>
      </c>
      <c r="D16" s="11">
        <f>'3500 '!D40</f>
        <v>20</v>
      </c>
      <c r="E16" s="11">
        <f>'3500 '!E40</f>
        <v>24.5</v>
      </c>
      <c r="F16" s="42">
        <f>'3500 '!F40</f>
        <v>19.5</v>
      </c>
      <c r="G16" s="42">
        <f>'3500 '!G40</f>
        <v>18.311040000000002</v>
      </c>
      <c r="H16" s="51">
        <f>'3500 '!L40</f>
        <v>0.93902769230769245</v>
      </c>
      <c r="I16" s="11">
        <f>'3500 '!M40</f>
        <v>0</v>
      </c>
      <c r="J16" s="11">
        <f>'3500 '!O40</f>
        <v>2.1638800000000007</v>
      </c>
      <c r="K16" s="11">
        <f>'3500 '!S40</f>
        <v>2.1638800000000025</v>
      </c>
      <c r="L16" s="42">
        <f>'3500 '!T40</f>
        <v>1.188959999999998</v>
      </c>
      <c r="M16" s="51">
        <f>'3500 '!U40</f>
        <v>0.74738938775510211</v>
      </c>
      <c r="N16" s="61">
        <f>'3500 '!V40</f>
        <v>6.188959999999998</v>
      </c>
      <c r="O16" s="61">
        <f>'3500 '!W40</f>
        <v>6.492</v>
      </c>
      <c r="P16" s="61">
        <f>'3500 '!X40</f>
        <v>6</v>
      </c>
      <c r="Q16" s="61">
        <f>'3500 '!Y40</f>
        <v>7.665</v>
      </c>
      <c r="R16" s="61">
        <f>'3500 '!Z40</f>
        <v>5</v>
      </c>
      <c r="S16" s="61">
        <f>'3500 '!AA40</f>
        <v>25.976040000000001</v>
      </c>
      <c r="T16" s="51">
        <f>'3500 '!AB40</f>
        <v>1.0602465306122451</v>
      </c>
      <c r="U16" s="61">
        <f>'3500 '!AC40</f>
        <v>-1.4760400000000011</v>
      </c>
      <c r="W16" s="81"/>
      <c r="X16" s="81"/>
      <c r="Y16" s="81"/>
    </row>
    <row r="17" spans="1:25" s="6" customFormat="1" ht="18" x14ac:dyDescent="0.25">
      <c r="A17" s="6" t="str">
        <f>'3500 '!A41</f>
        <v>a</v>
      </c>
      <c r="B17" s="69" t="str">
        <f>'3500 '!B41</f>
        <v/>
      </c>
      <c r="C17" s="8" t="str">
        <f>'3500 '!C41</f>
        <v>არაფინანსური აქტივების ზრდა</v>
      </c>
      <c r="D17" s="9">
        <f>'3500 '!D41</f>
        <v>20</v>
      </c>
      <c r="E17" s="9">
        <f>'3500 '!E41</f>
        <v>503.798</v>
      </c>
      <c r="F17" s="41">
        <f>'3500 '!F41</f>
        <v>14.598000000000001</v>
      </c>
      <c r="G17" s="41">
        <f>'3500 '!G41</f>
        <v>9.9169999999999998</v>
      </c>
      <c r="H17" s="50">
        <f>'3500 '!L41</f>
        <v>0.67933963556651589</v>
      </c>
      <c r="I17" s="9">
        <f>'3500 '!M41</f>
        <v>0</v>
      </c>
      <c r="J17" s="9">
        <f>'3500 '!O41</f>
        <v>0</v>
      </c>
      <c r="K17" s="9">
        <f>'3500 '!S41</f>
        <v>2.1789999999999994</v>
      </c>
      <c r="L17" s="41">
        <f>'3500 '!T41</f>
        <v>4.6810000000000009</v>
      </c>
      <c r="M17" s="50">
        <f>'3500 '!U41</f>
        <v>1.9684476714873819E-2</v>
      </c>
      <c r="N17" s="60">
        <f>'3500 '!V41</f>
        <v>493.88100000000003</v>
      </c>
      <c r="O17" s="60">
        <f>'3500 '!W41</f>
        <v>9.6999999999999993</v>
      </c>
      <c r="P17" s="60">
        <f>'3500 '!X41</f>
        <v>8.5</v>
      </c>
      <c r="Q17" s="60">
        <f>'3500 '!Y41</f>
        <v>491.9</v>
      </c>
      <c r="R17" s="60">
        <f>'3500 '!Z41</f>
        <v>5</v>
      </c>
      <c r="S17" s="60">
        <f>'3500 '!AA41</f>
        <v>501.81699999999995</v>
      </c>
      <c r="T17" s="50">
        <f>'3500 '!AB41</f>
        <v>0.99606786847109352</v>
      </c>
      <c r="U17" s="60">
        <f>'3500 '!AC41</f>
        <v>1.9810000000000514</v>
      </c>
      <c r="W17" s="81"/>
      <c r="X17" s="81"/>
      <c r="Y17" s="81"/>
    </row>
    <row r="18" spans="1:25" s="6" customFormat="1" hidden="1" x14ac:dyDescent="0.25">
      <c r="A18" s="6" t="str">
        <f>'3500 '!A42</f>
        <v>b</v>
      </c>
      <c r="B18" s="69" t="str">
        <f>'3500 '!B42</f>
        <v/>
      </c>
      <c r="C18" s="13" t="str">
        <f>'3500 '!C42</f>
        <v>ფინანსური აქტივების ზრდა</v>
      </c>
      <c r="D18" s="14">
        <f>'3500 '!D42</f>
        <v>0</v>
      </c>
      <c r="E18" s="14">
        <f>'3500 '!E42</f>
        <v>0</v>
      </c>
      <c r="F18" s="44">
        <f>'3500 '!F42</f>
        <v>0</v>
      </c>
      <c r="G18" s="44">
        <f>'3500 '!G42</f>
        <v>0</v>
      </c>
      <c r="H18" s="53" t="str">
        <f>'3500 '!L42</f>
        <v/>
      </c>
      <c r="I18" s="14">
        <f>'3500 '!M42</f>
        <v>0</v>
      </c>
      <c r="J18" s="14">
        <f>'3500 '!O42</f>
        <v>0</v>
      </c>
      <c r="K18" s="14">
        <f>'3500 '!S42</f>
        <v>0</v>
      </c>
      <c r="L18" s="44">
        <f>'3500 '!T42</f>
        <v>0</v>
      </c>
      <c r="M18" s="53" t="str">
        <f>'3500 '!U42</f>
        <v/>
      </c>
      <c r="N18" s="63">
        <f>'3500 '!V42</f>
        <v>0</v>
      </c>
      <c r="O18" s="63">
        <f>'3500 '!W42</f>
        <v>0</v>
      </c>
      <c r="P18" s="63">
        <f>'3500 '!X42</f>
        <v>0</v>
      </c>
      <c r="Q18" s="63">
        <f>'3500 '!Y42</f>
        <v>0</v>
      </c>
      <c r="R18" s="63">
        <f>'3500 '!Z42</f>
        <v>0</v>
      </c>
      <c r="S18" s="63">
        <f>'3500 '!AA42</f>
        <v>0</v>
      </c>
      <c r="T18" s="53" t="str">
        <f>'3500 '!AB42</f>
        <v/>
      </c>
      <c r="U18" s="63">
        <f>'3500 '!AC42</f>
        <v>0</v>
      </c>
      <c r="W18" s="81"/>
      <c r="X18" s="81"/>
      <c r="Y18" s="81"/>
    </row>
    <row r="19" spans="1:25" s="6" customFormat="1" ht="18.75" thickBot="1" x14ac:dyDescent="0.3">
      <c r="A19" s="6" t="str">
        <f>'3500 '!A43</f>
        <v>a</v>
      </c>
      <c r="B19" s="71" t="str">
        <f>'3500 '!B43</f>
        <v/>
      </c>
      <c r="C19" s="15" t="str">
        <f>'3500 '!C43</f>
        <v>ვალდებულებების კლება</v>
      </c>
      <c r="D19" s="16">
        <f>'3500 '!D43</f>
        <v>0</v>
      </c>
      <c r="E19" s="16">
        <f>'3500 '!E43</f>
        <v>15.885</v>
      </c>
      <c r="F19" s="45">
        <f>'3500 '!F43</f>
        <v>15.885</v>
      </c>
      <c r="G19" s="45">
        <f>'3500 '!G43</f>
        <v>15.839219999999999</v>
      </c>
      <c r="H19" s="54">
        <f>'3500 '!L43</f>
        <v>0.99711803588290837</v>
      </c>
      <c r="I19" s="16">
        <f>'3500 '!M43</f>
        <v>0</v>
      </c>
      <c r="J19" s="16">
        <f>'3500 '!O43</f>
        <v>0</v>
      </c>
      <c r="K19" s="16">
        <f>'3500 '!S43</f>
        <v>0</v>
      </c>
      <c r="L19" s="45">
        <f>'3500 '!T43</f>
        <v>4.5780000000000598E-2</v>
      </c>
      <c r="M19" s="54">
        <f>'3500 '!U43</f>
        <v>0.99711803588290837</v>
      </c>
      <c r="N19" s="64">
        <f>'3500 '!V43</f>
        <v>4.5780000000000598E-2</v>
      </c>
      <c r="O19" s="64">
        <f>'3500 '!W43</f>
        <v>0</v>
      </c>
      <c r="P19" s="64">
        <f>'3500 '!X43</f>
        <v>0</v>
      </c>
      <c r="Q19" s="64">
        <f>'3500 '!Y43</f>
        <v>0</v>
      </c>
      <c r="R19" s="64">
        <f>'3500 '!Z43</f>
        <v>0</v>
      </c>
      <c r="S19" s="64">
        <f>'3500 '!AA43</f>
        <v>15.839219999999999</v>
      </c>
      <c r="T19" s="54">
        <f>'3500 '!AB43</f>
        <v>0.99711803588290837</v>
      </c>
      <c r="U19" s="64">
        <f>'3500 '!AC43</f>
        <v>4.5780000000000598E-2</v>
      </c>
      <c r="W19" s="81"/>
      <c r="X19" s="81"/>
      <c r="Y19" s="81"/>
    </row>
    <row r="20" spans="1:25" s="6" customFormat="1" ht="87" customHeight="1" thickTop="1" thickBot="1" x14ac:dyDescent="0.3">
      <c r="A20" s="6" t="str">
        <f>'3500 '!A840</f>
        <v>a</v>
      </c>
      <c r="B20" s="67" t="str">
        <f>'3500 '!B840</f>
        <v>35 03 02 06 02</v>
      </c>
      <c r="C20" s="19" t="str">
        <f>'3500 '!C840</f>
        <v>ინფექციური დაავადებების მართვა (საქართველოს შრომის, ჯანმრთელობისა და სოციალური დაცვის სამინისტროს ცენტრალური აპარატი)</v>
      </c>
      <c r="D20" s="7">
        <f>'3500 '!D840</f>
        <v>2025</v>
      </c>
      <c r="E20" s="7">
        <f>'3500 '!E840</f>
        <v>240.03</v>
      </c>
      <c r="F20" s="40">
        <f>'3500 '!F840</f>
        <v>240.03</v>
      </c>
      <c r="G20" s="40">
        <f>'3500 '!G840</f>
        <v>238.0359</v>
      </c>
      <c r="H20" s="49">
        <f>'3500 '!L840</f>
        <v>0.99169228846394197</v>
      </c>
      <c r="I20" s="7">
        <f>'3500 '!M840</f>
        <v>0</v>
      </c>
      <c r="J20" s="7">
        <f>'3500 '!O840</f>
        <v>0</v>
      </c>
      <c r="K20" s="7">
        <f>'3500 '!S840</f>
        <v>-1.9845100000000002</v>
      </c>
      <c r="L20" s="40">
        <f>'3500 '!T840</f>
        <v>1.9941000000000031</v>
      </c>
      <c r="M20" s="49">
        <f>'3500 '!U840</f>
        <v>0.99169228846394197</v>
      </c>
      <c r="N20" s="59">
        <f>'3500 '!V840</f>
        <v>1.9941000000000031</v>
      </c>
      <c r="O20" s="59">
        <f>'3500 '!W840</f>
        <v>0</v>
      </c>
      <c r="P20" s="59">
        <f>'3500 '!X840</f>
        <v>1470</v>
      </c>
      <c r="Q20" s="59">
        <f>'3500 '!Y840</f>
        <v>0</v>
      </c>
      <c r="R20" s="59">
        <f>'3500 '!Z840</f>
        <v>555</v>
      </c>
      <c r="S20" s="59">
        <f>'3500 '!AA840</f>
        <v>238.0359</v>
      </c>
      <c r="T20" s="49">
        <f>'3500 '!AB840</f>
        <v>0.99169228846394197</v>
      </c>
      <c r="U20" s="59">
        <f>'3500 '!AC840</f>
        <v>1.9941000000000031</v>
      </c>
      <c r="W20" s="81"/>
      <c r="X20" s="81"/>
      <c r="Y20" s="81"/>
    </row>
    <row r="21" spans="1:25" s="6" customFormat="1" ht="19.5" hidden="1" thickTop="1" thickBot="1" x14ac:dyDescent="0.3">
      <c r="A21" s="6" t="str">
        <f>'3500 '!A841</f>
        <v>b</v>
      </c>
      <c r="B21" s="69" t="str">
        <f>'3500 '!B841</f>
        <v/>
      </c>
      <c r="C21" s="8" t="str">
        <f>'3500 '!C841</f>
        <v>ხარჯები</v>
      </c>
      <c r="D21" s="9">
        <f>'3500 '!D841</f>
        <v>2025</v>
      </c>
      <c r="E21" s="9">
        <f>'3500 '!E841</f>
        <v>240.03</v>
      </c>
      <c r="F21" s="41">
        <f>'3500 '!F841</f>
        <v>240.03</v>
      </c>
      <c r="G21" s="41">
        <f>'3500 '!G841</f>
        <v>238.0359</v>
      </c>
      <c r="H21" s="50">
        <f>'3500 '!L841</f>
        <v>0.99169228846394197</v>
      </c>
      <c r="I21" s="9">
        <f>'3500 '!M841</f>
        <v>0</v>
      </c>
      <c r="J21" s="9">
        <f>'3500 '!O841</f>
        <v>0</v>
      </c>
      <c r="K21" s="9">
        <f>'3500 '!S841</f>
        <v>-1.9845100000000002</v>
      </c>
      <c r="L21" s="41">
        <f>'3500 '!T841</f>
        <v>1.9941000000000031</v>
      </c>
      <c r="M21" s="50">
        <f>'3500 '!U841</f>
        <v>0.99169228846394197</v>
      </c>
      <c r="N21" s="60">
        <f>'3500 '!V841</f>
        <v>1.9941000000000031</v>
      </c>
      <c r="O21" s="60">
        <f>'3500 '!W841</f>
        <v>0</v>
      </c>
      <c r="P21" s="60">
        <f>'3500 '!X841</f>
        <v>1470</v>
      </c>
      <c r="Q21" s="60">
        <f>'3500 '!Y841</f>
        <v>0</v>
      </c>
      <c r="R21" s="60">
        <f>'3500 '!Z841</f>
        <v>555</v>
      </c>
      <c r="S21" s="60">
        <f>'3500 '!AA841</f>
        <v>238.0359</v>
      </c>
      <c r="T21" s="50">
        <f>'3500 '!AB841</f>
        <v>0.99169228846394197</v>
      </c>
      <c r="U21" s="60">
        <f>'3500 '!AC841</f>
        <v>1.9941000000000031</v>
      </c>
      <c r="W21" s="81"/>
      <c r="X21" s="81"/>
      <c r="Y21" s="81"/>
    </row>
    <row r="22" spans="1:25" s="6" customFormat="1" ht="19.5" hidden="1" thickTop="1" thickBot="1" x14ac:dyDescent="0.3">
      <c r="A22" s="6" t="str">
        <f>'3500 '!A842</f>
        <v>b</v>
      </c>
      <c r="B22" s="70" t="str">
        <f>'3500 '!B842</f>
        <v/>
      </c>
      <c r="C22" s="10" t="str">
        <f>'3500 '!C842</f>
        <v>შრომის ანაზღაურება</v>
      </c>
      <c r="D22" s="12">
        <f>'3500 '!D842</f>
        <v>0</v>
      </c>
      <c r="E22" s="12">
        <f>'3500 '!E842</f>
        <v>0</v>
      </c>
      <c r="F22" s="43">
        <f>'3500 '!F842</f>
        <v>0</v>
      </c>
      <c r="G22" s="43">
        <f>'3500 '!G842</f>
        <v>0</v>
      </c>
      <c r="H22" s="52" t="str">
        <f>'3500 '!L842</f>
        <v/>
      </c>
      <c r="I22" s="12">
        <f>'3500 '!M842</f>
        <v>0</v>
      </c>
      <c r="J22" s="12">
        <f>'3500 '!O842</f>
        <v>0</v>
      </c>
      <c r="K22" s="12">
        <f>'3500 '!S842</f>
        <v>0</v>
      </c>
      <c r="L22" s="43">
        <f>'3500 '!T842</f>
        <v>0</v>
      </c>
      <c r="M22" s="52" t="str">
        <f>'3500 '!U842</f>
        <v/>
      </c>
      <c r="N22" s="62">
        <f>'3500 '!V842</f>
        <v>0</v>
      </c>
      <c r="O22" s="62">
        <f>'3500 '!W842</f>
        <v>0</v>
      </c>
      <c r="P22" s="62">
        <f>'3500 '!X842</f>
        <v>0</v>
      </c>
      <c r="Q22" s="62">
        <f>'3500 '!Y842</f>
        <v>0</v>
      </c>
      <c r="R22" s="62">
        <f>'3500 '!Z842</f>
        <v>0</v>
      </c>
      <c r="S22" s="62">
        <f>'3500 '!AA842</f>
        <v>0</v>
      </c>
      <c r="T22" s="52" t="str">
        <f>'3500 '!AB842</f>
        <v/>
      </c>
      <c r="U22" s="62">
        <f>'3500 '!AC842</f>
        <v>0</v>
      </c>
      <c r="W22" s="81"/>
      <c r="X22" s="81"/>
      <c r="Y22" s="81"/>
    </row>
    <row r="23" spans="1:25" s="6" customFormat="1" ht="19.5" hidden="1" thickTop="1" thickBot="1" x14ac:dyDescent="0.3">
      <c r="A23" s="6" t="str">
        <f>'3500 '!A843</f>
        <v>b</v>
      </c>
      <c r="B23" s="70" t="str">
        <f>'3500 '!B843</f>
        <v/>
      </c>
      <c r="C23" s="10" t="str">
        <f>'3500 '!C843</f>
        <v>საქონელი და მომსახურება</v>
      </c>
      <c r="D23" s="12">
        <f>'3500 '!D843</f>
        <v>0</v>
      </c>
      <c r="E23" s="12">
        <f>'3500 '!E843</f>
        <v>0</v>
      </c>
      <c r="F23" s="43">
        <f>'3500 '!F843</f>
        <v>0</v>
      </c>
      <c r="G23" s="43">
        <f>'3500 '!G843</f>
        <v>0</v>
      </c>
      <c r="H23" s="52" t="str">
        <f>'3500 '!L843</f>
        <v/>
      </c>
      <c r="I23" s="12">
        <f>'3500 '!M843</f>
        <v>0</v>
      </c>
      <c r="J23" s="12">
        <f>'3500 '!O843</f>
        <v>0</v>
      </c>
      <c r="K23" s="12">
        <f>'3500 '!S843</f>
        <v>0</v>
      </c>
      <c r="L23" s="43">
        <f>'3500 '!T843</f>
        <v>0</v>
      </c>
      <c r="M23" s="52" t="str">
        <f>'3500 '!U843</f>
        <v/>
      </c>
      <c r="N23" s="62">
        <f>'3500 '!V843</f>
        <v>0</v>
      </c>
      <c r="O23" s="62">
        <f>'3500 '!W843</f>
        <v>0</v>
      </c>
      <c r="P23" s="62">
        <f>'3500 '!X843</f>
        <v>0</v>
      </c>
      <c r="Q23" s="62">
        <f>'3500 '!Y843</f>
        <v>0</v>
      </c>
      <c r="R23" s="62">
        <f>'3500 '!Z843</f>
        <v>0</v>
      </c>
      <c r="S23" s="62">
        <f>'3500 '!AA843</f>
        <v>0</v>
      </c>
      <c r="T23" s="52" t="str">
        <f>'3500 '!AB843</f>
        <v/>
      </c>
      <c r="U23" s="62">
        <f>'3500 '!AC843</f>
        <v>0</v>
      </c>
      <c r="W23" s="81"/>
      <c r="X23" s="81"/>
      <c r="Y23" s="81"/>
    </row>
    <row r="24" spans="1:25" s="6" customFormat="1" ht="19.5" hidden="1" thickTop="1" thickBot="1" x14ac:dyDescent="0.3">
      <c r="A24" s="6" t="str">
        <f>'3500 '!A844</f>
        <v>b</v>
      </c>
      <c r="B24" s="70" t="str">
        <f>'3500 '!B844</f>
        <v/>
      </c>
      <c r="C24" s="10" t="str">
        <f>'3500 '!C844</f>
        <v>პროცენტი</v>
      </c>
      <c r="D24" s="12">
        <f>'3500 '!D844</f>
        <v>0</v>
      </c>
      <c r="E24" s="12">
        <f>'3500 '!E844</f>
        <v>0</v>
      </c>
      <c r="F24" s="43">
        <f>'3500 '!F844</f>
        <v>0</v>
      </c>
      <c r="G24" s="43">
        <f>'3500 '!G844</f>
        <v>0</v>
      </c>
      <c r="H24" s="52" t="str">
        <f>'3500 '!L844</f>
        <v/>
      </c>
      <c r="I24" s="12">
        <f>'3500 '!M844</f>
        <v>0</v>
      </c>
      <c r="J24" s="12">
        <f>'3500 '!O844</f>
        <v>0</v>
      </c>
      <c r="K24" s="12">
        <f>'3500 '!S844</f>
        <v>0</v>
      </c>
      <c r="L24" s="43">
        <f>'3500 '!T844</f>
        <v>0</v>
      </c>
      <c r="M24" s="52" t="str">
        <f>'3500 '!U844</f>
        <v/>
      </c>
      <c r="N24" s="62">
        <f>'3500 '!V844</f>
        <v>0</v>
      </c>
      <c r="O24" s="62">
        <f>'3500 '!W844</f>
        <v>0</v>
      </c>
      <c r="P24" s="62">
        <f>'3500 '!X844</f>
        <v>0</v>
      </c>
      <c r="Q24" s="62">
        <f>'3500 '!Y844</f>
        <v>0</v>
      </c>
      <c r="R24" s="62">
        <f>'3500 '!Z844</f>
        <v>0</v>
      </c>
      <c r="S24" s="62">
        <f>'3500 '!AA844</f>
        <v>0</v>
      </c>
      <c r="T24" s="52" t="str">
        <f>'3500 '!AB844</f>
        <v/>
      </c>
      <c r="U24" s="62">
        <f>'3500 '!AC844</f>
        <v>0</v>
      </c>
      <c r="W24" s="81"/>
      <c r="X24" s="81"/>
      <c r="Y24" s="81"/>
    </row>
    <row r="25" spans="1:25" s="6" customFormat="1" ht="19.5" hidden="1" thickTop="1" thickBot="1" x14ac:dyDescent="0.3">
      <c r="A25" s="6" t="str">
        <f>'3500 '!A845</f>
        <v>b</v>
      </c>
      <c r="B25" s="70" t="str">
        <f>'3500 '!B845</f>
        <v/>
      </c>
      <c r="C25" s="10" t="str">
        <f>'3500 '!C845</f>
        <v>სუბსიდიები</v>
      </c>
      <c r="D25" s="12">
        <f>'3500 '!D845</f>
        <v>0</v>
      </c>
      <c r="E25" s="12">
        <f>'3500 '!E845</f>
        <v>0</v>
      </c>
      <c r="F25" s="43">
        <f>'3500 '!F845</f>
        <v>0</v>
      </c>
      <c r="G25" s="43">
        <f>'3500 '!G845</f>
        <v>0</v>
      </c>
      <c r="H25" s="52" t="str">
        <f>'3500 '!L845</f>
        <v/>
      </c>
      <c r="I25" s="12">
        <f>'3500 '!M845</f>
        <v>0</v>
      </c>
      <c r="J25" s="12">
        <f>'3500 '!O845</f>
        <v>0</v>
      </c>
      <c r="K25" s="12">
        <f>'3500 '!S845</f>
        <v>0</v>
      </c>
      <c r="L25" s="43">
        <f>'3500 '!T845</f>
        <v>0</v>
      </c>
      <c r="M25" s="52" t="str">
        <f>'3500 '!U845</f>
        <v/>
      </c>
      <c r="N25" s="62">
        <f>'3500 '!V845</f>
        <v>0</v>
      </c>
      <c r="O25" s="62">
        <f>'3500 '!W845</f>
        <v>0</v>
      </c>
      <c r="P25" s="62">
        <f>'3500 '!X845</f>
        <v>0</v>
      </c>
      <c r="Q25" s="62">
        <f>'3500 '!Y845</f>
        <v>0</v>
      </c>
      <c r="R25" s="62">
        <f>'3500 '!Z845</f>
        <v>0</v>
      </c>
      <c r="S25" s="62">
        <f>'3500 '!AA845</f>
        <v>0</v>
      </c>
      <c r="T25" s="52" t="str">
        <f>'3500 '!AB845</f>
        <v/>
      </c>
      <c r="U25" s="62">
        <f>'3500 '!AC845</f>
        <v>0</v>
      </c>
      <c r="W25" s="81"/>
      <c r="X25" s="81"/>
      <c r="Y25" s="81"/>
    </row>
    <row r="26" spans="1:25" s="6" customFormat="1" ht="19.5" hidden="1" thickTop="1" thickBot="1" x14ac:dyDescent="0.3">
      <c r="A26" s="6" t="str">
        <f>'3500 '!A846</f>
        <v>b</v>
      </c>
      <c r="B26" s="70" t="str">
        <f>'3500 '!B846</f>
        <v/>
      </c>
      <c r="C26" s="10" t="str">
        <f>'3500 '!C846</f>
        <v>გრანტები</v>
      </c>
      <c r="D26" s="12">
        <f>'3500 '!D846</f>
        <v>0</v>
      </c>
      <c r="E26" s="12">
        <f>'3500 '!E846</f>
        <v>0</v>
      </c>
      <c r="F26" s="43">
        <f>'3500 '!F846</f>
        <v>0</v>
      </c>
      <c r="G26" s="43">
        <f>'3500 '!G846</f>
        <v>0</v>
      </c>
      <c r="H26" s="52" t="str">
        <f>'3500 '!L846</f>
        <v/>
      </c>
      <c r="I26" s="12">
        <f>'3500 '!M846</f>
        <v>0</v>
      </c>
      <c r="J26" s="12">
        <f>'3500 '!O846</f>
        <v>0</v>
      </c>
      <c r="K26" s="12">
        <f>'3500 '!S846</f>
        <v>0</v>
      </c>
      <c r="L26" s="43">
        <f>'3500 '!T846</f>
        <v>0</v>
      </c>
      <c r="M26" s="52" t="str">
        <f>'3500 '!U846</f>
        <v/>
      </c>
      <c r="N26" s="62">
        <f>'3500 '!V846</f>
        <v>0</v>
      </c>
      <c r="O26" s="62">
        <f>'3500 '!W846</f>
        <v>0</v>
      </c>
      <c r="P26" s="62">
        <f>'3500 '!X846</f>
        <v>0</v>
      </c>
      <c r="Q26" s="62">
        <f>'3500 '!Y846</f>
        <v>0</v>
      </c>
      <c r="R26" s="62">
        <f>'3500 '!Z846</f>
        <v>0</v>
      </c>
      <c r="S26" s="62">
        <f>'3500 '!AA846</f>
        <v>0</v>
      </c>
      <c r="T26" s="52" t="str">
        <f>'3500 '!AB846</f>
        <v/>
      </c>
      <c r="U26" s="62">
        <f>'3500 '!AC846</f>
        <v>0</v>
      </c>
      <c r="W26" s="81"/>
      <c r="X26" s="81"/>
      <c r="Y26" s="81"/>
    </row>
    <row r="27" spans="1:25" s="6" customFormat="1" ht="19.5" hidden="1" thickTop="1" thickBot="1" x14ac:dyDescent="0.3">
      <c r="A27" s="6" t="str">
        <f>'3500 '!A847</f>
        <v>b</v>
      </c>
      <c r="B27" s="70" t="str">
        <f>'3500 '!B847</f>
        <v/>
      </c>
      <c r="C27" s="10" t="str">
        <f>'3500 '!C847</f>
        <v>სოციალური უზრუნველყოფა</v>
      </c>
      <c r="D27" s="11">
        <f>'3500 '!D847</f>
        <v>2025</v>
      </c>
      <c r="E27" s="11">
        <f>'3500 '!E847</f>
        <v>240.03</v>
      </c>
      <c r="F27" s="42">
        <f>'3500 '!F847</f>
        <v>240.03</v>
      </c>
      <c r="G27" s="42">
        <f>'3500 '!G847</f>
        <v>238.0359</v>
      </c>
      <c r="H27" s="51">
        <f>'3500 '!L847</f>
        <v>0.99169228846394197</v>
      </c>
      <c r="I27" s="11">
        <f>'3500 '!M847</f>
        <v>0</v>
      </c>
      <c r="J27" s="11">
        <f>'3500 '!O847</f>
        <v>0</v>
      </c>
      <c r="K27" s="11">
        <f>'3500 '!S847</f>
        <v>-1.9845100000000002</v>
      </c>
      <c r="L27" s="42">
        <f>'3500 '!T847</f>
        <v>1.9941000000000031</v>
      </c>
      <c r="M27" s="51">
        <f>'3500 '!U847</f>
        <v>0.99169228846394197</v>
      </c>
      <c r="N27" s="61">
        <f>'3500 '!V847</f>
        <v>1.9941000000000031</v>
      </c>
      <c r="O27" s="61">
        <f>'3500 '!W847</f>
        <v>0</v>
      </c>
      <c r="P27" s="61">
        <f>'3500 '!X847</f>
        <v>1470</v>
      </c>
      <c r="Q27" s="61">
        <f>'3500 '!Y847</f>
        <v>0</v>
      </c>
      <c r="R27" s="61">
        <f>'3500 '!Z847</f>
        <v>555</v>
      </c>
      <c r="S27" s="61">
        <f>'3500 '!AA847</f>
        <v>238.0359</v>
      </c>
      <c r="T27" s="51">
        <f>'3500 '!AB847</f>
        <v>0.99169228846394197</v>
      </c>
      <c r="U27" s="61">
        <f>'3500 '!AC847</f>
        <v>1.9941000000000031</v>
      </c>
      <c r="W27" s="81"/>
      <c r="X27" s="81"/>
      <c r="Y27" s="81"/>
    </row>
    <row r="28" spans="1:25" s="6" customFormat="1" ht="19.5" hidden="1" thickTop="1" thickBot="1" x14ac:dyDescent="0.3">
      <c r="A28" s="6" t="str">
        <f>'3500 '!A848</f>
        <v>b</v>
      </c>
      <c r="B28" s="70" t="str">
        <f>'3500 '!B848</f>
        <v/>
      </c>
      <c r="C28" s="10" t="str">
        <f>'3500 '!C848</f>
        <v>სხვა ხარჯები</v>
      </c>
      <c r="D28" s="12">
        <f>'3500 '!D848</f>
        <v>0</v>
      </c>
      <c r="E28" s="12">
        <f>'3500 '!E848</f>
        <v>0</v>
      </c>
      <c r="F28" s="43">
        <f>'3500 '!F848</f>
        <v>0</v>
      </c>
      <c r="G28" s="43">
        <f>'3500 '!G848</f>
        <v>0</v>
      </c>
      <c r="H28" s="52" t="str">
        <f>'3500 '!L848</f>
        <v/>
      </c>
      <c r="I28" s="12">
        <f>'3500 '!M848</f>
        <v>0</v>
      </c>
      <c r="J28" s="12">
        <f>'3500 '!O848</f>
        <v>0</v>
      </c>
      <c r="K28" s="12">
        <f>'3500 '!S848</f>
        <v>0</v>
      </c>
      <c r="L28" s="43">
        <f>'3500 '!T848</f>
        <v>0</v>
      </c>
      <c r="M28" s="52" t="str">
        <f>'3500 '!U848</f>
        <v/>
      </c>
      <c r="N28" s="62">
        <f>'3500 '!V848</f>
        <v>0</v>
      </c>
      <c r="O28" s="62">
        <f>'3500 '!W848</f>
        <v>0</v>
      </c>
      <c r="P28" s="62">
        <f>'3500 '!X848</f>
        <v>0</v>
      </c>
      <c r="Q28" s="62">
        <f>'3500 '!Y848</f>
        <v>0</v>
      </c>
      <c r="R28" s="62">
        <f>'3500 '!Z848</f>
        <v>0</v>
      </c>
      <c r="S28" s="62">
        <f>'3500 '!AA848</f>
        <v>0</v>
      </c>
      <c r="T28" s="52" t="str">
        <f>'3500 '!AB848</f>
        <v/>
      </c>
      <c r="U28" s="62">
        <f>'3500 '!AC848</f>
        <v>0</v>
      </c>
      <c r="W28" s="81"/>
      <c r="X28" s="81"/>
      <c r="Y28" s="81"/>
    </row>
    <row r="29" spans="1:25" s="6" customFormat="1" ht="16.5" hidden="1" thickTop="1" thickBot="1" x14ac:dyDescent="0.3">
      <c r="A29" s="6" t="str">
        <f>'3500 '!A849</f>
        <v>b</v>
      </c>
      <c r="B29" s="69" t="str">
        <f>'3500 '!B849</f>
        <v/>
      </c>
      <c r="C29" s="13" t="str">
        <f>'3500 '!C849</f>
        <v>არაფინანსური აქტივების ზრდა</v>
      </c>
      <c r="D29" s="14">
        <f>'3500 '!D849</f>
        <v>0</v>
      </c>
      <c r="E29" s="14">
        <f>'3500 '!E849</f>
        <v>0</v>
      </c>
      <c r="F29" s="44">
        <f>'3500 '!F849</f>
        <v>0</v>
      </c>
      <c r="G29" s="44">
        <f>'3500 '!G849</f>
        <v>0</v>
      </c>
      <c r="H29" s="53" t="str">
        <f>'3500 '!L849</f>
        <v/>
      </c>
      <c r="I29" s="14">
        <f>'3500 '!M849</f>
        <v>0</v>
      </c>
      <c r="J29" s="14">
        <f>'3500 '!O849</f>
        <v>0</v>
      </c>
      <c r="K29" s="14">
        <f>'3500 '!S849</f>
        <v>0</v>
      </c>
      <c r="L29" s="44">
        <f>'3500 '!T849</f>
        <v>0</v>
      </c>
      <c r="M29" s="53" t="str">
        <f>'3500 '!U849</f>
        <v/>
      </c>
      <c r="N29" s="63">
        <f>'3500 '!V849</f>
        <v>0</v>
      </c>
      <c r="O29" s="63">
        <f>'3500 '!W849</f>
        <v>0</v>
      </c>
      <c r="P29" s="63">
        <f>'3500 '!X849</f>
        <v>0</v>
      </c>
      <c r="Q29" s="63">
        <f>'3500 '!Y849</f>
        <v>0</v>
      </c>
      <c r="R29" s="63">
        <f>'3500 '!Z849</f>
        <v>0</v>
      </c>
      <c r="S29" s="63">
        <f>'3500 '!AA849</f>
        <v>0</v>
      </c>
      <c r="T29" s="53" t="str">
        <f>'3500 '!AB849</f>
        <v/>
      </c>
      <c r="U29" s="63">
        <f>'3500 '!AC849</f>
        <v>0</v>
      </c>
      <c r="W29" s="81"/>
      <c r="X29" s="81"/>
      <c r="Y29" s="81"/>
    </row>
    <row r="30" spans="1:25" s="6" customFormat="1" ht="16.5" hidden="1" thickTop="1" thickBot="1" x14ac:dyDescent="0.3">
      <c r="A30" s="6" t="str">
        <f>'3500 '!A850</f>
        <v>b</v>
      </c>
      <c r="B30" s="69" t="str">
        <f>'3500 '!B850</f>
        <v/>
      </c>
      <c r="C30" s="13" t="str">
        <f>'3500 '!C850</f>
        <v>ფინანსური აქტივების ზრდა</v>
      </c>
      <c r="D30" s="14">
        <f>'3500 '!D850</f>
        <v>0</v>
      </c>
      <c r="E30" s="14">
        <f>'3500 '!E850</f>
        <v>0</v>
      </c>
      <c r="F30" s="44">
        <f>'3500 '!F850</f>
        <v>0</v>
      </c>
      <c r="G30" s="44">
        <f>'3500 '!G850</f>
        <v>0</v>
      </c>
      <c r="H30" s="53" t="str">
        <f>'3500 '!L850</f>
        <v/>
      </c>
      <c r="I30" s="14">
        <f>'3500 '!M850</f>
        <v>0</v>
      </c>
      <c r="J30" s="14">
        <f>'3500 '!O850</f>
        <v>0</v>
      </c>
      <c r="K30" s="14">
        <f>'3500 '!S850</f>
        <v>0</v>
      </c>
      <c r="L30" s="44">
        <f>'3500 '!T850</f>
        <v>0</v>
      </c>
      <c r="M30" s="53" t="str">
        <f>'3500 '!U850</f>
        <v/>
      </c>
      <c r="N30" s="63">
        <f>'3500 '!V850</f>
        <v>0</v>
      </c>
      <c r="O30" s="63">
        <f>'3500 '!W850</f>
        <v>0</v>
      </c>
      <c r="P30" s="63">
        <f>'3500 '!X850</f>
        <v>0</v>
      </c>
      <c r="Q30" s="63">
        <f>'3500 '!Y850</f>
        <v>0</v>
      </c>
      <c r="R30" s="63">
        <f>'3500 '!Z850</f>
        <v>0</v>
      </c>
      <c r="S30" s="63">
        <f>'3500 '!AA850</f>
        <v>0</v>
      </c>
      <c r="T30" s="53" t="str">
        <f>'3500 '!AB850</f>
        <v/>
      </c>
      <c r="U30" s="63">
        <f>'3500 '!AC850</f>
        <v>0</v>
      </c>
      <c r="W30" s="81"/>
      <c r="X30" s="81"/>
      <c r="Y30" s="81"/>
    </row>
    <row r="31" spans="1:25" s="6" customFormat="1" ht="16.5" hidden="1" thickTop="1" thickBot="1" x14ac:dyDescent="0.3">
      <c r="A31" s="6" t="str">
        <f>'3500 '!A851</f>
        <v>b</v>
      </c>
      <c r="B31" s="71" t="str">
        <f>'3500 '!B851</f>
        <v/>
      </c>
      <c r="C31" s="17" t="str">
        <f>'3500 '!C851</f>
        <v>ვალდებულებების კლება</v>
      </c>
      <c r="D31" s="18">
        <f>'3500 '!D851</f>
        <v>0</v>
      </c>
      <c r="E31" s="18">
        <f>'3500 '!E851</f>
        <v>0</v>
      </c>
      <c r="F31" s="46">
        <f>'3500 '!F851</f>
        <v>0</v>
      </c>
      <c r="G31" s="46">
        <f>'3500 '!G851</f>
        <v>0</v>
      </c>
      <c r="H31" s="55" t="str">
        <f>'3500 '!L851</f>
        <v/>
      </c>
      <c r="I31" s="18">
        <f>'3500 '!M851</f>
        <v>0</v>
      </c>
      <c r="J31" s="18">
        <f>'3500 '!O851</f>
        <v>0</v>
      </c>
      <c r="K31" s="18">
        <f>'3500 '!S851</f>
        <v>0</v>
      </c>
      <c r="L31" s="46">
        <f>'3500 '!T851</f>
        <v>0</v>
      </c>
      <c r="M31" s="55" t="str">
        <f>'3500 '!U851</f>
        <v/>
      </c>
      <c r="N31" s="65">
        <f>'3500 '!V851</f>
        <v>0</v>
      </c>
      <c r="O31" s="65">
        <f>'3500 '!W851</f>
        <v>0</v>
      </c>
      <c r="P31" s="65">
        <f>'3500 '!X851</f>
        <v>0</v>
      </c>
      <c r="Q31" s="65">
        <f>'3500 '!Y851</f>
        <v>0</v>
      </c>
      <c r="R31" s="65">
        <f>'3500 '!Z851</f>
        <v>0</v>
      </c>
      <c r="S31" s="65">
        <f>'3500 '!AA851</f>
        <v>0</v>
      </c>
      <c r="T31" s="55" t="str">
        <f>'3500 '!AB851</f>
        <v/>
      </c>
      <c r="U31" s="65">
        <f>'3500 '!AC851</f>
        <v>0</v>
      </c>
      <c r="W31" s="81"/>
      <c r="X31" s="81"/>
      <c r="Y31" s="81"/>
    </row>
    <row r="32" spans="1:25" s="6" customFormat="1" ht="84.75" customHeight="1" thickTop="1" thickBot="1" x14ac:dyDescent="0.3">
      <c r="A32" s="6" t="str">
        <f>'3500 '!A1092</f>
        <v>a</v>
      </c>
      <c r="B32" s="67" t="str">
        <f>'3500 '!B1092</f>
        <v>35 03 03 04 02</v>
      </c>
      <c r="C32" s="19" t="str">
        <f>'3500 '!C1092</f>
        <v>დიალიზი და თირკმლის ტრანსპლანტაცია (საქართველოს შრომის ჯანმრთელობისა და სოციალური დაცვის სამინისტროს ცენტრალური აპარატი)</v>
      </c>
      <c r="D32" s="7">
        <f>'3500 '!D1092</f>
        <v>15868</v>
      </c>
      <c r="E32" s="7">
        <f>'3500 '!E1092</f>
        <v>6137.36</v>
      </c>
      <c r="F32" s="40">
        <f>'3500 '!F1092</f>
        <v>6137.36</v>
      </c>
      <c r="G32" s="40">
        <f>'3500 '!G1092</f>
        <v>6096.5168199999998</v>
      </c>
      <c r="H32" s="49">
        <f>'3500 '!L1092</f>
        <v>0.99334515492003084</v>
      </c>
      <c r="I32" s="7">
        <f>'3500 '!M1092</f>
        <v>0</v>
      </c>
      <c r="J32" s="7">
        <f>'3500 '!O1092</f>
        <v>1405.6426299999994</v>
      </c>
      <c r="K32" s="7">
        <f>'3500 '!S1092</f>
        <v>0</v>
      </c>
      <c r="L32" s="40">
        <f>'3500 '!T1092</f>
        <v>40.843179999999847</v>
      </c>
      <c r="M32" s="49">
        <f>'3500 '!U1092</f>
        <v>0.99334515492003084</v>
      </c>
      <c r="N32" s="59">
        <f>'3500 '!V1092</f>
        <v>40.843179999999847</v>
      </c>
      <c r="O32" s="59">
        <f>'3500 '!W1092</f>
        <v>0</v>
      </c>
      <c r="P32" s="59">
        <f>'3500 '!X1092</f>
        <v>0</v>
      </c>
      <c r="Q32" s="59">
        <f>'3500 '!Y1092</f>
        <v>0</v>
      </c>
      <c r="R32" s="59">
        <f>'3500 '!Z1092</f>
        <v>0</v>
      </c>
      <c r="S32" s="59">
        <f>'3500 '!AA1092</f>
        <v>6096.5168199999998</v>
      </c>
      <c r="T32" s="49">
        <f>'3500 '!AB1092</f>
        <v>0.99334515492003084</v>
      </c>
      <c r="U32" s="59">
        <f>'3500 '!AC1092</f>
        <v>40.843179999999847</v>
      </c>
      <c r="W32" s="81"/>
      <c r="X32" s="81"/>
      <c r="Y32" s="81"/>
    </row>
    <row r="33" spans="1:25" s="6" customFormat="1" ht="19.5" hidden="1" thickTop="1" thickBot="1" x14ac:dyDescent="0.3">
      <c r="A33" s="6" t="str">
        <f>'3500 '!A1093</f>
        <v>b</v>
      </c>
      <c r="B33" s="69" t="str">
        <f>'3500 '!B1093</f>
        <v/>
      </c>
      <c r="C33" s="8" t="str">
        <f>'3500 '!C1093</f>
        <v>ხარჯები</v>
      </c>
      <c r="D33" s="9">
        <f>'3500 '!D1093</f>
        <v>15868</v>
      </c>
      <c r="E33" s="9">
        <f>'3500 '!E1093</f>
        <v>6129.1819999999998</v>
      </c>
      <c r="F33" s="41">
        <f>'3500 '!F1093</f>
        <v>6129.1819999999998</v>
      </c>
      <c r="G33" s="41">
        <f>'3500 '!G1093</f>
        <v>6088.3559500000001</v>
      </c>
      <c r="H33" s="50">
        <f>'3500 '!L1093</f>
        <v>0.99333907036860714</v>
      </c>
      <c r="I33" s="9">
        <f>'3500 '!M1093</f>
        <v>0</v>
      </c>
      <c r="J33" s="9">
        <f>'3500 '!O1093</f>
        <v>1405.6426299999994</v>
      </c>
      <c r="K33" s="9">
        <f>'3500 '!S1093</f>
        <v>0</v>
      </c>
      <c r="L33" s="41">
        <f>'3500 '!T1093</f>
        <v>40.826049999999668</v>
      </c>
      <c r="M33" s="50">
        <f>'3500 '!U1093</f>
        <v>0.99333907036860714</v>
      </c>
      <c r="N33" s="60">
        <f>'3500 '!V1093</f>
        <v>40.826049999999668</v>
      </c>
      <c r="O33" s="60">
        <f>'3500 '!W1093</f>
        <v>0</v>
      </c>
      <c r="P33" s="60">
        <f>'3500 '!X1093</f>
        <v>0</v>
      </c>
      <c r="Q33" s="60">
        <f>'3500 '!Y1093</f>
        <v>0</v>
      </c>
      <c r="R33" s="60">
        <f>'3500 '!Z1093</f>
        <v>0</v>
      </c>
      <c r="S33" s="60">
        <f>'3500 '!AA1093</f>
        <v>6088.3559500000001</v>
      </c>
      <c r="T33" s="50">
        <f>'3500 '!AB1093</f>
        <v>0.99333907036860714</v>
      </c>
      <c r="U33" s="60">
        <f>'3500 '!AC1093</f>
        <v>40.826049999999668</v>
      </c>
      <c r="W33" s="81"/>
      <c r="X33" s="81"/>
      <c r="Y33" s="81"/>
    </row>
    <row r="34" spans="1:25" s="6" customFormat="1" ht="19.5" hidden="1" thickTop="1" thickBot="1" x14ac:dyDescent="0.3">
      <c r="A34" s="6" t="str">
        <f>'3500 '!A1094</f>
        <v>b</v>
      </c>
      <c r="B34" s="70" t="str">
        <f>'3500 '!B1094</f>
        <v/>
      </c>
      <c r="C34" s="10" t="str">
        <f>'3500 '!C1094</f>
        <v>შრომის ანაზღაურება</v>
      </c>
      <c r="D34" s="12">
        <f>'3500 '!D1094</f>
        <v>0</v>
      </c>
      <c r="E34" s="12">
        <f>'3500 '!E1094</f>
        <v>0</v>
      </c>
      <c r="F34" s="43">
        <f>'3500 '!F1094</f>
        <v>0</v>
      </c>
      <c r="G34" s="43">
        <f>'3500 '!G1094</f>
        <v>0</v>
      </c>
      <c r="H34" s="52" t="str">
        <f>'3500 '!L1094</f>
        <v/>
      </c>
      <c r="I34" s="12">
        <f>'3500 '!M1094</f>
        <v>0</v>
      </c>
      <c r="J34" s="12">
        <f>'3500 '!O1094</f>
        <v>0</v>
      </c>
      <c r="K34" s="12">
        <f>'3500 '!S1094</f>
        <v>0</v>
      </c>
      <c r="L34" s="43">
        <f>'3500 '!T1094</f>
        <v>0</v>
      </c>
      <c r="M34" s="52" t="str">
        <f>'3500 '!U1094</f>
        <v/>
      </c>
      <c r="N34" s="62">
        <f>'3500 '!V1094</f>
        <v>0</v>
      </c>
      <c r="O34" s="62">
        <f>'3500 '!W1094</f>
        <v>0</v>
      </c>
      <c r="P34" s="62">
        <f>'3500 '!X1094</f>
        <v>0</v>
      </c>
      <c r="Q34" s="62">
        <f>'3500 '!Y1094</f>
        <v>0</v>
      </c>
      <c r="R34" s="62">
        <f>'3500 '!Z1094</f>
        <v>0</v>
      </c>
      <c r="S34" s="62">
        <f>'3500 '!AA1094</f>
        <v>0</v>
      </c>
      <c r="T34" s="52" t="str">
        <f>'3500 '!AB1094</f>
        <v/>
      </c>
      <c r="U34" s="62">
        <f>'3500 '!AC1094</f>
        <v>0</v>
      </c>
      <c r="W34" s="81"/>
      <c r="X34" s="81"/>
      <c r="Y34" s="81"/>
    </row>
    <row r="35" spans="1:25" s="6" customFormat="1" ht="19.5" hidden="1" thickTop="1" thickBot="1" x14ac:dyDescent="0.3">
      <c r="A35" s="6" t="str">
        <f>'3500 '!A1095</f>
        <v>b</v>
      </c>
      <c r="B35" s="70" t="str">
        <f>'3500 '!B1095</f>
        <v/>
      </c>
      <c r="C35" s="10" t="str">
        <f>'3500 '!C1095</f>
        <v>საქონელი და მომსახურება</v>
      </c>
      <c r="D35" s="12">
        <f>'3500 '!D1095</f>
        <v>0</v>
      </c>
      <c r="E35" s="12">
        <f>'3500 '!E1095</f>
        <v>0</v>
      </c>
      <c r="F35" s="43">
        <f>'3500 '!F1095</f>
        <v>0</v>
      </c>
      <c r="G35" s="43">
        <f>'3500 '!G1095</f>
        <v>0</v>
      </c>
      <c r="H35" s="52" t="str">
        <f>'3500 '!L1095</f>
        <v/>
      </c>
      <c r="I35" s="12">
        <f>'3500 '!M1095</f>
        <v>0</v>
      </c>
      <c r="J35" s="12">
        <f>'3500 '!O1095</f>
        <v>0</v>
      </c>
      <c r="K35" s="12">
        <f>'3500 '!S1095</f>
        <v>0</v>
      </c>
      <c r="L35" s="43">
        <f>'3500 '!T1095</f>
        <v>0</v>
      </c>
      <c r="M35" s="52" t="str">
        <f>'3500 '!U1095</f>
        <v/>
      </c>
      <c r="N35" s="62">
        <f>'3500 '!V1095</f>
        <v>0</v>
      </c>
      <c r="O35" s="62">
        <f>'3500 '!W1095</f>
        <v>0</v>
      </c>
      <c r="P35" s="62">
        <f>'3500 '!X1095</f>
        <v>0</v>
      </c>
      <c r="Q35" s="62">
        <f>'3500 '!Y1095</f>
        <v>0</v>
      </c>
      <c r="R35" s="62">
        <f>'3500 '!Z1095</f>
        <v>0</v>
      </c>
      <c r="S35" s="62">
        <f>'3500 '!AA1095</f>
        <v>0</v>
      </c>
      <c r="T35" s="52" t="str">
        <f>'3500 '!AB1095</f>
        <v/>
      </c>
      <c r="U35" s="62">
        <f>'3500 '!AC1095</f>
        <v>0</v>
      </c>
      <c r="W35" s="81"/>
      <c r="X35" s="81"/>
      <c r="Y35" s="81"/>
    </row>
    <row r="36" spans="1:25" s="6" customFormat="1" ht="19.5" hidden="1" thickTop="1" thickBot="1" x14ac:dyDescent="0.3">
      <c r="A36" s="6" t="str">
        <f>'3500 '!A1096</f>
        <v>b</v>
      </c>
      <c r="B36" s="70" t="str">
        <f>'3500 '!B1096</f>
        <v/>
      </c>
      <c r="C36" s="10" t="str">
        <f>'3500 '!C1096</f>
        <v>პროცენტი</v>
      </c>
      <c r="D36" s="12">
        <f>'3500 '!D1096</f>
        <v>0</v>
      </c>
      <c r="E36" s="12">
        <f>'3500 '!E1096</f>
        <v>0</v>
      </c>
      <c r="F36" s="43">
        <f>'3500 '!F1096</f>
        <v>0</v>
      </c>
      <c r="G36" s="43">
        <f>'3500 '!G1096</f>
        <v>0</v>
      </c>
      <c r="H36" s="52" t="str">
        <f>'3500 '!L1096</f>
        <v/>
      </c>
      <c r="I36" s="12">
        <f>'3500 '!M1096</f>
        <v>0</v>
      </c>
      <c r="J36" s="12">
        <f>'3500 '!O1096</f>
        <v>0</v>
      </c>
      <c r="K36" s="12">
        <f>'3500 '!S1096</f>
        <v>0</v>
      </c>
      <c r="L36" s="43">
        <f>'3500 '!T1096</f>
        <v>0</v>
      </c>
      <c r="M36" s="52" t="str">
        <f>'3500 '!U1096</f>
        <v/>
      </c>
      <c r="N36" s="62">
        <f>'3500 '!V1096</f>
        <v>0</v>
      </c>
      <c r="O36" s="62">
        <f>'3500 '!W1096</f>
        <v>0</v>
      </c>
      <c r="P36" s="62">
        <f>'3500 '!X1096</f>
        <v>0</v>
      </c>
      <c r="Q36" s="62">
        <f>'3500 '!Y1096</f>
        <v>0</v>
      </c>
      <c r="R36" s="62">
        <f>'3500 '!Z1096</f>
        <v>0</v>
      </c>
      <c r="S36" s="62">
        <f>'3500 '!AA1096</f>
        <v>0</v>
      </c>
      <c r="T36" s="52" t="str">
        <f>'3500 '!AB1096</f>
        <v/>
      </c>
      <c r="U36" s="62">
        <f>'3500 '!AC1096</f>
        <v>0</v>
      </c>
      <c r="W36" s="81"/>
      <c r="X36" s="81"/>
      <c r="Y36" s="81"/>
    </row>
    <row r="37" spans="1:25" s="6" customFormat="1" ht="19.5" hidden="1" thickTop="1" thickBot="1" x14ac:dyDescent="0.3">
      <c r="A37" s="6" t="str">
        <f>'3500 '!A1097</f>
        <v>b</v>
      </c>
      <c r="B37" s="70" t="str">
        <f>'3500 '!B1097</f>
        <v/>
      </c>
      <c r="C37" s="10" t="str">
        <f>'3500 '!C1097</f>
        <v>სუბსიდიები</v>
      </c>
      <c r="D37" s="12">
        <f>'3500 '!D1097</f>
        <v>0</v>
      </c>
      <c r="E37" s="12">
        <f>'3500 '!E1097</f>
        <v>0</v>
      </c>
      <c r="F37" s="43">
        <f>'3500 '!F1097</f>
        <v>0</v>
      </c>
      <c r="G37" s="43">
        <f>'3500 '!G1097</f>
        <v>0</v>
      </c>
      <c r="H37" s="52" t="str">
        <f>'3500 '!L1097</f>
        <v/>
      </c>
      <c r="I37" s="12">
        <f>'3500 '!M1097</f>
        <v>0</v>
      </c>
      <c r="J37" s="12">
        <f>'3500 '!O1097</f>
        <v>0</v>
      </c>
      <c r="K37" s="12">
        <f>'3500 '!S1097</f>
        <v>0</v>
      </c>
      <c r="L37" s="43">
        <f>'3500 '!T1097</f>
        <v>0</v>
      </c>
      <c r="M37" s="52" t="str">
        <f>'3500 '!U1097</f>
        <v/>
      </c>
      <c r="N37" s="62">
        <f>'3500 '!V1097</f>
        <v>0</v>
      </c>
      <c r="O37" s="62">
        <f>'3500 '!W1097</f>
        <v>0</v>
      </c>
      <c r="P37" s="62">
        <f>'3500 '!X1097</f>
        <v>0</v>
      </c>
      <c r="Q37" s="62">
        <f>'3500 '!Y1097</f>
        <v>0</v>
      </c>
      <c r="R37" s="62">
        <f>'3500 '!Z1097</f>
        <v>0</v>
      </c>
      <c r="S37" s="62">
        <f>'3500 '!AA1097</f>
        <v>0</v>
      </c>
      <c r="T37" s="52" t="str">
        <f>'3500 '!AB1097</f>
        <v/>
      </c>
      <c r="U37" s="62">
        <f>'3500 '!AC1097</f>
        <v>0</v>
      </c>
      <c r="W37" s="81"/>
      <c r="X37" s="81"/>
      <c r="Y37" s="81"/>
    </row>
    <row r="38" spans="1:25" s="6" customFormat="1" ht="19.5" hidden="1" thickTop="1" thickBot="1" x14ac:dyDescent="0.3">
      <c r="A38" s="6" t="str">
        <f>'3500 '!A1098</f>
        <v>b</v>
      </c>
      <c r="B38" s="70" t="str">
        <f>'3500 '!B1098</f>
        <v/>
      </c>
      <c r="C38" s="10" t="str">
        <f>'3500 '!C1098</f>
        <v>გრანტები</v>
      </c>
      <c r="D38" s="12">
        <f>'3500 '!D1098</f>
        <v>0</v>
      </c>
      <c r="E38" s="12">
        <f>'3500 '!E1098</f>
        <v>0</v>
      </c>
      <c r="F38" s="43">
        <f>'3500 '!F1098</f>
        <v>0</v>
      </c>
      <c r="G38" s="43">
        <f>'3500 '!G1098</f>
        <v>0</v>
      </c>
      <c r="H38" s="52" t="str">
        <f>'3500 '!L1098</f>
        <v/>
      </c>
      <c r="I38" s="12">
        <f>'3500 '!M1098</f>
        <v>0</v>
      </c>
      <c r="J38" s="12">
        <f>'3500 '!O1098</f>
        <v>0</v>
      </c>
      <c r="K38" s="12">
        <f>'3500 '!S1098</f>
        <v>0</v>
      </c>
      <c r="L38" s="43">
        <f>'3500 '!T1098</f>
        <v>0</v>
      </c>
      <c r="M38" s="52" t="str">
        <f>'3500 '!U1098</f>
        <v/>
      </c>
      <c r="N38" s="62">
        <f>'3500 '!V1098</f>
        <v>0</v>
      </c>
      <c r="O38" s="62">
        <f>'3500 '!W1098</f>
        <v>0</v>
      </c>
      <c r="P38" s="62">
        <f>'3500 '!X1098</f>
        <v>0</v>
      </c>
      <c r="Q38" s="62">
        <f>'3500 '!Y1098</f>
        <v>0</v>
      </c>
      <c r="R38" s="62">
        <f>'3500 '!Z1098</f>
        <v>0</v>
      </c>
      <c r="S38" s="62">
        <f>'3500 '!AA1098</f>
        <v>0</v>
      </c>
      <c r="T38" s="52" t="str">
        <f>'3500 '!AB1098</f>
        <v/>
      </c>
      <c r="U38" s="62">
        <f>'3500 '!AC1098</f>
        <v>0</v>
      </c>
      <c r="W38" s="81"/>
      <c r="X38" s="81"/>
      <c r="Y38" s="81"/>
    </row>
    <row r="39" spans="1:25" s="6" customFormat="1" ht="19.5" hidden="1" thickTop="1" thickBot="1" x14ac:dyDescent="0.3">
      <c r="A39" s="6" t="str">
        <f>'3500 '!A1099</f>
        <v>b</v>
      </c>
      <c r="B39" s="70" t="str">
        <f>'3500 '!B1099</f>
        <v/>
      </c>
      <c r="C39" s="10" t="str">
        <f>'3500 '!C1099</f>
        <v>სოციალური უზრუნველყოფა</v>
      </c>
      <c r="D39" s="11">
        <f>'3500 '!D1099</f>
        <v>15868</v>
      </c>
      <c r="E39" s="11">
        <f>'3500 '!E1099</f>
        <v>6129.1819999999998</v>
      </c>
      <c r="F39" s="42">
        <f>'3500 '!F1099</f>
        <v>6129.1819999999998</v>
      </c>
      <c r="G39" s="42">
        <f>'3500 '!G1099</f>
        <v>6088.3559500000001</v>
      </c>
      <c r="H39" s="51">
        <f>'3500 '!L1099</f>
        <v>0.99333907036860714</v>
      </c>
      <c r="I39" s="11">
        <f>'3500 '!M1099</f>
        <v>0</v>
      </c>
      <c r="J39" s="11">
        <f>'3500 '!O1099</f>
        <v>1405.6426299999994</v>
      </c>
      <c r="K39" s="11">
        <f>'3500 '!S1099</f>
        <v>0</v>
      </c>
      <c r="L39" s="42">
        <f>'3500 '!T1099</f>
        <v>40.826049999999668</v>
      </c>
      <c r="M39" s="51">
        <f>'3500 '!U1099</f>
        <v>0.99333907036860714</v>
      </c>
      <c r="N39" s="61">
        <f>'3500 '!V1099</f>
        <v>40.826049999999668</v>
      </c>
      <c r="O39" s="61">
        <f>'3500 '!W1099</f>
        <v>0</v>
      </c>
      <c r="P39" s="61">
        <f>'3500 '!X1099</f>
        <v>0</v>
      </c>
      <c r="Q39" s="61">
        <f>'3500 '!Y1099</f>
        <v>0</v>
      </c>
      <c r="R39" s="61">
        <f>'3500 '!Z1099</f>
        <v>0</v>
      </c>
      <c r="S39" s="61">
        <f>'3500 '!AA1099</f>
        <v>6088.3559500000001</v>
      </c>
      <c r="T39" s="51">
        <f>'3500 '!AB1099</f>
        <v>0.99333907036860714</v>
      </c>
      <c r="U39" s="61">
        <f>'3500 '!AC1099</f>
        <v>40.826049999999668</v>
      </c>
      <c r="W39" s="81"/>
      <c r="X39" s="81"/>
      <c r="Y39" s="81"/>
    </row>
    <row r="40" spans="1:25" s="6" customFormat="1" ht="19.5" hidden="1" thickTop="1" thickBot="1" x14ac:dyDescent="0.3">
      <c r="A40" s="6" t="str">
        <f>'3500 '!A1100</f>
        <v>b</v>
      </c>
      <c r="B40" s="70" t="str">
        <f>'3500 '!B1100</f>
        <v/>
      </c>
      <c r="C40" s="10" t="str">
        <f>'3500 '!C1100</f>
        <v>სხვა ხარჯები</v>
      </c>
      <c r="D40" s="12">
        <f>'3500 '!D1100</f>
        <v>0</v>
      </c>
      <c r="E40" s="12">
        <f>'3500 '!E1100</f>
        <v>0</v>
      </c>
      <c r="F40" s="43">
        <f>'3500 '!F1100</f>
        <v>0</v>
      </c>
      <c r="G40" s="43">
        <f>'3500 '!G1100</f>
        <v>0</v>
      </c>
      <c r="H40" s="52" t="str">
        <f>'3500 '!L1100</f>
        <v/>
      </c>
      <c r="I40" s="12">
        <f>'3500 '!M1100</f>
        <v>0</v>
      </c>
      <c r="J40" s="12">
        <f>'3500 '!O1100</f>
        <v>0</v>
      </c>
      <c r="K40" s="12">
        <f>'3500 '!S1100</f>
        <v>0</v>
      </c>
      <c r="L40" s="43">
        <f>'3500 '!T1100</f>
        <v>0</v>
      </c>
      <c r="M40" s="52" t="str">
        <f>'3500 '!U1100</f>
        <v/>
      </c>
      <c r="N40" s="62">
        <f>'3500 '!V1100</f>
        <v>0</v>
      </c>
      <c r="O40" s="62">
        <f>'3500 '!W1100</f>
        <v>0</v>
      </c>
      <c r="P40" s="62">
        <f>'3500 '!X1100</f>
        <v>0</v>
      </c>
      <c r="Q40" s="62">
        <f>'3500 '!Y1100</f>
        <v>0</v>
      </c>
      <c r="R40" s="62">
        <f>'3500 '!Z1100</f>
        <v>0</v>
      </c>
      <c r="S40" s="62">
        <f>'3500 '!AA1100</f>
        <v>0</v>
      </c>
      <c r="T40" s="52" t="str">
        <f>'3500 '!AB1100</f>
        <v/>
      </c>
      <c r="U40" s="62">
        <f>'3500 '!AC1100</f>
        <v>0</v>
      </c>
      <c r="W40" s="81"/>
      <c r="X40" s="81"/>
      <c r="Y40" s="81"/>
    </row>
    <row r="41" spans="1:25" s="6" customFormat="1" ht="16.5" hidden="1" thickTop="1" thickBot="1" x14ac:dyDescent="0.3">
      <c r="A41" s="6" t="str">
        <f>'3500 '!A1101</f>
        <v>b</v>
      </c>
      <c r="B41" s="69" t="str">
        <f>'3500 '!B1101</f>
        <v/>
      </c>
      <c r="C41" s="13" t="str">
        <f>'3500 '!C1101</f>
        <v>არაფინანსური აქტივების ზრდა</v>
      </c>
      <c r="D41" s="14">
        <f>'3500 '!D1101</f>
        <v>0</v>
      </c>
      <c r="E41" s="14">
        <f>'3500 '!E1101</f>
        <v>0</v>
      </c>
      <c r="F41" s="44">
        <f>'3500 '!F1101</f>
        <v>0</v>
      </c>
      <c r="G41" s="44">
        <f>'3500 '!G1101</f>
        <v>0</v>
      </c>
      <c r="H41" s="53" t="str">
        <f>'3500 '!L1101</f>
        <v/>
      </c>
      <c r="I41" s="14">
        <f>'3500 '!M1101</f>
        <v>0</v>
      </c>
      <c r="J41" s="14">
        <f>'3500 '!O1101</f>
        <v>0</v>
      </c>
      <c r="K41" s="14">
        <f>'3500 '!S1101</f>
        <v>0</v>
      </c>
      <c r="L41" s="44">
        <f>'3500 '!T1101</f>
        <v>0</v>
      </c>
      <c r="M41" s="53" t="str">
        <f>'3500 '!U1101</f>
        <v/>
      </c>
      <c r="N41" s="63">
        <f>'3500 '!V1101</f>
        <v>0</v>
      </c>
      <c r="O41" s="63">
        <f>'3500 '!W1101</f>
        <v>0</v>
      </c>
      <c r="P41" s="63">
        <f>'3500 '!X1101</f>
        <v>0</v>
      </c>
      <c r="Q41" s="63">
        <f>'3500 '!Y1101</f>
        <v>0</v>
      </c>
      <c r="R41" s="63">
        <f>'3500 '!Z1101</f>
        <v>0</v>
      </c>
      <c r="S41" s="63">
        <f>'3500 '!AA1101</f>
        <v>0</v>
      </c>
      <c r="T41" s="53" t="str">
        <f>'3500 '!AB1101</f>
        <v/>
      </c>
      <c r="U41" s="63">
        <f>'3500 '!AC1101</f>
        <v>0</v>
      </c>
      <c r="W41" s="81"/>
      <c r="X41" s="81"/>
      <c r="Y41" s="81"/>
    </row>
    <row r="42" spans="1:25" s="6" customFormat="1" ht="16.5" hidden="1" thickTop="1" thickBot="1" x14ac:dyDescent="0.3">
      <c r="A42" s="6" t="str">
        <f>'3500 '!A1102</f>
        <v>b</v>
      </c>
      <c r="B42" s="69" t="str">
        <f>'3500 '!B1102</f>
        <v/>
      </c>
      <c r="C42" s="13" t="str">
        <f>'3500 '!C1102</f>
        <v>ფინანსური აქტივების ზრდა</v>
      </c>
      <c r="D42" s="14">
        <f>'3500 '!D1102</f>
        <v>0</v>
      </c>
      <c r="E42" s="14">
        <f>'3500 '!E1102</f>
        <v>0</v>
      </c>
      <c r="F42" s="44">
        <f>'3500 '!F1102</f>
        <v>0</v>
      </c>
      <c r="G42" s="44">
        <f>'3500 '!G1102</f>
        <v>0</v>
      </c>
      <c r="H42" s="53" t="str">
        <f>'3500 '!L1102</f>
        <v/>
      </c>
      <c r="I42" s="14">
        <f>'3500 '!M1102</f>
        <v>0</v>
      </c>
      <c r="J42" s="14">
        <f>'3500 '!O1102</f>
        <v>0</v>
      </c>
      <c r="K42" s="14">
        <f>'3500 '!S1102</f>
        <v>0</v>
      </c>
      <c r="L42" s="44">
        <f>'3500 '!T1102</f>
        <v>0</v>
      </c>
      <c r="M42" s="53" t="str">
        <f>'3500 '!U1102</f>
        <v/>
      </c>
      <c r="N42" s="63">
        <f>'3500 '!V1102</f>
        <v>0</v>
      </c>
      <c r="O42" s="63">
        <f>'3500 '!W1102</f>
        <v>0</v>
      </c>
      <c r="P42" s="63">
        <f>'3500 '!X1102</f>
        <v>0</v>
      </c>
      <c r="Q42" s="63">
        <f>'3500 '!Y1102</f>
        <v>0</v>
      </c>
      <c r="R42" s="63">
        <f>'3500 '!Z1102</f>
        <v>0</v>
      </c>
      <c r="S42" s="63">
        <f>'3500 '!AA1102</f>
        <v>0</v>
      </c>
      <c r="T42" s="53" t="str">
        <f>'3500 '!AB1102</f>
        <v/>
      </c>
      <c r="U42" s="63">
        <f>'3500 '!AC1102</f>
        <v>0</v>
      </c>
      <c r="W42" s="81"/>
      <c r="X42" s="81"/>
      <c r="Y42" s="81"/>
    </row>
    <row r="43" spans="1:25" s="6" customFormat="1" ht="19.5" hidden="1" thickTop="1" thickBot="1" x14ac:dyDescent="0.3">
      <c r="A43" s="6" t="str">
        <f>'3500 '!A1103</f>
        <v>b</v>
      </c>
      <c r="B43" s="71" t="str">
        <f>'3500 '!B1103</f>
        <v/>
      </c>
      <c r="C43" s="15" t="str">
        <f>'3500 '!C1103</f>
        <v>ვალდებულებების კლება</v>
      </c>
      <c r="D43" s="16">
        <f>'3500 '!D1103</f>
        <v>0</v>
      </c>
      <c r="E43" s="16">
        <f>'3500 '!E1103</f>
        <v>8.1780000000000008</v>
      </c>
      <c r="F43" s="45">
        <f>'3500 '!F1103</f>
        <v>8.1780000000000008</v>
      </c>
      <c r="G43" s="45">
        <f>'3500 '!G1103</f>
        <v>8.1608699999999992</v>
      </c>
      <c r="H43" s="54">
        <f>'3500 '!L1103</f>
        <v>0.99790535583272177</v>
      </c>
      <c r="I43" s="16">
        <f>'3500 '!M1103</f>
        <v>0</v>
      </c>
      <c r="J43" s="16">
        <f>'3500 '!O1103</f>
        <v>0</v>
      </c>
      <c r="K43" s="16">
        <f>'3500 '!S1103</f>
        <v>0</v>
      </c>
      <c r="L43" s="45">
        <f>'3500 '!T1103</f>
        <v>1.7130000000001644E-2</v>
      </c>
      <c r="M43" s="54">
        <f>'3500 '!U1103</f>
        <v>0.99790535583272177</v>
      </c>
      <c r="N43" s="64">
        <f>'3500 '!V1103</f>
        <v>1.7130000000001644E-2</v>
      </c>
      <c r="O43" s="64">
        <f>'3500 '!W1103</f>
        <v>0</v>
      </c>
      <c r="P43" s="64">
        <f>'3500 '!X1103</f>
        <v>0</v>
      </c>
      <c r="Q43" s="64">
        <f>'3500 '!Y1103</f>
        <v>0</v>
      </c>
      <c r="R43" s="64">
        <f>'3500 '!Z1103</f>
        <v>0</v>
      </c>
      <c r="S43" s="64">
        <f>'3500 '!AA1103</f>
        <v>8.1608699999999992</v>
      </c>
      <c r="T43" s="54">
        <f>'3500 '!AB1103</f>
        <v>0.99790535583272177</v>
      </c>
      <c r="U43" s="64">
        <f>'3500 '!AC1103</f>
        <v>1.7130000000001644E-2</v>
      </c>
      <c r="W43" s="81"/>
      <c r="X43" s="81"/>
      <c r="Y43" s="81"/>
    </row>
    <row r="44" spans="1:25" s="24" customFormat="1" ht="48.75" customHeight="1" thickTop="1" thickBot="1" x14ac:dyDescent="0.3">
      <c r="A44" s="6" t="str">
        <f>'3500 '!A1212</f>
        <v>a</v>
      </c>
      <c r="B44" s="67" t="str">
        <f>'3500 '!B1212</f>
        <v>35 03 04 01</v>
      </c>
      <c r="C44" s="19" t="str">
        <f>'3500 '!C1212</f>
        <v>დიპლომისშემდგომი სამედიცინო განათლების რეფორმის მხარდაჭერა</v>
      </c>
      <c r="D44" s="7">
        <f>'3500 '!D1212</f>
        <v>1000</v>
      </c>
      <c r="E44" s="7">
        <f>'3500 '!E1212</f>
        <v>949</v>
      </c>
      <c r="F44" s="40">
        <f>'3500 '!F1212</f>
        <v>653</v>
      </c>
      <c r="G44" s="40">
        <f>'3500 '!G1212</f>
        <v>12.286950000000001</v>
      </c>
      <c r="H44" s="49">
        <f>'3500 '!L1212</f>
        <v>1.8816156202143951E-2</v>
      </c>
      <c r="I44" s="7">
        <f>'3500 '!M1212</f>
        <v>0</v>
      </c>
      <c r="J44" s="7">
        <f>'3500 '!O1212</f>
        <v>0</v>
      </c>
      <c r="K44" s="7">
        <f>'3500 '!S1212</f>
        <v>0</v>
      </c>
      <c r="L44" s="40">
        <f>'3500 '!T1212</f>
        <v>640.71304999999995</v>
      </c>
      <c r="M44" s="49">
        <f>'3500 '!U1212</f>
        <v>1.2947260273972604E-2</v>
      </c>
      <c r="N44" s="59">
        <f>'3500 '!V1212</f>
        <v>936.71304999999995</v>
      </c>
      <c r="O44" s="59">
        <f>'3500 '!W1212</f>
        <v>16.2</v>
      </c>
      <c r="P44" s="59">
        <f>'3500 '!X1212</f>
        <v>400</v>
      </c>
      <c r="Q44" s="59">
        <f>'3500 '!Y1212</f>
        <v>32.299999999999997</v>
      </c>
      <c r="R44" s="59">
        <f>'3500 '!Z1212</f>
        <v>300</v>
      </c>
      <c r="S44" s="59">
        <f>'3500 '!AA1212</f>
        <v>44.586950000000002</v>
      </c>
      <c r="T44" s="49">
        <f>'3500 '!AB1212</f>
        <v>4.698308746048472E-2</v>
      </c>
      <c r="U44" s="59">
        <f>'3500 '!AC1212</f>
        <v>904.41305</v>
      </c>
      <c r="W44" s="81"/>
      <c r="X44" s="81"/>
      <c r="Y44" s="81"/>
    </row>
    <row r="45" spans="1:25" s="24" customFormat="1" ht="19.5" hidden="1" thickTop="1" thickBot="1" x14ac:dyDescent="0.3">
      <c r="A45" s="6" t="str">
        <f>'3500 '!A1213</f>
        <v>b</v>
      </c>
      <c r="B45" s="69" t="str">
        <f>'3500 '!B1213</f>
        <v/>
      </c>
      <c r="C45" s="8" t="str">
        <f>'3500 '!C1213</f>
        <v>ხარჯები</v>
      </c>
      <c r="D45" s="9">
        <f>'3500 '!D1213</f>
        <v>1000</v>
      </c>
      <c r="E45" s="9">
        <f>'3500 '!E1213</f>
        <v>949</v>
      </c>
      <c r="F45" s="41">
        <f>'3500 '!F1213</f>
        <v>653</v>
      </c>
      <c r="G45" s="41">
        <f>'3500 '!G1213</f>
        <v>12.286950000000001</v>
      </c>
      <c r="H45" s="50">
        <f>'3500 '!L1213</f>
        <v>1.8816156202143951E-2</v>
      </c>
      <c r="I45" s="9">
        <f>'3500 '!M1213</f>
        <v>0</v>
      </c>
      <c r="J45" s="9">
        <f>'3500 '!O1213</f>
        <v>0</v>
      </c>
      <c r="K45" s="9">
        <f>'3500 '!S1213</f>
        <v>0</v>
      </c>
      <c r="L45" s="41">
        <f>'3500 '!T1213</f>
        <v>640.71304999999995</v>
      </c>
      <c r="M45" s="50">
        <f>'3500 '!U1213</f>
        <v>1.2947260273972604E-2</v>
      </c>
      <c r="N45" s="60">
        <f>'3500 '!V1213</f>
        <v>936.71304999999995</v>
      </c>
      <c r="O45" s="60">
        <f>'3500 '!W1213</f>
        <v>16.2</v>
      </c>
      <c r="P45" s="60">
        <f>'3500 '!X1213</f>
        <v>400</v>
      </c>
      <c r="Q45" s="60">
        <f>'3500 '!Y1213</f>
        <v>32.299999999999997</v>
      </c>
      <c r="R45" s="60">
        <f>'3500 '!Z1213</f>
        <v>300</v>
      </c>
      <c r="S45" s="60">
        <f>'3500 '!AA1213</f>
        <v>44.586950000000002</v>
      </c>
      <c r="T45" s="50">
        <f>'3500 '!AB1213</f>
        <v>4.698308746048472E-2</v>
      </c>
      <c r="U45" s="60">
        <f>'3500 '!AC1213</f>
        <v>904.41305</v>
      </c>
      <c r="W45" s="81"/>
      <c r="X45" s="81"/>
      <c r="Y45" s="81"/>
    </row>
    <row r="46" spans="1:25" s="24" customFormat="1" ht="19.5" hidden="1" thickTop="1" thickBot="1" x14ac:dyDescent="0.3">
      <c r="A46" s="6" t="str">
        <f>'3500 '!A1214</f>
        <v>b</v>
      </c>
      <c r="B46" s="70" t="str">
        <f>'3500 '!B1214</f>
        <v/>
      </c>
      <c r="C46" s="10" t="str">
        <f>'3500 '!C1214</f>
        <v>შრომის ანაზღაურება</v>
      </c>
      <c r="D46" s="12">
        <f>'3500 '!D1214</f>
        <v>0</v>
      </c>
      <c r="E46" s="12">
        <f>'3500 '!E1214</f>
        <v>0</v>
      </c>
      <c r="F46" s="43">
        <f>'3500 '!F1214</f>
        <v>0</v>
      </c>
      <c r="G46" s="43">
        <f>'3500 '!G1214</f>
        <v>0</v>
      </c>
      <c r="H46" s="52" t="str">
        <f>'3500 '!L1214</f>
        <v/>
      </c>
      <c r="I46" s="12">
        <f>'3500 '!M1214</f>
        <v>0</v>
      </c>
      <c r="J46" s="12">
        <f>'3500 '!O1214</f>
        <v>0</v>
      </c>
      <c r="K46" s="12">
        <f>'3500 '!S1214</f>
        <v>0</v>
      </c>
      <c r="L46" s="43">
        <f>'3500 '!T1214</f>
        <v>0</v>
      </c>
      <c r="M46" s="52" t="str">
        <f>'3500 '!U1214</f>
        <v/>
      </c>
      <c r="N46" s="62">
        <f>'3500 '!V1214</f>
        <v>0</v>
      </c>
      <c r="O46" s="62">
        <f>'3500 '!W1214</f>
        <v>0</v>
      </c>
      <c r="P46" s="62">
        <f>'3500 '!X1214</f>
        <v>0</v>
      </c>
      <c r="Q46" s="62">
        <f>'3500 '!Y1214</f>
        <v>0</v>
      </c>
      <c r="R46" s="62">
        <f>'3500 '!Z1214</f>
        <v>0</v>
      </c>
      <c r="S46" s="62">
        <f>'3500 '!AA1214</f>
        <v>0</v>
      </c>
      <c r="T46" s="52" t="str">
        <f>'3500 '!AB1214</f>
        <v/>
      </c>
      <c r="U46" s="62">
        <f>'3500 '!AC1214</f>
        <v>0</v>
      </c>
      <c r="W46" s="81"/>
      <c r="X46" s="81"/>
      <c r="Y46" s="81"/>
    </row>
    <row r="47" spans="1:25" s="24" customFormat="1" ht="19.5" hidden="1" thickTop="1" thickBot="1" x14ac:dyDescent="0.3">
      <c r="A47" s="6" t="str">
        <f>'3500 '!A1215</f>
        <v>b</v>
      </c>
      <c r="B47" s="70" t="str">
        <f>'3500 '!B1215</f>
        <v/>
      </c>
      <c r="C47" s="10" t="str">
        <f>'3500 '!C1215</f>
        <v>საქონელი და მომსახურება</v>
      </c>
      <c r="D47" s="11">
        <f>'3500 '!D1215</f>
        <v>1000</v>
      </c>
      <c r="E47" s="11">
        <f>'3500 '!E1215</f>
        <v>916.6</v>
      </c>
      <c r="F47" s="42">
        <f>'3500 '!F1215</f>
        <v>620.6</v>
      </c>
      <c r="G47" s="42">
        <f>'3500 '!G1215</f>
        <v>0</v>
      </c>
      <c r="H47" s="51">
        <f>'3500 '!L1215</f>
        <v>0</v>
      </c>
      <c r="I47" s="11">
        <f>'3500 '!M1215</f>
        <v>0</v>
      </c>
      <c r="J47" s="11">
        <f>'3500 '!O1215</f>
        <v>0</v>
      </c>
      <c r="K47" s="11">
        <f>'3500 '!S1215</f>
        <v>0</v>
      </c>
      <c r="L47" s="42">
        <f>'3500 '!T1215</f>
        <v>620.6</v>
      </c>
      <c r="M47" s="51">
        <f>'3500 '!U1215</f>
        <v>0</v>
      </c>
      <c r="N47" s="61">
        <f>'3500 '!V1215</f>
        <v>916.6</v>
      </c>
      <c r="O47" s="61">
        <f>'3500 '!W1215</f>
        <v>16.2</v>
      </c>
      <c r="P47" s="61">
        <f>'3500 '!X1215</f>
        <v>387.85</v>
      </c>
      <c r="Q47" s="61">
        <f>'3500 '!Y1215</f>
        <v>32.299999999999997</v>
      </c>
      <c r="R47" s="61">
        <f>'3500 '!Z1215</f>
        <v>300</v>
      </c>
      <c r="S47" s="61">
        <f>'3500 '!AA1215</f>
        <v>32.299999999999997</v>
      </c>
      <c r="T47" s="51">
        <f>'3500 '!AB1215</f>
        <v>3.5238926467379444E-2</v>
      </c>
      <c r="U47" s="61">
        <f>'3500 '!AC1215</f>
        <v>884.30000000000007</v>
      </c>
      <c r="W47" s="81"/>
      <c r="X47" s="81"/>
      <c r="Y47" s="81"/>
    </row>
    <row r="48" spans="1:25" s="24" customFormat="1" ht="19.5" hidden="1" thickTop="1" thickBot="1" x14ac:dyDescent="0.3">
      <c r="A48" s="6" t="str">
        <f>'3500 '!A1216</f>
        <v>b</v>
      </c>
      <c r="B48" s="70" t="str">
        <f>'3500 '!B1216</f>
        <v/>
      </c>
      <c r="C48" s="10" t="str">
        <f>'3500 '!C1216</f>
        <v>პროცენტი</v>
      </c>
      <c r="D48" s="12">
        <f>'3500 '!D1216</f>
        <v>0</v>
      </c>
      <c r="E48" s="12">
        <f>'3500 '!E1216</f>
        <v>0</v>
      </c>
      <c r="F48" s="43">
        <f>'3500 '!F1216</f>
        <v>0</v>
      </c>
      <c r="G48" s="43">
        <f>'3500 '!G1216</f>
        <v>0</v>
      </c>
      <c r="H48" s="52" t="str">
        <f>'3500 '!L1216</f>
        <v/>
      </c>
      <c r="I48" s="12">
        <f>'3500 '!M1216</f>
        <v>0</v>
      </c>
      <c r="J48" s="12">
        <f>'3500 '!O1216</f>
        <v>0</v>
      </c>
      <c r="K48" s="12">
        <f>'3500 '!S1216</f>
        <v>0</v>
      </c>
      <c r="L48" s="43">
        <f>'3500 '!T1216</f>
        <v>0</v>
      </c>
      <c r="M48" s="52" t="str">
        <f>'3500 '!U1216</f>
        <v/>
      </c>
      <c r="N48" s="62">
        <f>'3500 '!V1216</f>
        <v>0</v>
      </c>
      <c r="O48" s="62">
        <f>'3500 '!W1216</f>
        <v>0</v>
      </c>
      <c r="P48" s="62">
        <f>'3500 '!X1216</f>
        <v>0</v>
      </c>
      <c r="Q48" s="62">
        <f>'3500 '!Y1216</f>
        <v>0</v>
      </c>
      <c r="R48" s="62">
        <f>'3500 '!Z1216</f>
        <v>0</v>
      </c>
      <c r="S48" s="62">
        <f>'3500 '!AA1216</f>
        <v>0</v>
      </c>
      <c r="T48" s="52" t="str">
        <f>'3500 '!AB1216</f>
        <v/>
      </c>
      <c r="U48" s="62">
        <f>'3500 '!AC1216</f>
        <v>0</v>
      </c>
      <c r="W48" s="81"/>
      <c r="X48" s="81"/>
      <c r="Y48" s="81"/>
    </row>
    <row r="49" spans="1:25" s="24" customFormat="1" ht="19.5" hidden="1" thickTop="1" thickBot="1" x14ac:dyDescent="0.3">
      <c r="A49" s="6" t="str">
        <f>'3500 '!A1217</f>
        <v>b</v>
      </c>
      <c r="B49" s="70" t="str">
        <f>'3500 '!B1217</f>
        <v/>
      </c>
      <c r="C49" s="10" t="str">
        <f>'3500 '!C1217</f>
        <v>სუბსიდიები</v>
      </c>
      <c r="D49" s="12">
        <f>'3500 '!D1217</f>
        <v>0</v>
      </c>
      <c r="E49" s="12">
        <f>'3500 '!E1217</f>
        <v>0</v>
      </c>
      <c r="F49" s="43">
        <f>'3500 '!F1217</f>
        <v>0</v>
      </c>
      <c r="G49" s="43">
        <f>'3500 '!G1217</f>
        <v>0</v>
      </c>
      <c r="H49" s="52" t="str">
        <f>'3500 '!L1217</f>
        <v/>
      </c>
      <c r="I49" s="12">
        <f>'3500 '!M1217</f>
        <v>0</v>
      </c>
      <c r="J49" s="12">
        <f>'3500 '!O1217</f>
        <v>0</v>
      </c>
      <c r="K49" s="12">
        <f>'3500 '!S1217</f>
        <v>0</v>
      </c>
      <c r="L49" s="43">
        <f>'3500 '!T1217</f>
        <v>0</v>
      </c>
      <c r="M49" s="52" t="str">
        <f>'3500 '!U1217</f>
        <v/>
      </c>
      <c r="N49" s="62">
        <f>'3500 '!V1217</f>
        <v>0</v>
      </c>
      <c r="O49" s="62">
        <f>'3500 '!W1217</f>
        <v>0</v>
      </c>
      <c r="P49" s="62">
        <f>'3500 '!X1217</f>
        <v>0</v>
      </c>
      <c r="Q49" s="62">
        <f>'3500 '!Y1217</f>
        <v>0</v>
      </c>
      <c r="R49" s="62">
        <f>'3500 '!Z1217</f>
        <v>0</v>
      </c>
      <c r="S49" s="62">
        <f>'3500 '!AA1217</f>
        <v>0</v>
      </c>
      <c r="T49" s="52" t="str">
        <f>'3500 '!AB1217</f>
        <v/>
      </c>
      <c r="U49" s="62">
        <f>'3500 '!AC1217</f>
        <v>0</v>
      </c>
      <c r="W49" s="81"/>
      <c r="X49" s="81"/>
      <c r="Y49" s="81"/>
    </row>
    <row r="50" spans="1:25" s="24" customFormat="1" ht="19.5" hidden="1" thickTop="1" thickBot="1" x14ac:dyDescent="0.3">
      <c r="A50" s="6" t="str">
        <f>'3500 '!A1218</f>
        <v>b</v>
      </c>
      <c r="B50" s="70" t="str">
        <f>'3500 '!B1218</f>
        <v/>
      </c>
      <c r="C50" s="10" t="str">
        <f>'3500 '!C1218</f>
        <v>გრანტები</v>
      </c>
      <c r="D50" s="12">
        <f>'3500 '!D1218</f>
        <v>0</v>
      </c>
      <c r="E50" s="12">
        <f>'3500 '!E1218</f>
        <v>0</v>
      </c>
      <c r="F50" s="43">
        <f>'3500 '!F1218</f>
        <v>0</v>
      </c>
      <c r="G50" s="43">
        <f>'3500 '!G1218</f>
        <v>0</v>
      </c>
      <c r="H50" s="52" t="str">
        <f>'3500 '!L1218</f>
        <v/>
      </c>
      <c r="I50" s="12">
        <f>'3500 '!M1218</f>
        <v>0</v>
      </c>
      <c r="J50" s="12">
        <f>'3500 '!O1218</f>
        <v>0</v>
      </c>
      <c r="K50" s="12">
        <f>'3500 '!S1218</f>
        <v>0</v>
      </c>
      <c r="L50" s="43">
        <f>'3500 '!T1218</f>
        <v>0</v>
      </c>
      <c r="M50" s="52" t="str">
        <f>'3500 '!U1218</f>
        <v/>
      </c>
      <c r="N50" s="62">
        <f>'3500 '!V1218</f>
        <v>0</v>
      </c>
      <c r="O50" s="62">
        <f>'3500 '!W1218</f>
        <v>0</v>
      </c>
      <c r="P50" s="62">
        <f>'3500 '!X1218</f>
        <v>0</v>
      </c>
      <c r="Q50" s="62">
        <f>'3500 '!Y1218</f>
        <v>0</v>
      </c>
      <c r="R50" s="62">
        <f>'3500 '!Z1218</f>
        <v>0</v>
      </c>
      <c r="S50" s="62">
        <f>'3500 '!AA1218</f>
        <v>0</v>
      </c>
      <c r="T50" s="52" t="str">
        <f>'3500 '!AB1218</f>
        <v/>
      </c>
      <c r="U50" s="62">
        <f>'3500 '!AC1218</f>
        <v>0</v>
      </c>
      <c r="W50" s="81"/>
      <c r="X50" s="81"/>
      <c r="Y50" s="81"/>
    </row>
    <row r="51" spans="1:25" s="24" customFormat="1" ht="19.5" hidden="1" thickTop="1" thickBot="1" x14ac:dyDescent="0.3">
      <c r="A51" s="6" t="str">
        <f>'3500 '!A1219</f>
        <v>b</v>
      </c>
      <c r="B51" s="70" t="str">
        <f>'3500 '!B1219</f>
        <v/>
      </c>
      <c r="C51" s="10" t="str">
        <f>'3500 '!C1219</f>
        <v>სოციალური უზრუნველყოფა</v>
      </c>
      <c r="D51" s="12">
        <f>'3500 '!D1219</f>
        <v>0</v>
      </c>
      <c r="E51" s="12">
        <f>'3500 '!E1219</f>
        <v>0</v>
      </c>
      <c r="F51" s="43">
        <f>'3500 '!F1219</f>
        <v>0</v>
      </c>
      <c r="G51" s="43">
        <f>'3500 '!G1219</f>
        <v>0</v>
      </c>
      <c r="H51" s="52" t="str">
        <f>'3500 '!L1219</f>
        <v/>
      </c>
      <c r="I51" s="12">
        <f>'3500 '!M1219</f>
        <v>0</v>
      </c>
      <c r="J51" s="12">
        <f>'3500 '!O1219</f>
        <v>0</v>
      </c>
      <c r="K51" s="12">
        <f>'3500 '!S1219</f>
        <v>0</v>
      </c>
      <c r="L51" s="43">
        <f>'3500 '!T1219</f>
        <v>0</v>
      </c>
      <c r="M51" s="52" t="str">
        <f>'3500 '!U1219</f>
        <v/>
      </c>
      <c r="N51" s="62">
        <f>'3500 '!V1219</f>
        <v>0</v>
      </c>
      <c r="O51" s="62">
        <f>'3500 '!W1219</f>
        <v>0</v>
      </c>
      <c r="P51" s="62">
        <f>'3500 '!X1219</f>
        <v>0</v>
      </c>
      <c r="Q51" s="62">
        <f>'3500 '!Y1219</f>
        <v>0</v>
      </c>
      <c r="R51" s="62">
        <f>'3500 '!Z1219</f>
        <v>0</v>
      </c>
      <c r="S51" s="62">
        <f>'3500 '!AA1219</f>
        <v>0</v>
      </c>
      <c r="T51" s="52" t="str">
        <f>'3500 '!AB1219</f>
        <v/>
      </c>
      <c r="U51" s="62">
        <f>'3500 '!AC1219</f>
        <v>0</v>
      </c>
      <c r="W51" s="81"/>
      <c r="X51" s="81"/>
      <c r="Y51" s="81"/>
    </row>
    <row r="52" spans="1:25" s="24" customFormat="1" ht="19.5" hidden="1" thickTop="1" thickBot="1" x14ac:dyDescent="0.3">
      <c r="A52" s="6" t="str">
        <f>'3500 '!A1220</f>
        <v>b</v>
      </c>
      <c r="B52" s="70" t="str">
        <f>'3500 '!B1220</f>
        <v/>
      </c>
      <c r="C52" s="10" t="str">
        <f>'3500 '!C1220</f>
        <v>სხვა ხარჯები</v>
      </c>
      <c r="D52" s="12">
        <f>'3500 '!D1220</f>
        <v>0</v>
      </c>
      <c r="E52" s="12">
        <f>'3500 '!E1220</f>
        <v>32.4</v>
      </c>
      <c r="F52" s="43">
        <f>'3500 '!F1220</f>
        <v>32.4</v>
      </c>
      <c r="G52" s="43">
        <f>'3500 '!G1220</f>
        <v>12.286950000000001</v>
      </c>
      <c r="H52" s="52">
        <f>'3500 '!L1220</f>
        <v>0.3792268518518519</v>
      </c>
      <c r="I52" s="12">
        <f>'3500 '!M1220</f>
        <v>0</v>
      </c>
      <c r="J52" s="12">
        <f>'3500 '!O1220</f>
        <v>0</v>
      </c>
      <c r="K52" s="12">
        <f>'3500 '!S1220</f>
        <v>0</v>
      </c>
      <c r="L52" s="43">
        <f>'3500 '!T1220</f>
        <v>20.113049999999998</v>
      </c>
      <c r="M52" s="52">
        <f>'3500 '!U1220</f>
        <v>0.3792268518518519</v>
      </c>
      <c r="N52" s="62">
        <f>'3500 '!V1220</f>
        <v>20.113049999999998</v>
      </c>
      <c r="O52" s="62">
        <f>'3500 '!W1220</f>
        <v>0</v>
      </c>
      <c r="P52" s="62">
        <f>'3500 '!X1220</f>
        <v>12.15</v>
      </c>
      <c r="Q52" s="62">
        <f>'3500 '!Y1220</f>
        <v>0</v>
      </c>
      <c r="R52" s="62">
        <f>'3500 '!Z1220</f>
        <v>0</v>
      </c>
      <c r="S52" s="62">
        <f>'3500 '!AA1220</f>
        <v>12.286950000000001</v>
      </c>
      <c r="T52" s="52">
        <f>'3500 '!AB1220</f>
        <v>0.3792268518518519</v>
      </c>
      <c r="U52" s="62">
        <f>'3500 '!AC1220</f>
        <v>20.113049999999998</v>
      </c>
      <c r="W52" s="81"/>
      <c r="X52" s="81"/>
      <c r="Y52" s="81"/>
    </row>
    <row r="53" spans="1:25" s="24" customFormat="1" ht="16.5" hidden="1" thickTop="1" thickBot="1" x14ac:dyDescent="0.3">
      <c r="A53" s="6" t="str">
        <f>'3500 '!A1221</f>
        <v>b</v>
      </c>
      <c r="B53" s="69" t="str">
        <f>'3500 '!B1221</f>
        <v/>
      </c>
      <c r="C53" s="13" t="str">
        <f>'3500 '!C1221</f>
        <v>არაფინანსური აქტივების ზრდა</v>
      </c>
      <c r="D53" s="14">
        <f>'3500 '!D1221</f>
        <v>0</v>
      </c>
      <c r="E53" s="14">
        <f>'3500 '!E1221</f>
        <v>0</v>
      </c>
      <c r="F53" s="44">
        <f>'3500 '!F1221</f>
        <v>0</v>
      </c>
      <c r="G53" s="44">
        <f>'3500 '!G1221</f>
        <v>0</v>
      </c>
      <c r="H53" s="53" t="str">
        <f>'3500 '!L1221</f>
        <v/>
      </c>
      <c r="I53" s="14">
        <f>'3500 '!M1221</f>
        <v>0</v>
      </c>
      <c r="J53" s="14">
        <f>'3500 '!O1221</f>
        <v>0</v>
      </c>
      <c r="K53" s="14">
        <f>'3500 '!S1221</f>
        <v>0</v>
      </c>
      <c r="L53" s="44">
        <f>'3500 '!T1221</f>
        <v>0</v>
      </c>
      <c r="M53" s="53" t="str">
        <f>'3500 '!U1221</f>
        <v/>
      </c>
      <c r="N53" s="63">
        <f>'3500 '!V1221</f>
        <v>0</v>
      </c>
      <c r="O53" s="63">
        <f>'3500 '!W1221</f>
        <v>0</v>
      </c>
      <c r="P53" s="63">
        <f>'3500 '!X1221</f>
        <v>0</v>
      </c>
      <c r="Q53" s="63">
        <f>'3500 '!Y1221</f>
        <v>0</v>
      </c>
      <c r="R53" s="63">
        <f>'3500 '!Z1221</f>
        <v>0</v>
      </c>
      <c r="S53" s="63">
        <f>'3500 '!AA1221</f>
        <v>0</v>
      </c>
      <c r="T53" s="53" t="str">
        <f>'3500 '!AB1221</f>
        <v/>
      </c>
      <c r="U53" s="63">
        <f>'3500 '!AC1221</f>
        <v>0</v>
      </c>
      <c r="W53" s="81"/>
      <c r="X53" s="81"/>
      <c r="Y53" s="81"/>
    </row>
    <row r="54" spans="1:25" s="24" customFormat="1" ht="16.5" hidden="1" thickTop="1" thickBot="1" x14ac:dyDescent="0.3">
      <c r="A54" s="6" t="str">
        <f>'3500 '!A1222</f>
        <v>b</v>
      </c>
      <c r="B54" s="69" t="str">
        <f>'3500 '!B1222</f>
        <v/>
      </c>
      <c r="C54" s="13" t="str">
        <f>'3500 '!C1222</f>
        <v>ფინანსური აქტივების ზრდა</v>
      </c>
      <c r="D54" s="14">
        <f>'3500 '!D1222</f>
        <v>0</v>
      </c>
      <c r="E54" s="14">
        <f>'3500 '!E1222</f>
        <v>0</v>
      </c>
      <c r="F54" s="44">
        <f>'3500 '!F1222</f>
        <v>0</v>
      </c>
      <c r="G54" s="44">
        <f>'3500 '!G1222</f>
        <v>0</v>
      </c>
      <c r="H54" s="53" t="str">
        <f>'3500 '!L1222</f>
        <v/>
      </c>
      <c r="I54" s="14">
        <f>'3500 '!M1222</f>
        <v>0</v>
      </c>
      <c r="J54" s="14">
        <f>'3500 '!O1222</f>
        <v>0</v>
      </c>
      <c r="K54" s="14">
        <f>'3500 '!S1222</f>
        <v>0</v>
      </c>
      <c r="L54" s="44">
        <f>'3500 '!T1222</f>
        <v>0</v>
      </c>
      <c r="M54" s="53" t="str">
        <f>'3500 '!U1222</f>
        <v/>
      </c>
      <c r="N54" s="63">
        <f>'3500 '!V1222</f>
        <v>0</v>
      </c>
      <c r="O54" s="63">
        <f>'3500 '!W1222</f>
        <v>0</v>
      </c>
      <c r="P54" s="63">
        <f>'3500 '!X1222</f>
        <v>0</v>
      </c>
      <c r="Q54" s="63">
        <f>'3500 '!Y1222</f>
        <v>0</v>
      </c>
      <c r="R54" s="63">
        <f>'3500 '!Z1222</f>
        <v>0</v>
      </c>
      <c r="S54" s="63">
        <f>'3500 '!AA1222</f>
        <v>0</v>
      </c>
      <c r="T54" s="53" t="str">
        <f>'3500 '!AB1222</f>
        <v/>
      </c>
      <c r="U54" s="63">
        <f>'3500 '!AC1222</f>
        <v>0</v>
      </c>
      <c r="W54" s="81"/>
      <c r="X54" s="81"/>
      <c r="Y54" s="81"/>
    </row>
    <row r="55" spans="1:25" s="24" customFormat="1" ht="16.5" hidden="1" thickTop="1" thickBot="1" x14ac:dyDescent="0.3">
      <c r="A55" s="6" t="str">
        <f>'3500 '!A1223</f>
        <v>b</v>
      </c>
      <c r="B55" s="71" t="str">
        <f>'3500 '!B1223</f>
        <v/>
      </c>
      <c r="C55" s="17" t="str">
        <f>'3500 '!C1223</f>
        <v>ვალდებულებების კლება</v>
      </c>
      <c r="D55" s="18">
        <f>'3500 '!D1223</f>
        <v>0</v>
      </c>
      <c r="E55" s="18">
        <f>'3500 '!E1223</f>
        <v>0</v>
      </c>
      <c r="F55" s="46">
        <f>'3500 '!F1223</f>
        <v>0</v>
      </c>
      <c r="G55" s="46">
        <f>'3500 '!G1223</f>
        <v>0</v>
      </c>
      <c r="H55" s="55" t="str">
        <f>'3500 '!L1223</f>
        <v/>
      </c>
      <c r="I55" s="18">
        <f>'3500 '!M1223</f>
        <v>0</v>
      </c>
      <c r="J55" s="18">
        <f>'3500 '!O1223</f>
        <v>0</v>
      </c>
      <c r="K55" s="18">
        <f>'3500 '!S1223</f>
        <v>0</v>
      </c>
      <c r="L55" s="46">
        <f>'3500 '!T1223</f>
        <v>0</v>
      </c>
      <c r="M55" s="55" t="str">
        <f>'3500 '!U1223</f>
        <v/>
      </c>
      <c r="N55" s="65">
        <f>'3500 '!V1223</f>
        <v>0</v>
      </c>
      <c r="O55" s="65">
        <f>'3500 '!W1223</f>
        <v>0</v>
      </c>
      <c r="P55" s="65">
        <f>'3500 '!X1223</f>
        <v>0</v>
      </c>
      <c r="Q55" s="65">
        <f>'3500 '!Y1223</f>
        <v>0</v>
      </c>
      <c r="R55" s="65">
        <f>'3500 '!Z1223</f>
        <v>0</v>
      </c>
      <c r="S55" s="65">
        <f>'3500 '!AA1223</f>
        <v>0</v>
      </c>
      <c r="T55" s="55" t="str">
        <f>'3500 '!AB1223</f>
        <v/>
      </c>
      <c r="U55" s="65">
        <f>'3500 '!AC1223</f>
        <v>0</v>
      </c>
      <c r="W55" s="81"/>
      <c r="X55" s="81"/>
      <c r="Y55" s="81"/>
    </row>
    <row r="56" spans="1:25" s="6" customFormat="1" ht="43.5" customHeight="1" thickTop="1" thickBot="1" x14ac:dyDescent="0.3">
      <c r="A56" s="6" t="str">
        <f>'3500 '!A1260</f>
        <v>a</v>
      </c>
      <c r="B56" s="67" t="str">
        <f>'3500 '!B1260</f>
        <v>35 04</v>
      </c>
      <c r="C56" s="19" t="str">
        <f>'3500 '!C1260</f>
        <v xml:space="preserve">სამედიცინო დაწესებულებათა რეაბილიტაცია და აღჭურვა </v>
      </c>
      <c r="D56" s="7">
        <f>'3500 '!D1260</f>
        <v>31293</v>
      </c>
      <c r="E56" s="7">
        <f>'3500 '!E1260</f>
        <v>29182.405999999999</v>
      </c>
      <c r="F56" s="40">
        <f>'3500 '!F1260</f>
        <v>20547.420999999998</v>
      </c>
      <c r="G56" s="40">
        <f>'3500 '!G1260</f>
        <v>16928.227910000001</v>
      </c>
      <c r="H56" s="49">
        <f>'3500 '!L1260</f>
        <v>0.82386144275722017</v>
      </c>
      <c r="I56" s="7">
        <f>'3500 '!M1260</f>
        <v>0</v>
      </c>
      <c r="J56" s="7">
        <f>'3500 '!O1260</f>
        <v>205.70077000000003</v>
      </c>
      <c r="K56" s="7">
        <f>'3500 '!S1260</f>
        <v>1700.6529900000023</v>
      </c>
      <c r="L56" s="40">
        <f>'3500 '!T1260</f>
        <v>3619.193089999997</v>
      </c>
      <c r="M56" s="49">
        <f>'3500 '!U1260</f>
        <v>0.58008335262006849</v>
      </c>
      <c r="N56" s="59">
        <f>'3500 '!V1260</f>
        <v>12254.178089999998</v>
      </c>
      <c r="O56" s="59">
        <f>'3500 '!W1260</f>
        <v>13843.7</v>
      </c>
      <c r="P56" s="59">
        <f>'3500 '!X1260</f>
        <v>13097.7</v>
      </c>
      <c r="Q56" s="59">
        <f>'3500 '!Y1260</f>
        <v>5497.9500000000007</v>
      </c>
      <c r="R56" s="59">
        <f>'3500 '!Z1260</f>
        <v>9965.6</v>
      </c>
      <c r="S56" s="59">
        <f>'3500 '!AA1260</f>
        <v>22426.177910000002</v>
      </c>
      <c r="T56" s="49">
        <f>'3500 '!AB1260</f>
        <v>0.7684828286605293</v>
      </c>
      <c r="U56" s="59">
        <f>'3500 '!AC1260</f>
        <v>6756.2280899999969</v>
      </c>
      <c r="W56" s="81"/>
      <c r="X56" s="81"/>
      <c r="Y56" s="81"/>
    </row>
    <row r="57" spans="1:25" s="6" customFormat="1" ht="19.5" hidden="1" thickTop="1" thickBot="1" x14ac:dyDescent="0.3">
      <c r="A57" s="6" t="str">
        <f>'3500 '!A1261</f>
        <v>b</v>
      </c>
      <c r="B57" s="69" t="str">
        <f>'3500 '!B1261</f>
        <v/>
      </c>
      <c r="C57" s="8" t="str">
        <f>'3500 '!C1261</f>
        <v>ხარჯები</v>
      </c>
      <c r="D57" s="9">
        <f>'3500 '!D1261</f>
        <v>538</v>
      </c>
      <c r="E57" s="9">
        <f>'3500 '!E1261</f>
        <v>14990.865</v>
      </c>
      <c r="F57" s="41">
        <f>'3500 '!F1261</f>
        <v>14869.38</v>
      </c>
      <c r="G57" s="41">
        <f>'3500 '!G1261</f>
        <v>14751.81941</v>
      </c>
      <c r="H57" s="50">
        <f>'3500 '!L1261</f>
        <v>0.99209377996930614</v>
      </c>
      <c r="I57" s="9">
        <f>'3500 '!M1261</f>
        <v>0</v>
      </c>
      <c r="J57" s="9">
        <f>'3500 '!O1261</f>
        <v>8.980000000000004</v>
      </c>
      <c r="K57" s="9">
        <f>'3500 '!S1261</f>
        <v>44.820910000000367</v>
      </c>
      <c r="L57" s="41">
        <f>'3500 '!T1261</f>
        <v>117.56058999999914</v>
      </c>
      <c r="M57" s="50">
        <f>'3500 '!U1261</f>
        <v>0.98405391616827986</v>
      </c>
      <c r="N57" s="60">
        <f>'3500 '!V1261</f>
        <v>239.04558999999972</v>
      </c>
      <c r="O57" s="60">
        <f>'3500 '!W1261</f>
        <v>7401.7</v>
      </c>
      <c r="P57" s="60">
        <f>'3500 '!X1261</f>
        <v>7390.33</v>
      </c>
      <c r="Q57" s="60">
        <f>'3500 '!Y1261</f>
        <v>239.3</v>
      </c>
      <c r="R57" s="60">
        <f>'3500 '!Z1261</f>
        <v>133.9</v>
      </c>
      <c r="S57" s="60">
        <f>'3500 '!AA1261</f>
        <v>14991.119409999999</v>
      </c>
      <c r="T57" s="50">
        <f>'3500 '!AB1261</f>
        <v>1.0000169710020068</v>
      </c>
      <c r="U57" s="60">
        <f>'3500 '!AC1261</f>
        <v>-0.25440999999955238</v>
      </c>
      <c r="W57" s="81"/>
      <c r="X57" s="81"/>
      <c r="Y57" s="81"/>
    </row>
    <row r="58" spans="1:25" s="6" customFormat="1" ht="19.5" hidden="1" thickTop="1" thickBot="1" x14ac:dyDescent="0.3">
      <c r="A58" s="6" t="str">
        <f>'3500 '!A1262</f>
        <v>b</v>
      </c>
      <c r="B58" s="70" t="str">
        <f>'3500 '!B1262</f>
        <v/>
      </c>
      <c r="C58" s="29" t="str">
        <f>'3500 '!C1262</f>
        <v>შრომის ანაზღაურება</v>
      </c>
      <c r="D58" s="12">
        <f>'3500 '!D1262</f>
        <v>0</v>
      </c>
      <c r="E58" s="12">
        <f>'3500 '!E1262</f>
        <v>0</v>
      </c>
      <c r="F58" s="43">
        <f>'3500 '!F1262</f>
        <v>0</v>
      </c>
      <c r="G58" s="43">
        <f>'3500 '!G1262</f>
        <v>0</v>
      </c>
      <c r="H58" s="52" t="str">
        <f>'3500 '!L1262</f>
        <v/>
      </c>
      <c r="I58" s="12">
        <f>'3500 '!M1262</f>
        <v>0</v>
      </c>
      <c r="J58" s="12">
        <f>'3500 '!O1262</f>
        <v>0</v>
      </c>
      <c r="K58" s="12">
        <f>'3500 '!S1262</f>
        <v>0</v>
      </c>
      <c r="L58" s="43">
        <f>'3500 '!T1262</f>
        <v>0</v>
      </c>
      <c r="M58" s="52" t="str">
        <f>'3500 '!U1262</f>
        <v/>
      </c>
      <c r="N58" s="62">
        <f>'3500 '!V1262</f>
        <v>0</v>
      </c>
      <c r="O58" s="62">
        <f>'3500 '!W1262</f>
        <v>0</v>
      </c>
      <c r="P58" s="62">
        <f>'3500 '!X1262</f>
        <v>0</v>
      </c>
      <c r="Q58" s="62">
        <f>'3500 '!Y1262</f>
        <v>0</v>
      </c>
      <c r="R58" s="62">
        <f>'3500 '!Z1262</f>
        <v>0</v>
      </c>
      <c r="S58" s="62">
        <f>'3500 '!AA1262</f>
        <v>0</v>
      </c>
      <c r="T58" s="52" t="str">
        <f>'3500 '!AB1262</f>
        <v/>
      </c>
      <c r="U58" s="62">
        <f>'3500 '!AC1262</f>
        <v>0</v>
      </c>
      <c r="W58" s="81"/>
      <c r="X58" s="81"/>
      <c r="Y58" s="81"/>
    </row>
    <row r="59" spans="1:25" s="6" customFormat="1" ht="19.5" hidden="1" thickTop="1" thickBot="1" x14ac:dyDescent="0.3">
      <c r="A59" s="6" t="str">
        <f>'3500 '!A1263</f>
        <v>b</v>
      </c>
      <c r="B59" s="70" t="str">
        <f>'3500 '!B1263</f>
        <v/>
      </c>
      <c r="C59" s="29" t="str">
        <f>'3500 '!C1263</f>
        <v>საქონელი და მომსახურება</v>
      </c>
      <c r="D59" s="11">
        <f>'3500 '!D1263</f>
        <v>105</v>
      </c>
      <c r="E59" s="11">
        <f>'3500 '!E1263</f>
        <v>249.625</v>
      </c>
      <c r="F59" s="42">
        <f>'3500 '!F1263</f>
        <v>236.24</v>
      </c>
      <c r="G59" s="42">
        <f>'3500 '!G1263</f>
        <v>154.67741000000001</v>
      </c>
      <c r="H59" s="51">
        <f>'3500 '!L1263</f>
        <v>0.65474690992211315</v>
      </c>
      <c r="I59" s="11">
        <f>'3500 '!M1263</f>
        <v>0</v>
      </c>
      <c r="J59" s="11">
        <f>'3500 '!O1263</f>
        <v>8.980000000000004</v>
      </c>
      <c r="K59" s="11">
        <f>'3500 '!S1263</f>
        <v>8.7081600000000208</v>
      </c>
      <c r="L59" s="42">
        <f>'3500 '!T1263</f>
        <v>81.56259</v>
      </c>
      <c r="M59" s="51">
        <f>'3500 '!U1263</f>
        <v>0.61963909864797195</v>
      </c>
      <c r="N59" s="61">
        <f>'3500 '!V1263</f>
        <v>94.947589999999991</v>
      </c>
      <c r="O59" s="61">
        <f>'3500 '!W1263</f>
        <v>184.70000000000002</v>
      </c>
      <c r="P59" s="61">
        <f>'3500 '!X1263</f>
        <v>182.03</v>
      </c>
      <c r="Q59" s="61">
        <f>'3500 '!Y1263</f>
        <v>94.9</v>
      </c>
      <c r="R59" s="61">
        <f>'3500 '!Z1263</f>
        <v>25.8</v>
      </c>
      <c r="S59" s="61">
        <f>'3500 '!AA1263</f>
        <v>249.57741000000001</v>
      </c>
      <c r="T59" s="51">
        <f>'3500 '!AB1263</f>
        <v>0.99980935403104665</v>
      </c>
      <c r="U59" s="61">
        <f>'3500 '!AC1263</f>
        <v>4.7589999999985366E-2</v>
      </c>
      <c r="W59" s="81"/>
      <c r="X59" s="81"/>
      <c r="Y59" s="81"/>
    </row>
    <row r="60" spans="1:25" s="6" customFormat="1" ht="19.5" hidden="1" thickTop="1" thickBot="1" x14ac:dyDescent="0.3">
      <c r="A60" s="6" t="str">
        <f>'3500 '!A1264</f>
        <v>b</v>
      </c>
      <c r="B60" s="70" t="str">
        <f>'3500 '!B1264</f>
        <v/>
      </c>
      <c r="C60" s="10" t="str">
        <f>'3500 '!C1264</f>
        <v>პროცენტი</v>
      </c>
      <c r="D60" s="12">
        <f>'3500 '!D1264</f>
        <v>0</v>
      </c>
      <c r="E60" s="12">
        <f>'3500 '!E1264</f>
        <v>0</v>
      </c>
      <c r="F60" s="43">
        <f>'3500 '!F1264</f>
        <v>0</v>
      </c>
      <c r="G60" s="43">
        <f>'3500 '!G1264</f>
        <v>0</v>
      </c>
      <c r="H60" s="52" t="str">
        <f>'3500 '!L1264</f>
        <v/>
      </c>
      <c r="I60" s="12">
        <f>'3500 '!M1264</f>
        <v>0</v>
      </c>
      <c r="J60" s="12">
        <f>'3500 '!O1264</f>
        <v>0</v>
      </c>
      <c r="K60" s="12">
        <f>'3500 '!S1264</f>
        <v>0</v>
      </c>
      <c r="L60" s="43">
        <f>'3500 '!T1264</f>
        <v>0</v>
      </c>
      <c r="M60" s="52" t="str">
        <f>'3500 '!U1264</f>
        <v/>
      </c>
      <c r="N60" s="62">
        <f>'3500 '!V1264</f>
        <v>0</v>
      </c>
      <c r="O60" s="62">
        <f>'3500 '!W1264</f>
        <v>0</v>
      </c>
      <c r="P60" s="62">
        <f>'3500 '!X1264</f>
        <v>0</v>
      </c>
      <c r="Q60" s="62">
        <f>'3500 '!Y1264</f>
        <v>0</v>
      </c>
      <c r="R60" s="62">
        <f>'3500 '!Z1264</f>
        <v>0</v>
      </c>
      <c r="S60" s="62">
        <f>'3500 '!AA1264</f>
        <v>0</v>
      </c>
      <c r="T60" s="52" t="str">
        <f>'3500 '!AB1264</f>
        <v/>
      </c>
      <c r="U60" s="62">
        <f>'3500 '!AC1264</f>
        <v>0</v>
      </c>
      <c r="W60" s="81"/>
      <c r="X60" s="81"/>
      <c r="Y60" s="81"/>
    </row>
    <row r="61" spans="1:25" s="6" customFormat="1" ht="19.5" hidden="1" thickTop="1" thickBot="1" x14ac:dyDescent="0.3">
      <c r="A61" s="6" t="str">
        <f>'3500 '!A1265</f>
        <v>b</v>
      </c>
      <c r="B61" s="70" t="str">
        <f>'3500 '!B1265</f>
        <v/>
      </c>
      <c r="C61" s="10" t="str">
        <f>'3500 '!C1265</f>
        <v>სუბსიდიები</v>
      </c>
      <c r="D61" s="12">
        <f>'3500 '!D1265</f>
        <v>0</v>
      </c>
      <c r="E61" s="12">
        <f>'3500 '!E1265</f>
        <v>0</v>
      </c>
      <c r="F61" s="43">
        <f>'3500 '!F1265</f>
        <v>0</v>
      </c>
      <c r="G61" s="43">
        <f>'3500 '!G1265</f>
        <v>0</v>
      </c>
      <c r="H61" s="52" t="str">
        <f>'3500 '!L1265</f>
        <v/>
      </c>
      <c r="I61" s="12">
        <f>'3500 '!M1265</f>
        <v>0</v>
      </c>
      <c r="J61" s="12">
        <f>'3500 '!O1265</f>
        <v>0</v>
      </c>
      <c r="K61" s="12">
        <f>'3500 '!S1265</f>
        <v>0</v>
      </c>
      <c r="L61" s="43">
        <f>'3500 '!T1265</f>
        <v>0</v>
      </c>
      <c r="M61" s="52" t="str">
        <f>'3500 '!U1265</f>
        <v/>
      </c>
      <c r="N61" s="62">
        <f>'3500 '!V1265</f>
        <v>0</v>
      </c>
      <c r="O61" s="62">
        <f>'3500 '!W1265</f>
        <v>0</v>
      </c>
      <c r="P61" s="62">
        <f>'3500 '!X1265</f>
        <v>0</v>
      </c>
      <c r="Q61" s="62">
        <f>'3500 '!Y1265</f>
        <v>0</v>
      </c>
      <c r="R61" s="62">
        <f>'3500 '!Z1265</f>
        <v>0</v>
      </c>
      <c r="S61" s="62">
        <f>'3500 '!AA1265</f>
        <v>0</v>
      </c>
      <c r="T61" s="52" t="str">
        <f>'3500 '!AB1265</f>
        <v/>
      </c>
      <c r="U61" s="62">
        <f>'3500 '!AC1265</f>
        <v>0</v>
      </c>
      <c r="W61" s="81"/>
      <c r="X61" s="81"/>
      <c r="Y61" s="81"/>
    </row>
    <row r="62" spans="1:25" s="6" customFormat="1" ht="19.5" hidden="1" thickTop="1" thickBot="1" x14ac:dyDescent="0.3">
      <c r="A62" s="6" t="str">
        <f>'3500 '!A1266</f>
        <v>b</v>
      </c>
      <c r="B62" s="70" t="str">
        <f>'3500 '!B1266</f>
        <v/>
      </c>
      <c r="C62" s="10" t="str">
        <f>'3500 '!C1266</f>
        <v>გრანტები</v>
      </c>
      <c r="D62" s="12">
        <f>'3500 '!D1266</f>
        <v>0</v>
      </c>
      <c r="E62" s="12">
        <f>'3500 '!E1266</f>
        <v>0</v>
      </c>
      <c r="F62" s="43">
        <f>'3500 '!F1266</f>
        <v>0</v>
      </c>
      <c r="G62" s="43">
        <f>'3500 '!G1266</f>
        <v>0</v>
      </c>
      <c r="H62" s="52" t="str">
        <f>'3500 '!L1266</f>
        <v/>
      </c>
      <c r="I62" s="12">
        <f>'3500 '!M1266</f>
        <v>0</v>
      </c>
      <c r="J62" s="12">
        <f>'3500 '!O1266</f>
        <v>0</v>
      </c>
      <c r="K62" s="12">
        <f>'3500 '!S1266</f>
        <v>0</v>
      </c>
      <c r="L62" s="43">
        <f>'3500 '!T1266</f>
        <v>0</v>
      </c>
      <c r="M62" s="52" t="str">
        <f>'3500 '!U1266</f>
        <v/>
      </c>
      <c r="N62" s="62">
        <f>'3500 '!V1266</f>
        <v>0</v>
      </c>
      <c r="O62" s="62">
        <f>'3500 '!W1266</f>
        <v>0</v>
      </c>
      <c r="P62" s="62">
        <f>'3500 '!X1266</f>
        <v>0</v>
      </c>
      <c r="Q62" s="62">
        <f>'3500 '!Y1266</f>
        <v>0</v>
      </c>
      <c r="R62" s="62">
        <f>'3500 '!Z1266</f>
        <v>0</v>
      </c>
      <c r="S62" s="62">
        <f>'3500 '!AA1266</f>
        <v>0</v>
      </c>
      <c r="T62" s="52" t="str">
        <f>'3500 '!AB1266</f>
        <v/>
      </c>
      <c r="U62" s="62">
        <f>'3500 '!AC1266</f>
        <v>0</v>
      </c>
      <c r="W62" s="81"/>
      <c r="X62" s="81"/>
      <c r="Y62" s="81"/>
    </row>
    <row r="63" spans="1:25" s="6" customFormat="1" ht="19.5" hidden="1" thickTop="1" thickBot="1" x14ac:dyDescent="0.3">
      <c r="A63" s="6" t="str">
        <f>'3500 '!A1267</f>
        <v>b</v>
      </c>
      <c r="B63" s="70" t="str">
        <f>'3500 '!B1267</f>
        <v/>
      </c>
      <c r="C63" s="10" t="str">
        <f>'3500 '!C1267</f>
        <v>სოციალური უზრუნველყოფა</v>
      </c>
      <c r="D63" s="12">
        <f>'3500 '!D1267</f>
        <v>0</v>
      </c>
      <c r="E63" s="12">
        <f>'3500 '!E1267</f>
        <v>0</v>
      </c>
      <c r="F63" s="43">
        <f>'3500 '!F1267</f>
        <v>0</v>
      </c>
      <c r="G63" s="43">
        <f>'3500 '!G1267</f>
        <v>0</v>
      </c>
      <c r="H63" s="52" t="str">
        <f>'3500 '!L1267</f>
        <v/>
      </c>
      <c r="I63" s="12">
        <f>'3500 '!M1267</f>
        <v>0</v>
      </c>
      <c r="J63" s="12">
        <f>'3500 '!O1267</f>
        <v>0</v>
      </c>
      <c r="K63" s="12">
        <f>'3500 '!S1267</f>
        <v>0</v>
      </c>
      <c r="L63" s="43">
        <f>'3500 '!T1267</f>
        <v>0</v>
      </c>
      <c r="M63" s="52" t="str">
        <f>'3500 '!U1267</f>
        <v/>
      </c>
      <c r="N63" s="62">
        <f>'3500 '!V1267</f>
        <v>0</v>
      </c>
      <c r="O63" s="62">
        <f>'3500 '!W1267</f>
        <v>0</v>
      </c>
      <c r="P63" s="62">
        <f>'3500 '!X1267</f>
        <v>0</v>
      </c>
      <c r="Q63" s="62">
        <f>'3500 '!Y1267</f>
        <v>0</v>
      </c>
      <c r="R63" s="62">
        <f>'3500 '!Z1267</f>
        <v>0</v>
      </c>
      <c r="S63" s="62">
        <f>'3500 '!AA1267</f>
        <v>0</v>
      </c>
      <c r="T63" s="52" t="str">
        <f>'3500 '!AB1267</f>
        <v/>
      </c>
      <c r="U63" s="62">
        <f>'3500 '!AC1267</f>
        <v>0</v>
      </c>
      <c r="W63" s="81"/>
      <c r="X63" s="81"/>
      <c r="Y63" s="81"/>
    </row>
    <row r="64" spans="1:25" s="6" customFormat="1" ht="19.5" hidden="1" thickTop="1" thickBot="1" x14ac:dyDescent="0.3">
      <c r="A64" s="6" t="str">
        <f>'3500 '!A1268</f>
        <v>b</v>
      </c>
      <c r="B64" s="70" t="str">
        <f>'3500 '!B1268</f>
        <v/>
      </c>
      <c r="C64" s="29" t="str">
        <f>'3500 '!C1268</f>
        <v>სხვა ხარჯები</v>
      </c>
      <c r="D64" s="11">
        <f>'3500 '!D1268</f>
        <v>433</v>
      </c>
      <c r="E64" s="11">
        <f>'3500 '!E1268</f>
        <v>14741.24</v>
      </c>
      <c r="F64" s="42">
        <f>'3500 '!F1268</f>
        <v>14633.14</v>
      </c>
      <c r="G64" s="42">
        <f>'3500 '!G1268</f>
        <v>14597.142</v>
      </c>
      <c r="H64" s="51">
        <f>'3500 '!L1268</f>
        <v>0.99753996749843166</v>
      </c>
      <c r="I64" s="11">
        <f>'3500 '!M1268</f>
        <v>0</v>
      </c>
      <c r="J64" s="11">
        <f>'3500 '!O1268</f>
        <v>0</v>
      </c>
      <c r="K64" s="11">
        <f>'3500 '!S1268</f>
        <v>36.112750000000233</v>
      </c>
      <c r="L64" s="42">
        <f>'3500 '!T1268</f>
        <v>35.997999999999593</v>
      </c>
      <c r="M64" s="51">
        <f>'3500 '!U1268</f>
        <v>0.99022483861601873</v>
      </c>
      <c r="N64" s="61">
        <f>'3500 '!V1268</f>
        <v>144.09799999999996</v>
      </c>
      <c r="O64" s="61">
        <f>'3500 '!W1268</f>
        <v>7217</v>
      </c>
      <c r="P64" s="61">
        <f>'3500 '!X1268</f>
        <v>7208.3</v>
      </c>
      <c r="Q64" s="61">
        <f>'3500 '!Y1268</f>
        <v>144.4</v>
      </c>
      <c r="R64" s="61">
        <f>'3500 '!Z1268</f>
        <v>108.1</v>
      </c>
      <c r="S64" s="61">
        <f>'3500 '!AA1268</f>
        <v>14741.541999999999</v>
      </c>
      <c r="T64" s="51">
        <f>'3500 '!AB1268</f>
        <v>1.0000204867433133</v>
      </c>
      <c r="U64" s="61">
        <f>'3500 '!AC1268</f>
        <v>-0.30199999999967986</v>
      </c>
      <c r="W64" s="81"/>
      <c r="X64" s="81"/>
      <c r="Y64" s="81"/>
    </row>
    <row r="65" spans="1:25" s="6" customFormat="1" ht="19.5" hidden="1" thickTop="1" thickBot="1" x14ac:dyDescent="0.3">
      <c r="A65" s="6" t="s">
        <v>231</v>
      </c>
      <c r="B65" s="69" t="str">
        <f>'3500 '!B1269</f>
        <v/>
      </c>
      <c r="C65" s="8" t="str">
        <f>'3500 '!C1269</f>
        <v>არაფინანსური აქტივების ზრდა</v>
      </c>
      <c r="D65" s="9">
        <f>'3500 '!D1269</f>
        <v>30755</v>
      </c>
      <c r="E65" s="9">
        <f>'3500 '!E1269</f>
        <v>14191.540999999999</v>
      </c>
      <c r="F65" s="41">
        <f>'3500 '!F1269</f>
        <v>5678.0410000000002</v>
      </c>
      <c r="G65" s="41">
        <f>'3500 '!G1269</f>
        <v>2176.4085</v>
      </c>
      <c r="H65" s="50">
        <f>'3500 '!L1269</f>
        <v>0.38330270950843787</v>
      </c>
      <c r="I65" s="9">
        <f>'3500 '!M1269</f>
        <v>0</v>
      </c>
      <c r="J65" s="9">
        <f>'3500 '!O1269</f>
        <v>196.72077000000002</v>
      </c>
      <c r="K65" s="9">
        <f>'3500 '!S1269</f>
        <v>1655.8320800000001</v>
      </c>
      <c r="L65" s="41">
        <f>'3500 '!T1269</f>
        <v>3501.6325000000002</v>
      </c>
      <c r="M65" s="50">
        <f>'3500 '!U1269</f>
        <v>0.15335956116393562</v>
      </c>
      <c r="N65" s="60">
        <f>'3500 '!V1269</f>
        <v>12015.1325</v>
      </c>
      <c r="O65" s="60">
        <f>'3500 '!W1269</f>
        <v>6442</v>
      </c>
      <c r="P65" s="60">
        <f>'3500 '!X1269</f>
        <v>5707.37</v>
      </c>
      <c r="Q65" s="60">
        <f>'3500 '!Y1269</f>
        <v>5258.6500000000005</v>
      </c>
      <c r="R65" s="60">
        <f>'3500 '!Z1269</f>
        <v>9831.7000000000007</v>
      </c>
      <c r="S65" s="60">
        <f>'3500 '!AA1269</f>
        <v>7435.058500000001</v>
      </c>
      <c r="T65" s="50">
        <f>'3500 '!AB1269</f>
        <v>0.52390776308224751</v>
      </c>
      <c r="U65" s="60">
        <f>'3500 '!AC1269</f>
        <v>6756.4824999999983</v>
      </c>
      <c r="W65" s="81"/>
      <c r="X65" s="81"/>
      <c r="Y65" s="81"/>
    </row>
    <row r="66" spans="1:25" s="6" customFormat="1" ht="16.5" hidden="1" thickTop="1" thickBot="1" x14ac:dyDescent="0.3">
      <c r="A66" s="6" t="str">
        <f>'3500 '!A1270</f>
        <v>b</v>
      </c>
      <c r="B66" s="69" t="str">
        <f>'3500 '!B1270</f>
        <v/>
      </c>
      <c r="C66" s="13" t="str">
        <f>'3500 '!C1270</f>
        <v>ფინანსური აქტივების ზრდა</v>
      </c>
      <c r="D66" s="14">
        <f>'3500 '!D1270</f>
        <v>0</v>
      </c>
      <c r="E66" s="14">
        <f>'3500 '!E1270</f>
        <v>0</v>
      </c>
      <c r="F66" s="44">
        <f>'3500 '!F1270</f>
        <v>0</v>
      </c>
      <c r="G66" s="44">
        <f>'3500 '!G1270</f>
        <v>0</v>
      </c>
      <c r="H66" s="53" t="str">
        <f>'3500 '!L1270</f>
        <v/>
      </c>
      <c r="I66" s="14">
        <f>'3500 '!M1270</f>
        <v>0</v>
      </c>
      <c r="J66" s="14">
        <f>'3500 '!O1270</f>
        <v>0</v>
      </c>
      <c r="K66" s="14">
        <f>'3500 '!S1270</f>
        <v>0</v>
      </c>
      <c r="L66" s="44">
        <f>'3500 '!T1270</f>
        <v>0</v>
      </c>
      <c r="M66" s="53" t="str">
        <f>'3500 '!U1270</f>
        <v/>
      </c>
      <c r="N66" s="63">
        <f>'3500 '!V1270</f>
        <v>0</v>
      </c>
      <c r="O66" s="63">
        <f>'3500 '!W1270</f>
        <v>0</v>
      </c>
      <c r="P66" s="63">
        <f>'3500 '!X1270</f>
        <v>0</v>
      </c>
      <c r="Q66" s="63">
        <f>'3500 '!Y1270</f>
        <v>0</v>
      </c>
      <c r="R66" s="63">
        <f>'3500 '!Z1270</f>
        <v>0</v>
      </c>
      <c r="S66" s="63">
        <f>'3500 '!AA1270</f>
        <v>0</v>
      </c>
      <c r="T66" s="53" t="str">
        <f>'3500 '!AB1270</f>
        <v/>
      </c>
      <c r="U66" s="63">
        <f>'3500 '!AC1270</f>
        <v>0</v>
      </c>
      <c r="W66" s="81"/>
      <c r="X66" s="81"/>
      <c r="Y66" s="81"/>
    </row>
    <row r="67" spans="1:25" s="6" customFormat="1" ht="16.5" hidden="1" thickTop="1" thickBot="1" x14ac:dyDescent="0.3">
      <c r="A67" s="6" t="str">
        <f>'3500 '!A1271</f>
        <v>b</v>
      </c>
      <c r="B67" s="71" t="str">
        <f>'3500 '!B1271</f>
        <v/>
      </c>
      <c r="C67" s="17" t="str">
        <f>'3500 '!C1271</f>
        <v>ვალდებულებების კლება</v>
      </c>
      <c r="D67" s="18">
        <f>'3500 '!D1271</f>
        <v>0</v>
      </c>
      <c r="E67" s="18">
        <f>'3500 '!E1271</f>
        <v>0</v>
      </c>
      <c r="F67" s="46">
        <f>'3500 '!F1271</f>
        <v>0</v>
      </c>
      <c r="G67" s="46">
        <f>'3500 '!G1271</f>
        <v>0</v>
      </c>
      <c r="H67" s="55" t="str">
        <f>'3500 '!L1271</f>
        <v/>
      </c>
      <c r="I67" s="18">
        <f>'3500 '!M1271</f>
        <v>0</v>
      </c>
      <c r="J67" s="18">
        <f>'3500 '!O1271</f>
        <v>0</v>
      </c>
      <c r="K67" s="18">
        <f>'3500 '!S1271</f>
        <v>0</v>
      </c>
      <c r="L67" s="46">
        <f>'3500 '!T1271</f>
        <v>0</v>
      </c>
      <c r="M67" s="55" t="str">
        <f>'3500 '!U1271</f>
        <v/>
      </c>
      <c r="N67" s="65">
        <f>'3500 '!V1271</f>
        <v>0</v>
      </c>
      <c r="O67" s="65">
        <f>'3500 '!W1271</f>
        <v>0</v>
      </c>
      <c r="P67" s="65">
        <f>'3500 '!X1271</f>
        <v>0</v>
      </c>
      <c r="Q67" s="65">
        <f>'3500 '!Y1271</f>
        <v>0</v>
      </c>
      <c r="R67" s="65">
        <f>'3500 '!Z1271</f>
        <v>0</v>
      </c>
      <c r="S67" s="65">
        <f>'3500 '!AA1271</f>
        <v>0</v>
      </c>
      <c r="T67" s="55" t="str">
        <f>'3500 '!AB1271</f>
        <v/>
      </c>
      <c r="U67" s="65">
        <f>'3500 '!AC1271</f>
        <v>0</v>
      </c>
      <c r="W67" s="81"/>
      <c r="X67" s="81"/>
      <c r="Y67" s="81"/>
    </row>
    <row r="68" spans="1:25" s="6" customFormat="1" ht="40.5" customHeight="1" thickTop="1" thickBot="1" x14ac:dyDescent="0.3">
      <c r="A68" s="6" t="str">
        <f>'3500 '!A1272</f>
        <v>a</v>
      </c>
      <c r="B68" s="67" t="str">
        <f>'3500 '!B1284</f>
        <v>35 05 01</v>
      </c>
      <c r="C68" s="19" t="str">
        <f>'3500 '!C1284</f>
        <v>შრომისა და დასაქმების სისტემის რეფორმების პროგრამა</v>
      </c>
      <c r="D68" s="7">
        <f>'3500 '!D1284</f>
        <v>0</v>
      </c>
      <c r="E68" s="7">
        <f>'3500 '!E1284</f>
        <v>1171.999</v>
      </c>
      <c r="F68" s="40">
        <f>'3500 '!F1284</f>
        <v>370.99900000000002</v>
      </c>
      <c r="G68" s="40">
        <f>'3500 '!G1284</f>
        <v>169.999</v>
      </c>
      <c r="H68" s="49">
        <f>'3500 '!L1284</f>
        <v>0.45821956393413454</v>
      </c>
      <c r="I68" s="7">
        <f>'3500 '!M1284</f>
        <v>0</v>
      </c>
      <c r="J68" s="7">
        <f>'3500 '!O1284</f>
        <v>0</v>
      </c>
      <c r="K68" s="7">
        <f>'3500 '!S1284</f>
        <v>80.688919999999996</v>
      </c>
      <c r="L68" s="40">
        <f>'3500 '!T1284</f>
        <v>201.00000000000003</v>
      </c>
      <c r="M68" s="49">
        <f>'3500 '!U1284</f>
        <v>0.14505046506012376</v>
      </c>
      <c r="N68" s="59">
        <f>'3500 '!V1284</f>
        <v>1002</v>
      </c>
      <c r="O68" s="59">
        <f>'3500 '!W1284</f>
        <v>132.69999999999999</v>
      </c>
      <c r="P68" s="59">
        <f>'3500 '!X1284</f>
        <v>1058.7</v>
      </c>
      <c r="Q68" s="59">
        <f>'3500 '!Y1284</f>
        <v>195</v>
      </c>
      <c r="R68" s="59">
        <f>'3500 '!Z1284</f>
        <v>2451</v>
      </c>
      <c r="S68" s="59">
        <f>'3500 '!AA1284</f>
        <v>364.99900000000002</v>
      </c>
      <c r="T68" s="49">
        <f>'3500 '!AB1284</f>
        <v>0.31143285958435118</v>
      </c>
      <c r="U68" s="59">
        <f>'3500 '!AC1284</f>
        <v>807</v>
      </c>
      <c r="W68" s="81"/>
      <c r="X68" s="81"/>
      <c r="Y68" s="81"/>
    </row>
    <row r="69" spans="1:25" s="6" customFormat="1" ht="18.75" hidden="1" thickTop="1" x14ac:dyDescent="0.25">
      <c r="A69" s="6" t="str">
        <f>'3500 '!A1273</f>
        <v>b</v>
      </c>
      <c r="B69" s="69" t="str">
        <f>'3500 '!B1285</f>
        <v/>
      </c>
      <c r="C69" s="8" t="str">
        <f>'3500 '!C1285</f>
        <v>ხარჯები</v>
      </c>
      <c r="D69" s="9">
        <f>'3500 '!D1285</f>
        <v>0</v>
      </c>
      <c r="E69" s="9">
        <f>'3500 '!E1285</f>
        <v>1171.999</v>
      </c>
      <c r="F69" s="41">
        <f>'3500 '!F1285</f>
        <v>370.99900000000002</v>
      </c>
      <c r="G69" s="41">
        <f>'3500 '!G1285</f>
        <v>169.999</v>
      </c>
      <c r="H69" s="50">
        <f>'3500 '!L1285</f>
        <v>0.45821956393413454</v>
      </c>
      <c r="I69" s="9">
        <f>'3500 '!M1285</f>
        <v>0</v>
      </c>
      <c r="J69" s="9">
        <f>'3500 '!O1285</f>
        <v>0</v>
      </c>
      <c r="K69" s="9">
        <f>'3500 '!S1285</f>
        <v>80.688919999999996</v>
      </c>
      <c r="L69" s="41">
        <f>'3500 '!T1285</f>
        <v>201.00000000000003</v>
      </c>
      <c r="M69" s="50">
        <f>'3500 '!U1285</f>
        <v>0.14505046506012376</v>
      </c>
      <c r="N69" s="60">
        <f>'3500 '!V1285</f>
        <v>1002</v>
      </c>
      <c r="O69" s="60">
        <f>'3500 '!W1285</f>
        <v>132.69999999999999</v>
      </c>
      <c r="P69" s="60">
        <f>'3500 '!X1285</f>
        <v>1058.7</v>
      </c>
      <c r="Q69" s="60">
        <f>'3500 '!Y1285</f>
        <v>195</v>
      </c>
      <c r="R69" s="60">
        <f>'3500 '!Z1285</f>
        <v>2451</v>
      </c>
      <c r="S69" s="60">
        <f>'3500 '!AA1285</f>
        <v>364.99900000000002</v>
      </c>
      <c r="T69" s="50">
        <f>'3500 '!AB1285</f>
        <v>0.31143285958435118</v>
      </c>
      <c r="U69" s="60">
        <f>'3500 '!AC1285</f>
        <v>807</v>
      </c>
      <c r="W69" s="81"/>
      <c r="X69" s="81"/>
      <c r="Y69" s="81"/>
    </row>
    <row r="70" spans="1:25" s="6" customFormat="1" ht="18.75" hidden="1" thickTop="1" x14ac:dyDescent="0.25">
      <c r="A70" s="6" t="str">
        <f>'3500 '!A1274</f>
        <v>b</v>
      </c>
      <c r="B70" s="70" t="str">
        <f>'3500 '!B1286</f>
        <v/>
      </c>
      <c r="C70" s="10" t="str">
        <f>'3500 '!C1286</f>
        <v>შრომის ანაზღაურება</v>
      </c>
      <c r="D70" s="12">
        <f>'3500 '!D1286</f>
        <v>0</v>
      </c>
      <c r="E70" s="12">
        <f>'3500 '!E1286</f>
        <v>0</v>
      </c>
      <c r="F70" s="43">
        <f>'3500 '!F1286</f>
        <v>0</v>
      </c>
      <c r="G70" s="43">
        <f>'3500 '!G1286</f>
        <v>0</v>
      </c>
      <c r="H70" s="52" t="str">
        <f>'3500 '!L1286</f>
        <v/>
      </c>
      <c r="I70" s="12">
        <f>'3500 '!M1286</f>
        <v>0</v>
      </c>
      <c r="J70" s="12">
        <f>'3500 '!O1286</f>
        <v>0</v>
      </c>
      <c r="K70" s="12">
        <f>'3500 '!S1286</f>
        <v>0</v>
      </c>
      <c r="L70" s="43">
        <f>'3500 '!T1286</f>
        <v>0</v>
      </c>
      <c r="M70" s="52" t="str">
        <f>'3500 '!U1286</f>
        <v/>
      </c>
      <c r="N70" s="62">
        <f>'3500 '!V1286</f>
        <v>0</v>
      </c>
      <c r="O70" s="62">
        <f>'3500 '!W1286</f>
        <v>0</v>
      </c>
      <c r="P70" s="62">
        <f>'3500 '!X1286</f>
        <v>0</v>
      </c>
      <c r="Q70" s="62">
        <f>'3500 '!Y1286</f>
        <v>0</v>
      </c>
      <c r="R70" s="62">
        <f>'3500 '!Z1286</f>
        <v>0</v>
      </c>
      <c r="S70" s="62">
        <f>'3500 '!AA1286</f>
        <v>0</v>
      </c>
      <c r="T70" s="52" t="str">
        <f>'3500 '!AB1286</f>
        <v/>
      </c>
      <c r="U70" s="62">
        <f>'3500 '!AC1286</f>
        <v>0</v>
      </c>
      <c r="W70" s="81"/>
      <c r="X70" s="81"/>
      <c r="Y70" s="81"/>
    </row>
    <row r="71" spans="1:25" s="6" customFormat="1" ht="18.75" hidden="1" thickTop="1" x14ac:dyDescent="0.25">
      <c r="A71" s="6" t="str">
        <f>'3500 '!A1275</f>
        <v>b</v>
      </c>
      <c r="B71" s="70" t="str">
        <f>'3500 '!B1287</f>
        <v/>
      </c>
      <c r="C71" s="10" t="str">
        <f>'3500 '!C1287</f>
        <v>საქონელი და მომსახურება</v>
      </c>
      <c r="D71" s="11">
        <f>'3500 '!D1287</f>
        <v>0</v>
      </c>
      <c r="E71" s="11">
        <f>'3500 '!E1287</f>
        <v>1171.999</v>
      </c>
      <c r="F71" s="42">
        <f>'3500 '!F1287</f>
        <v>370.99900000000002</v>
      </c>
      <c r="G71" s="42">
        <f>'3500 '!G1287</f>
        <v>169.999</v>
      </c>
      <c r="H71" s="51">
        <f>'3500 '!L1287</f>
        <v>0.45821956393413454</v>
      </c>
      <c r="I71" s="11">
        <f>'3500 '!M1287</f>
        <v>0</v>
      </c>
      <c r="J71" s="11">
        <f>'3500 '!O1287</f>
        <v>0</v>
      </c>
      <c r="K71" s="11">
        <f>'3500 '!S1287</f>
        <v>80.688919999999996</v>
      </c>
      <c r="L71" s="42">
        <f>'3500 '!T1287</f>
        <v>201.00000000000003</v>
      </c>
      <c r="M71" s="51">
        <f>'3500 '!U1287</f>
        <v>0.14505046506012376</v>
      </c>
      <c r="N71" s="61">
        <f>'3500 '!V1287</f>
        <v>1002</v>
      </c>
      <c r="O71" s="61">
        <f>'3500 '!W1287</f>
        <v>132.69999999999999</v>
      </c>
      <c r="P71" s="61">
        <f>'3500 '!X1287</f>
        <v>1058.7</v>
      </c>
      <c r="Q71" s="61">
        <f>'3500 '!Y1287</f>
        <v>195</v>
      </c>
      <c r="R71" s="61">
        <f>'3500 '!Z1287</f>
        <v>2451</v>
      </c>
      <c r="S71" s="61">
        <f>'3500 '!AA1287</f>
        <v>364.99900000000002</v>
      </c>
      <c r="T71" s="51">
        <f>'3500 '!AB1287</f>
        <v>0.31143285958435118</v>
      </c>
      <c r="U71" s="61">
        <f>'3500 '!AC1287</f>
        <v>807</v>
      </c>
      <c r="W71" s="81"/>
      <c r="X71" s="81"/>
      <c r="Y71" s="81"/>
    </row>
    <row r="72" spans="1:25" s="6" customFormat="1" ht="18.75" hidden="1" thickTop="1" x14ac:dyDescent="0.25">
      <c r="A72" s="6" t="str">
        <f>'3500 '!A1276</f>
        <v>b</v>
      </c>
      <c r="B72" s="70" t="str">
        <f>'3500 '!B1288</f>
        <v/>
      </c>
      <c r="C72" s="10" t="str">
        <f>'3500 '!C1288</f>
        <v>პროცენტი</v>
      </c>
      <c r="D72" s="12">
        <f>'3500 '!D1288</f>
        <v>0</v>
      </c>
      <c r="E72" s="12">
        <f>'3500 '!E1288</f>
        <v>0</v>
      </c>
      <c r="F72" s="43">
        <f>'3500 '!F1288</f>
        <v>0</v>
      </c>
      <c r="G72" s="43">
        <f>'3500 '!G1288</f>
        <v>0</v>
      </c>
      <c r="H72" s="52" t="str">
        <f>'3500 '!L1288</f>
        <v/>
      </c>
      <c r="I72" s="12">
        <f>'3500 '!M1288</f>
        <v>0</v>
      </c>
      <c r="J72" s="12">
        <f>'3500 '!O1288</f>
        <v>0</v>
      </c>
      <c r="K72" s="12">
        <f>'3500 '!S1288</f>
        <v>0</v>
      </c>
      <c r="L72" s="43">
        <f>'3500 '!T1288</f>
        <v>0</v>
      </c>
      <c r="M72" s="52" t="str">
        <f>'3500 '!U1288</f>
        <v/>
      </c>
      <c r="N72" s="62">
        <f>'3500 '!V1288</f>
        <v>0</v>
      </c>
      <c r="O72" s="62">
        <f>'3500 '!W1288</f>
        <v>0</v>
      </c>
      <c r="P72" s="62">
        <f>'3500 '!X1288</f>
        <v>0</v>
      </c>
      <c r="Q72" s="62">
        <f>'3500 '!Y1288</f>
        <v>0</v>
      </c>
      <c r="R72" s="62">
        <f>'3500 '!Z1288</f>
        <v>0</v>
      </c>
      <c r="S72" s="62">
        <f>'3500 '!AA1288</f>
        <v>0</v>
      </c>
      <c r="T72" s="52" t="str">
        <f>'3500 '!AB1288</f>
        <v/>
      </c>
      <c r="U72" s="62">
        <f>'3500 '!AC1288</f>
        <v>0</v>
      </c>
      <c r="W72" s="81"/>
      <c r="X72" s="81"/>
      <c r="Y72" s="81"/>
    </row>
    <row r="73" spans="1:25" s="6" customFormat="1" ht="18.75" hidden="1" thickTop="1" x14ac:dyDescent="0.25">
      <c r="A73" s="6" t="str">
        <f>'3500 '!A1277</f>
        <v>b</v>
      </c>
      <c r="B73" s="70" t="str">
        <f>'3500 '!B1289</f>
        <v/>
      </c>
      <c r="C73" s="10" t="str">
        <f>'3500 '!C1289</f>
        <v>სუბსიდიები</v>
      </c>
      <c r="D73" s="12">
        <f>'3500 '!D1289</f>
        <v>0</v>
      </c>
      <c r="E73" s="12">
        <f>'3500 '!E1289</f>
        <v>0</v>
      </c>
      <c r="F73" s="43">
        <f>'3500 '!F1289</f>
        <v>0</v>
      </c>
      <c r="G73" s="43">
        <f>'3500 '!G1289</f>
        <v>0</v>
      </c>
      <c r="H73" s="52" t="str">
        <f>'3500 '!L1289</f>
        <v/>
      </c>
      <c r="I73" s="12">
        <f>'3500 '!M1289</f>
        <v>0</v>
      </c>
      <c r="J73" s="12">
        <f>'3500 '!O1289</f>
        <v>0</v>
      </c>
      <c r="K73" s="12">
        <f>'3500 '!S1289</f>
        <v>0</v>
      </c>
      <c r="L73" s="43">
        <f>'3500 '!T1289</f>
        <v>0</v>
      </c>
      <c r="M73" s="52" t="str">
        <f>'3500 '!U1289</f>
        <v/>
      </c>
      <c r="N73" s="62">
        <f>'3500 '!V1289</f>
        <v>0</v>
      </c>
      <c r="O73" s="62">
        <f>'3500 '!W1289</f>
        <v>0</v>
      </c>
      <c r="P73" s="62">
        <f>'3500 '!X1289</f>
        <v>0</v>
      </c>
      <c r="Q73" s="62">
        <f>'3500 '!Y1289</f>
        <v>0</v>
      </c>
      <c r="R73" s="62">
        <f>'3500 '!Z1289</f>
        <v>0</v>
      </c>
      <c r="S73" s="62">
        <f>'3500 '!AA1289</f>
        <v>0</v>
      </c>
      <c r="T73" s="52" t="str">
        <f>'3500 '!AB1289</f>
        <v/>
      </c>
      <c r="U73" s="62">
        <f>'3500 '!AC1289</f>
        <v>0</v>
      </c>
      <c r="W73" s="81"/>
      <c r="X73" s="81"/>
      <c r="Y73" s="81"/>
    </row>
    <row r="74" spans="1:25" s="6" customFormat="1" ht="18.75" hidden="1" thickTop="1" x14ac:dyDescent="0.25">
      <c r="A74" s="6" t="str">
        <f>'3500 '!A1278</f>
        <v>b</v>
      </c>
      <c r="B74" s="70" t="str">
        <f>'3500 '!B1290</f>
        <v/>
      </c>
      <c r="C74" s="10" t="str">
        <f>'3500 '!C1290</f>
        <v>გრანტები</v>
      </c>
      <c r="D74" s="12">
        <f>'3500 '!D1290</f>
        <v>0</v>
      </c>
      <c r="E74" s="12">
        <f>'3500 '!E1290</f>
        <v>0</v>
      </c>
      <c r="F74" s="43">
        <f>'3500 '!F1290</f>
        <v>0</v>
      </c>
      <c r="G74" s="43">
        <f>'3500 '!G1290</f>
        <v>0</v>
      </c>
      <c r="H74" s="52" t="str">
        <f>'3500 '!L1290</f>
        <v/>
      </c>
      <c r="I74" s="12">
        <f>'3500 '!M1290</f>
        <v>0</v>
      </c>
      <c r="J74" s="12">
        <f>'3500 '!O1290</f>
        <v>0</v>
      </c>
      <c r="K74" s="12">
        <f>'3500 '!S1290</f>
        <v>0</v>
      </c>
      <c r="L74" s="43">
        <f>'3500 '!T1290</f>
        <v>0</v>
      </c>
      <c r="M74" s="52" t="str">
        <f>'3500 '!U1290</f>
        <v/>
      </c>
      <c r="N74" s="62">
        <f>'3500 '!V1290</f>
        <v>0</v>
      </c>
      <c r="O74" s="62">
        <f>'3500 '!W1290</f>
        <v>0</v>
      </c>
      <c r="P74" s="62">
        <f>'3500 '!X1290</f>
        <v>0</v>
      </c>
      <c r="Q74" s="62">
        <f>'3500 '!Y1290</f>
        <v>0</v>
      </c>
      <c r="R74" s="62">
        <f>'3500 '!Z1290</f>
        <v>0</v>
      </c>
      <c r="S74" s="62">
        <f>'3500 '!AA1290</f>
        <v>0</v>
      </c>
      <c r="T74" s="52" t="str">
        <f>'3500 '!AB1290</f>
        <v/>
      </c>
      <c r="U74" s="62">
        <f>'3500 '!AC1290</f>
        <v>0</v>
      </c>
      <c r="W74" s="81"/>
      <c r="X74" s="81"/>
      <c r="Y74" s="81"/>
    </row>
    <row r="75" spans="1:25" s="6" customFormat="1" ht="18.75" hidden="1" thickTop="1" x14ac:dyDescent="0.25">
      <c r="A75" s="6" t="str">
        <f>'3500 '!A1279</f>
        <v>b</v>
      </c>
      <c r="B75" s="70" t="str">
        <f>'3500 '!B1291</f>
        <v/>
      </c>
      <c r="C75" s="10" t="str">
        <f>'3500 '!C1291</f>
        <v>სოციალური უზრუნველყოფა</v>
      </c>
      <c r="D75" s="12">
        <f>'3500 '!D1291</f>
        <v>0</v>
      </c>
      <c r="E75" s="12">
        <f>'3500 '!E1291</f>
        <v>0</v>
      </c>
      <c r="F75" s="43">
        <f>'3500 '!F1291</f>
        <v>0</v>
      </c>
      <c r="G75" s="43">
        <f>'3500 '!G1291</f>
        <v>0</v>
      </c>
      <c r="H75" s="52" t="str">
        <f>'3500 '!L1291</f>
        <v/>
      </c>
      <c r="I75" s="12">
        <f>'3500 '!M1291</f>
        <v>0</v>
      </c>
      <c r="J75" s="12">
        <f>'3500 '!O1291</f>
        <v>0</v>
      </c>
      <c r="K75" s="12">
        <f>'3500 '!S1291</f>
        <v>0</v>
      </c>
      <c r="L75" s="43">
        <f>'3500 '!T1291</f>
        <v>0</v>
      </c>
      <c r="M75" s="52" t="str">
        <f>'3500 '!U1291</f>
        <v/>
      </c>
      <c r="N75" s="62">
        <f>'3500 '!V1291</f>
        <v>0</v>
      </c>
      <c r="O75" s="62">
        <f>'3500 '!W1291</f>
        <v>0</v>
      </c>
      <c r="P75" s="62">
        <f>'3500 '!X1291</f>
        <v>0</v>
      </c>
      <c r="Q75" s="62">
        <f>'3500 '!Y1291</f>
        <v>0</v>
      </c>
      <c r="R75" s="62">
        <f>'3500 '!Z1291</f>
        <v>0</v>
      </c>
      <c r="S75" s="62">
        <f>'3500 '!AA1291</f>
        <v>0</v>
      </c>
      <c r="T75" s="52" t="str">
        <f>'3500 '!AB1291</f>
        <v/>
      </c>
      <c r="U75" s="62">
        <f>'3500 '!AC1291</f>
        <v>0</v>
      </c>
      <c r="W75" s="81"/>
      <c r="X75" s="81"/>
      <c r="Y75" s="81"/>
    </row>
    <row r="76" spans="1:25" s="6" customFormat="1" ht="18.75" hidden="1" thickTop="1" x14ac:dyDescent="0.25">
      <c r="A76" s="6" t="str">
        <f>'3500 '!A1280</f>
        <v>b</v>
      </c>
      <c r="B76" s="70" t="str">
        <f>'3500 '!B1292</f>
        <v/>
      </c>
      <c r="C76" s="10" t="str">
        <f>'3500 '!C1292</f>
        <v>სხვა ხარჯები</v>
      </c>
      <c r="D76" s="12">
        <f>'3500 '!D1292</f>
        <v>0</v>
      </c>
      <c r="E76" s="12">
        <f>'3500 '!E1292</f>
        <v>0</v>
      </c>
      <c r="F76" s="43">
        <f>'3500 '!F1292</f>
        <v>0</v>
      </c>
      <c r="G76" s="43">
        <f>'3500 '!G1292</f>
        <v>0</v>
      </c>
      <c r="H76" s="52" t="str">
        <f>'3500 '!L1292</f>
        <v/>
      </c>
      <c r="I76" s="12">
        <f>'3500 '!M1292</f>
        <v>0</v>
      </c>
      <c r="J76" s="12">
        <f>'3500 '!O1292</f>
        <v>0</v>
      </c>
      <c r="K76" s="12">
        <f>'3500 '!S1292</f>
        <v>0</v>
      </c>
      <c r="L76" s="43">
        <f>'3500 '!T1292</f>
        <v>0</v>
      </c>
      <c r="M76" s="52" t="str">
        <f>'3500 '!U1292</f>
        <v/>
      </c>
      <c r="N76" s="62">
        <f>'3500 '!V1292</f>
        <v>0</v>
      </c>
      <c r="O76" s="62">
        <f>'3500 '!W1292</f>
        <v>0</v>
      </c>
      <c r="P76" s="62">
        <f>'3500 '!X1292</f>
        <v>0</v>
      </c>
      <c r="Q76" s="62">
        <f>'3500 '!Y1292</f>
        <v>0</v>
      </c>
      <c r="R76" s="62">
        <f>'3500 '!Z1292</f>
        <v>0</v>
      </c>
      <c r="S76" s="62">
        <f>'3500 '!AA1292</f>
        <v>0</v>
      </c>
      <c r="T76" s="52" t="str">
        <f>'3500 '!AB1292</f>
        <v/>
      </c>
      <c r="U76" s="62">
        <f>'3500 '!AC1292</f>
        <v>0</v>
      </c>
      <c r="W76" s="81"/>
      <c r="X76" s="81"/>
      <c r="Y76" s="81"/>
    </row>
    <row r="77" spans="1:25" s="6" customFormat="1" ht="15.75" hidden="1" thickTop="1" x14ac:dyDescent="0.25">
      <c r="A77" s="6" t="str">
        <f>'3500 '!A1281</f>
        <v>b</v>
      </c>
      <c r="B77" s="69" t="str">
        <f>'3500 '!B1293</f>
        <v/>
      </c>
      <c r="C77" s="13" t="str">
        <f>'3500 '!C1293</f>
        <v>არაფინანსური აქტივების ზრდა</v>
      </c>
      <c r="D77" s="14">
        <f>'3500 '!D1293</f>
        <v>0</v>
      </c>
      <c r="E77" s="14">
        <f>'3500 '!E1293</f>
        <v>0</v>
      </c>
      <c r="F77" s="44">
        <f>'3500 '!F1293</f>
        <v>0</v>
      </c>
      <c r="G77" s="44">
        <f>'3500 '!G1293</f>
        <v>0</v>
      </c>
      <c r="H77" s="53" t="str">
        <f>'3500 '!L1293</f>
        <v/>
      </c>
      <c r="I77" s="14">
        <f>'3500 '!M1293</f>
        <v>0</v>
      </c>
      <c r="J77" s="14">
        <f>'3500 '!O1293</f>
        <v>0</v>
      </c>
      <c r="K77" s="14">
        <f>'3500 '!S1293</f>
        <v>0</v>
      </c>
      <c r="L77" s="44">
        <f>'3500 '!T1293</f>
        <v>0</v>
      </c>
      <c r="M77" s="53" t="str">
        <f>'3500 '!U1293</f>
        <v/>
      </c>
      <c r="N77" s="63">
        <f>'3500 '!V1293</f>
        <v>0</v>
      </c>
      <c r="O77" s="63">
        <f>'3500 '!W1293</f>
        <v>0</v>
      </c>
      <c r="P77" s="63">
        <f>'3500 '!X1293</f>
        <v>0</v>
      </c>
      <c r="Q77" s="63">
        <f>'3500 '!Y1293</f>
        <v>0</v>
      </c>
      <c r="R77" s="63">
        <f>'3500 '!Z1293</f>
        <v>0</v>
      </c>
      <c r="S77" s="63">
        <f>'3500 '!AA1293</f>
        <v>0</v>
      </c>
      <c r="T77" s="53" t="str">
        <f>'3500 '!AB1293</f>
        <v/>
      </c>
      <c r="U77" s="63">
        <f>'3500 '!AC1293</f>
        <v>0</v>
      </c>
      <c r="W77" s="81"/>
      <c r="X77" s="81"/>
      <c r="Y77" s="81"/>
    </row>
    <row r="78" spans="1:25" s="6" customFormat="1" ht="15.75" hidden="1" thickTop="1" x14ac:dyDescent="0.25">
      <c r="A78" s="6" t="str">
        <f>'3500 '!A1282</f>
        <v>b</v>
      </c>
      <c r="B78" s="69" t="str">
        <f>'3500 '!B1294</f>
        <v/>
      </c>
      <c r="C78" s="13" t="str">
        <f>'3500 '!C1294</f>
        <v>ფინანსური აქტივების ზრდა</v>
      </c>
      <c r="D78" s="14">
        <f>'3500 '!D1294</f>
        <v>0</v>
      </c>
      <c r="E78" s="14">
        <f>'3500 '!E1294</f>
        <v>0</v>
      </c>
      <c r="F78" s="44">
        <f>'3500 '!F1294</f>
        <v>0</v>
      </c>
      <c r="G78" s="44">
        <f>'3500 '!G1294</f>
        <v>0</v>
      </c>
      <c r="H78" s="53" t="str">
        <f>'3500 '!L1294</f>
        <v/>
      </c>
      <c r="I78" s="14">
        <f>'3500 '!M1294</f>
        <v>0</v>
      </c>
      <c r="J78" s="14">
        <f>'3500 '!O1294</f>
        <v>0</v>
      </c>
      <c r="K78" s="14">
        <f>'3500 '!S1294</f>
        <v>0</v>
      </c>
      <c r="L78" s="44">
        <f>'3500 '!T1294</f>
        <v>0</v>
      </c>
      <c r="M78" s="53" t="str">
        <f>'3500 '!U1294</f>
        <v/>
      </c>
      <c r="N78" s="63">
        <f>'3500 '!V1294</f>
        <v>0</v>
      </c>
      <c r="O78" s="63">
        <f>'3500 '!W1294</f>
        <v>0</v>
      </c>
      <c r="P78" s="63">
        <f>'3500 '!X1294</f>
        <v>0</v>
      </c>
      <c r="Q78" s="63">
        <f>'3500 '!Y1294</f>
        <v>0</v>
      </c>
      <c r="R78" s="63">
        <f>'3500 '!Z1294</f>
        <v>0</v>
      </c>
      <c r="S78" s="63">
        <f>'3500 '!AA1294</f>
        <v>0</v>
      </c>
      <c r="T78" s="53" t="str">
        <f>'3500 '!AB1294</f>
        <v/>
      </c>
      <c r="U78" s="63">
        <f>'3500 '!AC1294</f>
        <v>0</v>
      </c>
      <c r="W78" s="81"/>
      <c r="X78" s="81"/>
      <c r="Y78" s="81"/>
    </row>
    <row r="79" spans="1:25" s="6" customFormat="1" ht="16.5" hidden="1" thickTop="1" thickBot="1" x14ac:dyDescent="0.3">
      <c r="A79" s="6" t="str">
        <f>'3500 '!A1283</f>
        <v>b</v>
      </c>
      <c r="B79" s="72" t="str">
        <f>'3500 '!B1295</f>
        <v/>
      </c>
      <c r="C79" s="28" t="str">
        <f>'3500 '!C1295</f>
        <v>ვალდებულებების კლება</v>
      </c>
      <c r="D79" s="18">
        <f>'3500 '!D1295</f>
        <v>0</v>
      </c>
      <c r="E79" s="18">
        <f>'3500 '!E1295</f>
        <v>0</v>
      </c>
      <c r="F79" s="46">
        <f>'3500 '!F1295</f>
        <v>0</v>
      </c>
      <c r="G79" s="46">
        <f>'3500 '!G1295</f>
        <v>0</v>
      </c>
      <c r="H79" s="55" t="str">
        <f>'3500 '!L1295</f>
        <v/>
      </c>
      <c r="I79" s="18">
        <f>'3500 '!M1295</f>
        <v>0</v>
      </c>
      <c r="J79" s="18">
        <f>'3500 '!O1295</f>
        <v>0</v>
      </c>
      <c r="K79" s="18">
        <f>'3500 '!S1295</f>
        <v>0</v>
      </c>
      <c r="L79" s="46">
        <f>'3500 '!T1295</f>
        <v>0</v>
      </c>
      <c r="M79" s="55" t="str">
        <f>'3500 '!U1295</f>
        <v/>
      </c>
      <c r="N79" s="65">
        <f>'3500 '!V1295</f>
        <v>0</v>
      </c>
      <c r="O79" s="65">
        <f>'3500 '!W1295</f>
        <v>0</v>
      </c>
      <c r="P79" s="65">
        <f>'3500 '!X1295</f>
        <v>0</v>
      </c>
      <c r="Q79" s="65">
        <f>'3500 '!Y1295</f>
        <v>0</v>
      </c>
      <c r="R79" s="65">
        <f>'3500 '!Z1295</f>
        <v>0</v>
      </c>
      <c r="S79" s="65">
        <f>'3500 '!AA1295</f>
        <v>0</v>
      </c>
      <c r="T79" s="55" t="str">
        <f>'3500 '!AB1295</f>
        <v/>
      </c>
      <c r="U79" s="65">
        <f>'3500 '!AC1295</f>
        <v>0</v>
      </c>
      <c r="W79" s="81"/>
      <c r="X79" s="81"/>
      <c r="Y79" s="81"/>
    </row>
    <row r="80" spans="1:25" ht="15.75" thickTop="1" x14ac:dyDescent="0.25"/>
  </sheetData>
  <autoFilter ref="A3:U79">
    <filterColumn colId="0">
      <filters>
        <filter val="a"/>
      </filters>
    </filterColumn>
  </autoFilter>
  <mergeCells count="1">
    <mergeCell ref="J2:K2"/>
  </mergeCells>
  <pageMargins left="0.7" right="0.7" top="0.75" bottom="0.75" header="0.3" footer="0.3"/>
  <pageSetup scale="3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XFB81"/>
  <sheetViews>
    <sheetView zoomScale="70" zoomScaleNormal="70" workbookViewId="0">
      <pane ySplit="3" topLeftCell="A4" activePane="bottomLeft" state="frozen"/>
      <selection pane="bottomLeft" activeCell="C23" sqref="C23"/>
    </sheetView>
  </sheetViews>
  <sheetFormatPr defaultRowHeight="15" x14ac:dyDescent="0.25"/>
  <cols>
    <col min="1" max="1" width="4.28515625" customWidth="1"/>
    <col min="2" max="2" width="11.7109375" customWidth="1"/>
    <col min="3" max="3" width="46.7109375" customWidth="1"/>
    <col min="4" max="4" width="21.85546875" hidden="1" customWidth="1"/>
    <col min="5" max="5" width="19" customWidth="1"/>
    <col min="6" max="6" width="19.85546875" customWidth="1"/>
    <col min="7" max="7" width="12.5703125" customWidth="1"/>
    <col min="8" max="8" width="9.7109375" bestFit="1" customWidth="1"/>
    <col min="9" max="9" width="10.28515625" hidden="1" customWidth="1"/>
    <col min="10" max="10" width="12.5703125" hidden="1" customWidth="1"/>
    <col min="11" max="11" width="16.7109375" customWidth="1"/>
    <col min="12" max="12" width="24" customWidth="1"/>
    <col min="13" max="13" width="16.85546875" customWidth="1"/>
    <col min="14" max="15" width="19.140625" customWidth="1"/>
    <col min="16" max="16" width="19" customWidth="1"/>
  </cols>
  <sheetData>
    <row r="2" spans="1:16" x14ac:dyDescent="0.25">
      <c r="K2" s="75"/>
    </row>
    <row r="3" spans="1:16" s="3" customFormat="1" ht="105.75" customHeight="1" thickBot="1" x14ac:dyDescent="0.3">
      <c r="B3" s="68" t="str">
        <f>'აპარატი '!B3</f>
        <v>პროგრამული კოდი</v>
      </c>
      <c r="C3" s="4" t="str">
        <f>'აპარატი '!C3</f>
        <v>დ ა ს ა ხ ე ლ ე ბ ა</v>
      </c>
      <c r="D3" s="4" t="str">
        <f>'აპარატი '!D3</f>
        <v>დამტკიცებული საბიუჯეტო</v>
      </c>
      <c r="E3" s="4" t="str">
        <f>'აპარატი '!E3</f>
        <v>2015 წლის დაზუსტებული გეგმა</v>
      </c>
      <c r="F3" s="39" t="str">
        <f>'აპარატი '!F3</f>
        <v>9 თვის დაზუსტებული გეგმა</v>
      </c>
      <c r="G3" s="76" t="str">
        <f>'აპარატი '!G3</f>
        <v>9 თვის საკასო</v>
      </c>
      <c r="H3" s="74" t="str">
        <f>'აპარატი '!H3</f>
        <v>9 თვის საკასო 9 თვის  გეგმასთან მიმართებაში %</v>
      </c>
      <c r="I3" s="5" t="str">
        <f>'აპარატი '!I3</f>
        <v>სექტემბრის მოსალოდნელი ხარჯი</v>
      </c>
      <c r="J3" s="82" t="str">
        <f>'აპარატი '!J3</f>
        <v>მაისი</v>
      </c>
      <c r="K3" s="82" t="str">
        <f>'აპარატი '!K3</f>
        <v>სექტემბრის საკასო ხარჯი</v>
      </c>
      <c r="L3" s="39" t="str">
        <f>'აპარატი '!L3</f>
        <v>სხვაობა 9 თვის დაზუსტებულ გეგმასა და  9 თვის საკასოს შორის</v>
      </c>
      <c r="M3" s="58" t="str">
        <f>'აპარატი '!M3</f>
        <v>9 თვის საკასო წლის  დაზუსტებულ გეგმასთან მიმართებაში %</v>
      </c>
      <c r="N3" s="58" t="str">
        <f>'აპარატი '!N3</f>
        <v>სხვაობა 2015 წლის დაზუსტებულ გეგმასა და 9 თვის საკასოს შორის</v>
      </c>
      <c r="O3" s="58" t="str">
        <f>'აპარატი '!T3</f>
        <v>წლის მოსალოდნელი ხარჯი 2015 წლის დაზუსტებულ გეგმასთან მიმართებაში</v>
      </c>
      <c r="P3" s="4" t="s">
        <v>271</v>
      </c>
    </row>
    <row r="4" spans="1:16" s="6" customFormat="1" ht="48.75" thickTop="1" thickBot="1" x14ac:dyDescent="0.3">
      <c r="A4" s="6" t="str">
        <f>'აპარატი '!A4</f>
        <v>a</v>
      </c>
      <c r="B4" s="67" t="str">
        <f>'აპარატი '!B4</f>
        <v>35 01 01</v>
      </c>
      <c r="C4" s="7" t="str">
        <f>'აპარატი '!C4</f>
        <v>შრომის, ჯანმრთელობისა და სოციალური დაცვის სფეროში პოლიტიკის შემუშავება და მართვა</v>
      </c>
      <c r="D4" s="7">
        <f>'აპარატი '!D4</f>
        <v>8870</v>
      </c>
      <c r="E4" s="7">
        <f>'აპარატი '!E4</f>
        <v>9342.2610000000004</v>
      </c>
      <c r="F4" s="40">
        <f>'აპარატი '!F4</f>
        <v>6998.7610000000004</v>
      </c>
      <c r="G4" s="40">
        <f>'აპარატი '!G4</f>
        <v>6928.1499399999993</v>
      </c>
      <c r="H4" s="49">
        <f>'აპარატი '!H4</f>
        <v>0.98991091994711622</v>
      </c>
      <c r="I4" s="7">
        <f>'აპარატი '!I4</f>
        <v>0</v>
      </c>
      <c r="J4" s="7">
        <f>'აპარატი '!J4</f>
        <v>724.70424999999989</v>
      </c>
      <c r="K4" s="7">
        <f>'აპარატი '!K4</f>
        <v>611.74965999999949</v>
      </c>
      <c r="L4" s="40">
        <f>'აპარატი '!L4</f>
        <v>70.611060000001089</v>
      </c>
      <c r="M4" s="49">
        <f>'აპარატი '!M4</f>
        <v>0.74159241965087452</v>
      </c>
      <c r="N4" s="59">
        <f>'აპარატი '!N4</f>
        <v>2414.1110600000011</v>
      </c>
      <c r="O4" s="49">
        <f>'აპარატი '!T4</f>
        <v>1.0780596838388479</v>
      </c>
      <c r="P4" s="7">
        <f>G4+'აპარატი '!O4-K4</f>
        <v>9534.0922799999989</v>
      </c>
    </row>
    <row r="5" spans="1:16" s="6" customFormat="1" ht="18.75" thickTop="1" x14ac:dyDescent="0.25">
      <c r="A5" s="6" t="str">
        <f>'აპარატი '!A5</f>
        <v>a</v>
      </c>
      <c r="B5" s="69" t="str">
        <f>'აპარატი '!B5</f>
        <v/>
      </c>
      <c r="C5" s="8" t="str">
        <f>'აპარატი '!C5</f>
        <v>ხარჯები</v>
      </c>
      <c r="D5" s="9">
        <f>'აპარატი '!D5</f>
        <v>8850</v>
      </c>
      <c r="E5" s="9">
        <f>'აპარატი '!E5</f>
        <v>8822.5779999999995</v>
      </c>
      <c r="F5" s="41">
        <f>'აპარატი '!F5</f>
        <v>6968.2780000000002</v>
      </c>
      <c r="G5" s="41">
        <f>'აპარატი '!G5</f>
        <v>6902.3937199999991</v>
      </c>
      <c r="H5" s="50">
        <f>'აპარატი '!H5</f>
        <v>0.99054511315421101</v>
      </c>
      <c r="I5" s="9">
        <f>'აპარატი '!I5</f>
        <v>0</v>
      </c>
      <c r="J5" s="9">
        <f>'აპარატი '!J5</f>
        <v>724.70424999999989</v>
      </c>
      <c r="K5" s="9">
        <f>'აპარატი '!K5</f>
        <v>609.57065999999941</v>
      </c>
      <c r="L5" s="41">
        <f>'აპარატი '!L5</f>
        <v>65.884280000001127</v>
      </c>
      <c r="M5" s="50">
        <f>'აპარატი '!M5</f>
        <v>0.78235564706823779</v>
      </c>
      <c r="N5" s="60">
        <f>'აპარატი '!N5</f>
        <v>1920.1842800000004</v>
      </c>
      <c r="O5" s="50">
        <f>'აპარატი '!T5</f>
        <v>1.0828874190741071</v>
      </c>
      <c r="P5" s="9">
        <f>G5+'აპარატი '!O5-K5</f>
        <v>9500.815059999999</v>
      </c>
    </row>
    <row r="6" spans="1:16" s="6" customFormat="1" ht="18" x14ac:dyDescent="0.25">
      <c r="A6" s="6" t="str">
        <f>'აპარატი '!A6</f>
        <v>a</v>
      </c>
      <c r="B6" s="70" t="str">
        <f>'აპარატი '!B6</f>
        <v/>
      </c>
      <c r="C6" s="29" t="str">
        <f>'აპარატი '!C6</f>
        <v>შრომის ანაზღაურება</v>
      </c>
      <c r="D6" s="11">
        <f>'აპარატი '!D6</f>
        <v>4060</v>
      </c>
      <c r="E6" s="11">
        <f>'აპარატი '!E6</f>
        <v>4036</v>
      </c>
      <c r="F6" s="42">
        <f>'აპარატი '!F6</f>
        <v>3020.7</v>
      </c>
      <c r="G6" s="42">
        <f>'აპარატი '!G6</f>
        <v>3006.9969100000003</v>
      </c>
      <c r="H6" s="51">
        <f>'აპარატი '!H6</f>
        <v>0.99546360446254201</v>
      </c>
      <c r="I6" s="11">
        <f>'აპარატი '!I6</f>
        <v>0</v>
      </c>
      <c r="J6" s="11">
        <f>'აპარატი '!J6</f>
        <v>328.98773999999997</v>
      </c>
      <c r="K6" s="11">
        <f>'აპარატი '!K6</f>
        <v>312.9382800000003</v>
      </c>
      <c r="L6" s="42">
        <f>'აპარატი '!L6</f>
        <v>13.70308999999952</v>
      </c>
      <c r="M6" s="51">
        <f>'აპარატი '!M6</f>
        <v>0.74504383300297328</v>
      </c>
      <c r="N6" s="61">
        <f>'აპარატი '!N6</f>
        <v>1029.0030899999997</v>
      </c>
      <c r="O6" s="51">
        <f>'აპარატი '!T6</f>
        <v>1.037313406838454</v>
      </c>
      <c r="P6" s="11">
        <f>G6+'აპარატი '!O6-K6</f>
        <v>3644.05863</v>
      </c>
    </row>
    <row r="7" spans="1:16" s="6" customFormat="1" ht="18" x14ac:dyDescent="0.25">
      <c r="A7" s="6" t="str">
        <f>'აპარატი '!A7</f>
        <v>a</v>
      </c>
      <c r="B7" s="70">
        <f>'აპარატი '!B7</f>
        <v>0</v>
      </c>
      <c r="C7" s="73" t="str">
        <f>'აპარატი '!C7</f>
        <v>თანამდებობრივი სარგო</v>
      </c>
      <c r="D7" s="11">
        <f>'აპარატი '!D7</f>
        <v>0</v>
      </c>
      <c r="E7" s="11">
        <f>'აპარატი '!E7</f>
        <v>0</v>
      </c>
      <c r="F7" s="42">
        <f>'აპარატი '!F7</f>
        <v>0</v>
      </c>
      <c r="G7" s="42">
        <f>'აპარატი '!G7</f>
        <v>2041.92191</v>
      </c>
      <c r="H7" s="51" t="str">
        <f>'აპარატი '!H7</f>
        <v/>
      </c>
      <c r="I7" s="11">
        <f>'აპარატი '!I7</f>
        <v>0</v>
      </c>
      <c r="J7" s="11">
        <f>'აპარატი '!J7</f>
        <v>228.53774000000001</v>
      </c>
      <c r="K7" s="11">
        <f>'აპარატი '!K7</f>
        <v>2041.92191</v>
      </c>
      <c r="L7" s="42" t="str">
        <f>'აპარატი '!L7</f>
        <v/>
      </c>
      <c r="M7" s="51" t="str">
        <f>'აპარატი '!M7</f>
        <v/>
      </c>
      <c r="N7" s="61" t="str">
        <f>'აპარატი '!N7</f>
        <v/>
      </c>
      <c r="O7" s="51" t="str">
        <f>'აპარატი '!T7</f>
        <v/>
      </c>
      <c r="P7" s="11">
        <f>G7+'აპარატი '!O7-K7</f>
        <v>685</v>
      </c>
    </row>
    <row r="8" spans="1:16" s="6" customFormat="1" ht="18" x14ac:dyDescent="0.25">
      <c r="A8" s="6" t="str">
        <f>'აპარატი '!A8</f>
        <v>a</v>
      </c>
      <c r="B8" s="70">
        <f>'აპარატი '!B8</f>
        <v>0</v>
      </c>
      <c r="C8" s="73" t="str">
        <f>'აპარატი '!C8</f>
        <v>პრემია</v>
      </c>
      <c r="D8" s="11">
        <f>'აპარატი '!D8</f>
        <v>0</v>
      </c>
      <c r="E8" s="11">
        <f>'აპარატი '!E8</f>
        <v>0</v>
      </c>
      <c r="F8" s="42">
        <f>'აპარატი '!F8</f>
        <v>0</v>
      </c>
      <c r="G8" s="42">
        <f>'აპარატი '!G8</f>
        <v>188.11</v>
      </c>
      <c r="H8" s="51" t="str">
        <f>'აპარატი '!H8</f>
        <v/>
      </c>
      <c r="I8" s="11">
        <f>'აპარატი '!I8</f>
        <v>0</v>
      </c>
      <c r="J8" s="11">
        <f>'აპარატი '!J8</f>
        <v>9.9000000000000057</v>
      </c>
      <c r="K8" s="11">
        <f>'აპარატი '!K8</f>
        <v>188.11</v>
      </c>
      <c r="L8" s="42" t="str">
        <f>'აპარატი '!L8</f>
        <v/>
      </c>
      <c r="M8" s="51" t="str">
        <f>'აპარატი '!M8</f>
        <v/>
      </c>
      <c r="N8" s="61" t="str">
        <f>'აპარატი '!N8</f>
        <v/>
      </c>
      <c r="O8" s="51" t="str">
        <f>'აპარატი '!T8</f>
        <v/>
      </c>
      <c r="P8" s="11">
        <f>G8+'აპარატი '!O8-K8</f>
        <v>10</v>
      </c>
    </row>
    <row r="9" spans="1:16" s="6" customFormat="1" ht="18" x14ac:dyDescent="0.25">
      <c r="A9" s="6" t="str">
        <f>'აპარატი '!A9</f>
        <v>a</v>
      </c>
      <c r="B9" s="70">
        <f>'აპარატი '!B9</f>
        <v>0</v>
      </c>
      <c r="C9" s="73" t="str">
        <f>'აპარატი '!C9</f>
        <v>დანამატი</v>
      </c>
      <c r="D9" s="11">
        <f>'აპარატი '!D9</f>
        <v>0</v>
      </c>
      <c r="E9" s="11">
        <f>'აპარატი '!E9</f>
        <v>0</v>
      </c>
      <c r="F9" s="42">
        <f>'აპარატი '!F9</f>
        <v>0</v>
      </c>
      <c r="G9" s="42">
        <f>'აპარატი '!G9</f>
        <v>776.96500000000003</v>
      </c>
      <c r="H9" s="51" t="str">
        <f>'აპარატი '!H9</f>
        <v/>
      </c>
      <c r="I9" s="11">
        <f>'აპარატი '!I9</f>
        <v>0</v>
      </c>
      <c r="J9" s="11">
        <f>'აპარატი '!J9</f>
        <v>90.549999999999955</v>
      </c>
      <c r="K9" s="11">
        <f>'აპარატი '!K9</f>
        <v>776.96500000000003</v>
      </c>
      <c r="L9" s="42" t="str">
        <f>'აპარატი '!L9</f>
        <v/>
      </c>
      <c r="M9" s="51" t="str">
        <f>'აპარატი '!M9</f>
        <v/>
      </c>
      <c r="N9" s="61" t="str">
        <f>'აპარატი '!N9</f>
        <v/>
      </c>
      <c r="O9" s="51" t="str">
        <f>'აპარატი '!T9</f>
        <v/>
      </c>
      <c r="P9" s="11">
        <f>G9+'აპარატი '!O9-K9</f>
        <v>255.00000000000011</v>
      </c>
    </row>
    <row r="10" spans="1:16" s="6" customFormat="1" ht="18" x14ac:dyDescent="0.25">
      <c r="A10" s="6" t="str">
        <f>'აპარატი '!A10</f>
        <v>a</v>
      </c>
      <c r="B10" s="70">
        <f>'აპარატი '!B10</f>
        <v>0</v>
      </c>
      <c r="C10" s="29" t="str">
        <f>'აპარატი '!C10</f>
        <v>საქონელი და მომსახურება</v>
      </c>
      <c r="D10" s="11">
        <f>'აპარატი '!D10</f>
        <v>3000</v>
      </c>
      <c r="E10" s="11">
        <f>'აპარატი '!E10</f>
        <v>2955.078</v>
      </c>
      <c r="F10" s="42">
        <f>'აპარატი '!F10</f>
        <v>2134.078</v>
      </c>
      <c r="G10" s="42">
        <f>'აპარატი '!G10</f>
        <v>2085.4731699999998</v>
      </c>
      <c r="H10" s="51">
        <f>'აპარატი '!H10</f>
        <v>0.97722443603279718</v>
      </c>
      <c r="I10" s="11">
        <f>'აპარატი '!I10</f>
        <v>0</v>
      </c>
      <c r="J10" s="11">
        <f>'აპარატი '!J10</f>
        <v>250.62433999999999</v>
      </c>
      <c r="K10" s="11">
        <f>'აპარატი '!K10</f>
        <v>286.70565999999985</v>
      </c>
      <c r="L10" s="42">
        <f>'აპარატი '!L10</f>
        <v>48.60483000000022</v>
      </c>
      <c r="M10" s="51">
        <f>'აპარატი '!M10</f>
        <v>0.70572525327588642</v>
      </c>
      <c r="N10" s="61">
        <f>'აპარატი '!N10</f>
        <v>869.60483000000022</v>
      </c>
      <c r="O10" s="51">
        <f>'აპარატი '!T10</f>
        <v>1.0011827674261051</v>
      </c>
      <c r="P10" s="11">
        <f>G10+'აპარატი '!O10-K10</f>
        <v>2476.2675099999997</v>
      </c>
    </row>
    <row r="11" spans="1:16" s="6" customFormat="1" ht="36" x14ac:dyDescent="0.25">
      <c r="A11" s="6" t="str">
        <f>'აპარატი '!A11</f>
        <v>a</v>
      </c>
      <c r="B11" s="70">
        <f>'აპარატი '!B11</f>
        <v>0</v>
      </c>
      <c r="C11" s="73" t="str">
        <f>'აპარატი '!C11</f>
        <v>მ.შ. შტატგარეშეთა შრომის ანაზღაურება</v>
      </c>
      <c r="D11" s="11">
        <f>'აპარატი '!D11</f>
        <v>0</v>
      </c>
      <c r="E11" s="11">
        <f>'აპარატი '!E11</f>
        <v>0</v>
      </c>
      <c r="F11" s="42">
        <f>'აპარატი '!F11</f>
        <v>0</v>
      </c>
      <c r="G11" s="42">
        <f>'აპარატი '!G11</f>
        <v>791.22511999999995</v>
      </c>
      <c r="H11" s="51" t="str">
        <f>'აპარატი '!H11</f>
        <v/>
      </c>
      <c r="I11" s="11">
        <f>'აპარატი '!I11</f>
        <v>0</v>
      </c>
      <c r="J11" s="11">
        <f>'აპარატი '!J11</f>
        <v>80.167360000000031</v>
      </c>
      <c r="K11" s="11">
        <f>'აპარატი '!K11</f>
        <v>791.22511999999995</v>
      </c>
      <c r="L11" s="42" t="str">
        <f>'აპარატი '!L11</f>
        <v/>
      </c>
      <c r="M11" s="51" t="str">
        <f>'აპარატი '!M11</f>
        <v/>
      </c>
      <c r="N11" s="61" t="str">
        <f>'აპარატი '!N11</f>
        <v/>
      </c>
      <c r="O11" s="51" t="str">
        <f>'აპარატი '!T11</f>
        <v/>
      </c>
      <c r="P11" s="11">
        <f>G11+'აპარატი '!O11-K11</f>
        <v>261.00000000000011</v>
      </c>
    </row>
    <row r="12" spans="1:16" s="6" customFormat="1" ht="18" x14ac:dyDescent="0.25">
      <c r="A12" s="6" t="str">
        <f>'აპარატი '!A12</f>
        <v>b</v>
      </c>
      <c r="B12" s="70">
        <f>'აპარატი '!B12</f>
        <v>0</v>
      </c>
      <c r="C12" s="29" t="str">
        <f>'აპარატი '!C12</f>
        <v>პროცენტი</v>
      </c>
      <c r="D12" s="12">
        <f>'აპარატი '!D12</f>
        <v>0</v>
      </c>
      <c r="E12" s="12">
        <f>'აპარატი '!E12</f>
        <v>0</v>
      </c>
      <c r="F12" s="43">
        <f>'აპარატი '!F12</f>
        <v>0</v>
      </c>
      <c r="G12" s="43">
        <f>'აპარატი '!G12</f>
        <v>0</v>
      </c>
      <c r="H12" s="52" t="str">
        <f>'აპარატი '!H12</f>
        <v/>
      </c>
      <c r="I12" s="12">
        <f>'აპარატი '!I12</f>
        <v>0</v>
      </c>
      <c r="J12" s="12">
        <f>'აპარატი '!J12</f>
        <v>0</v>
      </c>
      <c r="K12" s="12">
        <f>'აპარატი '!K12</f>
        <v>0</v>
      </c>
      <c r="L12" s="43">
        <f>'აპარატი '!L12</f>
        <v>0</v>
      </c>
      <c r="M12" s="52" t="str">
        <f>'აპარატი '!M12</f>
        <v/>
      </c>
      <c r="N12" s="62">
        <f>'აპარატი '!N12</f>
        <v>0</v>
      </c>
      <c r="O12" s="52" t="str">
        <f>'აპარატი '!T12</f>
        <v/>
      </c>
      <c r="P12" s="12">
        <f>G12+'აპარატი '!O12-K12</f>
        <v>0</v>
      </c>
    </row>
    <row r="13" spans="1:16" s="6" customFormat="1" ht="18" x14ac:dyDescent="0.25">
      <c r="A13" s="6" t="str">
        <f>'აპარატი '!A13</f>
        <v>b</v>
      </c>
      <c r="B13" s="70">
        <f>'აპარატი '!B13</f>
        <v>0</v>
      </c>
      <c r="C13" s="29" t="str">
        <f>'აპარატი '!C13</f>
        <v>სუბსიდიები</v>
      </c>
      <c r="D13" s="12">
        <f>'აპარატი '!D13</f>
        <v>0</v>
      </c>
      <c r="E13" s="12">
        <f>'აპარატი '!E13</f>
        <v>0</v>
      </c>
      <c r="F13" s="43">
        <f>'აპარატი '!F13</f>
        <v>0</v>
      </c>
      <c r="G13" s="43">
        <f>'აპარატი '!G13</f>
        <v>0</v>
      </c>
      <c r="H13" s="52" t="str">
        <f>'აპარატი '!H13</f>
        <v/>
      </c>
      <c r="I13" s="12">
        <f>'აპარატი '!I13</f>
        <v>0</v>
      </c>
      <c r="J13" s="12">
        <f>'აპარატი '!J13</f>
        <v>0</v>
      </c>
      <c r="K13" s="12">
        <f>'აპარატი '!K13</f>
        <v>0</v>
      </c>
      <c r="L13" s="43">
        <f>'აპარატი '!L13</f>
        <v>0</v>
      </c>
      <c r="M13" s="52" t="str">
        <f>'აპარატი '!M13</f>
        <v/>
      </c>
      <c r="N13" s="62">
        <f>'აპარატი '!N13</f>
        <v>0</v>
      </c>
      <c r="O13" s="52" t="str">
        <f>'აპარატი '!T13</f>
        <v/>
      </c>
      <c r="P13" s="12">
        <f>G13+'აპარატი '!O13-K13</f>
        <v>0</v>
      </c>
    </row>
    <row r="14" spans="1:16" s="6" customFormat="1" ht="18" x14ac:dyDescent="0.25">
      <c r="A14" s="6" t="str">
        <f>'აპარატი '!A14</f>
        <v>a</v>
      </c>
      <c r="B14" s="70">
        <f>'აპარატი '!B14</f>
        <v>0</v>
      </c>
      <c r="C14" s="29" t="str">
        <f>'აპარატი '!C14</f>
        <v>გრანტები</v>
      </c>
      <c r="D14" s="11">
        <f>'აპარატი '!D14</f>
        <v>1700</v>
      </c>
      <c r="E14" s="11">
        <f>'აპარატი '!E14</f>
        <v>1700</v>
      </c>
      <c r="F14" s="42">
        <f>'აპარატი '!F14</f>
        <v>1700</v>
      </c>
      <c r="G14" s="42">
        <f>'აპარატი '!G14</f>
        <v>1698.9616799999999</v>
      </c>
      <c r="H14" s="51">
        <f>'აპარატი '!H14</f>
        <v>0.99938922352941173</v>
      </c>
      <c r="I14" s="11">
        <f>'აპარატი '!I14</f>
        <v>0</v>
      </c>
      <c r="J14" s="11">
        <f>'აპარატი '!J14</f>
        <v>140</v>
      </c>
      <c r="K14" s="11">
        <f>'აპარატი '!K14</f>
        <v>0</v>
      </c>
      <c r="L14" s="42">
        <f>'აპარატი '!L14</f>
        <v>1.0383200000001125</v>
      </c>
      <c r="M14" s="51">
        <f>'აპარატი '!M14</f>
        <v>0.99938922352941173</v>
      </c>
      <c r="N14" s="61">
        <f>'აპარატი '!N14</f>
        <v>1.0383200000001125</v>
      </c>
      <c r="O14" s="51">
        <f>'აპარატი '!T14</f>
        <v>1.3386245176470588</v>
      </c>
      <c r="P14" s="11">
        <f>G14+'აპარატი '!O14-K14</f>
        <v>3257.9616799999999</v>
      </c>
    </row>
    <row r="15" spans="1:16" s="6" customFormat="1" ht="18" x14ac:dyDescent="0.25">
      <c r="A15" s="6" t="str">
        <f>'აპარატი '!A15</f>
        <v>a</v>
      </c>
      <c r="B15" s="70" t="str">
        <f>'აპარატი '!B15</f>
        <v/>
      </c>
      <c r="C15" s="29" t="str">
        <f>'აპარატი '!C15</f>
        <v>სოციალური უზრუნველყოფა</v>
      </c>
      <c r="D15" s="11">
        <f>'აპარატი '!D15</f>
        <v>70</v>
      </c>
      <c r="E15" s="11">
        <f>'აპარატი '!E15</f>
        <v>107</v>
      </c>
      <c r="F15" s="42">
        <f>'აპარატი '!F15</f>
        <v>94</v>
      </c>
      <c r="G15" s="42">
        <f>'აპარატი '!G15</f>
        <v>92.650919999999999</v>
      </c>
      <c r="H15" s="51">
        <f>'აპარატი '!H15</f>
        <v>0.98564808510638302</v>
      </c>
      <c r="I15" s="11">
        <f>'აპარატი '!I15</f>
        <v>0</v>
      </c>
      <c r="J15" s="11">
        <f>'აპარატი '!J15</f>
        <v>2.928289999999997</v>
      </c>
      <c r="K15" s="11">
        <f>'აპარატი '!K15</f>
        <v>7.7628399999999971</v>
      </c>
      <c r="L15" s="42">
        <f>'აპარატი '!L15</f>
        <v>1.3490800000000007</v>
      </c>
      <c r="M15" s="51">
        <f>'აპარატი '!M15</f>
        <v>0.86589644859813086</v>
      </c>
      <c r="N15" s="61">
        <f>'აპარატი '!N15</f>
        <v>14.349080000000001</v>
      </c>
      <c r="O15" s="51">
        <f>'აპარატი '!T15</f>
        <v>1.0004758878504674</v>
      </c>
      <c r="P15" s="11">
        <f>G15+'აპარატი '!O15-K15</f>
        <v>99.888080000000002</v>
      </c>
    </row>
    <row r="16" spans="1:16" s="6" customFormat="1" ht="18" x14ac:dyDescent="0.25">
      <c r="A16" s="6" t="str">
        <f>'აპარატი '!A16</f>
        <v>a</v>
      </c>
      <c r="B16" s="70" t="str">
        <f>'აპარატი '!B16</f>
        <v/>
      </c>
      <c r="C16" s="29" t="str">
        <f>'აპარატი '!C16</f>
        <v>სხვა ხარჯები</v>
      </c>
      <c r="D16" s="11">
        <f>'აპარატი '!D16</f>
        <v>20</v>
      </c>
      <c r="E16" s="11">
        <f>'აპარატი '!E16</f>
        <v>24.5</v>
      </c>
      <c r="F16" s="42">
        <f>'აპარატი '!F16</f>
        <v>19.5</v>
      </c>
      <c r="G16" s="42">
        <f>'აპარატი '!G16</f>
        <v>18.311040000000002</v>
      </c>
      <c r="H16" s="51">
        <f>'აპარატი '!H16</f>
        <v>0.93902769230769245</v>
      </c>
      <c r="I16" s="11">
        <f>'აპარატი '!I16</f>
        <v>0</v>
      </c>
      <c r="J16" s="11">
        <f>'აპარატი '!J16</f>
        <v>2.1638800000000007</v>
      </c>
      <c r="K16" s="11">
        <f>'აპარატი '!K16</f>
        <v>2.1638800000000025</v>
      </c>
      <c r="L16" s="42">
        <f>'აპარატი '!L16</f>
        <v>1.188959999999998</v>
      </c>
      <c r="M16" s="51">
        <f>'აპარატი '!M16</f>
        <v>0.74738938775510211</v>
      </c>
      <c r="N16" s="61">
        <f>'აპარატი '!N16</f>
        <v>6.188959999999998</v>
      </c>
      <c r="O16" s="51">
        <f>'აპარატი '!T16</f>
        <v>1.0602465306122451</v>
      </c>
      <c r="P16" s="11">
        <f>G16+'აპარატი '!O16-K16</f>
        <v>22.63916</v>
      </c>
    </row>
    <row r="17" spans="1:16" s="6" customFormat="1" ht="18" x14ac:dyDescent="0.25">
      <c r="A17" s="6" t="str">
        <f>'აპარატი '!A17</f>
        <v>a</v>
      </c>
      <c r="B17" s="69" t="str">
        <f>'აპარატი '!B17</f>
        <v/>
      </c>
      <c r="C17" s="8" t="str">
        <f>'აპარატი '!C17</f>
        <v>არაფინანსური აქტივების ზრდა</v>
      </c>
      <c r="D17" s="9">
        <f>'აპარატი '!D17</f>
        <v>20</v>
      </c>
      <c r="E17" s="9">
        <f>'აპარატი '!E17</f>
        <v>503.798</v>
      </c>
      <c r="F17" s="41">
        <f>'აპარატი '!F17</f>
        <v>14.598000000000001</v>
      </c>
      <c r="G17" s="41">
        <f>'აპარატი '!G17</f>
        <v>9.9169999999999998</v>
      </c>
      <c r="H17" s="50">
        <f>'აპარატი '!H17</f>
        <v>0.67933963556651589</v>
      </c>
      <c r="I17" s="9">
        <f>'აპარატი '!I17</f>
        <v>0</v>
      </c>
      <c r="J17" s="9">
        <f>'აპარატი '!J17</f>
        <v>0</v>
      </c>
      <c r="K17" s="9">
        <f>'აპარატი '!K17</f>
        <v>2.1789999999999994</v>
      </c>
      <c r="L17" s="41">
        <f>'აპარატი '!L17</f>
        <v>4.6810000000000009</v>
      </c>
      <c r="M17" s="50">
        <f>'აპარატი '!M17</f>
        <v>1.9684476714873819E-2</v>
      </c>
      <c r="N17" s="60">
        <f>'აპარატი '!N17</f>
        <v>493.88100000000003</v>
      </c>
      <c r="O17" s="50">
        <f>'აპარატი '!T17</f>
        <v>0.99606786847109352</v>
      </c>
      <c r="P17" s="9">
        <f>G17+'აპარატი '!O17-K17</f>
        <v>17.437999999999999</v>
      </c>
    </row>
    <row r="18" spans="1:16" s="6" customFormat="1" x14ac:dyDescent="0.25">
      <c r="A18" s="6" t="str">
        <f>'აპარატი '!A18</f>
        <v>b</v>
      </c>
      <c r="B18" s="69" t="str">
        <f>'აპარატი '!B18</f>
        <v/>
      </c>
      <c r="C18" s="13" t="str">
        <f>'აპარატი '!C18</f>
        <v>ფინანსური აქტივების ზრდა</v>
      </c>
      <c r="D18" s="14">
        <f>'აპარატი '!D18</f>
        <v>0</v>
      </c>
      <c r="E18" s="14">
        <f>'აპარატი '!E18</f>
        <v>0</v>
      </c>
      <c r="F18" s="44">
        <f>'აპარატი '!F18</f>
        <v>0</v>
      </c>
      <c r="G18" s="44">
        <f>'აპარატი '!G18</f>
        <v>0</v>
      </c>
      <c r="H18" s="53" t="str">
        <f>'აპარატი '!H18</f>
        <v/>
      </c>
      <c r="I18" s="14">
        <f>'აპარატი '!I18</f>
        <v>0</v>
      </c>
      <c r="J18" s="14">
        <f>'აპარატი '!J18</f>
        <v>0</v>
      </c>
      <c r="K18" s="14">
        <f>'აპარატი '!K18</f>
        <v>0</v>
      </c>
      <c r="L18" s="44">
        <f>'აპარატი '!L18</f>
        <v>0</v>
      </c>
      <c r="M18" s="53" t="str">
        <f>'აპარატი '!M18</f>
        <v/>
      </c>
      <c r="N18" s="63">
        <f>'აპარატი '!N18</f>
        <v>0</v>
      </c>
      <c r="O18" s="53" t="str">
        <f>'აპარატი '!T18</f>
        <v/>
      </c>
      <c r="P18" s="14">
        <f>G18+'აპარატი '!O18-K18</f>
        <v>0</v>
      </c>
    </row>
    <row r="19" spans="1:16" s="6" customFormat="1" ht="18.75" thickBot="1" x14ac:dyDescent="0.3">
      <c r="A19" s="6" t="str">
        <f>'აპარატი '!A19</f>
        <v>a</v>
      </c>
      <c r="B19" s="71" t="str">
        <f>'აპარატი '!B19</f>
        <v/>
      </c>
      <c r="C19" s="15" t="str">
        <f>'აპარატი '!C19</f>
        <v>ვალდებულებების კლება</v>
      </c>
      <c r="D19" s="16">
        <f>'აპარატი '!D19</f>
        <v>0</v>
      </c>
      <c r="E19" s="16">
        <f>'აპარატი '!E19</f>
        <v>15.885</v>
      </c>
      <c r="F19" s="45">
        <f>'აპარატი '!F19</f>
        <v>15.885</v>
      </c>
      <c r="G19" s="45">
        <f>'აპარატი '!G19</f>
        <v>15.839219999999999</v>
      </c>
      <c r="H19" s="54">
        <f>'აპარატი '!H19</f>
        <v>0.99711803588290837</v>
      </c>
      <c r="I19" s="16">
        <f>'აპარატი '!I19</f>
        <v>0</v>
      </c>
      <c r="J19" s="16">
        <f>'აპარატი '!J19</f>
        <v>0</v>
      </c>
      <c r="K19" s="16">
        <f>'აპარატი '!K19</f>
        <v>0</v>
      </c>
      <c r="L19" s="45">
        <f>'აპარატი '!L19</f>
        <v>4.5780000000000598E-2</v>
      </c>
      <c r="M19" s="54">
        <f>'აპარატი '!M19</f>
        <v>0.99711803588290837</v>
      </c>
      <c r="N19" s="64">
        <f>'აპარატი '!N19</f>
        <v>4.5780000000000598E-2</v>
      </c>
      <c r="O19" s="54">
        <f>'აპარატი '!T19</f>
        <v>0.99711803588290837</v>
      </c>
      <c r="P19" s="16">
        <f>G19+'აპარატი '!O19-K19</f>
        <v>15.839219999999999</v>
      </c>
    </row>
    <row r="20" spans="1:16" s="6" customFormat="1" ht="31.5" thickTop="1" thickBot="1" x14ac:dyDescent="0.3">
      <c r="A20" s="6" t="str">
        <f>'აპარატი '!A20</f>
        <v>a</v>
      </c>
      <c r="B20" s="67" t="str">
        <f>'აპარატი '!B20</f>
        <v>35 03 02 06 02</v>
      </c>
      <c r="C20" s="19" t="s">
        <v>137</v>
      </c>
      <c r="D20" s="7">
        <f>'აპარატი '!D20</f>
        <v>2025</v>
      </c>
      <c r="E20" s="7">
        <f>'აპარატი '!E20</f>
        <v>240.03</v>
      </c>
      <c r="F20" s="40">
        <f>'აპარატი '!F20</f>
        <v>240.03</v>
      </c>
      <c r="G20" s="40">
        <f>'აპარატი '!G20</f>
        <v>238.0359</v>
      </c>
      <c r="H20" s="49">
        <f>'აპარატი '!H20</f>
        <v>0.99169228846394197</v>
      </c>
      <c r="I20" s="7">
        <f>'აპარატი '!I20</f>
        <v>0</v>
      </c>
      <c r="J20" s="7">
        <f>'აპარატი '!J20</f>
        <v>0</v>
      </c>
      <c r="K20" s="7">
        <f>'აპარატი '!K20</f>
        <v>-1.9845100000000002</v>
      </c>
      <c r="L20" s="40">
        <f>'აპარატი '!L20</f>
        <v>1.9941000000000031</v>
      </c>
      <c r="M20" s="49">
        <f>'აპარატი '!M20</f>
        <v>0.99169228846394197</v>
      </c>
      <c r="N20" s="59">
        <f>'აპარატი '!N20</f>
        <v>1.9941000000000031</v>
      </c>
      <c r="O20" s="49">
        <f>'აპარატი '!T20</f>
        <v>0.99169228846394197</v>
      </c>
      <c r="P20" s="7">
        <f>G20+'აპარატი '!O20-K20</f>
        <v>240.02041</v>
      </c>
    </row>
    <row r="21" spans="1:16" s="6" customFormat="1" ht="18.75" thickTop="1" x14ac:dyDescent="0.25">
      <c r="A21" s="6" t="str">
        <f>'აპარატი '!A21</f>
        <v>b</v>
      </c>
      <c r="B21" s="69" t="str">
        <f>'აპარატი '!B21</f>
        <v/>
      </c>
      <c r="C21" s="8" t="str">
        <f>'აპარატი '!C21</f>
        <v>ხარჯები</v>
      </c>
      <c r="D21" s="9">
        <f>'აპარატი '!D21</f>
        <v>2025</v>
      </c>
      <c r="E21" s="9">
        <f>'აპარატი '!E21</f>
        <v>240.03</v>
      </c>
      <c r="F21" s="41">
        <f>'აპარატი '!F21</f>
        <v>240.03</v>
      </c>
      <c r="G21" s="41">
        <f>'აპარატი '!G21</f>
        <v>238.0359</v>
      </c>
      <c r="H21" s="50">
        <f>'აპარატი '!H21</f>
        <v>0.99169228846394197</v>
      </c>
      <c r="I21" s="9">
        <f>'აპარატი '!I21</f>
        <v>0</v>
      </c>
      <c r="J21" s="9">
        <f>'აპარატი '!J21</f>
        <v>0</v>
      </c>
      <c r="K21" s="9">
        <f>'აპარატი '!K21</f>
        <v>-1.9845100000000002</v>
      </c>
      <c r="L21" s="41">
        <f>'აპარატი '!L21</f>
        <v>1.9941000000000031</v>
      </c>
      <c r="M21" s="50">
        <f>'აპარატი '!M21</f>
        <v>0.99169228846394197</v>
      </c>
      <c r="N21" s="60">
        <f>'აპარატი '!N21</f>
        <v>1.9941000000000031</v>
      </c>
      <c r="O21" s="50">
        <f>'აპარატი '!T21</f>
        <v>0.99169228846394197</v>
      </c>
      <c r="P21" s="9">
        <f>G21+'აპარატი '!O21-K21</f>
        <v>240.02041</v>
      </c>
    </row>
    <row r="22" spans="1:16" s="6" customFormat="1" ht="18" x14ac:dyDescent="0.25">
      <c r="A22" s="6" t="str">
        <f>'აპარატი '!A22</f>
        <v>b</v>
      </c>
      <c r="B22" s="70" t="str">
        <f>'აპარატი '!B22</f>
        <v/>
      </c>
      <c r="C22" s="10" t="str">
        <f>'აპარატი '!C22</f>
        <v>შრომის ანაზღაურება</v>
      </c>
      <c r="D22" s="12">
        <f>'აპარატი '!D22</f>
        <v>0</v>
      </c>
      <c r="E22" s="12">
        <f>'აპარატი '!E22</f>
        <v>0</v>
      </c>
      <c r="F22" s="43">
        <f>'აპარატი '!F22</f>
        <v>0</v>
      </c>
      <c r="G22" s="43">
        <f>'აპარატი '!G22</f>
        <v>0</v>
      </c>
      <c r="H22" s="52" t="str">
        <f>'აპარატი '!H22</f>
        <v/>
      </c>
      <c r="I22" s="12">
        <f>'აპარატი '!I22</f>
        <v>0</v>
      </c>
      <c r="J22" s="12">
        <f>'აპარატი '!J22</f>
        <v>0</v>
      </c>
      <c r="K22" s="12">
        <f>'აპარატი '!K22</f>
        <v>0</v>
      </c>
      <c r="L22" s="43">
        <f>'აპარატი '!L22</f>
        <v>0</v>
      </c>
      <c r="M22" s="52" t="str">
        <f>'აპარატი '!M22</f>
        <v/>
      </c>
      <c r="N22" s="62">
        <f>'აპარატი '!N22</f>
        <v>0</v>
      </c>
      <c r="O22" s="52" t="str">
        <f>'აპარატი '!T22</f>
        <v/>
      </c>
      <c r="P22" s="12">
        <f>G22+'აპარატი '!O22-K22</f>
        <v>0</v>
      </c>
    </row>
    <row r="23" spans="1:16" s="6" customFormat="1" ht="18" x14ac:dyDescent="0.25">
      <c r="A23" s="6" t="str">
        <f>'აპარატი '!A23</f>
        <v>b</v>
      </c>
      <c r="B23" s="70" t="str">
        <f>'აპარატი '!B23</f>
        <v/>
      </c>
      <c r="C23" s="10" t="str">
        <f>'აპარატი '!C23</f>
        <v>საქონელი და მომსახურება</v>
      </c>
      <c r="D23" s="12">
        <f>'აპარატი '!D23</f>
        <v>0</v>
      </c>
      <c r="E23" s="12">
        <f>'აპარატი '!E23</f>
        <v>0</v>
      </c>
      <c r="F23" s="43">
        <f>'აპარატი '!F23</f>
        <v>0</v>
      </c>
      <c r="G23" s="43">
        <f>'აპარატი '!G23</f>
        <v>0</v>
      </c>
      <c r="H23" s="52" t="str">
        <f>'აპარატი '!H23</f>
        <v/>
      </c>
      <c r="I23" s="12">
        <f>'აპარატი '!I23</f>
        <v>0</v>
      </c>
      <c r="J23" s="12">
        <f>'აპარატი '!J23</f>
        <v>0</v>
      </c>
      <c r="K23" s="12">
        <f>'აპარატი '!K23</f>
        <v>0</v>
      </c>
      <c r="L23" s="43">
        <f>'აპარატი '!L23</f>
        <v>0</v>
      </c>
      <c r="M23" s="52" t="str">
        <f>'აპარატი '!M23</f>
        <v/>
      </c>
      <c r="N23" s="62">
        <f>'აპარატი '!N23</f>
        <v>0</v>
      </c>
      <c r="O23" s="52" t="str">
        <f>'აპარატი '!T23</f>
        <v/>
      </c>
      <c r="P23" s="12">
        <f>G23+'აპარატი '!O23-K23</f>
        <v>0</v>
      </c>
    </row>
    <row r="24" spans="1:16" s="6" customFormat="1" ht="18" x14ac:dyDescent="0.25">
      <c r="A24" s="6" t="str">
        <f>'აპარატი '!A24</f>
        <v>b</v>
      </c>
      <c r="B24" s="70" t="str">
        <f>'აპარატი '!B24</f>
        <v/>
      </c>
      <c r="C24" s="10" t="str">
        <f>'აპარატი '!C24</f>
        <v>პროცენტი</v>
      </c>
      <c r="D24" s="12">
        <f>'აპარატი '!D24</f>
        <v>0</v>
      </c>
      <c r="E24" s="12">
        <f>'აპარატი '!E24</f>
        <v>0</v>
      </c>
      <c r="F24" s="43">
        <f>'აპარატი '!F24</f>
        <v>0</v>
      </c>
      <c r="G24" s="43">
        <f>'აპარატი '!G24</f>
        <v>0</v>
      </c>
      <c r="H24" s="52" t="str">
        <f>'აპარატი '!H24</f>
        <v/>
      </c>
      <c r="I24" s="12">
        <f>'აპარატი '!I24</f>
        <v>0</v>
      </c>
      <c r="J24" s="12">
        <f>'აპარატი '!J24</f>
        <v>0</v>
      </c>
      <c r="K24" s="12">
        <f>'აპარატი '!K24</f>
        <v>0</v>
      </c>
      <c r="L24" s="43">
        <f>'აპარატი '!L24</f>
        <v>0</v>
      </c>
      <c r="M24" s="52" t="str">
        <f>'აპარატი '!M24</f>
        <v/>
      </c>
      <c r="N24" s="62">
        <f>'აპარატი '!N24</f>
        <v>0</v>
      </c>
      <c r="O24" s="52" t="str">
        <f>'აპარატი '!T24</f>
        <v/>
      </c>
      <c r="P24" s="12">
        <f>G24+'აპარატი '!O24-K24</f>
        <v>0</v>
      </c>
    </row>
    <row r="25" spans="1:16" s="6" customFormat="1" ht="18" x14ac:dyDescent="0.25">
      <c r="A25" s="6" t="str">
        <f>'აპარატი '!A25</f>
        <v>b</v>
      </c>
      <c r="B25" s="70" t="str">
        <f>'აპარატი '!B25</f>
        <v/>
      </c>
      <c r="C25" s="10" t="str">
        <f>'აპარატი '!C25</f>
        <v>სუბსიდიები</v>
      </c>
      <c r="D25" s="12">
        <f>'აპარატი '!D25</f>
        <v>0</v>
      </c>
      <c r="E25" s="12">
        <f>'აპარატი '!E25</f>
        <v>0</v>
      </c>
      <c r="F25" s="43">
        <f>'აპარატი '!F25</f>
        <v>0</v>
      </c>
      <c r="G25" s="43">
        <f>'აპარატი '!G25</f>
        <v>0</v>
      </c>
      <c r="H25" s="52" t="str">
        <f>'აპარატი '!H25</f>
        <v/>
      </c>
      <c r="I25" s="12">
        <f>'აპარატი '!I25</f>
        <v>0</v>
      </c>
      <c r="J25" s="12">
        <f>'აპარატი '!J25</f>
        <v>0</v>
      </c>
      <c r="K25" s="12">
        <f>'აპარატი '!K25</f>
        <v>0</v>
      </c>
      <c r="L25" s="43">
        <f>'აპარატი '!L25</f>
        <v>0</v>
      </c>
      <c r="M25" s="52" t="str">
        <f>'აპარატი '!M25</f>
        <v/>
      </c>
      <c r="N25" s="62">
        <f>'აპარატი '!N25</f>
        <v>0</v>
      </c>
      <c r="O25" s="52" t="str">
        <f>'აპარატი '!T25</f>
        <v/>
      </c>
      <c r="P25" s="12">
        <f>G25+'აპარატი '!O25-K25</f>
        <v>0</v>
      </c>
    </row>
    <row r="26" spans="1:16" s="6" customFormat="1" ht="18" x14ac:dyDescent="0.25">
      <c r="A26" s="6" t="str">
        <f>'აპარატი '!A26</f>
        <v>b</v>
      </c>
      <c r="B26" s="70" t="str">
        <f>'აპარატი '!B26</f>
        <v/>
      </c>
      <c r="C26" s="10" t="str">
        <f>'აპარატი '!C26</f>
        <v>გრანტები</v>
      </c>
      <c r="D26" s="12">
        <f>'აპარატი '!D26</f>
        <v>0</v>
      </c>
      <c r="E26" s="12">
        <f>'აპარატი '!E26</f>
        <v>0</v>
      </c>
      <c r="F26" s="43">
        <f>'აპარატი '!F26</f>
        <v>0</v>
      </c>
      <c r="G26" s="43">
        <f>'აპარატი '!G26</f>
        <v>0</v>
      </c>
      <c r="H26" s="52" t="str">
        <f>'აპარატი '!H26</f>
        <v/>
      </c>
      <c r="I26" s="12">
        <f>'აპარატი '!I26</f>
        <v>0</v>
      </c>
      <c r="J26" s="12">
        <f>'აპარატი '!J26</f>
        <v>0</v>
      </c>
      <c r="K26" s="12">
        <f>'აპარატი '!K26</f>
        <v>0</v>
      </c>
      <c r="L26" s="43">
        <f>'აპარატი '!L26</f>
        <v>0</v>
      </c>
      <c r="M26" s="52" t="str">
        <f>'აპარატი '!M26</f>
        <v/>
      </c>
      <c r="N26" s="62">
        <f>'აპარატი '!N26</f>
        <v>0</v>
      </c>
      <c r="O26" s="52" t="str">
        <f>'აპარატი '!T26</f>
        <v/>
      </c>
      <c r="P26" s="12">
        <f>G26+'აპარატი '!O26-K26</f>
        <v>0</v>
      </c>
    </row>
    <row r="27" spans="1:16" s="6" customFormat="1" ht="18" x14ac:dyDescent="0.25">
      <c r="A27" s="6" t="str">
        <f>'აპარატი '!A27</f>
        <v>b</v>
      </c>
      <c r="B27" s="70" t="str">
        <f>'აპარატი '!B27</f>
        <v/>
      </c>
      <c r="C27" s="10" t="str">
        <f>'აპარატი '!C27</f>
        <v>სოციალური უზრუნველყოფა</v>
      </c>
      <c r="D27" s="11">
        <f>'აპარატი '!D27</f>
        <v>2025</v>
      </c>
      <c r="E27" s="11">
        <f>'აპარატი '!E27</f>
        <v>240.03</v>
      </c>
      <c r="F27" s="42">
        <f>'აპარატი '!F27</f>
        <v>240.03</v>
      </c>
      <c r="G27" s="42">
        <f>'აპარატი '!G27</f>
        <v>238.0359</v>
      </c>
      <c r="H27" s="51">
        <f>'აპარატი '!H27</f>
        <v>0.99169228846394197</v>
      </c>
      <c r="I27" s="11">
        <f>'აპარატი '!I27</f>
        <v>0</v>
      </c>
      <c r="J27" s="11">
        <f>'აპარატი '!J27</f>
        <v>0</v>
      </c>
      <c r="K27" s="11">
        <f>'აპარატი '!K27</f>
        <v>-1.9845100000000002</v>
      </c>
      <c r="L27" s="42">
        <f>'აპარატი '!L27</f>
        <v>1.9941000000000031</v>
      </c>
      <c r="M27" s="51">
        <f>'აპარატი '!M27</f>
        <v>0.99169228846394197</v>
      </c>
      <c r="N27" s="61">
        <f>'აპარატი '!N27</f>
        <v>1.9941000000000031</v>
      </c>
      <c r="O27" s="51">
        <f>'აპარატი '!T27</f>
        <v>0.99169228846394197</v>
      </c>
      <c r="P27" s="11">
        <f>G27+'აპარატი '!O27-K27</f>
        <v>240.02041</v>
      </c>
    </row>
    <row r="28" spans="1:16" s="6" customFormat="1" ht="18" x14ac:dyDescent="0.25">
      <c r="A28" s="6" t="str">
        <f>'აპარატი '!A28</f>
        <v>b</v>
      </c>
      <c r="B28" s="70" t="str">
        <f>'აპარატი '!B28</f>
        <v/>
      </c>
      <c r="C28" s="10" t="str">
        <f>'აპარატი '!C28</f>
        <v>სხვა ხარჯები</v>
      </c>
      <c r="D28" s="12">
        <f>'აპარატი '!D28</f>
        <v>0</v>
      </c>
      <c r="E28" s="12">
        <f>'აპარატი '!E28</f>
        <v>0</v>
      </c>
      <c r="F28" s="43">
        <f>'აპარატი '!F28</f>
        <v>0</v>
      </c>
      <c r="G28" s="43">
        <f>'აპარატი '!G28</f>
        <v>0</v>
      </c>
      <c r="H28" s="52" t="str">
        <f>'აპარატი '!H28</f>
        <v/>
      </c>
      <c r="I28" s="12">
        <f>'აპარატი '!I28</f>
        <v>0</v>
      </c>
      <c r="J28" s="12">
        <f>'აპარატი '!J28</f>
        <v>0</v>
      </c>
      <c r="K28" s="12">
        <f>'აპარატი '!K28</f>
        <v>0</v>
      </c>
      <c r="L28" s="43">
        <f>'აპარატი '!L28</f>
        <v>0</v>
      </c>
      <c r="M28" s="52" t="str">
        <f>'აპარატი '!M28</f>
        <v/>
      </c>
      <c r="N28" s="62">
        <f>'აპარატი '!N28</f>
        <v>0</v>
      </c>
      <c r="O28" s="52" t="str">
        <f>'აპარატი '!T28</f>
        <v/>
      </c>
      <c r="P28" s="12">
        <f>G28+'აპარატი '!O28-K28</f>
        <v>0</v>
      </c>
    </row>
    <row r="29" spans="1:16" s="6" customFormat="1" x14ac:dyDescent="0.25">
      <c r="A29" s="6" t="str">
        <f>'აპარატი '!A29</f>
        <v>b</v>
      </c>
      <c r="B29" s="69" t="str">
        <f>'აპარატი '!B29</f>
        <v/>
      </c>
      <c r="C29" s="13" t="str">
        <f>'აპარატი '!C29</f>
        <v>არაფინანსური აქტივების ზრდა</v>
      </c>
      <c r="D29" s="14">
        <f>'აპარატი '!D29</f>
        <v>0</v>
      </c>
      <c r="E29" s="14">
        <f>'აპარატი '!E29</f>
        <v>0</v>
      </c>
      <c r="F29" s="44">
        <f>'აპარატი '!F29</f>
        <v>0</v>
      </c>
      <c r="G29" s="44">
        <f>'აპარატი '!G29</f>
        <v>0</v>
      </c>
      <c r="H29" s="53" t="str">
        <f>'აპარატი '!H29</f>
        <v/>
      </c>
      <c r="I29" s="14">
        <f>'აპარატი '!I29</f>
        <v>0</v>
      </c>
      <c r="J29" s="14">
        <f>'აპარატი '!J29</f>
        <v>0</v>
      </c>
      <c r="K29" s="14">
        <f>'აპარატი '!K29</f>
        <v>0</v>
      </c>
      <c r="L29" s="44">
        <f>'აპარატი '!L29</f>
        <v>0</v>
      </c>
      <c r="M29" s="53" t="str">
        <f>'აპარატი '!M29</f>
        <v/>
      </c>
      <c r="N29" s="63">
        <f>'აპარატი '!N29</f>
        <v>0</v>
      </c>
      <c r="O29" s="53" t="str">
        <f>'აპარატი '!T29</f>
        <v/>
      </c>
      <c r="P29" s="14">
        <f>G29+'აპარატი '!O29-K29</f>
        <v>0</v>
      </c>
    </row>
    <row r="30" spans="1:16" s="6" customFormat="1" x14ac:dyDescent="0.25">
      <c r="A30" s="6" t="str">
        <f>'აპარატი '!A30</f>
        <v>b</v>
      </c>
      <c r="B30" s="69" t="str">
        <f>'აპარატი '!B30</f>
        <v/>
      </c>
      <c r="C30" s="13" t="str">
        <f>'აპარატი '!C30</f>
        <v>ფინანსური აქტივების ზრდა</v>
      </c>
      <c r="D30" s="14">
        <f>'აპარატი '!D30</f>
        <v>0</v>
      </c>
      <c r="E30" s="14">
        <f>'აპარატი '!E30</f>
        <v>0</v>
      </c>
      <c r="F30" s="44">
        <f>'აპარატი '!F30</f>
        <v>0</v>
      </c>
      <c r="G30" s="44">
        <f>'აპარატი '!G30</f>
        <v>0</v>
      </c>
      <c r="H30" s="53" t="str">
        <f>'აპარატი '!H30</f>
        <v/>
      </c>
      <c r="I30" s="14">
        <f>'აპარატი '!I30</f>
        <v>0</v>
      </c>
      <c r="J30" s="14">
        <f>'აპარატი '!J30</f>
        <v>0</v>
      </c>
      <c r="K30" s="14">
        <f>'აპარატი '!K30</f>
        <v>0</v>
      </c>
      <c r="L30" s="44">
        <f>'აპარატი '!L30</f>
        <v>0</v>
      </c>
      <c r="M30" s="53" t="str">
        <f>'აპარატი '!M30</f>
        <v/>
      </c>
      <c r="N30" s="63">
        <f>'აპარატი '!N30</f>
        <v>0</v>
      </c>
      <c r="O30" s="53" t="str">
        <f>'აპარატი '!T30</f>
        <v/>
      </c>
      <c r="P30" s="14">
        <f>G30+'აპარატი '!O30-K30</f>
        <v>0</v>
      </c>
    </row>
    <row r="31" spans="1:16" s="6" customFormat="1" ht="15.75" thickBot="1" x14ac:dyDescent="0.3">
      <c r="A31" s="6" t="str">
        <f>'აპარატი '!A31</f>
        <v>b</v>
      </c>
      <c r="B31" s="71" t="str">
        <f>'აპარატი '!B31</f>
        <v/>
      </c>
      <c r="C31" s="17" t="str">
        <f>'აპარატი '!C31</f>
        <v>ვალდებულებების კლება</v>
      </c>
      <c r="D31" s="18">
        <f>'აპარატი '!D31</f>
        <v>0</v>
      </c>
      <c r="E31" s="18">
        <f>'აპარატი '!E31</f>
        <v>0</v>
      </c>
      <c r="F31" s="46">
        <f>'აპარატი '!F31</f>
        <v>0</v>
      </c>
      <c r="G31" s="46">
        <f>'აპარატი '!G31</f>
        <v>0</v>
      </c>
      <c r="H31" s="55" t="str">
        <f>'აპარატი '!H31</f>
        <v/>
      </c>
      <c r="I31" s="18">
        <f>'აპარატი '!I31</f>
        <v>0</v>
      </c>
      <c r="J31" s="18">
        <f>'აპარატი '!J31</f>
        <v>0</v>
      </c>
      <c r="K31" s="18">
        <f>'აპარატი '!K31</f>
        <v>0</v>
      </c>
      <c r="L31" s="46">
        <f>'აპარატი '!L31</f>
        <v>0</v>
      </c>
      <c r="M31" s="55" t="str">
        <f>'აპარატი '!M31</f>
        <v/>
      </c>
      <c r="N31" s="65">
        <f>'აპარატი '!N31</f>
        <v>0</v>
      </c>
      <c r="O31" s="55" t="str">
        <f>'აპარატი '!T31</f>
        <v/>
      </c>
      <c r="P31" s="18">
        <f>G31+'აპარატი '!O31-K31</f>
        <v>0</v>
      </c>
    </row>
    <row r="32" spans="1:16" s="6" customFormat="1" ht="33" thickTop="1" thickBot="1" x14ac:dyDescent="0.3">
      <c r="A32" s="6" t="str">
        <f>'აპარატი '!A32</f>
        <v>a</v>
      </c>
      <c r="B32" s="67" t="str">
        <f>'აპარატი '!B32</f>
        <v>35 03 03 04 02</v>
      </c>
      <c r="C32" s="19" t="s">
        <v>176</v>
      </c>
      <c r="D32" s="7">
        <f>'აპარატი '!D32</f>
        <v>15868</v>
      </c>
      <c r="E32" s="7">
        <f>'აპარატი '!E32</f>
        <v>6137.36</v>
      </c>
      <c r="F32" s="40">
        <f>'აპარატი '!F32</f>
        <v>6137.36</v>
      </c>
      <c r="G32" s="40">
        <f>'აპარატი '!G32</f>
        <v>6096.5168199999998</v>
      </c>
      <c r="H32" s="49">
        <f>'აპარატი '!H32</f>
        <v>0.99334515492003084</v>
      </c>
      <c r="I32" s="7">
        <f>'აპარატი '!I32</f>
        <v>0</v>
      </c>
      <c r="J32" s="7">
        <f>'აპარატი '!J32</f>
        <v>1405.6426299999994</v>
      </c>
      <c r="K32" s="7">
        <f>'აპარატი '!K32</f>
        <v>0</v>
      </c>
      <c r="L32" s="40">
        <f>'აპარატი '!L32</f>
        <v>40.843179999999847</v>
      </c>
      <c r="M32" s="49">
        <f>'აპარატი '!M32</f>
        <v>0.99334515492003084</v>
      </c>
      <c r="N32" s="59">
        <f>'აპარატი '!N32</f>
        <v>40.843179999999847</v>
      </c>
      <c r="O32" s="49">
        <f>'აპარატი '!T32</f>
        <v>0.99334515492003084</v>
      </c>
      <c r="P32" s="7">
        <f>G32+'აპარატი '!O32-K32</f>
        <v>6096.5168199999998</v>
      </c>
    </row>
    <row r="33" spans="1:16" s="6" customFormat="1" ht="18.75" thickTop="1" x14ac:dyDescent="0.25">
      <c r="A33" s="6" t="str">
        <f>'აპარატი '!A33</f>
        <v>b</v>
      </c>
      <c r="B33" s="69" t="str">
        <f>'აპარატი '!B33</f>
        <v/>
      </c>
      <c r="C33" s="8" t="str">
        <f>'აპარატი '!C33</f>
        <v>ხარჯები</v>
      </c>
      <c r="D33" s="9">
        <f>'აპარატი '!D33</f>
        <v>15868</v>
      </c>
      <c r="E33" s="9">
        <f>'აპარატი '!E33</f>
        <v>6129.1819999999998</v>
      </c>
      <c r="F33" s="41">
        <f>'აპარატი '!F33</f>
        <v>6129.1819999999998</v>
      </c>
      <c r="G33" s="41">
        <f>'აპარატი '!G33</f>
        <v>6088.3559500000001</v>
      </c>
      <c r="H33" s="50">
        <f>'აპარატი '!H33</f>
        <v>0.99333907036860714</v>
      </c>
      <c r="I33" s="9">
        <f>'აპარატი '!I33</f>
        <v>0</v>
      </c>
      <c r="J33" s="9">
        <f>'აპარატი '!J33</f>
        <v>1405.6426299999994</v>
      </c>
      <c r="K33" s="9">
        <f>'აპარატი '!K33</f>
        <v>0</v>
      </c>
      <c r="L33" s="41">
        <f>'აპარატი '!L33</f>
        <v>40.826049999999668</v>
      </c>
      <c r="M33" s="50">
        <f>'აპარატი '!M33</f>
        <v>0.99333907036860714</v>
      </c>
      <c r="N33" s="60">
        <f>'აპარატი '!N33</f>
        <v>40.826049999999668</v>
      </c>
      <c r="O33" s="50">
        <f>'აპარატი '!T33</f>
        <v>0.99333907036860714</v>
      </c>
      <c r="P33" s="9">
        <f>G33+'აპარატი '!O33-K33</f>
        <v>6088.3559500000001</v>
      </c>
    </row>
    <row r="34" spans="1:16" s="6" customFormat="1" ht="18" x14ac:dyDescent="0.25">
      <c r="A34" s="6" t="str">
        <f>'აპარატი '!A34</f>
        <v>b</v>
      </c>
      <c r="B34" s="70" t="str">
        <f>'აპარატი '!B34</f>
        <v/>
      </c>
      <c r="C34" s="10" t="str">
        <f>'აპარატი '!C34</f>
        <v>შრომის ანაზღაურება</v>
      </c>
      <c r="D34" s="12">
        <f>'აპარატი '!D34</f>
        <v>0</v>
      </c>
      <c r="E34" s="12">
        <f>'აპარატი '!E34</f>
        <v>0</v>
      </c>
      <c r="F34" s="43">
        <f>'აპარატი '!F34</f>
        <v>0</v>
      </c>
      <c r="G34" s="43">
        <f>'აპარატი '!G34</f>
        <v>0</v>
      </c>
      <c r="H34" s="52" t="str">
        <f>'აპარატი '!H34</f>
        <v/>
      </c>
      <c r="I34" s="12">
        <f>'აპარატი '!I34</f>
        <v>0</v>
      </c>
      <c r="J34" s="12">
        <f>'აპარატი '!J34</f>
        <v>0</v>
      </c>
      <c r="K34" s="12">
        <f>'აპარატი '!K34</f>
        <v>0</v>
      </c>
      <c r="L34" s="43">
        <f>'აპარატი '!L34</f>
        <v>0</v>
      </c>
      <c r="M34" s="52" t="str">
        <f>'აპარატი '!M34</f>
        <v/>
      </c>
      <c r="N34" s="62">
        <f>'აპარატი '!N34</f>
        <v>0</v>
      </c>
      <c r="O34" s="52" t="str">
        <f>'აპარატი '!T34</f>
        <v/>
      </c>
      <c r="P34" s="12">
        <f>G34+'აპარატი '!O34-K34</f>
        <v>0</v>
      </c>
    </row>
    <row r="35" spans="1:16" s="6" customFormat="1" ht="18" x14ac:dyDescent="0.25">
      <c r="A35" s="6" t="str">
        <f>'აპარატი '!A35</f>
        <v>b</v>
      </c>
      <c r="B35" s="70" t="str">
        <f>'აპარატი '!B35</f>
        <v/>
      </c>
      <c r="C35" s="10" t="str">
        <f>'აპარატი '!C35</f>
        <v>საქონელი და მომსახურება</v>
      </c>
      <c r="D35" s="12">
        <f>'აპარატი '!D35</f>
        <v>0</v>
      </c>
      <c r="E35" s="12">
        <f>'აპარატი '!E35</f>
        <v>0</v>
      </c>
      <c r="F35" s="43">
        <f>'აპარატი '!F35</f>
        <v>0</v>
      </c>
      <c r="G35" s="43">
        <f>'აპარატი '!G35</f>
        <v>0</v>
      </c>
      <c r="H35" s="52" t="str">
        <f>'აპარატი '!H35</f>
        <v/>
      </c>
      <c r="I35" s="12">
        <f>'აპარატი '!I35</f>
        <v>0</v>
      </c>
      <c r="J35" s="12">
        <f>'აპარატი '!J35</f>
        <v>0</v>
      </c>
      <c r="K35" s="12">
        <f>'აპარატი '!K35</f>
        <v>0</v>
      </c>
      <c r="L35" s="43">
        <f>'აპარატი '!L35</f>
        <v>0</v>
      </c>
      <c r="M35" s="52" t="str">
        <f>'აპარატი '!M35</f>
        <v/>
      </c>
      <c r="N35" s="62">
        <f>'აპარატი '!N35</f>
        <v>0</v>
      </c>
      <c r="O35" s="52" t="str">
        <f>'აპარატი '!T35</f>
        <v/>
      </c>
      <c r="P35" s="12">
        <f>G35+'აპარატი '!O35-K35</f>
        <v>0</v>
      </c>
    </row>
    <row r="36" spans="1:16" s="6" customFormat="1" ht="18" x14ac:dyDescent="0.25">
      <c r="A36" s="6" t="str">
        <f>'აპარატი '!A36</f>
        <v>b</v>
      </c>
      <c r="B36" s="70" t="str">
        <f>'აპარატი '!B36</f>
        <v/>
      </c>
      <c r="C36" s="10" t="str">
        <f>'აპარატი '!C36</f>
        <v>პროცენტი</v>
      </c>
      <c r="D36" s="12">
        <f>'აპარატი '!D36</f>
        <v>0</v>
      </c>
      <c r="E36" s="12">
        <f>'აპარატი '!E36</f>
        <v>0</v>
      </c>
      <c r="F36" s="43">
        <f>'აპარატი '!F36</f>
        <v>0</v>
      </c>
      <c r="G36" s="43">
        <f>'აპარატი '!G36</f>
        <v>0</v>
      </c>
      <c r="H36" s="52" t="str">
        <f>'აპარატი '!H36</f>
        <v/>
      </c>
      <c r="I36" s="12">
        <f>'აპარატი '!I36</f>
        <v>0</v>
      </c>
      <c r="J36" s="12">
        <f>'აპარატი '!J36</f>
        <v>0</v>
      </c>
      <c r="K36" s="12">
        <f>'აპარატი '!K36</f>
        <v>0</v>
      </c>
      <c r="L36" s="43">
        <f>'აპარატი '!L36</f>
        <v>0</v>
      </c>
      <c r="M36" s="52" t="str">
        <f>'აპარატი '!M36</f>
        <v/>
      </c>
      <c r="N36" s="62">
        <f>'აპარატი '!N36</f>
        <v>0</v>
      </c>
      <c r="O36" s="52" t="str">
        <f>'აპარატი '!T36</f>
        <v/>
      </c>
      <c r="P36" s="12">
        <f>G36+'აპარატი '!O36-K36</f>
        <v>0</v>
      </c>
    </row>
    <row r="37" spans="1:16" s="6" customFormat="1" ht="18" x14ac:dyDescent="0.25">
      <c r="A37" s="6" t="str">
        <f>'აპარატი '!A37</f>
        <v>b</v>
      </c>
      <c r="B37" s="70" t="str">
        <f>'აპარატი '!B37</f>
        <v/>
      </c>
      <c r="C37" s="10" t="str">
        <f>'აპარატი '!C37</f>
        <v>სუბსიდიები</v>
      </c>
      <c r="D37" s="12">
        <f>'აპარატი '!D37</f>
        <v>0</v>
      </c>
      <c r="E37" s="12">
        <f>'აპარატი '!E37</f>
        <v>0</v>
      </c>
      <c r="F37" s="43">
        <f>'აპარატი '!F37</f>
        <v>0</v>
      </c>
      <c r="G37" s="43">
        <f>'აპარატი '!G37</f>
        <v>0</v>
      </c>
      <c r="H37" s="52" t="str">
        <f>'აპარატი '!H37</f>
        <v/>
      </c>
      <c r="I37" s="12">
        <f>'აპარატი '!I37</f>
        <v>0</v>
      </c>
      <c r="J37" s="12">
        <f>'აპარატი '!J37</f>
        <v>0</v>
      </c>
      <c r="K37" s="12">
        <f>'აპარატი '!K37</f>
        <v>0</v>
      </c>
      <c r="L37" s="43">
        <f>'აპარატი '!L37</f>
        <v>0</v>
      </c>
      <c r="M37" s="52" t="str">
        <f>'აპარატი '!M37</f>
        <v/>
      </c>
      <c r="N37" s="62">
        <f>'აპარატი '!N37</f>
        <v>0</v>
      </c>
      <c r="O37" s="52" t="str">
        <f>'აპარატი '!T37</f>
        <v/>
      </c>
      <c r="P37" s="12">
        <f>G37+'აპარატი '!O37-K37</f>
        <v>0</v>
      </c>
    </row>
    <row r="38" spans="1:16" s="6" customFormat="1" ht="18" x14ac:dyDescent="0.25">
      <c r="A38" s="6" t="str">
        <f>'აპარატი '!A38</f>
        <v>b</v>
      </c>
      <c r="B38" s="70" t="str">
        <f>'აპარატი '!B38</f>
        <v/>
      </c>
      <c r="C38" s="10" t="str">
        <f>'აპარატი '!C38</f>
        <v>გრანტები</v>
      </c>
      <c r="D38" s="12">
        <f>'აპარატი '!D38</f>
        <v>0</v>
      </c>
      <c r="E38" s="12">
        <f>'აპარატი '!E38</f>
        <v>0</v>
      </c>
      <c r="F38" s="43">
        <f>'აპარატი '!F38</f>
        <v>0</v>
      </c>
      <c r="G38" s="43">
        <f>'აპარატი '!G38</f>
        <v>0</v>
      </c>
      <c r="H38" s="52" t="str">
        <f>'აპარატი '!H38</f>
        <v/>
      </c>
      <c r="I38" s="12">
        <f>'აპარატი '!I38</f>
        <v>0</v>
      </c>
      <c r="J38" s="12">
        <f>'აპარატი '!J38</f>
        <v>0</v>
      </c>
      <c r="K38" s="12">
        <f>'აპარატი '!K38</f>
        <v>0</v>
      </c>
      <c r="L38" s="43">
        <f>'აპარატი '!L38</f>
        <v>0</v>
      </c>
      <c r="M38" s="52" t="str">
        <f>'აპარატი '!M38</f>
        <v/>
      </c>
      <c r="N38" s="62">
        <f>'აპარატი '!N38</f>
        <v>0</v>
      </c>
      <c r="O38" s="52" t="str">
        <f>'აპარატი '!T38</f>
        <v/>
      </c>
      <c r="P38" s="12">
        <f>G38+'აპარატი '!O38-K38</f>
        <v>0</v>
      </c>
    </row>
    <row r="39" spans="1:16" s="6" customFormat="1" ht="18" x14ac:dyDescent="0.25">
      <c r="A39" s="6" t="str">
        <f>'აპარატი '!A39</f>
        <v>b</v>
      </c>
      <c r="B39" s="70" t="str">
        <f>'აპარატი '!B39</f>
        <v/>
      </c>
      <c r="C39" s="10" t="str">
        <f>'აპარატი '!C39</f>
        <v>სოციალური უზრუნველყოფა</v>
      </c>
      <c r="D39" s="11">
        <f>'აპარატი '!D39</f>
        <v>15868</v>
      </c>
      <c r="E39" s="11">
        <f>'აპარატი '!E39</f>
        <v>6129.1819999999998</v>
      </c>
      <c r="F39" s="42">
        <f>'აპარატი '!F39</f>
        <v>6129.1819999999998</v>
      </c>
      <c r="G39" s="42">
        <f>'აპარატი '!G39</f>
        <v>6088.3559500000001</v>
      </c>
      <c r="H39" s="51">
        <f>'აპარატი '!H39</f>
        <v>0.99333907036860714</v>
      </c>
      <c r="I39" s="11">
        <f>'აპარატი '!I39</f>
        <v>0</v>
      </c>
      <c r="J39" s="11">
        <f>'აპარატი '!J39</f>
        <v>1405.6426299999994</v>
      </c>
      <c r="K39" s="11">
        <f>'აპარატი '!K39</f>
        <v>0</v>
      </c>
      <c r="L39" s="42">
        <f>'აპარატი '!L39</f>
        <v>40.826049999999668</v>
      </c>
      <c r="M39" s="51">
        <f>'აპარატი '!M39</f>
        <v>0.99333907036860714</v>
      </c>
      <c r="N39" s="61">
        <f>'აპარატი '!N39</f>
        <v>40.826049999999668</v>
      </c>
      <c r="O39" s="51">
        <f>'აპარატი '!T39</f>
        <v>0.99333907036860714</v>
      </c>
      <c r="P39" s="11">
        <f>G39+'აპარატი '!O39-K39</f>
        <v>6088.3559500000001</v>
      </c>
    </row>
    <row r="40" spans="1:16" s="6" customFormat="1" ht="18" x14ac:dyDescent="0.25">
      <c r="A40" s="6" t="str">
        <f>'აპარატი '!A40</f>
        <v>b</v>
      </c>
      <c r="B40" s="70" t="str">
        <f>'აპარატი '!B40</f>
        <v/>
      </c>
      <c r="C40" s="10" t="str">
        <f>'აპარატი '!C40</f>
        <v>სხვა ხარჯები</v>
      </c>
      <c r="D40" s="12">
        <f>'აპარატი '!D40</f>
        <v>0</v>
      </c>
      <c r="E40" s="12">
        <f>'აპარატი '!E40</f>
        <v>0</v>
      </c>
      <c r="F40" s="43">
        <f>'აპარატი '!F40</f>
        <v>0</v>
      </c>
      <c r="G40" s="43">
        <f>'აპარატი '!G40</f>
        <v>0</v>
      </c>
      <c r="H40" s="52" t="str">
        <f>'აპარატი '!H40</f>
        <v/>
      </c>
      <c r="I40" s="12">
        <f>'აპარატი '!I40</f>
        <v>0</v>
      </c>
      <c r="J40" s="12">
        <f>'აპარატი '!J40</f>
        <v>0</v>
      </c>
      <c r="K40" s="12">
        <f>'აპარატი '!K40</f>
        <v>0</v>
      </c>
      <c r="L40" s="43">
        <f>'აპარატი '!L40</f>
        <v>0</v>
      </c>
      <c r="M40" s="52" t="str">
        <f>'აპარატი '!M40</f>
        <v/>
      </c>
      <c r="N40" s="62">
        <f>'აპარატი '!N40</f>
        <v>0</v>
      </c>
      <c r="O40" s="52" t="str">
        <f>'აპარატი '!T40</f>
        <v/>
      </c>
      <c r="P40" s="12">
        <f>G40+'აპარატი '!O40-K40</f>
        <v>0</v>
      </c>
    </row>
    <row r="41" spans="1:16" s="6" customFormat="1" x14ac:dyDescent="0.25">
      <c r="A41" s="6" t="str">
        <f>'აპარატი '!A41</f>
        <v>b</v>
      </c>
      <c r="B41" s="69" t="str">
        <f>'აპარატი '!B41</f>
        <v/>
      </c>
      <c r="C41" s="13" t="str">
        <f>'აპარატი '!C41</f>
        <v>არაფინანსური აქტივების ზრდა</v>
      </c>
      <c r="D41" s="14">
        <f>'აპარატი '!D41</f>
        <v>0</v>
      </c>
      <c r="E41" s="14">
        <f>'აპარატი '!E41</f>
        <v>0</v>
      </c>
      <c r="F41" s="44">
        <f>'აპარატი '!F41</f>
        <v>0</v>
      </c>
      <c r="G41" s="44">
        <f>'აპარატი '!G41</f>
        <v>0</v>
      </c>
      <c r="H41" s="53" t="str">
        <f>'აპარატი '!H41</f>
        <v/>
      </c>
      <c r="I41" s="14">
        <f>'აპარატი '!I41</f>
        <v>0</v>
      </c>
      <c r="J41" s="14">
        <f>'აპარატი '!J41</f>
        <v>0</v>
      </c>
      <c r="K41" s="14">
        <f>'აპარატი '!K41</f>
        <v>0</v>
      </c>
      <c r="L41" s="44">
        <f>'აპარატი '!L41</f>
        <v>0</v>
      </c>
      <c r="M41" s="53" t="str">
        <f>'აპარატი '!M41</f>
        <v/>
      </c>
      <c r="N41" s="63">
        <f>'აპარატი '!N41</f>
        <v>0</v>
      </c>
      <c r="O41" s="53" t="str">
        <f>'აპარატი '!T41</f>
        <v/>
      </c>
      <c r="P41" s="14">
        <f>G41+'აპარატი '!O41-K41</f>
        <v>0</v>
      </c>
    </row>
    <row r="42" spans="1:16" s="6" customFormat="1" x14ac:dyDescent="0.25">
      <c r="A42" s="6" t="str">
        <f>'აპარატი '!A42</f>
        <v>b</v>
      </c>
      <c r="B42" s="69" t="str">
        <f>'აპარატი '!B42</f>
        <v/>
      </c>
      <c r="C42" s="13" t="str">
        <f>'აპარატი '!C42</f>
        <v>ფინანსური აქტივების ზრდა</v>
      </c>
      <c r="D42" s="14">
        <f>'აპარატი '!D42</f>
        <v>0</v>
      </c>
      <c r="E42" s="14">
        <f>'აპარატი '!E42</f>
        <v>0</v>
      </c>
      <c r="F42" s="44">
        <f>'აპარატი '!F42</f>
        <v>0</v>
      </c>
      <c r="G42" s="44">
        <f>'აპარატი '!G42</f>
        <v>0</v>
      </c>
      <c r="H42" s="53" t="str">
        <f>'აპარატი '!H42</f>
        <v/>
      </c>
      <c r="I42" s="14">
        <f>'აპარატი '!I42</f>
        <v>0</v>
      </c>
      <c r="J42" s="14">
        <f>'აპარატი '!J42</f>
        <v>0</v>
      </c>
      <c r="K42" s="14">
        <f>'აპარატი '!K42</f>
        <v>0</v>
      </c>
      <c r="L42" s="44">
        <f>'აპარატი '!L42</f>
        <v>0</v>
      </c>
      <c r="M42" s="53" t="str">
        <f>'აპარატი '!M42</f>
        <v/>
      </c>
      <c r="N42" s="63">
        <f>'აპარატი '!N42</f>
        <v>0</v>
      </c>
      <c r="O42" s="53" t="str">
        <f>'აპარატი '!T42</f>
        <v/>
      </c>
      <c r="P42" s="14">
        <f>G42+'აპარატი '!O42-K42</f>
        <v>0</v>
      </c>
    </row>
    <row r="43" spans="1:16" s="6" customFormat="1" ht="18.75" thickBot="1" x14ac:dyDescent="0.3">
      <c r="A43" s="6" t="str">
        <f>'აპარატი '!A43</f>
        <v>b</v>
      </c>
      <c r="B43" s="71" t="str">
        <f>'აპარატი '!B43</f>
        <v/>
      </c>
      <c r="C43" s="15" t="str">
        <f>'აპარატი '!C43</f>
        <v>ვალდებულებების კლება</v>
      </c>
      <c r="D43" s="16">
        <f>'აპარატი '!D43</f>
        <v>0</v>
      </c>
      <c r="E43" s="16">
        <f>'აპარატი '!E43</f>
        <v>8.1780000000000008</v>
      </c>
      <c r="F43" s="45">
        <f>'აპარატი '!F43</f>
        <v>8.1780000000000008</v>
      </c>
      <c r="G43" s="45">
        <f>'აპარატი '!G43</f>
        <v>8.1608699999999992</v>
      </c>
      <c r="H43" s="54">
        <f>'აპარატი '!H43</f>
        <v>0.99790535583272177</v>
      </c>
      <c r="I43" s="16">
        <f>'აპარატი '!I43</f>
        <v>0</v>
      </c>
      <c r="J43" s="16">
        <f>'აპარატი '!J43</f>
        <v>0</v>
      </c>
      <c r="K43" s="16">
        <f>'აპარატი '!K43</f>
        <v>0</v>
      </c>
      <c r="L43" s="45">
        <f>'აპარატი '!L43</f>
        <v>1.7130000000001644E-2</v>
      </c>
      <c r="M43" s="54">
        <f>'აპარატი '!M43</f>
        <v>0.99790535583272177</v>
      </c>
      <c r="N43" s="64">
        <f>'აპარატი '!N43</f>
        <v>1.7130000000001644E-2</v>
      </c>
      <c r="O43" s="54">
        <f>'აპარატი '!T43</f>
        <v>0.99790535583272177</v>
      </c>
      <c r="P43" s="16">
        <f>G43+'აპარატი '!O43-K43</f>
        <v>8.1608699999999992</v>
      </c>
    </row>
    <row r="44" spans="1:16" s="24" customFormat="1" ht="56.25" customHeight="1" thickTop="1" thickBot="1" x14ac:dyDescent="0.3">
      <c r="A44" s="6" t="str">
        <f>'აპარატი '!A44</f>
        <v>a</v>
      </c>
      <c r="B44" s="67" t="str">
        <f>'აპარატი '!B44</f>
        <v>35 03 04 01</v>
      </c>
      <c r="C44" s="19" t="str">
        <f>'აპარატი '!C44</f>
        <v>დიპლომისშემდგომი სამედიცინო განათლების რეფორმის მხარდაჭერა</v>
      </c>
      <c r="D44" s="7">
        <f>'აპარატი '!D44</f>
        <v>1000</v>
      </c>
      <c r="E44" s="7">
        <f>'აპარატი '!E44</f>
        <v>949</v>
      </c>
      <c r="F44" s="40">
        <f>'აპარატი '!F44</f>
        <v>653</v>
      </c>
      <c r="G44" s="40">
        <f>'აპარატი '!G44</f>
        <v>12.286950000000001</v>
      </c>
      <c r="H44" s="49">
        <f>'აპარატი '!H44</f>
        <v>1.8816156202143951E-2</v>
      </c>
      <c r="I44" s="7">
        <f>'აპარატი '!I44</f>
        <v>0</v>
      </c>
      <c r="J44" s="7">
        <f>'აპარატი '!J44</f>
        <v>0</v>
      </c>
      <c r="K44" s="7">
        <f>'აპარატი '!K44</f>
        <v>0</v>
      </c>
      <c r="L44" s="40">
        <f>'აპარატი '!L44</f>
        <v>640.71304999999995</v>
      </c>
      <c r="M44" s="49">
        <f>'აპარატი '!M44</f>
        <v>1.2947260273972604E-2</v>
      </c>
      <c r="N44" s="59">
        <f>'აპარატი '!N44</f>
        <v>936.71304999999995</v>
      </c>
      <c r="O44" s="49">
        <f>'აპარატი '!T44</f>
        <v>4.698308746048472E-2</v>
      </c>
      <c r="P44" s="7">
        <f>G44+'აპარატი '!O44-K44</f>
        <v>28.48695</v>
      </c>
    </row>
    <row r="45" spans="1:16" s="24" customFormat="1" ht="18.75" thickTop="1" x14ac:dyDescent="0.25">
      <c r="A45" s="6" t="str">
        <f>'აპარატი '!A45</f>
        <v>b</v>
      </c>
      <c r="B45" s="69" t="str">
        <f>'აპარატი '!B45</f>
        <v/>
      </c>
      <c r="C45" s="8" t="str">
        <f>'აპარატი '!C45</f>
        <v>ხარჯები</v>
      </c>
      <c r="D45" s="9">
        <f>'აპარატი '!D45</f>
        <v>1000</v>
      </c>
      <c r="E45" s="9">
        <f>'აპარატი '!E45</f>
        <v>949</v>
      </c>
      <c r="F45" s="41">
        <f>'აპარატი '!F45</f>
        <v>653</v>
      </c>
      <c r="G45" s="41">
        <f>'აპარატი '!G45</f>
        <v>12.286950000000001</v>
      </c>
      <c r="H45" s="50">
        <f>'აპარატი '!H45</f>
        <v>1.8816156202143951E-2</v>
      </c>
      <c r="I45" s="9">
        <f>'აპარატი '!I45</f>
        <v>0</v>
      </c>
      <c r="J45" s="9">
        <f>'აპარატი '!J45</f>
        <v>0</v>
      </c>
      <c r="K45" s="9">
        <f>'აპარატი '!K45</f>
        <v>0</v>
      </c>
      <c r="L45" s="41">
        <f>'აპარატი '!L45</f>
        <v>640.71304999999995</v>
      </c>
      <c r="M45" s="50">
        <f>'აპარატი '!M45</f>
        <v>1.2947260273972604E-2</v>
      </c>
      <c r="N45" s="60">
        <f>'აპარატი '!N45</f>
        <v>936.71304999999995</v>
      </c>
      <c r="O45" s="50">
        <f>'აპარატი '!T45</f>
        <v>4.698308746048472E-2</v>
      </c>
      <c r="P45" s="9">
        <f>G45+'აპარატი '!O45-K45</f>
        <v>28.48695</v>
      </c>
    </row>
    <row r="46" spans="1:16" s="24" customFormat="1" ht="18" x14ac:dyDescent="0.25">
      <c r="A46" s="6" t="str">
        <f>'აპარატი '!A46</f>
        <v>b</v>
      </c>
      <c r="B46" s="70" t="str">
        <f>'აპარატი '!B46</f>
        <v/>
      </c>
      <c r="C46" s="10" t="str">
        <f>'აპარატი '!C46</f>
        <v>შრომის ანაზღაურება</v>
      </c>
      <c r="D46" s="12">
        <f>'აპარატი '!D46</f>
        <v>0</v>
      </c>
      <c r="E46" s="12">
        <f>'აპარატი '!E46</f>
        <v>0</v>
      </c>
      <c r="F46" s="43">
        <f>'აპარატი '!F46</f>
        <v>0</v>
      </c>
      <c r="G46" s="43">
        <f>'აპარატი '!G46</f>
        <v>0</v>
      </c>
      <c r="H46" s="52" t="str">
        <f>'აპარატი '!H46</f>
        <v/>
      </c>
      <c r="I46" s="12">
        <f>'აპარატი '!I46</f>
        <v>0</v>
      </c>
      <c r="J46" s="12">
        <f>'აპარატი '!J46</f>
        <v>0</v>
      </c>
      <c r="K46" s="12">
        <f>'აპარატი '!K46</f>
        <v>0</v>
      </c>
      <c r="L46" s="43">
        <f>'აპარატი '!L46</f>
        <v>0</v>
      </c>
      <c r="M46" s="52" t="str">
        <f>'აპარატი '!M46</f>
        <v/>
      </c>
      <c r="N46" s="62">
        <f>'აპარატი '!N46</f>
        <v>0</v>
      </c>
      <c r="O46" s="52" t="str">
        <f>'აპარატი '!T46</f>
        <v/>
      </c>
      <c r="P46" s="12">
        <f>G46+'აპარატი '!O46-K46</f>
        <v>0</v>
      </c>
    </row>
    <row r="47" spans="1:16" s="24" customFormat="1" ht="18" x14ac:dyDescent="0.25">
      <c r="A47" s="6" t="str">
        <f>'აპარატი '!A47</f>
        <v>b</v>
      </c>
      <c r="B47" s="70" t="str">
        <f>'აპარატი '!B47</f>
        <v/>
      </c>
      <c r="C47" s="10" t="str">
        <f>'აპარატი '!C47</f>
        <v>საქონელი და მომსახურება</v>
      </c>
      <c r="D47" s="11">
        <f>'აპარატი '!D47</f>
        <v>1000</v>
      </c>
      <c r="E47" s="11">
        <f>'აპარატი '!E47</f>
        <v>916.6</v>
      </c>
      <c r="F47" s="42">
        <f>'აპარატი '!F47</f>
        <v>620.6</v>
      </c>
      <c r="G47" s="42">
        <f>'აპარატი '!G47</f>
        <v>0</v>
      </c>
      <c r="H47" s="51">
        <f>'აპარატი '!H47</f>
        <v>0</v>
      </c>
      <c r="I47" s="11">
        <f>'აპარატი '!I47</f>
        <v>0</v>
      </c>
      <c r="J47" s="11">
        <f>'აპარატი '!J47</f>
        <v>0</v>
      </c>
      <c r="K47" s="11">
        <f>'აპარატი '!K47</f>
        <v>0</v>
      </c>
      <c r="L47" s="42">
        <f>'აპარატი '!L47</f>
        <v>620.6</v>
      </c>
      <c r="M47" s="51">
        <f>'აპარატი '!M47</f>
        <v>0</v>
      </c>
      <c r="N47" s="61">
        <f>'აპარატი '!N47</f>
        <v>916.6</v>
      </c>
      <c r="O47" s="51">
        <f>'აპარატი '!T47</f>
        <v>3.5238926467379444E-2</v>
      </c>
      <c r="P47" s="11">
        <f>G47+'აპარატი '!O47-K47</f>
        <v>16.2</v>
      </c>
    </row>
    <row r="48" spans="1:16" s="24" customFormat="1" ht="18" x14ac:dyDescent="0.25">
      <c r="A48" s="6" t="str">
        <f>'აპარატი '!A48</f>
        <v>b</v>
      </c>
      <c r="B48" s="70" t="str">
        <f>'აპარატი '!B48</f>
        <v/>
      </c>
      <c r="C48" s="10" t="str">
        <f>'აპარატი '!C48</f>
        <v>პროცენტი</v>
      </c>
      <c r="D48" s="12">
        <f>'აპარატი '!D48</f>
        <v>0</v>
      </c>
      <c r="E48" s="12">
        <f>'აპარატი '!E48</f>
        <v>0</v>
      </c>
      <c r="F48" s="43">
        <f>'აპარატი '!F48</f>
        <v>0</v>
      </c>
      <c r="G48" s="43">
        <f>'აპარატი '!G48</f>
        <v>0</v>
      </c>
      <c r="H48" s="52" t="str">
        <f>'აპარატი '!H48</f>
        <v/>
      </c>
      <c r="I48" s="12">
        <f>'აპარატი '!I48</f>
        <v>0</v>
      </c>
      <c r="J48" s="12">
        <f>'აპარატი '!J48</f>
        <v>0</v>
      </c>
      <c r="K48" s="12">
        <f>'აპარატი '!K48</f>
        <v>0</v>
      </c>
      <c r="L48" s="43">
        <f>'აპარატი '!L48</f>
        <v>0</v>
      </c>
      <c r="M48" s="52" t="str">
        <f>'აპარატი '!M48</f>
        <v/>
      </c>
      <c r="N48" s="62">
        <f>'აპარატი '!N48</f>
        <v>0</v>
      </c>
      <c r="O48" s="52" t="str">
        <f>'აპარატი '!T48</f>
        <v/>
      </c>
      <c r="P48" s="12">
        <f>G48+'აპარატი '!O48-K48</f>
        <v>0</v>
      </c>
    </row>
    <row r="49" spans="1:16" s="24" customFormat="1" ht="18" x14ac:dyDescent="0.25">
      <c r="A49" s="6" t="str">
        <f>'აპარატი '!A49</f>
        <v>b</v>
      </c>
      <c r="B49" s="70" t="str">
        <f>'აპარატი '!B49</f>
        <v/>
      </c>
      <c r="C49" s="10" t="str">
        <f>'აპარატი '!C49</f>
        <v>სუბსიდიები</v>
      </c>
      <c r="D49" s="12">
        <f>'აპარატი '!D49</f>
        <v>0</v>
      </c>
      <c r="E49" s="12">
        <f>'აპარატი '!E49</f>
        <v>0</v>
      </c>
      <c r="F49" s="43">
        <f>'აპარატი '!F49</f>
        <v>0</v>
      </c>
      <c r="G49" s="43">
        <f>'აპარატი '!G49</f>
        <v>0</v>
      </c>
      <c r="H49" s="52" t="str">
        <f>'აპარატი '!H49</f>
        <v/>
      </c>
      <c r="I49" s="12">
        <f>'აპარატი '!I49</f>
        <v>0</v>
      </c>
      <c r="J49" s="12">
        <f>'აპარატი '!J49</f>
        <v>0</v>
      </c>
      <c r="K49" s="12">
        <f>'აპარატი '!K49</f>
        <v>0</v>
      </c>
      <c r="L49" s="43">
        <f>'აპარატი '!L49</f>
        <v>0</v>
      </c>
      <c r="M49" s="52" t="str">
        <f>'აპარატი '!M49</f>
        <v/>
      </c>
      <c r="N49" s="62">
        <f>'აპარატი '!N49</f>
        <v>0</v>
      </c>
      <c r="O49" s="52" t="str">
        <f>'აპარატი '!T49</f>
        <v/>
      </c>
      <c r="P49" s="12">
        <f>G49+'აპარატი '!O49-K49</f>
        <v>0</v>
      </c>
    </row>
    <row r="50" spans="1:16" s="24" customFormat="1" ht="18" x14ac:dyDescent="0.25">
      <c r="A50" s="6" t="str">
        <f>'აპარატი '!A50</f>
        <v>b</v>
      </c>
      <c r="B50" s="70" t="str">
        <f>'აპარატი '!B50</f>
        <v/>
      </c>
      <c r="C50" s="10" t="str">
        <f>'აპარატი '!C50</f>
        <v>გრანტები</v>
      </c>
      <c r="D50" s="12">
        <f>'აპარატი '!D50</f>
        <v>0</v>
      </c>
      <c r="E50" s="12">
        <f>'აპარატი '!E50</f>
        <v>0</v>
      </c>
      <c r="F50" s="43">
        <f>'აპარატი '!F50</f>
        <v>0</v>
      </c>
      <c r="G50" s="43">
        <f>'აპარატი '!G50</f>
        <v>0</v>
      </c>
      <c r="H50" s="52" t="str">
        <f>'აპარატი '!H50</f>
        <v/>
      </c>
      <c r="I50" s="12">
        <f>'აპარატი '!I50</f>
        <v>0</v>
      </c>
      <c r="J50" s="12">
        <f>'აპარატი '!J50</f>
        <v>0</v>
      </c>
      <c r="K50" s="12">
        <f>'აპარატი '!K50</f>
        <v>0</v>
      </c>
      <c r="L50" s="43">
        <f>'აპარატი '!L50</f>
        <v>0</v>
      </c>
      <c r="M50" s="52" t="str">
        <f>'აპარატი '!M50</f>
        <v/>
      </c>
      <c r="N50" s="62">
        <f>'აპარატი '!N50</f>
        <v>0</v>
      </c>
      <c r="O50" s="52" t="str">
        <f>'აპარატი '!T50</f>
        <v/>
      </c>
      <c r="P50" s="12">
        <f>G50+'აპარატი '!O50-K50</f>
        <v>0</v>
      </c>
    </row>
    <row r="51" spans="1:16" s="24" customFormat="1" ht="18" x14ac:dyDescent="0.25">
      <c r="A51" s="6" t="str">
        <f>'აპარატი '!A51</f>
        <v>b</v>
      </c>
      <c r="B51" s="70" t="str">
        <f>'აპარატი '!B51</f>
        <v/>
      </c>
      <c r="C51" s="10" t="str">
        <f>'აპარატი '!C51</f>
        <v>სოციალური უზრუნველყოფა</v>
      </c>
      <c r="D51" s="12">
        <f>'აპარატი '!D51</f>
        <v>0</v>
      </c>
      <c r="E51" s="12">
        <f>'აპარატი '!E51</f>
        <v>0</v>
      </c>
      <c r="F51" s="43">
        <f>'აპარატი '!F51</f>
        <v>0</v>
      </c>
      <c r="G51" s="43">
        <f>'აპარატი '!G51</f>
        <v>0</v>
      </c>
      <c r="H51" s="52" t="str">
        <f>'აპარატი '!H51</f>
        <v/>
      </c>
      <c r="I51" s="12">
        <f>'აპარატი '!I51</f>
        <v>0</v>
      </c>
      <c r="J51" s="12">
        <f>'აპარატი '!J51</f>
        <v>0</v>
      </c>
      <c r="K51" s="12">
        <f>'აპარატი '!K51</f>
        <v>0</v>
      </c>
      <c r="L51" s="43">
        <f>'აპარატი '!L51</f>
        <v>0</v>
      </c>
      <c r="M51" s="52" t="str">
        <f>'აპარატი '!M51</f>
        <v/>
      </c>
      <c r="N51" s="62">
        <f>'აპარატი '!N51</f>
        <v>0</v>
      </c>
      <c r="O51" s="52" t="str">
        <f>'აპარატი '!T51</f>
        <v/>
      </c>
      <c r="P51" s="12">
        <f>G51+'აპარატი '!O51-K51</f>
        <v>0</v>
      </c>
    </row>
    <row r="52" spans="1:16" s="24" customFormat="1" ht="18" x14ac:dyDescent="0.25">
      <c r="A52" s="6" t="str">
        <f>'აპარატი '!A52</f>
        <v>b</v>
      </c>
      <c r="B52" s="70" t="str">
        <f>'აპარატი '!B52</f>
        <v/>
      </c>
      <c r="C52" s="10" t="str">
        <f>'აპარატი '!C52</f>
        <v>სხვა ხარჯები</v>
      </c>
      <c r="D52" s="12">
        <f>'აპარატი '!D52</f>
        <v>0</v>
      </c>
      <c r="E52" s="12">
        <f>'აპარატი '!E52</f>
        <v>32.4</v>
      </c>
      <c r="F52" s="43">
        <f>'აპარატი '!F52</f>
        <v>32.4</v>
      </c>
      <c r="G52" s="43">
        <f>'აპარატი '!G52</f>
        <v>12.286950000000001</v>
      </c>
      <c r="H52" s="52">
        <f>'აპარატი '!H52</f>
        <v>0.3792268518518519</v>
      </c>
      <c r="I52" s="12">
        <f>'აპარატი '!I52</f>
        <v>0</v>
      </c>
      <c r="J52" s="12">
        <f>'აპარატი '!J52</f>
        <v>0</v>
      </c>
      <c r="K52" s="12">
        <f>'აპარატი '!K52</f>
        <v>0</v>
      </c>
      <c r="L52" s="43">
        <f>'აპარატი '!L52</f>
        <v>20.113049999999998</v>
      </c>
      <c r="M52" s="52">
        <f>'აპარატი '!M52</f>
        <v>0.3792268518518519</v>
      </c>
      <c r="N52" s="62">
        <f>'აპარატი '!N52</f>
        <v>20.113049999999998</v>
      </c>
      <c r="O52" s="52">
        <f>'აპარატი '!T52</f>
        <v>0.3792268518518519</v>
      </c>
      <c r="P52" s="12">
        <f>G52+'აპარატი '!O52-K52</f>
        <v>12.286950000000001</v>
      </c>
    </row>
    <row r="53" spans="1:16" s="24" customFormat="1" x14ac:dyDescent="0.25">
      <c r="A53" s="6" t="str">
        <f>'აპარატი '!A53</f>
        <v>b</v>
      </c>
      <c r="B53" s="69" t="str">
        <f>'აპარატი '!B53</f>
        <v/>
      </c>
      <c r="C53" s="13" t="str">
        <f>'აპარატი '!C53</f>
        <v>არაფინანსური აქტივების ზრდა</v>
      </c>
      <c r="D53" s="14">
        <f>'აპარატი '!D53</f>
        <v>0</v>
      </c>
      <c r="E53" s="14">
        <f>'აპარატი '!E53</f>
        <v>0</v>
      </c>
      <c r="F53" s="44">
        <f>'აპარატი '!F53</f>
        <v>0</v>
      </c>
      <c r="G53" s="44">
        <f>'აპარატი '!G53</f>
        <v>0</v>
      </c>
      <c r="H53" s="53" t="str">
        <f>'აპარატი '!H53</f>
        <v/>
      </c>
      <c r="I53" s="14">
        <f>'აპარატი '!I53</f>
        <v>0</v>
      </c>
      <c r="J53" s="14">
        <f>'აპარატი '!J53</f>
        <v>0</v>
      </c>
      <c r="K53" s="14">
        <f>'აპარატი '!K53</f>
        <v>0</v>
      </c>
      <c r="L53" s="44">
        <f>'აპარატი '!L53</f>
        <v>0</v>
      </c>
      <c r="M53" s="53" t="str">
        <f>'აპარატი '!M53</f>
        <v/>
      </c>
      <c r="N53" s="63">
        <f>'აპარატი '!N53</f>
        <v>0</v>
      </c>
      <c r="O53" s="53" t="str">
        <f>'აპარატი '!T53</f>
        <v/>
      </c>
      <c r="P53" s="14">
        <f>G53+'აპარატი '!O53-K53</f>
        <v>0</v>
      </c>
    </row>
    <row r="54" spans="1:16" s="24" customFormat="1" x14ac:dyDescent="0.25">
      <c r="A54" s="6" t="str">
        <f>'აპარატი '!A54</f>
        <v>b</v>
      </c>
      <c r="B54" s="69" t="str">
        <f>'აპარატი '!B54</f>
        <v/>
      </c>
      <c r="C54" s="13" t="str">
        <f>'აპარატი '!C54</f>
        <v>ფინანსური აქტივების ზრდა</v>
      </c>
      <c r="D54" s="14">
        <f>'აპარატი '!D54</f>
        <v>0</v>
      </c>
      <c r="E54" s="14">
        <f>'აპარატი '!E54</f>
        <v>0</v>
      </c>
      <c r="F54" s="44">
        <f>'აპარატი '!F54</f>
        <v>0</v>
      </c>
      <c r="G54" s="44">
        <f>'აპარატი '!G54</f>
        <v>0</v>
      </c>
      <c r="H54" s="53" t="str">
        <f>'აპარატი '!H54</f>
        <v/>
      </c>
      <c r="I54" s="14">
        <f>'აპარატი '!I54</f>
        <v>0</v>
      </c>
      <c r="J54" s="14">
        <f>'აპარატი '!J54</f>
        <v>0</v>
      </c>
      <c r="K54" s="14">
        <f>'აპარატი '!K54</f>
        <v>0</v>
      </c>
      <c r="L54" s="44">
        <f>'აპარატი '!L54</f>
        <v>0</v>
      </c>
      <c r="M54" s="53" t="str">
        <f>'აპარატი '!M54</f>
        <v/>
      </c>
      <c r="N54" s="63">
        <f>'აპარატი '!N54</f>
        <v>0</v>
      </c>
      <c r="O54" s="53" t="str">
        <f>'აპარატი '!T54</f>
        <v/>
      </c>
      <c r="P54" s="14">
        <f>G54+'აპარატი '!O54-K54</f>
        <v>0</v>
      </c>
    </row>
    <row r="55" spans="1:16" s="24" customFormat="1" ht="15.75" thickBot="1" x14ac:dyDescent="0.3">
      <c r="A55" s="6" t="str">
        <f>'აპარატი '!A55</f>
        <v>b</v>
      </c>
      <c r="B55" s="71" t="str">
        <f>'აპარატი '!B55</f>
        <v/>
      </c>
      <c r="C55" s="17" t="str">
        <f>'აპარატი '!C55</f>
        <v>ვალდებულებების კლება</v>
      </c>
      <c r="D55" s="18">
        <f>'აპარატი '!D55</f>
        <v>0</v>
      </c>
      <c r="E55" s="18">
        <f>'აპარატი '!E55</f>
        <v>0</v>
      </c>
      <c r="F55" s="46">
        <f>'აპარატი '!F55</f>
        <v>0</v>
      </c>
      <c r="G55" s="46">
        <f>'აპარატი '!G55</f>
        <v>0</v>
      </c>
      <c r="H55" s="55" t="str">
        <f>'აპარატი '!H55</f>
        <v/>
      </c>
      <c r="I55" s="18">
        <f>'აპარატი '!I55</f>
        <v>0</v>
      </c>
      <c r="J55" s="18">
        <f>'აპარატი '!J55</f>
        <v>0</v>
      </c>
      <c r="K55" s="18">
        <f>'აპარატი '!K55</f>
        <v>0</v>
      </c>
      <c r="L55" s="46">
        <f>'აპარატი '!L55</f>
        <v>0</v>
      </c>
      <c r="M55" s="55" t="str">
        <f>'აპარატი '!M55</f>
        <v/>
      </c>
      <c r="N55" s="65">
        <f>'აპარატი '!N55</f>
        <v>0</v>
      </c>
      <c r="O55" s="55" t="str">
        <f>'აპარატი '!T55</f>
        <v/>
      </c>
      <c r="P55" s="18">
        <f>G55+'აპარატი '!O55-K55</f>
        <v>0</v>
      </c>
    </row>
    <row r="56" spans="1:16" s="6" customFormat="1" ht="33" thickTop="1" thickBot="1" x14ac:dyDescent="0.3">
      <c r="A56" s="6" t="str">
        <f>'აპარატი '!A56</f>
        <v>a</v>
      </c>
      <c r="B56" s="67" t="str">
        <f>'აპარატი '!B56</f>
        <v>35 04</v>
      </c>
      <c r="C56" s="19" t="str">
        <f>'აპარატი '!C56</f>
        <v xml:space="preserve">სამედიცინო დაწესებულებათა რეაბილიტაცია და აღჭურვა </v>
      </c>
      <c r="D56" s="7">
        <f>'აპარატი '!D56</f>
        <v>31293</v>
      </c>
      <c r="E56" s="7">
        <f>'აპარატი '!E56</f>
        <v>29182.405999999999</v>
      </c>
      <c r="F56" s="40">
        <f>'აპარატი '!F56</f>
        <v>20547.420999999998</v>
      </c>
      <c r="G56" s="40">
        <f>'აპარატი '!G56</f>
        <v>16928.227910000001</v>
      </c>
      <c r="H56" s="49">
        <f>'აპარატი '!H56</f>
        <v>0.82386144275722017</v>
      </c>
      <c r="I56" s="7">
        <f>'აპარატი '!I56</f>
        <v>0</v>
      </c>
      <c r="J56" s="7">
        <f>'აპარატი '!J56</f>
        <v>205.70077000000003</v>
      </c>
      <c r="K56" s="7">
        <f>'აპარატი '!K56</f>
        <v>1700.6529900000023</v>
      </c>
      <c r="L56" s="40">
        <f>'აპარატი '!L56</f>
        <v>3619.193089999997</v>
      </c>
      <c r="M56" s="49">
        <f>'აპარატი '!M56</f>
        <v>0.58008335262006849</v>
      </c>
      <c r="N56" s="59">
        <f>'აპარატი '!N56</f>
        <v>12254.178089999998</v>
      </c>
      <c r="O56" s="49">
        <f>'აპარატი '!T56</f>
        <v>0.7684828286605293</v>
      </c>
      <c r="P56" s="7">
        <f>G56+'აპარატი '!O56-K56</f>
        <v>29071.27492</v>
      </c>
    </row>
    <row r="57" spans="1:16" s="6" customFormat="1" ht="18.75" thickTop="1" x14ac:dyDescent="0.25">
      <c r="A57" s="6" t="str">
        <f>'აპარატი '!A57</f>
        <v>b</v>
      </c>
      <c r="B57" s="69" t="str">
        <f>'აპარატი '!B57</f>
        <v/>
      </c>
      <c r="C57" s="8" t="str">
        <f>'აპარატი '!C57</f>
        <v>ხარჯები</v>
      </c>
      <c r="D57" s="9">
        <f>'აპარატი '!D57</f>
        <v>538</v>
      </c>
      <c r="E57" s="9">
        <f>'აპარატი '!E57</f>
        <v>14990.865</v>
      </c>
      <c r="F57" s="41">
        <f>'აპარატი '!F57</f>
        <v>14869.38</v>
      </c>
      <c r="G57" s="41">
        <f>'აპარატი '!G57</f>
        <v>14751.81941</v>
      </c>
      <c r="H57" s="50">
        <f>'აპარატი '!H57</f>
        <v>0.99209377996930614</v>
      </c>
      <c r="I57" s="9">
        <f>'აპარატი '!I57</f>
        <v>0</v>
      </c>
      <c r="J57" s="9">
        <f>'აპარატი '!J57</f>
        <v>8.980000000000004</v>
      </c>
      <c r="K57" s="9">
        <f>'აპარატი '!K57</f>
        <v>44.820910000000367</v>
      </c>
      <c r="L57" s="41">
        <f>'აპარატი '!L57</f>
        <v>117.56058999999914</v>
      </c>
      <c r="M57" s="50">
        <f>'აპარატი '!M57</f>
        <v>0.98405391616827986</v>
      </c>
      <c r="N57" s="60">
        <f>'აპარატი '!N57</f>
        <v>239.04558999999972</v>
      </c>
      <c r="O57" s="50">
        <f>'აპარატი '!T57</f>
        <v>1.0000169710020068</v>
      </c>
      <c r="P57" s="9">
        <f>G57+'აპარატი '!O57-K57</f>
        <v>22108.698499999999</v>
      </c>
    </row>
    <row r="58" spans="1:16" s="6" customFormat="1" ht="18" x14ac:dyDescent="0.25">
      <c r="A58" s="6" t="str">
        <f>'აპარატი '!A58</f>
        <v>b</v>
      </c>
      <c r="B58" s="70" t="str">
        <f>'აპარატი '!B58</f>
        <v/>
      </c>
      <c r="C58" s="29" t="str">
        <f>'აპარატი '!C58</f>
        <v>შრომის ანაზღაურება</v>
      </c>
      <c r="D58" s="12">
        <f>'აპარატი '!D58</f>
        <v>0</v>
      </c>
      <c r="E58" s="12">
        <f>'აპარატი '!E58</f>
        <v>0</v>
      </c>
      <c r="F58" s="43">
        <f>'აპარატი '!F58</f>
        <v>0</v>
      </c>
      <c r="G58" s="43">
        <f>'აპარატი '!G58</f>
        <v>0</v>
      </c>
      <c r="H58" s="52" t="str">
        <f>'აპარატი '!H58</f>
        <v/>
      </c>
      <c r="I58" s="12">
        <f>'აპარატი '!I58</f>
        <v>0</v>
      </c>
      <c r="J58" s="12">
        <f>'აპარატი '!J58</f>
        <v>0</v>
      </c>
      <c r="K58" s="12">
        <f>'აპარატი '!K58</f>
        <v>0</v>
      </c>
      <c r="L58" s="43">
        <f>'აპარატი '!L58</f>
        <v>0</v>
      </c>
      <c r="M58" s="52" t="str">
        <f>'აპარატი '!M58</f>
        <v/>
      </c>
      <c r="N58" s="62">
        <f>'აპარატი '!N58</f>
        <v>0</v>
      </c>
      <c r="O58" s="52" t="str">
        <f>'აპარატი '!T58</f>
        <v/>
      </c>
      <c r="P58" s="12">
        <f>G58+'აპარატი '!O58-K58</f>
        <v>0</v>
      </c>
    </row>
    <row r="59" spans="1:16" s="6" customFormat="1" ht="18" x14ac:dyDescent="0.25">
      <c r="A59" s="6" t="str">
        <f>'აპარატი '!A59</f>
        <v>b</v>
      </c>
      <c r="B59" s="70" t="str">
        <f>'აპარატი '!B59</f>
        <v/>
      </c>
      <c r="C59" s="29" t="str">
        <f>'აპარატი '!C59</f>
        <v>საქონელი და მომსახურება</v>
      </c>
      <c r="D59" s="11">
        <f>'აპარატი '!D59</f>
        <v>105</v>
      </c>
      <c r="E59" s="11">
        <f>'აპარატი '!E59</f>
        <v>249.625</v>
      </c>
      <c r="F59" s="42">
        <f>'აპარატი '!F59</f>
        <v>236.24</v>
      </c>
      <c r="G59" s="42">
        <f>'აპარატი '!G59</f>
        <v>154.67741000000001</v>
      </c>
      <c r="H59" s="51">
        <f>'აპარატი '!H59</f>
        <v>0.65474690992211315</v>
      </c>
      <c r="I59" s="11">
        <f>'აპარატი '!I59</f>
        <v>0</v>
      </c>
      <c r="J59" s="11">
        <f>'აპარატი '!J59</f>
        <v>8.980000000000004</v>
      </c>
      <c r="K59" s="11">
        <f>'აპარატი '!K59</f>
        <v>8.7081600000000208</v>
      </c>
      <c r="L59" s="42">
        <f>'აპარატი '!L59</f>
        <v>81.56259</v>
      </c>
      <c r="M59" s="51">
        <f>'აპარატი '!M59</f>
        <v>0.61963909864797195</v>
      </c>
      <c r="N59" s="61">
        <f>'აპარატი '!N59</f>
        <v>94.947589999999991</v>
      </c>
      <c r="O59" s="51">
        <f>'აპარატი '!T59</f>
        <v>0.99980935403104665</v>
      </c>
      <c r="P59" s="11">
        <f>G59+'აპარატი '!O59-K59</f>
        <v>330.66925000000003</v>
      </c>
    </row>
    <row r="60" spans="1:16" s="6" customFormat="1" ht="18" x14ac:dyDescent="0.25">
      <c r="A60" s="6" t="str">
        <f>'აპარატი '!A60</f>
        <v>b</v>
      </c>
      <c r="B60" s="70" t="str">
        <f>'აპარატი '!B60</f>
        <v/>
      </c>
      <c r="C60" s="10" t="str">
        <f>'აპარატი '!C60</f>
        <v>პროცენტი</v>
      </c>
      <c r="D60" s="12">
        <f>'აპარატი '!D60</f>
        <v>0</v>
      </c>
      <c r="E60" s="12">
        <f>'აპარატი '!E60</f>
        <v>0</v>
      </c>
      <c r="F60" s="43">
        <f>'აპარატი '!F60</f>
        <v>0</v>
      </c>
      <c r="G60" s="43">
        <f>'აპარატი '!G60</f>
        <v>0</v>
      </c>
      <c r="H60" s="52" t="str">
        <f>'აპარატი '!H60</f>
        <v/>
      </c>
      <c r="I60" s="12">
        <f>'აპარატი '!I60</f>
        <v>0</v>
      </c>
      <c r="J60" s="12">
        <f>'აპარატი '!J60</f>
        <v>0</v>
      </c>
      <c r="K60" s="12">
        <f>'აპარატი '!K60</f>
        <v>0</v>
      </c>
      <c r="L60" s="43">
        <f>'აპარატი '!L60</f>
        <v>0</v>
      </c>
      <c r="M60" s="52" t="str">
        <f>'აპარატი '!M60</f>
        <v/>
      </c>
      <c r="N60" s="62">
        <f>'აპარატი '!N60</f>
        <v>0</v>
      </c>
      <c r="O60" s="52" t="str">
        <f>'აპარატი '!T60</f>
        <v/>
      </c>
      <c r="P60" s="12">
        <f>G60+'აპარატი '!O60-K60</f>
        <v>0</v>
      </c>
    </row>
    <row r="61" spans="1:16" s="6" customFormat="1" ht="18" x14ac:dyDescent="0.25">
      <c r="A61" s="6" t="str">
        <f>'აპარატი '!A61</f>
        <v>b</v>
      </c>
      <c r="B61" s="70" t="str">
        <f>'აპარატი '!B61</f>
        <v/>
      </c>
      <c r="C61" s="10" t="str">
        <f>'აპარატი '!C61</f>
        <v>სუბსიდიები</v>
      </c>
      <c r="D61" s="12">
        <f>'აპარატი '!D61</f>
        <v>0</v>
      </c>
      <c r="E61" s="12">
        <f>'აპარატი '!E61</f>
        <v>0</v>
      </c>
      <c r="F61" s="43">
        <f>'აპარატი '!F61</f>
        <v>0</v>
      </c>
      <c r="G61" s="43">
        <f>'აპარატი '!G61</f>
        <v>0</v>
      </c>
      <c r="H61" s="52" t="str">
        <f>'აპარატი '!H61</f>
        <v/>
      </c>
      <c r="I61" s="12">
        <f>'აპარატი '!I61</f>
        <v>0</v>
      </c>
      <c r="J61" s="12">
        <f>'აპარატი '!J61</f>
        <v>0</v>
      </c>
      <c r="K61" s="12">
        <f>'აპარატი '!K61</f>
        <v>0</v>
      </c>
      <c r="L61" s="43">
        <f>'აპარატი '!L61</f>
        <v>0</v>
      </c>
      <c r="M61" s="52" t="str">
        <f>'აპარატი '!M61</f>
        <v/>
      </c>
      <c r="N61" s="62">
        <f>'აპარატი '!N61</f>
        <v>0</v>
      </c>
      <c r="O61" s="52" t="str">
        <f>'აპარატი '!T61</f>
        <v/>
      </c>
      <c r="P61" s="12">
        <f>G61+'აპარატი '!O61-K61</f>
        <v>0</v>
      </c>
    </row>
    <row r="62" spans="1:16" s="6" customFormat="1" ht="18" x14ac:dyDescent="0.25">
      <c r="A62" s="6" t="str">
        <f>'აპარატი '!A62</f>
        <v>b</v>
      </c>
      <c r="B62" s="70" t="str">
        <f>'აპარატი '!B62</f>
        <v/>
      </c>
      <c r="C62" s="10" t="str">
        <f>'აპარატი '!C62</f>
        <v>გრანტები</v>
      </c>
      <c r="D62" s="12">
        <f>'აპარატი '!D62</f>
        <v>0</v>
      </c>
      <c r="E62" s="12">
        <f>'აპარატი '!E62</f>
        <v>0</v>
      </c>
      <c r="F62" s="43">
        <f>'აპარატი '!F62</f>
        <v>0</v>
      </c>
      <c r="G62" s="43">
        <f>'აპარატი '!G62</f>
        <v>0</v>
      </c>
      <c r="H62" s="52" t="str">
        <f>'აპარატი '!H62</f>
        <v/>
      </c>
      <c r="I62" s="12">
        <f>'აპარატი '!I62</f>
        <v>0</v>
      </c>
      <c r="J62" s="12">
        <f>'აპარატი '!J62</f>
        <v>0</v>
      </c>
      <c r="K62" s="12">
        <f>'აპარატი '!K62</f>
        <v>0</v>
      </c>
      <c r="L62" s="43">
        <f>'აპარატი '!L62</f>
        <v>0</v>
      </c>
      <c r="M62" s="52" t="str">
        <f>'აპარატი '!M62</f>
        <v/>
      </c>
      <c r="N62" s="62">
        <f>'აპარატი '!N62</f>
        <v>0</v>
      </c>
      <c r="O62" s="52" t="str">
        <f>'აპარატი '!T62</f>
        <v/>
      </c>
      <c r="P62" s="12">
        <f>G62+'აპარატი '!O62-K62</f>
        <v>0</v>
      </c>
    </row>
    <row r="63" spans="1:16" s="6" customFormat="1" ht="18" x14ac:dyDescent="0.25">
      <c r="A63" s="6" t="str">
        <f>'აპარატი '!A63</f>
        <v>b</v>
      </c>
      <c r="B63" s="70" t="str">
        <f>'აპარატი '!B63</f>
        <v/>
      </c>
      <c r="C63" s="10" t="str">
        <f>'აპარატი '!C63</f>
        <v>სოციალური უზრუნველყოფა</v>
      </c>
      <c r="D63" s="12">
        <f>'აპარატი '!D63</f>
        <v>0</v>
      </c>
      <c r="E63" s="12">
        <f>'აპარატი '!E63</f>
        <v>0</v>
      </c>
      <c r="F63" s="43">
        <f>'აპარატი '!F63</f>
        <v>0</v>
      </c>
      <c r="G63" s="43">
        <f>'აპარატი '!G63</f>
        <v>0</v>
      </c>
      <c r="H63" s="52" t="str">
        <f>'აპარატი '!H63</f>
        <v/>
      </c>
      <c r="I63" s="12">
        <f>'აპარატი '!I63</f>
        <v>0</v>
      </c>
      <c r="J63" s="12">
        <f>'აპარატი '!J63</f>
        <v>0</v>
      </c>
      <c r="K63" s="12">
        <f>'აპარატი '!K63</f>
        <v>0</v>
      </c>
      <c r="L63" s="43">
        <f>'აპარატი '!L63</f>
        <v>0</v>
      </c>
      <c r="M63" s="52" t="str">
        <f>'აპარატი '!M63</f>
        <v/>
      </c>
      <c r="N63" s="62">
        <f>'აპარატი '!N63</f>
        <v>0</v>
      </c>
      <c r="O63" s="52" t="str">
        <f>'აპარატი '!T63</f>
        <v/>
      </c>
      <c r="P63" s="12">
        <f>G63+'აპარატი '!O63-K63</f>
        <v>0</v>
      </c>
    </row>
    <row r="64" spans="1:16" s="6" customFormat="1" ht="18" x14ac:dyDescent="0.25">
      <c r="A64" s="6" t="str">
        <f>'აპარატი '!A64</f>
        <v>b</v>
      </c>
      <c r="B64" s="70" t="str">
        <f>'აპარატი '!B64</f>
        <v/>
      </c>
      <c r="C64" s="29" t="str">
        <f>'აპარატი '!C64</f>
        <v>სხვა ხარჯები</v>
      </c>
      <c r="D64" s="11">
        <f>'აპარატი '!D64</f>
        <v>433</v>
      </c>
      <c r="E64" s="11">
        <f>'აპარატი '!E64</f>
        <v>14741.24</v>
      </c>
      <c r="F64" s="42">
        <f>'აპარატი '!F64</f>
        <v>14633.14</v>
      </c>
      <c r="G64" s="42">
        <f>'აპარატი '!G64</f>
        <v>14597.142</v>
      </c>
      <c r="H64" s="51">
        <f>'აპარატი '!H64</f>
        <v>0.99753996749843166</v>
      </c>
      <c r="I64" s="11">
        <f>'აპარატი '!I64</f>
        <v>0</v>
      </c>
      <c r="J64" s="11">
        <f>'აპარატი '!J64</f>
        <v>0</v>
      </c>
      <c r="K64" s="11">
        <f>'აპარატი '!K64</f>
        <v>36.112750000000233</v>
      </c>
      <c r="L64" s="42">
        <f>'აპარატი '!L64</f>
        <v>35.997999999999593</v>
      </c>
      <c r="M64" s="51">
        <f>'აპარატი '!M64</f>
        <v>0.99022483861601873</v>
      </c>
      <c r="N64" s="61">
        <f>'აპარატი '!N64</f>
        <v>144.09799999999996</v>
      </c>
      <c r="O64" s="51">
        <f>'აპარატი '!T64</f>
        <v>1.0000204867433133</v>
      </c>
      <c r="P64" s="11">
        <f>G64+'აპარატი '!O64-K64</f>
        <v>21778.02925</v>
      </c>
    </row>
    <row r="65" spans="1:16" s="6" customFormat="1" ht="18" x14ac:dyDescent="0.25">
      <c r="A65" s="6" t="str">
        <f>'აპარატი '!A65</f>
        <v>b</v>
      </c>
      <c r="B65" s="69" t="str">
        <f>'აპარატი '!B65</f>
        <v/>
      </c>
      <c r="C65" s="8" t="str">
        <f>'აპარატი '!C65</f>
        <v>არაფინანსური აქტივების ზრდა</v>
      </c>
      <c r="D65" s="9">
        <f>'აპარატი '!D65</f>
        <v>30755</v>
      </c>
      <c r="E65" s="9">
        <f>'აპარატი '!E65</f>
        <v>14191.540999999999</v>
      </c>
      <c r="F65" s="41">
        <f>'აპარატი '!F65</f>
        <v>5678.0410000000002</v>
      </c>
      <c r="G65" s="41">
        <f>'აპარატი '!G65</f>
        <v>2176.4085</v>
      </c>
      <c r="H65" s="50">
        <f>'აპარატი '!H65</f>
        <v>0.38330270950843787</v>
      </c>
      <c r="I65" s="9">
        <f>'აპარატი '!I65</f>
        <v>0</v>
      </c>
      <c r="J65" s="9">
        <f>'აპარატი '!J65</f>
        <v>196.72077000000002</v>
      </c>
      <c r="K65" s="9">
        <f>'აპარატი '!K65</f>
        <v>1655.8320800000001</v>
      </c>
      <c r="L65" s="41">
        <f>'აპარატი '!L65</f>
        <v>3501.6325000000002</v>
      </c>
      <c r="M65" s="50">
        <f>'აპარატი '!M65</f>
        <v>0.15335956116393562</v>
      </c>
      <c r="N65" s="60">
        <f>'აპარატი '!N65</f>
        <v>12015.1325</v>
      </c>
      <c r="O65" s="50">
        <f>'აპარატი '!T65</f>
        <v>0.52390776308224751</v>
      </c>
      <c r="P65" s="9">
        <f>G65+'აპარატი '!O65-K65</f>
        <v>6962.5764199999994</v>
      </c>
    </row>
    <row r="66" spans="1:16" s="6" customFormat="1" x14ac:dyDescent="0.25">
      <c r="A66" s="6" t="str">
        <f>'აპარატი '!A66</f>
        <v>b</v>
      </c>
      <c r="B66" s="69" t="str">
        <f>'აპარატი '!B66</f>
        <v/>
      </c>
      <c r="C66" s="13" t="str">
        <f>'აპარატი '!C66</f>
        <v>ფინანსური აქტივების ზრდა</v>
      </c>
      <c r="D66" s="14">
        <f>'აპარატი '!D66</f>
        <v>0</v>
      </c>
      <c r="E66" s="14">
        <f>'აპარატი '!E66</f>
        <v>0</v>
      </c>
      <c r="F66" s="44">
        <f>'აპარატი '!F66</f>
        <v>0</v>
      </c>
      <c r="G66" s="44">
        <f>'აპარატი '!G66</f>
        <v>0</v>
      </c>
      <c r="H66" s="53" t="str">
        <f>'აპარატი '!H66</f>
        <v/>
      </c>
      <c r="I66" s="14">
        <f>'აპარატი '!I66</f>
        <v>0</v>
      </c>
      <c r="J66" s="14">
        <f>'აპარატი '!J66</f>
        <v>0</v>
      </c>
      <c r="K66" s="14">
        <f>'აპარატი '!K66</f>
        <v>0</v>
      </c>
      <c r="L66" s="44">
        <f>'აპარატი '!L66</f>
        <v>0</v>
      </c>
      <c r="M66" s="53" t="str">
        <f>'აპარატი '!M66</f>
        <v/>
      </c>
      <c r="N66" s="63">
        <f>'აპარატი '!N66</f>
        <v>0</v>
      </c>
      <c r="O66" s="53" t="str">
        <f>'აპარატი '!T66</f>
        <v/>
      </c>
      <c r="P66" s="14">
        <f>G66+'აპარატი '!O66-K66</f>
        <v>0</v>
      </c>
    </row>
    <row r="67" spans="1:16" s="6" customFormat="1" ht="15.75" thickBot="1" x14ac:dyDescent="0.3">
      <c r="A67" s="6" t="str">
        <f>'აპარატი '!A67</f>
        <v>b</v>
      </c>
      <c r="B67" s="71" t="str">
        <f>'აპარატი '!B67</f>
        <v/>
      </c>
      <c r="C67" s="17" t="str">
        <f>'აპარატი '!C67</f>
        <v>ვალდებულებების კლება</v>
      </c>
      <c r="D67" s="18">
        <f>'აპარატი '!D67</f>
        <v>0</v>
      </c>
      <c r="E67" s="18">
        <f>'აპარატი '!E67</f>
        <v>0</v>
      </c>
      <c r="F67" s="46">
        <f>'აპარატი '!F67</f>
        <v>0</v>
      </c>
      <c r="G67" s="46">
        <f>'აპარატი '!G67</f>
        <v>0</v>
      </c>
      <c r="H67" s="55" t="str">
        <f>'აპარატი '!H67</f>
        <v/>
      </c>
      <c r="I67" s="18">
        <f>'აპარატი '!I67</f>
        <v>0</v>
      </c>
      <c r="J67" s="18">
        <f>'აპარატი '!J67</f>
        <v>0</v>
      </c>
      <c r="K67" s="18">
        <f>'აპარატი '!K67</f>
        <v>0</v>
      </c>
      <c r="L67" s="46">
        <f>'აპარატი '!L67</f>
        <v>0</v>
      </c>
      <c r="M67" s="55" t="str">
        <f>'აპარატი '!M67</f>
        <v/>
      </c>
      <c r="N67" s="65">
        <f>'აპარატი '!N67</f>
        <v>0</v>
      </c>
      <c r="O67" s="55" t="str">
        <f>'აპარატი '!T67</f>
        <v/>
      </c>
      <c r="P67" s="18">
        <f>G67+'აპარატი '!O67-K67</f>
        <v>0</v>
      </c>
    </row>
    <row r="68" spans="1:16" s="6" customFormat="1" ht="33" thickTop="1" thickBot="1" x14ac:dyDescent="0.3">
      <c r="A68" s="6" t="str">
        <f>'აპარატი '!A68</f>
        <v>a</v>
      </c>
      <c r="B68" s="67" t="str">
        <f>'აპარატი '!B68</f>
        <v>35 05 01</v>
      </c>
      <c r="C68" s="19" t="str">
        <f>'აპარატი '!C68</f>
        <v>შრომისა და დასაქმების სისტემის რეფორმების პროგრამა</v>
      </c>
      <c r="D68" s="7" t="e">
        <f>'აპარატი '!#REF!</f>
        <v>#REF!</v>
      </c>
      <c r="E68" s="7">
        <f>'აპარატი '!E68</f>
        <v>1171.999</v>
      </c>
      <c r="F68" s="40">
        <f>'აპარატი '!F68</f>
        <v>370.99900000000002</v>
      </c>
      <c r="G68" s="40">
        <f>'აპარატი '!G68</f>
        <v>169.999</v>
      </c>
      <c r="H68" s="49">
        <f>'აპარატი '!H68</f>
        <v>0.45821956393413454</v>
      </c>
      <c r="I68" s="7" t="e">
        <f>'აპარატი '!#REF!</f>
        <v>#REF!</v>
      </c>
      <c r="J68" s="7" t="e">
        <f>'აპარატი '!#REF!</f>
        <v>#REF!</v>
      </c>
      <c r="K68" s="7">
        <f>'აპარატი '!K68</f>
        <v>80.688919999999996</v>
      </c>
      <c r="L68" s="40">
        <f>'აპარატი '!L68</f>
        <v>201.00000000000003</v>
      </c>
      <c r="M68" s="49">
        <f>'აპარატი '!M68</f>
        <v>0.14505046506012376</v>
      </c>
      <c r="N68" s="59">
        <f>'აპარატი '!N68</f>
        <v>1002</v>
      </c>
      <c r="O68" s="49">
        <f>'აპარატი '!T68</f>
        <v>0.31143285958435118</v>
      </c>
      <c r="P68" s="7">
        <f>G68+'აპარატი '!O68-K68</f>
        <v>222.01007999999996</v>
      </c>
    </row>
    <row r="69" spans="1:16" s="6" customFormat="1" ht="18.75" thickTop="1" x14ac:dyDescent="0.25">
      <c r="A69" s="6" t="str">
        <f>'აპარატი '!A69</f>
        <v>b</v>
      </c>
      <c r="B69" s="69"/>
      <c r="C69" s="8" t="str">
        <f>'აპარატი '!C69</f>
        <v>ხარჯები</v>
      </c>
      <c r="D69" s="9" t="e">
        <f>'აპარატი '!#REF!</f>
        <v>#REF!</v>
      </c>
      <c r="E69" s="9">
        <f>'აპარატი '!E69</f>
        <v>1171.999</v>
      </c>
      <c r="F69" s="41">
        <f>'აპარატი '!F69</f>
        <v>370.99900000000002</v>
      </c>
      <c r="G69" s="41">
        <f>'აპარატი '!G69</f>
        <v>169.999</v>
      </c>
      <c r="H69" s="50">
        <f>'აპარატი '!H69</f>
        <v>0.45821956393413454</v>
      </c>
      <c r="I69" s="9" t="e">
        <f>'აპარატი '!#REF!</f>
        <v>#REF!</v>
      </c>
      <c r="J69" s="9" t="e">
        <f>'აპარატი '!#REF!</f>
        <v>#REF!</v>
      </c>
      <c r="K69" s="9">
        <f>'აპარატი '!K69</f>
        <v>80.688919999999996</v>
      </c>
      <c r="L69" s="41">
        <f>'აპარატი '!L69</f>
        <v>201.00000000000003</v>
      </c>
      <c r="M69" s="50">
        <f>'აპარატი '!M69</f>
        <v>0.14505046506012376</v>
      </c>
      <c r="N69" s="60">
        <f>'აპარატი '!N69</f>
        <v>1002</v>
      </c>
      <c r="O69" s="50">
        <f>'აპარატი '!T69</f>
        <v>0.31143285958435118</v>
      </c>
      <c r="P69" s="11">
        <f>G69+'აპარატი '!O69-K69</f>
        <v>222.01007999999996</v>
      </c>
    </row>
    <row r="70" spans="1:16" s="6" customFormat="1" ht="18" x14ac:dyDescent="0.25">
      <c r="A70" s="6" t="str">
        <f>'აპარატი '!A70</f>
        <v>b</v>
      </c>
      <c r="B70" s="70"/>
      <c r="C70" s="29" t="str">
        <f>'აპარატი '!C70</f>
        <v>შრომის ანაზღაურება</v>
      </c>
      <c r="D70" s="12" t="e">
        <f>'აპარატი '!#REF!</f>
        <v>#REF!</v>
      </c>
      <c r="E70" s="12">
        <f>'აპარატი '!E70</f>
        <v>0</v>
      </c>
      <c r="F70" s="43">
        <f>'აპარატი '!F70</f>
        <v>0</v>
      </c>
      <c r="G70" s="43">
        <f>'აპარატი '!G70</f>
        <v>0</v>
      </c>
      <c r="H70" s="52" t="str">
        <f>'აპარატი '!H70</f>
        <v/>
      </c>
      <c r="I70" s="12" t="e">
        <f>'აპარატი '!#REF!</f>
        <v>#REF!</v>
      </c>
      <c r="J70" s="12" t="e">
        <f>'აპარატი '!#REF!</f>
        <v>#REF!</v>
      </c>
      <c r="K70" s="12">
        <f>'აპარატი '!K70</f>
        <v>0</v>
      </c>
      <c r="L70" s="43">
        <f>'აპარატი '!L70</f>
        <v>0</v>
      </c>
      <c r="M70" s="52" t="str">
        <f>'აპარატი '!M70</f>
        <v/>
      </c>
      <c r="N70" s="62">
        <f>'აპარატი '!N70</f>
        <v>0</v>
      </c>
      <c r="O70" s="52" t="str">
        <f>'აპარატი '!T70</f>
        <v/>
      </c>
      <c r="P70" s="11">
        <f>G70+'აპარატი '!O70-K70</f>
        <v>0</v>
      </c>
    </row>
    <row r="71" spans="1:16" s="6" customFormat="1" ht="18" x14ac:dyDescent="0.25">
      <c r="A71" s="6" t="str">
        <f>'აპარატი '!A71</f>
        <v>b</v>
      </c>
      <c r="B71" s="70"/>
      <c r="C71" s="29" t="str">
        <f>'აპარატი '!C71</f>
        <v>საქონელი და მომსახურება</v>
      </c>
      <c r="D71" s="11" t="e">
        <f>'აპარატი '!#REF!</f>
        <v>#REF!</v>
      </c>
      <c r="E71" s="11">
        <f>'აპარატი '!E71</f>
        <v>1171.999</v>
      </c>
      <c r="F71" s="42">
        <f>'აპარატი '!F71</f>
        <v>370.99900000000002</v>
      </c>
      <c r="G71" s="42">
        <f>'აპარატი '!G71</f>
        <v>169.999</v>
      </c>
      <c r="H71" s="51">
        <f>'აპარატი '!H71</f>
        <v>0.45821956393413454</v>
      </c>
      <c r="I71" s="11" t="e">
        <f>'აპარატი '!#REF!</f>
        <v>#REF!</v>
      </c>
      <c r="J71" s="11" t="e">
        <f>'აპარატი '!#REF!</f>
        <v>#REF!</v>
      </c>
      <c r="K71" s="11">
        <f>'აპარატი '!K71</f>
        <v>80.688919999999996</v>
      </c>
      <c r="L71" s="42">
        <f>'აპარატი '!L71</f>
        <v>201.00000000000003</v>
      </c>
      <c r="M71" s="51">
        <f>'აპარატი '!M71</f>
        <v>0.14505046506012376</v>
      </c>
      <c r="N71" s="61">
        <f>'აპარატი '!N71</f>
        <v>1002</v>
      </c>
      <c r="O71" s="51">
        <f>'აპარატი '!T71</f>
        <v>0.31143285958435118</v>
      </c>
      <c r="P71" s="11">
        <f>G71+'აპარატი '!O71-K71</f>
        <v>222.01007999999996</v>
      </c>
    </row>
    <row r="72" spans="1:16" s="6" customFormat="1" ht="18" x14ac:dyDescent="0.25">
      <c r="A72" s="6" t="str">
        <f>'აპარატი '!A72</f>
        <v>b</v>
      </c>
      <c r="B72" s="70"/>
      <c r="C72" s="10" t="str">
        <f>'აპარატი '!C72</f>
        <v>პროცენტი</v>
      </c>
      <c r="D72" s="12" t="e">
        <f>'აპარატი '!#REF!</f>
        <v>#REF!</v>
      </c>
      <c r="E72" s="12">
        <f>'აპარატი '!E72</f>
        <v>0</v>
      </c>
      <c r="F72" s="43">
        <f>'აპარატი '!F72</f>
        <v>0</v>
      </c>
      <c r="G72" s="43">
        <f>'აპარატი '!G72</f>
        <v>0</v>
      </c>
      <c r="H72" s="52" t="str">
        <f>'აპარატი '!H72</f>
        <v/>
      </c>
      <c r="I72" s="12" t="e">
        <f>'აპარატი '!#REF!</f>
        <v>#REF!</v>
      </c>
      <c r="J72" s="12" t="e">
        <f>'აპარატი '!#REF!</f>
        <v>#REF!</v>
      </c>
      <c r="K72" s="12">
        <f>'აპარატი '!K72</f>
        <v>0</v>
      </c>
      <c r="L72" s="43">
        <f>'აპარატი '!L72</f>
        <v>0</v>
      </c>
      <c r="M72" s="52" t="str">
        <f>'აპარატი '!M72</f>
        <v/>
      </c>
      <c r="N72" s="62">
        <f>'აპარატი '!N72</f>
        <v>0</v>
      </c>
      <c r="O72" s="52" t="str">
        <f>'აპარატი '!T72</f>
        <v/>
      </c>
      <c r="P72" s="11">
        <f>G72+'აპარატი '!O72-K72</f>
        <v>0</v>
      </c>
    </row>
    <row r="73" spans="1:16" s="6" customFormat="1" ht="18" x14ac:dyDescent="0.25">
      <c r="A73" s="6" t="str">
        <f>'აპარატი '!A73</f>
        <v>b</v>
      </c>
      <c r="B73" s="70"/>
      <c r="C73" s="10" t="str">
        <f>'აპარატი '!C73</f>
        <v>სუბსიდიები</v>
      </c>
      <c r="D73" s="12" t="e">
        <f>'აპარატი '!#REF!</f>
        <v>#REF!</v>
      </c>
      <c r="E73" s="12">
        <f>'აპარატი '!E73</f>
        <v>0</v>
      </c>
      <c r="F73" s="43">
        <f>'აპარატი '!F73</f>
        <v>0</v>
      </c>
      <c r="G73" s="43">
        <f>'აპარატი '!G73</f>
        <v>0</v>
      </c>
      <c r="H73" s="52" t="str">
        <f>'აპარატი '!H73</f>
        <v/>
      </c>
      <c r="I73" s="12" t="e">
        <f>'აპარატი '!#REF!</f>
        <v>#REF!</v>
      </c>
      <c r="J73" s="12" t="e">
        <f>'აპარატი '!#REF!</f>
        <v>#REF!</v>
      </c>
      <c r="K73" s="12">
        <f>'აპარატი '!K73</f>
        <v>0</v>
      </c>
      <c r="L73" s="43">
        <f>'აპარატი '!L73</f>
        <v>0</v>
      </c>
      <c r="M73" s="52" t="str">
        <f>'აპარატი '!M73</f>
        <v/>
      </c>
      <c r="N73" s="62">
        <f>'აპარატი '!N73</f>
        <v>0</v>
      </c>
      <c r="O73" s="52" t="str">
        <f>'აპარატი '!T73</f>
        <v/>
      </c>
      <c r="P73" s="11">
        <f>G73+'აპარატი '!O73-K73</f>
        <v>0</v>
      </c>
    </row>
    <row r="74" spans="1:16" s="6" customFormat="1" ht="18" x14ac:dyDescent="0.25">
      <c r="A74" s="6" t="str">
        <f>'აპარატი '!A74</f>
        <v>b</v>
      </c>
      <c r="B74" s="70"/>
      <c r="C74" s="10" t="str">
        <f>'აპარატი '!C74</f>
        <v>გრანტები</v>
      </c>
      <c r="D74" s="12" t="e">
        <f>'აპარატი '!#REF!</f>
        <v>#REF!</v>
      </c>
      <c r="E74" s="12">
        <f>'აპარატი '!E74</f>
        <v>0</v>
      </c>
      <c r="F74" s="43">
        <f>'აპარატი '!F74</f>
        <v>0</v>
      </c>
      <c r="G74" s="43">
        <f>'აპარატი '!G74</f>
        <v>0</v>
      </c>
      <c r="H74" s="52" t="str">
        <f>'აპარატი '!H74</f>
        <v/>
      </c>
      <c r="I74" s="12" t="e">
        <f>'აპარატი '!#REF!</f>
        <v>#REF!</v>
      </c>
      <c r="J74" s="12" t="e">
        <f>'აპარატი '!#REF!</f>
        <v>#REF!</v>
      </c>
      <c r="K74" s="12">
        <f>'აპარატი '!K74</f>
        <v>0</v>
      </c>
      <c r="L74" s="43">
        <f>'აპარატი '!L74</f>
        <v>0</v>
      </c>
      <c r="M74" s="52" t="str">
        <f>'აპარატი '!M74</f>
        <v/>
      </c>
      <c r="N74" s="62">
        <f>'აპარატი '!N74</f>
        <v>0</v>
      </c>
      <c r="O74" s="52" t="str">
        <f>'აპარატი '!T74</f>
        <v/>
      </c>
      <c r="P74" s="11">
        <f>G74+'აპარატი '!O74-K74</f>
        <v>0</v>
      </c>
    </row>
    <row r="75" spans="1:16" s="6" customFormat="1" ht="18" x14ac:dyDescent="0.25">
      <c r="A75" s="6" t="str">
        <f>'აპარატი '!A75</f>
        <v>b</v>
      </c>
      <c r="B75" s="70"/>
      <c r="C75" s="10" t="str">
        <f>'აპარატი '!C75</f>
        <v>სოციალური უზრუნველყოფა</v>
      </c>
      <c r="D75" s="12" t="e">
        <f>'აპარატი '!#REF!</f>
        <v>#REF!</v>
      </c>
      <c r="E75" s="12">
        <f>'აპარატი '!E75</f>
        <v>0</v>
      </c>
      <c r="F75" s="43">
        <f>'აპარატი '!F75</f>
        <v>0</v>
      </c>
      <c r="G75" s="43">
        <f>'აპარატი '!G75</f>
        <v>0</v>
      </c>
      <c r="H75" s="52" t="str">
        <f>'აპარატი '!H75</f>
        <v/>
      </c>
      <c r="I75" s="12" t="e">
        <f>'აპარატი '!#REF!</f>
        <v>#REF!</v>
      </c>
      <c r="J75" s="12" t="e">
        <f>'აპარატი '!#REF!</f>
        <v>#REF!</v>
      </c>
      <c r="K75" s="12">
        <f>'აპარატი '!K75</f>
        <v>0</v>
      </c>
      <c r="L75" s="43">
        <f>'აპარატი '!L75</f>
        <v>0</v>
      </c>
      <c r="M75" s="52" t="str">
        <f>'აპარატი '!M75</f>
        <v/>
      </c>
      <c r="N75" s="62">
        <f>'აპარატი '!N75</f>
        <v>0</v>
      </c>
      <c r="O75" s="52" t="str">
        <f>'აპარატი '!T75</f>
        <v/>
      </c>
      <c r="P75" s="11">
        <f>G75+'აპარატი '!O75-K75</f>
        <v>0</v>
      </c>
    </row>
    <row r="76" spans="1:16" s="6" customFormat="1" ht="18" x14ac:dyDescent="0.25">
      <c r="A76" s="6" t="str">
        <f>'აპარატი '!A76</f>
        <v>b</v>
      </c>
      <c r="B76" s="70"/>
      <c r="C76" s="29" t="str">
        <f>'აპარატი '!C76</f>
        <v>სხვა ხარჯები</v>
      </c>
      <c r="D76" s="11" t="e">
        <f>'აპარატი '!#REF!</f>
        <v>#REF!</v>
      </c>
      <c r="E76" s="11">
        <f>'აპარატი '!E76</f>
        <v>0</v>
      </c>
      <c r="F76" s="42">
        <f>'აპარატი '!F76</f>
        <v>0</v>
      </c>
      <c r="G76" s="42">
        <f>'აპარატი '!G76</f>
        <v>0</v>
      </c>
      <c r="H76" s="51" t="str">
        <f>'აპარატი '!H76</f>
        <v/>
      </c>
      <c r="I76" s="11" t="e">
        <f>'აპარატი '!#REF!</f>
        <v>#REF!</v>
      </c>
      <c r="J76" s="11" t="e">
        <f>'აპარატი '!#REF!</f>
        <v>#REF!</v>
      </c>
      <c r="K76" s="11">
        <f>'აპარატი '!K76</f>
        <v>0</v>
      </c>
      <c r="L76" s="42">
        <f>'აპარატი '!L76</f>
        <v>0</v>
      </c>
      <c r="M76" s="51" t="str">
        <f>'აპარატი '!M76</f>
        <v/>
      </c>
      <c r="N76" s="61">
        <f>'აპარატი '!N76</f>
        <v>0</v>
      </c>
      <c r="O76" s="51" t="str">
        <f>'აპარატი '!T76</f>
        <v/>
      </c>
      <c r="P76" s="11">
        <f>G76+'აპარატი '!O76-K76</f>
        <v>0</v>
      </c>
    </row>
    <row r="77" spans="1:16" s="6" customFormat="1" ht="18" x14ac:dyDescent="0.25">
      <c r="A77" s="6" t="str">
        <f>'აპარატი '!A77</f>
        <v>b</v>
      </c>
      <c r="B77" s="69"/>
      <c r="C77" s="8" t="str">
        <f>'აპარატი '!C77</f>
        <v>არაფინანსური აქტივების ზრდა</v>
      </c>
      <c r="D77" s="9" t="e">
        <f>'აპარატი '!#REF!</f>
        <v>#REF!</v>
      </c>
      <c r="E77" s="9">
        <f>'აპარატი '!E77</f>
        <v>0</v>
      </c>
      <c r="F77" s="41">
        <f>'აპარატი '!F77</f>
        <v>0</v>
      </c>
      <c r="G77" s="41">
        <f>'აპარატი '!G77</f>
        <v>0</v>
      </c>
      <c r="H77" s="50" t="str">
        <f>'აპარატი '!H77</f>
        <v/>
      </c>
      <c r="I77" s="9" t="e">
        <f>'აპარატი '!#REF!</f>
        <v>#REF!</v>
      </c>
      <c r="J77" s="9" t="e">
        <f>'აპარატი '!#REF!</f>
        <v>#REF!</v>
      </c>
      <c r="K77" s="9">
        <f>'აპარატი '!K77</f>
        <v>0</v>
      </c>
      <c r="L77" s="41">
        <f>'აპარატი '!L77</f>
        <v>0</v>
      </c>
      <c r="M77" s="50" t="str">
        <f>'აპარატი '!M77</f>
        <v/>
      </c>
      <c r="N77" s="60">
        <f>'აპარატი '!N77</f>
        <v>0</v>
      </c>
      <c r="O77" s="50" t="str">
        <f>'აპარატი '!T77</f>
        <v/>
      </c>
      <c r="P77" s="11">
        <f>G77+'აპარატი '!O77-K77</f>
        <v>0</v>
      </c>
    </row>
    <row r="78" spans="1:16" s="6" customFormat="1" ht="15.75" x14ac:dyDescent="0.25">
      <c r="A78" s="6" t="str">
        <f>'აპარატი '!A78</f>
        <v>b</v>
      </c>
      <c r="B78" s="69"/>
      <c r="C78" s="13" t="str">
        <f>'აპარატი '!C78</f>
        <v>ფინანსური აქტივების ზრდა</v>
      </c>
      <c r="D78" s="14" t="e">
        <f>'აპარატი '!#REF!</f>
        <v>#REF!</v>
      </c>
      <c r="E78" s="14">
        <f>'აპარატი '!E78</f>
        <v>0</v>
      </c>
      <c r="F78" s="44">
        <f>'აპარატი '!F78</f>
        <v>0</v>
      </c>
      <c r="G78" s="44">
        <f>'აპარატი '!G78</f>
        <v>0</v>
      </c>
      <c r="H78" s="53" t="str">
        <f>'აპარატი '!H78</f>
        <v/>
      </c>
      <c r="I78" s="14" t="e">
        <f>'აპარატი '!#REF!</f>
        <v>#REF!</v>
      </c>
      <c r="J78" s="14" t="e">
        <f>'აპარატი '!#REF!</f>
        <v>#REF!</v>
      </c>
      <c r="K78" s="14">
        <f>'აპარატი '!K78</f>
        <v>0</v>
      </c>
      <c r="L78" s="44">
        <f>'აპარატი '!L78</f>
        <v>0</v>
      </c>
      <c r="M78" s="53" t="str">
        <f>'აპარატი '!M78</f>
        <v/>
      </c>
      <c r="N78" s="63">
        <f>'აპარატი '!N78</f>
        <v>0</v>
      </c>
      <c r="O78" s="53" t="str">
        <f>'აპარატი '!T78</f>
        <v/>
      </c>
      <c r="P78" s="11">
        <f>G78+'აპარატი '!O78-K78</f>
        <v>0</v>
      </c>
    </row>
    <row r="79" spans="1:16" s="6" customFormat="1" ht="15.75" thickBot="1" x14ac:dyDescent="0.3">
      <c r="A79" s="6" t="str">
        <f>'აპარატი '!A79</f>
        <v>b</v>
      </c>
      <c r="B79" s="71"/>
      <c r="C79" s="17" t="str">
        <f>'აპარატი '!C79</f>
        <v>ვალდებულებების კლება</v>
      </c>
      <c r="D79" s="18" t="e">
        <f>'აპარატი '!#REF!</f>
        <v>#REF!</v>
      </c>
      <c r="E79" s="18">
        <f>'აპარატი '!E79</f>
        <v>0</v>
      </c>
      <c r="F79" s="46">
        <f>'აპარატი '!F79</f>
        <v>0</v>
      </c>
      <c r="G79" s="46">
        <f>'აპარატი '!G79</f>
        <v>0</v>
      </c>
      <c r="H79" s="55" t="str">
        <f>'აპარატი '!H79</f>
        <v/>
      </c>
      <c r="I79" s="18" t="e">
        <f>'აპარატი '!#REF!</f>
        <v>#REF!</v>
      </c>
      <c r="J79" s="18" t="e">
        <f>'აპარატი '!#REF!</f>
        <v>#REF!</v>
      </c>
      <c r="K79" s="18">
        <f>'აპარატი '!K79</f>
        <v>0</v>
      </c>
      <c r="L79" s="46">
        <f>'აპარატი '!L79</f>
        <v>0</v>
      </c>
      <c r="M79" s="55" t="str">
        <f>'აპარატი '!M79</f>
        <v/>
      </c>
      <c r="N79" s="65">
        <f>'აპარატი '!N79</f>
        <v>0</v>
      </c>
      <c r="O79" s="55" t="str">
        <f>'აპარატი '!T79</f>
        <v/>
      </c>
      <c r="P79" s="18">
        <f>G79+'აპარატი '!O79-K79</f>
        <v>0</v>
      </c>
    </row>
    <row r="80" spans="1:16" ht="19.5" thickTop="1" x14ac:dyDescent="0.25">
      <c r="B80" s="167"/>
      <c r="C80" s="167"/>
      <c r="D80" s="167"/>
      <c r="E80" s="167"/>
      <c r="F80" s="167"/>
      <c r="G80" s="167"/>
    </row>
    <row r="81" spans="1:16382" ht="18" x14ac:dyDescent="0.25">
      <c r="A81" s="6"/>
      <c r="B81" s="91"/>
      <c r="C81" s="89" t="s">
        <v>248</v>
      </c>
      <c r="D81" s="92"/>
      <c r="E81" s="94">
        <f>E4+E20+E32+E44+E56+E68</f>
        <v>47023.056000000004</v>
      </c>
      <c r="F81" s="90">
        <f t="shared" ref="F81:P81" si="0">F4+F20+F32+F44+F56+F68</f>
        <v>34947.571000000004</v>
      </c>
      <c r="G81" s="90">
        <f t="shared" si="0"/>
        <v>30373.216519999998</v>
      </c>
      <c r="H81" s="93"/>
      <c r="I81" s="92" t="e">
        <f t="shared" si="0"/>
        <v>#REF!</v>
      </c>
      <c r="J81" s="94" t="e">
        <f t="shared" si="0"/>
        <v>#REF!</v>
      </c>
      <c r="K81" s="94">
        <f t="shared" si="0"/>
        <v>2391.1070600000016</v>
      </c>
      <c r="L81" s="90">
        <f t="shared" si="0"/>
        <v>4574.3544799999981</v>
      </c>
      <c r="M81" s="93"/>
      <c r="N81" s="95">
        <f t="shared" si="0"/>
        <v>16649.839479999999</v>
      </c>
      <c r="O81" s="93"/>
      <c r="P81" s="94">
        <f t="shared" si="0"/>
        <v>45192.401460000001</v>
      </c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</sheetData>
  <autoFilter ref="A3:P79"/>
  <mergeCells count="1">
    <mergeCell ref="B80:G8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zoomScale="80" zoomScaleNormal="80" zoomScaleSheetLayoutView="80" workbookViewId="0">
      <selection activeCell="U23" sqref="U23"/>
    </sheetView>
  </sheetViews>
  <sheetFormatPr defaultRowHeight="15" x14ac:dyDescent="0.25"/>
  <cols>
    <col min="1" max="1" width="3.42578125" customWidth="1"/>
  </cols>
  <sheetData/>
  <pageMargins left="0.7" right="0.7" top="0.75" bottom="0.75" header="0.3" footer="0.3"/>
  <pageSetup scale="4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A7D971"/>
  </sheetPr>
  <dimension ref="A2:AK158"/>
  <sheetViews>
    <sheetView showGridLines="0" view="pageBreakPreview" zoomScale="80" zoomScaleNormal="70" zoomScaleSheetLayoutView="80" workbookViewId="0">
      <pane xSplit="7" ySplit="3" topLeftCell="Q4" activePane="bottomRight" state="frozen"/>
      <selection pane="topRight" activeCell="H1" sqref="H1"/>
      <selection pane="bottomLeft" activeCell="A4" sqref="A4"/>
      <selection pane="bottomRight" activeCell="W1" sqref="V1:W1048576"/>
    </sheetView>
  </sheetViews>
  <sheetFormatPr defaultRowHeight="15" x14ac:dyDescent="0.2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6" width="19.5703125" customWidth="1"/>
    <col min="7" max="7" width="13" customWidth="1"/>
    <col min="8" max="8" width="20" customWidth="1"/>
    <col min="9" max="9" width="13.85546875" hidden="1" customWidth="1"/>
    <col min="10" max="10" width="11" hidden="1" customWidth="1"/>
    <col min="11" max="11" width="16.5703125" hidden="1" customWidth="1"/>
    <col min="12" max="12" width="22" customWidth="1"/>
    <col min="13" max="13" width="19.7109375" customWidth="1"/>
    <col min="14" max="14" width="23.140625" customWidth="1"/>
    <col min="15" max="16" width="23.140625" hidden="1" customWidth="1"/>
    <col min="17" max="17" width="23.140625" customWidth="1"/>
    <col min="18" max="18" width="23.140625" hidden="1" customWidth="1"/>
    <col min="19" max="19" width="23.140625" customWidth="1"/>
    <col min="20" max="20" width="20.5703125" customWidth="1"/>
    <col min="21" max="21" width="23.140625" customWidth="1"/>
  </cols>
  <sheetData>
    <row r="2" spans="1:37" ht="20.25" customHeight="1" x14ac:dyDescent="0.25">
      <c r="J2" s="171"/>
      <c r="K2" s="171"/>
    </row>
    <row r="3" spans="1:37" s="3" customFormat="1" ht="93" customHeight="1" thickBot="1" x14ac:dyDescent="0.3">
      <c r="B3" s="68" t="str">
        <f>'3500 '!B3</f>
        <v>პროგრამული კოდი</v>
      </c>
      <c r="C3" s="4" t="str">
        <f>'3500 '!C3</f>
        <v>დ ა ს ა ხ ე ლ ე ბ ა</v>
      </c>
      <c r="D3" s="4" t="str">
        <f>'3500 '!D3</f>
        <v>დამტკიცებული საბიუჯეტო</v>
      </c>
      <c r="E3" s="4" t="str">
        <f>'3500 '!E3</f>
        <v>2015 წლის დაზუსტებული გეგმა</v>
      </c>
      <c r="F3" s="39" t="str">
        <f>'3500 '!F3</f>
        <v>9 თვის დაზუსტებული გეგმა</v>
      </c>
      <c r="G3" s="39" t="str">
        <f>'3500 '!G3</f>
        <v>9 თვის საკასო</v>
      </c>
      <c r="H3" s="74" t="str">
        <f>'3500 '!L3</f>
        <v>9 თვის საკასო 9 თვის  გეგმასთან მიმართებაში %</v>
      </c>
      <c r="I3" s="5" t="str">
        <f>'3500 '!M3</f>
        <v>სექტემბრის მოსალოდნელი ხარჯი</v>
      </c>
      <c r="J3" s="5" t="str">
        <f>'3500 '!O3</f>
        <v>მაისი</v>
      </c>
      <c r="K3" s="82" t="str">
        <f>'3500 '!S3</f>
        <v>სექტემბრის საკასო ხარჯი</v>
      </c>
      <c r="L3" s="39" t="str">
        <f>'3500 '!T3</f>
        <v>სხვაობა 9 თვის დაზუსტებულ გეგმასა და  9 თვის საკასოს შორის</v>
      </c>
      <c r="M3" s="58" t="str">
        <f>'3500 '!U3</f>
        <v>9 თვის საკასო წლის  დაზუსტებულ გეგმასთან მიმართებაში %</v>
      </c>
      <c r="N3" s="58" t="str">
        <f>'3500 '!V3</f>
        <v>სხვაობა 2015 წლის დაზუსტებულ გეგმასა და 9 თვის საკასოს შორის</v>
      </c>
      <c r="O3" s="58" t="str">
        <f>'3500 '!W3</f>
        <v>III კვ. მოსალოდნელი ხარჯი</v>
      </c>
      <c r="P3" s="58" t="str">
        <f>'3500 '!X3</f>
        <v>III კვარტლის დაზუსტებული გეგმა</v>
      </c>
      <c r="Q3" s="58" t="str">
        <f>'3500 '!Y3</f>
        <v>IV კვ. მოსალოდნელი ხარჯი</v>
      </c>
      <c r="R3" s="58" t="str">
        <f>'3500 '!Z3</f>
        <v>IV კვარტლის დაზუსტებული გეგმა</v>
      </c>
      <c r="S3" s="74" t="str">
        <f>'3500 '!AA3</f>
        <v>მოსალოდნელი წლის შესრულება</v>
      </c>
      <c r="T3" s="58" t="str">
        <f>'3500 '!AB3</f>
        <v>წლის მოსალოდნელი ხარჯი 2015 წლის დაზუსტებულ გეგმასთან მიმართებაში</v>
      </c>
      <c r="U3" s="58" t="str">
        <f>'3500 '!AC3</f>
        <v>დეფიციტი /პროფიციტი</v>
      </c>
    </row>
    <row r="4" spans="1:37" s="6" customFormat="1" ht="48.75" thickTop="1" thickBot="1" x14ac:dyDescent="0.3">
      <c r="A4" s="6" t="str">
        <f>'3500 '!A96</f>
        <v>a</v>
      </c>
      <c r="B4" s="67" t="str">
        <f>'3500 '!B96</f>
        <v>35 01 03</v>
      </c>
      <c r="C4" s="19" t="str">
        <f>'3500 '!C96</f>
        <v>დაავადებათა კონტროლისა და ეპიდემიოლოგიური უსაფრთხოების პროგრამის მართვა</v>
      </c>
      <c r="D4" s="7">
        <f>'3500 '!D96</f>
        <v>8366</v>
      </c>
      <c r="E4" s="7">
        <f>'3500 '!E96</f>
        <v>7448.97</v>
      </c>
      <c r="F4" s="40">
        <f>'3500 '!F96</f>
        <v>5539.47</v>
      </c>
      <c r="G4" s="40">
        <f>'3500 '!G96</f>
        <v>5389.5912400000007</v>
      </c>
      <c r="H4" s="49">
        <f>'3500 '!L96</f>
        <v>0.97294348376288708</v>
      </c>
      <c r="I4" s="7">
        <f>'3500 '!M96</f>
        <v>0</v>
      </c>
      <c r="J4" s="7">
        <f>'3500 '!O96</f>
        <v>569.58089000000007</v>
      </c>
      <c r="K4" s="7">
        <f>'3500 '!S96</f>
        <v>507.31510000000071</v>
      </c>
      <c r="L4" s="40">
        <f>'3500 '!T96</f>
        <v>149.8787599999996</v>
      </c>
      <c r="M4" s="49">
        <f>'3500 '!U96</f>
        <v>0.7235350981410853</v>
      </c>
      <c r="N4" s="59">
        <f>'3500 '!V96</f>
        <v>2059.3787599999996</v>
      </c>
      <c r="O4" s="59">
        <f>'3500 '!W96</f>
        <v>2362.3000000000002</v>
      </c>
      <c r="P4" s="59">
        <f>'3500 '!X96</f>
        <v>2262.0000000000005</v>
      </c>
      <c r="Q4" s="59">
        <f>'3500 '!Y96</f>
        <v>2027.6</v>
      </c>
      <c r="R4" s="59">
        <f>'3500 '!Z96</f>
        <v>2084.5</v>
      </c>
      <c r="S4" s="59">
        <f>'3500 '!AA96</f>
        <v>7417.1912400000001</v>
      </c>
      <c r="T4" s="49">
        <f>'3500 '!AB96</f>
        <v>0.99573380480791307</v>
      </c>
      <c r="U4" s="59">
        <f>'3500 '!AC96</f>
        <v>31.778760000000148</v>
      </c>
      <c r="W4" s="81"/>
      <c r="X4" s="81"/>
      <c r="Y4" s="81"/>
      <c r="AG4" s="81"/>
      <c r="AH4" s="81"/>
      <c r="AI4" s="81"/>
      <c r="AJ4" s="81"/>
      <c r="AK4" s="81"/>
    </row>
    <row r="5" spans="1:37" s="6" customFormat="1" ht="18.75" thickTop="1" x14ac:dyDescent="0.25">
      <c r="A5" s="6" t="str">
        <f>'3500 '!A97</f>
        <v>a</v>
      </c>
      <c r="B5" s="69" t="str">
        <f>'3500 '!B97</f>
        <v/>
      </c>
      <c r="C5" s="8" t="str">
        <f>'3500 '!C97</f>
        <v>ხარჯები</v>
      </c>
      <c r="D5" s="9">
        <f>'3500 '!D97</f>
        <v>8266</v>
      </c>
      <c r="E5" s="9">
        <f>'3500 '!E97</f>
        <v>7237.4059999999999</v>
      </c>
      <c r="F5" s="41">
        <f>'3500 '!F97</f>
        <v>5327.9059999999999</v>
      </c>
      <c r="G5" s="41">
        <f>'3500 '!G97</f>
        <v>5181.0334200000007</v>
      </c>
      <c r="H5" s="50">
        <f>'3500 '!L97</f>
        <v>0.97243333872632154</v>
      </c>
      <c r="I5" s="9">
        <f>'3500 '!M97</f>
        <v>0</v>
      </c>
      <c r="J5" s="9">
        <f>'3500 '!O97</f>
        <v>512.20789000000002</v>
      </c>
      <c r="K5" s="9">
        <f>'3500 '!S97</f>
        <v>500.99358000000029</v>
      </c>
      <c r="L5" s="41">
        <f>'3500 '!T97</f>
        <v>146.87257999999929</v>
      </c>
      <c r="M5" s="50">
        <f>'3500 '!U97</f>
        <v>0.71586883753654285</v>
      </c>
      <c r="N5" s="60">
        <f>'3500 '!V97</f>
        <v>2056.3725799999993</v>
      </c>
      <c r="O5" s="60">
        <f>'3500 '!W97</f>
        <v>2323.8000000000002</v>
      </c>
      <c r="P5" s="60">
        <f>'3500 '!X97</f>
        <v>2185.1000000000004</v>
      </c>
      <c r="Q5" s="60">
        <f>'3500 '!Y97</f>
        <v>2021.6</v>
      </c>
      <c r="R5" s="60">
        <f>'3500 '!Z97</f>
        <v>2084.5</v>
      </c>
      <c r="S5" s="60">
        <f>'3500 '!AA97</f>
        <v>7202.6334200000001</v>
      </c>
      <c r="T5" s="50">
        <f>'3500 '!AB97</f>
        <v>0.99519543604435068</v>
      </c>
      <c r="U5" s="60">
        <f>'3500 '!AC97</f>
        <v>34.772579999999834</v>
      </c>
      <c r="W5" s="81"/>
      <c r="X5" s="81"/>
      <c r="Y5" s="81"/>
      <c r="AG5" s="81"/>
      <c r="AH5" s="81"/>
      <c r="AI5" s="81"/>
      <c r="AJ5" s="81"/>
      <c r="AK5" s="81"/>
    </row>
    <row r="6" spans="1:37" s="6" customFormat="1" ht="18" x14ac:dyDescent="0.25">
      <c r="A6" s="6" t="str">
        <f>'3500 '!A98</f>
        <v>a</v>
      </c>
      <c r="B6" s="70"/>
      <c r="C6" s="34" t="str">
        <f>'3500 '!C98</f>
        <v>შრომის ანაზღაურება</v>
      </c>
      <c r="D6" s="11">
        <f>'3500 '!D98</f>
        <v>3080</v>
      </c>
      <c r="E6" s="11">
        <f>'3500 '!E98</f>
        <v>3305.5</v>
      </c>
      <c r="F6" s="42">
        <f>'3500 '!F98</f>
        <v>2477</v>
      </c>
      <c r="G6" s="42">
        <f>'3500 '!G98</f>
        <v>2390.3971800000004</v>
      </c>
      <c r="H6" s="51">
        <f>'3500 '!L98</f>
        <v>0.96503721437222467</v>
      </c>
      <c r="I6" s="11">
        <f>'3500 '!M98</f>
        <v>0</v>
      </c>
      <c r="J6" s="11">
        <f>'3500 '!O98</f>
        <v>271.94943999999992</v>
      </c>
      <c r="K6" s="11">
        <f>'3500 '!S98</f>
        <v>249.80273000000034</v>
      </c>
      <c r="L6" s="42">
        <f>'3500 '!T98</f>
        <v>86.60281999999961</v>
      </c>
      <c r="M6" s="51">
        <f>'3500 '!U98</f>
        <v>0.72315751928603855</v>
      </c>
      <c r="N6" s="61">
        <f>'3500 '!V98</f>
        <v>915.10281999999961</v>
      </c>
      <c r="O6" s="61">
        <f>'3500 '!W98</f>
        <v>862.3</v>
      </c>
      <c r="P6" s="61">
        <f>'3500 '!X98</f>
        <v>832.5</v>
      </c>
      <c r="Q6" s="61">
        <f>'3500 '!Y98</f>
        <v>878.3</v>
      </c>
      <c r="R6" s="61">
        <f>'3500 '!Z98</f>
        <v>828.5</v>
      </c>
      <c r="S6" s="61">
        <f>'3500 '!AA98</f>
        <v>3268.6971800000001</v>
      </c>
      <c r="T6" s="51">
        <f>'3500 '!AB98</f>
        <v>0.98886618665859938</v>
      </c>
      <c r="U6" s="61">
        <f>'3500 '!AC98</f>
        <v>36.802819999999883</v>
      </c>
      <c r="W6" s="81"/>
      <c r="X6" s="81"/>
      <c r="Y6" s="81"/>
      <c r="AG6" s="81"/>
      <c r="AH6" s="81"/>
      <c r="AI6" s="81"/>
      <c r="AJ6" s="81"/>
      <c r="AK6" s="81"/>
    </row>
    <row r="7" spans="1:37" s="6" customFormat="1" ht="18" x14ac:dyDescent="0.25">
      <c r="A7" s="6" t="str">
        <f>'3500 '!A99</f>
        <v>a</v>
      </c>
      <c r="B7" s="70"/>
      <c r="C7" s="33" t="str">
        <f>'3500 '!C99</f>
        <v>თანამდებობრივი სარგო</v>
      </c>
      <c r="D7" s="11">
        <f>'3500 '!D99</f>
        <v>0</v>
      </c>
      <c r="E7" s="11">
        <f>'3500 '!E99</f>
        <v>0</v>
      </c>
      <c r="F7" s="42">
        <f>'3500 '!F99</f>
        <v>0</v>
      </c>
      <c r="G7" s="42">
        <f>'3500 '!G99</f>
        <v>2189.8491800000002</v>
      </c>
      <c r="H7" s="51" t="str">
        <f>'3500 '!L99</f>
        <v/>
      </c>
      <c r="I7" s="11">
        <f>'3500 '!M99</f>
        <v>0</v>
      </c>
      <c r="J7" s="11">
        <f>'3500 '!O99</f>
        <v>243.48943999999995</v>
      </c>
      <c r="K7" s="11">
        <f>'3500 '!S99</f>
        <v>2189.8491800000002</v>
      </c>
      <c r="L7" s="42" t="str">
        <f>'3500 '!T99</f>
        <v/>
      </c>
      <c r="M7" s="51" t="str">
        <f>'3500 '!U99</f>
        <v/>
      </c>
      <c r="N7" s="61" t="str">
        <f>'3500 '!V99</f>
        <v/>
      </c>
      <c r="O7" s="61">
        <f>'3500 '!W99</f>
        <v>772.3</v>
      </c>
      <c r="P7" s="61">
        <f>'3500 '!X99</f>
        <v>0</v>
      </c>
      <c r="Q7" s="61">
        <f>'3500 '!Y99</f>
        <v>772.3</v>
      </c>
      <c r="R7" s="61">
        <f>'3500 '!Z99</f>
        <v>0</v>
      </c>
      <c r="S7" s="61">
        <f>'3500 '!AA99</f>
        <v>2962.1491800000003</v>
      </c>
      <c r="T7" s="51" t="str">
        <f>'3500 '!AB99</f>
        <v/>
      </c>
      <c r="U7" s="61" t="str">
        <f>'3500 '!AC99</f>
        <v/>
      </c>
      <c r="W7" s="81"/>
      <c r="X7" s="81"/>
      <c r="Y7" s="81"/>
      <c r="AG7" s="81"/>
      <c r="AH7" s="81"/>
      <c r="AI7" s="81"/>
      <c r="AJ7" s="81"/>
      <c r="AK7" s="81"/>
    </row>
    <row r="8" spans="1:37" s="6" customFormat="1" ht="18" x14ac:dyDescent="0.25">
      <c r="A8" s="6" t="str">
        <f>'3500 '!A100</f>
        <v>a</v>
      </c>
      <c r="B8" s="70"/>
      <c r="C8" s="33" t="str">
        <f>'3500 '!C100</f>
        <v>პრემია</v>
      </c>
      <c r="D8" s="11">
        <f>'3500 '!D100</f>
        <v>0</v>
      </c>
      <c r="E8" s="11">
        <f>'3500 '!E100</f>
        <v>0</v>
      </c>
      <c r="F8" s="42">
        <f>'3500 '!F100</f>
        <v>0</v>
      </c>
      <c r="G8" s="42">
        <f>'3500 '!G100</f>
        <v>100.864</v>
      </c>
      <c r="H8" s="51" t="str">
        <f>'3500 '!L100</f>
        <v/>
      </c>
      <c r="I8" s="11">
        <f>'3500 '!M100</f>
        <v>0</v>
      </c>
      <c r="J8" s="11">
        <f>'3500 '!O100</f>
        <v>0</v>
      </c>
      <c r="K8" s="11">
        <f>'3500 '!S100</f>
        <v>100.864</v>
      </c>
      <c r="L8" s="42" t="str">
        <f>'3500 '!T100</f>
        <v/>
      </c>
      <c r="M8" s="51" t="str">
        <f>'3500 '!U100</f>
        <v/>
      </c>
      <c r="N8" s="61" t="str">
        <f>'3500 '!V100</f>
        <v/>
      </c>
      <c r="O8" s="61">
        <f>'3500 '!W100</f>
        <v>0</v>
      </c>
      <c r="P8" s="61">
        <f>'3500 '!X100</f>
        <v>0</v>
      </c>
      <c r="Q8" s="61">
        <f>'3500 '!Y100</f>
        <v>106</v>
      </c>
      <c r="R8" s="61">
        <f>'3500 '!Z100</f>
        <v>0</v>
      </c>
      <c r="S8" s="61">
        <f>'3500 '!AA100</f>
        <v>206.864</v>
      </c>
      <c r="T8" s="51" t="str">
        <f>'3500 '!AB100</f>
        <v/>
      </c>
      <c r="U8" s="61" t="str">
        <f>'3500 '!AC100</f>
        <v/>
      </c>
      <c r="W8" s="81"/>
      <c r="X8" s="81"/>
      <c r="Y8" s="81"/>
      <c r="AG8" s="81"/>
      <c r="AH8" s="81"/>
      <c r="AI8" s="81"/>
      <c r="AJ8" s="81"/>
      <c r="AK8" s="81"/>
    </row>
    <row r="9" spans="1:37" s="6" customFormat="1" ht="18" x14ac:dyDescent="0.25">
      <c r="A9" s="6" t="str">
        <f>'3500 '!A101</f>
        <v>a</v>
      </c>
      <c r="B9" s="70"/>
      <c r="C9" s="33" t="str">
        <f>'3500 '!C101</f>
        <v>დანამატი</v>
      </c>
      <c r="D9" s="11">
        <f>'3500 '!D101</f>
        <v>0</v>
      </c>
      <c r="E9" s="11">
        <f>'3500 '!E101</f>
        <v>0</v>
      </c>
      <c r="F9" s="42">
        <f>'3500 '!F101</f>
        <v>0</v>
      </c>
      <c r="G9" s="42">
        <f>'3500 '!G101</f>
        <v>99.683999999999997</v>
      </c>
      <c r="H9" s="51" t="str">
        <f>'3500 '!L101</f>
        <v/>
      </c>
      <c r="I9" s="11">
        <f>'3500 '!M101</f>
        <v>0</v>
      </c>
      <c r="J9" s="11">
        <f>'3500 '!O101</f>
        <v>28.459999999999994</v>
      </c>
      <c r="K9" s="11">
        <f>'3500 '!S101</f>
        <v>99.683999999999997</v>
      </c>
      <c r="L9" s="42" t="str">
        <f>'3500 '!T101</f>
        <v/>
      </c>
      <c r="M9" s="51" t="str">
        <f>'3500 '!U101</f>
        <v/>
      </c>
      <c r="N9" s="61" t="str">
        <f>'3500 '!V101</f>
        <v/>
      </c>
      <c r="O9" s="61">
        <f>'3500 '!W101</f>
        <v>90</v>
      </c>
      <c r="P9" s="61">
        <f>'3500 '!X101</f>
        <v>0</v>
      </c>
      <c r="Q9" s="61">
        <f>'3500 '!Y101</f>
        <v>0</v>
      </c>
      <c r="R9" s="61">
        <f>'3500 '!Z101</f>
        <v>0</v>
      </c>
      <c r="S9" s="61">
        <f>'3500 '!AA101</f>
        <v>99.683999999999997</v>
      </c>
      <c r="T9" s="51" t="str">
        <f>'3500 '!AB101</f>
        <v/>
      </c>
      <c r="U9" s="61" t="str">
        <f>'3500 '!AC101</f>
        <v/>
      </c>
      <c r="W9" s="81"/>
      <c r="X9" s="81"/>
      <c r="Y9" s="81"/>
      <c r="AG9" s="81"/>
      <c r="AH9" s="81"/>
      <c r="AI9" s="81"/>
      <c r="AJ9" s="81"/>
      <c r="AK9" s="81"/>
    </row>
    <row r="10" spans="1:37" s="6" customFormat="1" ht="18" x14ac:dyDescent="0.25">
      <c r="A10" s="6" t="str">
        <f>'3500 '!A102</f>
        <v>a</v>
      </c>
      <c r="B10" s="70"/>
      <c r="C10" s="34" t="str">
        <f>'3500 '!C102</f>
        <v>საქონელი და მომსახურება</v>
      </c>
      <c r="D10" s="11">
        <f>'3500 '!D102</f>
        <v>4841</v>
      </c>
      <c r="E10" s="11">
        <f>'3500 '!E102</f>
        <v>3831.6030000000001</v>
      </c>
      <c r="F10" s="42">
        <f>'3500 '!F102</f>
        <v>2763.1030000000001</v>
      </c>
      <c r="G10" s="42">
        <f>'3500 '!G102</f>
        <v>2760.5568699999999</v>
      </c>
      <c r="H10" s="51">
        <f>'3500 '!L102</f>
        <v>0.99907852512193707</v>
      </c>
      <c r="I10" s="11">
        <f>'3500 '!M102</f>
        <v>0</v>
      </c>
      <c r="J10" s="11">
        <f>'3500 '!O102</f>
        <v>235.84446000000014</v>
      </c>
      <c r="K10" s="11">
        <f>'3500 '!S102</f>
        <v>247.01666999999952</v>
      </c>
      <c r="L10" s="42">
        <f>'3500 '!T102</f>
        <v>2.5461300000001756</v>
      </c>
      <c r="M10" s="51">
        <f>'3500 '!U102</f>
        <v>0.72047048454654616</v>
      </c>
      <c r="N10" s="61">
        <f>'3500 '!V102</f>
        <v>1071.0461300000002</v>
      </c>
      <c r="O10" s="61">
        <f>'3500 '!W102</f>
        <v>1448</v>
      </c>
      <c r="P10" s="61">
        <f>'3500 '!X102</f>
        <v>1280.4000000000001</v>
      </c>
      <c r="Q10" s="61">
        <f>'3500 '!Y102</f>
        <v>1130</v>
      </c>
      <c r="R10" s="61">
        <f>'3500 '!Z102</f>
        <v>1248.5</v>
      </c>
      <c r="S10" s="61">
        <f>'3500 '!AA102</f>
        <v>3890.5568699999999</v>
      </c>
      <c r="T10" s="51">
        <f>'3500 '!AB102</f>
        <v>1.0153862156387288</v>
      </c>
      <c r="U10" s="61">
        <f>'3500 '!AC102</f>
        <v>-58.953869999999824</v>
      </c>
      <c r="W10" s="81"/>
      <c r="X10" s="81"/>
      <c r="Y10" s="81"/>
      <c r="AG10" s="81"/>
      <c r="AH10" s="81"/>
      <c r="AI10" s="81"/>
      <c r="AJ10" s="81"/>
      <c r="AK10" s="81"/>
    </row>
    <row r="11" spans="1:37" s="6" customFormat="1" ht="18" x14ac:dyDescent="0.25">
      <c r="A11" s="6" t="str">
        <f>'3500 '!A103</f>
        <v>a</v>
      </c>
      <c r="B11" s="70"/>
      <c r="C11" s="33" t="str">
        <f>'3500 '!C103</f>
        <v>მ.შ. შტატგარეშეთა შრომის ანაზღაურება</v>
      </c>
      <c r="D11" s="11">
        <f>'3500 '!D103</f>
        <v>0</v>
      </c>
      <c r="E11" s="11">
        <f>'3500 '!E103</f>
        <v>0</v>
      </c>
      <c r="F11" s="42">
        <f>'3500 '!F103</f>
        <v>0</v>
      </c>
      <c r="G11" s="42">
        <f>'3500 '!G103</f>
        <v>327.62448999999998</v>
      </c>
      <c r="H11" s="51" t="str">
        <f>'3500 '!L103</f>
        <v/>
      </c>
      <c r="I11" s="11">
        <f>'3500 '!M103</f>
        <v>0</v>
      </c>
      <c r="J11" s="11">
        <f>'3500 '!O103</f>
        <v>34.56</v>
      </c>
      <c r="K11" s="11">
        <f>'3500 '!S103</f>
        <v>327.62448999999998</v>
      </c>
      <c r="L11" s="42" t="str">
        <f>'3500 '!T103</f>
        <v/>
      </c>
      <c r="M11" s="51" t="str">
        <f>'3500 '!U103</f>
        <v/>
      </c>
      <c r="N11" s="61" t="str">
        <f>'3500 '!V103</f>
        <v/>
      </c>
      <c r="O11" s="61">
        <f>'3500 '!W103</f>
        <v>103.7</v>
      </c>
      <c r="P11" s="61">
        <f>'3500 '!X103</f>
        <v>0</v>
      </c>
      <c r="Q11" s="61">
        <f>'3500 '!Y103</f>
        <v>138.19999999999999</v>
      </c>
      <c r="R11" s="61">
        <f>'3500 '!Z103</f>
        <v>0</v>
      </c>
      <c r="S11" s="61">
        <f>'3500 '!AA103</f>
        <v>465.82448999999997</v>
      </c>
      <c r="T11" s="51" t="str">
        <f>'3500 '!AB103</f>
        <v/>
      </c>
      <c r="U11" s="61" t="str">
        <f>'3500 '!AC103</f>
        <v/>
      </c>
      <c r="W11" s="81"/>
      <c r="X11" s="81"/>
      <c r="Y11" s="81"/>
      <c r="AG11" s="81"/>
      <c r="AH11" s="81"/>
      <c r="AI11" s="81"/>
      <c r="AJ11" s="81"/>
      <c r="AK11" s="81"/>
    </row>
    <row r="12" spans="1:37" s="6" customFormat="1" ht="18" hidden="1" x14ac:dyDescent="0.25">
      <c r="A12" s="6" t="str">
        <f>'3500 '!A104</f>
        <v>b</v>
      </c>
      <c r="B12" s="70" t="str">
        <f>'3500 '!B104</f>
        <v/>
      </c>
      <c r="C12" s="34" t="str">
        <f>'3500 '!C104</f>
        <v>პროცენტი</v>
      </c>
      <c r="D12" s="12">
        <f>'3500 '!D104</f>
        <v>0</v>
      </c>
      <c r="E12" s="12">
        <f>'3500 '!E104</f>
        <v>0</v>
      </c>
      <c r="F12" s="43">
        <f>'3500 '!F104</f>
        <v>0</v>
      </c>
      <c r="G12" s="43">
        <f>'3500 '!G104</f>
        <v>0</v>
      </c>
      <c r="H12" s="52" t="str">
        <f>'3500 '!L104</f>
        <v/>
      </c>
      <c r="I12" s="12">
        <f>'3500 '!M104</f>
        <v>0</v>
      </c>
      <c r="J12" s="12">
        <f>'3500 '!O104</f>
        <v>0</v>
      </c>
      <c r="K12" s="12">
        <f>'3500 '!S104</f>
        <v>0</v>
      </c>
      <c r="L12" s="43">
        <f>'3500 '!T104</f>
        <v>0</v>
      </c>
      <c r="M12" s="52" t="str">
        <f>'3500 '!U104</f>
        <v/>
      </c>
      <c r="N12" s="62">
        <f>'3500 '!V104</f>
        <v>0</v>
      </c>
      <c r="O12" s="62">
        <f>'3500 '!W104</f>
        <v>0</v>
      </c>
      <c r="P12" s="62">
        <f>'3500 '!X104</f>
        <v>0</v>
      </c>
      <c r="Q12" s="62">
        <f>'3500 '!Y104</f>
        <v>0</v>
      </c>
      <c r="R12" s="62">
        <f>'3500 '!Z104</f>
        <v>0</v>
      </c>
      <c r="S12" s="62">
        <f>'3500 '!AA104</f>
        <v>0</v>
      </c>
      <c r="T12" s="52" t="str">
        <f>'3500 '!AB104</f>
        <v/>
      </c>
      <c r="U12" s="62">
        <f>'3500 '!AC104</f>
        <v>0</v>
      </c>
      <c r="W12" s="81"/>
      <c r="X12" s="81"/>
      <c r="Y12" s="81"/>
      <c r="AG12" s="81"/>
      <c r="AH12" s="81"/>
      <c r="AI12" s="81"/>
      <c r="AJ12" s="81"/>
      <c r="AK12" s="81"/>
    </row>
    <row r="13" spans="1:37" s="6" customFormat="1" ht="18" hidden="1" x14ac:dyDescent="0.25">
      <c r="A13" s="6" t="str">
        <f>'3500 '!A105</f>
        <v>b</v>
      </c>
      <c r="B13" s="70" t="str">
        <f>'3500 '!B105</f>
        <v/>
      </c>
      <c r="C13" s="34" t="str">
        <f>'3500 '!C105</f>
        <v>სუბსიდიები</v>
      </c>
      <c r="D13" s="12">
        <f>'3500 '!D105</f>
        <v>0</v>
      </c>
      <c r="E13" s="12">
        <f>'3500 '!E105</f>
        <v>0</v>
      </c>
      <c r="F13" s="43">
        <f>'3500 '!F105</f>
        <v>0</v>
      </c>
      <c r="G13" s="43">
        <f>'3500 '!G105</f>
        <v>0</v>
      </c>
      <c r="H13" s="52" t="str">
        <f>'3500 '!L105</f>
        <v/>
      </c>
      <c r="I13" s="12">
        <f>'3500 '!M105</f>
        <v>0</v>
      </c>
      <c r="J13" s="12">
        <f>'3500 '!O105</f>
        <v>0</v>
      </c>
      <c r="K13" s="12">
        <f>'3500 '!S105</f>
        <v>0</v>
      </c>
      <c r="L13" s="43">
        <f>'3500 '!T105</f>
        <v>0</v>
      </c>
      <c r="M13" s="52" t="str">
        <f>'3500 '!U105</f>
        <v/>
      </c>
      <c r="N13" s="62">
        <f>'3500 '!V105</f>
        <v>0</v>
      </c>
      <c r="O13" s="62">
        <f>'3500 '!W105</f>
        <v>0</v>
      </c>
      <c r="P13" s="62">
        <f>'3500 '!X105</f>
        <v>0</v>
      </c>
      <c r="Q13" s="62">
        <f>'3500 '!Y105</f>
        <v>0</v>
      </c>
      <c r="R13" s="62">
        <f>'3500 '!Z105</f>
        <v>0</v>
      </c>
      <c r="S13" s="62">
        <f>'3500 '!AA105</f>
        <v>0</v>
      </c>
      <c r="T13" s="52" t="str">
        <f>'3500 '!AB105</f>
        <v/>
      </c>
      <c r="U13" s="62">
        <f>'3500 '!AC105</f>
        <v>0</v>
      </c>
      <c r="W13" s="81"/>
      <c r="X13" s="81"/>
      <c r="Y13" s="81"/>
      <c r="AG13" s="81"/>
      <c r="AH13" s="81"/>
      <c r="AI13" s="81"/>
      <c r="AJ13" s="81"/>
      <c r="AK13" s="81"/>
    </row>
    <row r="14" spans="1:37" s="6" customFormat="1" ht="18" x14ac:dyDescent="0.25">
      <c r="A14" s="6" t="str">
        <f>'3500 '!A106</f>
        <v>a</v>
      </c>
      <c r="B14" s="70" t="str">
        <f>'3500 '!B106</f>
        <v/>
      </c>
      <c r="C14" s="34" t="str">
        <f>'3500 '!C106</f>
        <v>გრანტები</v>
      </c>
      <c r="D14" s="11">
        <f>'3500 '!D106</f>
        <v>300</v>
      </c>
      <c r="E14" s="11">
        <f>'3500 '!E106</f>
        <v>50</v>
      </c>
      <c r="F14" s="42">
        <f>'3500 '!F106</f>
        <v>50</v>
      </c>
      <c r="G14" s="42">
        <f>'3500 '!G106</f>
        <v>3.3701999999999996</v>
      </c>
      <c r="H14" s="51">
        <f>'3500 '!L106</f>
        <v>6.7403999999999992E-2</v>
      </c>
      <c r="I14" s="11">
        <f>'3500 '!M106</f>
        <v>0</v>
      </c>
      <c r="J14" s="11">
        <f>'3500 '!O106</f>
        <v>0</v>
      </c>
      <c r="K14" s="11">
        <f>'3500 '!S106</f>
        <v>0</v>
      </c>
      <c r="L14" s="42">
        <f>'3500 '!T106</f>
        <v>46.629800000000003</v>
      </c>
      <c r="M14" s="51">
        <f>'3500 '!U106</f>
        <v>6.7403999999999992E-2</v>
      </c>
      <c r="N14" s="61">
        <f>'3500 '!V106</f>
        <v>46.629800000000003</v>
      </c>
      <c r="O14" s="61">
        <f>'3500 '!W106</f>
        <v>0</v>
      </c>
      <c r="P14" s="61">
        <f>'3500 '!X106</f>
        <v>50</v>
      </c>
      <c r="Q14" s="61">
        <f>'3500 '!Y106</f>
        <v>0</v>
      </c>
      <c r="R14" s="61">
        <f>'3500 '!Z106</f>
        <v>0</v>
      </c>
      <c r="S14" s="61">
        <f>'3500 '!AA106</f>
        <v>3.3701999999999996</v>
      </c>
      <c r="T14" s="51">
        <f>'3500 '!AB106</f>
        <v>6.7403999999999992E-2</v>
      </c>
      <c r="U14" s="61">
        <f>'3500 '!AC106</f>
        <v>46.629800000000003</v>
      </c>
      <c r="W14" s="81"/>
      <c r="X14" s="81"/>
      <c r="Y14" s="81"/>
      <c r="AG14" s="81"/>
      <c r="AH14" s="81"/>
      <c r="AI14" s="81"/>
      <c r="AJ14" s="81"/>
      <c r="AK14" s="81"/>
    </row>
    <row r="15" spans="1:37" s="6" customFormat="1" ht="18" x14ac:dyDescent="0.25">
      <c r="A15" s="6" t="str">
        <f>'3500 '!A107</f>
        <v>a</v>
      </c>
      <c r="B15" s="70" t="str">
        <f>'3500 '!B107</f>
        <v/>
      </c>
      <c r="C15" s="34" t="str">
        <f>'3500 '!C107</f>
        <v>სოციალური უზრუნველყოფა</v>
      </c>
      <c r="D15" s="11">
        <f>'3500 '!D107</f>
        <v>30</v>
      </c>
      <c r="E15" s="11">
        <f>'3500 '!E107</f>
        <v>30</v>
      </c>
      <c r="F15" s="42">
        <f>'3500 '!F107</f>
        <v>22.5</v>
      </c>
      <c r="G15" s="42">
        <f>'3500 '!G107</f>
        <v>11.406169999999999</v>
      </c>
      <c r="H15" s="51">
        <f>'3500 '!L107</f>
        <v>0.50694088888888889</v>
      </c>
      <c r="I15" s="11">
        <f>'3500 '!M107</f>
        <v>0</v>
      </c>
      <c r="J15" s="11">
        <f>'3500 '!O107</f>
        <v>3.9862700000000002</v>
      </c>
      <c r="K15" s="11">
        <f>'3500 '!S107</f>
        <v>0.95636999999999972</v>
      </c>
      <c r="L15" s="42">
        <f>'3500 '!T107</f>
        <v>11.093830000000001</v>
      </c>
      <c r="M15" s="51">
        <f>'3500 '!U107</f>
        <v>0.38020566666666666</v>
      </c>
      <c r="N15" s="61">
        <f>'3500 '!V107</f>
        <v>18.593830000000001</v>
      </c>
      <c r="O15" s="61">
        <f>'3500 '!W107</f>
        <v>6.8</v>
      </c>
      <c r="P15" s="61">
        <f>'3500 '!X107</f>
        <v>11.3</v>
      </c>
      <c r="Q15" s="61">
        <f>'3500 '!Y107</f>
        <v>12</v>
      </c>
      <c r="R15" s="61">
        <f>'3500 '!Z107</f>
        <v>7.5</v>
      </c>
      <c r="S15" s="61">
        <f>'3500 '!AA107</f>
        <v>23.406169999999999</v>
      </c>
      <c r="T15" s="51">
        <f>'3500 '!AB107</f>
        <v>0.78020566666666669</v>
      </c>
      <c r="U15" s="61">
        <f>'3500 '!AC107</f>
        <v>6.5938300000000005</v>
      </c>
      <c r="W15" s="81"/>
      <c r="X15" s="81"/>
      <c r="Y15" s="81"/>
      <c r="AG15" s="81"/>
      <c r="AH15" s="81"/>
      <c r="AI15" s="81"/>
      <c r="AJ15" s="81"/>
      <c r="AK15" s="81"/>
    </row>
    <row r="16" spans="1:37" s="6" customFormat="1" ht="18" x14ac:dyDescent="0.25">
      <c r="A16" s="6" t="str">
        <f>'3500 '!A108</f>
        <v>a</v>
      </c>
      <c r="B16" s="70" t="str">
        <f>'3500 '!B108</f>
        <v/>
      </c>
      <c r="C16" s="34" t="str">
        <f>'3500 '!C108</f>
        <v>სხვა ხარჯები</v>
      </c>
      <c r="D16" s="11">
        <f>'3500 '!D108</f>
        <v>15</v>
      </c>
      <c r="E16" s="11">
        <f>'3500 '!E108</f>
        <v>20.303000000000001</v>
      </c>
      <c r="F16" s="42">
        <f>'3500 '!F108</f>
        <v>15.303000000000001</v>
      </c>
      <c r="G16" s="42">
        <f>'3500 '!G108</f>
        <v>15.303000000000001</v>
      </c>
      <c r="H16" s="51">
        <f>'3500 '!L108</f>
        <v>1</v>
      </c>
      <c r="I16" s="11">
        <f>'3500 '!M108</f>
        <v>0</v>
      </c>
      <c r="J16" s="11">
        <f>'3500 '!O108</f>
        <v>0.42772000000000032</v>
      </c>
      <c r="K16" s="11">
        <f>'3500 '!S108</f>
        <v>3.2178100000000001</v>
      </c>
      <c r="L16" s="42">
        <f>'3500 '!T108</f>
        <v>0</v>
      </c>
      <c r="M16" s="51">
        <f>'3500 '!U108</f>
        <v>0.75373097571787417</v>
      </c>
      <c r="N16" s="61">
        <f>'3500 '!V108</f>
        <v>5</v>
      </c>
      <c r="O16" s="61">
        <f>'3500 '!W108</f>
        <v>6.7</v>
      </c>
      <c r="P16" s="61">
        <f>'3500 '!X108</f>
        <v>10.9</v>
      </c>
      <c r="Q16" s="61">
        <f>'3500 '!Y108</f>
        <v>1.3</v>
      </c>
      <c r="R16" s="61">
        <f>'3500 '!Z108</f>
        <v>0</v>
      </c>
      <c r="S16" s="61">
        <f>'3500 '!AA108</f>
        <v>16.603000000000002</v>
      </c>
      <c r="T16" s="51">
        <f>'3500 '!AB108</f>
        <v>0.81776092203122697</v>
      </c>
      <c r="U16" s="61">
        <f>'3500 '!AC108</f>
        <v>3.6999999999999993</v>
      </c>
      <c r="W16" s="81"/>
      <c r="X16" s="81"/>
      <c r="Y16" s="81"/>
      <c r="AG16" s="81"/>
      <c r="AH16" s="81"/>
      <c r="AI16" s="81"/>
      <c r="AJ16" s="81"/>
      <c r="AK16" s="81"/>
    </row>
    <row r="17" spans="1:37" s="6" customFormat="1" ht="18.75" thickBot="1" x14ac:dyDescent="0.3">
      <c r="A17" s="6" t="str">
        <f>'3500 '!A109</f>
        <v>a</v>
      </c>
      <c r="B17" s="69" t="str">
        <f>'3500 '!B109</f>
        <v/>
      </c>
      <c r="C17" s="8" t="str">
        <f>'3500 '!C109</f>
        <v>არაფინანსური აქტივების ზრდა</v>
      </c>
      <c r="D17" s="9">
        <f>'3500 '!D109</f>
        <v>100</v>
      </c>
      <c r="E17" s="9">
        <f>'3500 '!E109</f>
        <v>211.56399999999999</v>
      </c>
      <c r="F17" s="41">
        <f>'3500 '!F109</f>
        <v>211.56399999999999</v>
      </c>
      <c r="G17" s="41">
        <f>'3500 '!G109</f>
        <v>208.55782000000002</v>
      </c>
      <c r="H17" s="50">
        <f>'3500 '!L109</f>
        <v>0.98579068272484938</v>
      </c>
      <c r="I17" s="9">
        <f>'3500 '!M109</f>
        <v>0</v>
      </c>
      <c r="J17" s="9">
        <f>'3500 '!O109</f>
        <v>57.372999999999998</v>
      </c>
      <c r="K17" s="9">
        <f>'3500 '!S109</f>
        <v>6.3215200000000209</v>
      </c>
      <c r="L17" s="41">
        <f>'3500 '!T109</f>
        <v>3.0061799999999721</v>
      </c>
      <c r="M17" s="50">
        <f>'3500 '!U109</f>
        <v>0.98579068272484938</v>
      </c>
      <c r="N17" s="60">
        <f>'3500 '!V109</f>
        <v>3.0061799999999721</v>
      </c>
      <c r="O17" s="60">
        <f>'3500 '!W109</f>
        <v>38.5</v>
      </c>
      <c r="P17" s="60">
        <f>'3500 '!X109</f>
        <v>76.900000000000006</v>
      </c>
      <c r="Q17" s="60">
        <f>'3500 '!Y109</f>
        <v>6</v>
      </c>
      <c r="R17" s="60">
        <f>'3500 '!Z109</f>
        <v>0</v>
      </c>
      <c r="S17" s="60">
        <f>'3500 '!AA109</f>
        <v>214.55782000000002</v>
      </c>
      <c r="T17" s="50">
        <f>'3500 '!AB109</f>
        <v>1.014150895237375</v>
      </c>
      <c r="U17" s="60">
        <f>'3500 '!AC109</f>
        <v>-2.9938200000000279</v>
      </c>
      <c r="W17" s="81"/>
      <c r="X17" s="81"/>
      <c r="Y17" s="81"/>
      <c r="AG17" s="81"/>
      <c r="AH17" s="81"/>
      <c r="AI17" s="81"/>
      <c r="AJ17" s="81"/>
      <c r="AK17" s="81"/>
    </row>
    <row r="18" spans="1:37" s="6" customFormat="1" ht="15.75" hidden="1" thickBot="1" x14ac:dyDescent="0.3">
      <c r="A18" s="6" t="str">
        <f>'3500 '!A110</f>
        <v>b</v>
      </c>
      <c r="B18" s="69" t="str">
        <f>'3500 '!B110</f>
        <v/>
      </c>
      <c r="C18" s="13" t="str">
        <f>'3500 '!C110</f>
        <v>ფინანსური აქტივების ზრდა</v>
      </c>
      <c r="D18" s="14">
        <f>'3500 '!D110</f>
        <v>0</v>
      </c>
      <c r="E18" s="14">
        <f>'3500 '!E110</f>
        <v>0</v>
      </c>
      <c r="F18" s="44">
        <f>'3500 '!F110</f>
        <v>0</v>
      </c>
      <c r="G18" s="44">
        <f>'3500 '!G110</f>
        <v>0</v>
      </c>
      <c r="H18" s="53" t="str">
        <f>'3500 '!L110</f>
        <v/>
      </c>
      <c r="I18" s="14">
        <f>'3500 '!M110</f>
        <v>0</v>
      </c>
      <c r="J18" s="14">
        <f>'3500 '!O110</f>
        <v>0</v>
      </c>
      <c r="K18" s="14">
        <f>'3500 '!S110</f>
        <v>0</v>
      </c>
      <c r="L18" s="44">
        <f>'3500 '!T110</f>
        <v>0</v>
      </c>
      <c r="M18" s="53" t="str">
        <f>'3500 '!U110</f>
        <v/>
      </c>
      <c r="N18" s="63">
        <f>'3500 '!V110</f>
        <v>0</v>
      </c>
      <c r="O18" s="63">
        <f>'3500 '!W110</f>
        <v>0</v>
      </c>
      <c r="P18" s="63">
        <f>'3500 '!X110</f>
        <v>0</v>
      </c>
      <c r="Q18" s="63">
        <f>'3500 '!Y110</f>
        <v>0</v>
      </c>
      <c r="R18" s="63">
        <f>'3500 '!Z110</f>
        <v>0</v>
      </c>
      <c r="S18" s="63">
        <f>'3500 '!AA110</f>
        <v>0</v>
      </c>
      <c r="T18" s="53" t="str">
        <f>'3500 '!AB110</f>
        <v/>
      </c>
      <c r="U18" s="63">
        <f>'3500 '!AC110</f>
        <v>0</v>
      </c>
      <c r="W18" s="81"/>
      <c r="X18" s="81"/>
      <c r="Y18" s="81"/>
      <c r="AG18" s="81"/>
      <c r="AH18" s="81"/>
      <c r="AI18" s="81"/>
      <c r="AJ18" s="81"/>
      <c r="AK18" s="81"/>
    </row>
    <row r="19" spans="1:37" s="6" customFormat="1" ht="15.75" hidden="1" thickBot="1" x14ac:dyDescent="0.3">
      <c r="A19" s="6" t="str">
        <f>'3500 '!A111</f>
        <v>b</v>
      </c>
      <c r="B19" s="71" t="str">
        <f>'3500 '!B111</f>
        <v/>
      </c>
      <c r="C19" s="20" t="str">
        <f>'3500 '!C111</f>
        <v>ვალდებულებების კლება</v>
      </c>
      <c r="D19" s="18">
        <f>'3500 '!D111</f>
        <v>0</v>
      </c>
      <c r="E19" s="18">
        <f>'3500 '!E111</f>
        <v>0</v>
      </c>
      <c r="F19" s="46">
        <f>'3500 '!F111</f>
        <v>0</v>
      </c>
      <c r="G19" s="46">
        <f>'3500 '!G111</f>
        <v>0</v>
      </c>
      <c r="H19" s="55" t="str">
        <f>'3500 '!L111</f>
        <v/>
      </c>
      <c r="I19" s="18">
        <f>'3500 '!M111</f>
        <v>0</v>
      </c>
      <c r="J19" s="18">
        <f>'3500 '!O111</f>
        <v>0</v>
      </c>
      <c r="K19" s="18">
        <f>'3500 '!S111</f>
        <v>0</v>
      </c>
      <c r="L19" s="46">
        <f>'3500 '!T111</f>
        <v>0</v>
      </c>
      <c r="M19" s="55" t="str">
        <f>'3500 '!U111</f>
        <v/>
      </c>
      <c r="N19" s="65">
        <f>'3500 '!V111</f>
        <v>0</v>
      </c>
      <c r="O19" s="65">
        <f>'3500 '!W111</f>
        <v>0</v>
      </c>
      <c r="P19" s="65">
        <f>'3500 '!X111</f>
        <v>0</v>
      </c>
      <c r="Q19" s="65">
        <f>'3500 '!Y111</f>
        <v>0</v>
      </c>
      <c r="R19" s="65">
        <f>'3500 '!Z111</f>
        <v>0</v>
      </c>
      <c r="S19" s="65">
        <f>'3500 '!AA111</f>
        <v>0</v>
      </c>
      <c r="T19" s="55" t="str">
        <f>'3500 '!AB111</f>
        <v/>
      </c>
      <c r="U19" s="65">
        <f>'3500 '!AC111</f>
        <v>0</v>
      </c>
      <c r="W19" s="81"/>
      <c r="X19" s="81"/>
      <c r="Y19" s="81"/>
      <c r="AG19" s="81"/>
      <c r="AH19" s="81"/>
      <c r="AI19" s="81"/>
      <c r="AJ19" s="81"/>
      <c r="AK19" s="81"/>
    </row>
    <row r="20" spans="1:37" s="6" customFormat="1" ht="33" thickTop="1" thickBot="1" x14ac:dyDescent="0.3">
      <c r="A20" s="6" t="str">
        <f>'3500 '!A744</f>
        <v>a</v>
      </c>
      <c r="B20" s="67" t="str">
        <f>'3500 '!B744</f>
        <v>35 03 02 01</v>
      </c>
      <c r="C20" s="19" t="str">
        <f>'3500 '!C744</f>
        <v>დაავადებათა ადრეული გამოვლენა და სკრინინგი</v>
      </c>
      <c r="D20" s="7">
        <f>'3500 '!D744</f>
        <v>2000</v>
      </c>
      <c r="E20" s="7">
        <f>'3500 '!E744</f>
        <v>1770</v>
      </c>
      <c r="F20" s="40">
        <f>'3500 '!F744</f>
        <v>1377.9</v>
      </c>
      <c r="G20" s="40">
        <f>'3500 '!G744</f>
        <v>1086.123</v>
      </c>
      <c r="H20" s="49">
        <f>'3500 '!L744</f>
        <v>0.7882451556716743</v>
      </c>
      <c r="I20" s="7">
        <f>'3500 '!M744</f>
        <v>0</v>
      </c>
      <c r="J20" s="7">
        <f>'3500 '!O744</f>
        <v>113.822</v>
      </c>
      <c r="K20" s="7">
        <f>'3500 '!S744</f>
        <v>95.282000000000039</v>
      </c>
      <c r="L20" s="40">
        <f>'3500 '!T744</f>
        <v>291.77700000000004</v>
      </c>
      <c r="M20" s="49">
        <f>'3500 '!U744</f>
        <v>0.61362881355932208</v>
      </c>
      <c r="N20" s="59">
        <f>'3500 '!V744</f>
        <v>683.87699999999995</v>
      </c>
      <c r="O20" s="59">
        <f>'3500 '!W744</f>
        <v>439.7</v>
      </c>
      <c r="P20" s="59">
        <f>'3500 '!X744</f>
        <v>642.5</v>
      </c>
      <c r="Q20" s="59">
        <f>'3500 '!Y744</f>
        <v>529.20000000000005</v>
      </c>
      <c r="R20" s="59">
        <f>'3500 '!Z744</f>
        <v>392.1</v>
      </c>
      <c r="S20" s="59">
        <f>'3500 '!AA744</f>
        <v>1615.3230000000001</v>
      </c>
      <c r="T20" s="49">
        <f>'3500 '!AB744</f>
        <v>0.91261186440677966</v>
      </c>
      <c r="U20" s="59">
        <f>'3500 '!AC744</f>
        <v>154.67699999999991</v>
      </c>
      <c r="W20" s="81"/>
      <c r="X20" s="81"/>
      <c r="Y20" s="81"/>
      <c r="AG20" s="81"/>
      <c r="AH20" s="81"/>
      <c r="AI20" s="81"/>
      <c r="AJ20" s="81"/>
      <c r="AK20" s="81"/>
    </row>
    <row r="21" spans="1:37" s="6" customFormat="1" ht="19.5" hidden="1" thickTop="1" thickBot="1" x14ac:dyDescent="0.3">
      <c r="A21" s="6" t="str">
        <f>'3500 '!A745</f>
        <v>b</v>
      </c>
      <c r="B21" s="69" t="str">
        <f>'3500 '!B745</f>
        <v/>
      </c>
      <c r="C21" s="8" t="str">
        <f>'3500 '!C745</f>
        <v>ხარჯები</v>
      </c>
      <c r="D21" s="9">
        <f>'3500 '!D745</f>
        <v>2000</v>
      </c>
      <c r="E21" s="9">
        <f>'3500 '!E745</f>
        <v>1770</v>
      </c>
      <c r="F21" s="41">
        <f>'3500 '!F745</f>
        <v>1377.9</v>
      </c>
      <c r="G21" s="41">
        <f>'3500 '!G745</f>
        <v>1086.123</v>
      </c>
      <c r="H21" s="50">
        <f>'3500 '!L745</f>
        <v>0.7882451556716743</v>
      </c>
      <c r="I21" s="9">
        <f>'3500 '!M745</f>
        <v>0</v>
      </c>
      <c r="J21" s="9">
        <f>'3500 '!O745</f>
        <v>113.822</v>
      </c>
      <c r="K21" s="9">
        <f>'3500 '!S745</f>
        <v>95.282000000000039</v>
      </c>
      <c r="L21" s="41">
        <f>'3500 '!T745</f>
        <v>291.77700000000004</v>
      </c>
      <c r="M21" s="50">
        <f>'3500 '!U745</f>
        <v>0.61362881355932208</v>
      </c>
      <c r="N21" s="60">
        <f>'3500 '!V745</f>
        <v>683.87699999999995</v>
      </c>
      <c r="O21" s="60">
        <f>'3500 '!W745</f>
        <v>439.7</v>
      </c>
      <c r="P21" s="60">
        <f>'3500 '!X745</f>
        <v>642.5</v>
      </c>
      <c r="Q21" s="60">
        <f>'3500 '!Y745</f>
        <v>529.20000000000005</v>
      </c>
      <c r="R21" s="60">
        <f>'3500 '!Z745</f>
        <v>392.1</v>
      </c>
      <c r="S21" s="60">
        <f>'3500 '!AA745</f>
        <v>1615.3230000000001</v>
      </c>
      <c r="T21" s="50">
        <f>'3500 '!AB745</f>
        <v>0.91261186440677966</v>
      </c>
      <c r="U21" s="60">
        <f>'3500 '!AC745</f>
        <v>154.67699999999991</v>
      </c>
      <c r="W21" s="81"/>
      <c r="X21" s="81"/>
      <c r="Y21" s="81"/>
      <c r="AG21" s="81"/>
      <c r="AH21" s="81"/>
      <c r="AI21" s="81"/>
      <c r="AJ21" s="81"/>
      <c r="AK21" s="81"/>
    </row>
    <row r="22" spans="1:37" s="6" customFormat="1" ht="19.5" hidden="1" thickTop="1" thickBot="1" x14ac:dyDescent="0.3">
      <c r="A22" s="6" t="str">
        <f>'3500 '!A746</f>
        <v>b</v>
      </c>
      <c r="B22" s="70" t="str">
        <f>'3500 '!B746</f>
        <v/>
      </c>
      <c r="C22" s="10" t="str">
        <f>'3500 '!C746</f>
        <v>შრომის ანაზღაურება</v>
      </c>
      <c r="D22" s="12">
        <f>'3500 '!D746</f>
        <v>0</v>
      </c>
      <c r="E22" s="12">
        <f>'3500 '!E746</f>
        <v>0</v>
      </c>
      <c r="F22" s="43">
        <f>'3500 '!F746</f>
        <v>0</v>
      </c>
      <c r="G22" s="43">
        <f>'3500 '!G746</f>
        <v>0</v>
      </c>
      <c r="H22" s="52" t="str">
        <f>'3500 '!L746</f>
        <v/>
      </c>
      <c r="I22" s="12">
        <f>'3500 '!M746</f>
        <v>0</v>
      </c>
      <c r="J22" s="12">
        <f>'3500 '!O746</f>
        <v>0</v>
      </c>
      <c r="K22" s="12">
        <f>'3500 '!S746</f>
        <v>0</v>
      </c>
      <c r="L22" s="43">
        <f>'3500 '!T746</f>
        <v>0</v>
      </c>
      <c r="M22" s="52" t="str">
        <f>'3500 '!U746</f>
        <v/>
      </c>
      <c r="N22" s="62">
        <f>'3500 '!V746</f>
        <v>0</v>
      </c>
      <c r="O22" s="62">
        <f>'3500 '!W746</f>
        <v>0</v>
      </c>
      <c r="P22" s="62">
        <f>'3500 '!X746</f>
        <v>0</v>
      </c>
      <c r="Q22" s="62">
        <f>'3500 '!Y746</f>
        <v>0</v>
      </c>
      <c r="R22" s="62">
        <f>'3500 '!Z746</f>
        <v>0</v>
      </c>
      <c r="S22" s="62">
        <f>'3500 '!AA746</f>
        <v>0</v>
      </c>
      <c r="T22" s="52" t="str">
        <f>'3500 '!AB746</f>
        <v/>
      </c>
      <c r="U22" s="62">
        <f>'3500 '!AC746</f>
        <v>0</v>
      </c>
      <c r="W22" s="81"/>
      <c r="X22" s="81"/>
      <c r="Y22" s="81"/>
      <c r="AG22" s="81"/>
      <c r="AH22" s="81"/>
      <c r="AI22" s="81"/>
      <c r="AJ22" s="81"/>
      <c r="AK22" s="81"/>
    </row>
    <row r="23" spans="1:37" s="6" customFormat="1" ht="19.5" hidden="1" thickTop="1" thickBot="1" x14ac:dyDescent="0.3">
      <c r="A23" s="6" t="str">
        <f>'3500 '!A747</f>
        <v>b</v>
      </c>
      <c r="B23" s="70" t="str">
        <f>'3500 '!B747</f>
        <v/>
      </c>
      <c r="C23" s="10" t="str">
        <f>'3500 '!C747</f>
        <v>საქონელი და მომსახურება</v>
      </c>
      <c r="D23" s="11">
        <f>'3500 '!D747</f>
        <v>2000</v>
      </c>
      <c r="E23" s="11">
        <f>'3500 '!E747</f>
        <v>1770</v>
      </c>
      <c r="F23" s="42">
        <f>'3500 '!F747</f>
        <v>1377.9</v>
      </c>
      <c r="G23" s="42">
        <f>'3500 '!G747</f>
        <v>1086.123</v>
      </c>
      <c r="H23" s="51">
        <f>'3500 '!L747</f>
        <v>0.7882451556716743</v>
      </c>
      <c r="I23" s="11">
        <f>'3500 '!M747</f>
        <v>0</v>
      </c>
      <c r="J23" s="11">
        <f>'3500 '!O747</f>
        <v>113.822</v>
      </c>
      <c r="K23" s="11">
        <f>'3500 '!S747</f>
        <v>95.282000000000039</v>
      </c>
      <c r="L23" s="42">
        <f>'3500 '!T747</f>
        <v>291.77700000000004</v>
      </c>
      <c r="M23" s="51">
        <f>'3500 '!U747</f>
        <v>0.61362881355932208</v>
      </c>
      <c r="N23" s="61">
        <f>'3500 '!V747</f>
        <v>683.87699999999995</v>
      </c>
      <c r="O23" s="61">
        <f>'3500 '!W747</f>
        <v>439.7</v>
      </c>
      <c r="P23" s="61">
        <f>'3500 '!X747</f>
        <v>642.5</v>
      </c>
      <c r="Q23" s="61">
        <f>'3500 '!Y747</f>
        <v>529.20000000000005</v>
      </c>
      <c r="R23" s="61">
        <f>'3500 '!Z747</f>
        <v>392.1</v>
      </c>
      <c r="S23" s="61">
        <f>'3500 '!AA747</f>
        <v>1615.3230000000001</v>
      </c>
      <c r="T23" s="51">
        <f>'3500 '!AB747</f>
        <v>0.91261186440677966</v>
      </c>
      <c r="U23" s="61">
        <f>'3500 '!AC747</f>
        <v>154.67699999999991</v>
      </c>
      <c r="W23" s="81"/>
      <c r="X23" s="81"/>
      <c r="Y23" s="81"/>
      <c r="AG23" s="81"/>
      <c r="AH23" s="81"/>
      <c r="AI23" s="81"/>
      <c r="AJ23" s="81"/>
      <c r="AK23" s="81"/>
    </row>
    <row r="24" spans="1:37" s="6" customFormat="1" ht="19.5" hidden="1" thickTop="1" thickBot="1" x14ac:dyDescent="0.3">
      <c r="A24" s="6" t="str">
        <f>'3500 '!A748</f>
        <v>b</v>
      </c>
      <c r="B24" s="70" t="str">
        <f>'3500 '!B748</f>
        <v/>
      </c>
      <c r="C24" s="10" t="str">
        <f>'3500 '!C748</f>
        <v>პროცენტი</v>
      </c>
      <c r="D24" s="12">
        <f>'3500 '!D748</f>
        <v>0</v>
      </c>
      <c r="E24" s="12">
        <f>'3500 '!E748</f>
        <v>0</v>
      </c>
      <c r="F24" s="43">
        <f>'3500 '!F748</f>
        <v>0</v>
      </c>
      <c r="G24" s="43">
        <f>'3500 '!G748</f>
        <v>0</v>
      </c>
      <c r="H24" s="52" t="str">
        <f>'3500 '!L748</f>
        <v/>
      </c>
      <c r="I24" s="12">
        <f>'3500 '!M748</f>
        <v>0</v>
      </c>
      <c r="J24" s="12">
        <f>'3500 '!O748</f>
        <v>0</v>
      </c>
      <c r="K24" s="12">
        <f>'3500 '!S748</f>
        <v>0</v>
      </c>
      <c r="L24" s="43">
        <f>'3500 '!T748</f>
        <v>0</v>
      </c>
      <c r="M24" s="52" t="str">
        <f>'3500 '!U748</f>
        <v/>
      </c>
      <c r="N24" s="62">
        <f>'3500 '!V748</f>
        <v>0</v>
      </c>
      <c r="O24" s="62">
        <f>'3500 '!W748</f>
        <v>0</v>
      </c>
      <c r="P24" s="62">
        <f>'3500 '!X748</f>
        <v>0</v>
      </c>
      <c r="Q24" s="62">
        <f>'3500 '!Y748</f>
        <v>0</v>
      </c>
      <c r="R24" s="62">
        <f>'3500 '!Z748</f>
        <v>0</v>
      </c>
      <c r="S24" s="62">
        <f>'3500 '!AA748</f>
        <v>0</v>
      </c>
      <c r="T24" s="52" t="str">
        <f>'3500 '!AB748</f>
        <v/>
      </c>
      <c r="U24" s="62">
        <f>'3500 '!AC748</f>
        <v>0</v>
      </c>
      <c r="W24" s="81"/>
      <c r="X24" s="81"/>
      <c r="Y24" s="81"/>
      <c r="AG24" s="81"/>
      <c r="AH24" s="81"/>
      <c r="AI24" s="81"/>
      <c r="AJ24" s="81"/>
      <c r="AK24" s="81"/>
    </row>
    <row r="25" spans="1:37" s="6" customFormat="1" ht="19.5" hidden="1" thickTop="1" thickBot="1" x14ac:dyDescent="0.3">
      <c r="A25" s="6" t="str">
        <f>'3500 '!A749</f>
        <v>b</v>
      </c>
      <c r="B25" s="70" t="str">
        <f>'3500 '!B749</f>
        <v/>
      </c>
      <c r="C25" s="10" t="str">
        <f>'3500 '!C749</f>
        <v>სუბსიდიები</v>
      </c>
      <c r="D25" s="12">
        <f>'3500 '!D749</f>
        <v>0</v>
      </c>
      <c r="E25" s="12">
        <f>'3500 '!E749</f>
        <v>0</v>
      </c>
      <c r="F25" s="43">
        <f>'3500 '!F749</f>
        <v>0</v>
      </c>
      <c r="G25" s="43">
        <f>'3500 '!G749</f>
        <v>0</v>
      </c>
      <c r="H25" s="52" t="str">
        <f>'3500 '!L749</f>
        <v/>
      </c>
      <c r="I25" s="12">
        <f>'3500 '!M749</f>
        <v>0</v>
      </c>
      <c r="J25" s="12">
        <f>'3500 '!O749</f>
        <v>0</v>
      </c>
      <c r="K25" s="12">
        <f>'3500 '!S749</f>
        <v>0</v>
      </c>
      <c r="L25" s="43">
        <f>'3500 '!T749</f>
        <v>0</v>
      </c>
      <c r="M25" s="52" t="str">
        <f>'3500 '!U749</f>
        <v/>
      </c>
      <c r="N25" s="62">
        <f>'3500 '!V749</f>
        <v>0</v>
      </c>
      <c r="O25" s="62">
        <f>'3500 '!W749</f>
        <v>0</v>
      </c>
      <c r="P25" s="62">
        <f>'3500 '!X749</f>
        <v>0</v>
      </c>
      <c r="Q25" s="62">
        <f>'3500 '!Y749</f>
        <v>0</v>
      </c>
      <c r="R25" s="62">
        <f>'3500 '!Z749</f>
        <v>0</v>
      </c>
      <c r="S25" s="62">
        <f>'3500 '!AA749</f>
        <v>0</v>
      </c>
      <c r="T25" s="52" t="str">
        <f>'3500 '!AB749</f>
        <v/>
      </c>
      <c r="U25" s="62">
        <f>'3500 '!AC749</f>
        <v>0</v>
      </c>
      <c r="W25" s="81"/>
      <c r="X25" s="81"/>
      <c r="Y25" s="81"/>
      <c r="AG25" s="81"/>
      <c r="AH25" s="81"/>
      <c r="AI25" s="81"/>
      <c r="AJ25" s="81"/>
      <c r="AK25" s="81"/>
    </row>
    <row r="26" spans="1:37" s="6" customFormat="1" ht="19.5" hidden="1" thickTop="1" thickBot="1" x14ac:dyDescent="0.3">
      <c r="A26" s="6" t="str">
        <f>'3500 '!A750</f>
        <v>b</v>
      </c>
      <c r="B26" s="70" t="str">
        <f>'3500 '!B750</f>
        <v/>
      </c>
      <c r="C26" s="10" t="str">
        <f>'3500 '!C750</f>
        <v>გრანტები</v>
      </c>
      <c r="D26" s="12">
        <f>'3500 '!D750</f>
        <v>0</v>
      </c>
      <c r="E26" s="12">
        <f>'3500 '!E750</f>
        <v>0</v>
      </c>
      <c r="F26" s="43">
        <f>'3500 '!F750</f>
        <v>0</v>
      </c>
      <c r="G26" s="43">
        <f>'3500 '!G750</f>
        <v>0</v>
      </c>
      <c r="H26" s="52" t="str">
        <f>'3500 '!L750</f>
        <v/>
      </c>
      <c r="I26" s="12">
        <f>'3500 '!M750</f>
        <v>0</v>
      </c>
      <c r="J26" s="12">
        <f>'3500 '!O750</f>
        <v>0</v>
      </c>
      <c r="K26" s="12">
        <f>'3500 '!S750</f>
        <v>0</v>
      </c>
      <c r="L26" s="43">
        <f>'3500 '!T750</f>
        <v>0</v>
      </c>
      <c r="M26" s="52" t="str">
        <f>'3500 '!U750</f>
        <v/>
      </c>
      <c r="N26" s="62">
        <f>'3500 '!V750</f>
        <v>0</v>
      </c>
      <c r="O26" s="62">
        <f>'3500 '!W750</f>
        <v>0</v>
      </c>
      <c r="P26" s="62">
        <f>'3500 '!X750</f>
        <v>0</v>
      </c>
      <c r="Q26" s="62">
        <f>'3500 '!Y750</f>
        <v>0</v>
      </c>
      <c r="R26" s="62">
        <f>'3500 '!Z750</f>
        <v>0</v>
      </c>
      <c r="S26" s="62">
        <f>'3500 '!AA750</f>
        <v>0</v>
      </c>
      <c r="T26" s="52" t="str">
        <f>'3500 '!AB750</f>
        <v/>
      </c>
      <c r="U26" s="62">
        <f>'3500 '!AC750</f>
        <v>0</v>
      </c>
      <c r="W26" s="81"/>
      <c r="X26" s="81"/>
      <c r="Y26" s="81"/>
      <c r="AG26" s="81"/>
      <c r="AH26" s="81"/>
      <c r="AI26" s="81"/>
      <c r="AJ26" s="81"/>
      <c r="AK26" s="81"/>
    </row>
    <row r="27" spans="1:37" s="6" customFormat="1" ht="19.5" hidden="1" thickTop="1" thickBot="1" x14ac:dyDescent="0.3">
      <c r="A27" s="6" t="str">
        <f>'3500 '!A751</f>
        <v>b</v>
      </c>
      <c r="B27" s="70" t="str">
        <f>'3500 '!B751</f>
        <v/>
      </c>
      <c r="C27" s="10" t="str">
        <f>'3500 '!C751</f>
        <v>სოციალური უზრუნველყოფა</v>
      </c>
      <c r="D27" s="12">
        <f>'3500 '!D751</f>
        <v>0</v>
      </c>
      <c r="E27" s="12">
        <f>'3500 '!E751</f>
        <v>0</v>
      </c>
      <c r="F27" s="43">
        <f>'3500 '!F751</f>
        <v>0</v>
      </c>
      <c r="G27" s="43">
        <f>'3500 '!G751</f>
        <v>0</v>
      </c>
      <c r="H27" s="52" t="str">
        <f>'3500 '!L751</f>
        <v/>
      </c>
      <c r="I27" s="12">
        <f>'3500 '!M751</f>
        <v>0</v>
      </c>
      <c r="J27" s="12">
        <f>'3500 '!O751</f>
        <v>0</v>
      </c>
      <c r="K27" s="12">
        <f>'3500 '!S751</f>
        <v>0</v>
      </c>
      <c r="L27" s="43">
        <f>'3500 '!T751</f>
        <v>0</v>
      </c>
      <c r="M27" s="52" t="str">
        <f>'3500 '!U751</f>
        <v/>
      </c>
      <c r="N27" s="62">
        <f>'3500 '!V751</f>
        <v>0</v>
      </c>
      <c r="O27" s="62">
        <f>'3500 '!W751</f>
        <v>0</v>
      </c>
      <c r="P27" s="62">
        <f>'3500 '!X751</f>
        <v>0</v>
      </c>
      <c r="Q27" s="62">
        <f>'3500 '!Y751</f>
        <v>0</v>
      </c>
      <c r="R27" s="62">
        <f>'3500 '!Z751</f>
        <v>0</v>
      </c>
      <c r="S27" s="62">
        <f>'3500 '!AA751</f>
        <v>0</v>
      </c>
      <c r="T27" s="52" t="str">
        <f>'3500 '!AB751</f>
        <v/>
      </c>
      <c r="U27" s="62">
        <f>'3500 '!AC751</f>
        <v>0</v>
      </c>
      <c r="W27" s="81"/>
      <c r="X27" s="81"/>
      <c r="Y27" s="81"/>
      <c r="AG27" s="81"/>
      <c r="AH27" s="81"/>
      <c r="AI27" s="81"/>
      <c r="AJ27" s="81"/>
      <c r="AK27" s="81"/>
    </row>
    <row r="28" spans="1:37" s="6" customFormat="1" ht="19.5" hidden="1" thickTop="1" thickBot="1" x14ac:dyDescent="0.3">
      <c r="A28" s="6" t="str">
        <f>'3500 '!A752</f>
        <v>b</v>
      </c>
      <c r="B28" s="70" t="str">
        <f>'3500 '!B752</f>
        <v/>
      </c>
      <c r="C28" s="10" t="str">
        <f>'3500 '!C752</f>
        <v>სხვა ხარჯები</v>
      </c>
      <c r="D28" s="12">
        <f>'3500 '!D752</f>
        <v>0</v>
      </c>
      <c r="E28" s="12">
        <f>'3500 '!E752</f>
        <v>0</v>
      </c>
      <c r="F28" s="43">
        <f>'3500 '!F752</f>
        <v>0</v>
      </c>
      <c r="G28" s="43">
        <f>'3500 '!G752</f>
        <v>0</v>
      </c>
      <c r="H28" s="52" t="str">
        <f>'3500 '!L752</f>
        <v/>
      </c>
      <c r="I28" s="12">
        <f>'3500 '!M752</f>
        <v>0</v>
      </c>
      <c r="J28" s="12">
        <f>'3500 '!O752</f>
        <v>0</v>
      </c>
      <c r="K28" s="12">
        <f>'3500 '!S752</f>
        <v>0</v>
      </c>
      <c r="L28" s="43">
        <f>'3500 '!T752</f>
        <v>0</v>
      </c>
      <c r="M28" s="52" t="str">
        <f>'3500 '!U752</f>
        <v/>
      </c>
      <c r="N28" s="62">
        <f>'3500 '!V752</f>
        <v>0</v>
      </c>
      <c r="O28" s="62">
        <f>'3500 '!W752</f>
        <v>0</v>
      </c>
      <c r="P28" s="62">
        <f>'3500 '!X752</f>
        <v>0</v>
      </c>
      <c r="Q28" s="62">
        <f>'3500 '!Y752</f>
        <v>0</v>
      </c>
      <c r="R28" s="62">
        <f>'3500 '!Z752</f>
        <v>0</v>
      </c>
      <c r="S28" s="62">
        <f>'3500 '!AA752</f>
        <v>0</v>
      </c>
      <c r="T28" s="52" t="str">
        <f>'3500 '!AB752</f>
        <v/>
      </c>
      <c r="U28" s="62">
        <f>'3500 '!AC752</f>
        <v>0</v>
      </c>
      <c r="W28" s="81"/>
      <c r="X28" s="81"/>
      <c r="Y28" s="81"/>
      <c r="AG28" s="81"/>
      <c r="AH28" s="81"/>
      <c r="AI28" s="81"/>
      <c r="AJ28" s="81"/>
      <c r="AK28" s="81"/>
    </row>
    <row r="29" spans="1:37" s="6" customFormat="1" ht="16.5" hidden="1" thickTop="1" thickBot="1" x14ac:dyDescent="0.3">
      <c r="A29" s="6" t="str">
        <f>'3500 '!A753</f>
        <v>b</v>
      </c>
      <c r="B29" s="69" t="str">
        <f>'3500 '!B753</f>
        <v/>
      </c>
      <c r="C29" s="13" t="str">
        <f>'3500 '!C753</f>
        <v>არაფინანსური აქტივების ზრდა</v>
      </c>
      <c r="D29" s="14">
        <f>'3500 '!D753</f>
        <v>0</v>
      </c>
      <c r="E29" s="14">
        <f>'3500 '!E753</f>
        <v>0</v>
      </c>
      <c r="F29" s="44">
        <f>'3500 '!F753</f>
        <v>0</v>
      </c>
      <c r="G29" s="44">
        <f>'3500 '!G753</f>
        <v>0</v>
      </c>
      <c r="H29" s="53" t="str">
        <f>'3500 '!L753</f>
        <v/>
      </c>
      <c r="I29" s="14">
        <f>'3500 '!M753</f>
        <v>0</v>
      </c>
      <c r="J29" s="14">
        <f>'3500 '!O753</f>
        <v>0</v>
      </c>
      <c r="K29" s="14">
        <f>'3500 '!S753</f>
        <v>0</v>
      </c>
      <c r="L29" s="44">
        <f>'3500 '!T753</f>
        <v>0</v>
      </c>
      <c r="M29" s="53" t="str">
        <f>'3500 '!U753</f>
        <v/>
      </c>
      <c r="N29" s="63">
        <f>'3500 '!V753</f>
        <v>0</v>
      </c>
      <c r="O29" s="63">
        <f>'3500 '!W753</f>
        <v>0</v>
      </c>
      <c r="P29" s="63">
        <f>'3500 '!X753</f>
        <v>0</v>
      </c>
      <c r="Q29" s="63">
        <f>'3500 '!Y753</f>
        <v>0</v>
      </c>
      <c r="R29" s="63">
        <f>'3500 '!Z753</f>
        <v>0</v>
      </c>
      <c r="S29" s="63">
        <f>'3500 '!AA753</f>
        <v>0</v>
      </c>
      <c r="T29" s="53" t="str">
        <f>'3500 '!AB753</f>
        <v/>
      </c>
      <c r="U29" s="63">
        <f>'3500 '!AC753</f>
        <v>0</v>
      </c>
      <c r="W29" s="81"/>
      <c r="X29" s="81"/>
      <c r="Y29" s="81"/>
      <c r="AG29" s="81"/>
      <c r="AH29" s="81"/>
      <c r="AI29" s="81"/>
      <c r="AJ29" s="81"/>
      <c r="AK29" s="81"/>
    </row>
    <row r="30" spans="1:37" s="6" customFormat="1" ht="16.5" hidden="1" thickTop="1" thickBot="1" x14ac:dyDescent="0.3">
      <c r="A30" s="6" t="str">
        <f>'3500 '!A754</f>
        <v>b</v>
      </c>
      <c r="B30" s="69" t="str">
        <f>'3500 '!B754</f>
        <v/>
      </c>
      <c r="C30" s="13" t="str">
        <f>'3500 '!C754</f>
        <v>ფინანსური აქტივების ზრდა</v>
      </c>
      <c r="D30" s="14">
        <f>'3500 '!D754</f>
        <v>0</v>
      </c>
      <c r="E30" s="14">
        <f>'3500 '!E754</f>
        <v>0</v>
      </c>
      <c r="F30" s="44">
        <f>'3500 '!F754</f>
        <v>0</v>
      </c>
      <c r="G30" s="44">
        <f>'3500 '!G754</f>
        <v>0</v>
      </c>
      <c r="H30" s="53" t="str">
        <f>'3500 '!L754</f>
        <v/>
      </c>
      <c r="I30" s="14">
        <f>'3500 '!M754</f>
        <v>0</v>
      </c>
      <c r="J30" s="14">
        <f>'3500 '!O754</f>
        <v>0</v>
      </c>
      <c r="K30" s="14">
        <f>'3500 '!S754</f>
        <v>0</v>
      </c>
      <c r="L30" s="44">
        <f>'3500 '!T754</f>
        <v>0</v>
      </c>
      <c r="M30" s="53" t="str">
        <f>'3500 '!U754</f>
        <v/>
      </c>
      <c r="N30" s="63">
        <f>'3500 '!V754</f>
        <v>0</v>
      </c>
      <c r="O30" s="63">
        <f>'3500 '!W754</f>
        <v>0</v>
      </c>
      <c r="P30" s="63">
        <f>'3500 '!X754</f>
        <v>0</v>
      </c>
      <c r="Q30" s="63">
        <f>'3500 '!Y754</f>
        <v>0</v>
      </c>
      <c r="R30" s="63">
        <f>'3500 '!Z754</f>
        <v>0</v>
      </c>
      <c r="S30" s="63">
        <f>'3500 '!AA754</f>
        <v>0</v>
      </c>
      <c r="T30" s="53" t="str">
        <f>'3500 '!AB754</f>
        <v/>
      </c>
      <c r="U30" s="63">
        <f>'3500 '!AC754</f>
        <v>0</v>
      </c>
      <c r="W30" s="81"/>
      <c r="X30" s="81"/>
      <c r="Y30" s="81"/>
      <c r="AG30" s="81"/>
      <c r="AH30" s="81"/>
      <c r="AI30" s="81"/>
      <c r="AJ30" s="81"/>
      <c r="AK30" s="81"/>
    </row>
    <row r="31" spans="1:37" s="6" customFormat="1" ht="16.5" hidden="1" thickTop="1" thickBot="1" x14ac:dyDescent="0.3">
      <c r="A31" s="6" t="str">
        <f>'3500 '!A755</f>
        <v>b</v>
      </c>
      <c r="B31" s="71" t="str">
        <f>'3500 '!B755</f>
        <v/>
      </c>
      <c r="C31" s="17" t="str">
        <f>'3500 '!C755</f>
        <v>ვალდებულებების კლება</v>
      </c>
      <c r="D31" s="18">
        <f>'3500 '!D755</f>
        <v>0</v>
      </c>
      <c r="E31" s="18">
        <f>'3500 '!E755</f>
        <v>0</v>
      </c>
      <c r="F31" s="46">
        <f>'3500 '!F755</f>
        <v>0</v>
      </c>
      <c r="G31" s="46">
        <f>'3500 '!G755</f>
        <v>0</v>
      </c>
      <c r="H31" s="55" t="str">
        <f>'3500 '!L755</f>
        <v/>
      </c>
      <c r="I31" s="18">
        <f>'3500 '!M755</f>
        <v>0</v>
      </c>
      <c r="J31" s="18">
        <f>'3500 '!O755</f>
        <v>0</v>
      </c>
      <c r="K31" s="18">
        <f>'3500 '!S755</f>
        <v>0</v>
      </c>
      <c r="L31" s="46">
        <f>'3500 '!T755</f>
        <v>0</v>
      </c>
      <c r="M31" s="55" t="str">
        <f>'3500 '!U755</f>
        <v/>
      </c>
      <c r="N31" s="65">
        <f>'3500 '!V755</f>
        <v>0</v>
      </c>
      <c r="O31" s="65">
        <f>'3500 '!W755</f>
        <v>0</v>
      </c>
      <c r="P31" s="65">
        <f>'3500 '!X755</f>
        <v>0</v>
      </c>
      <c r="Q31" s="65">
        <f>'3500 '!Y755</f>
        <v>0</v>
      </c>
      <c r="R31" s="65">
        <f>'3500 '!Z755</f>
        <v>0</v>
      </c>
      <c r="S31" s="65">
        <f>'3500 '!AA755</f>
        <v>0</v>
      </c>
      <c r="T31" s="55" t="str">
        <f>'3500 '!AB755</f>
        <v/>
      </c>
      <c r="U31" s="65">
        <f>'3500 '!AC755</f>
        <v>0</v>
      </c>
      <c r="W31" s="81"/>
      <c r="X31" s="81"/>
      <c r="Y31" s="81"/>
      <c r="AG31" s="81"/>
      <c r="AH31" s="81"/>
      <c r="AI31" s="81"/>
      <c r="AJ31" s="81"/>
      <c r="AK31" s="81"/>
    </row>
    <row r="32" spans="1:37" s="6" customFormat="1" ht="48.75" customHeight="1" thickTop="1" thickBot="1" x14ac:dyDescent="0.3">
      <c r="A32" s="6" t="str">
        <f>'3500 '!A768</f>
        <v>a</v>
      </c>
      <c r="B32" s="67" t="str">
        <f>'3500 '!B768</f>
        <v>35 03 02 02 01</v>
      </c>
      <c r="C32" s="19" t="str">
        <f>'3500 '!C768</f>
        <v>იმუნიზაცია</v>
      </c>
      <c r="D32" s="7">
        <f>'3500 '!D768</f>
        <v>8340</v>
      </c>
      <c r="E32" s="7">
        <f>'3500 '!E768</f>
        <v>10383.662</v>
      </c>
      <c r="F32" s="40">
        <f>'3500 '!F768</f>
        <v>10244.402</v>
      </c>
      <c r="G32" s="40">
        <f>'3500 '!G768</f>
        <v>10209.00619</v>
      </c>
      <c r="H32" s="49">
        <f>'3500 '!L768</f>
        <v>0.99654486323359825</v>
      </c>
      <c r="I32" s="7">
        <f>'3500 '!M768</f>
        <v>0</v>
      </c>
      <c r="J32" s="7">
        <f>'3500 '!O768</f>
        <v>-9.4065200000003095</v>
      </c>
      <c r="K32" s="7">
        <f>'3500 '!S768</f>
        <v>1.9150000000008731</v>
      </c>
      <c r="L32" s="40">
        <f>'3500 '!T768</f>
        <v>35.395809999999983</v>
      </c>
      <c r="M32" s="49">
        <f>'3500 '!U768</f>
        <v>0.98317974814665576</v>
      </c>
      <c r="N32" s="59">
        <f>'3500 '!V768</f>
        <v>174.6558100000002</v>
      </c>
      <c r="O32" s="59">
        <f>'3500 '!W768</f>
        <v>4932.5</v>
      </c>
      <c r="P32" s="59">
        <f>'3500 '!X768</f>
        <v>5075.9000000000005</v>
      </c>
      <c r="Q32" s="59">
        <f>'3500 '!Y768</f>
        <v>179</v>
      </c>
      <c r="R32" s="59">
        <f>'3500 '!Z768</f>
        <v>145.5</v>
      </c>
      <c r="S32" s="59">
        <f>'3500 '!AA768</f>
        <v>10388.00619</v>
      </c>
      <c r="T32" s="49">
        <f>'3500 '!AB768</f>
        <v>1.000418367816672</v>
      </c>
      <c r="U32" s="59">
        <f>'3500 '!AC768</f>
        <v>-4.3441899999997986</v>
      </c>
      <c r="W32" s="81"/>
      <c r="X32" s="81"/>
      <c r="Y32" s="81"/>
      <c r="AG32" s="81"/>
      <c r="AH32" s="81"/>
      <c r="AI32" s="81"/>
      <c r="AJ32" s="81"/>
      <c r="AK32" s="81"/>
    </row>
    <row r="33" spans="1:37" s="6" customFormat="1" ht="19.5" hidden="1" thickTop="1" thickBot="1" x14ac:dyDescent="0.3">
      <c r="A33" s="6" t="str">
        <f>'3500 '!A769</f>
        <v>b</v>
      </c>
      <c r="B33" s="69" t="str">
        <f>'3500 '!B769</f>
        <v/>
      </c>
      <c r="C33" s="8" t="str">
        <f>'3500 '!C769</f>
        <v>ხარჯები</v>
      </c>
      <c r="D33" s="9">
        <f>'3500 '!D769</f>
        <v>8340</v>
      </c>
      <c r="E33" s="9">
        <f>'3500 '!E769</f>
        <v>10383.662</v>
      </c>
      <c r="F33" s="41">
        <f>'3500 '!F769</f>
        <v>10244.402</v>
      </c>
      <c r="G33" s="41">
        <f>'3500 '!G769</f>
        <v>10209.00619</v>
      </c>
      <c r="H33" s="50">
        <f>'3500 '!L769</f>
        <v>0.99654486323359825</v>
      </c>
      <c r="I33" s="9">
        <f>'3500 '!M769</f>
        <v>0</v>
      </c>
      <c r="J33" s="9">
        <f>'3500 '!O769</f>
        <v>-9.4065200000003095</v>
      </c>
      <c r="K33" s="9">
        <f>'3500 '!S769</f>
        <v>1.9150000000008731</v>
      </c>
      <c r="L33" s="41">
        <f>'3500 '!T769</f>
        <v>35.395809999999983</v>
      </c>
      <c r="M33" s="50">
        <f>'3500 '!U769</f>
        <v>0.98317974814665576</v>
      </c>
      <c r="N33" s="60">
        <f>'3500 '!V769</f>
        <v>174.6558100000002</v>
      </c>
      <c r="O33" s="60">
        <f>'3500 '!W769</f>
        <v>4932.5</v>
      </c>
      <c r="P33" s="60">
        <f>'3500 '!X769</f>
        <v>5075.9000000000005</v>
      </c>
      <c r="Q33" s="60">
        <f>'3500 '!Y769</f>
        <v>179</v>
      </c>
      <c r="R33" s="60">
        <f>'3500 '!Z769</f>
        <v>145.5</v>
      </c>
      <c r="S33" s="60">
        <f>'3500 '!AA769</f>
        <v>10388.00619</v>
      </c>
      <c r="T33" s="50">
        <f>'3500 '!AB769</f>
        <v>1.000418367816672</v>
      </c>
      <c r="U33" s="60">
        <f>'3500 '!AC769</f>
        <v>-4.3441899999997986</v>
      </c>
      <c r="W33" s="81"/>
      <c r="X33" s="81"/>
      <c r="Y33" s="81"/>
      <c r="AG33" s="81"/>
      <c r="AH33" s="81"/>
      <c r="AI33" s="81"/>
      <c r="AJ33" s="81"/>
      <c r="AK33" s="81"/>
    </row>
    <row r="34" spans="1:37" s="6" customFormat="1" ht="19.5" hidden="1" thickTop="1" thickBot="1" x14ac:dyDescent="0.3">
      <c r="A34" s="6" t="str">
        <f>'3500 '!A770</f>
        <v>b</v>
      </c>
      <c r="B34" s="70" t="str">
        <f>'3500 '!B770</f>
        <v/>
      </c>
      <c r="C34" s="10" t="str">
        <f>'3500 '!C770</f>
        <v>შრომის ანაზღაურება</v>
      </c>
      <c r="D34" s="12">
        <f>'3500 '!D770</f>
        <v>0</v>
      </c>
      <c r="E34" s="12">
        <f>'3500 '!E770</f>
        <v>0</v>
      </c>
      <c r="F34" s="43">
        <f>'3500 '!F770</f>
        <v>0</v>
      </c>
      <c r="G34" s="43">
        <f>'3500 '!G770</f>
        <v>0</v>
      </c>
      <c r="H34" s="52" t="str">
        <f>'3500 '!L770</f>
        <v/>
      </c>
      <c r="I34" s="12">
        <f>'3500 '!M770</f>
        <v>0</v>
      </c>
      <c r="J34" s="12">
        <f>'3500 '!O770</f>
        <v>0</v>
      </c>
      <c r="K34" s="12">
        <f>'3500 '!S770</f>
        <v>0</v>
      </c>
      <c r="L34" s="43">
        <f>'3500 '!T770</f>
        <v>0</v>
      </c>
      <c r="M34" s="52" t="str">
        <f>'3500 '!U770</f>
        <v/>
      </c>
      <c r="N34" s="62">
        <f>'3500 '!V770</f>
        <v>0</v>
      </c>
      <c r="O34" s="62">
        <f>'3500 '!W770</f>
        <v>0</v>
      </c>
      <c r="P34" s="62">
        <f>'3500 '!X770</f>
        <v>0</v>
      </c>
      <c r="Q34" s="62">
        <f>'3500 '!Y770</f>
        <v>0</v>
      </c>
      <c r="R34" s="62">
        <f>'3500 '!Z770</f>
        <v>0</v>
      </c>
      <c r="S34" s="62">
        <f>'3500 '!AA770</f>
        <v>0</v>
      </c>
      <c r="T34" s="52" t="str">
        <f>'3500 '!AB770</f>
        <v/>
      </c>
      <c r="U34" s="62">
        <f>'3500 '!AC770</f>
        <v>0</v>
      </c>
      <c r="W34" s="81"/>
      <c r="X34" s="81"/>
      <c r="Y34" s="81"/>
      <c r="AG34" s="81"/>
      <c r="AH34" s="81"/>
      <c r="AI34" s="81"/>
      <c r="AJ34" s="81"/>
      <c r="AK34" s="81"/>
    </row>
    <row r="35" spans="1:37" s="6" customFormat="1" ht="19.5" hidden="1" thickTop="1" thickBot="1" x14ac:dyDescent="0.3">
      <c r="A35" s="6" t="str">
        <f>'3500 '!A771</f>
        <v>b</v>
      </c>
      <c r="B35" s="70" t="str">
        <f>'3500 '!B771</f>
        <v/>
      </c>
      <c r="C35" s="10" t="str">
        <f>'3500 '!C771</f>
        <v>საქონელი და მომსახურება</v>
      </c>
      <c r="D35" s="11">
        <f>'3500 '!D771</f>
        <v>5560</v>
      </c>
      <c r="E35" s="11">
        <f>'3500 '!E771</f>
        <v>10353.662</v>
      </c>
      <c r="F35" s="42">
        <f>'3500 '!F771</f>
        <v>10222.902</v>
      </c>
      <c r="G35" s="42">
        <f>'3500 '!G771</f>
        <v>10191.64719</v>
      </c>
      <c r="H35" s="51">
        <f>'3500 '!L771</f>
        <v>0.99694266755173822</v>
      </c>
      <c r="I35" s="11">
        <f>'3500 '!M771</f>
        <v>0</v>
      </c>
      <c r="J35" s="11">
        <f>'3500 '!O771</f>
        <v>-11.31652000000031</v>
      </c>
      <c r="K35" s="11">
        <f>'3500 '!S771</f>
        <v>0</v>
      </c>
      <c r="L35" s="42">
        <f>'3500 '!T771</f>
        <v>31.254810000000361</v>
      </c>
      <c r="M35" s="51">
        <f>'3500 '!U771</f>
        <v>0.98435193171266355</v>
      </c>
      <c r="N35" s="61">
        <f>'3500 '!V771</f>
        <v>162.01481000000058</v>
      </c>
      <c r="O35" s="61">
        <f>'3500 '!W771</f>
        <v>4925.6000000000004</v>
      </c>
      <c r="P35" s="61">
        <f>'3500 '!X771</f>
        <v>5066.0150000000003</v>
      </c>
      <c r="Q35" s="61">
        <f>'3500 '!Y771</f>
        <v>171</v>
      </c>
      <c r="R35" s="61">
        <f>'3500 '!Z771</f>
        <v>137</v>
      </c>
      <c r="S35" s="61">
        <f>'3500 '!AA771</f>
        <v>10362.64719</v>
      </c>
      <c r="T35" s="51">
        <f>'3500 '!AB771</f>
        <v>1.0008678272479823</v>
      </c>
      <c r="U35" s="61">
        <f>'3500 '!AC771</f>
        <v>-8.9851899999994203</v>
      </c>
      <c r="W35" s="81"/>
      <c r="X35" s="81"/>
      <c r="Y35" s="81"/>
      <c r="AG35" s="81"/>
      <c r="AH35" s="81"/>
      <c r="AI35" s="81"/>
      <c r="AJ35" s="81"/>
      <c r="AK35" s="81"/>
    </row>
    <row r="36" spans="1:37" s="6" customFormat="1" ht="19.5" hidden="1" thickTop="1" thickBot="1" x14ac:dyDescent="0.3">
      <c r="A36" s="6" t="str">
        <f>'3500 '!A772</f>
        <v>b</v>
      </c>
      <c r="B36" s="70" t="str">
        <f>'3500 '!B772</f>
        <v/>
      </c>
      <c r="C36" s="10" t="str">
        <f>'3500 '!C772</f>
        <v>პროცენტი</v>
      </c>
      <c r="D36" s="12">
        <f>'3500 '!D772</f>
        <v>0</v>
      </c>
      <c r="E36" s="12">
        <f>'3500 '!E772</f>
        <v>0</v>
      </c>
      <c r="F36" s="43">
        <f>'3500 '!F772</f>
        <v>0</v>
      </c>
      <c r="G36" s="43">
        <f>'3500 '!G772</f>
        <v>0</v>
      </c>
      <c r="H36" s="52" t="str">
        <f>'3500 '!L772</f>
        <v/>
      </c>
      <c r="I36" s="12">
        <f>'3500 '!M772</f>
        <v>0</v>
      </c>
      <c r="J36" s="12">
        <f>'3500 '!O772</f>
        <v>0</v>
      </c>
      <c r="K36" s="12">
        <f>'3500 '!S772</f>
        <v>0</v>
      </c>
      <c r="L36" s="43">
        <f>'3500 '!T772</f>
        <v>0</v>
      </c>
      <c r="M36" s="52" t="str">
        <f>'3500 '!U772</f>
        <v/>
      </c>
      <c r="N36" s="62">
        <f>'3500 '!V772</f>
        <v>0</v>
      </c>
      <c r="O36" s="62">
        <f>'3500 '!W772</f>
        <v>0</v>
      </c>
      <c r="P36" s="62">
        <f>'3500 '!X772</f>
        <v>0</v>
      </c>
      <c r="Q36" s="62">
        <f>'3500 '!Y772</f>
        <v>0</v>
      </c>
      <c r="R36" s="62">
        <f>'3500 '!Z772</f>
        <v>0</v>
      </c>
      <c r="S36" s="62">
        <f>'3500 '!AA772</f>
        <v>0</v>
      </c>
      <c r="T36" s="52" t="str">
        <f>'3500 '!AB772</f>
        <v/>
      </c>
      <c r="U36" s="62">
        <f>'3500 '!AC772</f>
        <v>0</v>
      </c>
      <c r="W36" s="81"/>
      <c r="X36" s="81"/>
      <c r="Y36" s="81"/>
      <c r="AG36" s="81"/>
      <c r="AH36" s="81"/>
      <c r="AI36" s="81"/>
      <c r="AJ36" s="81"/>
      <c r="AK36" s="81"/>
    </row>
    <row r="37" spans="1:37" s="6" customFormat="1" ht="19.5" hidden="1" thickTop="1" thickBot="1" x14ac:dyDescent="0.3">
      <c r="A37" s="6" t="str">
        <f>'3500 '!A773</f>
        <v>b</v>
      </c>
      <c r="B37" s="70" t="str">
        <f>'3500 '!B773</f>
        <v/>
      </c>
      <c r="C37" s="10" t="str">
        <f>'3500 '!C773</f>
        <v>სუბსიდიები</v>
      </c>
      <c r="D37" s="12">
        <f>'3500 '!D773</f>
        <v>0</v>
      </c>
      <c r="E37" s="12">
        <f>'3500 '!E773</f>
        <v>0</v>
      </c>
      <c r="F37" s="43">
        <f>'3500 '!F773</f>
        <v>0</v>
      </c>
      <c r="G37" s="43">
        <f>'3500 '!G773</f>
        <v>0</v>
      </c>
      <c r="H37" s="52" t="str">
        <f>'3500 '!L773</f>
        <v/>
      </c>
      <c r="I37" s="12">
        <f>'3500 '!M773</f>
        <v>0</v>
      </c>
      <c r="J37" s="12">
        <f>'3500 '!O773</f>
        <v>0</v>
      </c>
      <c r="K37" s="12">
        <f>'3500 '!S773</f>
        <v>0</v>
      </c>
      <c r="L37" s="43">
        <f>'3500 '!T773</f>
        <v>0</v>
      </c>
      <c r="M37" s="52" t="str">
        <f>'3500 '!U773</f>
        <v/>
      </c>
      <c r="N37" s="62">
        <f>'3500 '!V773</f>
        <v>0</v>
      </c>
      <c r="O37" s="62">
        <f>'3500 '!W773</f>
        <v>0</v>
      </c>
      <c r="P37" s="62">
        <f>'3500 '!X773</f>
        <v>0</v>
      </c>
      <c r="Q37" s="62">
        <f>'3500 '!Y773</f>
        <v>0</v>
      </c>
      <c r="R37" s="62">
        <f>'3500 '!Z773</f>
        <v>0</v>
      </c>
      <c r="S37" s="62">
        <f>'3500 '!AA773</f>
        <v>0</v>
      </c>
      <c r="T37" s="52" t="str">
        <f>'3500 '!AB773</f>
        <v/>
      </c>
      <c r="U37" s="62">
        <f>'3500 '!AC773</f>
        <v>0</v>
      </c>
      <c r="W37" s="81"/>
      <c r="X37" s="81"/>
      <c r="Y37" s="81"/>
      <c r="AG37" s="81"/>
      <c r="AH37" s="81"/>
      <c r="AI37" s="81"/>
      <c r="AJ37" s="81"/>
      <c r="AK37" s="81"/>
    </row>
    <row r="38" spans="1:37" s="6" customFormat="1" ht="19.5" hidden="1" thickTop="1" thickBot="1" x14ac:dyDescent="0.3">
      <c r="A38" s="6" t="str">
        <f>'3500 '!A774</f>
        <v>b</v>
      </c>
      <c r="B38" s="70" t="str">
        <f>'3500 '!B774</f>
        <v/>
      </c>
      <c r="C38" s="10" t="str">
        <f>'3500 '!C774</f>
        <v>გრანტები</v>
      </c>
      <c r="D38" s="12">
        <f>'3500 '!D774</f>
        <v>0</v>
      </c>
      <c r="E38" s="12">
        <f>'3500 '!E774</f>
        <v>0</v>
      </c>
      <c r="F38" s="43">
        <f>'3500 '!F774</f>
        <v>0</v>
      </c>
      <c r="G38" s="43">
        <f>'3500 '!G774</f>
        <v>0</v>
      </c>
      <c r="H38" s="52" t="str">
        <f>'3500 '!L774</f>
        <v/>
      </c>
      <c r="I38" s="12">
        <f>'3500 '!M774</f>
        <v>0</v>
      </c>
      <c r="J38" s="12">
        <f>'3500 '!O774</f>
        <v>0</v>
      </c>
      <c r="K38" s="12">
        <f>'3500 '!S774</f>
        <v>0</v>
      </c>
      <c r="L38" s="43">
        <f>'3500 '!T774</f>
        <v>0</v>
      </c>
      <c r="M38" s="52" t="str">
        <f>'3500 '!U774</f>
        <v/>
      </c>
      <c r="N38" s="62">
        <f>'3500 '!V774</f>
        <v>0</v>
      </c>
      <c r="O38" s="62">
        <f>'3500 '!W774</f>
        <v>0</v>
      </c>
      <c r="P38" s="62">
        <f>'3500 '!X774</f>
        <v>0</v>
      </c>
      <c r="Q38" s="62">
        <f>'3500 '!Y774</f>
        <v>0</v>
      </c>
      <c r="R38" s="62">
        <f>'3500 '!Z774</f>
        <v>0</v>
      </c>
      <c r="S38" s="62">
        <f>'3500 '!AA774</f>
        <v>0</v>
      </c>
      <c r="T38" s="52" t="str">
        <f>'3500 '!AB774</f>
        <v/>
      </c>
      <c r="U38" s="62">
        <f>'3500 '!AC774</f>
        <v>0</v>
      </c>
      <c r="W38" s="81"/>
      <c r="X38" s="81"/>
      <c r="Y38" s="81"/>
      <c r="AG38" s="81"/>
      <c r="AH38" s="81"/>
      <c r="AI38" s="81"/>
      <c r="AJ38" s="81"/>
      <c r="AK38" s="81"/>
    </row>
    <row r="39" spans="1:37" s="6" customFormat="1" ht="19.5" hidden="1" thickTop="1" thickBot="1" x14ac:dyDescent="0.3">
      <c r="A39" s="6" t="str">
        <f>'3500 '!A775</f>
        <v>b</v>
      </c>
      <c r="B39" s="70" t="str">
        <f>'3500 '!B775</f>
        <v/>
      </c>
      <c r="C39" s="10" t="str">
        <f>'3500 '!C775</f>
        <v>სოციალური უზრუნველყოფა</v>
      </c>
      <c r="D39" s="11">
        <f>'3500 '!D775</f>
        <v>2780</v>
      </c>
      <c r="E39" s="11">
        <f>'3500 '!E775</f>
        <v>30</v>
      </c>
      <c r="F39" s="42">
        <f>'3500 '!F775</f>
        <v>21.5</v>
      </c>
      <c r="G39" s="42">
        <f>'3500 '!G775</f>
        <v>17.359000000000002</v>
      </c>
      <c r="H39" s="51">
        <f>'3500 '!L775</f>
        <v>0.80739534883720943</v>
      </c>
      <c r="I39" s="11">
        <f>'3500 '!M775</f>
        <v>0</v>
      </c>
      <c r="J39" s="11">
        <f>'3500 '!O775</f>
        <v>1.9100000000000001</v>
      </c>
      <c r="K39" s="11">
        <f>'3500 '!S775</f>
        <v>1.9150000000000009</v>
      </c>
      <c r="L39" s="42">
        <f>'3500 '!T775</f>
        <v>4.1409999999999982</v>
      </c>
      <c r="M39" s="51">
        <f>'3500 '!U775</f>
        <v>0.57863333333333344</v>
      </c>
      <c r="N39" s="61">
        <f>'3500 '!V775</f>
        <v>12.640999999999998</v>
      </c>
      <c r="O39" s="61">
        <f>'3500 '!W775</f>
        <v>6.9</v>
      </c>
      <c r="P39" s="61">
        <f>'3500 '!X775</f>
        <v>9.8849999999999998</v>
      </c>
      <c r="Q39" s="61">
        <f>'3500 '!Y775</f>
        <v>8</v>
      </c>
      <c r="R39" s="61">
        <f>'3500 '!Z775</f>
        <v>8.5</v>
      </c>
      <c r="S39" s="61">
        <f>'3500 '!AA775</f>
        <v>25.359000000000002</v>
      </c>
      <c r="T39" s="51">
        <f>'3500 '!AB775</f>
        <v>0.84530000000000005</v>
      </c>
      <c r="U39" s="61">
        <f>'3500 '!AC775</f>
        <v>4.6409999999999982</v>
      </c>
      <c r="W39" s="81"/>
      <c r="X39" s="81"/>
      <c r="Y39" s="81"/>
      <c r="AG39" s="81"/>
      <c r="AH39" s="81"/>
      <c r="AI39" s="81"/>
      <c r="AJ39" s="81"/>
      <c r="AK39" s="81"/>
    </row>
    <row r="40" spans="1:37" s="6" customFormat="1" ht="19.5" hidden="1" thickTop="1" thickBot="1" x14ac:dyDescent="0.3">
      <c r="A40" s="6" t="str">
        <f>'3500 '!A776</f>
        <v>b</v>
      </c>
      <c r="B40" s="70" t="str">
        <f>'3500 '!B776</f>
        <v/>
      </c>
      <c r="C40" s="10" t="str">
        <f>'3500 '!C776</f>
        <v>სხვა ხარჯები</v>
      </c>
      <c r="D40" s="12">
        <f>'3500 '!D776</f>
        <v>0</v>
      </c>
      <c r="E40" s="12">
        <f>'3500 '!E776</f>
        <v>0</v>
      </c>
      <c r="F40" s="43">
        <f>'3500 '!F776</f>
        <v>0</v>
      </c>
      <c r="G40" s="43">
        <f>'3500 '!G776</f>
        <v>0</v>
      </c>
      <c r="H40" s="52" t="str">
        <f>'3500 '!L776</f>
        <v/>
      </c>
      <c r="I40" s="12">
        <f>'3500 '!M776</f>
        <v>0</v>
      </c>
      <c r="J40" s="12">
        <f>'3500 '!O776</f>
        <v>0</v>
      </c>
      <c r="K40" s="12">
        <f>'3500 '!S776</f>
        <v>0</v>
      </c>
      <c r="L40" s="43">
        <f>'3500 '!T776</f>
        <v>0</v>
      </c>
      <c r="M40" s="52" t="str">
        <f>'3500 '!U776</f>
        <v/>
      </c>
      <c r="N40" s="62">
        <f>'3500 '!V776</f>
        <v>0</v>
      </c>
      <c r="O40" s="62">
        <f>'3500 '!W776</f>
        <v>0</v>
      </c>
      <c r="P40" s="62">
        <f>'3500 '!X776</f>
        <v>0</v>
      </c>
      <c r="Q40" s="62">
        <f>'3500 '!Y776</f>
        <v>0</v>
      </c>
      <c r="R40" s="62">
        <f>'3500 '!Z776</f>
        <v>0</v>
      </c>
      <c r="S40" s="62">
        <f>'3500 '!AA776</f>
        <v>0</v>
      </c>
      <c r="T40" s="52" t="str">
        <f>'3500 '!AB776</f>
        <v/>
      </c>
      <c r="U40" s="62">
        <f>'3500 '!AC776</f>
        <v>0</v>
      </c>
      <c r="W40" s="81"/>
      <c r="X40" s="81"/>
      <c r="Y40" s="81"/>
      <c r="AG40" s="81"/>
      <c r="AH40" s="81"/>
      <c r="AI40" s="81"/>
      <c r="AJ40" s="81"/>
      <c r="AK40" s="81"/>
    </row>
    <row r="41" spans="1:37" s="6" customFormat="1" ht="16.5" hidden="1" thickTop="1" thickBot="1" x14ac:dyDescent="0.3">
      <c r="A41" s="6" t="str">
        <f>'3500 '!A777</f>
        <v>b</v>
      </c>
      <c r="B41" s="69" t="str">
        <f>'3500 '!B777</f>
        <v/>
      </c>
      <c r="C41" s="13" t="str">
        <f>'3500 '!C777</f>
        <v>არაფინანსური აქტივების ზრდა</v>
      </c>
      <c r="D41" s="14">
        <f>'3500 '!D777</f>
        <v>0</v>
      </c>
      <c r="E41" s="14">
        <f>'3500 '!E777</f>
        <v>0</v>
      </c>
      <c r="F41" s="44">
        <f>'3500 '!F777</f>
        <v>0</v>
      </c>
      <c r="G41" s="44">
        <f>'3500 '!G777</f>
        <v>0</v>
      </c>
      <c r="H41" s="53" t="str">
        <f>'3500 '!L777</f>
        <v/>
      </c>
      <c r="I41" s="14">
        <f>'3500 '!M777</f>
        <v>0</v>
      </c>
      <c r="J41" s="14">
        <f>'3500 '!O777</f>
        <v>0</v>
      </c>
      <c r="K41" s="14">
        <f>'3500 '!S777</f>
        <v>0</v>
      </c>
      <c r="L41" s="44">
        <f>'3500 '!T777</f>
        <v>0</v>
      </c>
      <c r="M41" s="53" t="str">
        <f>'3500 '!U777</f>
        <v/>
      </c>
      <c r="N41" s="63">
        <f>'3500 '!V777</f>
        <v>0</v>
      </c>
      <c r="O41" s="63">
        <f>'3500 '!W777</f>
        <v>0</v>
      </c>
      <c r="P41" s="63">
        <f>'3500 '!X777</f>
        <v>0</v>
      </c>
      <c r="Q41" s="63">
        <f>'3500 '!Y777</f>
        <v>0</v>
      </c>
      <c r="R41" s="63">
        <f>'3500 '!Z777</f>
        <v>0</v>
      </c>
      <c r="S41" s="63">
        <f>'3500 '!AA777</f>
        <v>0</v>
      </c>
      <c r="T41" s="53" t="str">
        <f>'3500 '!AB777</f>
        <v/>
      </c>
      <c r="U41" s="63">
        <f>'3500 '!AC777</f>
        <v>0</v>
      </c>
      <c r="W41" s="81"/>
      <c r="X41" s="81"/>
      <c r="Y41" s="81"/>
      <c r="AG41" s="81"/>
      <c r="AH41" s="81"/>
      <c r="AI41" s="81"/>
      <c r="AJ41" s="81"/>
      <c r="AK41" s="81"/>
    </row>
    <row r="42" spans="1:37" s="6" customFormat="1" ht="16.5" hidden="1" thickTop="1" thickBot="1" x14ac:dyDescent="0.3">
      <c r="A42" s="6" t="str">
        <f>'3500 '!A778</f>
        <v>b</v>
      </c>
      <c r="B42" s="69" t="str">
        <f>'3500 '!B778</f>
        <v/>
      </c>
      <c r="C42" s="13" t="str">
        <f>'3500 '!C778</f>
        <v>ფინანსური აქტივების ზრდა</v>
      </c>
      <c r="D42" s="14">
        <f>'3500 '!D778</f>
        <v>0</v>
      </c>
      <c r="E42" s="14">
        <f>'3500 '!E778</f>
        <v>0</v>
      </c>
      <c r="F42" s="44">
        <f>'3500 '!F778</f>
        <v>0</v>
      </c>
      <c r="G42" s="44">
        <f>'3500 '!G778</f>
        <v>0</v>
      </c>
      <c r="H42" s="53" t="str">
        <f>'3500 '!L778</f>
        <v/>
      </c>
      <c r="I42" s="14">
        <f>'3500 '!M778</f>
        <v>0</v>
      </c>
      <c r="J42" s="14">
        <f>'3500 '!O778</f>
        <v>0</v>
      </c>
      <c r="K42" s="14">
        <f>'3500 '!S778</f>
        <v>0</v>
      </c>
      <c r="L42" s="44">
        <f>'3500 '!T778</f>
        <v>0</v>
      </c>
      <c r="M42" s="53" t="str">
        <f>'3500 '!U778</f>
        <v/>
      </c>
      <c r="N42" s="63">
        <f>'3500 '!V778</f>
        <v>0</v>
      </c>
      <c r="O42" s="63">
        <f>'3500 '!W778</f>
        <v>0</v>
      </c>
      <c r="P42" s="63">
        <f>'3500 '!X778</f>
        <v>0</v>
      </c>
      <c r="Q42" s="63">
        <f>'3500 '!Y778</f>
        <v>0</v>
      </c>
      <c r="R42" s="63">
        <f>'3500 '!Z778</f>
        <v>0</v>
      </c>
      <c r="S42" s="63">
        <f>'3500 '!AA778</f>
        <v>0</v>
      </c>
      <c r="T42" s="53" t="str">
        <f>'3500 '!AB778</f>
        <v/>
      </c>
      <c r="U42" s="63">
        <f>'3500 '!AC778</f>
        <v>0</v>
      </c>
      <c r="W42" s="81"/>
      <c r="X42" s="81"/>
      <c r="Y42" s="81"/>
      <c r="AG42" s="81"/>
      <c r="AH42" s="81"/>
      <c r="AI42" s="81"/>
      <c r="AJ42" s="81"/>
      <c r="AK42" s="81"/>
    </row>
    <row r="43" spans="1:37" s="6" customFormat="1" ht="16.5" hidden="1" thickTop="1" thickBot="1" x14ac:dyDescent="0.3">
      <c r="A43" s="6" t="str">
        <f>'3500 '!A779</f>
        <v>b</v>
      </c>
      <c r="B43" s="71" t="str">
        <f>'3500 '!B779</f>
        <v/>
      </c>
      <c r="C43" s="17" t="str">
        <f>'3500 '!C779</f>
        <v>ვალდებულებების კლება</v>
      </c>
      <c r="D43" s="18">
        <f>'3500 '!D779</f>
        <v>0</v>
      </c>
      <c r="E43" s="18">
        <f>'3500 '!E779</f>
        <v>0</v>
      </c>
      <c r="F43" s="46">
        <f>'3500 '!F779</f>
        <v>0</v>
      </c>
      <c r="G43" s="46">
        <f>'3500 '!G779</f>
        <v>0</v>
      </c>
      <c r="H43" s="55" t="str">
        <f>'3500 '!L779</f>
        <v/>
      </c>
      <c r="I43" s="18">
        <f>'3500 '!M779</f>
        <v>0</v>
      </c>
      <c r="J43" s="18">
        <f>'3500 '!O779</f>
        <v>0</v>
      </c>
      <c r="K43" s="18">
        <f>'3500 '!S779</f>
        <v>0</v>
      </c>
      <c r="L43" s="46">
        <f>'3500 '!T779</f>
        <v>0</v>
      </c>
      <c r="M43" s="55" t="str">
        <f>'3500 '!U779</f>
        <v/>
      </c>
      <c r="N43" s="65">
        <f>'3500 '!V779</f>
        <v>0</v>
      </c>
      <c r="O43" s="65">
        <f>'3500 '!W779</f>
        <v>0</v>
      </c>
      <c r="P43" s="65">
        <f>'3500 '!X779</f>
        <v>0</v>
      </c>
      <c r="Q43" s="65">
        <f>'3500 '!Y779</f>
        <v>0</v>
      </c>
      <c r="R43" s="65">
        <f>'3500 '!Z779</f>
        <v>0</v>
      </c>
      <c r="S43" s="65">
        <f>'3500 '!AA779</f>
        <v>0</v>
      </c>
      <c r="T43" s="55" t="str">
        <f>'3500 '!AB779</f>
        <v/>
      </c>
      <c r="U43" s="65">
        <f>'3500 '!AC779</f>
        <v>0</v>
      </c>
      <c r="W43" s="81"/>
      <c r="X43" s="81"/>
      <c r="Y43" s="81"/>
      <c r="AG43" s="81"/>
      <c r="AH43" s="81"/>
      <c r="AI43" s="81"/>
      <c r="AJ43" s="81"/>
      <c r="AK43" s="81"/>
    </row>
    <row r="44" spans="1:37" s="6" customFormat="1" ht="31.5" customHeight="1" thickTop="1" thickBot="1" x14ac:dyDescent="0.3">
      <c r="A44" s="6" t="str">
        <f>'3500 '!A780</f>
        <v>a</v>
      </c>
      <c r="B44" s="67" t="str">
        <f>'3500 '!B780</f>
        <v>35 03 02 03</v>
      </c>
      <c r="C44" s="19" t="str">
        <f>'3500 '!C780</f>
        <v>ეპიდზედამხედველობის პროგრამა</v>
      </c>
      <c r="D44" s="7">
        <f>'3500 '!D780</f>
        <v>1000</v>
      </c>
      <c r="E44" s="7">
        <f>'3500 '!E780</f>
        <v>650</v>
      </c>
      <c r="F44" s="40">
        <f>'3500 '!F780</f>
        <v>374.9</v>
      </c>
      <c r="G44" s="40">
        <f>'3500 '!G780</f>
        <v>374.42234000000002</v>
      </c>
      <c r="H44" s="49">
        <f>'3500 '!L780</f>
        <v>0.99872590024006414</v>
      </c>
      <c r="I44" s="7">
        <f>'3500 '!M780</f>
        <v>0</v>
      </c>
      <c r="J44" s="7">
        <f>'3500 '!O780</f>
        <v>42.060559999999981</v>
      </c>
      <c r="K44" s="7">
        <f>'3500 '!S780</f>
        <v>51.568499999999972</v>
      </c>
      <c r="L44" s="40">
        <f>'3500 '!T780</f>
        <v>0.47765999999995756</v>
      </c>
      <c r="M44" s="49">
        <f>'3500 '!U780</f>
        <v>0.57603436923076923</v>
      </c>
      <c r="N44" s="59">
        <f>'3500 '!V780</f>
        <v>275.57765999999998</v>
      </c>
      <c r="O44" s="59">
        <f>'3500 '!W780</f>
        <v>166.1</v>
      </c>
      <c r="P44" s="59">
        <f>'3500 '!X780</f>
        <v>130</v>
      </c>
      <c r="Q44" s="59">
        <f>'3500 '!Y780</f>
        <v>231</v>
      </c>
      <c r="R44" s="59">
        <f>'3500 '!Z780</f>
        <v>275.10000000000002</v>
      </c>
      <c r="S44" s="59">
        <f>'3500 '!AA780</f>
        <v>605.42234000000008</v>
      </c>
      <c r="T44" s="49">
        <f>'3500 '!AB780</f>
        <v>0.93141898461538475</v>
      </c>
      <c r="U44" s="59">
        <f>'3500 '!AC780</f>
        <v>44.577659999999923</v>
      </c>
      <c r="W44" s="81"/>
      <c r="X44" s="81"/>
      <c r="Y44" s="81"/>
      <c r="AG44" s="81"/>
      <c r="AH44" s="81"/>
      <c r="AI44" s="81"/>
      <c r="AJ44" s="81"/>
      <c r="AK44" s="81"/>
    </row>
    <row r="45" spans="1:37" s="6" customFormat="1" ht="19.5" hidden="1" thickTop="1" thickBot="1" x14ac:dyDescent="0.3">
      <c r="A45" s="6" t="str">
        <f>'3500 '!A781</f>
        <v>b</v>
      </c>
      <c r="B45" s="69" t="str">
        <f>'3500 '!B781</f>
        <v/>
      </c>
      <c r="C45" s="8" t="str">
        <f>'3500 '!C781</f>
        <v>ხარჯები</v>
      </c>
      <c r="D45" s="9">
        <f>'3500 '!D781</f>
        <v>1000</v>
      </c>
      <c r="E45" s="9">
        <f>'3500 '!E781</f>
        <v>650</v>
      </c>
      <c r="F45" s="41">
        <f>'3500 '!F781</f>
        <v>374.9</v>
      </c>
      <c r="G45" s="41">
        <f>'3500 '!G781</f>
        <v>374.42234000000002</v>
      </c>
      <c r="H45" s="50">
        <f>'3500 '!L781</f>
        <v>0.99872590024006414</v>
      </c>
      <c r="I45" s="9">
        <f>'3500 '!M781</f>
        <v>0</v>
      </c>
      <c r="J45" s="9">
        <f>'3500 '!O781</f>
        <v>42.060559999999981</v>
      </c>
      <c r="K45" s="9">
        <f>'3500 '!S781</f>
        <v>51.568499999999972</v>
      </c>
      <c r="L45" s="41">
        <f>'3500 '!T781</f>
        <v>0.47765999999995756</v>
      </c>
      <c r="M45" s="50">
        <f>'3500 '!U781</f>
        <v>0.57603436923076923</v>
      </c>
      <c r="N45" s="60">
        <f>'3500 '!V781</f>
        <v>275.57765999999998</v>
      </c>
      <c r="O45" s="60">
        <f>'3500 '!W781</f>
        <v>166.1</v>
      </c>
      <c r="P45" s="60">
        <f>'3500 '!X781</f>
        <v>130</v>
      </c>
      <c r="Q45" s="60">
        <f>'3500 '!Y781</f>
        <v>231</v>
      </c>
      <c r="R45" s="60">
        <f>'3500 '!Z781</f>
        <v>275.10000000000002</v>
      </c>
      <c r="S45" s="60">
        <f>'3500 '!AA781</f>
        <v>605.42234000000008</v>
      </c>
      <c r="T45" s="50">
        <f>'3500 '!AB781</f>
        <v>0.93141898461538475</v>
      </c>
      <c r="U45" s="60">
        <f>'3500 '!AC781</f>
        <v>44.577659999999923</v>
      </c>
      <c r="W45" s="81"/>
      <c r="X45" s="81"/>
      <c r="Y45" s="81"/>
      <c r="AG45" s="81"/>
      <c r="AH45" s="81"/>
      <c r="AI45" s="81"/>
      <c r="AJ45" s="81"/>
      <c r="AK45" s="81"/>
    </row>
    <row r="46" spans="1:37" s="6" customFormat="1" ht="19.5" hidden="1" thickTop="1" thickBot="1" x14ac:dyDescent="0.3">
      <c r="A46" s="6" t="str">
        <f>'3500 '!A782</f>
        <v>b</v>
      </c>
      <c r="B46" s="70" t="str">
        <f>'3500 '!B782</f>
        <v/>
      </c>
      <c r="C46" s="10" t="str">
        <f>'3500 '!C782</f>
        <v>შრომის ანაზღაურება</v>
      </c>
      <c r="D46" s="12">
        <f>'3500 '!D782</f>
        <v>0</v>
      </c>
      <c r="E46" s="12">
        <f>'3500 '!E782</f>
        <v>0</v>
      </c>
      <c r="F46" s="43">
        <f>'3500 '!F782</f>
        <v>0</v>
      </c>
      <c r="G46" s="43">
        <f>'3500 '!G782</f>
        <v>0</v>
      </c>
      <c r="H46" s="52" t="str">
        <f>'3500 '!L782</f>
        <v/>
      </c>
      <c r="I46" s="12">
        <f>'3500 '!M782</f>
        <v>0</v>
      </c>
      <c r="J46" s="12">
        <f>'3500 '!O782</f>
        <v>0</v>
      </c>
      <c r="K46" s="12">
        <f>'3500 '!S782</f>
        <v>0</v>
      </c>
      <c r="L46" s="43">
        <f>'3500 '!T782</f>
        <v>0</v>
      </c>
      <c r="M46" s="52" t="str">
        <f>'3500 '!U782</f>
        <v/>
      </c>
      <c r="N46" s="62">
        <f>'3500 '!V782</f>
        <v>0</v>
      </c>
      <c r="O46" s="62">
        <f>'3500 '!W782</f>
        <v>0</v>
      </c>
      <c r="P46" s="62">
        <f>'3500 '!X782</f>
        <v>0</v>
      </c>
      <c r="Q46" s="62">
        <f>'3500 '!Y782</f>
        <v>0</v>
      </c>
      <c r="R46" s="62">
        <f>'3500 '!Z782</f>
        <v>0</v>
      </c>
      <c r="S46" s="62">
        <f>'3500 '!AA782</f>
        <v>0</v>
      </c>
      <c r="T46" s="52" t="str">
        <f>'3500 '!AB782</f>
        <v/>
      </c>
      <c r="U46" s="62">
        <f>'3500 '!AC782</f>
        <v>0</v>
      </c>
      <c r="W46" s="81"/>
      <c r="X46" s="81"/>
      <c r="Y46" s="81"/>
      <c r="AG46" s="81"/>
      <c r="AH46" s="81"/>
      <c r="AI46" s="81"/>
      <c r="AJ46" s="81"/>
      <c r="AK46" s="81"/>
    </row>
    <row r="47" spans="1:37" s="6" customFormat="1" ht="19.5" hidden="1" thickTop="1" thickBot="1" x14ac:dyDescent="0.3">
      <c r="A47" s="6" t="str">
        <f>'3500 '!A783</f>
        <v>b</v>
      </c>
      <c r="B47" s="70" t="str">
        <f>'3500 '!B783</f>
        <v/>
      </c>
      <c r="C47" s="10" t="str">
        <f>'3500 '!C783</f>
        <v>საქონელი და მომსახურება</v>
      </c>
      <c r="D47" s="11">
        <f>'3500 '!D783</f>
        <v>1000</v>
      </c>
      <c r="E47" s="11">
        <f>'3500 '!E783</f>
        <v>650</v>
      </c>
      <c r="F47" s="42">
        <f>'3500 '!F783</f>
        <v>374.9</v>
      </c>
      <c r="G47" s="42">
        <f>'3500 '!G783</f>
        <v>374.42234000000002</v>
      </c>
      <c r="H47" s="51">
        <f>'3500 '!L783</f>
        <v>0.99872590024006414</v>
      </c>
      <c r="I47" s="11">
        <f>'3500 '!M783</f>
        <v>0</v>
      </c>
      <c r="J47" s="11">
        <f>'3500 '!O783</f>
        <v>42.060559999999981</v>
      </c>
      <c r="K47" s="11">
        <f>'3500 '!S783</f>
        <v>51.568499999999972</v>
      </c>
      <c r="L47" s="42">
        <f>'3500 '!T783</f>
        <v>0.47765999999995756</v>
      </c>
      <c r="M47" s="51">
        <f>'3500 '!U783</f>
        <v>0.57603436923076923</v>
      </c>
      <c r="N47" s="61">
        <f>'3500 '!V783</f>
        <v>275.57765999999998</v>
      </c>
      <c r="O47" s="61">
        <f>'3500 '!W783</f>
        <v>166.1</v>
      </c>
      <c r="P47" s="61">
        <f>'3500 '!X783</f>
        <v>130</v>
      </c>
      <c r="Q47" s="61">
        <f>'3500 '!Y783</f>
        <v>231</v>
      </c>
      <c r="R47" s="61">
        <f>'3500 '!Z783</f>
        <v>275.10000000000002</v>
      </c>
      <c r="S47" s="61">
        <f>'3500 '!AA783</f>
        <v>605.42234000000008</v>
      </c>
      <c r="T47" s="51">
        <f>'3500 '!AB783</f>
        <v>0.93141898461538475</v>
      </c>
      <c r="U47" s="61">
        <f>'3500 '!AC783</f>
        <v>44.577659999999923</v>
      </c>
      <c r="W47" s="81"/>
      <c r="X47" s="81"/>
      <c r="Y47" s="81"/>
      <c r="AG47" s="81"/>
      <c r="AH47" s="81"/>
      <c r="AI47" s="81"/>
      <c r="AJ47" s="81"/>
      <c r="AK47" s="81"/>
    </row>
    <row r="48" spans="1:37" s="6" customFormat="1" ht="19.5" hidden="1" thickTop="1" thickBot="1" x14ac:dyDescent="0.3">
      <c r="A48" s="6" t="str">
        <f>'3500 '!A784</f>
        <v>b</v>
      </c>
      <c r="B48" s="70" t="str">
        <f>'3500 '!B784</f>
        <v/>
      </c>
      <c r="C48" s="10" t="str">
        <f>'3500 '!C784</f>
        <v>პროცენტი</v>
      </c>
      <c r="D48" s="12">
        <f>'3500 '!D784</f>
        <v>0</v>
      </c>
      <c r="E48" s="12">
        <f>'3500 '!E784</f>
        <v>0</v>
      </c>
      <c r="F48" s="43">
        <f>'3500 '!F784</f>
        <v>0</v>
      </c>
      <c r="G48" s="43">
        <f>'3500 '!G784</f>
        <v>0</v>
      </c>
      <c r="H48" s="52" t="str">
        <f>'3500 '!L784</f>
        <v/>
      </c>
      <c r="I48" s="12">
        <f>'3500 '!M784</f>
        <v>0</v>
      </c>
      <c r="J48" s="12">
        <f>'3500 '!O784</f>
        <v>0</v>
      </c>
      <c r="K48" s="12">
        <f>'3500 '!S784</f>
        <v>0</v>
      </c>
      <c r="L48" s="43">
        <f>'3500 '!T784</f>
        <v>0</v>
      </c>
      <c r="M48" s="52" t="str">
        <f>'3500 '!U784</f>
        <v/>
      </c>
      <c r="N48" s="62">
        <f>'3500 '!V784</f>
        <v>0</v>
      </c>
      <c r="O48" s="62">
        <f>'3500 '!W784</f>
        <v>0</v>
      </c>
      <c r="P48" s="62">
        <f>'3500 '!X784</f>
        <v>0</v>
      </c>
      <c r="Q48" s="62">
        <f>'3500 '!Y784</f>
        <v>0</v>
      </c>
      <c r="R48" s="62">
        <f>'3500 '!Z784</f>
        <v>0</v>
      </c>
      <c r="S48" s="62">
        <f>'3500 '!AA784</f>
        <v>0</v>
      </c>
      <c r="T48" s="52" t="str">
        <f>'3500 '!AB784</f>
        <v/>
      </c>
      <c r="U48" s="62">
        <f>'3500 '!AC784</f>
        <v>0</v>
      </c>
      <c r="W48" s="81"/>
      <c r="X48" s="81"/>
      <c r="Y48" s="81"/>
      <c r="AG48" s="81"/>
      <c r="AH48" s="81"/>
      <c r="AI48" s="81"/>
      <c r="AJ48" s="81"/>
      <c r="AK48" s="81"/>
    </row>
    <row r="49" spans="1:37" s="6" customFormat="1" ht="19.5" hidden="1" thickTop="1" thickBot="1" x14ac:dyDescent="0.3">
      <c r="A49" s="6" t="str">
        <f>'3500 '!A785</f>
        <v>b</v>
      </c>
      <c r="B49" s="70" t="str">
        <f>'3500 '!B785</f>
        <v/>
      </c>
      <c r="C49" s="10" t="str">
        <f>'3500 '!C785</f>
        <v>სუბსიდიები</v>
      </c>
      <c r="D49" s="12">
        <f>'3500 '!D785</f>
        <v>0</v>
      </c>
      <c r="E49" s="12">
        <f>'3500 '!E785</f>
        <v>0</v>
      </c>
      <c r="F49" s="43">
        <f>'3500 '!F785</f>
        <v>0</v>
      </c>
      <c r="G49" s="43">
        <f>'3500 '!G785</f>
        <v>0</v>
      </c>
      <c r="H49" s="52" t="str">
        <f>'3500 '!L785</f>
        <v/>
      </c>
      <c r="I49" s="12">
        <f>'3500 '!M785</f>
        <v>0</v>
      </c>
      <c r="J49" s="12">
        <f>'3500 '!O785</f>
        <v>0</v>
      </c>
      <c r="K49" s="12">
        <f>'3500 '!S785</f>
        <v>0</v>
      </c>
      <c r="L49" s="43">
        <f>'3500 '!T785</f>
        <v>0</v>
      </c>
      <c r="M49" s="52" t="str">
        <f>'3500 '!U785</f>
        <v/>
      </c>
      <c r="N49" s="62">
        <f>'3500 '!V785</f>
        <v>0</v>
      </c>
      <c r="O49" s="62">
        <f>'3500 '!W785</f>
        <v>0</v>
      </c>
      <c r="P49" s="62">
        <f>'3500 '!X785</f>
        <v>0</v>
      </c>
      <c r="Q49" s="62">
        <f>'3500 '!Y785</f>
        <v>0</v>
      </c>
      <c r="R49" s="62">
        <f>'3500 '!Z785</f>
        <v>0</v>
      </c>
      <c r="S49" s="62">
        <f>'3500 '!AA785</f>
        <v>0</v>
      </c>
      <c r="T49" s="52" t="str">
        <f>'3500 '!AB785</f>
        <v/>
      </c>
      <c r="U49" s="62">
        <f>'3500 '!AC785</f>
        <v>0</v>
      </c>
      <c r="W49" s="81"/>
      <c r="X49" s="81"/>
      <c r="Y49" s="81"/>
      <c r="AG49" s="81"/>
      <c r="AH49" s="81"/>
      <c r="AI49" s="81"/>
      <c r="AJ49" s="81"/>
      <c r="AK49" s="81"/>
    </row>
    <row r="50" spans="1:37" s="6" customFormat="1" ht="19.5" hidden="1" thickTop="1" thickBot="1" x14ac:dyDescent="0.3">
      <c r="A50" s="6" t="str">
        <f>'3500 '!A786</f>
        <v>b</v>
      </c>
      <c r="B50" s="70" t="str">
        <f>'3500 '!B786</f>
        <v/>
      </c>
      <c r="C50" s="10" t="str">
        <f>'3500 '!C786</f>
        <v>გრანტები</v>
      </c>
      <c r="D50" s="12">
        <f>'3500 '!D786</f>
        <v>0</v>
      </c>
      <c r="E50" s="12">
        <f>'3500 '!E786</f>
        <v>0</v>
      </c>
      <c r="F50" s="43">
        <f>'3500 '!F786</f>
        <v>0</v>
      </c>
      <c r="G50" s="43">
        <f>'3500 '!G786</f>
        <v>0</v>
      </c>
      <c r="H50" s="52" t="str">
        <f>'3500 '!L786</f>
        <v/>
      </c>
      <c r="I50" s="12">
        <f>'3500 '!M786</f>
        <v>0</v>
      </c>
      <c r="J50" s="12">
        <f>'3500 '!O786</f>
        <v>0</v>
      </c>
      <c r="K50" s="12">
        <f>'3500 '!S786</f>
        <v>0</v>
      </c>
      <c r="L50" s="43">
        <f>'3500 '!T786</f>
        <v>0</v>
      </c>
      <c r="M50" s="52" t="str">
        <f>'3500 '!U786</f>
        <v/>
      </c>
      <c r="N50" s="62">
        <f>'3500 '!V786</f>
        <v>0</v>
      </c>
      <c r="O50" s="62">
        <f>'3500 '!W786</f>
        <v>0</v>
      </c>
      <c r="P50" s="62">
        <f>'3500 '!X786</f>
        <v>0</v>
      </c>
      <c r="Q50" s="62">
        <f>'3500 '!Y786</f>
        <v>0</v>
      </c>
      <c r="R50" s="62">
        <f>'3500 '!Z786</f>
        <v>0</v>
      </c>
      <c r="S50" s="62">
        <f>'3500 '!AA786</f>
        <v>0</v>
      </c>
      <c r="T50" s="52" t="str">
        <f>'3500 '!AB786</f>
        <v/>
      </c>
      <c r="U50" s="62">
        <f>'3500 '!AC786</f>
        <v>0</v>
      </c>
      <c r="W50" s="81"/>
      <c r="X50" s="81"/>
      <c r="Y50" s="81"/>
      <c r="AG50" s="81"/>
      <c r="AH50" s="81"/>
      <c r="AI50" s="81"/>
      <c r="AJ50" s="81"/>
      <c r="AK50" s="81"/>
    </row>
    <row r="51" spans="1:37" s="6" customFormat="1" ht="19.5" hidden="1" thickTop="1" thickBot="1" x14ac:dyDescent="0.3">
      <c r="A51" s="6" t="str">
        <f>'3500 '!A787</f>
        <v>b</v>
      </c>
      <c r="B51" s="70" t="str">
        <f>'3500 '!B787</f>
        <v/>
      </c>
      <c r="C51" s="10" t="str">
        <f>'3500 '!C787</f>
        <v>სოციალური უზრუნველყოფა</v>
      </c>
      <c r="D51" s="12">
        <f>'3500 '!D787</f>
        <v>0</v>
      </c>
      <c r="E51" s="12">
        <f>'3500 '!E787</f>
        <v>0</v>
      </c>
      <c r="F51" s="43">
        <f>'3500 '!F787</f>
        <v>0</v>
      </c>
      <c r="G51" s="43">
        <f>'3500 '!G787</f>
        <v>0</v>
      </c>
      <c r="H51" s="52" t="str">
        <f>'3500 '!L787</f>
        <v/>
      </c>
      <c r="I51" s="12">
        <f>'3500 '!M787</f>
        <v>0</v>
      </c>
      <c r="J51" s="12">
        <f>'3500 '!O787</f>
        <v>0</v>
      </c>
      <c r="K51" s="12">
        <f>'3500 '!S787</f>
        <v>0</v>
      </c>
      <c r="L51" s="43">
        <f>'3500 '!T787</f>
        <v>0</v>
      </c>
      <c r="M51" s="52" t="str">
        <f>'3500 '!U787</f>
        <v/>
      </c>
      <c r="N51" s="62">
        <f>'3500 '!V787</f>
        <v>0</v>
      </c>
      <c r="O51" s="62">
        <f>'3500 '!W787</f>
        <v>0</v>
      </c>
      <c r="P51" s="62">
        <f>'3500 '!X787</f>
        <v>0</v>
      </c>
      <c r="Q51" s="62">
        <f>'3500 '!Y787</f>
        <v>0</v>
      </c>
      <c r="R51" s="62">
        <f>'3500 '!Z787</f>
        <v>0</v>
      </c>
      <c r="S51" s="62">
        <f>'3500 '!AA787</f>
        <v>0</v>
      </c>
      <c r="T51" s="52" t="str">
        <f>'3500 '!AB787</f>
        <v/>
      </c>
      <c r="U51" s="62">
        <f>'3500 '!AC787</f>
        <v>0</v>
      </c>
      <c r="W51" s="81"/>
      <c r="X51" s="81"/>
      <c r="Y51" s="81"/>
      <c r="AG51" s="81"/>
      <c r="AH51" s="81"/>
      <c r="AI51" s="81"/>
      <c r="AJ51" s="81"/>
      <c r="AK51" s="81"/>
    </row>
    <row r="52" spans="1:37" s="6" customFormat="1" ht="19.5" hidden="1" thickTop="1" thickBot="1" x14ac:dyDescent="0.3">
      <c r="A52" s="6" t="str">
        <f>'3500 '!A788</f>
        <v>b</v>
      </c>
      <c r="B52" s="70" t="str">
        <f>'3500 '!B788</f>
        <v/>
      </c>
      <c r="C52" s="10" t="str">
        <f>'3500 '!C788</f>
        <v>სხვა ხარჯები</v>
      </c>
      <c r="D52" s="12">
        <f>'3500 '!D788</f>
        <v>0</v>
      </c>
      <c r="E52" s="12">
        <f>'3500 '!E788</f>
        <v>0</v>
      </c>
      <c r="F52" s="43">
        <f>'3500 '!F788</f>
        <v>0</v>
      </c>
      <c r="G52" s="43">
        <f>'3500 '!G788</f>
        <v>0</v>
      </c>
      <c r="H52" s="52" t="str">
        <f>'3500 '!L788</f>
        <v/>
      </c>
      <c r="I52" s="12">
        <f>'3500 '!M788</f>
        <v>0</v>
      </c>
      <c r="J52" s="12">
        <f>'3500 '!O788</f>
        <v>0</v>
      </c>
      <c r="K52" s="12">
        <f>'3500 '!S788</f>
        <v>0</v>
      </c>
      <c r="L52" s="43">
        <f>'3500 '!T788</f>
        <v>0</v>
      </c>
      <c r="M52" s="52" t="str">
        <f>'3500 '!U788</f>
        <v/>
      </c>
      <c r="N52" s="62">
        <f>'3500 '!V788</f>
        <v>0</v>
      </c>
      <c r="O52" s="62">
        <f>'3500 '!W788</f>
        <v>0</v>
      </c>
      <c r="P52" s="62">
        <f>'3500 '!X788</f>
        <v>0</v>
      </c>
      <c r="Q52" s="62">
        <f>'3500 '!Y788</f>
        <v>0</v>
      </c>
      <c r="R52" s="62">
        <f>'3500 '!Z788</f>
        <v>0</v>
      </c>
      <c r="S52" s="62">
        <f>'3500 '!AA788</f>
        <v>0</v>
      </c>
      <c r="T52" s="52" t="str">
        <f>'3500 '!AB788</f>
        <v/>
      </c>
      <c r="U52" s="62">
        <f>'3500 '!AC788</f>
        <v>0</v>
      </c>
      <c r="W52" s="81"/>
      <c r="X52" s="81"/>
      <c r="Y52" s="81"/>
      <c r="AG52" s="81"/>
      <c r="AH52" s="81"/>
      <c r="AI52" s="81"/>
      <c r="AJ52" s="81"/>
      <c r="AK52" s="81"/>
    </row>
    <row r="53" spans="1:37" s="6" customFormat="1" ht="16.5" hidden="1" thickTop="1" thickBot="1" x14ac:dyDescent="0.3">
      <c r="A53" s="6" t="str">
        <f>'3500 '!A789</f>
        <v>b</v>
      </c>
      <c r="B53" s="69" t="str">
        <f>'3500 '!B789</f>
        <v/>
      </c>
      <c r="C53" s="13" t="str">
        <f>'3500 '!C789</f>
        <v>არაფინანსური აქტივების ზრდა</v>
      </c>
      <c r="D53" s="14">
        <f>'3500 '!D789</f>
        <v>0</v>
      </c>
      <c r="E53" s="14">
        <f>'3500 '!E789</f>
        <v>0</v>
      </c>
      <c r="F53" s="44">
        <f>'3500 '!F789</f>
        <v>0</v>
      </c>
      <c r="G53" s="44">
        <f>'3500 '!G789</f>
        <v>0</v>
      </c>
      <c r="H53" s="53" t="str">
        <f>'3500 '!L789</f>
        <v/>
      </c>
      <c r="I53" s="14">
        <f>'3500 '!M789</f>
        <v>0</v>
      </c>
      <c r="J53" s="14">
        <f>'3500 '!O789</f>
        <v>0</v>
      </c>
      <c r="K53" s="14">
        <f>'3500 '!S789</f>
        <v>0</v>
      </c>
      <c r="L53" s="44">
        <f>'3500 '!T789</f>
        <v>0</v>
      </c>
      <c r="M53" s="53" t="str">
        <f>'3500 '!U789</f>
        <v/>
      </c>
      <c r="N53" s="63">
        <f>'3500 '!V789</f>
        <v>0</v>
      </c>
      <c r="O53" s="63">
        <f>'3500 '!W789</f>
        <v>0</v>
      </c>
      <c r="P53" s="63">
        <f>'3500 '!X789</f>
        <v>0</v>
      </c>
      <c r="Q53" s="63">
        <f>'3500 '!Y789</f>
        <v>0</v>
      </c>
      <c r="R53" s="63">
        <f>'3500 '!Z789</f>
        <v>0</v>
      </c>
      <c r="S53" s="63">
        <f>'3500 '!AA789</f>
        <v>0</v>
      </c>
      <c r="T53" s="53" t="str">
        <f>'3500 '!AB789</f>
        <v/>
      </c>
      <c r="U53" s="63">
        <f>'3500 '!AC789</f>
        <v>0</v>
      </c>
      <c r="W53" s="81"/>
      <c r="X53" s="81"/>
      <c r="Y53" s="81"/>
      <c r="AG53" s="81"/>
      <c r="AH53" s="81"/>
      <c r="AI53" s="81"/>
      <c r="AJ53" s="81"/>
      <c r="AK53" s="81"/>
    </row>
    <row r="54" spans="1:37" s="6" customFormat="1" ht="16.5" hidden="1" thickTop="1" thickBot="1" x14ac:dyDescent="0.3">
      <c r="A54" s="6" t="str">
        <f>'3500 '!A790</f>
        <v>b</v>
      </c>
      <c r="B54" s="69" t="str">
        <f>'3500 '!B790</f>
        <v/>
      </c>
      <c r="C54" s="13" t="str">
        <f>'3500 '!C790</f>
        <v>ფინანსური აქტივების ზრდა</v>
      </c>
      <c r="D54" s="14">
        <f>'3500 '!D790</f>
        <v>0</v>
      </c>
      <c r="E54" s="14">
        <f>'3500 '!E790</f>
        <v>0</v>
      </c>
      <c r="F54" s="44">
        <f>'3500 '!F790</f>
        <v>0</v>
      </c>
      <c r="G54" s="44">
        <f>'3500 '!G790</f>
        <v>0</v>
      </c>
      <c r="H54" s="53" t="str">
        <f>'3500 '!L790</f>
        <v/>
      </c>
      <c r="I54" s="14">
        <f>'3500 '!M790</f>
        <v>0</v>
      </c>
      <c r="J54" s="14">
        <f>'3500 '!O790</f>
        <v>0</v>
      </c>
      <c r="K54" s="14">
        <f>'3500 '!S790</f>
        <v>0</v>
      </c>
      <c r="L54" s="44">
        <f>'3500 '!T790</f>
        <v>0</v>
      </c>
      <c r="M54" s="53" t="str">
        <f>'3500 '!U790</f>
        <v/>
      </c>
      <c r="N54" s="63">
        <f>'3500 '!V790</f>
        <v>0</v>
      </c>
      <c r="O54" s="63">
        <f>'3500 '!W790</f>
        <v>0</v>
      </c>
      <c r="P54" s="63">
        <f>'3500 '!X790</f>
        <v>0</v>
      </c>
      <c r="Q54" s="63">
        <f>'3500 '!Y790</f>
        <v>0</v>
      </c>
      <c r="R54" s="63">
        <f>'3500 '!Z790</f>
        <v>0</v>
      </c>
      <c r="S54" s="63">
        <f>'3500 '!AA790</f>
        <v>0</v>
      </c>
      <c r="T54" s="53" t="str">
        <f>'3500 '!AB790</f>
        <v/>
      </c>
      <c r="U54" s="63">
        <f>'3500 '!AC790</f>
        <v>0</v>
      </c>
      <c r="W54" s="81"/>
      <c r="X54" s="81"/>
      <c r="Y54" s="81"/>
      <c r="AG54" s="81"/>
      <c r="AH54" s="81"/>
      <c r="AI54" s="81"/>
      <c r="AJ54" s="81"/>
      <c r="AK54" s="81"/>
    </row>
    <row r="55" spans="1:37" s="6" customFormat="1" ht="16.5" hidden="1" thickTop="1" thickBot="1" x14ac:dyDescent="0.3">
      <c r="A55" s="6" t="str">
        <f>'3500 '!A791</f>
        <v>b</v>
      </c>
      <c r="B55" s="71" t="str">
        <f>'3500 '!B791</f>
        <v/>
      </c>
      <c r="C55" s="17" t="str">
        <f>'3500 '!C791</f>
        <v>ვალდებულებების კლება</v>
      </c>
      <c r="D55" s="18">
        <f>'3500 '!D791</f>
        <v>0</v>
      </c>
      <c r="E55" s="18">
        <f>'3500 '!E791</f>
        <v>0</v>
      </c>
      <c r="F55" s="46">
        <f>'3500 '!F791</f>
        <v>0</v>
      </c>
      <c r="G55" s="46">
        <f>'3500 '!G791</f>
        <v>0</v>
      </c>
      <c r="H55" s="55" t="str">
        <f>'3500 '!L791</f>
        <v/>
      </c>
      <c r="I55" s="18">
        <f>'3500 '!M791</f>
        <v>0</v>
      </c>
      <c r="J55" s="18">
        <f>'3500 '!O791</f>
        <v>0</v>
      </c>
      <c r="K55" s="18">
        <f>'3500 '!S791</f>
        <v>0</v>
      </c>
      <c r="L55" s="46">
        <f>'3500 '!T791</f>
        <v>0</v>
      </c>
      <c r="M55" s="55" t="str">
        <f>'3500 '!U791</f>
        <v/>
      </c>
      <c r="N55" s="65">
        <f>'3500 '!V791</f>
        <v>0</v>
      </c>
      <c r="O55" s="65">
        <f>'3500 '!W791</f>
        <v>0</v>
      </c>
      <c r="P55" s="65">
        <f>'3500 '!X791</f>
        <v>0</v>
      </c>
      <c r="Q55" s="65">
        <f>'3500 '!Y791</f>
        <v>0</v>
      </c>
      <c r="R55" s="65">
        <f>'3500 '!Z791</f>
        <v>0</v>
      </c>
      <c r="S55" s="65">
        <f>'3500 '!AA791</f>
        <v>0</v>
      </c>
      <c r="T55" s="55" t="str">
        <f>'3500 '!AB791</f>
        <v/>
      </c>
      <c r="U55" s="65">
        <f>'3500 '!AC791</f>
        <v>0</v>
      </c>
      <c r="W55" s="81"/>
      <c r="X55" s="81"/>
      <c r="Y55" s="81"/>
      <c r="AG55" s="81"/>
      <c r="AH55" s="81"/>
      <c r="AI55" s="81"/>
      <c r="AJ55" s="81"/>
      <c r="AK55" s="81"/>
    </row>
    <row r="56" spans="1:37" s="6" customFormat="1" ht="39.75" customHeight="1" thickTop="1" thickBot="1" x14ac:dyDescent="0.3">
      <c r="A56" s="6" t="str">
        <f>'3500 '!A792</f>
        <v>a</v>
      </c>
      <c r="B56" s="67" t="str">
        <f>'3500 '!B792</f>
        <v>35 03 02 04</v>
      </c>
      <c r="C56" s="19" t="str">
        <f>'3500 '!C792</f>
        <v>უსაფრთხო სისხლი</v>
      </c>
      <c r="D56" s="7">
        <f>'3500 '!D792</f>
        <v>1502</v>
      </c>
      <c r="E56" s="7">
        <f>'3500 '!E792</f>
        <v>1392.0409999999999</v>
      </c>
      <c r="F56" s="40">
        <f>'3500 '!F792</f>
        <v>985.94100000000003</v>
      </c>
      <c r="G56" s="40">
        <f>'3500 '!G792</f>
        <v>963.42880000000002</v>
      </c>
      <c r="H56" s="49">
        <f>'3500 '!L792</f>
        <v>0.97716678787067379</v>
      </c>
      <c r="I56" s="7">
        <f>'3500 '!M792</f>
        <v>0</v>
      </c>
      <c r="J56" s="7">
        <f>'3500 '!O792</f>
        <v>100.32000000000005</v>
      </c>
      <c r="K56" s="7">
        <f>'3500 '!S792</f>
        <v>121.58399999999995</v>
      </c>
      <c r="L56" s="40">
        <f>'3500 '!T792</f>
        <v>22.512200000000007</v>
      </c>
      <c r="M56" s="49">
        <f>'3500 '!U792</f>
        <v>0.69209800573402658</v>
      </c>
      <c r="N56" s="59">
        <f>'3500 '!V792</f>
        <v>428.61219999999992</v>
      </c>
      <c r="O56" s="59">
        <f>'3500 '!W792</f>
        <v>374.4</v>
      </c>
      <c r="P56" s="59">
        <f>'3500 '!X792</f>
        <v>368.1</v>
      </c>
      <c r="Q56" s="59">
        <f>'3500 '!Y792</f>
        <v>410</v>
      </c>
      <c r="R56" s="59">
        <f>'3500 '!Z792</f>
        <v>406.1</v>
      </c>
      <c r="S56" s="59">
        <f>'3500 '!AA792</f>
        <v>1373.4288000000001</v>
      </c>
      <c r="T56" s="49">
        <f>'3500 '!AB792</f>
        <v>0.9866295604798998</v>
      </c>
      <c r="U56" s="59">
        <f>'3500 '!AC792</f>
        <v>18.612199999999802</v>
      </c>
      <c r="W56" s="81"/>
      <c r="X56" s="81"/>
      <c r="Y56" s="81"/>
      <c r="AG56" s="81"/>
      <c r="AH56" s="81"/>
      <c r="AI56" s="81"/>
      <c r="AJ56" s="81"/>
      <c r="AK56" s="81"/>
    </row>
    <row r="57" spans="1:37" s="6" customFormat="1" ht="19.5" hidden="1" thickTop="1" thickBot="1" x14ac:dyDescent="0.3">
      <c r="A57" s="6" t="str">
        <f>'3500 '!A793</f>
        <v>b</v>
      </c>
      <c r="B57" s="69" t="str">
        <f>'3500 '!B793</f>
        <v/>
      </c>
      <c r="C57" s="8" t="str">
        <f>'3500 '!C793</f>
        <v>ხარჯები</v>
      </c>
      <c r="D57" s="9">
        <f>'3500 '!D793</f>
        <v>1502</v>
      </c>
      <c r="E57" s="9">
        <f>'3500 '!E793</f>
        <v>1392.0409999999999</v>
      </c>
      <c r="F57" s="41">
        <f>'3500 '!F793</f>
        <v>985.94100000000003</v>
      </c>
      <c r="G57" s="41">
        <f>'3500 '!G793</f>
        <v>963.42880000000002</v>
      </c>
      <c r="H57" s="50">
        <f>'3500 '!L793</f>
        <v>0.97716678787067379</v>
      </c>
      <c r="I57" s="9">
        <f>'3500 '!M793</f>
        <v>0</v>
      </c>
      <c r="J57" s="9">
        <f>'3500 '!O793</f>
        <v>100.32000000000005</v>
      </c>
      <c r="K57" s="9">
        <f>'3500 '!S793</f>
        <v>121.58399999999995</v>
      </c>
      <c r="L57" s="41">
        <f>'3500 '!T793</f>
        <v>22.512200000000007</v>
      </c>
      <c r="M57" s="50">
        <f>'3500 '!U793</f>
        <v>0.69209800573402658</v>
      </c>
      <c r="N57" s="60">
        <f>'3500 '!V793</f>
        <v>428.61219999999992</v>
      </c>
      <c r="O57" s="60">
        <f>'3500 '!W793</f>
        <v>374.4</v>
      </c>
      <c r="P57" s="60">
        <f>'3500 '!X793</f>
        <v>368.1</v>
      </c>
      <c r="Q57" s="60">
        <f>'3500 '!Y793</f>
        <v>410</v>
      </c>
      <c r="R57" s="60">
        <f>'3500 '!Z793</f>
        <v>406.1</v>
      </c>
      <c r="S57" s="60">
        <f>'3500 '!AA793</f>
        <v>1373.4288000000001</v>
      </c>
      <c r="T57" s="50">
        <f>'3500 '!AB793</f>
        <v>0.9866295604798998</v>
      </c>
      <c r="U57" s="60">
        <f>'3500 '!AC793</f>
        <v>18.612199999999802</v>
      </c>
      <c r="W57" s="81"/>
      <c r="X57" s="81"/>
      <c r="Y57" s="81"/>
      <c r="AG57" s="81"/>
      <c r="AH57" s="81"/>
      <c r="AI57" s="81"/>
      <c r="AJ57" s="81"/>
      <c r="AK57" s="81"/>
    </row>
    <row r="58" spans="1:37" s="6" customFormat="1" ht="19.5" hidden="1" thickTop="1" thickBot="1" x14ac:dyDescent="0.3">
      <c r="A58" s="6" t="str">
        <f>'3500 '!A794</f>
        <v>b</v>
      </c>
      <c r="B58" s="70" t="str">
        <f>'3500 '!B794</f>
        <v/>
      </c>
      <c r="C58" s="10" t="str">
        <f>'3500 '!C794</f>
        <v>შრომის ანაზღაურება</v>
      </c>
      <c r="D58" s="12">
        <f>'3500 '!D794</f>
        <v>0</v>
      </c>
      <c r="E58" s="12">
        <f>'3500 '!E794</f>
        <v>0</v>
      </c>
      <c r="F58" s="43">
        <f>'3500 '!F794</f>
        <v>0</v>
      </c>
      <c r="G58" s="43">
        <f>'3500 '!G794</f>
        <v>0</v>
      </c>
      <c r="H58" s="52" t="str">
        <f>'3500 '!L794</f>
        <v/>
      </c>
      <c r="I58" s="12">
        <f>'3500 '!M794</f>
        <v>0</v>
      </c>
      <c r="J58" s="12">
        <f>'3500 '!O794</f>
        <v>0</v>
      </c>
      <c r="K58" s="12">
        <f>'3500 '!S794</f>
        <v>0</v>
      </c>
      <c r="L58" s="43">
        <f>'3500 '!T794</f>
        <v>0</v>
      </c>
      <c r="M58" s="52" t="str">
        <f>'3500 '!U794</f>
        <v/>
      </c>
      <c r="N58" s="62">
        <f>'3500 '!V794</f>
        <v>0</v>
      </c>
      <c r="O58" s="62">
        <f>'3500 '!W794</f>
        <v>0</v>
      </c>
      <c r="P58" s="62">
        <f>'3500 '!X794</f>
        <v>0</v>
      </c>
      <c r="Q58" s="62">
        <f>'3500 '!Y794</f>
        <v>0</v>
      </c>
      <c r="R58" s="62">
        <f>'3500 '!Z794</f>
        <v>0</v>
      </c>
      <c r="S58" s="62">
        <f>'3500 '!AA794</f>
        <v>0</v>
      </c>
      <c r="T58" s="52" t="str">
        <f>'3500 '!AB794</f>
        <v/>
      </c>
      <c r="U58" s="62">
        <f>'3500 '!AC794</f>
        <v>0</v>
      </c>
      <c r="W58" s="81"/>
      <c r="X58" s="81"/>
      <c r="Y58" s="81"/>
      <c r="AG58" s="81"/>
      <c r="AH58" s="81"/>
      <c r="AI58" s="81"/>
      <c r="AJ58" s="81"/>
      <c r="AK58" s="81"/>
    </row>
    <row r="59" spans="1:37" s="6" customFormat="1" ht="19.5" hidden="1" thickTop="1" thickBot="1" x14ac:dyDescent="0.3">
      <c r="A59" s="6" t="str">
        <f>'3500 '!A795</f>
        <v>b</v>
      </c>
      <c r="B59" s="70" t="str">
        <f>'3500 '!B795</f>
        <v/>
      </c>
      <c r="C59" s="10" t="str">
        <f>'3500 '!C795</f>
        <v>საქონელი და მომსახურება</v>
      </c>
      <c r="D59" s="11">
        <f>'3500 '!D795</f>
        <v>1502</v>
      </c>
      <c r="E59" s="11">
        <f>'3500 '!E795</f>
        <v>1392.0409999999999</v>
      </c>
      <c r="F59" s="42">
        <f>'3500 '!F795</f>
        <v>985.94100000000003</v>
      </c>
      <c r="G59" s="42">
        <f>'3500 '!G795</f>
        <v>963.42880000000002</v>
      </c>
      <c r="H59" s="51">
        <f>'3500 '!L795</f>
        <v>0.97716678787067379</v>
      </c>
      <c r="I59" s="11">
        <f>'3500 '!M795</f>
        <v>0</v>
      </c>
      <c r="J59" s="11">
        <f>'3500 '!O795</f>
        <v>100.32000000000005</v>
      </c>
      <c r="K59" s="11">
        <f>'3500 '!S795</f>
        <v>121.58399999999995</v>
      </c>
      <c r="L59" s="42">
        <f>'3500 '!T795</f>
        <v>22.512200000000007</v>
      </c>
      <c r="M59" s="51">
        <f>'3500 '!U795</f>
        <v>0.69209800573402658</v>
      </c>
      <c r="N59" s="61">
        <f>'3500 '!V795</f>
        <v>428.61219999999992</v>
      </c>
      <c r="O59" s="61">
        <f>'3500 '!W795</f>
        <v>374.4</v>
      </c>
      <c r="P59" s="61">
        <f>'3500 '!X795</f>
        <v>368.1</v>
      </c>
      <c r="Q59" s="61">
        <f>'3500 '!Y795</f>
        <v>410</v>
      </c>
      <c r="R59" s="61">
        <f>'3500 '!Z795</f>
        <v>406.1</v>
      </c>
      <c r="S59" s="61">
        <f>'3500 '!AA795</f>
        <v>1373.4288000000001</v>
      </c>
      <c r="T59" s="51">
        <f>'3500 '!AB795</f>
        <v>0.9866295604798998</v>
      </c>
      <c r="U59" s="61">
        <f>'3500 '!AC795</f>
        <v>18.612199999999802</v>
      </c>
      <c r="W59" s="81"/>
      <c r="X59" s="81"/>
      <c r="Y59" s="81"/>
      <c r="AG59" s="81"/>
      <c r="AH59" s="81"/>
      <c r="AI59" s="81"/>
      <c r="AJ59" s="81"/>
      <c r="AK59" s="81"/>
    </row>
    <row r="60" spans="1:37" s="6" customFormat="1" ht="19.5" hidden="1" thickTop="1" thickBot="1" x14ac:dyDescent="0.3">
      <c r="A60" s="6" t="str">
        <f>'3500 '!A796</f>
        <v>b</v>
      </c>
      <c r="B60" s="70" t="str">
        <f>'3500 '!B796</f>
        <v/>
      </c>
      <c r="C60" s="10" t="str">
        <f>'3500 '!C796</f>
        <v>პროცენტი</v>
      </c>
      <c r="D60" s="12">
        <f>'3500 '!D796</f>
        <v>0</v>
      </c>
      <c r="E60" s="12">
        <f>'3500 '!E796</f>
        <v>0</v>
      </c>
      <c r="F60" s="43">
        <f>'3500 '!F796</f>
        <v>0</v>
      </c>
      <c r="G60" s="43">
        <f>'3500 '!G796</f>
        <v>0</v>
      </c>
      <c r="H60" s="52" t="str">
        <f>'3500 '!L796</f>
        <v/>
      </c>
      <c r="I60" s="12">
        <f>'3500 '!M796</f>
        <v>0</v>
      </c>
      <c r="J60" s="12">
        <f>'3500 '!O796</f>
        <v>0</v>
      </c>
      <c r="K60" s="12">
        <f>'3500 '!S796</f>
        <v>0</v>
      </c>
      <c r="L60" s="43">
        <f>'3500 '!T796</f>
        <v>0</v>
      </c>
      <c r="M60" s="52" t="str">
        <f>'3500 '!U796</f>
        <v/>
      </c>
      <c r="N60" s="62">
        <f>'3500 '!V796</f>
        <v>0</v>
      </c>
      <c r="O60" s="62">
        <f>'3500 '!W796</f>
        <v>0</v>
      </c>
      <c r="P60" s="62">
        <f>'3500 '!X796</f>
        <v>0</v>
      </c>
      <c r="Q60" s="62">
        <f>'3500 '!Y796</f>
        <v>0</v>
      </c>
      <c r="R60" s="62">
        <f>'3500 '!Z796</f>
        <v>0</v>
      </c>
      <c r="S60" s="62">
        <f>'3500 '!AA796</f>
        <v>0</v>
      </c>
      <c r="T60" s="52" t="str">
        <f>'3500 '!AB796</f>
        <v/>
      </c>
      <c r="U60" s="62">
        <f>'3500 '!AC796</f>
        <v>0</v>
      </c>
      <c r="W60" s="81"/>
      <c r="X60" s="81"/>
      <c r="Y60" s="81"/>
      <c r="AG60" s="81"/>
      <c r="AH60" s="81"/>
      <c r="AI60" s="81"/>
      <c r="AJ60" s="81"/>
      <c r="AK60" s="81"/>
    </row>
    <row r="61" spans="1:37" s="6" customFormat="1" ht="19.5" hidden="1" thickTop="1" thickBot="1" x14ac:dyDescent="0.3">
      <c r="A61" s="6" t="str">
        <f>'3500 '!A797</f>
        <v>b</v>
      </c>
      <c r="B61" s="70" t="str">
        <f>'3500 '!B797</f>
        <v/>
      </c>
      <c r="C61" s="10" t="str">
        <f>'3500 '!C797</f>
        <v>სუბსიდიები</v>
      </c>
      <c r="D61" s="12">
        <f>'3500 '!D797</f>
        <v>0</v>
      </c>
      <c r="E61" s="12">
        <f>'3500 '!E797</f>
        <v>0</v>
      </c>
      <c r="F61" s="43">
        <f>'3500 '!F797</f>
        <v>0</v>
      </c>
      <c r="G61" s="43">
        <f>'3500 '!G797</f>
        <v>0</v>
      </c>
      <c r="H61" s="52" t="str">
        <f>'3500 '!L797</f>
        <v/>
      </c>
      <c r="I61" s="12">
        <f>'3500 '!M797</f>
        <v>0</v>
      </c>
      <c r="J61" s="12">
        <f>'3500 '!O797</f>
        <v>0</v>
      </c>
      <c r="K61" s="12">
        <f>'3500 '!S797</f>
        <v>0</v>
      </c>
      <c r="L61" s="43">
        <f>'3500 '!T797</f>
        <v>0</v>
      </c>
      <c r="M61" s="52" t="str">
        <f>'3500 '!U797</f>
        <v/>
      </c>
      <c r="N61" s="62">
        <f>'3500 '!V797</f>
        <v>0</v>
      </c>
      <c r="O61" s="62">
        <f>'3500 '!W797</f>
        <v>0</v>
      </c>
      <c r="P61" s="62">
        <f>'3500 '!X797</f>
        <v>0</v>
      </c>
      <c r="Q61" s="62">
        <f>'3500 '!Y797</f>
        <v>0</v>
      </c>
      <c r="R61" s="62">
        <f>'3500 '!Z797</f>
        <v>0</v>
      </c>
      <c r="S61" s="62">
        <f>'3500 '!AA797</f>
        <v>0</v>
      </c>
      <c r="T61" s="52" t="str">
        <f>'3500 '!AB797</f>
        <v/>
      </c>
      <c r="U61" s="62">
        <f>'3500 '!AC797</f>
        <v>0</v>
      </c>
      <c r="W61" s="81"/>
      <c r="X61" s="81"/>
      <c r="Y61" s="81"/>
      <c r="AG61" s="81"/>
      <c r="AH61" s="81"/>
      <c r="AI61" s="81"/>
      <c r="AJ61" s="81"/>
      <c r="AK61" s="81"/>
    </row>
    <row r="62" spans="1:37" s="6" customFormat="1" ht="19.5" hidden="1" thickTop="1" thickBot="1" x14ac:dyDescent="0.3">
      <c r="A62" s="6" t="str">
        <f>'3500 '!A798</f>
        <v>b</v>
      </c>
      <c r="B62" s="70" t="str">
        <f>'3500 '!B798</f>
        <v/>
      </c>
      <c r="C62" s="10" t="str">
        <f>'3500 '!C798</f>
        <v>გრანტები</v>
      </c>
      <c r="D62" s="12">
        <f>'3500 '!D798</f>
        <v>0</v>
      </c>
      <c r="E62" s="12">
        <f>'3500 '!E798</f>
        <v>0</v>
      </c>
      <c r="F62" s="43">
        <f>'3500 '!F798</f>
        <v>0</v>
      </c>
      <c r="G62" s="43">
        <f>'3500 '!G798</f>
        <v>0</v>
      </c>
      <c r="H62" s="52" t="str">
        <f>'3500 '!L798</f>
        <v/>
      </c>
      <c r="I62" s="12">
        <f>'3500 '!M798</f>
        <v>0</v>
      </c>
      <c r="J62" s="12">
        <f>'3500 '!O798</f>
        <v>0</v>
      </c>
      <c r="K62" s="12">
        <f>'3500 '!S798</f>
        <v>0</v>
      </c>
      <c r="L62" s="43">
        <f>'3500 '!T798</f>
        <v>0</v>
      </c>
      <c r="M62" s="52" t="str">
        <f>'3500 '!U798</f>
        <v/>
      </c>
      <c r="N62" s="62">
        <f>'3500 '!V798</f>
        <v>0</v>
      </c>
      <c r="O62" s="62">
        <f>'3500 '!W798</f>
        <v>0</v>
      </c>
      <c r="P62" s="62">
        <f>'3500 '!X798</f>
        <v>0</v>
      </c>
      <c r="Q62" s="62">
        <f>'3500 '!Y798</f>
        <v>0</v>
      </c>
      <c r="R62" s="62">
        <f>'3500 '!Z798</f>
        <v>0</v>
      </c>
      <c r="S62" s="62">
        <f>'3500 '!AA798</f>
        <v>0</v>
      </c>
      <c r="T62" s="52" t="str">
        <f>'3500 '!AB798</f>
        <v/>
      </c>
      <c r="U62" s="62">
        <f>'3500 '!AC798</f>
        <v>0</v>
      </c>
      <c r="W62" s="81"/>
      <c r="X62" s="81"/>
      <c r="Y62" s="81"/>
      <c r="AG62" s="81"/>
      <c r="AH62" s="81"/>
      <c r="AI62" s="81"/>
      <c r="AJ62" s="81"/>
      <c r="AK62" s="81"/>
    </row>
    <row r="63" spans="1:37" s="6" customFormat="1" ht="19.5" hidden="1" thickTop="1" thickBot="1" x14ac:dyDescent="0.3">
      <c r="A63" s="6" t="str">
        <f>'3500 '!A799</f>
        <v>b</v>
      </c>
      <c r="B63" s="70" t="str">
        <f>'3500 '!B799</f>
        <v/>
      </c>
      <c r="C63" s="10" t="str">
        <f>'3500 '!C799</f>
        <v>სოციალური უზრუნველყოფა</v>
      </c>
      <c r="D63" s="12">
        <f>'3500 '!D799</f>
        <v>0</v>
      </c>
      <c r="E63" s="12">
        <f>'3500 '!E799</f>
        <v>0</v>
      </c>
      <c r="F63" s="43">
        <f>'3500 '!F799</f>
        <v>0</v>
      </c>
      <c r="G63" s="43">
        <f>'3500 '!G799</f>
        <v>0</v>
      </c>
      <c r="H63" s="52" t="str">
        <f>'3500 '!L799</f>
        <v/>
      </c>
      <c r="I63" s="12">
        <f>'3500 '!M799</f>
        <v>0</v>
      </c>
      <c r="J63" s="12">
        <f>'3500 '!O799</f>
        <v>0</v>
      </c>
      <c r="K63" s="12">
        <f>'3500 '!S799</f>
        <v>0</v>
      </c>
      <c r="L63" s="43">
        <f>'3500 '!T799</f>
        <v>0</v>
      </c>
      <c r="M63" s="52" t="str">
        <f>'3500 '!U799</f>
        <v/>
      </c>
      <c r="N63" s="62">
        <f>'3500 '!V799</f>
        <v>0</v>
      </c>
      <c r="O63" s="62">
        <f>'3500 '!W799</f>
        <v>0</v>
      </c>
      <c r="P63" s="62">
        <f>'3500 '!X799</f>
        <v>0</v>
      </c>
      <c r="Q63" s="62">
        <f>'3500 '!Y799</f>
        <v>0</v>
      </c>
      <c r="R63" s="62">
        <f>'3500 '!Z799</f>
        <v>0</v>
      </c>
      <c r="S63" s="62">
        <f>'3500 '!AA799</f>
        <v>0</v>
      </c>
      <c r="T63" s="52" t="str">
        <f>'3500 '!AB799</f>
        <v/>
      </c>
      <c r="U63" s="62">
        <f>'3500 '!AC799</f>
        <v>0</v>
      </c>
      <c r="W63" s="81"/>
      <c r="X63" s="81"/>
      <c r="Y63" s="81"/>
      <c r="AG63" s="81"/>
      <c r="AH63" s="81"/>
      <c r="AI63" s="81"/>
      <c r="AJ63" s="81"/>
      <c r="AK63" s="81"/>
    </row>
    <row r="64" spans="1:37" s="6" customFormat="1" ht="19.5" hidden="1" thickTop="1" thickBot="1" x14ac:dyDescent="0.3">
      <c r="A64" s="6" t="str">
        <f>'3500 '!A800</f>
        <v>b</v>
      </c>
      <c r="B64" s="70" t="str">
        <f>'3500 '!B800</f>
        <v/>
      </c>
      <c r="C64" s="10" t="str">
        <f>'3500 '!C800</f>
        <v>სხვა ხარჯები</v>
      </c>
      <c r="D64" s="12">
        <f>'3500 '!D800</f>
        <v>0</v>
      </c>
      <c r="E64" s="12">
        <f>'3500 '!E800</f>
        <v>0</v>
      </c>
      <c r="F64" s="43">
        <f>'3500 '!F800</f>
        <v>0</v>
      </c>
      <c r="G64" s="43">
        <f>'3500 '!G800</f>
        <v>0</v>
      </c>
      <c r="H64" s="52" t="str">
        <f>'3500 '!L800</f>
        <v/>
      </c>
      <c r="I64" s="12">
        <f>'3500 '!M800</f>
        <v>0</v>
      </c>
      <c r="J64" s="12">
        <f>'3500 '!O800</f>
        <v>0</v>
      </c>
      <c r="K64" s="12">
        <f>'3500 '!S800</f>
        <v>0</v>
      </c>
      <c r="L64" s="43">
        <f>'3500 '!T800</f>
        <v>0</v>
      </c>
      <c r="M64" s="52" t="str">
        <f>'3500 '!U800</f>
        <v/>
      </c>
      <c r="N64" s="62">
        <f>'3500 '!V800</f>
        <v>0</v>
      </c>
      <c r="O64" s="62">
        <f>'3500 '!W800</f>
        <v>0</v>
      </c>
      <c r="P64" s="62">
        <f>'3500 '!X800</f>
        <v>0</v>
      </c>
      <c r="Q64" s="62">
        <f>'3500 '!Y800</f>
        <v>0</v>
      </c>
      <c r="R64" s="62">
        <f>'3500 '!Z800</f>
        <v>0</v>
      </c>
      <c r="S64" s="62">
        <f>'3500 '!AA800</f>
        <v>0</v>
      </c>
      <c r="T64" s="52" t="str">
        <f>'3500 '!AB800</f>
        <v/>
      </c>
      <c r="U64" s="62">
        <f>'3500 '!AC800</f>
        <v>0</v>
      </c>
      <c r="W64" s="81"/>
      <c r="X64" s="81"/>
      <c r="Y64" s="81"/>
      <c r="AG64" s="81"/>
      <c r="AH64" s="81"/>
      <c r="AI64" s="81"/>
      <c r="AJ64" s="81"/>
      <c r="AK64" s="81"/>
    </row>
    <row r="65" spans="1:37" s="6" customFormat="1" ht="16.5" hidden="1" thickTop="1" thickBot="1" x14ac:dyDescent="0.3">
      <c r="A65" s="6" t="str">
        <f>'3500 '!A801</f>
        <v>b</v>
      </c>
      <c r="B65" s="69" t="str">
        <f>'3500 '!B801</f>
        <v/>
      </c>
      <c r="C65" s="13" t="str">
        <f>'3500 '!C801</f>
        <v>არაფინანსური აქტივების ზრდა</v>
      </c>
      <c r="D65" s="14">
        <f>'3500 '!D801</f>
        <v>0</v>
      </c>
      <c r="E65" s="14">
        <f>'3500 '!E801</f>
        <v>0</v>
      </c>
      <c r="F65" s="44">
        <f>'3500 '!F801</f>
        <v>0</v>
      </c>
      <c r="G65" s="44">
        <f>'3500 '!G801</f>
        <v>0</v>
      </c>
      <c r="H65" s="53" t="str">
        <f>'3500 '!L801</f>
        <v/>
      </c>
      <c r="I65" s="14">
        <f>'3500 '!M801</f>
        <v>0</v>
      </c>
      <c r="J65" s="14">
        <f>'3500 '!O801</f>
        <v>0</v>
      </c>
      <c r="K65" s="14">
        <f>'3500 '!S801</f>
        <v>0</v>
      </c>
      <c r="L65" s="44">
        <f>'3500 '!T801</f>
        <v>0</v>
      </c>
      <c r="M65" s="53" t="str">
        <f>'3500 '!U801</f>
        <v/>
      </c>
      <c r="N65" s="63">
        <f>'3500 '!V801</f>
        <v>0</v>
      </c>
      <c r="O65" s="63">
        <f>'3500 '!W801</f>
        <v>0</v>
      </c>
      <c r="P65" s="63">
        <f>'3500 '!X801</f>
        <v>0</v>
      </c>
      <c r="Q65" s="63">
        <f>'3500 '!Y801</f>
        <v>0</v>
      </c>
      <c r="R65" s="63">
        <f>'3500 '!Z801</f>
        <v>0</v>
      </c>
      <c r="S65" s="63">
        <f>'3500 '!AA801</f>
        <v>0</v>
      </c>
      <c r="T65" s="53" t="str">
        <f>'3500 '!AB801</f>
        <v/>
      </c>
      <c r="U65" s="63">
        <f>'3500 '!AC801</f>
        <v>0</v>
      </c>
      <c r="W65" s="81"/>
      <c r="X65" s="81"/>
      <c r="Y65" s="81"/>
      <c r="AG65" s="81"/>
      <c r="AH65" s="81"/>
      <c r="AI65" s="81"/>
      <c r="AJ65" s="81"/>
      <c r="AK65" s="81"/>
    </row>
    <row r="66" spans="1:37" s="6" customFormat="1" ht="16.5" hidden="1" thickTop="1" thickBot="1" x14ac:dyDescent="0.3">
      <c r="A66" s="6" t="str">
        <f>'3500 '!A802</f>
        <v>b</v>
      </c>
      <c r="B66" s="69" t="str">
        <f>'3500 '!B802</f>
        <v/>
      </c>
      <c r="C66" s="13" t="str">
        <f>'3500 '!C802</f>
        <v>ფინანსური აქტივების ზრდა</v>
      </c>
      <c r="D66" s="14">
        <f>'3500 '!D802</f>
        <v>0</v>
      </c>
      <c r="E66" s="14">
        <f>'3500 '!E802</f>
        <v>0</v>
      </c>
      <c r="F66" s="44">
        <f>'3500 '!F802</f>
        <v>0</v>
      </c>
      <c r="G66" s="44">
        <f>'3500 '!G802</f>
        <v>0</v>
      </c>
      <c r="H66" s="53" t="str">
        <f>'3500 '!L802</f>
        <v/>
      </c>
      <c r="I66" s="14">
        <f>'3500 '!M802</f>
        <v>0</v>
      </c>
      <c r="J66" s="14">
        <f>'3500 '!O802</f>
        <v>0</v>
      </c>
      <c r="K66" s="14">
        <f>'3500 '!S802</f>
        <v>0</v>
      </c>
      <c r="L66" s="44">
        <f>'3500 '!T802</f>
        <v>0</v>
      </c>
      <c r="M66" s="53" t="str">
        <f>'3500 '!U802</f>
        <v/>
      </c>
      <c r="N66" s="63">
        <f>'3500 '!V802</f>
        <v>0</v>
      </c>
      <c r="O66" s="63">
        <f>'3500 '!W802</f>
        <v>0</v>
      </c>
      <c r="P66" s="63">
        <f>'3500 '!X802</f>
        <v>0</v>
      </c>
      <c r="Q66" s="63">
        <f>'3500 '!Y802</f>
        <v>0</v>
      </c>
      <c r="R66" s="63">
        <f>'3500 '!Z802</f>
        <v>0</v>
      </c>
      <c r="S66" s="63">
        <f>'3500 '!AA802</f>
        <v>0</v>
      </c>
      <c r="T66" s="53" t="str">
        <f>'3500 '!AB802</f>
        <v/>
      </c>
      <c r="U66" s="63">
        <f>'3500 '!AC802</f>
        <v>0</v>
      </c>
      <c r="W66" s="81"/>
      <c r="X66" s="81"/>
      <c r="Y66" s="81"/>
      <c r="AG66" s="81"/>
      <c r="AH66" s="81"/>
      <c r="AI66" s="81"/>
      <c r="AJ66" s="81"/>
      <c r="AK66" s="81"/>
    </row>
    <row r="67" spans="1:37" s="6" customFormat="1" ht="16.5" hidden="1" thickTop="1" thickBot="1" x14ac:dyDescent="0.3">
      <c r="A67" s="6" t="str">
        <f>'3500 '!A803</f>
        <v>b</v>
      </c>
      <c r="B67" s="71" t="str">
        <f>'3500 '!B803</f>
        <v/>
      </c>
      <c r="C67" s="17" t="str">
        <f>'3500 '!C803</f>
        <v>ვალდებულებების კლება</v>
      </c>
      <c r="D67" s="18">
        <f>'3500 '!D803</f>
        <v>0</v>
      </c>
      <c r="E67" s="18">
        <f>'3500 '!E803</f>
        <v>0</v>
      </c>
      <c r="F67" s="46">
        <f>'3500 '!F803</f>
        <v>0</v>
      </c>
      <c r="G67" s="46">
        <f>'3500 '!G803</f>
        <v>0</v>
      </c>
      <c r="H67" s="55" t="str">
        <f>'3500 '!L803</f>
        <v/>
      </c>
      <c r="I67" s="18">
        <f>'3500 '!M803</f>
        <v>0</v>
      </c>
      <c r="J67" s="18">
        <f>'3500 '!O803</f>
        <v>0</v>
      </c>
      <c r="K67" s="18">
        <f>'3500 '!S803</f>
        <v>0</v>
      </c>
      <c r="L67" s="46">
        <f>'3500 '!T803</f>
        <v>0</v>
      </c>
      <c r="M67" s="55" t="str">
        <f>'3500 '!U803</f>
        <v/>
      </c>
      <c r="N67" s="65">
        <f>'3500 '!V803</f>
        <v>0</v>
      </c>
      <c r="O67" s="65">
        <f>'3500 '!W803</f>
        <v>0</v>
      </c>
      <c r="P67" s="65">
        <f>'3500 '!X803</f>
        <v>0</v>
      </c>
      <c r="Q67" s="65">
        <f>'3500 '!Y803</f>
        <v>0</v>
      </c>
      <c r="R67" s="65">
        <f>'3500 '!Z803</f>
        <v>0</v>
      </c>
      <c r="S67" s="65">
        <f>'3500 '!AA803</f>
        <v>0</v>
      </c>
      <c r="T67" s="55" t="str">
        <f>'3500 '!AB803</f>
        <v/>
      </c>
      <c r="U67" s="65">
        <f>'3500 '!AC803</f>
        <v>0</v>
      </c>
      <c r="W67" s="81"/>
      <c r="X67" s="81"/>
      <c r="Y67" s="81"/>
      <c r="AG67" s="81"/>
      <c r="AH67" s="81"/>
      <c r="AI67" s="81"/>
      <c r="AJ67" s="81"/>
      <c r="AK67" s="81"/>
    </row>
    <row r="68" spans="1:37" s="6" customFormat="1" ht="33" customHeight="1" thickTop="1" thickBot="1" x14ac:dyDescent="0.3">
      <c r="A68" s="6" t="str">
        <f>'3500 '!A804</f>
        <v>a</v>
      </c>
      <c r="B68" s="67" t="str">
        <f>'3500 '!B804</f>
        <v>35 03 02 05</v>
      </c>
      <c r="C68" s="19" t="str">
        <f>'3500 '!C804</f>
        <v>პროფესიულ დაავადებათა პრევენცია</v>
      </c>
      <c r="D68" s="7">
        <f>'3500 '!D804</f>
        <v>270</v>
      </c>
      <c r="E68" s="7">
        <f>'3500 '!E804</f>
        <v>270</v>
      </c>
      <c r="F68" s="40">
        <f>'3500 '!F804</f>
        <v>202.5</v>
      </c>
      <c r="G68" s="40">
        <f>'3500 '!G804</f>
        <v>202.5</v>
      </c>
      <c r="H68" s="49">
        <f>'3500 '!L804</f>
        <v>1</v>
      </c>
      <c r="I68" s="7">
        <f>'3500 '!M804</f>
        <v>0</v>
      </c>
      <c r="J68" s="7">
        <f>'3500 '!O804</f>
        <v>22.5</v>
      </c>
      <c r="K68" s="7">
        <f>'3500 '!S804</f>
        <v>22.5</v>
      </c>
      <c r="L68" s="40">
        <f>'3500 '!T804</f>
        <v>0</v>
      </c>
      <c r="M68" s="49">
        <f>'3500 '!U804</f>
        <v>0.75</v>
      </c>
      <c r="N68" s="59">
        <f>'3500 '!V804</f>
        <v>67.5</v>
      </c>
      <c r="O68" s="59">
        <f>'3500 '!W804</f>
        <v>67.5</v>
      </c>
      <c r="P68" s="59">
        <f>'3500 '!X804</f>
        <v>67.5</v>
      </c>
      <c r="Q68" s="59">
        <f>'3500 '!Y804</f>
        <v>67.5</v>
      </c>
      <c r="R68" s="59">
        <f>'3500 '!Z804</f>
        <v>67.5</v>
      </c>
      <c r="S68" s="59">
        <f>'3500 '!AA804</f>
        <v>270</v>
      </c>
      <c r="T68" s="49">
        <f>'3500 '!AB804</f>
        <v>1</v>
      </c>
      <c r="U68" s="59">
        <f>'3500 '!AC804</f>
        <v>0</v>
      </c>
      <c r="W68" s="81"/>
      <c r="X68" s="81"/>
      <c r="Y68" s="81"/>
      <c r="AG68" s="81"/>
      <c r="AH68" s="81"/>
      <c r="AI68" s="81"/>
      <c r="AJ68" s="81"/>
      <c r="AK68" s="81"/>
    </row>
    <row r="69" spans="1:37" s="6" customFormat="1" ht="19.5" hidden="1" thickTop="1" thickBot="1" x14ac:dyDescent="0.3">
      <c r="A69" s="6" t="str">
        <f>'3500 '!A805</f>
        <v>b</v>
      </c>
      <c r="B69" s="69" t="str">
        <f>'3500 '!B805</f>
        <v/>
      </c>
      <c r="C69" s="8" t="str">
        <f>'3500 '!C805</f>
        <v>ხარჯები</v>
      </c>
      <c r="D69" s="9">
        <f>'3500 '!D805</f>
        <v>270</v>
      </c>
      <c r="E69" s="9">
        <f>'3500 '!E805</f>
        <v>270</v>
      </c>
      <c r="F69" s="41">
        <f>'3500 '!F805</f>
        <v>202.5</v>
      </c>
      <c r="G69" s="41">
        <f>'3500 '!G805</f>
        <v>202.5</v>
      </c>
      <c r="H69" s="50">
        <f>'3500 '!L805</f>
        <v>1</v>
      </c>
      <c r="I69" s="9">
        <f>'3500 '!M805</f>
        <v>0</v>
      </c>
      <c r="J69" s="9">
        <f>'3500 '!O805</f>
        <v>22.5</v>
      </c>
      <c r="K69" s="9">
        <f>'3500 '!S805</f>
        <v>22.5</v>
      </c>
      <c r="L69" s="41">
        <f>'3500 '!T805</f>
        <v>0</v>
      </c>
      <c r="M69" s="50">
        <f>'3500 '!U805</f>
        <v>0.75</v>
      </c>
      <c r="N69" s="60">
        <f>'3500 '!V805</f>
        <v>67.5</v>
      </c>
      <c r="O69" s="60">
        <f>'3500 '!W805</f>
        <v>67.5</v>
      </c>
      <c r="P69" s="60">
        <f>'3500 '!X805</f>
        <v>67.5</v>
      </c>
      <c r="Q69" s="60">
        <f>'3500 '!Y805</f>
        <v>67.5</v>
      </c>
      <c r="R69" s="60">
        <f>'3500 '!Z805</f>
        <v>67.5</v>
      </c>
      <c r="S69" s="60">
        <f>'3500 '!AA805</f>
        <v>270</v>
      </c>
      <c r="T69" s="50">
        <f>'3500 '!AB805</f>
        <v>1</v>
      </c>
      <c r="U69" s="60">
        <f>'3500 '!AC805</f>
        <v>0</v>
      </c>
      <c r="W69" s="81"/>
      <c r="X69" s="81"/>
      <c r="Y69" s="81"/>
      <c r="AG69" s="81"/>
      <c r="AH69" s="81"/>
      <c r="AI69" s="81"/>
      <c r="AJ69" s="81"/>
      <c r="AK69" s="81"/>
    </row>
    <row r="70" spans="1:37" s="6" customFormat="1" ht="19.5" hidden="1" thickTop="1" thickBot="1" x14ac:dyDescent="0.3">
      <c r="A70" s="6" t="str">
        <f>'3500 '!A806</f>
        <v>b</v>
      </c>
      <c r="B70" s="70" t="str">
        <f>'3500 '!B806</f>
        <v/>
      </c>
      <c r="C70" s="10" t="str">
        <f>'3500 '!C806</f>
        <v>შრომის ანაზღაურება</v>
      </c>
      <c r="D70" s="12">
        <f>'3500 '!D806</f>
        <v>0</v>
      </c>
      <c r="E70" s="12">
        <f>'3500 '!E806</f>
        <v>0</v>
      </c>
      <c r="F70" s="43">
        <f>'3500 '!F806</f>
        <v>0</v>
      </c>
      <c r="G70" s="43">
        <f>'3500 '!G806</f>
        <v>0</v>
      </c>
      <c r="H70" s="52" t="str">
        <f>'3500 '!L806</f>
        <v/>
      </c>
      <c r="I70" s="12">
        <f>'3500 '!M806</f>
        <v>0</v>
      </c>
      <c r="J70" s="12">
        <f>'3500 '!O806</f>
        <v>0</v>
      </c>
      <c r="K70" s="12">
        <f>'3500 '!S806</f>
        <v>0</v>
      </c>
      <c r="L70" s="43">
        <f>'3500 '!T806</f>
        <v>0</v>
      </c>
      <c r="M70" s="52" t="str">
        <f>'3500 '!U806</f>
        <v/>
      </c>
      <c r="N70" s="62">
        <f>'3500 '!V806</f>
        <v>0</v>
      </c>
      <c r="O70" s="62">
        <f>'3500 '!W806</f>
        <v>0</v>
      </c>
      <c r="P70" s="62">
        <f>'3500 '!X806</f>
        <v>0</v>
      </c>
      <c r="Q70" s="62">
        <f>'3500 '!Y806</f>
        <v>0</v>
      </c>
      <c r="R70" s="62">
        <f>'3500 '!Z806</f>
        <v>0</v>
      </c>
      <c r="S70" s="62">
        <f>'3500 '!AA806</f>
        <v>0</v>
      </c>
      <c r="T70" s="52" t="str">
        <f>'3500 '!AB806</f>
        <v/>
      </c>
      <c r="U70" s="62">
        <f>'3500 '!AC806</f>
        <v>0</v>
      </c>
      <c r="W70" s="81"/>
      <c r="X70" s="81"/>
      <c r="Y70" s="81"/>
      <c r="AG70" s="81"/>
      <c r="AH70" s="81"/>
      <c r="AI70" s="81"/>
      <c r="AJ70" s="81"/>
      <c r="AK70" s="81"/>
    </row>
    <row r="71" spans="1:37" s="6" customFormat="1" ht="19.5" hidden="1" thickTop="1" thickBot="1" x14ac:dyDescent="0.3">
      <c r="A71" s="6" t="str">
        <f>'3500 '!A807</f>
        <v>b</v>
      </c>
      <c r="B71" s="70" t="str">
        <f>'3500 '!B807</f>
        <v/>
      </c>
      <c r="C71" s="10" t="str">
        <f>'3500 '!C807</f>
        <v>საქონელი და მომსახურება</v>
      </c>
      <c r="D71" s="11">
        <f>'3500 '!D807</f>
        <v>270</v>
      </c>
      <c r="E71" s="11">
        <f>'3500 '!E807</f>
        <v>270</v>
      </c>
      <c r="F71" s="42">
        <f>'3500 '!F807</f>
        <v>202.5</v>
      </c>
      <c r="G71" s="42">
        <f>'3500 '!G807</f>
        <v>202.5</v>
      </c>
      <c r="H71" s="51">
        <f>'3500 '!L807</f>
        <v>1</v>
      </c>
      <c r="I71" s="11">
        <f>'3500 '!M807</f>
        <v>0</v>
      </c>
      <c r="J71" s="11">
        <f>'3500 '!O807</f>
        <v>22.5</v>
      </c>
      <c r="K71" s="11">
        <f>'3500 '!S807</f>
        <v>22.5</v>
      </c>
      <c r="L71" s="42">
        <f>'3500 '!T807</f>
        <v>0</v>
      </c>
      <c r="M71" s="51">
        <f>'3500 '!U807</f>
        <v>0.75</v>
      </c>
      <c r="N71" s="61">
        <f>'3500 '!V807</f>
        <v>67.5</v>
      </c>
      <c r="O71" s="61">
        <f>'3500 '!W807</f>
        <v>67.5</v>
      </c>
      <c r="P71" s="61">
        <f>'3500 '!X807</f>
        <v>67.5</v>
      </c>
      <c r="Q71" s="61">
        <f>'3500 '!Y807</f>
        <v>67.5</v>
      </c>
      <c r="R71" s="61">
        <f>'3500 '!Z807</f>
        <v>67.5</v>
      </c>
      <c r="S71" s="61">
        <f>'3500 '!AA807</f>
        <v>270</v>
      </c>
      <c r="T71" s="51">
        <f>'3500 '!AB807</f>
        <v>1</v>
      </c>
      <c r="U71" s="61">
        <f>'3500 '!AC807</f>
        <v>0</v>
      </c>
      <c r="W71" s="81"/>
      <c r="X71" s="81"/>
      <c r="Y71" s="81"/>
      <c r="AG71" s="81"/>
      <c r="AH71" s="81"/>
      <c r="AI71" s="81"/>
      <c r="AJ71" s="81"/>
      <c r="AK71" s="81"/>
    </row>
    <row r="72" spans="1:37" s="6" customFormat="1" ht="19.5" hidden="1" thickTop="1" thickBot="1" x14ac:dyDescent="0.3">
      <c r="A72" s="6" t="str">
        <f>'3500 '!A808</f>
        <v>b</v>
      </c>
      <c r="B72" s="70" t="str">
        <f>'3500 '!B808</f>
        <v/>
      </c>
      <c r="C72" s="10" t="str">
        <f>'3500 '!C808</f>
        <v>პროცენტი</v>
      </c>
      <c r="D72" s="12">
        <f>'3500 '!D808</f>
        <v>0</v>
      </c>
      <c r="E72" s="12">
        <f>'3500 '!E808</f>
        <v>0</v>
      </c>
      <c r="F72" s="43">
        <f>'3500 '!F808</f>
        <v>0</v>
      </c>
      <c r="G72" s="43">
        <f>'3500 '!G808</f>
        <v>0</v>
      </c>
      <c r="H72" s="52" t="str">
        <f>'3500 '!L808</f>
        <v/>
      </c>
      <c r="I72" s="12">
        <f>'3500 '!M808</f>
        <v>0</v>
      </c>
      <c r="J72" s="12">
        <f>'3500 '!O808</f>
        <v>0</v>
      </c>
      <c r="K72" s="12">
        <f>'3500 '!S808</f>
        <v>0</v>
      </c>
      <c r="L72" s="43">
        <f>'3500 '!T808</f>
        <v>0</v>
      </c>
      <c r="M72" s="52" t="str">
        <f>'3500 '!U808</f>
        <v/>
      </c>
      <c r="N72" s="62">
        <f>'3500 '!V808</f>
        <v>0</v>
      </c>
      <c r="O72" s="62">
        <f>'3500 '!W808</f>
        <v>0</v>
      </c>
      <c r="P72" s="62">
        <f>'3500 '!X808</f>
        <v>0</v>
      </c>
      <c r="Q72" s="62">
        <f>'3500 '!Y808</f>
        <v>0</v>
      </c>
      <c r="R72" s="62">
        <f>'3500 '!Z808</f>
        <v>0</v>
      </c>
      <c r="S72" s="62">
        <f>'3500 '!AA808</f>
        <v>0</v>
      </c>
      <c r="T72" s="52" t="str">
        <f>'3500 '!AB808</f>
        <v/>
      </c>
      <c r="U72" s="62">
        <f>'3500 '!AC808</f>
        <v>0</v>
      </c>
      <c r="W72" s="81"/>
      <c r="X72" s="81"/>
      <c r="Y72" s="81"/>
      <c r="AG72" s="81"/>
      <c r="AH72" s="81"/>
      <c r="AI72" s="81"/>
      <c r="AJ72" s="81"/>
      <c r="AK72" s="81"/>
    </row>
    <row r="73" spans="1:37" s="6" customFormat="1" ht="19.5" hidden="1" thickTop="1" thickBot="1" x14ac:dyDescent="0.3">
      <c r="A73" s="6" t="str">
        <f>'3500 '!A809</f>
        <v>b</v>
      </c>
      <c r="B73" s="70" t="str">
        <f>'3500 '!B809</f>
        <v/>
      </c>
      <c r="C73" s="10" t="str">
        <f>'3500 '!C809</f>
        <v>სუბსიდიები</v>
      </c>
      <c r="D73" s="12">
        <f>'3500 '!D809</f>
        <v>0</v>
      </c>
      <c r="E73" s="12">
        <f>'3500 '!E809</f>
        <v>0</v>
      </c>
      <c r="F73" s="43">
        <f>'3500 '!F809</f>
        <v>0</v>
      </c>
      <c r="G73" s="43">
        <f>'3500 '!G809</f>
        <v>0</v>
      </c>
      <c r="H73" s="52" t="str">
        <f>'3500 '!L809</f>
        <v/>
      </c>
      <c r="I73" s="12">
        <f>'3500 '!M809</f>
        <v>0</v>
      </c>
      <c r="J73" s="12">
        <f>'3500 '!O809</f>
        <v>0</v>
      </c>
      <c r="K73" s="12">
        <f>'3500 '!S809</f>
        <v>0</v>
      </c>
      <c r="L73" s="43">
        <f>'3500 '!T809</f>
        <v>0</v>
      </c>
      <c r="M73" s="52" t="str">
        <f>'3500 '!U809</f>
        <v/>
      </c>
      <c r="N73" s="62">
        <f>'3500 '!V809</f>
        <v>0</v>
      </c>
      <c r="O73" s="62">
        <f>'3500 '!W809</f>
        <v>0</v>
      </c>
      <c r="P73" s="62">
        <f>'3500 '!X809</f>
        <v>0</v>
      </c>
      <c r="Q73" s="62">
        <f>'3500 '!Y809</f>
        <v>0</v>
      </c>
      <c r="R73" s="62">
        <f>'3500 '!Z809</f>
        <v>0</v>
      </c>
      <c r="S73" s="62">
        <f>'3500 '!AA809</f>
        <v>0</v>
      </c>
      <c r="T73" s="52" t="str">
        <f>'3500 '!AB809</f>
        <v/>
      </c>
      <c r="U73" s="62">
        <f>'3500 '!AC809</f>
        <v>0</v>
      </c>
      <c r="W73" s="81"/>
      <c r="X73" s="81"/>
      <c r="Y73" s="81"/>
      <c r="AG73" s="81"/>
      <c r="AH73" s="81"/>
      <c r="AI73" s="81"/>
      <c r="AJ73" s="81"/>
      <c r="AK73" s="81"/>
    </row>
    <row r="74" spans="1:37" s="6" customFormat="1" ht="19.5" hidden="1" thickTop="1" thickBot="1" x14ac:dyDescent="0.3">
      <c r="A74" s="6" t="str">
        <f>'3500 '!A810</f>
        <v>b</v>
      </c>
      <c r="B74" s="70" t="str">
        <f>'3500 '!B810</f>
        <v/>
      </c>
      <c r="C74" s="10" t="str">
        <f>'3500 '!C810</f>
        <v>გრანტები</v>
      </c>
      <c r="D74" s="12">
        <f>'3500 '!D810</f>
        <v>0</v>
      </c>
      <c r="E74" s="12">
        <f>'3500 '!E810</f>
        <v>0</v>
      </c>
      <c r="F74" s="43">
        <f>'3500 '!F810</f>
        <v>0</v>
      </c>
      <c r="G74" s="43">
        <f>'3500 '!G810</f>
        <v>0</v>
      </c>
      <c r="H74" s="52" t="str">
        <f>'3500 '!L810</f>
        <v/>
      </c>
      <c r="I74" s="12">
        <f>'3500 '!M810</f>
        <v>0</v>
      </c>
      <c r="J74" s="12">
        <f>'3500 '!O810</f>
        <v>0</v>
      </c>
      <c r="K74" s="12">
        <f>'3500 '!S810</f>
        <v>0</v>
      </c>
      <c r="L74" s="43">
        <f>'3500 '!T810</f>
        <v>0</v>
      </c>
      <c r="M74" s="52" t="str">
        <f>'3500 '!U810</f>
        <v/>
      </c>
      <c r="N74" s="62">
        <f>'3500 '!V810</f>
        <v>0</v>
      </c>
      <c r="O74" s="62">
        <f>'3500 '!W810</f>
        <v>0</v>
      </c>
      <c r="P74" s="62">
        <f>'3500 '!X810</f>
        <v>0</v>
      </c>
      <c r="Q74" s="62">
        <f>'3500 '!Y810</f>
        <v>0</v>
      </c>
      <c r="R74" s="62">
        <f>'3500 '!Z810</f>
        <v>0</v>
      </c>
      <c r="S74" s="62">
        <f>'3500 '!AA810</f>
        <v>0</v>
      </c>
      <c r="T74" s="52" t="str">
        <f>'3500 '!AB810</f>
        <v/>
      </c>
      <c r="U74" s="62">
        <f>'3500 '!AC810</f>
        <v>0</v>
      </c>
      <c r="W74" s="81"/>
      <c r="X74" s="81"/>
      <c r="Y74" s="81"/>
      <c r="AG74" s="81"/>
      <c r="AH74" s="81"/>
      <c r="AI74" s="81"/>
      <c r="AJ74" s="81"/>
      <c r="AK74" s="81"/>
    </row>
    <row r="75" spans="1:37" s="6" customFormat="1" ht="19.5" hidden="1" thickTop="1" thickBot="1" x14ac:dyDescent="0.3">
      <c r="A75" s="6" t="str">
        <f>'3500 '!A811</f>
        <v>b</v>
      </c>
      <c r="B75" s="70" t="str">
        <f>'3500 '!B811</f>
        <v/>
      </c>
      <c r="C75" s="10" t="str">
        <f>'3500 '!C811</f>
        <v>სოციალური უზრუნველყოფა</v>
      </c>
      <c r="D75" s="12">
        <f>'3500 '!D811</f>
        <v>0</v>
      </c>
      <c r="E75" s="12">
        <f>'3500 '!E811</f>
        <v>0</v>
      </c>
      <c r="F75" s="43">
        <f>'3500 '!F811</f>
        <v>0</v>
      </c>
      <c r="G75" s="43">
        <f>'3500 '!G811</f>
        <v>0</v>
      </c>
      <c r="H75" s="52" t="str">
        <f>'3500 '!L811</f>
        <v/>
      </c>
      <c r="I75" s="12">
        <f>'3500 '!M811</f>
        <v>0</v>
      </c>
      <c r="J75" s="12">
        <f>'3500 '!O811</f>
        <v>0</v>
      </c>
      <c r="K75" s="12">
        <f>'3500 '!S811</f>
        <v>0</v>
      </c>
      <c r="L75" s="43">
        <f>'3500 '!T811</f>
        <v>0</v>
      </c>
      <c r="M75" s="52" t="str">
        <f>'3500 '!U811</f>
        <v/>
      </c>
      <c r="N75" s="62">
        <f>'3500 '!V811</f>
        <v>0</v>
      </c>
      <c r="O75" s="62">
        <f>'3500 '!W811</f>
        <v>0</v>
      </c>
      <c r="P75" s="62">
        <f>'3500 '!X811</f>
        <v>0</v>
      </c>
      <c r="Q75" s="62">
        <f>'3500 '!Y811</f>
        <v>0</v>
      </c>
      <c r="R75" s="62">
        <f>'3500 '!Z811</f>
        <v>0</v>
      </c>
      <c r="S75" s="62">
        <f>'3500 '!AA811</f>
        <v>0</v>
      </c>
      <c r="T75" s="52" t="str">
        <f>'3500 '!AB811</f>
        <v/>
      </c>
      <c r="U75" s="62">
        <f>'3500 '!AC811</f>
        <v>0</v>
      </c>
      <c r="W75" s="81"/>
      <c r="X75" s="81"/>
      <c r="Y75" s="81"/>
      <c r="AG75" s="81"/>
      <c r="AH75" s="81"/>
      <c r="AI75" s="81"/>
      <c r="AJ75" s="81"/>
      <c r="AK75" s="81"/>
    </row>
    <row r="76" spans="1:37" s="6" customFormat="1" ht="19.5" hidden="1" thickTop="1" thickBot="1" x14ac:dyDescent="0.3">
      <c r="A76" s="6" t="str">
        <f>'3500 '!A812</f>
        <v>b</v>
      </c>
      <c r="B76" s="70" t="str">
        <f>'3500 '!B812</f>
        <v/>
      </c>
      <c r="C76" s="10" t="str">
        <f>'3500 '!C812</f>
        <v>სხვა ხარჯები</v>
      </c>
      <c r="D76" s="12">
        <f>'3500 '!D812</f>
        <v>0</v>
      </c>
      <c r="E76" s="12">
        <f>'3500 '!E812</f>
        <v>0</v>
      </c>
      <c r="F76" s="43">
        <f>'3500 '!F812</f>
        <v>0</v>
      </c>
      <c r="G76" s="43">
        <f>'3500 '!G812</f>
        <v>0</v>
      </c>
      <c r="H76" s="52" t="str">
        <f>'3500 '!L812</f>
        <v/>
      </c>
      <c r="I76" s="12">
        <f>'3500 '!M812</f>
        <v>0</v>
      </c>
      <c r="J76" s="12">
        <f>'3500 '!O812</f>
        <v>0</v>
      </c>
      <c r="K76" s="12">
        <f>'3500 '!S812</f>
        <v>0</v>
      </c>
      <c r="L76" s="43">
        <f>'3500 '!T812</f>
        <v>0</v>
      </c>
      <c r="M76" s="52" t="str">
        <f>'3500 '!U812</f>
        <v/>
      </c>
      <c r="N76" s="62">
        <f>'3500 '!V812</f>
        <v>0</v>
      </c>
      <c r="O76" s="62">
        <f>'3500 '!W812</f>
        <v>0</v>
      </c>
      <c r="P76" s="62">
        <f>'3500 '!X812</f>
        <v>0</v>
      </c>
      <c r="Q76" s="62">
        <f>'3500 '!Y812</f>
        <v>0</v>
      </c>
      <c r="R76" s="62">
        <f>'3500 '!Z812</f>
        <v>0</v>
      </c>
      <c r="S76" s="62">
        <f>'3500 '!AA812</f>
        <v>0</v>
      </c>
      <c r="T76" s="52" t="str">
        <f>'3500 '!AB812</f>
        <v/>
      </c>
      <c r="U76" s="62">
        <f>'3500 '!AC812</f>
        <v>0</v>
      </c>
      <c r="W76" s="81"/>
      <c r="X76" s="81"/>
      <c r="Y76" s="81"/>
      <c r="AG76" s="81"/>
      <c r="AH76" s="81"/>
      <c r="AI76" s="81"/>
      <c r="AJ76" s="81"/>
      <c r="AK76" s="81"/>
    </row>
    <row r="77" spans="1:37" s="6" customFormat="1" ht="16.5" hidden="1" thickTop="1" thickBot="1" x14ac:dyDescent="0.3">
      <c r="A77" s="6" t="str">
        <f>'3500 '!A813</f>
        <v>b</v>
      </c>
      <c r="B77" s="69" t="str">
        <f>'3500 '!B813</f>
        <v/>
      </c>
      <c r="C77" s="13" t="str">
        <f>'3500 '!C813</f>
        <v>არაფინანსური აქტივების ზრდა</v>
      </c>
      <c r="D77" s="14">
        <f>'3500 '!D813</f>
        <v>0</v>
      </c>
      <c r="E77" s="14">
        <f>'3500 '!E813</f>
        <v>0</v>
      </c>
      <c r="F77" s="44">
        <f>'3500 '!F813</f>
        <v>0</v>
      </c>
      <c r="G77" s="44">
        <f>'3500 '!G813</f>
        <v>0</v>
      </c>
      <c r="H77" s="53" t="str">
        <f>'3500 '!L813</f>
        <v/>
      </c>
      <c r="I77" s="14">
        <f>'3500 '!M813</f>
        <v>0</v>
      </c>
      <c r="J77" s="14">
        <f>'3500 '!O813</f>
        <v>0</v>
      </c>
      <c r="K77" s="14">
        <f>'3500 '!S813</f>
        <v>0</v>
      </c>
      <c r="L77" s="44">
        <f>'3500 '!T813</f>
        <v>0</v>
      </c>
      <c r="M77" s="53" t="str">
        <f>'3500 '!U813</f>
        <v/>
      </c>
      <c r="N77" s="63">
        <f>'3500 '!V813</f>
        <v>0</v>
      </c>
      <c r="O77" s="63">
        <f>'3500 '!W813</f>
        <v>0</v>
      </c>
      <c r="P77" s="63">
        <f>'3500 '!X813</f>
        <v>0</v>
      </c>
      <c r="Q77" s="63">
        <f>'3500 '!Y813</f>
        <v>0</v>
      </c>
      <c r="R77" s="63">
        <f>'3500 '!Z813</f>
        <v>0</v>
      </c>
      <c r="S77" s="63">
        <f>'3500 '!AA813</f>
        <v>0</v>
      </c>
      <c r="T77" s="53" t="str">
        <f>'3500 '!AB813</f>
        <v/>
      </c>
      <c r="U77" s="63">
        <f>'3500 '!AC813</f>
        <v>0</v>
      </c>
      <c r="W77" s="81"/>
      <c r="X77" s="81"/>
      <c r="Y77" s="81"/>
      <c r="AG77" s="81"/>
      <c r="AH77" s="81"/>
      <c r="AI77" s="81"/>
      <c r="AJ77" s="81"/>
      <c r="AK77" s="81"/>
    </row>
    <row r="78" spans="1:37" s="6" customFormat="1" ht="16.5" hidden="1" thickTop="1" thickBot="1" x14ac:dyDescent="0.3">
      <c r="A78" s="6" t="str">
        <f>'3500 '!A814</f>
        <v>b</v>
      </c>
      <c r="B78" s="69" t="str">
        <f>'3500 '!B814</f>
        <v/>
      </c>
      <c r="C78" s="13" t="str">
        <f>'3500 '!C814</f>
        <v>ფინანსური აქტივების ზრდა</v>
      </c>
      <c r="D78" s="14">
        <f>'3500 '!D814</f>
        <v>0</v>
      </c>
      <c r="E78" s="14">
        <f>'3500 '!E814</f>
        <v>0</v>
      </c>
      <c r="F78" s="44">
        <f>'3500 '!F814</f>
        <v>0</v>
      </c>
      <c r="G78" s="44">
        <f>'3500 '!G814</f>
        <v>0</v>
      </c>
      <c r="H78" s="53" t="str">
        <f>'3500 '!L814</f>
        <v/>
      </c>
      <c r="I78" s="14">
        <f>'3500 '!M814</f>
        <v>0</v>
      </c>
      <c r="J78" s="14">
        <f>'3500 '!O814</f>
        <v>0</v>
      </c>
      <c r="K78" s="14">
        <f>'3500 '!S814</f>
        <v>0</v>
      </c>
      <c r="L78" s="44">
        <f>'3500 '!T814</f>
        <v>0</v>
      </c>
      <c r="M78" s="53" t="str">
        <f>'3500 '!U814</f>
        <v/>
      </c>
      <c r="N78" s="63">
        <f>'3500 '!V814</f>
        <v>0</v>
      </c>
      <c r="O78" s="63">
        <f>'3500 '!W814</f>
        <v>0</v>
      </c>
      <c r="P78" s="63">
        <f>'3500 '!X814</f>
        <v>0</v>
      </c>
      <c r="Q78" s="63">
        <f>'3500 '!Y814</f>
        <v>0</v>
      </c>
      <c r="R78" s="63">
        <f>'3500 '!Z814</f>
        <v>0</v>
      </c>
      <c r="S78" s="63">
        <f>'3500 '!AA814</f>
        <v>0</v>
      </c>
      <c r="T78" s="53" t="str">
        <f>'3500 '!AB814</f>
        <v/>
      </c>
      <c r="U78" s="63">
        <f>'3500 '!AC814</f>
        <v>0</v>
      </c>
      <c r="W78" s="81"/>
      <c r="X78" s="81"/>
      <c r="Y78" s="81"/>
      <c r="AG78" s="81"/>
      <c r="AH78" s="81"/>
      <c r="AI78" s="81"/>
      <c r="AJ78" s="81"/>
      <c r="AK78" s="81"/>
    </row>
    <row r="79" spans="1:37" s="6" customFormat="1" ht="16.5" hidden="1" thickTop="1" thickBot="1" x14ac:dyDescent="0.3">
      <c r="A79" s="6" t="str">
        <f>'3500 '!A815</f>
        <v>b</v>
      </c>
      <c r="B79" s="71" t="str">
        <f>'3500 '!B815</f>
        <v/>
      </c>
      <c r="C79" s="17" t="str">
        <f>'3500 '!C815</f>
        <v>ვალდებულებების კლება</v>
      </c>
      <c r="D79" s="18">
        <f>'3500 '!D815</f>
        <v>0</v>
      </c>
      <c r="E79" s="18">
        <f>'3500 '!E815</f>
        <v>0</v>
      </c>
      <c r="F79" s="46">
        <f>'3500 '!F815</f>
        <v>0</v>
      </c>
      <c r="G79" s="46">
        <f>'3500 '!G815</f>
        <v>0</v>
      </c>
      <c r="H79" s="55" t="str">
        <f>'3500 '!L815</f>
        <v/>
      </c>
      <c r="I79" s="18">
        <f>'3500 '!M815</f>
        <v>0</v>
      </c>
      <c r="J79" s="18">
        <f>'3500 '!O815</f>
        <v>0</v>
      </c>
      <c r="K79" s="18">
        <f>'3500 '!S815</f>
        <v>0</v>
      </c>
      <c r="L79" s="46">
        <f>'3500 '!T815</f>
        <v>0</v>
      </c>
      <c r="M79" s="55" t="str">
        <f>'3500 '!U815</f>
        <v/>
      </c>
      <c r="N79" s="65">
        <f>'3500 '!V815</f>
        <v>0</v>
      </c>
      <c r="O79" s="65">
        <f>'3500 '!W815</f>
        <v>0</v>
      </c>
      <c r="P79" s="65">
        <f>'3500 '!X815</f>
        <v>0</v>
      </c>
      <c r="Q79" s="65">
        <f>'3500 '!Y815</f>
        <v>0</v>
      </c>
      <c r="R79" s="65">
        <f>'3500 '!Z815</f>
        <v>0</v>
      </c>
      <c r="S79" s="65">
        <f>'3500 '!AA815</f>
        <v>0</v>
      </c>
      <c r="T79" s="55" t="str">
        <f>'3500 '!AB815</f>
        <v/>
      </c>
      <c r="U79" s="65">
        <f>'3500 '!AC815</f>
        <v>0</v>
      </c>
      <c r="W79" s="81"/>
      <c r="X79" s="81"/>
      <c r="Y79" s="81"/>
      <c r="AG79" s="81"/>
      <c r="AH79" s="81"/>
      <c r="AI79" s="81"/>
      <c r="AJ79" s="81"/>
      <c r="AK79" s="81"/>
    </row>
    <row r="80" spans="1:37" s="6" customFormat="1" ht="69" customHeight="1" thickTop="1" thickBot="1" x14ac:dyDescent="0.3">
      <c r="A80" s="6" t="str">
        <f>'3500 '!A876</f>
        <v>a</v>
      </c>
      <c r="B80" s="67" t="str">
        <f>'3500 '!B876</f>
        <v>35 03 02 07 02</v>
      </c>
      <c r="C80" s="19" t="str">
        <f>'3500 '!C876</f>
        <v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80" s="7">
        <f>'3500 '!D876</f>
        <v>1000</v>
      </c>
      <c r="E80" s="7">
        <f>'3500 '!E876</f>
        <v>879</v>
      </c>
      <c r="F80" s="40">
        <f>'3500 '!F876</f>
        <v>665.6</v>
      </c>
      <c r="G80" s="40">
        <f>'3500 '!G876</f>
        <v>656.09835999999996</v>
      </c>
      <c r="H80" s="49">
        <f>'3500 '!L876</f>
        <v>0.9857246995192307</v>
      </c>
      <c r="I80" s="7">
        <f>'3500 '!M876</f>
        <v>0</v>
      </c>
      <c r="J80" s="7">
        <f>'3500 '!O876</f>
        <v>85.414279999999962</v>
      </c>
      <c r="K80" s="7">
        <f>'3500 '!S876</f>
        <v>50.348539999999957</v>
      </c>
      <c r="L80" s="40">
        <f>'3500 '!T876</f>
        <v>9.5016400000000658</v>
      </c>
      <c r="M80" s="49">
        <f>'3500 '!U876</f>
        <v>0.7464145164960182</v>
      </c>
      <c r="N80" s="59">
        <f>'3500 '!V876</f>
        <v>222.90164000000004</v>
      </c>
      <c r="O80" s="59">
        <f>'3500 '!W876</f>
        <v>218.6</v>
      </c>
      <c r="P80" s="59">
        <f>'3500 '!X876</f>
        <v>214.54</v>
      </c>
      <c r="Q80" s="59">
        <f>'3500 '!Y876</f>
        <v>197</v>
      </c>
      <c r="R80" s="59">
        <f>'3500 '!Z876</f>
        <v>213.4</v>
      </c>
      <c r="S80" s="59">
        <f>'3500 '!AA876</f>
        <v>853.09835999999996</v>
      </c>
      <c r="T80" s="49">
        <f>'3500 '!AB876</f>
        <v>0.97053283276450508</v>
      </c>
      <c r="U80" s="59">
        <f>'3500 '!AC876</f>
        <v>25.901640000000043</v>
      </c>
      <c r="W80" s="81"/>
      <c r="X80" s="81"/>
      <c r="Y80" s="81"/>
      <c r="AG80" s="81"/>
      <c r="AH80" s="81"/>
      <c r="AI80" s="81"/>
      <c r="AJ80" s="81"/>
      <c r="AK80" s="81"/>
    </row>
    <row r="81" spans="1:37" s="6" customFormat="1" ht="19.5" hidden="1" thickTop="1" thickBot="1" x14ac:dyDescent="0.3">
      <c r="A81" s="6" t="str">
        <f>'3500 '!A877</f>
        <v>b</v>
      </c>
      <c r="B81" s="69" t="str">
        <f>'3500 '!B877</f>
        <v/>
      </c>
      <c r="C81" s="8" t="str">
        <f>'3500 '!C877</f>
        <v>ხარჯები</v>
      </c>
      <c r="D81" s="9">
        <f>'3500 '!D877</f>
        <v>1000</v>
      </c>
      <c r="E81" s="9">
        <f>'3500 '!E877</f>
        <v>879</v>
      </c>
      <c r="F81" s="41">
        <f>'3500 '!F877</f>
        <v>665.6</v>
      </c>
      <c r="G81" s="41">
        <f>'3500 '!G877</f>
        <v>656.09835999999996</v>
      </c>
      <c r="H81" s="50">
        <f>'3500 '!L877</f>
        <v>0.9857246995192307</v>
      </c>
      <c r="I81" s="9">
        <f>'3500 '!M877</f>
        <v>0</v>
      </c>
      <c r="J81" s="9">
        <f>'3500 '!O877</f>
        <v>85.414279999999962</v>
      </c>
      <c r="K81" s="9">
        <f>'3500 '!S877</f>
        <v>50.348539999999957</v>
      </c>
      <c r="L81" s="41">
        <f>'3500 '!T877</f>
        <v>9.5016400000000658</v>
      </c>
      <c r="M81" s="50">
        <f>'3500 '!U877</f>
        <v>0.7464145164960182</v>
      </c>
      <c r="N81" s="60">
        <f>'3500 '!V877</f>
        <v>222.90164000000004</v>
      </c>
      <c r="O81" s="60">
        <f>'3500 '!W877</f>
        <v>218.6</v>
      </c>
      <c r="P81" s="60">
        <f>'3500 '!X877</f>
        <v>214.54</v>
      </c>
      <c r="Q81" s="60">
        <f>'3500 '!Y877</f>
        <v>197</v>
      </c>
      <c r="R81" s="60">
        <f>'3500 '!Z877</f>
        <v>213.4</v>
      </c>
      <c r="S81" s="60">
        <f>'3500 '!AA877</f>
        <v>853.09835999999996</v>
      </c>
      <c r="T81" s="50">
        <f>'3500 '!AB877</f>
        <v>0.97053283276450508</v>
      </c>
      <c r="U81" s="60">
        <f>'3500 '!AC877</f>
        <v>25.901640000000043</v>
      </c>
      <c r="W81" s="81"/>
      <c r="X81" s="81"/>
      <c r="Y81" s="81"/>
      <c r="AG81" s="81"/>
      <c r="AH81" s="81"/>
      <c r="AI81" s="81"/>
      <c r="AJ81" s="81"/>
      <c r="AK81" s="81"/>
    </row>
    <row r="82" spans="1:37" s="6" customFormat="1" ht="19.5" hidden="1" thickTop="1" thickBot="1" x14ac:dyDescent="0.3">
      <c r="A82" s="6" t="str">
        <f>'3500 '!A878</f>
        <v>b</v>
      </c>
      <c r="B82" s="70" t="str">
        <f>'3500 '!B878</f>
        <v/>
      </c>
      <c r="C82" s="10" t="str">
        <f>'3500 '!C878</f>
        <v>შრომის ანაზღაურება</v>
      </c>
      <c r="D82" s="12">
        <f>'3500 '!D878</f>
        <v>0</v>
      </c>
      <c r="E82" s="12">
        <f>'3500 '!E878</f>
        <v>0</v>
      </c>
      <c r="F82" s="43">
        <f>'3500 '!F878</f>
        <v>0</v>
      </c>
      <c r="G82" s="43">
        <f>'3500 '!G878</f>
        <v>0</v>
      </c>
      <c r="H82" s="52" t="str">
        <f>'3500 '!L878</f>
        <v/>
      </c>
      <c r="I82" s="12">
        <f>'3500 '!M878</f>
        <v>0</v>
      </c>
      <c r="J82" s="12">
        <f>'3500 '!O878</f>
        <v>0</v>
      </c>
      <c r="K82" s="12">
        <f>'3500 '!S878</f>
        <v>0</v>
      </c>
      <c r="L82" s="43">
        <f>'3500 '!T878</f>
        <v>0</v>
      </c>
      <c r="M82" s="52" t="str">
        <f>'3500 '!U878</f>
        <v/>
      </c>
      <c r="N82" s="62">
        <f>'3500 '!V878</f>
        <v>0</v>
      </c>
      <c r="O82" s="62">
        <f>'3500 '!W878</f>
        <v>0</v>
      </c>
      <c r="P82" s="62">
        <f>'3500 '!X878</f>
        <v>0</v>
      </c>
      <c r="Q82" s="62">
        <f>'3500 '!Y878</f>
        <v>0</v>
      </c>
      <c r="R82" s="62">
        <f>'3500 '!Z878</f>
        <v>0</v>
      </c>
      <c r="S82" s="62">
        <f>'3500 '!AA878</f>
        <v>0</v>
      </c>
      <c r="T82" s="52" t="str">
        <f>'3500 '!AB878</f>
        <v/>
      </c>
      <c r="U82" s="62">
        <f>'3500 '!AC878</f>
        <v>0</v>
      </c>
      <c r="W82" s="81"/>
      <c r="X82" s="81"/>
      <c r="Y82" s="81"/>
      <c r="AG82" s="81"/>
      <c r="AH82" s="81"/>
      <c r="AI82" s="81"/>
      <c r="AJ82" s="81"/>
      <c r="AK82" s="81"/>
    </row>
    <row r="83" spans="1:37" s="6" customFormat="1" ht="19.5" hidden="1" thickTop="1" thickBot="1" x14ac:dyDescent="0.3">
      <c r="A83" s="6" t="str">
        <f>'3500 '!A879</f>
        <v>b</v>
      </c>
      <c r="B83" s="70" t="str">
        <f>'3500 '!B879</f>
        <v/>
      </c>
      <c r="C83" s="35" t="str">
        <f>'3500 '!C879</f>
        <v>საქონელი და მომსახურება</v>
      </c>
      <c r="D83" s="11">
        <f>'3500 '!D879</f>
        <v>1000</v>
      </c>
      <c r="E83" s="11">
        <f>'3500 '!E879</f>
        <v>879</v>
      </c>
      <c r="F83" s="42">
        <f>'3500 '!F879</f>
        <v>665.6</v>
      </c>
      <c r="G83" s="42">
        <f>'3500 '!G879</f>
        <v>656.09835999999996</v>
      </c>
      <c r="H83" s="51">
        <f>'3500 '!L879</f>
        <v>0.9857246995192307</v>
      </c>
      <c r="I83" s="11">
        <f>'3500 '!M879</f>
        <v>0</v>
      </c>
      <c r="J83" s="11">
        <f>'3500 '!O879</f>
        <v>85.414279999999962</v>
      </c>
      <c r="K83" s="11">
        <f>'3500 '!S879</f>
        <v>50.348539999999957</v>
      </c>
      <c r="L83" s="42">
        <f>'3500 '!T879</f>
        <v>9.5016400000000658</v>
      </c>
      <c r="M83" s="51">
        <f>'3500 '!U879</f>
        <v>0.7464145164960182</v>
      </c>
      <c r="N83" s="61">
        <f>'3500 '!V879</f>
        <v>222.90164000000004</v>
      </c>
      <c r="O83" s="61">
        <f>'3500 '!W879</f>
        <v>218.6</v>
      </c>
      <c r="P83" s="61">
        <f>'3500 '!X879</f>
        <v>214.54</v>
      </c>
      <c r="Q83" s="61">
        <f>'3500 '!Y879</f>
        <v>197</v>
      </c>
      <c r="R83" s="61">
        <f>'3500 '!Z879</f>
        <v>213.4</v>
      </c>
      <c r="S83" s="61">
        <f>'3500 '!AA879</f>
        <v>853.09835999999996</v>
      </c>
      <c r="T83" s="51">
        <f>'3500 '!AB879</f>
        <v>0.97053283276450508</v>
      </c>
      <c r="U83" s="61">
        <f>'3500 '!AC879</f>
        <v>25.901640000000043</v>
      </c>
      <c r="W83" s="81"/>
      <c r="X83" s="81"/>
      <c r="Y83" s="81"/>
      <c r="AG83" s="81"/>
      <c r="AH83" s="81"/>
      <c r="AI83" s="81"/>
      <c r="AJ83" s="81"/>
      <c r="AK83" s="81"/>
    </row>
    <row r="84" spans="1:37" s="6" customFormat="1" ht="19.5" hidden="1" thickTop="1" thickBot="1" x14ac:dyDescent="0.3">
      <c r="A84" s="6" t="str">
        <f>'3500 '!A880</f>
        <v>b</v>
      </c>
      <c r="B84" s="70" t="str">
        <f>'3500 '!B880</f>
        <v/>
      </c>
      <c r="C84" s="10" t="str">
        <f>'3500 '!C880</f>
        <v>პროცენტი</v>
      </c>
      <c r="D84" s="12">
        <f>'3500 '!D880</f>
        <v>0</v>
      </c>
      <c r="E84" s="12">
        <f>'3500 '!E880</f>
        <v>0</v>
      </c>
      <c r="F84" s="43">
        <f>'3500 '!F880</f>
        <v>0</v>
      </c>
      <c r="G84" s="43">
        <f>'3500 '!G880</f>
        <v>0</v>
      </c>
      <c r="H84" s="52" t="str">
        <f>'3500 '!L880</f>
        <v/>
      </c>
      <c r="I84" s="12">
        <f>'3500 '!M880</f>
        <v>0</v>
      </c>
      <c r="J84" s="12">
        <f>'3500 '!O880</f>
        <v>0</v>
      </c>
      <c r="K84" s="12">
        <f>'3500 '!S880</f>
        <v>0</v>
      </c>
      <c r="L84" s="43">
        <f>'3500 '!T880</f>
        <v>0</v>
      </c>
      <c r="M84" s="52" t="str">
        <f>'3500 '!U880</f>
        <v/>
      </c>
      <c r="N84" s="62">
        <f>'3500 '!V880</f>
        <v>0</v>
      </c>
      <c r="O84" s="62">
        <f>'3500 '!W880</f>
        <v>0</v>
      </c>
      <c r="P84" s="62">
        <f>'3500 '!X880</f>
        <v>0</v>
      </c>
      <c r="Q84" s="62">
        <f>'3500 '!Y880</f>
        <v>0</v>
      </c>
      <c r="R84" s="62">
        <f>'3500 '!Z880</f>
        <v>0</v>
      </c>
      <c r="S84" s="62">
        <f>'3500 '!AA880</f>
        <v>0</v>
      </c>
      <c r="T84" s="52" t="str">
        <f>'3500 '!AB880</f>
        <v/>
      </c>
      <c r="U84" s="62">
        <f>'3500 '!AC880</f>
        <v>0</v>
      </c>
      <c r="W84" s="81"/>
      <c r="X84" s="81"/>
      <c r="Y84" s="81"/>
      <c r="AG84" s="81"/>
      <c r="AH84" s="81"/>
      <c r="AI84" s="81"/>
      <c r="AJ84" s="81"/>
      <c r="AK84" s="81"/>
    </row>
    <row r="85" spans="1:37" s="6" customFormat="1" ht="19.5" hidden="1" thickTop="1" thickBot="1" x14ac:dyDescent="0.3">
      <c r="A85" s="6" t="str">
        <f>'3500 '!A881</f>
        <v>b</v>
      </c>
      <c r="B85" s="70" t="str">
        <f>'3500 '!B881</f>
        <v/>
      </c>
      <c r="C85" s="10" t="str">
        <f>'3500 '!C881</f>
        <v>სუბსიდიები</v>
      </c>
      <c r="D85" s="12">
        <f>'3500 '!D881</f>
        <v>0</v>
      </c>
      <c r="E85" s="12">
        <f>'3500 '!E881</f>
        <v>0</v>
      </c>
      <c r="F85" s="43">
        <f>'3500 '!F881</f>
        <v>0</v>
      </c>
      <c r="G85" s="43">
        <f>'3500 '!G881</f>
        <v>0</v>
      </c>
      <c r="H85" s="52" t="str">
        <f>'3500 '!L881</f>
        <v/>
      </c>
      <c r="I85" s="12">
        <f>'3500 '!M881</f>
        <v>0</v>
      </c>
      <c r="J85" s="12">
        <f>'3500 '!O881</f>
        <v>0</v>
      </c>
      <c r="K85" s="12">
        <f>'3500 '!S881</f>
        <v>0</v>
      </c>
      <c r="L85" s="43">
        <f>'3500 '!T881</f>
        <v>0</v>
      </c>
      <c r="M85" s="52" t="str">
        <f>'3500 '!U881</f>
        <v/>
      </c>
      <c r="N85" s="62">
        <f>'3500 '!V881</f>
        <v>0</v>
      </c>
      <c r="O85" s="62">
        <f>'3500 '!W881</f>
        <v>0</v>
      </c>
      <c r="P85" s="62">
        <f>'3500 '!X881</f>
        <v>0</v>
      </c>
      <c r="Q85" s="62">
        <f>'3500 '!Y881</f>
        <v>0</v>
      </c>
      <c r="R85" s="62">
        <f>'3500 '!Z881</f>
        <v>0</v>
      </c>
      <c r="S85" s="62">
        <f>'3500 '!AA881</f>
        <v>0</v>
      </c>
      <c r="T85" s="52" t="str">
        <f>'3500 '!AB881</f>
        <v/>
      </c>
      <c r="U85" s="62">
        <f>'3500 '!AC881</f>
        <v>0</v>
      </c>
      <c r="W85" s="81"/>
      <c r="X85" s="81"/>
      <c r="Y85" s="81"/>
      <c r="AG85" s="81"/>
      <c r="AH85" s="81"/>
      <c r="AI85" s="81"/>
      <c r="AJ85" s="81"/>
      <c r="AK85" s="81"/>
    </row>
    <row r="86" spans="1:37" s="6" customFormat="1" ht="19.5" hidden="1" thickTop="1" thickBot="1" x14ac:dyDescent="0.3">
      <c r="A86" s="6" t="str">
        <f>'3500 '!A882</f>
        <v>b</v>
      </c>
      <c r="B86" s="70" t="str">
        <f>'3500 '!B882</f>
        <v/>
      </c>
      <c r="C86" s="10" t="str">
        <f>'3500 '!C882</f>
        <v>გრანტები</v>
      </c>
      <c r="D86" s="12">
        <f>'3500 '!D882</f>
        <v>0</v>
      </c>
      <c r="E86" s="12">
        <f>'3500 '!E882</f>
        <v>0</v>
      </c>
      <c r="F86" s="43">
        <f>'3500 '!F882</f>
        <v>0</v>
      </c>
      <c r="G86" s="43">
        <f>'3500 '!G882</f>
        <v>0</v>
      </c>
      <c r="H86" s="52" t="str">
        <f>'3500 '!L882</f>
        <v/>
      </c>
      <c r="I86" s="12">
        <f>'3500 '!M882</f>
        <v>0</v>
      </c>
      <c r="J86" s="12">
        <f>'3500 '!O882</f>
        <v>0</v>
      </c>
      <c r="K86" s="12">
        <f>'3500 '!S882</f>
        <v>0</v>
      </c>
      <c r="L86" s="43">
        <f>'3500 '!T882</f>
        <v>0</v>
      </c>
      <c r="M86" s="52" t="str">
        <f>'3500 '!U882</f>
        <v/>
      </c>
      <c r="N86" s="62">
        <f>'3500 '!V882</f>
        <v>0</v>
      </c>
      <c r="O86" s="62">
        <f>'3500 '!W882</f>
        <v>0</v>
      </c>
      <c r="P86" s="62">
        <f>'3500 '!X882</f>
        <v>0</v>
      </c>
      <c r="Q86" s="62">
        <f>'3500 '!Y882</f>
        <v>0</v>
      </c>
      <c r="R86" s="62">
        <f>'3500 '!Z882</f>
        <v>0</v>
      </c>
      <c r="S86" s="62">
        <f>'3500 '!AA882</f>
        <v>0</v>
      </c>
      <c r="T86" s="52" t="str">
        <f>'3500 '!AB882</f>
        <v/>
      </c>
      <c r="U86" s="62">
        <f>'3500 '!AC882</f>
        <v>0</v>
      </c>
      <c r="W86" s="81"/>
      <c r="X86" s="81"/>
      <c r="Y86" s="81"/>
      <c r="AG86" s="81"/>
      <c r="AH86" s="81"/>
      <c r="AI86" s="81"/>
      <c r="AJ86" s="81"/>
      <c r="AK86" s="81"/>
    </row>
    <row r="87" spans="1:37" s="6" customFormat="1" ht="19.5" hidden="1" thickTop="1" thickBot="1" x14ac:dyDescent="0.3">
      <c r="A87" s="6" t="str">
        <f>'3500 '!A883</f>
        <v>b</v>
      </c>
      <c r="B87" s="70" t="str">
        <f>'3500 '!B883</f>
        <v/>
      </c>
      <c r="C87" s="10" t="str">
        <f>'3500 '!C883</f>
        <v>სოციალური უზრუნველყოფა</v>
      </c>
      <c r="D87" s="12">
        <f>'3500 '!D883</f>
        <v>0</v>
      </c>
      <c r="E87" s="12">
        <f>'3500 '!E883</f>
        <v>0</v>
      </c>
      <c r="F87" s="43">
        <f>'3500 '!F883</f>
        <v>0</v>
      </c>
      <c r="G87" s="43">
        <f>'3500 '!G883</f>
        <v>0</v>
      </c>
      <c r="H87" s="52" t="str">
        <f>'3500 '!L883</f>
        <v/>
      </c>
      <c r="I87" s="12">
        <f>'3500 '!M883</f>
        <v>0</v>
      </c>
      <c r="J87" s="12">
        <f>'3500 '!O883</f>
        <v>0</v>
      </c>
      <c r="K87" s="12">
        <f>'3500 '!S883</f>
        <v>0</v>
      </c>
      <c r="L87" s="43">
        <f>'3500 '!T883</f>
        <v>0</v>
      </c>
      <c r="M87" s="52" t="str">
        <f>'3500 '!U883</f>
        <v/>
      </c>
      <c r="N87" s="62">
        <f>'3500 '!V883</f>
        <v>0</v>
      </c>
      <c r="O87" s="62">
        <f>'3500 '!W883</f>
        <v>0</v>
      </c>
      <c r="P87" s="62">
        <f>'3500 '!X883</f>
        <v>0</v>
      </c>
      <c r="Q87" s="62">
        <f>'3500 '!Y883</f>
        <v>0</v>
      </c>
      <c r="R87" s="62">
        <f>'3500 '!Z883</f>
        <v>0</v>
      </c>
      <c r="S87" s="62">
        <f>'3500 '!AA883</f>
        <v>0</v>
      </c>
      <c r="T87" s="52" t="str">
        <f>'3500 '!AB883</f>
        <v/>
      </c>
      <c r="U87" s="62">
        <f>'3500 '!AC883</f>
        <v>0</v>
      </c>
      <c r="W87" s="81"/>
      <c r="X87" s="81"/>
      <c r="Y87" s="81"/>
      <c r="AG87" s="81"/>
      <c r="AH87" s="81"/>
      <c r="AI87" s="81"/>
      <c r="AJ87" s="81"/>
      <c r="AK87" s="81"/>
    </row>
    <row r="88" spans="1:37" s="6" customFormat="1" ht="19.5" hidden="1" thickTop="1" thickBot="1" x14ac:dyDescent="0.3">
      <c r="A88" s="6" t="str">
        <f>'3500 '!A884</f>
        <v>b</v>
      </c>
      <c r="B88" s="70" t="str">
        <f>'3500 '!B884</f>
        <v/>
      </c>
      <c r="C88" s="10" t="str">
        <f>'3500 '!C884</f>
        <v>სხვა ხარჯები</v>
      </c>
      <c r="D88" s="12">
        <f>'3500 '!D884</f>
        <v>0</v>
      </c>
      <c r="E88" s="12">
        <f>'3500 '!E884</f>
        <v>0</v>
      </c>
      <c r="F88" s="43">
        <f>'3500 '!F884</f>
        <v>0</v>
      </c>
      <c r="G88" s="43">
        <f>'3500 '!G884</f>
        <v>0</v>
      </c>
      <c r="H88" s="52" t="str">
        <f>'3500 '!L884</f>
        <v/>
      </c>
      <c r="I88" s="12">
        <f>'3500 '!M884</f>
        <v>0</v>
      </c>
      <c r="J88" s="12">
        <f>'3500 '!O884</f>
        <v>0</v>
      </c>
      <c r="K88" s="12">
        <f>'3500 '!S884</f>
        <v>0</v>
      </c>
      <c r="L88" s="43">
        <f>'3500 '!T884</f>
        <v>0</v>
      </c>
      <c r="M88" s="52" t="str">
        <f>'3500 '!U884</f>
        <v/>
      </c>
      <c r="N88" s="62">
        <f>'3500 '!V884</f>
        <v>0</v>
      </c>
      <c r="O88" s="62">
        <f>'3500 '!W884</f>
        <v>0</v>
      </c>
      <c r="P88" s="62">
        <f>'3500 '!X884</f>
        <v>0</v>
      </c>
      <c r="Q88" s="62">
        <f>'3500 '!Y884</f>
        <v>0</v>
      </c>
      <c r="R88" s="62">
        <f>'3500 '!Z884</f>
        <v>0</v>
      </c>
      <c r="S88" s="62">
        <f>'3500 '!AA884</f>
        <v>0</v>
      </c>
      <c r="T88" s="52" t="str">
        <f>'3500 '!AB884</f>
        <v/>
      </c>
      <c r="U88" s="62">
        <f>'3500 '!AC884</f>
        <v>0</v>
      </c>
      <c r="W88" s="81"/>
      <c r="X88" s="81"/>
      <c r="Y88" s="81"/>
      <c r="AG88" s="81"/>
      <c r="AH88" s="81"/>
      <c r="AI88" s="81"/>
      <c r="AJ88" s="81"/>
      <c r="AK88" s="81"/>
    </row>
    <row r="89" spans="1:37" s="6" customFormat="1" ht="16.5" hidden="1" thickTop="1" thickBot="1" x14ac:dyDescent="0.3">
      <c r="A89" s="6" t="str">
        <f>'3500 '!A885</f>
        <v>b</v>
      </c>
      <c r="B89" s="69" t="str">
        <f>'3500 '!B885</f>
        <v/>
      </c>
      <c r="C89" s="13" t="str">
        <f>'3500 '!C885</f>
        <v>არაფინანსური აქტივების ზრდა</v>
      </c>
      <c r="D89" s="14">
        <f>'3500 '!D885</f>
        <v>0</v>
      </c>
      <c r="E89" s="14">
        <f>'3500 '!E885</f>
        <v>0</v>
      </c>
      <c r="F89" s="44">
        <f>'3500 '!F885</f>
        <v>0</v>
      </c>
      <c r="G89" s="44">
        <f>'3500 '!G885</f>
        <v>0</v>
      </c>
      <c r="H89" s="53" t="str">
        <f>'3500 '!L885</f>
        <v/>
      </c>
      <c r="I89" s="14">
        <f>'3500 '!M885</f>
        <v>0</v>
      </c>
      <c r="J89" s="14">
        <f>'3500 '!O885</f>
        <v>0</v>
      </c>
      <c r="K89" s="14">
        <f>'3500 '!S885</f>
        <v>0</v>
      </c>
      <c r="L89" s="44">
        <f>'3500 '!T885</f>
        <v>0</v>
      </c>
      <c r="M89" s="53" t="str">
        <f>'3500 '!U885</f>
        <v/>
      </c>
      <c r="N89" s="63">
        <f>'3500 '!V885</f>
        <v>0</v>
      </c>
      <c r="O89" s="63">
        <f>'3500 '!W885</f>
        <v>0</v>
      </c>
      <c r="P89" s="63">
        <f>'3500 '!X885</f>
        <v>0</v>
      </c>
      <c r="Q89" s="63">
        <f>'3500 '!Y885</f>
        <v>0</v>
      </c>
      <c r="R89" s="63">
        <f>'3500 '!Z885</f>
        <v>0</v>
      </c>
      <c r="S89" s="63">
        <f>'3500 '!AA885</f>
        <v>0</v>
      </c>
      <c r="T89" s="53" t="str">
        <f>'3500 '!AB885</f>
        <v/>
      </c>
      <c r="U89" s="63">
        <f>'3500 '!AC885</f>
        <v>0</v>
      </c>
      <c r="W89" s="81"/>
      <c r="X89" s="81"/>
      <c r="Y89" s="81"/>
      <c r="AG89" s="81"/>
      <c r="AH89" s="81"/>
      <c r="AI89" s="81"/>
      <c r="AJ89" s="81"/>
      <c r="AK89" s="81"/>
    </row>
    <row r="90" spans="1:37" s="6" customFormat="1" ht="16.5" hidden="1" thickTop="1" thickBot="1" x14ac:dyDescent="0.3">
      <c r="A90" s="6" t="str">
        <f>'3500 '!A886</f>
        <v>b</v>
      </c>
      <c r="B90" s="69" t="str">
        <f>'3500 '!B886</f>
        <v/>
      </c>
      <c r="C90" s="13" t="str">
        <f>'3500 '!C886</f>
        <v>ფინანსური აქტივების ზრდა</v>
      </c>
      <c r="D90" s="14">
        <f>'3500 '!D886</f>
        <v>0</v>
      </c>
      <c r="E90" s="14">
        <f>'3500 '!E886</f>
        <v>0</v>
      </c>
      <c r="F90" s="44">
        <f>'3500 '!F886</f>
        <v>0</v>
      </c>
      <c r="G90" s="44">
        <f>'3500 '!G886</f>
        <v>0</v>
      </c>
      <c r="H90" s="53" t="str">
        <f>'3500 '!L886</f>
        <v/>
      </c>
      <c r="I90" s="14">
        <f>'3500 '!M886</f>
        <v>0</v>
      </c>
      <c r="J90" s="14">
        <f>'3500 '!O886</f>
        <v>0</v>
      </c>
      <c r="K90" s="14">
        <f>'3500 '!S886</f>
        <v>0</v>
      </c>
      <c r="L90" s="44">
        <f>'3500 '!T886</f>
        <v>0</v>
      </c>
      <c r="M90" s="53" t="str">
        <f>'3500 '!U886</f>
        <v/>
      </c>
      <c r="N90" s="63">
        <f>'3500 '!V886</f>
        <v>0</v>
      </c>
      <c r="O90" s="63">
        <f>'3500 '!W886</f>
        <v>0</v>
      </c>
      <c r="P90" s="63">
        <f>'3500 '!X886</f>
        <v>0</v>
      </c>
      <c r="Q90" s="63">
        <f>'3500 '!Y886</f>
        <v>0</v>
      </c>
      <c r="R90" s="63">
        <f>'3500 '!Z886</f>
        <v>0</v>
      </c>
      <c r="S90" s="63">
        <f>'3500 '!AA886</f>
        <v>0</v>
      </c>
      <c r="T90" s="53" t="str">
        <f>'3500 '!AB886</f>
        <v/>
      </c>
      <c r="U90" s="63">
        <f>'3500 '!AC886</f>
        <v>0</v>
      </c>
      <c r="W90" s="81"/>
      <c r="X90" s="81"/>
      <c r="Y90" s="81"/>
      <c r="AG90" s="81"/>
      <c r="AH90" s="81"/>
      <c r="AI90" s="81"/>
      <c r="AJ90" s="81"/>
      <c r="AK90" s="81"/>
    </row>
    <row r="91" spans="1:37" s="6" customFormat="1" ht="16.5" hidden="1" thickTop="1" thickBot="1" x14ac:dyDescent="0.3">
      <c r="A91" s="6" t="str">
        <f>'3500 '!A887</f>
        <v>b</v>
      </c>
      <c r="B91" s="71" t="str">
        <f>'3500 '!B887</f>
        <v/>
      </c>
      <c r="C91" s="17" t="str">
        <f>'3500 '!C887</f>
        <v>ვალდებულებების კლება</v>
      </c>
      <c r="D91" s="18">
        <f>'3500 '!D887</f>
        <v>0</v>
      </c>
      <c r="E91" s="18">
        <f>'3500 '!E887</f>
        <v>0</v>
      </c>
      <c r="F91" s="46">
        <f>'3500 '!F887</f>
        <v>0</v>
      </c>
      <c r="G91" s="46">
        <f>'3500 '!G887</f>
        <v>0</v>
      </c>
      <c r="H91" s="55" t="str">
        <f>'3500 '!L887</f>
        <v/>
      </c>
      <c r="I91" s="18">
        <f>'3500 '!M887</f>
        <v>0</v>
      </c>
      <c r="J91" s="18">
        <f>'3500 '!O887</f>
        <v>0</v>
      </c>
      <c r="K91" s="18">
        <f>'3500 '!S887</f>
        <v>0</v>
      </c>
      <c r="L91" s="46">
        <f>'3500 '!T887</f>
        <v>0</v>
      </c>
      <c r="M91" s="55" t="str">
        <f>'3500 '!U887</f>
        <v/>
      </c>
      <c r="N91" s="65">
        <f>'3500 '!V887</f>
        <v>0</v>
      </c>
      <c r="O91" s="65">
        <f>'3500 '!W887</f>
        <v>0</v>
      </c>
      <c r="P91" s="65">
        <f>'3500 '!X887</f>
        <v>0</v>
      </c>
      <c r="Q91" s="65">
        <f>'3500 '!Y887</f>
        <v>0</v>
      </c>
      <c r="R91" s="65">
        <f>'3500 '!Z887</f>
        <v>0</v>
      </c>
      <c r="S91" s="65">
        <f>'3500 '!AA887</f>
        <v>0</v>
      </c>
      <c r="T91" s="55" t="str">
        <f>'3500 '!AB887</f>
        <v/>
      </c>
      <c r="U91" s="65">
        <f>'3500 '!AC887</f>
        <v>0</v>
      </c>
      <c r="W91" s="81"/>
      <c r="X91" s="81"/>
      <c r="Y91" s="81"/>
      <c r="AG91" s="81"/>
      <c r="AH91" s="81"/>
      <c r="AI91" s="81"/>
      <c r="AJ91" s="81"/>
      <c r="AK91" s="81"/>
    </row>
    <row r="92" spans="1:37" s="6" customFormat="1" ht="64.5" thickTop="1" thickBot="1" x14ac:dyDescent="0.3">
      <c r="A92" s="6" t="str">
        <f>'3500 '!A888</f>
        <v>a</v>
      </c>
      <c r="B92" s="67" t="str">
        <f>'3500 '!B888</f>
        <v>35 03 02 07 03</v>
      </c>
      <c r="C92" s="19" t="str">
        <f>'3500 '!C888</f>
        <v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v>
      </c>
      <c r="D92" s="7">
        <f>'3500 '!D888</f>
        <v>850</v>
      </c>
      <c r="E92" s="7">
        <f>'3500 '!E888</f>
        <v>750</v>
      </c>
      <c r="F92" s="40">
        <f>'3500 '!F888</f>
        <v>360</v>
      </c>
      <c r="G92" s="40">
        <f>'3500 '!G888</f>
        <v>228.15558999999999</v>
      </c>
      <c r="H92" s="49">
        <f>'3500 '!L888</f>
        <v>0.63376552777777773</v>
      </c>
      <c r="I92" s="7">
        <f>'3500 '!M888</f>
        <v>0</v>
      </c>
      <c r="J92" s="7">
        <f>'3500 '!O888</f>
        <v>29.184190000000001</v>
      </c>
      <c r="K92" s="7">
        <f>'3500 '!S888</f>
        <v>28.138260000000002</v>
      </c>
      <c r="L92" s="40">
        <f>'3500 '!T888</f>
        <v>131.84441000000001</v>
      </c>
      <c r="M92" s="49">
        <f>'3500 '!U888</f>
        <v>0.30420745333333332</v>
      </c>
      <c r="N92" s="59">
        <f>'3500 '!V888</f>
        <v>521.84441000000004</v>
      </c>
      <c r="O92" s="59">
        <f>'3500 '!W888</f>
        <v>120</v>
      </c>
      <c r="P92" s="59">
        <f>'3500 '!X888</f>
        <v>363</v>
      </c>
      <c r="Q92" s="59">
        <f>'3500 '!Y888</f>
        <v>450</v>
      </c>
      <c r="R92" s="59">
        <f>'3500 '!Z888</f>
        <v>215</v>
      </c>
      <c r="S92" s="59">
        <f>'3500 '!AA888</f>
        <v>678.15558999999996</v>
      </c>
      <c r="T92" s="49">
        <f>'3500 '!AB888</f>
        <v>0.9042074533333333</v>
      </c>
      <c r="U92" s="59">
        <f>'3500 '!AC888</f>
        <v>71.844410000000039</v>
      </c>
      <c r="W92" s="81"/>
      <c r="X92" s="81"/>
      <c r="Y92" s="81"/>
      <c r="AG92" s="81"/>
      <c r="AH92" s="81"/>
      <c r="AI92" s="81"/>
      <c r="AJ92" s="81"/>
      <c r="AK92" s="81"/>
    </row>
    <row r="93" spans="1:37" s="6" customFormat="1" ht="19.5" hidden="1" thickTop="1" thickBot="1" x14ac:dyDescent="0.3">
      <c r="A93" s="6" t="str">
        <f>'3500 '!A889</f>
        <v>b</v>
      </c>
      <c r="B93" s="69" t="str">
        <f>'3500 '!B889</f>
        <v/>
      </c>
      <c r="C93" s="8" t="str">
        <f>'3500 '!C889</f>
        <v>ხარჯები</v>
      </c>
      <c r="D93" s="9">
        <f>'3500 '!D889</f>
        <v>850</v>
      </c>
      <c r="E93" s="9">
        <f>'3500 '!E889</f>
        <v>750</v>
      </c>
      <c r="F93" s="41">
        <f>'3500 '!F889</f>
        <v>360</v>
      </c>
      <c r="G93" s="41">
        <f>'3500 '!G889</f>
        <v>228.15558999999999</v>
      </c>
      <c r="H93" s="50">
        <f>'3500 '!L889</f>
        <v>0.63376552777777773</v>
      </c>
      <c r="I93" s="9">
        <f>'3500 '!M889</f>
        <v>0</v>
      </c>
      <c r="J93" s="9">
        <f>'3500 '!O889</f>
        <v>29.184190000000001</v>
      </c>
      <c r="K93" s="9">
        <f>'3500 '!S889</f>
        <v>28.138260000000002</v>
      </c>
      <c r="L93" s="41">
        <f>'3500 '!T889</f>
        <v>131.84441000000001</v>
      </c>
      <c r="M93" s="50">
        <f>'3500 '!U889</f>
        <v>0.30420745333333332</v>
      </c>
      <c r="N93" s="60">
        <f>'3500 '!V889</f>
        <v>521.84441000000004</v>
      </c>
      <c r="O93" s="60">
        <f>'3500 '!W889</f>
        <v>120</v>
      </c>
      <c r="P93" s="60">
        <f>'3500 '!X889</f>
        <v>363</v>
      </c>
      <c r="Q93" s="60">
        <f>'3500 '!Y889</f>
        <v>450</v>
      </c>
      <c r="R93" s="60">
        <f>'3500 '!Z889</f>
        <v>215</v>
      </c>
      <c r="S93" s="60">
        <f>'3500 '!AA889</f>
        <v>678.15558999999996</v>
      </c>
      <c r="T93" s="50">
        <f>'3500 '!AB889</f>
        <v>0.9042074533333333</v>
      </c>
      <c r="U93" s="60">
        <f>'3500 '!AC889</f>
        <v>71.844410000000039</v>
      </c>
      <c r="W93" s="81"/>
      <c r="X93" s="81"/>
      <c r="Y93" s="81"/>
      <c r="AG93" s="81"/>
      <c r="AH93" s="81"/>
      <c r="AI93" s="81"/>
      <c r="AJ93" s="81"/>
      <c r="AK93" s="81"/>
    </row>
    <row r="94" spans="1:37" s="6" customFormat="1" ht="19.5" hidden="1" thickTop="1" thickBot="1" x14ac:dyDescent="0.3">
      <c r="A94" s="6" t="str">
        <f>'3500 '!A890</f>
        <v>b</v>
      </c>
      <c r="B94" s="70" t="str">
        <f>'3500 '!B890</f>
        <v/>
      </c>
      <c r="C94" s="10" t="str">
        <f>'3500 '!C890</f>
        <v>შრომის ანაზღაურება</v>
      </c>
      <c r="D94" s="12">
        <f>'3500 '!D890</f>
        <v>0</v>
      </c>
      <c r="E94" s="12">
        <f>'3500 '!E890</f>
        <v>0</v>
      </c>
      <c r="F94" s="43">
        <f>'3500 '!F890</f>
        <v>0</v>
      </c>
      <c r="G94" s="43">
        <f>'3500 '!G890</f>
        <v>0</v>
      </c>
      <c r="H94" s="52" t="str">
        <f>'3500 '!L890</f>
        <v/>
      </c>
      <c r="I94" s="12">
        <f>'3500 '!M890</f>
        <v>0</v>
      </c>
      <c r="J94" s="12">
        <f>'3500 '!O890</f>
        <v>0</v>
      </c>
      <c r="K94" s="12">
        <f>'3500 '!S890</f>
        <v>0</v>
      </c>
      <c r="L94" s="43">
        <f>'3500 '!T890</f>
        <v>0</v>
      </c>
      <c r="M94" s="52" t="str">
        <f>'3500 '!U890</f>
        <v/>
      </c>
      <c r="N94" s="62">
        <f>'3500 '!V890</f>
        <v>0</v>
      </c>
      <c r="O94" s="62">
        <f>'3500 '!W890</f>
        <v>0</v>
      </c>
      <c r="P94" s="62">
        <f>'3500 '!X890</f>
        <v>0</v>
      </c>
      <c r="Q94" s="62">
        <f>'3500 '!Y890</f>
        <v>0</v>
      </c>
      <c r="R94" s="62">
        <f>'3500 '!Z890</f>
        <v>0</v>
      </c>
      <c r="S94" s="62">
        <f>'3500 '!AA890</f>
        <v>0</v>
      </c>
      <c r="T94" s="52" t="str">
        <f>'3500 '!AB890</f>
        <v/>
      </c>
      <c r="U94" s="62">
        <f>'3500 '!AC890</f>
        <v>0</v>
      </c>
      <c r="W94" s="81"/>
      <c r="X94" s="81"/>
      <c r="Y94" s="81"/>
      <c r="AG94" s="81"/>
      <c r="AH94" s="81"/>
      <c r="AI94" s="81"/>
      <c r="AJ94" s="81"/>
      <c r="AK94" s="81"/>
    </row>
    <row r="95" spans="1:37" s="6" customFormat="1" ht="19.5" hidden="1" thickTop="1" thickBot="1" x14ac:dyDescent="0.3">
      <c r="A95" s="6" t="str">
        <f>'3500 '!A891</f>
        <v>b</v>
      </c>
      <c r="B95" s="70" t="str">
        <f>'3500 '!B891</f>
        <v/>
      </c>
      <c r="C95" s="10" t="str">
        <f>'3500 '!C891</f>
        <v>საქონელი და მომსახურება</v>
      </c>
      <c r="D95" s="12">
        <f>'3500 '!D891</f>
        <v>350</v>
      </c>
      <c r="E95" s="12">
        <f>'3500 '!E891</f>
        <v>350</v>
      </c>
      <c r="F95" s="43">
        <f>'3500 '!F891</f>
        <v>75</v>
      </c>
      <c r="G95" s="43">
        <f>'3500 '!G891</f>
        <v>0</v>
      </c>
      <c r="H95" s="52">
        <f>'3500 '!L891</f>
        <v>0</v>
      </c>
      <c r="I95" s="12">
        <f>'3500 '!M891</f>
        <v>0</v>
      </c>
      <c r="J95" s="12">
        <f>'3500 '!O891</f>
        <v>0</v>
      </c>
      <c r="K95" s="12">
        <f>'3500 '!S891</f>
        <v>0</v>
      </c>
      <c r="L95" s="43">
        <f>'3500 '!T891</f>
        <v>75</v>
      </c>
      <c r="M95" s="52">
        <f>'3500 '!U891</f>
        <v>0</v>
      </c>
      <c r="N95" s="62">
        <f>'3500 '!V891</f>
        <v>350</v>
      </c>
      <c r="O95" s="62">
        <f>'3500 '!W891</f>
        <v>120</v>
      </c>
      <c r="P95" s="62">
        <f>'3500 '!X891</f>
        <v>250</v>
      </c>
      <c r="Q95" s="62">
        <f>'3500 '!Y891</f>
        <v>350</v>
      </c>
      <c r="R95" s="62">
        <f>'3500 '!Z891</f>
        <v>100</v>
      </c>
      <c r="S95" s="62">
        <f>'3500 '!AA891</f>
        <v>350</v>
      </c>
      <c r="T95" s="52">
        <f>'3500 '!AB891</f>
        <v>1</v>
      </c>
      <c r="U95" s="62">
        <f>'3500 '!AC891</f>
        <v>0</v>
      </c>
      <c r="W95" s="81"/>
      <c r="X95" s="81"/>
      <c r="Y95" s="81"/>
      <c r="AG95" s="81"/>
      <c r="AH95" s="81"/>
      <c r="AI95" s="81"/>
      <c r="AJ95" s="81"/>
      <c r="AK95" s="81"/>
    </row>
    <row r="96" spans="1:37" s="6" customFormat="1" ht="19.5" hidden="1" thickTop="1" thickBot="1" x14ac:dyDescent="0.3">
      <c r="A96" s="6" t="str">
        <f>'3500 '!A892</f>
        <v>b</v>
      </c>
      <c r="B96" s="70" t="str">
        <f>'3500 '!B892</f>
        <v/>
      </c>
      <c r="C96" s="10" t="str">
        <f>'3500 '!C892</f>
        <v>პროცენტი</v>
      </c>
      <c r="D96" s="12">
        <f>'3500 '!D892</f>
        <v>0</v>
      </c>
      <c r="E96" s="12">
        <f>'3500 '!E892</f>
        <v>0</v>
      </c>
      <c r="F96" s="43">
        <f>'3500 '!F892</f>
        <v>0</v>
      </c>
      <c r="G96" s="43">
        <f>'3500 '!G892</f>
        <v>0</v>
      </c>
      <c r="H96" s="52" t="str">
        <f>'3500 '!L892</f>
        <v/>
      </c>
      <c r="I96" s="12">
        <f>'3500 '!M892</f>
        <v>0</v>
      </c>
      <c r="J96" s="12">
        <f>'3500 '!O892</f>
        <v>0</v>
      </c>
      <c r="K96" s="12">
        <f>'3500 '!S892</f>
        <v>0</v>
      </c>
      <c r="L96" s="43">
        <f>'3500 '!T892</f>
        <v>0</v>
      </c>
      <c r="M96" s="52" t="str">
        <f>'3500 '!U892</f>
        <v/>
      </c>
      <c r="N96" s="62">
        <f>'3500 '!V892</f>
        <v>0</v>
      </c>
      <c r="O96" s="62">
        <f>'3500 '!W892</f>
        <v>0</v>
      </c>
      <c r="P96" s="62">
        <f>'3500 '!X892</f>
        <v>0</v>
      </c>
      <c r="Q96" s="62">
        <f>'3500 '!Y892</f>
        <v>0</v>
      </c>
      <c r="R96" s="62">
        <f>'3500 '!Z892</f>
        <v>0</v>
      </c>
      <c r="S96" s="62">
        <f>'3500 '!AA892</f>
        <v>0</v>
      </c>
      <c r="T96" s="52" t="str">
        <f>'3500 '!AB892</f>
        <v/>
      </c>
      <c r="U96" s="62">
        <f>'3500 '!AC892</f>
        <v>0</v>
      </c>
      <c r="W96" s="81"/>
      <c r="X96" s="81"/>
      <c r="Y96" s="81"/>
      <c r="AG96" s="81"/>
      <c r="AH96" s="81"/>
      <c r="AI96" s="81"/>
      <c r="AJ96" s="81"/>
      <c r="AK96" s="81"/>
    </row>
    <row r="97" spans="1:37" s="6" customFormat="1" ht="19.5" hidden="1" thickTop="1" thickBot="1" x14ac:dyDescent="0.3">
      <c r="A97" s="6" t="str">
        <f>'3500 '!A893</f>
        <v>b</v>
      </c>
      <c r="B97" s="70" t="str">
        <f>'3500 '!B893</f>
        <v/>
      </c>
      <c r="C97" s="10" t="str">
        <f>'3500 '!C893</f>
        <v>სუბსიდიები</v>
      </c>
      <c r="D97" s="12">
        <f>'3500 '!D893</f>
        <v>0</v>
      </c>
      <c r="E97" s="12">
        <f>'3500 '!E893</f>
        <v>0</v>
      </c>
      <c r="F97" s="43">
        <f>'3500 '!F893</f>
        <v>0</v>
      </c>
      <c r="G97" s="43">
        <f>'3500 '!G893</f>
        <v>0</v>
      </c>
      <c r="H97" s="52" t="str">
        <f>'3500 '!L893</f>
        <v/>
      </c>
      <c r="I97" s="12">
        <f>'3500 '!M893</f>
        <v>0</v>
      </c>
      <c r="J97" s="12">
        <f>'3500 '!O893</f>
        <v>0</v>
      </c>
      <c r="K97" s="12">
        <f>'3500 '!S893</f>
        <v>0</v>
      </c>
      <c r="L97" s="43">
        <f>'3500 '!T893</f>
        <v>0</v>
      </c>
      <c r="M97" s="52" t="str">
        <f>'3500 '!U893</f>
        <v/>
      </c>
      <c r="N97" s="62">
        <f>'3500 '!V893</f>
        <v>0</v>
      </c>
      <c r="O97" s="62">
        <f>'3500 '!W893</f>
        <v>0</v>
      </c>
      <c r="P97" s="62">
        <f>'3500 '!X893</f>
        <v>0</v>
      </c>
      <c r="Q97" s="62">
        <f>'3500 '!Y893</f>
        <v>0</v>
      </c>
      <c r="R97" s="62">
        <f>'3500 '!Z893</f>
        <v>0</v>
      </c>
      <c r="S97" s="62">
        <f>'3500 '!AA893</f>
        <v>0</v>
      </c>
      <c r="T97" s="52" t="str">
        <f>'3500 '!AB893</f>
        <v/>
      </c>
      <c r="U97" s="62">
        <f>'3500 '!AC893</f>
        <v>0</v>
      </c>
      <c r="W97" s="81"/>
      <c r="X97" s="81"/>
      <c r="Y97" s="81"/>
      <c r="AG97" s="81"/>
      <c r="AH97" s="81"/>
      <c r="AI97" s="81"/>
      <c r="AJ97" s="81"/>
      <c r="AK97" s="81"/>
    </row>
    <row r="98" spans="1:37" s="6" customFormat="1" ht="19.5" hidden="1" thickTop="1" thickBot="1" x14ac:dyDescent="0.3">
      <c r="A98" s="6" t="str">
        <f>'3500 '!A894</f>
        <v>b</v>
      </c>
      <c r="B98" s="70" t="str">
        <f>'3500 '!B894</f>
        <v/>
      </c>
      <c r="C98" s="10" t="str">
        <f>'3500 '!C894</f>
        <v>გრანტები</v>
      </c>
      <c r="D98" s="12">
        <f>'3500 '!D894</f>
        <v>0</v>
      </c>
      <c r="E98" s="12">
        <f>'3500 '!E894</f>
        <v>0</v>
      </c>
      <c r="F98" s="43">
        <f>'3500 '!F894</f>
        <v>0</v>
      </c>
      <c r="G98" s="43">
        <f>'3500 '!G894</f>
        <v>0</v>
      </c>
      <c r="H98" s="52" t="str">
        <f>'3500 '!L894</f>
        <v/>
      </c>
      <c r="I98" s="12">
        <f>'3500 '!M894</f>
        <v>0</v>
      </c>
      <c r="J98" s="12">
        <f>'3500 '!O894</f>
        <v>0</v>
      </c>
      <c r="K98" s="12">
        <f>'3500 '!S894</f>
        <v>0</v>
      </c>
      <c r="L98" s="43">
        <f>'3500 '!T894</f>
        <v>0</v>
      </c>
      <c r="M98" s="52" t="str">
        <f>'3500 '!U894</f>
        <v/>
      </c>
      <c r="N98" s="62">
        <f>'3500 '!V894</f>
        <v>0</v>
      </c>
      <c r="O98" s="62">
        <f>'3500 '!W894</f>
        <v>0</v>
      </c>
      <c r="P98" s="62">
        <f>'3500 '!X894</f>
        <v>0</v>
      </c>
      <c r="Q98" s="62">
        <f>'3500 '!Y894</f>
        <v>0</v>
      </c>
      <c r="R98" s="62">
        <f>'3500 '!Z894</f>
        <v>0</v>
      </c>
      <c r="S98" s="62">
        <f>'3500 '!AA894</f>
        <v>0</v>
      </c>
      <c r="T98" s="52" t="str">
        <f>'3500 '!AB894</f>
        <v/>
      </c>
      <c r="U98" s="62">
        <f>'3500 '!AC894</f>
        <v>0</v>
      </c>
      <c r="W98" s="81"/>
      <c r="X98" s="81"/>
      <c r="Y98" s="81"/>
      <c r="AG98" s="81"/>
      <c r="AH98" s="81"/>
      <c r="AI98" s="81"/>
      <c r="AJ98" s="81"/>
      <c r="AK98" s="81"/>
    </row>
    <row r="99" spans="1:37" s="6" customFormat="1" ht="19.5" hidden="1" thickTop="1" thickBot="1" x14ac:dyDescent="0.3">
      <c r="A99" s="6" t="str">
        <f>'3500 '!A895</f>
        <v>b</v>
      </c>
      <c r="B99" s="70" t="str">
        <f>'3500 '!B895</f>
        <v/>
      </c>
      <c r="C99" s="10" t="str">
        <f>'3500 '!C895</f>
        <v>სოციალური უზრუნველყოფა</v>
      </c>
      <c r="D99" s="11">
        <f>'3500 '!D895</f>
        <v>500</v>
      </c>
      <c r="E99" s="11">
        <f>'3500 '!E895</f>
        <v>400</v>
      </c>
      <c r="F99" s="42">
        <f>'3500 '!F895</f>
        <v>285</v>
      </c>
      <c r="G99" s="42">
        <f>'3500 '!G895</f>
        <v>228.15558999999999</v>
      </c>
      <c r="H99" s="51">
        <f>'3500 '!L895</f>
        <v>0.80054592982456141</v>
      </c>
      <c r="I99" s="11">
        <f>'3500 '!M895</f>
        <v>0</v>
      </c>
      <c r="J99" s="11">
        <f>'3500 '!O895</f>
        <v>29.184190000000001</v>
      </c>
      <c r="K99" s="11">
        <f>'3500 '!S895</f>
        <v>28.138260000000002</v>
      </c>
      <c r="L99" s="42">
        <f>'3500 '!T895</f>
        <v>56.844410000000011</v>
      </c>
      <c r="M99" s="51">
        <f>'3500 '!U895</f>
        <v>0.57038897499999996</v>
      </c>
      <c r="N99" s="61">
        <f>'3500 '!V895</f>
        <v>171.84441000000001</v>
      </c>
      <c r="O99" s="61">
        <f>'3500 '!W895</f>
        <v>0</v>
      </c>
      <c r="P99" s="61">
        <f>'3500 '!X895</f>
        <v>113</v>
      </c>
      <c r="Q99" s="61">
        <f>'3500 '!Y895</f>
        <v>100</v>
      </c>
      <c r="R99" s="61">
        <f>'3500 '!Z895</f>
        <v>115</v>
      </c>
      <c r="S99" s="61">
        <f>'3500 '!AA895</f>
        <v>328.15558999999996</v>
      </c>
      <c r="T99" s="51">
        <f>'3500 '!AB895</f>
        <v>0.82038897499999985</v>
      </c>
      <c r="U99" s="61">
        <f>'3500 '!AC895</f>
        <v>71.844410000000039</v>
      </c>
      <c r="W99" s="81"/>
      <c r="X99" s="81"/>
      <c r="Y99" s="81"/>
      <c r="AG99" s="81"/>
      <c r="AH99" s="81"/>
      <c r="AI99" s="81"/>
      <c r="AJ99" s="81"/>
      <c r="AK99" s="81"/>
    </row>
    <row r="100" spans="1:37" s="6" customFormat="1" ht="19.5" hidden="1" thickTop="1" thickBot="1" x14ac:dyDescent="0.3">
      <c r="A100" s="6" t="str">
        <f>'3500 '!A896</f>
        <v>b</v>
      </c>
      <c r="B100" s="70" t="str">
        <f>'3500 '!B896</f>
        <v/>
      </c>
      <c r="C100" s="10" t="str">
        <f>'3500 '!C896</f>
        <v>სხვა ხარჯები</v>
      </c>
      <c r="D100" s="12">
        <f>'3500 '!D896</f>
        <v>0</v>
      </c>
      <c r="E100" s="12">
        <f>'3500 '!E896</f>
        <v>0</v>
      </c>
      <c r="F100" s="43">
        <f>'3500 '!F896</f>
        <v>0</v>
      </c>
      <c r="G100" s="43">
        <f>'3500 '!G896</f>
        <v>0</v>
      </c>
      <c r="H100" s="52" t="str">
        <f>'3500 '!L896</f>
        <v/>
      </c>
      <c r="I100" s="12">
        <f>'3500 '!M896</f>
        <v>0</v>
      </c>
      <c r="J100" s="12">
        <f>'3500 '!O896</f>
        <v>0</v>
      </c>
      <c r="K100" s="12">
        <f>'3500 '!S896</f>
        <v>0</v>
      </c>
      <c r="L100" s="43">
        <f>'3500 '!T896</f>
        <v>0</v>
      </c>
      <c r="M100" s="52" t="str">
        <f>'3500 '!U896</f>
        <v/>
      </c>
      <c r="N100" s="62">
        <f>'3500 '!V896</f>
        <v>0</v>
      </c>
      <c r="O100" s="62">
        <f>'3500 '!W896</f>
        <v>0</v>
      </c>
      <c r="P100" s="62">
        <f>'3500 '!X896</f>
        <v>0</v>
      </c>
      <c r="Q100" s="62">
        <f>'3500 '!Y896</f>
        <v>0</v>
      </c>
      <c r="R100" s="62">
        <f>'3500 '!Z896</f>
        <v>0</v>
      </c>
      <c r="S100" s="62">
        <f>'3500 '!AA896</f>
        <v>0</v>
      </c>
      <c r="T100" s="52" t="str">
        <f>'3500 '!AB896</f>
        <v/>
      </c>
      <c r="U100" s="62">
        <f>'3500 '!AC896</f>
        <v>0</v>
      </c>
      <c r="W100" s="81"/>
      <c r="X100" s="81"/>
      <c r="Y100" s="81"/>
      <c r="AG100" s="81"/>
      <c r="AH100" s="81"/>
      <c r="AI100" s="81"/>
      <c r="AJ100" s="81"/>
      <c r="AK100" s="81"/>
    </row>
    <row r="101" spans="1:37" s="6" customFormat="1" ht="16.5" hidden="1" thickTop="1" thickBot="1" x14ac:dyDescent="0.3">
      <c r="A101" s="6" t="str">
        <f>'3500 '!A897</f>
        <v>b</v>
      </c>
      <c r="B101" s="69" t="str">
        <f>'3500 '!B897</f>
        <v/>
      </c>
      <c r="C101" s="13" t="str">
        <f>'3500 '!C897</f>
        <v>არაფინანსური აქტივების ზრდა</v>
      </c>
      <c r="D101" s="14">
        <f>'3500 '!D897</f>
        <v>0</v>
      </c>
      <c r="E101" s="14">
        <f>'3500 '!E897</f>
        <v>0</v>
      </c>
      <c r="F101" s="44">
        <f>'3500 '!F897</f>
        <v>0</v>
      </c>
      <c r="G101" s="44">
        <f>'3500 '!G897</f>
        <v>0</v>
      </c>
      <c r="H101" s="53" t="str">
        <f>'3500 '!L897</f>
        <v/>
      </c>
      <c r="I101" s="14">
        <f>'3500 '!M897</f>
        <v>0</v>
      </c>
      <c r="J101" s="14">
        <f>'3500 '!O897</f>
        <v>0</v>
      </c>
      <c r="K101" s="14">
        <f>'3500 '!S897</f>
        <v>0</v>
      </c>
      <c r="L101" s="44">
        <f>'3500 '!T897</f>
        <v>0</v>
      </c>
      <c r="M101" s="53" t="str">
        <f>'3500 '!U897</f>
        <v/>
      </c>
      <c r="N101" s="63">
        <f>'3500 '!V897</f>
        <v>0</v>
      </c>
      <c r="O101" s="63">
        <f>'3500 '!W897</f>
        <v>0</v>
      </c>
      <c r="P101" s="63">
        <f>'3500 '!X897</f>
        <v>0</v>
      </c>
      <c r="Q101" s="63">
        <f>'3500 '!Y897</f>
        <v>0</v>
      </c>
      <c r="R101" s="63">
        <f>'3500 '!Z897</f>
        <v>0</v>
      </c>
      <c r="S101" s="63">
        <f>'3500 '!AA897</f>
        <v>0</v>
      </c>
      <c r="T101" s="53" t="str">
        <f>'3500 '!AB897</f>
        <v/>
      </c>
      <c r="U101" s="63">
        <f>'3500 '!AC897</f>
        <v>0</v>
      </c>
      <c r="W101" s="81"/>
      <c r="X101" s="81"/>
      <c r="Y101" s="81"/>
      <c r="AG101" s="81"/>
      <c r="AH101" s="81"/>
      <c r="AI101" s="81"/>
      <c r="AJ101" s="81"/>
      <c r="AK101" s="81"/>
    </row>
    <row r="102" spans="1:37" s="6" customFormat="1" ht="16.5" hidden="1" thickTop="1" thickBot="1" x14ac:dyDescent="0.3">
      <c r="A102" s="6" t="str">
        <f>'3500 '!A898</f>
        <v>b</v>
      </c>
      <c r="B102" s="69" t="str">
        <f>'3500 '!B898</f>
        <v/>
      </c>
      <c r="C102" s="13" t="str">
        <f>'3500 '!C898</f>
        <v>ფინანსური აქტივების ზრდა</v>
      </c>
      <c r="D102" s="14">
        <f>'3500 '!D898</f>
        <v>0</v>
      </c>
      <c r="E102" s="14">
        <f>'3500 '!E898</f>
        <v>0</v>
      </c>
      <c r="F102" s="44">
        <f>'3500 '!F898</f>
        <v>0</v>
      </c>
      <c r="G102" s="44">
        <f>'3500 '!G898</f>
        <v>0</v>
      </c>
      <c r="H102" s="53" t="str">
        <f>'3500 '!L898</f>
        <v/>
      </c>
      <c r="I102" s="14">
        <f>'3500 '!M898</f>
        <v>0</v>
      </c>
      <c r="J102" s="14">
        <f>'3500 '!O898</f>
        <v>0</v>
      </c>
      <c r="K102" s="14">
        <f>'3500 '!S898</f>
        <v>0</v>
      </c>
      <c r="L102" s="44">
        <f>'3500 '!T898</f>
        <v>0</v>
      </c>
      <c r="M102" s="53" t="str">
        <f>'3500 '!U898</f>
        <v/>
      </c>
      <c r="N102" s="63">
        <f>'3500 '!V898</f>
        <v>0</v>
      </c>
      <c r="O102" s="63">
        <f>'3500 '!W898</f>
        <v>0</v>
      </c>
      <c r="P102" s="63">
        <f>'3500 '!X898</f>
        <v>0</v>
      </c>
      <c r="Q102" s="63">
        <f>'3500 '!Y898</f>
        <v>0</v>
      </c>
      <c r="R102" s="63">
        <f>'3500 '!Z898</f>
        <v>0</v>
      </c>
      <c r="S102" s="63">
        <f>'3500 '!AA898</f>
        <v>0</v>
      </c>
      <c r="T102" s="53" t="str">
        <f>'3500 '!AB898</f>
        <v/>
      </c>
      <c r="U102" s="63">
        <f>'3500 '!AC898</f>
        <v>0</v>
      </c>
      <c r="W102" s="81"/>
      <c r="X102" s="81"/>
      <c r="Y102" s="81"/>
      <c r="AG102" s="81"/>
      <c r="AH102" s="81"/>
      <c r="AI102" s="81"/>
      <c r="AJ102" s="81"/>
      <c r="AK102" s="81"/>
    </row>
    <row r="103" spans="1:37" s="6" customFormat="1" ht="16.5" hidden="1" thickTop="1" thickBot="1" x14ac:dyDescent="0.3">
      <c r="A103" s="6" t="str">
        <f>'3500 '!A899</f>
        <v>b</v>
      </c>
      <c r="B103" s="71" t="str">
        <f>'3500 '!B899</f>
        <v/>
      </c>
      <c r="C103" s="17" t="str">
        <f>'3500 '!C899</f>
        <v>ვალდებულებების კლება</v>
      </c>
      <c r="D103" s="18">
        <f>'3500 '!D899</f>
        <v>0</v>
      </c>
      <c r="E103" s="18">
        <f>'3500 '!E899</f>
        <v>0</v>
      </c>
      <c r="F103" s="46">
        <f>'3500 '!F899</f>
        <v>0</v>
      </c>
      <c r="G103" s="46">
        <f>'3500 '!G899</f>
        <v>0</v>
      </c>
      <c r="H103" s="55" t="str">
        <f>'3500 '!L899</f>
        <v/>
      </c>
      <c r="I103" s="18">
        <f>'3500 '!M899</f>
        <v>0</v>
      </c>
      <c r="J103" s="18">
        <f>'3500 '!O899</f>
        <v>0</v>
      </c>
      <c r="K103" s="18">
        <f>'3500 '!S899</f>
        <v>0</v>
      </c>
      <c r="L103" s="46">
        <f>'3500 '!T899</f>
        <v>0</v>
      </c>
      <c r="M103" s="55" t="str">
        <f>'3500 '!U899</f>
        <v/>
      </c>
      <c r="N103" s="65">
        <f>'3500 '!V899</f>
        <v>0</v>
      </c>
      <c r="O103" s="65">
        <f>'3500 '!W899</f>
        <v>0</v>
      </c>
      <c r="P103" s="65">
        <f>'3500 '!X899</f>
        <v>0</v>
      </c>
      <c r="Q103" s="65">
        <f>'3500 '!Y899</f>
        <v>0</v>
      </c>
      <c r="R103" s="65">
        <f>'3500 '!Z899</f>
        <v>0</v>
      </c>
      <c r="S103" s="65">
        <f>'3500 '!AA899</f>
        <v>0</v>
      </c>
      <c r="T103" s="55" t="str">
        <f>'3500 '!AB899</f>
        <v/>
      </c>
      <c r="U103" s="65">
        <f>'3500 '!AC899</f>
        <v>0</v>
      </c>
      <c r="W103" s="81"/>
      <c r="X103" s="81"/>
      <c r="Y103" s="81"/>
      <c r="AG103" s="81"/>
      <c r="AH103" s="81"/>
      <c r="AI103" s="81"/>
      <c r="AJ103" s="81"/>
      <c r="AK103" s="81"/>
    </row>
    <row r="104" spans="1:37" s="6" customFormat="1" ht="116.25" customHeight="1" thickTop="1" thickBot="1" x14ac:dyDescent="0.3">
      <c r="A104" s="6" t="str">
        <f>'3500 '!A924</f>
        <v>a</v>
      </c>
      <c r="B104" s="67" t="str">
        <f>'3500 '!B924</f>
        <v>35 03 02 08 02</v>
      </c>
      <c r="C104" s="19" t="str">
        <f>'3500 '!C924</f>
        <v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04" s="7">
        <f>'3500 '!D924</f>
        <v>700</v>
      </c>
      <c r="E104" s="7">
        <f>'3500 '!E924</f>
        <v>442.63099999999997</v>
      </c>
      <c r="F104" s="40">
        <f>'3500 '!F924</f>
        <v>314.63099999999997</v>
      </c>
      <c r="G104" s="40">
        <f>'3500 '!G924</f>
        <v>314.63099999999997</v>
      </c>
      <c r="H104" s="49">
        <f>'3500 '!L924</f>
        <v>1</v>
      </c>
      <c r="I104" s="7">
        <f>'3500 '!M924</f>
        <v>0</v>
      </c>
      <c r="J104" s="7">
        <f>'3500 '!O924</f>
        <v>77.617219999999975</v>
      </c>
      <c r="K104" s="7">
        <f>'3500 '!S924</f>
        <v>81.66391999999999</v>
      </c>
      <c r="L104" s="40">
        <f>'3500 '!T924</f>
        <v>0</v>
      </c>
      <c r="M104" s="49">
        <f>'3500 '!U924</f>
        <v>0.71082007360532817</v>
      </c>
      <c r="N104" s="59">
        <f>'3500 '!V924</f>
        <v>128</v>
      </c>
      <c r="O104" s="59">
        <f>'3500 '!W924</f>
        <v>110</v>
      </c>
      <c r="P104" s="59">
        <f>'3500 '!X924</f>
        <v>120</v>
      </c>
      <c r="Q104" s="59">
        <f>'3500 '!Y924</f>
        <v>105</v>
      </c>
      <c r="R104" s="59">
        <f>'3500 '!Z924</f>
        <v>128</v>
      </c>
      <c r="S104" s="59">
        <f>'3500 '!AA924</f>
        <v>419.63099999999997</v>
      </c>
      <c r="T104" s="49">
        <f>'3500 '!AB924</f>
        <v>0.94803798197595734</v>
      </c>
      <c r="U104" s="59">
        <f>'3500 '!AC924</f>
        <v>23</v>
      </c>
      <c r="W104" s="81"/>
      <c r="X104" s="81"/>
      <c r="Y104" s="81"/>
      <c r="AG104" s="81"/>
      <c r="AH104" s="81"/>
      <c r="AI104" s="81"/>
      <c r="AJ104" s="81"/>
      <c r="AK104" s="81"/>
    </row>
    <row r="105" spans="1:37" s="6" customFormat="1" ht="19.5" hidden="1" thickTop="1" thickBot="1" x14ac:dyDescent="0.3">
      <c r="A105" s="6" t="str">
        <f>'3500 '!A925</f>
        <v>b</v>
      </c>
      <c r="B105" s="69" t="str">
        <f>'3500 '!B925</f>
        <v/>
      </c>
      <c r="C105" s="8" t="str">
        <f>'3500 '!C925</f>
        <v>ხარჯები</v>
      </c>
      <c r="D105" s="9">
        <f>'3500 '!D925</f>
        <v>700</v>
      </c>
      <c r="E105" s="9">
        <f>'3500 '!E925</f>
        <v>442.63099999999997</v>
      </c>
      <c r="F105" s="41">
        <f>'3500 '!F925</f>
        <v>314.63099999999997</v>
      </c>
      <c r="G105" s="41">
        <f>'3500 '!G925</f>
        <v>314.63099999999997</v>
      </c>
      <c r="H105" s="50">
        <f>'3500 '!L925</f>
        <v>1</v>
      </c>
      <c r="I105" s="9">
        <f>'3500 '!M925</f>
        <v>0</v>
      </c>
      <c r="J105" s="9">
        <f>'3500 '!O925</f>
        <v>77.617219999999975</v>
      </c>
      <c r="K105" s="9">
        <f>'3500 '!S925</f>
        <v>81.66391999999999</v>
      </c>
      <c r="L105" s="41">
        <f>'3500 '!T925</f>
        <v>0</v>
      </c>
      <c r="M105" s="50">
        <f>'3500 '!U925</f>
        <v>0.71082007360532817</v>
      </c>
      <c r="N105" s="60">
        <f>'3500 '!V925</f>
        <v>128</v>
      </c>
      <c r="O105" s="60">
        <f>'3500 '!W925</f>
        <v>110</v>
      </c>
      <c r="P105" s="60">
        <f>'3500 '!X925</f>
        <v>120</v>
      </c>
      <c r="Q105" s="60">
        <f>'3500 '!Y925</f>
        <v>105</v>
      </c>
      <c r="R105" s="60">
        <f>'3500 '!Z925</f>
        <v>128</v>
      </c>
      <c r="S105" s="60">
        <f>'3500 '!AA925</f>
        <v>419.63099999999997</v>
      </c>
      <c r="T105" s="50">
        <f>'3500 '!AB925</f>
        <v>0.94803798197595734</v>
      </c>
      <c r="U105" s="60">
        <f>'3500 '!AC925</f>
        <v>23</v>
      </c>
      <c r="W105" s="81"/>
      <c r="X105" s="81"/>
      <c r="Y105" s="81"/>
      <c r="AG105" s="81"/>
      <c r="AH105" s="81"/>
      <c r="AI105" s="81"/>
      <c r="AJ105" s="81"/>
      <c r="AK105" s="81"/>
    </row>
    <row r="106" spans="1:37" s="6" customFormat="1" ht="19.5" hidden="1" thickTop="1" thickBot="1" x14ac:dyDescent="0.3">
      <c r="A106" s="6" t="str">
        <f>'3500 '!A926</f>
        <v>b</v>
      </c>
      <c r="B106" s="70" t="str">
        <f>'3500 '!B926</f>
        <v/>
      </c>
      <c r="C106" s="10" t="str">
        <f>'3500 '!C926</f>
        <v>შრომის ანაზღაურება</v>
      </c>
      <c r="D106" s="12">
        <f>'3500 '!D926</f>
        <v>0</v>
      </c>
      <c r="E106" s="12">
        <f>'3500 '!E926</f>
        <v>0</v>
      </c>
      <c r="F106" s="43">
        <f>'3500 '!F926</f>
        <v>0</v>
      </c>
      <c r="G106" s="43">
        <f>'3500 '!G926</f>
        <v>0</v>
      </c>
      <c r="H106" s="52" t="str">
        <f>'3500 '!L926</f>
        <v/>
      </c>
      <c r="I106" s="12">
        <f>'3500 '!M926</f>
        <v>0</v>
      </c>
      <c r="J106" s="12">
        <f>'3500 '!O926</f>
        <v>0</v>
      </c>
      <c r="K106" s="12">
        <f>'3500 '!S926</f>
        <v>0</v>
      </c>
      <c r="L106" s="43">
        <f>'3500 '!T926</f>
        <v>0</v>
      </c>
      <c r="M106" s="52" t="str">
        <f>'3500 '!U926</f>
        <v/>
      </c>
      <c r="N106" s="62">
        <f>'3500 '!V926</f>
        <v>0</v>
      </c>
      <c r="O106" s="62">
        <f>'3500 '!W926</f>
        <v>0</v>
      </c>
      <c r="P106" s="62">
        <f>'3500 '!X926</f>
        <v>0</v>
      </c>
      <c r="Q106" s="62">
        <f>'3500 '!Y926</f>
        <v>0</v>
      </c>
      <c r="R106" s="62">
        <f>'3500 '!Z926</f>
        <v>0</v>
      </c>
      <c r="S106" s="62">
        <f>'3500 '!AA926</f>
        <v>0</v>
      </c>
      <c r="T106" s="52" t="str">
        <f>'3500 '!AB926</f>
        <v/>
      </c>
      <c r="U106" s="62">
        <f>'3500 '!AC926</f>
        <v>0</v>
      </c>
      <c r="W106" s="81"/>
      <c r="X106" s="81"/>
      <c r="Y106" s="81"/>
      <c r="AG106" s="81"/>
      <c r="AH106" s="81"/>
      <c r="AI106" s="81"/>
      <c r="AJ106" s="81"/>
      <c r="AK106" s="81"/>
    </row>
    <row r="107" spans="1:37" s="6" customFormat="1" ht="19.5" hidden="1" thickTop="1" thickBot="1" x14ac:dyDescent="0.3">
      <c r="A107" s="6" t="str">
        <f>'3500 '!A927</f>
        <v>b</v>
      </c>
      <c r="B107" s="70" t="str">
        <f>'3500 '!B927</f>
        <v/>
      </c>
      <c r="C107" s="10" t="str">
        <f>'3500 '!C927</f>
        <v>საქონელი და მომსახურება</v>
      </c>
      <c r="D107" s="11">
        <f>'3500 '!D927</f>
        <v>700</v>
      </c>
      <c r="E107" s="11">
        <f>'3500 '!E927</f>
        <v>442.63099999999997</v>
      </c>
      <c r="F107" s="42">
        <f>'3500 '!F927</f>
        <v>314.63099999999997</v>
      </c>
      <c r="G107" s="42">
        <f>'3500 '!G927</f>
        <v>314.63099999999997</v>
      </c>
      <c r="H107" s="51">
        <f>'3500 '!L927</f>
        <v>1</v>
      </c>
      <c r="I107" s="11">
        <f>'3500 '!M927</f>
        <v>0</v>
      </c>
      <c r="J107" s="11">
        <f>'3500 '!O927</f>
        <v>77.617219999999975</v>
      </c>
      <c r="K107" s="11">
        <f>'3500 '!S927</f>
        <v>81.66391999999999</v>
      </c>
      <c r="L107" s="42">
        <f>'3500 '!T927</f>
        <v>0</v>
      </c>
      <c r="M107" s="51">
        <f>'3500 '!U927</f>
        <v>0.71082007360532817</v>
      </c>
      <c r="N107" s="61">
        <f>'3500 '!V927</f>
        <v>128</v>
      </c>
      <c r="O107" s="61">
        <f>'3500 '!W927</f>
        <v>110</v>
      </c>
      <c r="P107" s="61">
        <f>'3500 '!X927</f>
        <v>120</v>
      </c>
      <c r="Q107" s="61">
        <f>'3500 '!Y927</f>
        <v>105</v>
      </c>
      <c r="R107" s="61">
        <f>'3500 '!Z927</f>
        <v>128</v>
      </c>
      <c r="S107" s="61">
        <f>'3500 '!AA927</f>
        <v>419.63099999999997</v>
      </c>
      <c r="T107" s="51">
        <f>'3500 '!AB927</f>
        <v>0.94803798197595734</v>
      </c>
      <c r="U107" s="61">
        <f>'3500 '!AC927</f>
        <v>23</v>
      </c>
      <c r="W107" s="81"/>
      <c r="X107" s="81"/>
      <c r="Y107" s="81"/>
      <c r="AG107" s="81"/>
      <c r="AH107" s="81"/>
      <c r="AI107" s="81"/>
      <c r="AJ107" s="81"/>
      <c r="AK107" s="81"/>
    </row>
    <row r="108" spans="1:37" s="6" customFormat="1" ht="19.5" hidden="1" thickTop="1" thickBot="1" x14ac:dyDescent="0.3">
      <c r="A108" s="6" t="str">
        <f>'3500 '!A928</f>
        <v>b</v>
      </c>
      <c r="B108" s="70" t="str">
        <f>'3500 '!B928</f>
        <v/>
      </c>
      <c r="C108" s="10" t="str">
        <f>'3500 '!C928</f>
        <v>პროცენტი</v>
      </c>
      <c r="D108" s="12">
        <f>'3500 '!D928</f>
        <v>0</v>
      </c>
      <c r="E108" s="12">
        <f>'3500 '!E928</f>
        <v>0</v>
      </c>
      <c r="F108" s="43">
        <f>'3500 '!F928</f>
        <v>0</v>
      </c>
      <c r="G108" s="43">
        <f>'3500 '!G928</f>
        <v>0</v>
      </c>
      <c r="H108" s="52" t="str">
        <f>'3500 '!L928</f>
        <v/>
      </c>
      <c r="I108" s="12">
        <f>'3500 '!M928</f>
        <v>0</v>
      </c>
      <c r="J108" s="12">
        <f>'3500 '!O928</f>
        <v>0</v>
      </c>
      <c r="K108" s="12">
        <f>'3500 '!S928</f>
        <v>0</v>
      </c>
      <c r="L108" s="43">
        <f>'3500 '!T928</f>
        <v>0</v>
      </c>
      <c r="M108" s="52" t="str">
        <f>'3500 '!U928</f>
        <v/>
      </c>
      <c r="N108" s="62">
        <f>'3500 '!V928</f>
        <v>0</v>
      </c>
      <c r="O108" s="62">
        <f>'3500 '!W928</f>
        <v>0</v>
      </c>
      <c r="P108" s="62">
        <f>'3500 '!X928</f>
        <v>0</v>
      </c>
      <c r="Q108" s="62">
        <f>'3500 '!Y928</f>
        <v>0</v>
      </c>
      <c r="R108" s="62">
        <f>'3500 '!Z928</f>
        <v>0</v>
      </c>
      <c r="S108" s="62">
        <f>'3500 '!AA928</f>
        <v>0</v>
      </c>
      <c r="T108" s="52" t="str">
        <f>'3500 '!AB928</f>
        <v/>
      </c>
      <c r="U108" s="62">
        <f>'3500 '!AC928</f>
        <v>0</v>
      </c>
      <c r="W108" s="81"/>
      <c r="X108" s="81"/>
      <c r="Y108" s="81"/>
      <c r="AG108" s="81"/>
      <c r="AH108" s="81"/>
      <c r="AI108" s="81"/>
      <c r="AJ108" s="81"/>
      <c r="AK108" s="81"/>
    </row>
    <row r="109" spans="1:37" s="6" customFormat="1" ht="19.5" hidden="1" thickTop="1" thickBot="1" x14ac:dyDescent="0.3">
      <c r="A109" s="6" t="str">
        <f>'3500 '!A929</f>
        <v>b</v>
      </c>
      <c r="B109" s="70" t="str">
        <f>'3500 '!B929</f>
        <v/>
      </c>
      <c r="C109" s="10" t="str">
        <f>'3500 '!C929</f>
        <v>სუბსიდიები</v>
      </c>
      <c r="D109" s="12">
        <f>'3500 '!D929</f>
        <v>0</v>
      </c>
      <c r="E109" s="12">
        <f>'3500 '!E929</f>
        <v>0</v>
      </c>
      <c r="F109" s="43">
        <f>'3500 '!F929</f>
        <v>0</v>
      </c>
      <c r="G109" s="43">
        <f>'3500 '!G929</f>
        <v>0</v>
      </c>
      <c r="H109" s="52" t="str">
        <f>'3500 '!L929</f>
        <v/>
      </c>
      <c r="I109" s="12">
        <f>'3500 '!M929</f>
        <v>0</v>
      </c>
      <c r="J109" s="12">
        <f>'3500 '!O929</f>
        <v>0</v>
      </c>
      <c r="K109" s="12">
        <f>'3500 '!S929</f>
        <v>0</v>
      </c>
      <c r="L109" s="43">
        <f>'3500 '!T929</f>
        <v>0</v>
      </c>
      <c r="M109" s="52" t="str">
        <f>'3500 '!U929</f>
        <v/>
      </c>
      <c r="N109" s="62">
        <f>'3500 '!V929</f>
        <v>0</v>
      </c>
      <c r="O109" s="62">
        <f>'3500 '!W929</f>
        <v>0</v>
      </c>
      <c r="P109" s="62">
        <f>'3500 '!X929</f>
        <v>0</v>
      </c>
      <c r="Q109" s="62">
        <f>'3500 '!Y929</f>
        <v>0</v>
      </c>
      <c r="R109" s="62">
        <f>'3500 '!Z929</f>
        <v>0</v>
      </c>
      <c r="S109" s="62">
        <f>'3500 '!AA929</f>
        <v>0</v>
      </c>
      <c r="T109" s="52" t="str">
        <f>'3500 '!AB929</f>
        <v/>
      </c>
      <c r="U109" s="62">
        <f>'3500 '!AC929</f>
        <v>0</v>
      </c>
      <c r="W109" s="81"/>
      <c r="X109" s="81"/>
      <c r="Y109" s="81"/>
      <c r="AG109" s="81"/>
      <c r="AH109" s="81"/>
      <c r="AI109" s="81"/>
      <c r="AJ109" s="81"/>
      <c r="AK109" s="81"/>
    </row>
    <row r="110" spans="1:37" s="6" customFormat="1" ht="19.5" hidden="1" thickTop="1" thickBot="1" x14ac:dyDescent="0.3">
      <c r="A110" s="6" t="str">
        <f>'3500 '!A930</f>
        <v>b</v>
      </c>
      <c r="B110" s="70" t="str">
        <f>'3500 '!B930</f>
        <v/>
      </c>
      <c r="C110" s="10" t="str">
        <f>'3500 '!C930</f>
        <v>გრანტები</v>
      </c>
      <c r="D110" s="12">
        <f>'3500 '!D930</f>
        <v>0</v>
      </c>
      <c r="E110" s="12">
        <f>'3500 '!E930</f>
        <v>0</v>
      </c>
      <c r="F110" s="43">
        <f>'3500 '!F930</f>
        <v>0</v>
      </c>
      <c r="G110" s="43">
        <f>'3500 '!G930</f>
        <v>0</v>
      </c>
      <c r="H110" s="52" t="str">
        <f>'3500 '!L930</f>
        <v/>
      </c>
      <c r="I110" s="12">
        <f>'3500 '!M930</f>
        <v>0</v>
      </c>
      <c r="J110" s="12">
        <f>'3500 '!O930</f>
        <v>0</v>
      </c>
      <c r="K110" s="12">
        <f>'3500 '!S930</f>
        <v>0</v>
      </c>
      <c r="L110" s="43">
        <f>'3500 '!T930</f>
        <v>0</v>
      </c>
      <c r="M110" s="52" t="str">
        <f>'3500 '!U930</f>
        <v/>
      </c>
      <c r="N110" s="62">
        <f>'3500 '!V930</f>
        <v>0</v>
      </c>
      <c r="O110" s="62">
        <f>'3500 '!W930</f>
        <v>0</v>
      </c>
      <c r="P110" s="62">
        <f>'3500 '!X930</f>
        <v>0</v>
      </c>
      <c r="Q110" s="62">
        <f>'3500 '!Y930</f>
        <v>0</v>
      </c>
      <c r="R110" s="62">
        <f>'3500 '!Z930</f>
        <v>0</v>
      </c>
      <c r="S110" s="62">
        <f>'3500 '!AA930</f>
        <v>0</v>
      </c>
      <c r="T110" s="52" t="str">
        <f>'3500 '!AB930</f>
        <v/>
      </c>
      <c r="U110" s="62">
        <f>'3500 '!AC930</f>
        <v>0</v>
      </c>
      <c r="W110" s="81"/>
      <c r="X110" s="81"/>
      <c r="Y110" s="81"/>
      <c r="AG110" s="81"/>
      <c r="AH110" s="81"/>
      <c r="AI110" s="81"/>
      <c r="AJ110" s="81"/>
      <c r="AK110" s="81"/>
    </row>
    <row r="111" spans="1:37" s="6" customFormat="1" ht="19.5" hidden="1" thickTop="1" thickBot="1" x14ac:dyDescent="0.3">
      <c r="A111" s="6" t="str">
        <f>'3500 '!A931</f>
        <v>b</v>
      </c>
      <c r="B111" s="70" t="str">
        <f>'3500 '!B931</f>
        <v/>
      </c>
      <c r="C111" s="10" t="str">
        <f>'3500 '!C931</f>
        <v>სოციალური უზრუნველყოფა</v>
      </c>
      <c r="D111" s="12">
        <f>'3500 '!D931</f>
        <v>0</v>
      </c>
      <c r="E111" s="12">
        <f>'3500 '!E931</f>
        <v>0</v>
      </c>
      <c r="F111" s="43">
        <f>'3500 '!F931</f>
        <v>0</v>
      </c>
      <c r="G111" s="43">
        <f>'3500 '!G931</f>
        <v>0</v>
      </c>
      <c r="H111" s="52" t="str">
        <f>'3500 '!L931</f>
        <v/>
      </c>
      <c r="I111" s="12">
        <f>'3500 '!M931</f>
        <v>0</v>
      </c>
      <c r="J111" s="12">
        <f>'3500 '!O931</f>
        <v>0</v>
      </c>
      <c r="K111" s="12">
        <f>'3500 '!S931</f>
        <v>0</v>
      </c>
      <c r="L111" s="43">
        <f>'3500 '!T931</f>
        <v>0</v>
      </c>
      <c r="M111" s="52" t="str">
        <f>'3500 '!U931</f>
        <v/>
      </c>
      <c r="N111" s="62">
        <f>'3500 '!V931</f>
        <v>0</v>
      </c>
      <c r="O111" s="62">
        <f>'3500 '!W931</f>
        <v>0</v>
      </c>
      <c r="P111" s="62">
        <f>'3500 '!X931</f>
        <v>0</v>
      </c>
      <c r="Q111" s="62">
        <f>'3500 '!Y931</f>
        <v>0</v>
      </c>
      <c r="R111" s="62">
        <f>'3500 '!Z931</f>
        <v>0</v>
      </c>
      <c r="S111" s="62">
        <f>'3500 '!AA931</f>
        <v>0</v>
      </c>
      <c r="T111" s="52" t="str">
        <f>'3500 '!AB931</f>
        <v/>
      </c>
      <c r="U111" s="62">
        <f>'3500 '!AC931</f>
        <v>0</v>
      </c>
      <c r="W111" s="81"/>
      <c r="X111" s="81"/>
      <c r="Y111" s="81"/>
      <c r="AG111" s="81"/>
      <c r="AH111" s="81"/>
      <c r="AI111" s="81"/>
      <c r="AJ111" s="81"/>
      <c r="AK111" s="81"/>
    </row>
    <row r="112" spans="1:37" s="6" customFormat="1" ht="19.5" hidden="1" thickTop="1" thickBot="1" x14ac:dyDescent="0.3">
      <c r="A112" s="6" t="str">
        <f>'3500 '!A932</f>
        <v>b</v>
      </c>
      <c r="B112" s="70" t="str">
        <f>'3500 '!B932</f>
        <v/>
      </c>
      <c r="C112" s="10" t="str">
        <f>'3500 '!C932</f>
        <v>სხვა ხარჯები</v>
      </c>
      <c r="D112" s="12">
        <f>'3500 '!D932</f>
        <v>0</v>
      </c>
      <c r="E112" s="12">
        <f>'3500 '!E932</f>
        <v>0</v>
      </c>
      <c r="F112" s="43">
        <f>'3500 '!F932</f>
        <v>0</v>
      </c>
      <c r="G112" s="43">
        <f>'3500 '!G932</f>
        <v>0</v>
      </c>
      <c r="H112" s="52" t="str">
        <f>'3500 '!L932</f>
        <v/>
      </c>
      <c r="I112" s="12">
        <f>'3500 '!M932</f>
        <v>0</v>
      </c>
      <c r="J112" s="12">
        <f>'3500 '!O932</f>
        <v>0</v>
      </c>
      <c r="K112" s="12">
        <f>'3500 '!S932</f>
        <v>0</v>
      </c>
      <c r="L112" s="43">
        <f>'3500 '!T932</f>
        <v>0</v>
      </c>
      <c r="M112" s="52" t="str">
        <f>'3500 '!U932</f>
        <v/>
      </c>
      <c r="N112" s="62">
        <f>'3500 '!V932</f>
        <v>0</v>
      </c>
      <c r="O112" s="62">
        <f>'3500 '!W932</f>
        <v>0</v>
      </c>
      <c r="P112" s="62">
        <f>'3500 '!X932</f>
        <v>0</v>
      </c>
      <c r="Q112" s="62">
        <f>'3500 '!Y932</f>
        <v>0</v>
      </c>
      <c r="R112" s="62">
        <f>'3500 '!Z932</f>
        <v>0</v>
      </c>
      <c r="S112" s="62">
        <f>'3500 '!AA932</f>
        <v>0</v>
      </c>
      <c r="T112" s="52" t="str">
        <f>'3500 '!AB932</f>
        <v/>
      </c>
      <c r="U112" s="62">
        <f>'3500 '!AC932</f>
        <v>0</v>
      </c>
      <c r="W112" s="81"/>
      <c r="X112" s="81"/>
      <c r="Y112" s="81"/>
      <c r="AG112" s="81"/>
      <c r="AH112" s="81"/>
      <c r="AI112" s="81"/>
      <c r="AJ112" s="81"/>
      <c r="AK112" s="81"/>
    </row>
    <row r="113" spans="1:37" s="6" customFormat="1" ht="16.5" hidden="1" thickTop="1" thickBot="1" x14ac:dyDescent="0.3">
      <c r="A113" s="6" t="str">
        <f>'3500 '!A933</f>
        <v>b</v>
      </c>
      <c r="B113" s="69" t="str">
        <f>'3500 '!B933</f>
        <v/>
      </c>
      <c r="C113" s="13" t="str">
        <f>'3500 '!C933</f>
        <v>არაფინანსური აქტივების ზრდა</v>
      </c>
      <c r="D113" s="14">
        <f>'3500 '!D933</f>
        <v>0</v>
      </c>
      <c r="E113" s="14">
        <f>'3500 '!E933</f>
        <v>0</v>
      </c>
      <c r="F113" s="44">
        <f>'3500 '!F933</f>
        <v>0</v>
      </c>
      <c r="G113" s="44">
        <f>'3500 '!G933</f>
        <v>0</v>
      </c>
      <c r="H113" s="53" t="str">
        <f>'3500 '!L933</f>
        <v/>
      </c>
      <c r="I113" s="14">
        <f>'3500 '!M933</f>
        <v>0</v>
      </c>
      <c r="J113" s="14">
        <f>'3500 '!O933</f>
        <v>0</v>
      </c>
      <c r="K113" s="14">
        <f>'3500 '!S933</f>
        <v>0</v>
      </c>
      <c r="L113" s="44">
        <f>'3500 '!T933</f>
        <v>0</v>
      </c>
      <c r="M113" s="53" t="str">
        <f>'3500 '!U933</f>
        <v/>
      </c>
      <c r="N113" s="63">
        <f>'3500 '!V933</f>
        <v>0</v>
      </c>
      <c r="O113" s="63">
        <f>'3500 '!W933</f>
        <v>0</v>
      </c>
      <c r="P113" s="63">
        <f>'3500 '!X933</f>
        <v>0</v>
      </c>
      <c r="Q113" s="63">
        <f>'3500 '!Y933</f>
        <v>0</v>
      </c>
      <c r="R113" s="63">
        <f>'3500 '!Z933</f>
        <v>0</v>
      </c>
      <c r="S113" s="63">
        <f>'3500 '!AA933</f>
        <v>0</v>
      </c>
      <c r="T113" s="53" t="str">
        <f>'3500 '!AB933</f>
        <v/>
      </c>
      <c r="U113" s="63">
        <f>'3500 '!AC933</f>
        <v>0</v>
      </c>
      <c r="W113" s="81"/>
      <c r="X113" s="81"/>
      <c r="Y113" s="81"/>
      <c r="AG113" s="81"/>
      <c r="AH113" s="81"/>
      <c r="AI113" s="81"/>
      <c r="AJ113" s="81"/>
      <c r="AK113" s="81"/>
    </row>
    <row r="114" spans="1:37" s="6" customFormat="1" ht="16.5" hidden="1" thickTop="1" thickBot="1" x14ac:dyDescent="0.3">
      <c r="A114" s="6" t="str">
        <f>'3500 '!A934</f>
        <v>b</v>
      </c>
      <c r="B114" s="69" t="str">
        <f>'3500 '!B934</f>
        <v/>
      </c>
      <c r="C114" s="13" t="str">
        <f>'3500 '!C934</f>
        <v>ფინანსური აქტივების ზრდა</v>
      </c>
      <c r="D114" s="14">
        <f>'3500 '!D934</f>
        <v>0</v>
      </c>
      <c r="E114" s="14">
        <f>'3500 '!E934</f>
        <v>0</v>
      </c>
      <c r="F114" s="44">
        <f>'3500 '!F934</f>
        <v>0</v>
      </c>
      <c r="G114" s="44">
        <f>'3500 '!G934</f>
        <v>0</v>
      </c>
      <c r="H114" s="53" t="str">
        <f>'3500 '!L934</f>
        <v/>
      </c>
      <c r="I114" s="14">
        <f>'3500 '!M934</f>
        <v>0</v>
      </c>
      <c r="J114" s="14">
        <f>'3500 '!O934</f>
        <v>0</v>
      </c>
      <c r="K114" s="14">
        <f>'3500 '!S934</f>
        <v>0</v>
      </c>
      <c r="L114" s="44">
        <f>'3500 '!T934</f>
        <v>0</v>
      </c>
      <c r="M114" s="53" t="str">
        <f>'3500 '!U934</f>
        <v/>
      </c>
      <c r="N114" s="63">
        <f>'3500 '!V934</f>
        <v>0</v>
      </c>
      <c r="O114" s="63">
        <f>'3500 '!W934</f>
        <v>0</v>
      </c>
      <c r="P114" s="63">
        <f>'3500 '!X934</f>
        <v>0</v>
      </c>
      <c r="Q114" s="63">
        <f>'3500 '!Y934</f>
        <v>0</v>
      </c>
      <c r="R114" s="63">
        <f>'3500 '!Z934</f>
        <v>0</v>
      </c>
      <c r="S114" s="63">
        <f>'3500 '!AA934</f>
        <v>0</v>
      </c>
      <c r="T114" s="53" t="str">
        <f>'3500 '!AB934</f>
        <v/>
      </c>
      <c r="U114" s="63">
        <f>'3500 '!AC934</f>
        <v>0</v>
      </c>
      <c r="W114" s="81"/>
      <c r="X114" s="81"/>
      <c r="Y114" s="81"/>
      <c r="AG114" s="81"/>
      <c r="AH114" s="81"/>
      <c r="AI114" s="81"/>
      <c r="AJ114" s="81"/>
      <c r="AK114" s="81"/>
    </row>
    <row r="115" spans="1:37" s="6" customFormat="1" ht="16.5" hidden="1" thickTop="1" thickBot="1" x14ac:dyDescent="0.3">
      <c r="A115" s="6" t="str">
        <f>'3500 '!A935</f>
        <v>b</v>
      </c>
      <c r="B115" s="71" t="str">
        <f>'3500 '!B935</f>
        <v/>
      </c>
      <c r="C115" s="17" t="str">
        <f>'3500 '!C935</f>
        <v>ვალდებულებების კლება</v>
      </c>
      <c r="D115" s="18">
        <f>'3500 '!D935</f>
        <v>0</v>
      </c>
      <c r="E115" s="18">
        <f>'3500 '!E935</f>
        <v>0</v>
      </c>
      <c r="F115" s="46">
        <f>'3500 '!F935</f>
        <v>0</v>
      </c>
      <c r="G115" s="46">
        <f>'3500 '!G935</f>
        <v>0</v>
      </c>
      <c r="H115" s="55" t="str">
        <f>'3500 '!L935</f>
        <v/>
      </c>
      <c r="I115" s="18">
        <f>'3500 '!M935</f>
        <v>0</v>
      </c>
      <c r="J115" s="18">
        <f>'3500 '!O935</f>
        <v>0</v>
      </c>
      <c r="K115" s="18">
        <f>'3500 '!S935</f>
        <v>0</v>
      </c>
      <c r="L115" s="46">
        <f>'3500 '!T935</f>
        <v>0</v>
      </c>
      <c r="M115" s="55" t="str">
        <f>'3500 '!U935</f>
        <v/>
      </c>
      <c r="N115" s="65">
        <f>'3500 '!V935</f>
        <v>0</v>
      </c>
      <c r="O115" s="65">
        <f>'3500 '!W935</f>
        <v>0</v>
      </c>
      <c r="P115" s="65">
        <f>'3500 '!X935</f>
        <v>0</v>
      </c>
      <c r="Q115" s="65">
        <f>'3500 '!Y935</f>
        <v>0</v>
      </c>
      <c r="R115" s="65">
        <f>'3500 '!Z935</f>
        <v>0</v>
      </c>
      <c r="S115" s="65">
        <f>'3500 '!AA935</f>
        <v>0</v>
      </c>
      <c r="T115" s="55" t="str">
        <f>'3500 '!AB935</f>
        <v/>
      </c>
      <c r="U115" s="65">
        <f>'3500 '!AC935</f>
        <v>0</v>
      </c>
      <c r="W115" s="81"/>
      <c r="X115" s="81"/>
      <c r="Y115" s="81"/>
      <c r="AG115" s="81"/>
      <c r="AH115" s="81"/>
      <c r="AI115" s="81"/>
      <c r="AJ115" s="81"/>
      <c r="AK115" s="81"/>
    </row>
    <row r="116" spans="1:37" s="6" customFormat="1" ht="106.5" hidden="1" thickTop="1" thickBot="1" x14ac:dyDescent="0.3">
      <c r="A116" s="6" t="str">
        <f>'3500 '!A936</f>
        <v>b</v>
      </c>
      <c r="B116" s="67" t="str">
        <f>'3500 '!B936</f>
        <v>35 03 02 08 03</v>
      </c>
      <c r="C116" s="21" t="str">
        <f>'3500 '!C936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'3500 '!D936</f>
        <v>1700</v>
      </c>
      <c r="E116" s="22">
        <f>'3500 '!E936</f>
        <v>1700</v>
      </c>
      <c r="F116" s="47">
        <f>'3500 '!F936</f>
        <v>0</v>
      </c>
      <c r="G116" s="47">
        <f>'3500 '!G936</f>
        <v>0</v>
      </c>
      <c r="H116" s="56" t="str">
        <f>'3500 '!L936</f>
        <v/>
      </c>
      <c r="I116" s="22">
        <f>'3500 '!M936</f>
        <v>0</v>
      </c>
      <c r="J116" s="22">
        <f>'3500 '!O936</f>
        <v>0</v>
      </c>
      <c r="K116" s="22">
        <f>'3500 '!S936</f>
        <v>0</v>
      </c>
      <c r="L116" s="47">
        <f>'3500 '!T936</f>
        <v>0</v>
      </c>
      <c r="M116" s="56">
        <f>'3500 '!U936</f>
        <v>0</v>
      </c>
      <c r="N116" s="66">
        <f>'3500 '!V936</f>
        <v>1700</v>
      </c>
      <c r="O116" s="66">
        <f>'3500 '!W936</f>
        <v>0</v>
      </c>
      <c r="P116" s="66">
        <f>'3500 '!X936</f>
        <v>0</v>
      </c>
      <c r="Q116" s="66">
        <f>'3500 '!Y936</f>
        <v>1700</v>
      </c>
      <c r="R116" s="66">
        <f>'3500 '!Z936</f>
        <v>1700</v>
      </c>
      <c r="S116" s="66">
        <f>'3500 '!AA936</f>
        <v>1700</v>
      </c>
      <c r="T116" s="56">
        <f>'3500 '!AB936</f>
        <v>1</v>
      </c>
      <c r="U116" s="66">
        <f>'3500 '!AC936</f>
        <v>0</v>
      </c>
      <c r="W116" s="81"/>
      <c r="X116" s="81"/>
      <c r="Y116" s="81"/>
      <c r="AG116" s="81"/>
      <c r="AH116" s="81"/>
      <c r="AI116" s="81"/>
      <c r="AJ116" s="81"/>
      <c r="AK116" s="81"/>
    </row>
    <row r="117" spans="1:37" s="6" customFormat="1" ht="16.5" hidden="1" thickTop="1" thickBot="1" x14ac:dyDescent="0.3">
      <c r="A117" s="6" t="str">
        <f>'3500 '!A937</f>
        <v>b</v>
      </c>
      <c r="B117" s="69" t="str">
        <f>'3500 '!B937</f>
        <v/>
      </c>
      <c r="C117" s="13" t="str">
        <f>'3500 '!C937</f>
        <v>ხარჯები</v>
      </c>
      <c r="D117" s="14">
        <f>'3500 '!D937</f>
        <v>1700</v>
      </c>
      <c r="E117" s="14">
        <f>'3500 '!E937</f>
        <v>1700</v>
      </c>
      <c r="F117" s="44">
        <f>'3500 '!F937</f>
        <v>0</v>
      </c>
      <c r="G117" s="44">
        <f>'3500 '!G937</f>
        <v>0</v>
      </c>
      <c r="H117" s="53" t="str">
        <f>'3500 '!L937</f>
        <v/>
      </c>
      <c r="I117" s="14">
        <f>'3500 '!M937</f>
        <v>0</v>
      </c>
      <c r="J117" s="14">
        <f>'3500 '!O937</f>
        <v>0</v>
      </c>
      <c r="K117" s="14">
        <f>'3500 '!S937</f>
        <v>0</v>
      </c>
      <c r="L117" s="44">
        <f>'3500 '!T937</f>
        <v>0</v>
      </c>
      <c r="M117" s="53">
        <f>'3500 '!U937</f>
        <v>0</v>
      </c>
      <c r="N117" s="63">
        <f>'3500 '!V937</f>
        <v>1700</v>
      </c>
      <c r="O117" s="63">
        <f>'3500 '!W937</f>
        <v>0</v>
      </c>
      <c r="P117" s="63">
        <f>'3500 '!X937</f>
        <v>0</v>
      </c>
      <c r="Q117" s="63">
        <f>'3500 '!Y937</f>
        <v>1700</v>
      </c>
      <c r="R117" s="63">
        <f>'3500 '!Z937</f>
        <v>1700</v>
      </c>
      <c r="S117" s="63">
        <f>'3500 '!AA937</f>
        <v>1700</v>
      </c>
      <c r="T117" s="53">
        <f>'3500 '!AB937</f>
        <v>1</v>
      </c>
      <c r="U117" s="63">
        <f>'3500 '!AC937</f>
        <v>0</v>
      </c>
      <c r="W117" s="81"/>
      <c r="X117" s="81"/>
      <c r="Y117" s="81"/>
      <c r="AG117" s="81"/>
      <c r="AH117" s="81"/>
      <c r="AI117" s="81"/>
      <c r="AJ117" s="81"/>
      <c r="AK117" s="81"/>
    </row>
    <row r="118" spans="1:37" s="6" customFormat="1" ht="19.5" hidden="1" thickTop="1" thickBot="1" x14ac:dyDescent="0.3">
      <c r="A118" s="6" t="str">
        <f>'3500 '!A938</f>
        <v>b</v>
      </c>
      <c r="B118" s="70" t="str">
        <f>'3500 '!B938</f>
        <v/>
      </c>
      <c r="C118" s="10" t="str">
        <f>'3500 '!C938</f>
        <v>შრომის ანაზღაურება</v>
      </c>
      <c r="D118" s="12">
        <f>'3500 '!D938</f>
        <v>0</v>
      </c>
      <c r="E118" s="12">
        <f>'3500 '!E938</f>
        <v>0</v>
      </c>
      <c r="F118" s="43">
        <f>'3500 '!F938</f>
        <v>0</v>
      </c>
      <c r="G118" s="43">
        <f>'3500 '!G938</f>
        <v>0</v>
      </c>
      <c r="H118" s="52" t="str">
        <f>'3500 '!L938</f>
        <v/>
      </c>
      <c r="I118" s="12">
        <f>'3500 '!M938</f>
        <v>0</v>
      </c>
      <c r="J118" s="12">
        <f>'3500 '!O938</f>
        <v>0</v>
      </c>
      <c r="K118" s="12">
        <f>'3500 '!S938</f>
        <v>0</v>
      </c>
      <c r="L118" s="43">
        <f>'3500 '!T938</f>
        <v>0</v>
      </c>
      <c r="M118" s="52" t="str">
        <f>'3500 '!U938</f>
        <v/>
      </c>
      <c r="N118" s="62">
        <f>'3500 '!V938</f>
        <v>0</v>
      </c>
      <c r="O118" s="62">
        <f>'3500 '!W938</f>
        <v>0</v>
      </c>
      <c r="P118" s="62">
        <f>'3500 '!X938</f>
        <v>0</v>
      </c>
      <c r="Q118" s="62">
        <f>'3500 '!Y938</f>
        <v>0</v>
      </c>
      <c r="R118" s="62">
        <f>'3500 '!Z938</f>
        <v>0</v>
      </c>
      <c r="S118" s="62">
        <f>'3500 '!AA938</f>
        <v>0</v>
      </c>
      <c r="T118" s="52" t="str">
        <f>'3500 '!AB938</f>
        <v/>
      </c>
      <c r="U118" s="62">
        <f>'3500 '!AC938</f>
        <v>0</v>
      </c>
      <c r="W118" s="81"/>
      <c r="X118" s="81"/>
      <c r="Y118" s="81"/>
      <c r="AG118" s="81"/>
      <c r="AH118" s="81"/>
      <c r="AI118" s="81"/>
      <c r="AJ118" s="81"/>
      <c r="AK118" s="81"/>
    </row>
    <row r="119" spans="1:37" s="6" customFormat="1" ht="19.5" hidden="1" thickTop="1" thickBot="1" x14ac:dyDescent="0.3">
      <c r="A119" s="6" t="str">
        <f>'3500 '!A939</f>
        <v>b</v>
      </c>
      <c r="B119" s="70" t="str">
        <f>'3500 '!B939</f>
        <v/>
      </c>
      <c r="C119" s="10" t="str">
        <f>'3500 '!C939</f>
        <v>საქონელი და მომსახურება</v>
      </c>
      <c r="D119" s="12">
        <f>'3500 '!D939</f>
        <v>1700</v>
      </c>
      <c r="E119" s="12">
        <f>'3500 '!E939</f>
        <v>1700</v>
      </c>
      <c r="F119" s="43">
        <f>'3500 '!F939</f>
        <v>0</v>
      </c>
      <c r="G119" s="43">
        <f>'3500 '!G939</f>
        <v>0</v>
      </c>
      <c r="H119" s="52" t="str">
        <f>'3500 '!L939</f>
        <v/>
      </c>
      <c r="I119" s="12">
        <f>'3500 '!M939</f>
        <v>0</v>
      </c>
      <c r="J119" s="12">
        <f>'3500 '!O939</f>
        <v>0</v>
      </c>
      <c r="K119" s="12">
        <f>'3500 '!S939</f>
        <v>0</v>
      </c>
      <c r="L119" s="43">
        <f>'3500 '!T939</f>
        <v>0</v>
      </c>
      <c r="M119" s="52">
        <f>'3500 '!U939</f>
        <v>0</v>
      </c>
      <c r="N119" s="62">
        <f>'3500 '!V939</f>
        <v>1700</v>
      </c>
      <c r="O119" s="62">
        <f>'3500 '!W939</f>
        <v>0</v>
      </c>
      <c r="P119" s="62">
        <f>'3500 '!X939</f>
        <v>0</v>
      </c>
      <c r="Q119" s="62">
        <f>'3500 '!Y939</f>
        <v>1700</v>
      </c>
      <c r="R119" s="62">
        <f>'3500 '!Z939</f>
        <v>1700</v>
      </c>
      <c r="S119" s="62">
        <f>'3500 '!AA939</f>
        <v>1700</v>
      </c>
      <c r="T119" s="52">
        <f>'3500 '!AB939</f>
        <v>1</v>
      </c>
      <c r="U119" s="62">
        <f>'3500 '!AC939</f>
        <v>0</v>
      </c>
      <c r="W119" s="81"/>
      <c r="X119" s="81"/>
      <c r="Y119" s="81"/>
      <c r="AG119" s="81"/>
      <c r="AH119" s="81"/>
      <c r="AI119" s="81"/>
      <c r="AJ119" s="81"/>
      <c r="AK119" s="81"/>
    </row>
    <row r="120" spans="1:37" s="6" customFormat="1" ht="19.5" hidden="1" thickTop="1" thickBot="1" x14ac:dyDescent="0.3">
      <c r="A120" s="6" t="str">
        <f>'3500 '!A940</f>
        <v>b</v>
      </c>
      <c r="B120" s="70" t="str">
        <f>'3500 '!B940</f>
        <v/>
      </c>
      <c r="C120" s="10" t="str">
        <f>'3500 '!C940</f>
        <v>პროცენტი</v>
      </c>
      <c r="D120" s="12">
        <f>'3500 '!D940</f>
        <v>0</v>
      </c>
      <c r="E120" s="12">
        <f>'3500 '!E940</f>
        <v>0</v>
      </c>
      <c r="F120" s="43">
        <f>'3500 '!F940</f>
        <v>0</v>
      </c>
      <c r="G120" s="43">
        <f>'3500 '!G940</f>
        <v>0</v>
      </c>
      <c r="H120" s="52" t="str">
        <f>'3500 '!L940</f>
        <v/>
      </c>
      <c r="I120" s="12">
        <f>'3500 '!M940</f>
        <v>0</v>
      </c>
      <c r="J120" s="12">
        <f>'3500 '!O940</f>
        <v>0</v>
      </c>
      <c r="K120" s="12">
        <f>'3500 '!S940</f>
        <v>0</v>
      </c>
      <c r="L120" s="43">
        <f>'3500 '!T940</f>
        <v>0</v>
      </c>
      <c r="M120" s="52" t="str">
        <f>'3500 '!U940</f>
        <v/>
      </c>
      <c r="N120" s="62">
        <f>'3500 '!V940</f>
        <v>0</v>
      </c>
      <c r="O120" s="62">
        <f>'3500 '!W940</f>
        <v>0</v>
      </c>
      <c r="P120" s="62">
        <f>'3500 '!X940</f>
        <v>0</v>
      </c>
      <c r="Q120" s="62">
        <f>'3500 '!Y940</f>
        <v>0</v>
      </c>
      <c r="R120" s="62">
        <f>'3500 '!Z940</f>
        <v>0</v>
      </c>
      <c r="S120" s="62">
        <f>'3500 '!AA940</f>
        <v>0</v>
      </c>
      <c r="T120" s="52" t="str">
        <f>'3500 '!AB940</f>
        <v/>
      </c>
      <c r="U120" s="62">
        <f>'3500 '!AC940</f>
        <v>0</v>
      </c>
      <c r="W120" s="81"/>
      <c r="X120" s="81"/>
      <c r="Y120" s="81"/>
      <c r="AG120" s="81"/>
      <c r="AH120" s="81"/>
      <c r="AI120" s="81"/>
      <c r="AJ120" s="81"/>
      <c r="AK120" s="81"/>
    </row>
    <row r="121" spans="1:37" s="6" customFormat="1" ht="19.5" hidden="1" thickTop="1" thickBot="1" x14ac:dyDescent="0.3">
      <c r="A121" s="6" t="str">
        <f>'3500 '!A941</f>
        <v>b</v>
      </c>
      <c r="B121" s="70" t="str">
        <f>'3500 '!B941</f>
        <v/>
      </c>
      <c r="C121" s="10" t="str">
        <f>'3500 '!C941</f>
        <v>სუბსიდიები</v>
      </c>
      <c r="D121" s="12">
        <f>'3500 '!D941</f>
        <v>0</v>
      </c>
      <c r="E121" s="12">
        <f>'3500 '!E941</f>
        <v>0</v>
      </c>
      <c r="F121" s="43">
        <f>'3500 '!F941</f>
        <v>0</v>
      </c>
      <c r="G121" s="43">
        <f>'3500 '!G941</f>
        <v>0</v>
      </c>
      <c r="H121" s="52" t="str">
        <f>'3500 '!L941</f>
        <v/>
      </c>
      <c r="I121" s="12">
        <f>'3500 '!M941</f>
        <v>0</v>
      </c>
      <c r="J121" s="12">
        <f>'3500 '!O941</f>
        <v>0</v>
      </c>
      <c r="K121" s="12">
        <f>'3500 '!S941</f>
        <v>0</v>
      </c>
      <c r="L121" s="43">
        <f>'3500 '!T941</f>
        <v>0</v>
      </c>
      <c r="M121" s="52" t="str">
        <f>'3500 '!U941</f>
        <v/>
      </c>
      <c r="N121" s="62">
        <f>'3500 '!V941</f>
        <v>0</v>
      </c>
      <c r="O121" s="62">
        <f>'3500 '!W941</f>
        <v>0</v>
      </c>
      <c r="P121" s="62">
        <f>'3500 '!X941</f>
        <v>0</v>
      </c>
      <c r="Q121" s="62">
        <f>'3500 '!Y941</f>
        <v>0</v>
      </c>
      <c r="R121" s="62">
        <f>'3500 '!Z941</f>
        <v>0</v>
      </c>
      <c r="S121" s="62">
        <f>'3500 '!AA941</f>
        <v>0</v>
      </c>
      <c r="T121" s="52" t="str">
        <f>'3500 '!AB941</f>
        <v/>
      </c>
      <c r="U121" s="62">
        <f>'3500 '!AC941</f>
        <v>0</v>
      </c>
      <c r="W121" s="81"/>
      <c r="X121" s="81"/>
      <c r="Y121" s="81"/>
      <c r="AG121" s="81"/>
      <c r="AH121" s="81"/>
      <c r="AI121" s="81"/>
      <c r="AJ121" s="81"/>
      <c r="AK121" s="81"/>
    </row>
    <row r="122" spans="1:37" s="6" customFormat="1" ht="19.5" hidden="1" thickTop="1" thickBot="1" x14ac:dyDescent="0.3">
      <c r="A122" s="6" t="str">
        <f>'3500 '!A942</f>
        <v>b</v>
      </c>
      <c r="B122" s="70" t="str">
        <f>'3500 '!B942</f>
        <v/>
      </c>
      <c r="C122" s="10" t="str">
        <f>'3500 '!C942</f>
        <v>გრანტები</v>
      </c>
      <c r="D122" s="12">
        <f>'3500 '!D942</f>
        <v>0</v>
      </c>
      <c r="E122" s="12">
        <f>'3500 '!E942</f>
        <v>0</v>
      </c>
      <c r="F122" s="43">
        <f>'3500 '!F942</f>
        <v>0</v>
      </c>
      <c r="G122" s="43">
        <f>'3500 '!G942</f>
        <v>0</v>
      </c>
      <c r="H122" s="52" t="str">
        <f>'3500 '!L942</f>
        <v/>
      </c>
      <c r="I122" s="12">
        <f>'3500 '!M942</f>
        <v>0</v>
      </c>
      <c r="J122" s="12">
        <f>'3500 '!O942</f>
        <v>0</v>
      </c>
      <c r="K122" s="12">
        <f>'3500 '!S942</f>
        <v>0</v>
      </c>
      <c r="L122" s="43">
        <f>'3500 '!T942</f>
        <v>0</v>
      </c>
      <c r="M122" s="52" t="str">
        <f>'3500 '!U942</f>
        <v/>
      </c>
      <c r="N122" s="62">
        <f>'3500 '!V942</f>
        <v>0</v>
      </c>
      <c r="O122" s="62">
        <f>'3500 '!W942</f>
        <v>0</v>
      </c>
      <c r="P122" s="62">
        <f>'3500 '!X942</f>
        <v>0</v>
      </c>
      <c r="Q122" s="62">
        <f>'3500 '!Y942</f>
        <v>0</v>
      </c>
      <c r="R122" s="62">
        <f>'3500 '!Z942</f>
        <v>0</v>
      </c>
      <c r="S122" s="62">
        <f>'3500 '!AA942</f>
        <v>0</v>
      </c>
      <c r="T122" s="52" t="str">
        <f>'3500 '!AB942</f>
        <v/>
      </c>
      <c r="U122" s="62">
        <f>'3500 '!AC942</f>
        <v>0</v>
      </c>
      <c r="W122" s="81"/>
      <c r="X122" s="81"/>
      <c r="Y122" s="81"/>
      <c r="AG122" s="81"/>
      <c r="AH122" s="81"/>
      <c r="AI122" s="81"/>
      <c r="AJ122" s="81"/>
      <c r="AK122" s="81"/>
    </row>
    <row r="123" spans="1:37" s="6" customFormat="1" ht="19.5" hidden="1" thickTop="1" thickBot="1" x14ac:dyDescent="0.3">
      <c r="A123" s="6" t="str">
        <f>'3500 '!A943</f>
        <v>b</v>
      </c>
      <c r="B123" s="70" t="str">
        <f>'3500 '!B943</f>
        <v/>
      </c>
      <c r="C123" s="10" t="str">
        <f>'3500 '!C943</f>
        <v>სოციალური უზრუნველყოფა</v>
      </c>
      <c r="D123" s="12">
        <f>'3500 '!D943</f>
        <v>0</v>
      </c>
      <c r="E123" s="12">
        <f>'3500 '!E943</f>
        <v>0</v>
      </c>
      <c r="F123" s="43">
        <f>'3500 '!F943</f>
        <v>0</v>
      </c>
      <c r="G123" s="43">
        <f>'3500 '!G943</f>
        <v>0</v>
      </c>
      <c r="H123" s="52" t="str">
        <f>'3500 '!L943</f>
        <v/>
      </c>
      <c r="I123" s="12">
        <f>'3500 '!M943</f>
        <v>0</v>
      </c>
      <c r="J123" s="12">
        <f>'3500 '!O943</f>
        <v>0</v>
      </c>
      <c r="K123" s="12">
        <f>'3500 '!S943</f>
        <v>0</v>
      </c>
      <c r="L123" s="43">
        <f>'3500 '!T943</f>
        <v>0</v>
      </c>
      <c r="M123" s="52" t="str">
        <f>'3500 '!U943</f>
        <v/>
      </c>
      <c r="N123" s="62">
        <f>'3500 '!V943</f>
        <v>0</v>
      </c>
      <c r="O123" s="62">
        <f>'3500 '!W943</f>
        <v>0</v>
      </c>
      <c r="P123" s="62">
        <f>'3500 '!X943</f>
        <v>0</v>
      </c>
      <c r="Q123" s="62">
        <f>'3500 '!Y943</f>
        <v>0</v>
      </c>
      <c r="R123" s="62">
        <f>'3500 '!Z943</f>
        <v>0</v>
      </c>
      <c r="S123" s="62">
        <f>'3500 '!AA943</f>
        <v>0</v>
      </c>
      <c r="T123" s="52" t="str">
        <f>'3500 '!AB943</f>
        <v/>
      </c>
      <c r="U123" s="62">
        <f>'3500 '!AC943</f>
        <v>0</v>
      </c>
      <c r="W123" s="81"/>
      <c r="X123" s="81"/>
      <c r="Y123" s="81"/>
      <c r="AG123" s="81"/>
      <c r="AH123" s="81"/>
      <c r="AI123" s="81"/>
      <c r="AJ123" s="81"/>
      <c r="AK123" s="81"/>
    </row>
    <row r="124" spans="1:37" s="6" customFormat="1" ht="19.5" hidden="1" thickTop="1" thickBot="1" x14ac:dyDescent="0.3">
      <c r="A124" s="6" t="str">
        <f>'3500 '!A944</f>
        <v>b</v>
      </c>
      <c r="B124" s="70" t="str">
        <f>'3500 '!B944</f>
        <v/>
      </c>
      <c r="C124" s="10" t="str">
        <f>'3500 '!C944</f>
        <v>სხვა ხარჯები</v>
      </c>
      <c r="D124" s="12">
        <f>'3500 '!D944</f>
        <v>0</v>
      </c>
      <c r="E124" s="12">
        <f>'3500 '!E944</f>
        <v>0</v>
      </c>
      <c r="F124" s="43">
        <f>'3500 '!F944</f>
        <v>0</v>
      </c>
      <c r="G124" s="43">
        <f>'3500 '!G944</f>
        <v>0</v>
      </c>
      <c r="H124" s="52" t="str">
        <f>'3500 '!L944</f>
        <v/>
      </c>
      <c r="I124" s="12">
        <f>'3500 '!M944</f>
        <v>0</v>
      </c>
      <c r="J124" s="12">
        <f>'3500 '!O944</f>
        <v>0</v>
      </c>
      <c r="K124" s="12">
        <f>'3500 '!S944</f>
        <v>0</v>
      </c>
      <c r="L124" s="43">
        <f>'3500 '!T944</f>
        <v>0</v>
      </c>
      <c r="M124" s="52" t="str">
        <f>'3500 '!U944</f>
        <v/>
      </c>
      <c r="N124" s="62">
        <f>'3500 '!V944</f>
        <v>0</v>
      </c>
      <c r="O124" s="62">
        <f>'3500 '!W944</f>
        <v>0</v>
      </c>
      <c r="P124" s="62">
        <f>'3500 '!X944</f>
        <v>0</v>
      </c>
      <c r="Q124" s="62">
        <f>'3500 '!Y944</f>
        <v>0</v>
      </c>
      <c r="R124" s="62">
        <f>'3500 '!Z944</f>
        <v>0</v>
      </c>
      <c r="S124" s="62">
        <f>'3500 '!AA944</f>
        <v>0</v>
      </c>
      <c r="T124" s="52" t="str">
        <f>'3500 '!AB944</f>
        <v/>
      </c>
      <c r="U124" s="62">
        <f>'3500 '!AC944</f>
        <v>0</v>
      </c>
      <c r="W124" s="81"/>
      <c r="X124" s="81"/>
      <c r="Y124" s="81"/>
      <c r="AG124" s="81"/>
      <c r="AH124" s="81"/>
      <c r="AI124" s="81"/>
      <c r="AJ124" s="81"/>
      <c r="AK124" s="81"/>
    </row>
    <row r="125" spans="1:37" s="6" customFormat="1" ht="16.5" hidden="1" thickTop="1" thickBot="1" x14ac:dyDescent="0.3">
      <c r="A125" s="6" t="str">
        <f>'3500 '!A945</f>
        <v>b</v>
      </c>
      <c r="B125" s="69" t="str">
        <f>'3500 '!B945</f>
        <v/>
      </c>
      <c r="C125" s="13" t="str">
        <f>'3500 '!C945</f>
        <v>არაფინანსური აქტივების ზრდა</v>
      </c>
      <c r="D125" s="14">
        <f>'3500 '!D945</f>
        <v>0</v>
      </c>
      <c r="E125" s="14">
        <f>'3500 '!E945</f>
        <v>0</v>
      </c>
      <c r="F125" s="44">
        <f>'3500 '!F945</f>
        <v>0</v>
      </c>
      <c r="G125" s="44">
        <f>'3500 '!G945</f>
        <v>0</v>
      </c>
      <c r="H125" s="53" t="str">
        <f>'3500 '!L945</f>
        <v/>
      </c>
      <c r="I125" s="14">
        <f>'3500 '!M945</f>
        <v>0</v>
      </c>
      <c r="J125" s="14">
        <f>'3500 '!O945</f>
        <v>0</v>
      </c>
      <c r="K125" s="12">
        <f>'3500 '!S945</f>
        <v>0</v>
      </c>
      <c r="L125" s="44">
        <f>'3500 '!T945</f>
        <v>0</v>
      </c>
      <c r="M125" s="53" t="str">
        <f>'3500 '!U945</f>
        <v/>
      </c>
      <c r="N125" s="63">
        <f>'3500 '!V945</f>
        <v>0</v>
      </c>
      <c r="O125" s="63">
        <f>'3500 '!W945</f>
        <v>0</v>
      </c>
      <c r="P125" s="63">
        <f>'3500 '!X945</f>
        <v>0</v>
      </c>
      <c r="Q125" s="63">
        <f>'3500 '!Y945</f>
        <v>0</v>
      </c>
      <c r="R125" s="63">
        <f>'3500 '!Z945</f>
        <v>0</v>
      </c>
      <c r="S125" s="63">
        <f>'3500 '!AA945</f>
        <v>0</v>
      </c>
      <c r="T125" s="53" t="str">
        <f>'3500 '!AB945</f>
        <v/>
      </c>
      <c r="U125" s="63">
        <f>'3500 '!AC945</f>
        <v>0</v>
      </c>
      <c r="W125" s="81"/>
      <c r="X125" s="81"/>
      <c r="Y125" s="81"/>
      <c r="AG125" s="81"/>
      <c r="AH125" s="81"/>
      <c r="AI125" s="81"/>
      <c r="AJ125" s="81"/>
      <c r="AK125" s="81"/>
    </row>
    <row r="126" spans="1:37" s="6" customFormat="1" ht="16.5" hidden="1" thickTop="1" thickBot="1" x14ac:dyDescent="0.3">
      <c r="A126" s="6" t="str">
        <f>'3500 '!A946</f>
        <v>b</v>
      </c>
      <c r="B126" s="69" t="str">
        <f>'3500 '!B946</f>
        <v/>
      </c>
      <c r="C126" s="13" t="str">
        <f>'3500 '!C946</f>
        <v>ფინანსური აქტივების ზრდა</v>
      </c>
      <c r="D126" s="14">
        <f>'3500 '!D946</f>
        <v>0</v>
      </c>
      <c r="E126" s="14">
        <f>'3500 '!E946</f>
        <v>0</v>
      </c>
      <c r="F126" s="44">
        <f>'3500 '!F946</f>
        <v>0</v>
      </c>
      <c r="G126" s="44">
        <f>'3500 '!G946</f>
        <v>0</v>
      </c>
      <c r="H126" s="53" t="str">
        <f>'3500 '!L946</f>
        <v/>
      </c>
      <c r="I126" s="14">
        <f>'3500 '!M946</f>
        <v>0</v>
      </c>
      <c r="J126" s="14">
        <f>'3500 '!O946</f>
        <v>0</v>
      </c>
      <c r="K126" s="14">
        <f>'3500 '!S946</f>
        <v>0</v>
      </c>
      <c r="L126" s="44">
        <f>'3500 '!T946</f>
        <v>0</v>
      </c>
      <c r="M126" s="53" t="str">
        <f>'3500 '!U946</f>
        <v/>
      </c>
      <c r="N126" s="63">
        <f>'3500 '!V946</f>
        <v>0</v>
      </c>
      <c r="O126" s="63">
        <f>'3500 '!W946</f>
        <v>0</v>
      </c>
      <c r="P126" s="63">
        <f>'3500 '!X946</f>
        <v>0</v>
      </c>
      <c r="Q126" s="63">
        <f>'3500 '!Y946</f>
        <v>0</v>
      </c>
      <c r="R126" s="63">
        <f>'3500 '!Z946</f>
        <v>0</v>
      </c>
      <c r="S126" s="63">
        <f>'3500 '!AA946</f>
        <v>0</v>
      </c>
      <c r="T126" s="53" t="str">
        <f>'3500 '!AB946</f>
        <v/>
      </c>
      <c r="U126" s="63">
        <f>'3500 '!AC946</f>
        <v>0</v>
      </c>
      <c r="W126" s="81"/>
      <c r="X126" s="81"/>
      <c r="Y126" s="81"/>
      <c r="AG126" s="81"/>
      <c r="AH126" s="81"/>
      <c r="AI126" s="81"/>
      <c r="AJ126" s="81"/>
      <c r="AK126" s="81"/>
    </row>
    <row r="127" spans="1:37" s="6" customFormat="1" ht="16.5" hidden="1" thickTop="1" thickBot="1" x14ac:dyDescent="0.3">
      <c r="A127" s="6" t="str">
        <f>'3500 '!A947</f>
        <v>b</v>
      </c>
      <c r="B127" s="71" t="str">
        <f>'3500 '!B947</f>
        <v/>
      </c>
      <c r="C127" s="17" t="str">
        <f>'3500 '!C947</f>
        <v>ვალდებულებების კლება</v>
      </c>
      <c r="D127" s="18">
        <f>'3500 '!D947</f>
        <v>0</v>
      </c>
      <c r="E127" s="18">
        <f>'3500 '!E947</f>
        <v>0</v>
      </c>
      <c r="F127" s="46">
        <f>'3500 '!F947</f>
        <v>0</v>
      </c>
      <c r="G127" s="46">
        <f>'3500 '!G947</f>
        <v>0</v>
      </c>
      <c r="H127" s="55" t="str">
        <f>'3500 '!L947</f>
        <v/>
      </c>
      <c r="I127" s="18">
        <f>'3500 '!M947</f>
        <v>0</v>
      </c>
      <c r="J127" s="18">
        <f>'3500 '!O947</f>
        <v>0</v>
      </c>
      <c r="K127" s="18">
        <f>'3500 '!S947</f>
        <v>0</v>
      </c>
      <c r="L127" s="46">
        <f>'3500 '!T947</f>
        <v>0</v>
      </c>
      <c r="M127" s="55" t="str">
        <f>'3500 '!U947</f>
        <v/>
      </c>
      <c r="N127" s="65">
        <f>'3500 '!V947</f>
        <v>0</v>
      </c>
      <c r="O127" s="65">
        <f>'3500 '!W947</f>
        <v>0</v>
      </c>
      <c r="P127" s="65">
        <f>'3500 '!X947</f>
        <v>0</v>
      </c>
      <c r="Q127" s="65">
        <f>'3500 '!Y947</f>
        <v>0</v>
      </c>
      <c r="R127" s="65">
        <f>'3500 '!Z947</f>
        <v>0</v>
      </c>
      <c r="S127" s="65">
        <f>'3500 '!AA947</f>
        <v>0</v>
      </c>
      <c r="T127" s="55" t="str">
        <f>'3500 '!AB947</f>
        <v/>
      </c>
      <c r="U127" s="65">
        <f>'3500 '!AC947</f>
        <v>0</v>
      </c>
      <c r="W127" s="81"/>
      <c r="X127" s="81"/>
      <c r="Y127" s="81"/>
      <c r="AG127" s="81"/>
      <c r="AH127" s="81"/>
      <c r="AI127" s="81"/>
      <c r="AJ127" s="81"/>
      <c r="AK127" s="81"/>
    </row>
    <row r="128" spans="1:37" s="6" customFormat="1" ht="122.25" customHeight="1" thickTop="1" thickBot="1" x14ac:dyDescent="0.3">
      <c r="A128" s="6" t="str">
        <f>'3500 '!A972</f>
        <v>a</v>
      </c>
      <c r="B128" s="67" t="str">
        <f>'3500 '!B972</f>
        <v>35 03 02 09 02</v>
      </c>
      <c r="C128" s="19" t="str">
        <f>'3500 '!C972</f>
        <v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v>
      </c>
      <c r="D128" s="7">
        <f>'3500 '!D972</f>
        <v>541</v>
      </c>
      <c r="E128" s="7">
        <f>'3500 '!E972</f>
        <v>317.12299999999999</v>
      </c>
      <c r="F128" s="40">
        <f>'3500 '!F972</f>
        <v>303.10000000000002</v>
      </c>
      <c r="G128" s="40">
        <f>'3500 '!G972</f>
        <v>176.12151999999998</v>
      </c>
      <c r="H128" s="49">
        <f>'3500 '!L972</f>
        <v>0.58106737050478374</v>
      </c>
      <c r="I128" s="7">
        <f>'3500 '!M972</f>
        <v>0</v>
      </c>
      <c r="J128" s="7">
        <f>'3500 '!O972</f>
        <v>88.242999999999995</v>
      </c>
      <c r="K128" s="7">
        <f>'3500 '!S972</f>
        <v>5.3985199999999622</v>
      </c>
      <c r="L128" s="40">
        <f>'3500 '!T972</f>
        <v>126.97848000000005</v>
      </c>
      <c r="M128" s="49">
        <f>'3500 '!U972</f>
        <v>0.55537289947433643</v>
      </c>
      <c r="N128" s="59">
        <f>'3500 '!V972</f>
        <v>141.00148000000002</v>
      </c>
      <c r="O128" s="59">
        <f>'3500 '!W972</f>
        <v>39.5</v>
      </c>
      <c r="P128" s="59">
        <f>'3500 '!X972</f>
        <v>157.4</v>
      </c>
      <c r="Q128" s="59">
        <f>'3500 '!Y972</f>
        <v>170.5</v>
      </c>
      <c r="R128" s="59">
        <f>'3500 '!Z972</f>
        <v>97.3</v>
      </c>
      <c r="S128" s="59">
        <f>'3500 '!AA972</f>
        <v>346.62151999999998</v>
      </c>
      <c r="T128" s="49">
        <f>'3500 '!AB972</f>
        <v>1.0930191755249541</v>
      </c>
      <c r="U128" s="59">
        <f>'3500 '!AC972</f>
        <v>-29.498519999999985</v>
      </c>
      <c r="W128" s="81"/>
      <c r="X128" s="81"/>
      <c r="Y128" s="81"/>
      <c r="AG128" s="81"/>
      <c r="AH128" s="81"/>
      <c r="AI128" s="81"/>
      <c r="AJ128" s="81"/>
      <c r="AK128" s="81"/>
    </row>
    <row r="129" spans="1:37" s="6" customFormat="1" ht="19.5" hidden="1" thickTop="1" thickBot="1" x14ac:dyDescent="0.3">
      <c r="A129" s="6" t="str">
        <f>'3500 '!A973</f>
        <v>b</v>
      </c>
      <c r="B129" s="69" t="str">
        <f>'3500 '!B973</f>
        <v/>
      </c>
      <c r="C129" s="8" t="str">
        <f>'3500 '!C973</f>
        <v>ხარჯები</v>
      </c>
      <c r="D129" s="9">
        <f>'3500 '!D973</f>
        <v>541</v>
      </c>
      <c r="E129" s="9">
        <f>'3500 '!E973</f>
        <v>317.12299999999999</v>
      </c>
      <c r="F129" s="41">
        <f>'3500 '!F973</f>
        <v>303.10000000000002</v>
      </c>
      <c r="G129" s="41">
        <f>'3500 '!G973</f>
        <v>176.12151999999998</v>
      </c>
      <c r="H129" s="50">
        <f>'3500 '!L973</f>
        <v>0.58106737050478374</v>
      </c>
      <c r="I129" s="9">
        <f>'3500 '!M973</f>
        <v>0</v>
      </c>
      <c r="J129" s="9">
        <f>'3500 '!O973</f>
        <v>88.242999999999995</v>
      </c>
      <c r="K129" s="9">
        <f>'3500 '!S973</f>
        <v>5.3985199999999622</v>
      </c>
      <c r="L129" s="41">
        <f>'3500 '!T973</f>
        <v>126.97848000000005</v>
      </c>
      <c r="M129" s="50">
        <f>'3500 '!U973</f>
        <v>0.55537289947433643</v>
      </c>
      <c r="N129" s="60">
        <f>'3500 '!V973</f>
        <v>141.00148000000002</v>
      </c>
      <c r="O129" s="60">
        <f>'3500 '!W973</f>
        <v>39.5</v>
      </c>
      <c r="P129" s="60">
        <f>'3500 '!X973</f>
        <v>157.4</v>
      </c>
      <c r="Q129" s="60">
        <f>'3500 '!Y973</f>
        <v>170.5</v>
      </c>
      <c r="R129" s="60">
        <f>'3500 '!Z973</f>
        <v>97.3</v>
      </c>
      <c r="S129" s="60">
        <f>'3500 '!AA973</f>
        <v>346.62151999999998</v>
      </c>
      <c r="T129" s="50">
        <f>'3500 '!AB973</f>
        <v>1.0930191755249541</v>
      </c>
      <c r="U129" s="60">
        <f>'3500 '!AC973</f>
        <v>-29.498519999999985</v>
      </c>
      <c r="W129" s="81"/>
      <c r="X129" s="81"/>
      <c r="Y129" s="81"/>
      <c r="AG129" s="81"/>
      <c r="AH129" s="81"/>
      <c r="AI129" s="81"/>
      <c r="AJ129" s="81"/>
      <c r="AK129" s="81"/>
    </row>
    <row r="130" spans="1:37" s="6" customFormat="1" ht="19.5" hidden="1" thickTop="1" thickBot="1" x14ac:dyDescent="0.3">
      <c r="A130" s="6" t="str">
        <f>'3500 '!A974</f>
        <v>b</v>
      </c>
      <c r="B130" s="70" t="str">
        <f>'3500 '!B974</f>
        <v/>
      </c>
      <c r="C130" s="10" t="str">
        <f>'3500 '!C974</f>
        <v>შრომის ანაზღაურება</v>
      </c>
      <c r="D130" s="12">
        <f>'3500 '!D974</f>
        <v>0</v>
      </c>
      <c r="E130" s="12">
        <f>'3500 '!E974</f>
        <v>0</v>
      </c>
      <c r="F130" s="43">
        <f>'3500 '!F974</f>
        <v>0</v>
      </c>
      <c r="G130" s="43">
        <f>'3500 '!G974</f>
        <v>0</v>
      </c>
      <c r="H130" s="52" t="str">
        <f>'3500 '!L974</f>
        <v/>
      </c>
      <c r="I130" s="12">
        <f>'3500 '!M974</f>
        <v>0</v>
      </c>
      <c r="J130" s="12">
        <f>'3500 '!O974</f>
        <v>0</v>
      </c>
      <c r="K130" s="12">
        <f>'3500 '!S974</f>
        <v>0</v>
      </c>
      <c r="L130" s="43">
        <f>'3500 '!T974</f>
        <v>0</v>
      </c>
      <c r="M130" s="52" t="str">
        <f>'3500 '!U974</f>
        <v/>
      </c>
      <c r="N130" s="62">
        <f>'3500 '!V974</f>
        <v>0</v>
      </c>
      <c r="O130" s="62">
        <f>'3500 '!W974</f>
        <v>0</v>
      </c>
      <c r="P130" s="62">
        <f>'3500 '!X974</f>
        <v>0</v>
      </c>
      <c r="Q130" s="62">
        <f>'3500 '!Y974</f>
        <v>0</v>
      </c>
      <c r="R130" s="62">
        <f>'3500 '!Z974</f>
        <v>0</v>
      </c>
      <c r="S130" s="62">
        <f>'3500 '!AA974</f>
        <v>0</v>
      </c>
      <c r="T130" s="52" t="str">
        <f>'3500 '!AB974</f>
        <v/>
      </c>
      <c r="U130" s="62">
        <f>'3500 '!AC974</f>
        <v>0</v>
      </c>
      <c r="W130" s="81"/>
      <c r="X130" s="81"/>
      <c r="Y130" s="81"/>
      <c r="AG130" s="81"/>
      <c r="AH130" s="81"/>
      <c r="AI130" s="81"/>
      <c r="AJ130" s="81"/>
      <c r="AK130" s="81"/>
    </row>
    <row r="131" spans="1:37" s="6" customFormat="1" ht="19.5" hidden="1" thickTop="1" thickBot="1" x14ac:dyDescent="0.3">
      <c r="A131" s="6" t="str">
        <f>'3500 '!A975</f>
        <v>b</v>
      </c>
      <c r="B131" s="70" t="str">
        <f>'3500 '!B975</f>
        <v/>
      </c>
      <c r="C131" s="10" t="str">
        <f>'3500 '!C975</f>
        <v>საქონელი და მომსახურება</v>
      </c>
      <c r="D131" s="11">
        <f>'3500 '!D975</f>
        <v>51</v>
      </c>
      <c r="E131" s="11">
        <f>'3500 '!E975</f>
        <v>51</v>
      </c>
      <c r="F131" s="42">
        <f>'3500 '!F975</f>
        <v>51</v>
      </c>
      <c r="G131" s="42">
        <f>'3500 '!G975</f>
        <v>37.814</v>
      </c>
      <c r="H131" s="51">
        <f>'3500 '!L975</f>
        <v>0.74145098039215684</v>
      </c>
      <c r="I131" s="11">
        <f>'3500 '!M975</f>
        <v>0</v>
      </c>
      <c r="J131" s="11">
        <f>'3500 '!O975</f>
        <v>4.2070000000000007</v>
      </c>
      <c r="K131" s="11">
        <f>'3500 '!S975</f>
        <v>4.2070000000000007</v>
      </c>
      <c r="L131" s="42">
        <f>'3500 '!T975</f>
        <v>13.186</v>
      </c>
      <c r="M131" s="51">
        <f>'3500 '!U975</f>
        <v>0.74145098039215684</v>
      </c>
      <c r="N131" s="61">
        <f>'3500 '!V975</f>
        <v>13.186</v>
      </c>
      <c r="O131" s="61">
        <f>'3500 '!W975</f>
        <v>4.2</v>
      </c>
      <c r="P131" s="61">
        <f>'3500 '!X975</f>
        <v>25.5</v>
      </c>
      <c r="Q131" s="61">
        <f>'3500 '!Y975</f>
        <v>12.5</v>
      </c>
      <c r="R131" s="61">
        <f>'3500 '!Z975</f>
        <v>0</v>
      </c>
      <c r="S131" s="61">
        <f>'3500 '!AA975</f>
        <v>50.314</v>
      </c>
      <c r="T131" s="51">
        <f>'3500 '!AB975</f>
        <v>0.98654901960784314</v>
      </c>
      <c r="U131" s="61">
        <f>'3500 '!AC975</f>
        <v>0.68599999999999994</v>
      </c>
      <c r="W131" s="81"/>
      <c r="X131" s="81"/>
      <c r="Y131" s="81"/>
      <c r="AG131" s="81"/>
      <c r="AH131" s="81"/>
      <c r="AI131" s="81"/>
      <c r="AJ131" s="81"/>
      <c r="AK131" s="81"/>
    </row>
    <row r="132" spans="1:37" s="6" customFormat="1" ht="19.5" hidden="1" thickTop="1" thickBot="1" x14ac:dyDescent="0.3">
      <c r="A132" s="6" t="str">
        <f>'3500 '!A976</f>
        <v>b</v>
      </c>
      <c r="B132" s="70" t="str">
        <f>'3500 '!B976</f>
        <v/>
      </c>
      <c r="C132" s="10" t="str">
        <f>'3500 '!C976</f>
        <v>პროცენტი</v>
      </c>
      <c r="D132" s="12">
        <f>'3500 '!D976</f>
        <v>0</v>
      </c>
      <c r="E132" s="12">
        <f>'3500 '!E976</f>
        <v>0</v>
      </c>
      <c r="F132" s="43">
        <f>'3500 '!F976</f>
        <v>0</v>
      </c>
      <c r="G132" s="43">
        <f>'3500 '!G976</f>
        <v>0</v>
      </c>
      <c r="H132" s="52" t="str">
        <f>'3500 '!L976</f>
        <v/>
      </c>
      <c r="I132" s="12">
        <f>'3500 '!M976</f>
        <v>0</v>
      </c>
      <c r="J132" s="12">
        <f>'3500 '!O976</f>
        <v>0</v>
      </c>
      <c r="K132" s="12">
        <f>'3500 '!S976</f>
        <v>0</v>
      </c>
      <c r="L132" s="43">
        <f>'3500 '!T976</f>
        <v>0</v>
      </c>
      <c r="M132" s="52" t="str">
        <f>'3500 '!U976</f>
        <v/>
      </c>
      <c r="N132" s="62">
        <f>'3500 '!V976</f>
        <v>0</v>
      </c>
      <c r="O132" s="62">
        <f>'3500 '!W976</f>
        <v>0</v>
      </c>
      <c r="P132" s="62">
        <f>'3500 '!X976</f>
        <v>0</v>
      </c>
      <c r="Q132" s="62">
        <f>'3500 '!Y976</f>
        <v>0</v>
      </c>
      <c r="R132" s="62">
        <f>'3500 '!Z976</f>
        <v>0</v>
      </c>
      <c r="S132" s="62">
        <f>'3500 '!AA976</f>
        <v>0</v>
      </c>
      <c r="T132" s="52" t="str">
        <f>'3500 '!AB976</f>
        <v/>
      </c>
      <c r="U132" s="62">
        <f>'3500 '!AC976</f>
        <v>0</v>
      </c>
      <c r="W132" s="81"/>
      <c r="X132" s="81"/>
      <c r="Y132" s="81"/>
      <c r="AG132" s="81"/>
      <c r="AH132" s="81"/>
      <c r="AI132" s="81"/>
      <c r="AJ132" s="81"/>
      <c r="AK132" s="81"/>
    </row>
    <row r="133" spans="1:37" s="6" customFormat="1" ht="19.5" hidden="1" thickTop="1" thickBot="1" x14ac:dyDescent="0.3">
      <c r="A133" s="6" t="str">
        <f>'3500 '!A977</f>
        <v>b</v>
      </c>
      <c r="B133" s="70" t="str">
        <f>'3500 '!B977</f>
        <v/>
      </c>
      <c r="C133" s="10" t="str">
        <f>'3500 '!C977</f>
        <v>სუბსიდიები</v>
      </c>
      <c r="D133" s="12">
        <f>'3500 '!D977</f>
        <v>0</v>
      </c>
      <c r="E133" s="12">
        <f>'3500 '!E977</f>
        <v>0</v>
      </c>
      <c r="F133" s="43">
        <f>'3500 '!F977</f>
        <v>0</v>
      </c>
      <c r="G133" s="43">
        <f>'3500 '!G977</f>
        <v>0</v>
      </c>
      <c r="H133" s="52" t="str">
        <f>'3500 '!L977</f>
        <v/>
      </c>
      <c r="I133" s="12">
        <f>'3500 '!M977</f>
        <v>0</v>
      </c>
      <c r="J133" s="12">
        <f>'3500 '!O977</f>
        <v>0</v>
      </c>
      <c r="K133" s="12">
        <f>'3500 '!S977</f>
        <v>0</v>
      </c>
      <c r="L133" s="43">
        <f>'3500 '!T977</f>
        <v>0</v>
      </c>
      <c r="M133" s="52" t="str">
        <f>'3500 '!U977</f>
        <v/>
      </c>
      <c r="N133" s="62">
        <f>'3500 '!V977</f>
        <v>0</v>
      </c>
      <c r="O133" s="62">
        <f>'3500 '!W977</f>
        <v>0</v>
      </c>
      <c r="P133" s="62">
        <f>'3500 '!X977</f>
        <v>0</v>
      </c>
      <c r="Q133" s="62">
        <f>'3500 '!Y977</f>
        <v>0</v>
      </c>
      <c r="R133" s="62">
        <f>'3500 '!Z977</f>
        <v>0</v>
      </c>
      <c r="S133" s="62">
        <f>'3500 '!AA977</f>
        <v>0</v>
      </c>
      <c r="T133" s="52" t="str">
        <f>'3500 '!AB977</f>
        <v/>
      </c>
      <c r="U133" s="62">
        <f>'3500 '!AC977</f>
        <v>0</v>
      </c>
      <c r="W133" s="81"/>
      <c r="X133" s="81"/>
      <c r="Y133" s="81"/>
      <c r="AG133" s="81"/>
      <c r="AH133" s="81"/>
      <c r="AI133" s="81"/>
      <c r="AJ133" s="81"/>
      <c r="AK133" s="81"/>
    </row>
    <row r="134" spans="1:37" s="6" customFormat="1" ht="19.5" hidden="1" thickTop="1" thickBot="1" x14ac:dyDescent="0.3">
      <c r="A134" s="6" t="str">
        <f>'3500 '!A978</f>
        <v>b</v>
      </c>
      <c r="B134" s="70" t="str">
        <f>'3500 '!B978</f>
        <v/>
      </c>
      <c r="C134" s="10" t="str">
        <f>'3500 '!C978</f>
        <v>გრანტები</v>
      </c>
      <c r="D134" s="12">
        <f>'3500 '!D978</f>
        <v>0</v>
      </c>
      <c r="E134" s="12">
        <f>'3500 '!E978</f>
        <v>0</v>
      </c>
      <c r="F134" s="43">
        <f>'3500 '!F978</f>
        <v>0</v>
      </c>
      <c r="G134" s="43">
        <f>'3500 '!G978</f>
        <v>0</v>
      </c>
      <c r="H134" s="52" t="str">
        <f>'3500 '!L978</f>
        <v/>
      </c>
      <c r="I134" s="12">
        <f>'3500 '!M978</f>
        <v>0</v>
      </c>
      <c r="J134" s="12">
        <f>'3500 '!O978</f>
        <v>0</v>
      </c>
      <c r="K134" s="12">
        <f>'3500 '!S978</f>
        <v>0</v>
      </c>
      <c r="L134" s="43">
        <f>'3500 '!T978</f>
        <v>0</v>
      </c>
      <c r="M134" s="52" t="str">
        <f>'3500 '!U978</f>
        <v/>
      </c>
      <c r="N134" s="62">
        <f>'3500 '!V978</f>
        <v>0</v>
      </c>
      <c r="O134" s="62">
        <f>'3500 '!W978</f>
        <v>0</v>
      </c>
      <c r="P134" s="62">
        <f>'3500 '!X978</f>
        <v>0</v>
      </c>
      <c r="Q134" s="62">
        <f>'3500 '!Y978</f>
        <v>0</v>
      </c>
      <c r="R134" s="62">
        <f>'3500 '!Z978</f>
        <v>0</v>
      </c>
      <c r="S134" s="62">
        <f>'3500 '!AA978</f>
        <v>0</v>
      </c>
      <c r="T134" s="52" t="str">
        <f>'3500 '!AB978</f>
        <v/>
      </c>
      <c r="U134" s="62">
        <f>'3500 '!AC978</f>
        <v>0</v>
      </c>
      <c r="W134" s="81"/>
      <c r="X134" s="81"/>
      <c r="Y134" s="81"/>
      <c r="AG134" s="81"/>
      <c r="AH134" s="81"/>
      <c r="AI134" s="81"/>
      <c r="AJ134" s="81"/>
      <c r="AK134" s="81"/>
    </row>
    <row r="135" spans="1:37" s="6" customFormat="1" ht="19.5" hidden="1" thickTop="1" thickBot="1" x14ac:dyDescent="0.3">
      <c r="A135" s="6" t="str">
        <f>'3500 '!A979</f>
        <v>b</v>
      </c>
      <c r="B135" s="70" t="str">
        <f>'3500 '!B979</f>
        <v/>
      </c>
      <c r="C135" s="10" t="str">
        <f>'3500 '!C979</f>
        <v>სოციალური უზრუნველყოფა</v>
      </c>
      <c r="D135" s="11">
        <f>'3500 '!D979</f>
        <v>490</v>
      </c>
      <c r="E135" s="11">
        <f>'3500 '!E979</f>
        <v>266.12299999999999</v>
      </c>
      <c r="F135" s="42">
        <f>'3500 '!F979</f>
        <v>252.1</v>
      </c>
      <c r="G135" s="42">
        <f>'3500 '!G979</f>
        <v>138.30751999999998</v>
      </c>
      <c r="H135" s="51">
        <f>'3500 '!L979</f>
        <v>0.54862165807219354</v>
      </c>
      <c r="I135" s="11">
        <f>'3500 '!M979</f>
        <v>0</v>
      </c>
      <c r="J135" s="11">
        <f>'3500 '!O979</f>
        <v>84.036000000000001</v>
      </c>
      <c r="K135" s="11">
        <f>'3500 '!S979</f>
        <v>1.1915199999999686</v>
      </c>
      <c r="L135" s="42">
        <f>'3500 '!T979</f>
        <v>113.79248000000001</v>
      </c>
      <c r="M135" s="51">
        <f>'3500 '!U979</f>
        <v>0.51971276439841718</v>
      </c>
      <c r="N135" s="61">
        <f>'3500 '!V979</f>
        <v>127.81548000000001</v>
      </c>
      <c r="O135" s="61">
        <f>'3500 '!W979</f>
        <v>35.299999999999997</v>
      </c>
      <c r="P135" s="61">
        <f>'3500 '!X979</f>
        <v>131.9</v>
      </c>
      <c r="Q135" s="61">
        <f>'3500 '!Y979</f>
        <v>158</v>
      </c>
      <c r="R135" s="61">
        <f>'3500 '!Z979</f>
        <v>97.3</v>
      </c>
      <c r="S135" s="61">
        <f>'3500 '!AA979</f>
        <v>296.30751999999995</v>
      </c>
      <c r="T135" s="51">
        <f>'3500 '!AB979</f>
        <v>1.1134231915317352</v>
      </c>
      <c r="U135" s="61">
        <f>'3500 '!AC979</f>
        <v>-30.184519999999964</v>
      </c>
      <c r="W135" s="81"/>
      <c r="X135" s="81"/>
      <c r="Y135" s="81"/>
      <c r="AG135" s="81"/>
      <c r="AH135" s="81"/>
      <c r="AI135" s="81"/>
      <c r="AJ135" s="81"/>
      <c r="AK135" s="81"/>
    </row>
    <row r="136" spans="1:37" s="6" customFormat="1" ht="19.5" hidden="1" thickTop="1" thickBot="1" x14ac:dyDescent="0.3">
      <c r="A136" s="6" t="str">
        <f>'3500 '!A980</f>
        <v>b</v>
      </c>
      <c r="B136" s="70" t="str">
        <f>'3500 '!B980</f>
        <v/>
      </c>
      <c r="C136" s="10" t="str">
        <f>'3500 '!C980</f>
        <v>სხვა ხარჯები</v>
      </c>
      <c r="D136" s="12">
        <f>'3500 '!D980</f>
        <v>0</v>
      </c>
      <c r="E136" s="12">
        <f>'3500 '!E980</f>
        <v>0</v>
      </c>
      <c r="F136" s="43">
        <f>'3500 '!F980</f>
        <v>0</v>
      </c>
      <c r="G136" s="43">
        <f>'3500 '!G980</f>
        <v>0</v>
      </c>
      <c r="H136" s="52" t="str">
        <f>'3500 '!L980</f>
        <v/>
      </c>
      <c r="I136" s="12">
        <f>'3500 '!M980</f>
        <v>0</v>
      </c>
      <c r="J136" s="12">
        <f>'3500 '!O980</f>
        <v>0</v>
      </c>
      <c r="K136" s="12">
        <f>'3500 '!S980</f>
        <v>0</v>
      </c>
      <c r="L136" s="43">
        <f>'3500 '!T980</f>
        <v>0</v>
      </c>
      <c r="M136" s="52" t="str">
        <f>'3500 '!U980</f>
        <v/>
      </c>
      <c r="N136" s="62">
        <f>'3500 '!V980</f>
        <v>0</v>
      </c>
      <c r="O136" s="62">
        <f>'3500 '!W980</f>
        <v>0</v>
      </c>
      <c r="P136" s="62">
        <f>'3500 '!X980</f>
        <v>0</v>
      </c>
      <c r="Q136" s="62">
        <f>'3500 '!Y980</f>
        <v>0</v>
      </c>
      <c r="R136" s="62">
        <f>'3500 '!Z980</f>
        <v>0</v>
      </c>
      <c r="S136" s="62">
        <f>'3500 '!AA980</f>
        <v>0</v>
      </c>
      <c r="T136" s="52" t="str">
        <f>'3500 '!AB980</f>
        <v/>
      </c>
      <c r="U136" s="62">
        <f>'3500 '!AC980</f>
        <v>0</v>
      </c>
      <c r="W136" s="81"/>
      <c r="X136" s="81"/>
      <c r="Y136" s="81"/>
      <c r="AG136" s="81"/>
      <c r="AH136" s="81"/>
      <c r="AI136" s="81"/>
      <c r="AJ136" s="81"/>
      <c r="AK136" s="81"/>
    </row>
    <row r="137" spans="1:37" s="6" customFormat="1" ht="16.5" hidden="1" thickTop="1" thickBot="1" x14ac:dyDescent="0.3">
      <c r="A137" s="6" t="str">
        <f>'3500 '!A981</f>
        <v>b</v>
      </c>
      <c r="B137" s="69" t="str">
        <f>'3500 '!B981</f>
        <v/>
      </c>
      <c r="C137" s="13" t="str">
        <f>'3500 '!C981</f>
        <v>არაფინანსური აქტივების ზრდა</v>
      </c>
      <c r="D137" s="14">
        <f>'3500 '!D981</f>
        <v>0</v>
      </c>
      <c r="E137" s="14">
        <f>'3500 '!E981</f>
        <v>0</v>
      </c>
      <c r="F137" s="44">
        <f>'3500 '!F981</f>
        <v>0</v>
      </c>
      <c r="G137" s="44">
        <f>'3500 '!G981</f>
        <v>0</v>
      </c>
      <c r="H137" s="53" t="str">
        <f>'3500 '!L981</f>
        <v/>
      </c>
      <c r="I137" s="14">
        <f>'3500 '!M981</f>
        <v>0</v>
      </c>
      <c r="J137" s="14">
        <f>'3500 '!O981</f>
        <v>0</v>
      </c>
      <c r="K137" s="14">
        <f>'3500 '!S981</f>
        <v>0</v>
      </c>
      <c r="L137" s="44">
        <f>'3500 '!T981</f>
        <v>0</v>
      </c>
      <c r="M137" s="53" t="str">
        <f>'3500 '!U981</f>
        <v/>
      </c>
      <c r="N137" s="63">
        <f>'3500 '!V981</f>
        <v>0</v>
      </c>
      <c r="O137" s="63">
        <f>'3500 '!W981</f>
        <v>0</v>
      </c>
      <c r="P137" s="63">
        <f>'3500 '!X981</f>
        <v>0</v>
      </c>
      <c r="Q137" s="63">
        <f>'3500 '!Y981</f>
        <v>0</v>
      </c>
      <c r="R137" s="63">
        <f>'3500 '!Z981</f>
        <v>0</v>
      </c>
      <c r="S137" s="63">
        <f>'3500 '!AA981</f>
        <v>0</v>
      </c>
      <c r="T137" s="53" t="str">
        <f>'3500 '!AB981</f>
        <v/>
      </c>
      <c r="U137" s="63">
        <f>'3500 '!AC981</f>
        <v>0</v>
      </c>
      <c r="W137" s="81"/>
      <c r="X137" s="81"/>
      <c r="Y137" s="81"/>
      <c r="AG137" s="81"/>
      <c r="AH137" s="81"/>
      <c r="AI137" s="81"/>
      <c r="AJ137" s="81"/>
      <c r="AK137" s="81"/>
    </row>
    <row r="138" spans="1:37" s="6" customFormat="1" ht="16.5" hidden="1" thickTop="1" thickBot="1" x14ac:dyDescent="0.3">
      <c r="A138" s="6" t="str">
        <f>'3500 '!A982</f>
        <v>b</v>
      </c>
      <c r="B138" s="69" t="str">
        <f>'3500 '!B982</f>
        <v/>
      </c>
      <c r="C138" s="13" t="str">
        <f>'3500 '!C982</f>
        <v>ფინანსური აქტივების ზრდა</v>
      </c>
      <c r="D138" s="14">
        <f>'3500 '!D982</f>
        <v>0</v>
      </c>
      <c r="E138" s="14">
        <f>'3500 '!E982</f>
        <v>0</v>
      </c>
      <c r="F138" s="44">
        <f>'3500 '!F982</f>
        <v>0</v>
      </c>
      <c r="G138" s="44">
        <f>'3500 '!G982</f>
        <v>0</v>
      </c>
      <c r="H138" s="53" t="str">
        <f>'3500 '!L982</f>
        <v/>
      </c>
      <c r="I138" s="14">
        <f>'3500 '!M982</f>
        <v>0</v>
      </c>
      <c r="J138" s="14">
        <f>'3500 '!O982</f>
        <v>0</v>
      </c>
      <c r="K138" s="14">
        <f>'3500 '!S982</f>
        <v>0</v>
      </c>
      <c r="L138" s="44">
        <f>'3500 '!T982</f>
        <v>0</v>
      </c>
      <c r="M138" s="53" t="str">
        <f>'3500 '!U982</f>
        <v/>
      </c>
      <c r="N138" s="63">
        <f>'3500 '!V982</f>
        <v>0</v>
      </c>
      <c r="O138" s="63">
        <f>'3500 '!W982</f>
        <v>0</v>
      </c>
      <c r="P138" s="63">
        <f>'3500 '!X982</f>
        <v>0</v>
      </c>
      <c r="Q138" s="63">
        <f>'3500 '!Y982</f>
        <v>0</v>
      </c>
      <c r="R138" s="63">
        <f>'3500 '!Z982</f>
        <v>0</v>
      </c>
      <c r="S138" s="63">
        <f>'3500 '!AA982</f>
        <v>0</v>
      </c>
      <c r="T138" s="53" t="str">
        <f>'3500 '!AB982</f>
        <v/>
      </c>
      <c r="U138" s="63">
        <f>'3500 '!AC982</f>
        <v>0</v>
      </c>
      <c r="W138" s="81"/>
      <c r="X138" s="81"/>
      <c r="Y138" s="81"/>
      <c r="AG138" s="81"/>
      <c r="AH138" s="81"/>
      <c r="AI138" s="81"/>
      <c r="AJ138" s="81"/>
      <c r="AK138" s="81"/>
    </row>
    <row r="139" spans="1:37" s="6" customFormat="1" ht="16.5" hidden="1" thickTop="1" thickBot="1" x14ac:dyDescent="0.3">
      <c r="A139" s="6" t="str">
        <f>'3500 '!A983</f>
        <v>b</v>
      </c>
      <c r="B139" s="71" t="str">
        <f>'3500 '!B983</f>
        <v/>
      </c>
      <c r="C139" s="17" t="str">
        <f>'3500 '!C983</f>
        <v>ვალდებულებების კლება</v>
      </c>
      <c r="D139" s="18">
        <f>'3500 '!D983</f>
        <v>0</v>
      </c>
      <c r="E139" s="18">
        <f>'3500 '!E983</f>
        <v>0</v>
      </c>
      <c r="F139" s="46">
        <f>'3500 '!F983</f>
        <v>0</v>
      </c>
      <c r="G139" s="46">
        <f>'3500 '!G983</f>
        <v>0</v>
      </c>
      <c r="H139" s="55" t="str">
        <f>'3500 '!L983</f>
        <v/>
      </c>
      <c r="I139" s="18">
        <f>'3500 '!M983</f>
        <v>0</v>
      </c>
      <c r="J139" s="18">
        <f>'3500 '!O983</f>
        <v>0</v>
      </c>
      <c r="K139" s="18">
        <f>'3500 '!S983</f>
        <v>0</v>
      </c>
      <c r="L139" s="46">
        <f>'3500 '!T983</f>
        <v>0</v>
      </c>
      <c r="M139" s="55" t="str">
        <f>'3500 '!U983</f>
        <v/>
      </c>
      <c r="N139" s="65">
        <f>'3500 '!V983</f>
        <v>0</v>
      </c>
      <c r="O139" s="65">
        <f>'3500 '!W983</f>
        <v>0</v>
      </c>
      <c r="P139" s="65">
        <f>'3500 '!X983</f>
        <v>0</v>
      </c>
      <c r="Q139" s="65">
        <f>'3500 '!Y983</f>
        <v>0</v>
      </c>
      <c r="R139" s="65">
        <f>'3500 '!Z983</f>
        <v>0</v>
      </c>
      <c r="S139" s="65">
        <f>'3500 '!AA983</f>
        <v>0</v>
      </c>
      <c r="T139" s="55" t="str">
        <f>'3500 '!AB983</f>
        <v/>
      </c>
      <c r="U139" s="65">
        <f>'3500 '!AC983</f>
        <v>0</v>
      </c>
      <c r="W139" s="81"/>
      <c r="X139" s="81"/>
      <c r="Y139" s="81"/>
      <c r="AG139" s="81"/>
      <c r="AH139" s="81"/>
      <c r="AI139" s="81"/>
      <c r="AJ139" s="81"/>
      <c r="AK139" s="81"/>
    </row>
    <row r="140" spans="1:37" s="6" customFormat="1" ht="35.25" customHeight="1" thickTop="1" thickBot="1" x14ac:dyDescent="0.3">
      <c r="A140" s="6" t="str">
        <f>'3500 '!A996</f>
        <v>a</v>
      </c>
      <c r="B140" s="67" t="str">
        <f>'3500 '!B996</f>
        <v>35 03 02 11</v>
      </c>
      <c r="C140" s="19" t="str">
        <f>'3500 '!C996</f>
        <v>ჯანმრთელობის ხელშეწყობის პროგრამა</v>
      </c>
      <c r="D140" s="7">
        <f>'3500 '!D996</f>
        <v>200</v>
      </c>
      <c r="E140" s="7">
        <f>'3500 '!E996</f>
        <v>200</v>
      </c>
      <c r="F140" s="40">
        <f>'3500 '!F996</f>
        <v>76.599999999999994</v>
      </c>
      <c r="G140" s="40">
        <f>'3500 '!G996</f>
        <v>0</v>
      </c>
      <c r="H140" s="49">
        <f>'3500 '!L996</f>
        <v>0</v>
      </c>
      <c r="I140" s="7">
        <f>'3500 '!M996</f>
        <v>0</v>
      </c>
      <c r="J140" s="7">
        <f>'3500 '!O996</f>
        <v>0</v>
      </c>
      <c r="K140" s="7">
        <f>'3500 '!S996</f>
        <v>0</v>
      </c>
      <c r="L140" s="40">
        <f>'3500 '!T996</f>
        <v>76.599999999999994</v>
      </c>
      <c r="M140" s="49">
        <f>'3500 '!U996</f>
        <v>0</v>
      </c>
      <c r="N140" s="59">
        <f>'3500 '!V996</f>
        <v>200</v>
      </c>
      <c r="O140" s="59">
        <f>'3500 '!W996</f>
        <v>50</v>
      </c>
      <c r="P140" s="59">
        <f>'3500 '!X996</f>
        <v>76.599999999999994</v>
      </c>
      <c r="Q140" s="59">
        <f>'3500 '!Y996</f>
        <v>127</v>
      </c>
      <c r="R140" s="59">
        <f>'3500 '!Z996</f>
        <v>123.4</v>
      </c>
      <c r="S140" s="59">
        <f>'3500 '!AA996</f>
        <v>127</v>
      </c>
      <c r="T140" s="49">
        <f>'3500 '!AB996</f>
        <v>0.63500000000000001</v>
      </c>
      <c r="U140" s="59">
        <f>'3500 '!AC996</f>
        <v>73</v>
      </c>
      <c r="W140" s="81"/>
      <c r="X140" s="81"/>
      <c r="Y140" s="81"/>
      <c r="AG140" s="81"/>
      <c r="AH140" s="81"/>
      <c r="AI140" s="81"/>
      <c r="AJ140" s="81"/>
      <c r="AK140" s="81"/>
    </row>
    <row r="141" spans="1:37" s="6" customFormat="1" ht="18.75" hidden="1" thickTop="1" x14ac:dyDescent="0.25">
      <c r="A141" s="6" t="str">
        <f>'3500 '!A997</f>
        <v>b</v>
      </c>
      <c r="B141" s="69" t="str">
        <f>'3500 '!B997</f>
        <v/>
      </c>
      <c r="C141" s="8" t="str">
        <f>'3500 '!C997</f>
        <v>ხარჯები</v>
      </c>
      <c r="D141" s="9">
        <f>'3500 '!D997</f>
        <v>200</v>
      </c>
      <c r="E141" s="9">
        <f>'3500 '!E997</f>
        <v>200</v>
      </c>
      <c r="F141" s="41">
        <f>'3500 '!F997</f>
        <v>76.599999999999994</v>
      </c>
      <c r="G141" s="41">
        <f>'3500 '!G997</f>
        <v>0</v>
      </c>
      <c r="H141" s="50">
        <f>'3500 '!L997</f>
        <v>0</v>
      </c>
      <c r="I141" s="9">
        <f>'3500 '!M997</f>
        <v>0</v>
      </c>
      <c r="J141" s="9">
        <f>'3500 '!O997</f>
        <v>0</v>
      </c>
      <c r="K141" s="9">
        <f>'3500 '!S997</f>
        <v>0</v>
      </c>
      <c r="L141" s="41">
        <f>'3500 '!T997</f>
        <v>76.599999999999994</v>
      </c>
      <c r="M141" s="50">
        <f>'3500 '!U997</f>
        <v>0</v>
      </c>
      <c r="N141" s="60">
        <f>'3500 '!V997</f>
        <v>200</v>
      </c>
      <c r="O141" s="60">
        <f>'3500 '!W997</f>
        <v>50</v>
      </c>
      <c r="P141" s="60">
        <f>'3500 '!X997</f>
        <v>76.599999999999994</v>
      </c>
      <c r="Q141" s="60">
        <f>'3500 '!Y997</f>
        <v>127</v>
      </c>
      <c r="R141" s="60">
        <f>'3500 '!Z997</f>
        <v>123.4</v>
      </c>
      <c r="S141" s="60">
        <f>'3500 '!AA997</f>
        <v>127</v>
      </c>
      <c r="T141" s="50">
        <f>'3500 '!AB997</f>
        <v>0.63500000000000001</v>
      </c>
      <c r="U141" s="60">
        <f>'3500 '!AC997</f>
        <v>73</v>
      </c>
      <c r="W141" s="81"/>
      <c r="X141" s="81"/>
      <c r="Y141" s="81"/>
      <c r="AG141" s="81"/>
      <c r="AH141" s="81"/>
      <c r="AI141" s="81"/>
      <c r="AJ141" s="81"/>
      <c r="AK141" s="81"/>
    </row>
    <row r="142" spans="1:37" s="6" customFormat="1" ht="18.75" hidden="1" thickTop="1" x14ac:dyDescent="0.25">
      <c r="A142" s="6" t="str">
        <f>'3500 '!A998</f>
        <v>b</v>
      </c>
      <c r="B142" s="70" t="str">
        <f>'3500 '!B998</f>
        <v/>
      </c>
      <c r="C142" s="10" t="str">
        <f>'3500 '!C998</f>
        <v>შრომის ანაზღაურება</v>
      </c>
      <c r="D142" s="12">
        <f>'3500 '!D998</f>
        <v>0</v>
      </c>
      <c r="E142" s="12">
        <f>'3500 '!E998</f>
        <v>0</v>
      </c>
      <c r="F142" s="43">
        <f>'3500 '!F998</f>
        <v>0</v>
      </c>
      <c r="G142" s="43">
        <f>'3500 '!G998</f>
        <v>0</v>
      </c>
      <c r="H142" s="52" t="str">
        <f>'3500 '!L998</f>
        <v/>
      </c>
      <c r="I142" s="12">
        <f>'3500 '!M998</f>
        <v>0</v>
      </c>
      <c r="J142" s="12">
        <f>'3500 '!O998</f>
        <v>0</v>
      </c>
      <c r="K142" s="12">
        <f>'3500 '!S998</f>
        <v>0</v>
      </c>
      <c r="L142" s="43">
        <f>'3500 '!T998</f>
        <v>0</v>
      </c>
      <c r="M142" s="52" t="str">
        <f>'3500 '!U998</f>
        <v/>
      </c>
      <c r="N142" s="62">
        <f>'3500 '!V998</f>
        <v>0</v>
      </c>
      <c r="O142" s="62">
        <f>'3500 '!W998</f>
        <v>0</v>
      </c>
      <c r="P142" s="62">
        <f>'3500 '!X998</f>
        <v>0</v>
      </c>
      <c r="Q142" s="62">
        <f>'3500 '!Y998</f>
        <v>0</v>
      </c>
      <c r="R142" s="62">
        <f>'3500 '!Z998</f>
        <v>0</v>
      </c>
      <c r="S142" s="62">
        <f>'3500 '!AA998</f>
        <v>0</v>
      </c>
      <c r="T142" s="52" t="str">
        <f>'3500 '!AB998</f>
        <v/>
      </c>
      <c r="U142" s="62">
        <f>'3500 '!AC998</f>
        <v>0</v>
      </c>
      <c r="W142" s="81"/>
      <c r="X142" s="81"/>
      <c r="Y142" s="81"/>
      <c r="AG142" s="81"/>
      <c r="AH142" s="81"/>
      <c r="AI142" s="81"/>
      <c r="AJ142" s="81"/>
      <c r="AK142" s="81"/>
    </row>
    <row r="143" spans="1:37" s="6" customFormat="1" ht="18.75" hidden="1" thickTop="1" x14ac:dyDescent="0.25">
      <c r="A143" s="6" t="str">
        <f>'3500 '!A999</f>
        <v>b</v>
      </c>
      <c r="B143" s="70" t="str">
        <f>'3500 '!B999</f>
        <v/>
      </c>
      <c r="C143" s="10" t="str">
        <f>'3500 '!C999</f>
        <v>საქონელი და მომსახურება</v>
      </c>
      <c r="D143" s="11">
        <f>'3500 '!D999</f>
        <v>200</v>
      </c>
      <c r="E143" s="11">
        <f>'3500 '!E999</f>
        <v>200</v>
      </c>
      <c r="F143" s="42">
        <f>'3500 '!F999</f>
        <v>76.599999999999994</v>
      </c>
      <c r="G143" s="42">
        <f>'3500 '!G999</f>
        <v>0</v>
      </c>
      <c r="H143" s="51">
        <f>'3500 '!L999</f>
        <v>0</v>
      </c>
      <c r="I143" s="11">
        <f>'3500 '!M999</f>
        <v>0</v>
      </c>
      <c r="J143" s="11">
        <f>'3500 '!O999</f>
        <v>0</v>
      </c>
      <c r="K143" s="11">
        <f>'3500 '!S999</f>
        <v>0</v>
      </c>
      <c r="L143" s="42">
        <f>'3500 '!T999</f>
        <v>76.599999999999994</v>
      </c>
      <c r="M143" s="51">
        <f>'3500 '!U999</f>
        <v>0</v>
      </c>
      <c r="N143" s="61">
        <f>'3500 '!V999</f>
        <v>200</v>
      </c>
      <c r="O143" s="61">
        <f>'3500 '!W999</f>
        <v>50</v>
      </c>
      <c r="P143" s="61">
        <f>'3500 '!X999</f>
        <v>76.599999999999994</v>
      </c>
      <c r="Q143" s="61">
        <f>'3500 '!Y999</f>
        <v>127</v>
      </c>
      <c r="R143" s="61">
        <f>'3500 '!Z999</f>
        <v>123.4</v>
      </c>
      <c r="S143" s="61">
        <f>'3500 '!AA999</f>
        <v>127</v>
      </c>
      <c r="T143" s="51">
        <f>'3500 '!AB999</f>
        <v>0.63500000000000001</v>
      </c>
      <c r="U143" s="61">
        <f>'3500 '!AC999</f>
        <v>73</v>
      </c>
      <c r="W143" s="81"/>
      <c r="X143" s="81"/>
      <c r="Y143" s="81"/>
      <c r="AG143" s="81"/>
      <c r="AH143" s="81"/>
      <c r="AI143" s="81"/>
      <c r="AJ143" s="81"/>
      <c r="AK143" s="81"/>
    </row>
    <row r="144" spans="1:37" s="6" customFormat="1" ht="18.75" hidden="1" thickTop="1" x14ac:dyDescent="0.25">
      <c r="A144" s="6" t="str">
        <f>'3500 '!A1000</f>
        <v>b</v>
      </c>
      <c r="B144" s="70" t="str">
        <f>'3500 '!B1000</f>
        <v/>
      </c>
      <c r="C144" s="10" t="str">
        <f>'3500 '!C1000</f>
        <v>პროცენტი</v>
      </c>
      <c r="D144" s="12">
        <f>'3500 '!D1000</f>
        <v>0</v>
      </c>
      <c r="E144" s="12">
        <f>'3500 '!E1000</f>
        <v>0</v>
      </c>
      <c r="F144" s="43">
        <f>'3500 '!F1000</f>
        <v>0</v>
      </c>
      <c r="G144" s="43">
        <f>'3500 '!G1000</f>
        <v>0</v>
      </c>
      <c r="H144" s="52" t="str">
        <f>'3500 '!L1000</f>
        <v/>
      </c>
      <c r="I144" s="12">
        <f>'3500 '!M1000</f>
        <v>0</v>
      </c>
      <c r="J144" s="12">
        <f>'3500 '!O1000</f>
        <v>0</v>
      </c>
      <c r="K144" s="12">
        <f>'3500 '!S1000</f>
        <v>0</v>
      </c>
      <c r="L144" s="43">
        <f>'3500 '!T1000</f>
        <v>0</v>
      </c>
      <c r="M144" s="52" t="str">
        <f>'3500 '!U1000</f>
        <v/>
      </c>
      <c r="N144" s="62">
        <f>'3500 '!V1000</f>
        <v>0</v>
      </c>
      <c r="O144" s="62">
        <f>'3500 '!W1000</f>
        <v>0</v>
      </c>
      <c r="P144" s="62">
        <f>'3500 '!X1000</f>
        <v>0</v>
      </c>
      <c r="Q144" s="62">
        <f>'3500 '!Y1000</f>
        <v>0</v>
      </c>
      <c r="R144" s="62">
        <f>'3500 '!Z1000</f>
        <v>0</v>
      </c>
      <c r="S144" s="62">
        <f>'3500 '!AA1000</f>
        <v>0</v>
      </c>
      <c r="T144" s="52" t="str">
        <f>'3500 '!AB1000</f>
        <v/>
      </c>
      <c r="U144" s="62">
        <f>'3500 '!AC1000</f>
        <v>0</v>
      </c>
      <c r="W144" s="81"/>
      <c r="X144" s="81"/>
      <c r="Y144" s="81"/>
      <c r="AG144" s="81"/>
      <c r="AH144" s="81"/>
      <c r="AI144" s="81"/>
      <c r="AJ144" s="81"/>
      <c r="AK144" s="81"/>
    </row>
    <row r="145" spans="1:37" s="6" customFormat="1" ht="18.75" hidden="1" thickTop="1" x14ac:dyDescent="0.25">
      <c r="A145" s="6" t="str">
        <f>'3500 '!A1001</f>
        <v>b</v>
      </c>
      <c r="B145" s="70" t="str">
        <f>'3500 '!B1001</f>
        <v/>
      </c>
      <c r="C145" s="10" t="str">
        <f>'3500 '!C1001</f>
        <v>სუბსიდიები</v>
      </c>
      <c r="D145" s="12">
        <f>'3500 '!D1001</f>
        <v>0</v>
      </c>
      <c r="E145" s="12">
        <f>'3500 '!E1001</f>
        <v>0</v>
      </c>
      <c r="F145" s="43">
        <f>'3500 '!F1001</f>
        <v>0</v>
      </c>
      <c r="G145" s="43">
        <f>'3500 '!G1001</f>
        <v>0</v>
      </c>
      <c r="H145" s="52" t="str">
        <f>'3500 '!L1001</f>
        <v/>
      </c>
      <c r="I145" s="12">
        <f>'3500 '!M1001</f>
        <v>0</v>
      </c>
      <c r="J145" s="12">
        <f>'3500 '!O1001</f>
        <v>0</v>
      </c>
      <c r="K145" s="12">
        <f>'3500 '!S1001</f>
        <v>0</v>
      </c>
      <c r="L145" s="43">
        <f>'3500 '!T1001</f>
        <v>0</v>
      </c>
      <c r="M145" s="52" t="str">
        <f>'3500 '!U1001</f>
        <v/>
      </c>
      <c r="N145" s="62">
        <f>'3500 '!V1001</f>
        <v>0</v>
      </c>
      <c r="O145" s="62">
        <f>'3500 '!W1001</f>
        <v>0</v>
      </c>
      <c r="P145" s="62">
        <f>'3500 '!X1001</f>
        <v>0</v>
      </c>
      <c r="Q145" s="62">
        <f>'3500 '!Y1001</f>
        <v>0</v>
      </c>
      <c r="R145" s="62">
        <f>'3500 '!Z1001</f>
        <v>0</v>
      </c>
      <c r="S145" s="62">
        <f>'3500 '!AA1001</f>
        <v>0</v>
      </c>
      <c r="T145" s="52" t="str">
        <f>'3500 '!AB1001</f>
        <v/>
      </c>
      <c r="U145" s="62">
        <f>'3500 '!AC1001</f>
        <v>0</v>
      </c>
      <c r="W145" s="81"/>
      <c r="X145" s="81"/>
      <c r="Y145" s="81"/>
      <c r="AG145" s="81"/>
      <c r="AH145" s="81"/>
      <c r="AI145" s="81"/>
      <c r="AJ145" s="81"/>
      <c r="AK145" s="81"/>
    </row>
    <row r="146" spans="1:37" s="6" customFormat="1" ht="18.75" hidden="1" thickTop="1" x14ac:dyDescent="0.25">
      <c r="A146" s="6" t="str">
        <f>'3500 '!A1002</f>
        <v>b</v>
      </c>
      <c r="B146" s="70" t="str">
        <f>'3500 '!B1002</f>
        <v/>
      </c>
      <c r="C146" s="10" t="str">
        <f>'3500 '!C1002</f>
        <v>გრანტები</v>
      </c>
      <c r="D146" s="12">
        <f>'3500 '!D1002</f>
        <v>0</v>
      </c>
      <c r="E146" s="12">
        <f>'3500 '!E1002</f>
        <v>0</v>
      </c>
      <c r="F146" s="43">
        <f>'3500 '!F1002</f>
        <v>0</v>
      </c>
      <c r="G146" s="43">
        <f>'3500 '!G1002</f>
        <v>0</v>
      </c>
      <c r="H146" s="52" t="str">
        <f>'3500 '!L1002</f>
        <v/>
      </c>
      <c r="I146" s="12">
        <f>'3500 '!M1002</f>
        <v>0</v>
      </c>
      <c r="J146" s="12">
        <f>'3500 '!O1002</f>
        <v>0</v>
      </c>
      <c r="K146" s="12">
        <f>'3500 '!S1002</f>
        <v>0</v>
      </c>
      <c r="L146" s="43">
        <f>'3500 '!T1002</f>
        <v>0</v>
      </c>
      <c r="M146" s="52" t="str">
        <f>'3500 '!U1002</f>
        <v/>
      </c>
      <c r="N146" s="62">
        <f>'3500 '!V1002</f>
        <v>0</v>
      </c>
      <c r="O146" s="62">
        <f>'3500 '!W1002</f>
        <v>0</v>
      </c>
      <c r="P146" s="62">
        <f>'3500 '!X1002</f>
        <v>0</v>
      </c>
      <c r="Q146" s="62">
        <f>'3500 '!Y1002</f>
        <v>0</v>
      </c>
      <c r="R146" s="62">
        <f>'3500 '!Z1002</f>
        <v>0</v>
      </c>
      <c r="S146" s="62">
        <f>'3500 '!AA1002</f>
        <v>0</v>
      </c>
      <c r="T146" s="52" t="str">
        <f>'3500 '!AB1002</f>
        <v/>
      </c>
      <c r="U146" s="62">
        <f>'3500 '!AC1002</f>
        <v>0</v>
      </c>
      <c r="W146" s="81"/>
      <c r="X146" s="81"/>
      <c r="Y146" s="81"/>
      <c r="AG146" s="81"/>
      <c r="AH146" s="81"/>
      <c r="AI146" s="81"/>
      <c r="AJ146" s="81"/>
      <c r="AK146" s="81"/>
    </row>
    <row r="147" spans="1:37" s="6" customFormat="1" ht="18.75" hidden="1" thickTop="1" x14ac:dyDescent="0.25">
      <c r="A147" s="6" t="str">
        <f>'3500 '!A1003</f>
        <v>b</v>
      </c>
      <c r="B147" s="70" t="str">
        <f>'3500 '!B1003</f>
        <v/>
      </c>
      <c r="C147" s="10" t="str">
        <f>'3500 '!C1003</f>
        <v>სოციალური უზრუნველყოფა</v>
      </c>
      <c r="D147" s="12">
        <f>'3500 '!D1003</f>
        <v>0</v>
      </c>
      <c r="E147" s="12">
        <f>'3500 '!E1003</f>
        <v>0</v>
      </c>
      <c r="F147" s="43">
        <f>'3500 '!F1003</f>
        <v>0</v>
      </c>
      <c r="G147" s="43">
        <f>'3500 '!G1003</f>
        <v>0</v>
      </c>
      <c r="H147" s="52" t="str">
        <f>'3500 '!L1003</f>
        <v/>
      </c>
      <c r="I147" s="12">
        <f>'3500 '!M1003</f>
        <v>0</v>
      </c>
      <c r="J147" s="12">
        <f>'3500 '!O1003</f>
        <v>0</v>
      </c>
      <c r="K147" s="12">
        <f>'3500 '!S1003</f>
        <v>0</v>
      </c>
      <c r="L147" s="43">
        <f>'3500 '!T1003</f>
        <v>0</v>
      </c>
      <c r="M147" s="52" t="str">
        <f>'3500 '!U1003</f>
        <v/>
      </c>
      <c r="N147" s="62">
        <f>'3500 '!V1003</f>
        <v>0</v>
      </c>
      <c r="O147" s="62">
        <f>'3500 '!W1003</f>
        <v>0</v>
      </c>
      <c r="P147" s="62">
        <f>'3500 '!X1003</f>
        <v>0</v>
      </c>
      <c r="Q147" s="62">
        <f>'3500 '!Y1003</f>
        <v>0</v>
      </c>
      <c r="R147" s="62">
        <f>'3500 '!Z1003</f>
        <v>0</v>
      </c>
      <c r="S147" s="62">
        <f>'3500 '!AA1003</f>
        <v>0</v>
      </c>
      <c r="T147" s="52" t="str">
        <f>'3500 '!AB1003</f>
        <v/>
      </c>
      <c r="U147" s="62">
        <f>'3500 '!AC1003</f>
        <v>0</v>
      </c>
      <c r="W147" s="81"/>
      <c r="X147" s="81"/>
      <c r="Y147" s="81"/>
      <c r="AG147" s="81"/>
      <c r="AH147" s="81"/>
      <c r="AI147" s="81"/>
      <c r="AJ147" s="81"/>
      <c r="AK147" s="81"/>
    </row>
    <row r="148" spans="1:37" s="6" customFormat="1" ht="18.75" hidden="1" thickTop="1" x14ac:dyDescent="0.25">
      <c r="A148" s="6" t="str">
        <f>'3500 '!A1004</f>
        <v>b</v>
      </c>
      <c r="B148" s="70" t="str">
        <f>'3500 '!B1004</f>
        <v/>
      </c>
      <c r="C148" s="10" t="str">
        <f>'3500 '!C1004</f>
        <v>სხვა ხარჯები</v>
      </c>
      <c r="D148" s="12">
        <f>'3500 '!D1004</f>
        <v>0</v>
      </c>
      <c r="E148" s="12">
        <f>'3500 '!E1004</f>
        <v>0</v>
      </c>
      <c r="F148" s="43">
        <f>'3500 '!F1004</f>
        <v>0</v>
      </c>
      <c r="G148" s="43">
        <f>'3500 '!G1004</f>
        <v>0</v>
      </c>
      <c r="H148" s="52" t="str">
        <f>'3500 '!L1004</f>
        <v/>
      </c>
      <c r="I148" s="12">
        <f>'3500 '!M1004</f>
        <v>0</v>
      </c>
      <c r="J148" s="12">
        <f>'3500 '!O1004</f>
        <v>0</v>
      </c>
      <c r="K148" s="12">
        <f>'3500 '!S1004</f>
        <v>0</v>
      </c>
      <c r="L148" s="43">
        <f>'3500 '!T1004</f>
        <v>0</v>
      </c>
      <c r="M148" s="52" t="str">
        <f>'3500 '!U1004</f>
        <v/>
      </c>
      <c r="N148" s="62">
        <f>'3500 '!V1004</f>
        <v>0</v>
      </c>
      <c r="O148" s="62">
        <f>'3500 '!W1004</f>
        <v>0</v>
      </c>
      <c r="P148" s="62">
        <f>'3500 '!X1004</f>
        <v>0</v>
      </c>
      <c r="Q148" s="62">
        <f>'3500 '!Y1004</f>
        <v>0</v>
      </c>
      <c r="R148" s="62">
        <f>'3500 '!Z1004</f>
        <v>0</v>
      </c>
      <c r="S148" s="62">
        <f>'3500 '!AA1004</f>
        <v>0</v>
      </c>
      <c r="T148" s="52" t="str">
        <f>'3500 '!AB1004</f>
        <v/>
      </c>
      <c r="U148" s="62">
        <f>'3500 '!AC1004</f>
        <v>0</v>
      </c>
      <c r="W148" s="81"/>
      <c r="X148" s="81"/>
      <c r="Y148" s="81"/>
      <c r="AG148" s="81"/>
      <c r="AH148" s="81"/>
      <c r="AI148" s="81"/>
      <c r="AJ148" s="81"/>
      <c r="AK148" s="81"/>
    </row>
    <row r="149" spans="1:37" s="6" customFormat="1" ht="15.75" hidden="1" thickTop="1" x14ac:dyDescent="0.25">
      <c r="A149" s="6" t="str">
        <f>'3500 '!A1005</f>
        <v>b</v>
      </c>
      <c r="B149" s="69" t="str">
        <f>'3500 '!B1005</f>
        <v/>
      </c>
      <c r="C149" s="13" t="str">
        <f>'3500 '!C1005</f>
        <v>არაფინანსური აქტივების ზრდა</v>
      </c>
      <c r="D149" s="14">
        <f>'3500 '!D1005</f>
        <v>0</v>
      </c>
      <c r="E149" s="14">
        <f>'3500 '!E1005</f>
        <v>0</v>
      </c>
      <c r="F149" s="44">
        <f>'3500 '!F1005</f>
        <v>0</v>
      </c>
      <c r="G149" s="44">
        <f>'3500 '!G1005</f>
        <v>0</v>
      </c>
      <c r="H149" s="53" t="str">
        <f>'3500 '!L1005</f>
        <v/>
      </c>
      <c r="I149" s="14">
        <f>'3500 '!M1005</f>
        <v>0</v>
      </c>
      <c r="J149" s="14">
        <f>'3500 '!O1005</f>
        <v>0</v>
      </c>
      <c r="K149" s="14">
        <f>'3500 '!S1005</f>
        <v>0</v>
      </c>
      <c r="L149" s="44">
        <f>'3500 '!T1005</f>
        <v>0</v>
      </c>
      <c r="M149" s="53" t="str">
        <f>'3500 '!U1005</f>
        <v/>
      </c>
      <c r="N149" s="63">
        <f>'3500 '!V1005</f>
        <v>0</v>
      </c>
      <c r="O149" s="63">
        <f>'3500 '!W1005</f>
        <v>0</v>
      </c>
      <c r="P149" s="63">
        <f>'3500 '!X1005</f>
        <v>0</v>
      </c>
      <c r="Q149" s="63">
        <f>'3500 '!Y1005</f>
        <v>0</v>
      </c>
      <c r="R149" s="63">
        <f>'3500 '!Z1005</f>
        <v>0</v>
      </c>
      <c r="S149" s="63">
        <f>'3500 '!AA1005</f>
        <v>0</v>
      </c>
      <c r="T149" s="53" t="str">
        <f>'3500 '!AB1005</f>
        <v/>
      </c>
      <c r="U149" s="63">
        <f>'3500 '!AC1005</f>
        <v>0</v>
      </c>
      <c r="W149" s="81"/>
      <c r="X149" s="81"/>
      <c r="Y149" s="81"/>
      <c r="AG149" s="81"/>
      <c r="AH149" s="81"/>
      <c r="AI149" s="81"/>
      <c r="AJ149" s="81"/>
      <c r="AK149" s="81"/>
    </row>
    <row r="150" spans="1:37" s="6" customFormat="1" ht="15.75" hidden="1" thickTop="1" x14ac:dyDescent="0.25">
      <c r="A150" s="6" t="str">
        <f>'3500 '!A1006</f>
        <v>b</v>
      </c>
      <c r="B150" s="69" t="str">
        <f>'3500 '!B1006</f>
        <v/>
      </c>
      <c r="C150" s="13" t="str">
        <f>'3500 '!C1006</f>
        <v>ფინანსური აქტივების ზრდა</v>
      </c>
      <c r="D150" s="14">
        <f>'3500 '!D1006</f>
        <v>0</v>
      </c>
      <c r="E150" s="14">
        <f>'3500 '!E1006</f>
        <v>0</v>
      </c>
      <c r="F150" s="44">
        <f>'3500 '!F1006</f>
        <v>0</v>
      </c>
      <c r="G150" s="44">
        <f>'3500 '!G1006</f>
        <v>0</v>
      </c>
      <c r="H150" s="53" t="str">
        <f>'3500 '!L1006</f>
        <v/>
      </c>
      <c r="I150" s="14">
        <f>'3500 '!M1006</f>
        <v>0</v>
      </c>
      <c r="J150" s="14">
        <f>'3500 '!O1006</f>
        <v>0</v>
      </c>
      <c r="K150" s="14">
        <f>'3500 '!S1006</f>
        <v>0</v>
      </c>
      <c r="L150" s="44">
        <f>'3500 '!T1006</f>
        <v>0</v>
      </c>
      <c r="M150" s="53" t="str">
        <f>'3500 '!U1006</f>
        <v/>
      </c>
      <c r="N150" s="63">
        <f>'3500 '!V1006</f>
        <v>0</v>
      </c>
      <c r="O150" s="63">
        <f>'3500 '!W1006</f>
        <v>0</v>
      </c>
      <c r="P150" s="63">
        <f>'3500 '!X1006</f>
        <v>0</v>
      </c>
      <c r="Q150" s="63">
        <f>'3500 '!Y1006</f>
        <v>0</v>
      </c>
      <c r="R150" s="63">
        <f>'3500 '!Z1006</f>
        <v>0</v>
      </c>
      <c r="S150" s="63">
        <f>'3500 '!AA1006</f>
        <v>0</v>
      </c>
      <c r="T150" s="53" t="str">
        <f>'3500 '!AB1006</f>
        <v/>
      </c>
      <c r="U150" s="63">
        <f>'3500 '!AC1006</f>
        <v>0</v>
      </c>
      <c r="W150" s="81"/>
      <c r="X150" s="81"/>
      <c r="Y150" s="81"/>
      <c r="AG150" s="81"/>
      <c r="AH150" s="81"/>
      <c r="AI150" s="81"/>
      <c r="AJ150" s="81"/>
      <c r="AK150" s="81"/>
    </row>
    <row r="151" spans="1:37" s="6" customFormat="1" ht="16.5" hidden="1" thickTop="1" thickBot="1" x14ac:dyDescent="0.3">
      <c r="A151" s="6" t="str">
        <f>'3500 '!A1007</f>
        <v>b</v>
      </c>
      <c r="B151" s="71" t="str">
        <f>'3500 '!B1007</f>
        <v/>
      </c>
      <c r="C151" s="17" t="str">
        <f>'3500 '!C1007</f>
        <v>ვალდებულებების კლება</v>
      </c>
      <c r="D151" s="18">
        <f>'3500 '!D1007</f>
        <v>0</v>
      </c>
      <c r="E151" s="18">
        <f>'3500 '!E1007</f>
        <v>0</v>
      </c>
      <c r="F151" s="46">
        <f>'3500 '!F1007</f>
        <v>0</v>
      </c>
      <c r="G151" s="46">
        <f>'3500 '!G1007</f>
        <v>0</v>
      </c>
      <c r="H151" s="55" t="str">
        <f>'3500 '!L1007</f>
        <v/>
      </c>
      <c r="I151" s="18">
        <f>'3500 '!M1007</f>
        <v>0</v>
      </c>
      <c r="J151" s="18">
        <f>'3500 '!O1007</f>
        <v>0</v>
      </c>
      <c r="K151" s="18">
        <f>'3500 '!S1007</f>
        <v>0</v>
      </c>
      <c r="L151" s="46">
        <f>'3500 '!T1007</f>
        <v>0</v>
      </c>
      <c r="M151" s="55" t="str">
        <f>'3500 '!U1007</f>
        <v/>
      </c>
      <c r="N151" s="65">
        <f>'3500 '!V1007</f>
        <v>0</v>
      </c>
      <c r="O151" s="65">
        <f>'3500 '!W1007</f>
        <v>0</v>
      </c>
      <c r="P151" s="65">
        <f>'3500 '!X1007</f>
        <v>0</v>
      </c>
      <c r="Q151" s="65">
        <f>'3500 '!Y1007</f>
        <v>0</v>
      </c>
      <c r="R151" s="65">
        <f>'3500 '!Z1007</f>
        <v>0</v>
      </c>
      <c r="S151" s="65">
        <f>'3500 '!AA1007</f>
        <v>0</v>
      </c>
      <c r="T151" s="55" t="str">
        <f>'3500 '!AB1007</f>
        <v/>
      </c>
      <c r="U151" s="65">
        <f>'3500 '!AC1007</f>
        <v>0</v>
      </c>
      <c r="W151" s="81"/>
      <c r="X151" s="81"/>
      <c r="Y151" s="81"/>
      <c r="AG151" s="81"/>
      <c r="AH151" s="81"/>
      <c r="AI151" s="81"/>
      <c r="AJ151" s="81"/>
      <c r="AK151" s="81"/>
    </row>
    <row r="152" spans="1:37" ht="15.75" thickTop="1" x14ac:dyDescent="0.25">
      <c r="AI152" s="81"/>
      <c r="AJ152" s="81"/>
      <c r="AK152" s="81"/>
    </row>
    <row r="153" spans="1:37" ht="62.25" customHeight="1" x14ac:dyDescent="0.25">
      <c r="B153" s="168"/>
      <c r="C153" s="168"/>
      <c r="D153" s="169"/>
      <c r="E153" s="168"/>
      <c r="F153" s="168"/>
      <c r="G153" s="168"/>
      <c r="H153" s="168"/>
      <c r="I153" s="169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38"/>
      <c r="V153" s="31"/>
    </row>
    <row r="154" spans="1:37" ht="18.75" customHeigh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38"/>
      <c r="V154" s="31"/>
    </row>
    <row r="155" spans="1:37" ht="34.5" customHeigh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38"/>
      <c r="V155" s="31"/>
    </row>
    <row r="156" spans="1:37" ht="46.5" customHeigh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38"/>
    </row>
    <row r="157" spans="1:37" ht="93.75" customHeight="1" x14ac:dyDescent="0.25">
      <c r="B157" s="168"/>
      <c r="C157" s="168"/>
      <c r="D157" s="170"/>
      <c r="E157" s="168"/>
      <c r="F157" s="168"/>
      <c r="G157" s="168"/>
      <c r="H157" s="168"/>
      <c r="I157" s="170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38"/>
      <c r="V157" s="30"/>
    </row>
    <row r="158" spans="1:37" ht="18.75" x14ac:dyDescent="0.25">
      <c r="B158" s="168"/>
      <c r="C158" s="168"/>
      <c r="D158" s="170"/>
      <c r="E158" s="168"/>
      <c r="F158" s="168"/>
      <c r="G158" s="168"/>
      <c r="H158" s="168"/>
      <c r="I158" s="170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38"/>
    </row>
  </sheetData>
  <autoFilter ref="A3:U151">
    <filterColumn colId="0">
      <filters>
        <filter val="a"/>
      </filters>
    </filterColumn>
  </autoFilter>
  <mergeCells count="5">
    <mergeCell ref="B156:T156"/>
    <mergeCell ref="B154:T155"/>
    <mergeCell ref="B153:T153"/>
    <mergeCell ref="B157:T158"/>
    <mergeCell ref="J2:K2"/>
  </mergeCells>
  <pageMargins left="0.7" right="0.7" top="0.75" bottom="0.75" header="0.3" footer="0.3"/>
  <pageSetup scale="3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E155"/>
  <sheetViews>
    <sheetView zoomScale="70" zoomScaleNormal="70" workbookViewId="0">
      <pane ySplit="3" topLeftCell="A25" activePane="bottomLeft" state="frozen"/>
      <selection pane="bottomLeft" activeCell="P33" sqref="P33"/>
    </sheetView>
  </sheetViews>
  <sheetFormatPr defaultRowHeight="15" x14ac:dyDescent="0.25"/>
  <cols>
    <col min="1" max="1" width="4.42578125" customWidth="1"/>
    <col min="2" max="2" width="11.140625" customWidth="1"/>
    <col min="3" max="3" width="52.140625" customWidth="1"/>
    <col min="4" max="4" width="19" hidden="1" customWidth="1"/>
    <col min="5" max="5" width="16.140625" customWidth="1"/>
    <col min="6" max="6" width="12.42578125" customWidth="1"/>
    <col min="7" max="7" width="13" customWidth="1"/>
    <col min="9" max="9" width="13.85546875" hidden="1" customWidth="1"/>
    <col min="10" max="10" width="11" hidden="1" customWidth="1"/>
    <col min="11" max="11" width="16.5703125" customWidth="1"/>
    <col min="12" max="12" width="22" customWidth="1"/>
    <col min="13" max="13" width="19.7109375" customWidth="1"/>
    <col min="14" max="14" width="23.140625" customWidth="1"/>
    <col min="15" max="15" width="20.5703125" customWidth="1"/>
    <col min="16" max="16" width="23.140625" customWidth="1"/>
  </cols>
  <sheetData>
    <row r="2" spans="1:31" x14ac:dyDescent="0.25">
      <c r="K2" s="75"/>
    </row>
    <row r="3" spans="1:31" s="3" customFormat="1" ht="93" customHeight="1" thickBot="1" x14ac:dyDescent="0.3">
      <c r="B3" s="68" t="str">
        <f>'დაავადებათა კონტროლი'!B3</f>
        <v>პროგრამული კოდი</v>
      </c>
      <c r="C3" s="4" t="str">
        <f>'დაავადებათა კონტროლი'!C3</f>
        <v>დ ა ს ა ხ ე ლ ე ბ ა</v>
      </c>
      <c r="D3" s="4" t="str">
        <f>'დაავადებათა კონტროლი'!D3</f>
        <v>დამტკიცებული საბიუჯეტო</v>
      </c>
      <c r="E3" s="4" t="str">
        <f>'დაავადებათა კონტროლი'!E3</f>
        <v>2015 წლის დაზუსტებული გეგმა</v>
      </c>
      <c r="F3" s="39" t="str">
        <f>'დაავადებათა კონტროლი'!F3</f>
        <v>9 თვის დაზუსტებული გეგმა</v>
      </c>
      <c r="G3" s="39" t="str">
        <f>'დაავადებათა კონტროლი'!G3</f>
        <v>9 თვის საკასო</v>
      </c>
      <c r="H3" s="74" t="str">
        <f>'დაავადებათა კონტროლი'!H3</f>
        <v>9 თვის საკასო 9 თვის  გეგმასთან მიმართებაში %</v>
      </c>
      <c r="I3" s="5" t="str">
        <f>'დაავადებათა კონტროლი'!I3</f>
        <v>სექტემბრის მოსალოდნელი ხარჯი</v>
      </c>
      <c r="J3" s="5" t="str">
        <f>'დაავადებათა კონტროლი'!J3</f>
        <v>მაისი</v>
      </c>
      <c r="K3" s="82" t="str">
        <f>'დაავადებათა კონტროლი'!K3</f>
        <v>სექტემბრის საკასო ხარჯი</v>
      </c>
      <c r="L3" s="39" t="str">
        <f>'დაავადებათა კონტროლი'!L3</f>
        <v>სხვაობა 9 თვის დაზუსტებულ გეგმასა და  9 თვის საკასოს შორის</v>
      </c>
      <c r="M3" s="58" t="str">
        <f>'დაავადებათა კონტროლი'!M3</f>
        <v>9 თვის საკასო წლის  დაზუსტებულ გეგმასთან მიმართებაში %</v>
      </c>
      <c r="N3" s="58" t="str">
        <f>'დაავადებათა კონტროლი'!N3</f>
        <v>სხვაობა 2015 წლის დაზუსტებულ გეგმასა და 9 თვის საკასოს შორის</v>
      </c>
      <c r="O3" s="58" t="str">
        <f>'დაავადებათა კონტროლი'!T3</f>
        <v>წლის მოსალოდნელი ხარჯი 2015 წლის დაზუსტებულ გეგმასთან მიმართებაში</v>
      </c>
      <c r="P3" s="58" t="s">
        <v>271</v>
      </c>
    </row>
    <row r="4" spans="1:31" s="6" customFormat="1" ht="33" thickTop="1" thickBot="1" x14ac:dyDescent="0.3">
      <c r="A4" s="6" t="str">
        <f>'დაავადებათა კონტროლი'!A4</f>
        <v>a</v>
      </c>
      <c r="B4" s="67" t="str">
        <f>'დაავადებათა კონტროლი'!B4</f>
        <v>35 01 03</v>
      </c>
      <c r="C4" s="19" t="s">
        <v>232</v>
      </c>
      <c r="D4" s="7">
        <f>'დაავადებათა კონტროლი'!D4</f>
        <v>8366</v>
      </c>
      <c r="E4" s="7">
        <f>'დაავადებათა კონტროლი'!E4</f>
        <v>7448.97</v>
      </c>
      <c r="F4" s="40">
        <f>'დაავადებათა კონტროლი'!F4</f>
        <v>5539.47</v>
      </c>
      <c r="G4" s="40">
        <f>'დაავადებათა კონტროლი'!G4</f>
        <v>5389.5912400000007</v>
      </c>
      <c r="H4" s="49">
        <f>'დაავადებათა კონტროლი'!H4</f>
        <v>0.97294348376288708</v>
      </c>
      <c r="I4" s="7">
        <f>'დაავადებათა კონტროლი'!I4</f>
        <v>0</v>
      </c>
      <c r="J4" s="7">
        <f>'დაავადებათა კონტროლი'!J4</f>
        <v>569.58089000000007</v>
      </c>
      <c r="K4" s="7">
        <f>'დაავადებათა კონტროლი'!K4</f>
        <v>507.31510000000071</v>
      </c>
      <c r="L4" s="40">
        <f>'დაავადებათა კონტროლი'!L4</f>
        <v>149.8787599999996</v>
      </c>
      <c r="M4" s="49">
        <f>'დაავადებათა კონტროლი'!M4</f>
        <v>0.7235350981410853</v>
      </c>
      <c r="N4" s="59">
        <f>'დაავადებათა კონტროლი'!N4</f>
        <v>2059.3787599999996</v>
      </c>
      <c r="O4" s="49">
        <f>'დაავადებათა კონტროლი'!T4</f>
        <v>0.99573380480791307</v>
      </c>
      <c r="P4" s="59">
        <f>G4+'დაავადებათა კონტროლი'!O4-K4</f>
        <v>7244.5761400000001</v>
      </c>
      <c r="Q4" s="81"/>
      <c r="AA4" s="81"/>
      <c r="AB4" s="81"/>
      <c r="AC4" s="81"/>
      <c r="AD4" s="81"/>
      <c r="AE4" s="81"/>
    </row>
    <row r="5" spans="1:31" s="6" customFormat="1" ht="18.75" thickTop="1" x14ac:dyDescent="0.25">
      <c r="A5" s="6" t="str">
        <f>'დაავადებათა კონტროლი'!A5</f>
        <v>a</v>
      </c>
      <c r="B5" s="69" t="str">
        <f>'დაავადებათა კონტროლი'!B5</f>
        <v/>
      </c>
      <c r="C5" s="8" t="str">
        <f>'დაავადებათა კონტროლი'!C5</f>
        <v>ხარჯები</v>
      </c>
      <c r="D5" s="9">
        <f>'დაავადებათა კონტროლი'!D5</f>
        <v>8266</v>
      </c>
      <c r="E5" s="9">
        <f>'დაავადებათა კონტროლი'!E5</f>
        <v>7237.4059999999999</v>
      </c>
      <c r="F5" s="41">
        <f>'დაავადებათა კონტროლი'!F5</f>
        <v>5327.9059999999999</v>
      </c>
      <c r="G5" s="41">
        <f>'დაავადებათა კონტროლი'!G5</f>
        <v>5181.0334200000007</v>
      </c>
      <c r="H5" s="50">
        <f>'დაავადებათა კონტროლი'!H5</f>
        <v>0.97243333872632154</v>
      </c>
      <c r="I5" s="9">
        <f>'დაავადებათა კონტროლი'!I5</f>
        <v>0</v>
      </c>
      <c r="J5" s="9">
        <f>'დაავადებათა კონტროლი'!J5</f>
        <v>512.20789000000002</v>
      </c>
      <c r="K5" s="9">
        <f>'დაავადებათა კონტროლი'!K5</f>
        <v>500.99358000000029</v>
      </c>
      <c r="L5" s="41">
        <f>'დაავადებათა კონტროლი'!L5</f>
        <v>146.87257999999929</v>
      </c>
      <c r="M5" s="50">
        <f>'დაავადებათა კონტროლი'!M5</f>
        <v>0.71586883753654285</v>
      </c>
      <c r="N5" s="60">
        <f>'დაავადებათა კონტროლი'!N5</f>
        <v>2056.3725799999993</v>
      </c>
      <c r="O5" s="50">
        <f>'დაავადებათა კონტროლი'!T5</f>
        <v>0.99519543604435068</v>
      </c>
      <c r="P5" s="60">
        <f>G5+'დაავადებათა კონტროლი'!O5-K5</f>
        <v>7003.8398400000005</v>
      </c>
      <c r="Q5" s="81"/>
      <c r="AA5" s="81"/>
      <c r="AB5" s="81"/>
      <c r="AC5" s="81"/>
      <c r="AD5" s="81"/>
      <c r="AE5" s="81"/>
    </row>
    <row r="6" spans="1:31" s="6" customFormat="1" ht="18" x14ac:dyDescent="0.25">
      <c r="A6" s="6" t="str">
        <f>'დაავადებათა კონტროლი'!A6</f>
        <v>a</v>
      </c>
      <c r="B6" s="70">
        <f>'დაავადებათა კონტროლი'!B6</f>
        <v>0</v>
      </c>
      <c r="C6" s="34" t="str">
        <f>'დაავადებათა კონტროლი'!C6</f>
        <v>შრომის ანაზღაურება</v>
      </c>
      <c r="D6" s="11">
        <f>'დაავადებათა კონტროლი'!D6</f>
        <v>3080</v>
      </c>
      <c r="E6" s="11">
        <f>'დაავადებათა კონტროლი'!E6</f>
        <v>3305.5</v>
      </c>
      <c r="F6" s="42">
        <f>'დაავადებათა კონტროლი'!F6</f>
        <v>2477</v>
      </c>
      <c r="G6" s="42">
        <f>'დაავადებათა კონტროლი'!G6</f>
        <v>2390.3971800000004</v>
      </c>
      <c r="H6" s="51">
        <f>'დაავადებათა კონტროლი'!H6</f>
        <v>0.96503721437222467</v>
      </c>
      <c r="I6" s="11">
        <f>'დაავადებათა კონტროლი'!I6</f>
        <v>0</v>
      </c>
      <c r="J6" s="11">
        <f>'დაავადებათა კონტროლი'!J6</f>
        <v>271.94943999999992</v>
      </c>
      <c r="K6" s="11">
        <f>'დაავადებათა კონტროლი'!K6</f>
        <v>249.80273000000034</v>
      </c>
      <c r="L6" s="42">
        <f>'დაავადებათა კონტროლი'!L6</f>
        <v>86.60281999999961</v>
      </c>
      <c r="M6" s="51">
        <f>'დაავადებათა კონტროლი'!M6</f>
        <v>0.72315751928603855</v>
      </c>
      <c r="N6" s="61">
        <f>'დაავადებათა კონტროლი'!N6</f>
        <v>915.10281999999961</v>
      </c>
      <c r="O6" s="51">
        <f>'დაავადებათა კონტროლი'!T6</f>
        <v>0.98886618665859938</v>
      </c>
      <c r="P6" s="61">
        <f>G6+'დაავადებათა კონტროლი'!O6-K6</f>
        <v>3002.8944499999998</v>
      </c>
      <c r="Q6" s="81"/>
      <c r="AA6" s="81"/>
      <c r="AB6" s="81"/>
      <c r="AC6" s="81"/>
      <c r="AD6" s="81"/>
      <c r="AE6" s="81"/>
    </row>
    <row r="7" spans="1:31" s="6" customFormat="1" ht="18" x14ac:dyDescent="0.25">
      <c r="A7" s="6" t="str">
        <f>'დაავადებათა კონტროლი'!A7</f>
        <v>a</v>
      </c>
      <c r="B7" s="70">
        <f>'დაავადებათა კონტროლი'!B7</f>
        <v>0</v>
      </c>
      <c r="C7" s="33" t="str">
        <f>'დაავადებათა კონტროლი'!C7</f>
        <v>თანამდებობრივი სარგო</v>
      </c>
      <c r="D7" s="11">
        <f>'დაავადებათა კონტროლი'!D7</f>
        <v>0</v>
      </c>
      <c r="E7" s="11">
        <f>'დაავადებათა კონტროლი'!E7</f>
        <v>0</v>
      </c>
      <c r="F7" s="42">
        <f>'დაავადებათა კონტროლი'!F7</f>
        <v>0</v>
      </c>
      <c r="G7" s="42">
        <f>'დაავადებათა კონტროლი'!G7</f>
        <v>2189.8491800000002</v>
      </c>
      <c r="H7" s="51" t="str">
        <f>'დაავადებათა კონტროლი'!H7</f>
        <v/>
      </c>
      <c r="I7" s="11">
        <f>'დაავადებათა კონტროლი'!I7</f>
        <v>0</v>
      </c>
      <c r="J7" s="11">
        <f>'დაავადებათა კონტროლი'!J7</f>
        <v>243.48943999999995</v>
      </c>
      <c r="K7" s="11">
        <f>'დაავადებათა კონტროლი'!K7</f>
        <v>2189.8491800000002</v>
      </c>
      <c r="L7" s="42" t="str">
        <f>'დაავადებათა კონტროლი'!L7</f>
        <v/>
      </c>
      <c r="M7" s="51" t="str">
        <f>'დაავადებათა კონტროლი'!M7</f>
        <v/>
      </c>
      <c r="N7" s="61" t="str">
        <f>'დაავადებათა კონტროლი'!N7</f>
        <v/>
      </c>
      <c r="O7" s="51" t="str">
        <f>'დაავადებათა კონტროლი'!T7</f>
        <v/>
      </c>
      <c r="P7" s="61">
        <f>G7+'დაავადებათა კონტროლი'!O7-K7</f>
        <v>772.30000000000018</v>
      </c>
      <c r="Q7" s="81"/>
      <c r="AA7" s="81"/>
      <c r="AB7" s="81"/>
      <c r="AC7" s="81"/>
      <c r="AD7" s="81"/>
      <c r="AE7" s="81"/>
    </row>
    <row r="8" spans="1:31" s="6" customFormat="1" ht="18" x14ac:dyDescent="0.25">
      <c r="A8" s="6" t="str">
        <f>'დაავადებათა კონტროლი'!A8</f>
        <v>a</v>
      </c>
      <c r="B8" s="70">
        <f>'დაავადებათა კონტროლი'!B8</f>
        <v>0</v>
      </c>
      <c r="C8" s="33" t="str">
        <f>'დაავადებათა კონტროლი'!C8</f>
        <v>პრემია</v>
      </c>
      <c r="D8" s="11">
        <f>'დაავადებათა კონტროლი'!D8</f>
        <v>0</v>
      </c>
      <c r="E8" s="11">
        <f>'დაავადებათა კონტროლი'!E8</f>
        <v>0</v>
      </c>
      <c r="F8" s="42">
        <f>'დაავადებათა კონტროლი'!F8</f>
        <v>0</v>
      </c>
      <c r="G8" s="42">
        <f>'დაავადებათა კონტროლი'!G8</f>
        <v>100.864</v>
      </c>
      <c r="H8" s="51" t="str">
        <f>'დაავადებათა კონტროლი'!H8</f>
        <v/>
      </c>
      <c r="I8" s="11">
        <f>'დაავადებათა კონტროლი'!I8</f>
        <v>0</v>
      </c>
      <c r="J8" s="11">
        <f>'დაავადებათა კონტროლი'!J8</f>
        <v>0</v>
      </c>
      <c r="K8" s="11">
        <f>'დაავადებათა კონტროლი'!K8</f>
        <v>100.864</v>
      </c>
      <c r="L8" s="42" t="str">
        <f>'დაავადებათა კონტროლი'!L8</f>
        <v/>
      </c>
      <c r="M8" s="51" t="str">
        <f>'დაავადებათა კონტროლი'!M8</f>
        <v/>
      </c>
      <c r="N8" s="61" t="str">
        <f>'დაავადებათა კონტროლი'!N8</f>
        <v/>
      </c>
      <c r="O8" s="51" t="str">
        <f>'დაავადებათა კონტროლი'!T8</f>
        <v/>
      </c>
      <c r="P8" s="61">
        <f>G8+'დაავადებათა კონტროლი'!O8-K8</f>
        <v>0</v>
      </c>
      <c r="Q8" s="81"/>
      <c r="AA8" s="81"/>
      <c r="AB8" s="81"/>
      <c r="AC8" s="81"/>
      <c r="AD8" s="81"/>
      <c r="AE8" s="81"/>
    </row>
    <row r="9" spans="1:31" s="6" customFormat="1" ht="18" x14ac:dyDescent="0.25">
      <c r="A9" s="6" t="str">
        <f>'დაავადებათა კონტროლი'!A9</f>
        <v>a</v>
      </c>
      <c r="B9" s="70">
        <f>'დაავადებათა კონტროლი'!B9</f>
        <v>0</v>
      </c>
      <c r="C9" s="33" t="str">
        <f>'დაავადებათა კონტროლი'!C9</f>
        <v>დანამატი</v>
      </c>
      <c r="D9" s="11">
        <f>'დაავადებათა კონტროლი'!D9</f>
        <v>0</v>
      </c>
      <c r="E9" s="11">
        <f>'დაავადებათა კონტროლი'!E9</f>
        <v>0</v>
      </c>
      <c r="F9" s="42">
        <f>'დაავადებათა კონტროლი'!F9</f>
        <v>0</v>
      </c>
      <c r="G9" s="42">
        <f>'დაავადებათა კონტროლი'!G9</f>
        <v>99.683999999999997</v>
      </c>
      <c r="H9" s="51" t="str">
        <f>'დაავადებათა კონტროლი'!H9</f>
        <v/>
      </c>
      <c r="I9" s="11">
        <f>'დაავადებათა კონტროლი'!I9</f>
        <v>0</v>
      </c>
      <c r="J9" s="11">
        <f>'დაავადებათა კონტროლი'!J9</f>
        <v>28.459999999999994</v>
      </c>
      <c r="K9" s="11">
        <f>'დაავადებათა კონტროლი'!K9</f>
        <v>99.683999999999997</v>
      </c>
      <c r="L9" s="42" t="str">
        <f>'დაავადებათა კონტროლი'!L9</f>
        <v/>
      </c>
      <c r="M9" s="51" t="str">
        <f>'დაავადებათა კონტროლი'!M9</f>
        <v/>
      </c>
      <c r="N9" s="61" t="str">
        <f>'დაავადებათა კონტროლი'!N9</f>
        <v/>
      </c>
      <c r="O9" s="51" t="str">
        <f>'დაავადებათა კონტროლი'!T9</f>
        <v/>
      </c>
      <c r="P9" s="61">
        <f>G9+'დაავადებათა კონტროლი'!O9-K9</f>
        <v>90</v>
      </c>
      <c r="Q9" s="81"/>
      <c r="AA9" s="81"/>
      <c r="AB9" s="81"/>
      <c r="AC9" s="81"/>
      <c r="AD9" s="81"/>
      <c r="AE9" s="81"/>
    </row>
    <row r="10" spans="1:31" s="6" customFormat="1" ht="18" x14ac:dyDescent="0.25">
      <c r="A10" s="6" t="str">
        <f>'დაავადებათა კონტროლი'!A10</f>
        <v>a</v>
      </c>
      <c r="B10" s="70">
        <f>'დაავადებათა კონტროლი'!B10</f>
        <v>0</v>
      </c>
      <c r="C10" s="34" t="str">
        <f>'დაავადებათა კონტროლი'!C10</f>
        <v>საქონელი და მომსახურება</v>
      </c>
      <c r="D10" s="11">
        <f>'დაავადებათა კონტროლი'!D10</f>
        <v>4841</v>
      </c>
      <c r="E10" s="11">
        <f>'დაავადებათა კონტროლი'!E10</f>
        <v>3831.6030000000001</v>
      </c>
      <c r="F10" s="42">
        <f>'დაავადებათა კონტროლი'!F10</f>
        <v>2763.1030000000001</v>
      </c>
      <c r="G10" s="42">
        <f>'დაავადებათა კონტროლი'!G10</f>
        <v>2760.5568699999999</v>
      </c>
      <c r="H10" s="51">
        <f>'დაავადებათა კონტროლი'!H10</f>
        <v>0.99907852512193707</v>
      </c>
      <c r="I10" s="11">
        <f>'დაავადებათა კონტროლი'!I10</f>
        <v>0</v>
      </c>
      <c r="J10" s="11">
        <f>'დაავადებათა კონტროლი'!J10</f>
        <v>235.84446000000014</v>
      </c>
      <c r="K10" s="11">
        <f>'დაავადებათა კონტროლი'!K10</f>
        <v>247.01666999999952</v>
      </c>
      <c r="L10" s="42">
        <f>'დაავადებათა კონტროლი'!L10</f>
        <v>2.5461300000001756</v>
      </c>
      <c r="M10" s="51">
        <f>'დაავადებათა კონტროლი'!M10</f>
        <v>0.72047048454654616</v>
      </c>
      <c r="N10" s="61">
        <f>'დაავადებათა კონტროლი'!N10</f>
        <v>1071.0461300000002</v>
      </c>
      <c r="O10" s="51">
        <f>'დაავადებათა კონტროლი'!T10</f>
        <v>1.0153862156387288</v>
      </c>
      <c r="P10" s="61">
        <f>G10+'დაავადებათა კონტროლი'!O10-K10</f>
        <v>3961.5402000000008</v>
      </c>
      <c r="Q10" s="81"/>
      <c r="AA10" s="81"/>
      <c r="AB10" s="81"/>
      <c r="AC10" s="81"/>
      <c r="AD10" s="81"/>
      <c r="AE10" s="81"/>
    </row>
    <row r="11" spans="1:31" s="6" customFormat="1" ht="18" x14ac:dyDescent="0.25">
      <c r="A11" s="6" t="str">
        <f>'დაავადებათა კონტროლი'!A11</f>
        <v>a</v>
      </c>
      <c r="B11" s="70">
        <f>'დაავადებათა კონტროლი'!B11</f>
        <v>0</v>
      </c>
      <c r="C11" s="33" t="str">
        <f>'დაავადებათა კონტროლი'!C11</f>
        <v>მ.შ. შტატგარეშეთა შრომის ანაზღაურება</v>
      </c>
      <c r="D11" s="11">
        <f>'დაავადებათა კონტროლი'!D11</f>
        <v>0</v>
      </c>
      <c r="E11" s="11">
        <f>'დაავადებათა კონტროლი'!E11</f>
        <v>0</v>
      </c>
      <c r="F11" s="42">
        <f>'დაავადებათა კონტროლი'!F11</f>
        <v>0</v>
      </c>
      <c r="G11" s="42">
        <f>'დაავადებათა კონტროლი'!G11</f>
        <v>327.62448999999998</v>
      </c>
      <c r="H11" s="51" t="str">
        <f>'დაავადებათა კონტროლი'!H11</f>
        <v/>
      </c>
      <c r="I11" s="11">
        <f>'დაავადებათა კონტროლი'!I11</f>
        <v>0</v>
      </c>
      <c r="J11" s="11">
        <f>'დაავადებათა კონტროლი'!J11</f>
        <v>34.56</v>
      </c>
      <c r="K11" s="11">
        <f>'დაავადებათა კონტროლი'!K11</f>
        <v>327.62448999999998</v>
      </c>
      <c r="L11" s="42" t="str">
        <f>'დაავადებათა კონტროლი'!L11</f>
        <v/>
      </c>
      <c r="M11" s="51" t="str">
        <f>'დაავადებათა კონტროლი'!M11</f>
        <v/>
      </c>
      <c r="N11" s="61" t="str">
        <f>'დაავადებათა კონტროლი'!N11</f>
        <v/>
      </c>
      <c r="O11" s="51" t="str">
        <f>'დაავადებათა კონტროლი'!T11</f>
        <v/>
      </c>
      <c r="P11" s="61">
        <f>G11+'დაავადებათა კონტროლი'!O11-K11</f>
        <v>103.69999999999999</v>
      </c>
      <c r="Q11" s="81"/>
      <c r="AA11" s="81"/>
      <c r="AB11" s="81"/>
      <c r="AC11" s="81"/>
      <c r="AD11" s="81"/>
      <c r="AE11" s="81"/>
    </row>
    <row r="12" spans="1:31" s="6" customFormat="1" ht="18" x14ac:dyDescent="0.25">
      <c r="A12" s="6" t="str">
        <f>'დაავადებათა კონტროლი'!A12</f>
        <v>b</v>
      </c>
      <c r="B12" s="70" t="str">
        <f>'დაავადებათა კონტროლი'!B12</f>
        <v/>
      </c>
      <c r="C12" s="34" t="str">
        <f>'დაავადებათა კონტროლი'!C12</f>
        <v>პროცენტი</v>
      </c>
      <c r="D12" s="12">
        <f>'დაავადებათა კონტროლი'!D12</f>
        <v>0</v>
      </c>
      <c r="E12" s="12">
        <f>'დაავადებათა კონტროლი'!E12</f>
        <v>0</v>
      </c>
      <c r="F12" s="43">
        <f>'დაავადებათა კონტროლი'!F12</f>
        <v>0</v>
      </c>
      <c r="G12" s="43">
        <f>'დაავადებათა კონტროლი'!G12</f>
        <v>0</v>
      </c>
      <c r="H12" s="52" t="str">
        <f>'დაავადებათა კონტროლი'!H12</f>
        <v/>
      </c>
      <c r="I12" s="12">
        <f>'დაავადებათა კონტროლი'!I12</f>
        <v>0</v>
      </c>
      <c r="J12" s="12">
        <f>'დაავადებათა კონტროლი'!J12</f>
        <v>0</v>
      </c>
      <c r="K12" s="12">
        <f>'დაავადებათა კონტროლი'!K12</f>
        <v>0</v>
      </c>
      <c r="L12" s="43">
        <f>'დაავადებათა კონტროლი'!L12</f>
        <v>0</v>
      </c>
      <c r="M12" s="52" t="str">
        <f>'დაავადებათა კონტროლი'!M12</f>
        <v/>
      </c>
      <c r="N12" s="62">
        <f>'დაავადებათა კონტროლი'!N12</f>
        <v>0</v>
      </c>
      <c r="O12" s="52" t="str">
        <f>'დაავადებათა კონტროლი'!T12</f>
        <v/>
      </c>
      <c r="P12" s="62">
        <f>G12+'დაავადებათა კონტროლი'!O12-K12</f>
        <v>0</v>
      </c>
      <c r="Q12" s="81"/>
      <c r="AA12" s="81"/>
      <c r="AB12" s="81"/>
      <c r="AC12" s="81"/>
      <c r="AD12" s="81"/>
      <c r="AE12" s="81"/>
    </row>
    <row r="13" spans="1:31" s="6" customFormat="1" ht="18" x14ac:dyDescent="0.25">
      <c r="A13" s="6" t="str">
        <f>'დაავადებათა კონტროლი'!A13</f>
        <v>b</v>
      </c>
      <c r="B13" s="70" t="str">
        <f>'დაავადებათა კონტროლი'!B13</f>
        <v/>
      </c>
      <c r="C13" s="34" t="str">
        <f>'დაავადებათა კონტროლი'!C13</f>
        <v>სუბსიდიები</v>
      </c>
      <c r="D13" s="12">
        <f>'დაავადებათა კონტროლი'!D13</f>
        <v>0</v>
      </c>
      <c r="E13" s="12">
        <f>'დაავადებათა კონტროლი'!E13</f>
        <v>0</v>
      </c>
      <c r="F13" s="43">
        <f>'დაავადებათა კონტროლი'!F13</f>
        <v>0</v>
      </c>
      <c r="G13" s="43">
        <f>'დაავადებათა კონტროლი'!G13</f>
        <v>0</v>
      </c>
      <c r="H13" s="52" t="str">
        <f>'დაავადებათა კონტროლი'!H13</f>
        <v/>
      </c>
      <c r="I13" s="12">
        <f>'დაავადებათა კონტროლი'!I13</f>
        <v>0</v>
      </c>
      <c r="J13" s="12">
        <f>'დაავადებათა კონტროლი'!J13</f>
        <v>0</v>
      </c>
      <c r="K13" s="12">
        <f>'დაავადებათა კონტროლი'!K13</f>
        <v>0</v>
      </c>
      <c r="L13" s="43">
        <f>'დაავადებათა კონტროლი'!L13</f>
        <v>0</v>
      </c>
      <c r="M13" s="52" t="str">
        <f>'დაავადებათა კონტროლი'!M13</f>
        <v/>
      </c>
      <c r="N13" s="62">
        <f>'დაავადებათა კონტროლი'!N13</f>
        <v>0</v>
      </c>
      <c r="O13" s="52" t="str">
        <f>'დაავადებათა კონტროლი'!T13</f>
        <v/>
      </c>
      <c r="P13" s="62">
        <f>G13+'დაავადებათა კონტროლი'!O13-K13</f>
        <v>0</v>
      </c>
      <c r="Q13" s="81"/>
      <c r="AA13" s="81"/>
      <c r="AB13" s="81"/>
      <c r="AC13" s="81"/>
      <c r="AD13" s="81"/>
      <c r="AE13" s="81"/>
    </row>
    <row r="14" spans="1:31" s="6" customFormat="1" ht="18" x14ac:dyDescent="0.25">
      <c r="A14" s="6" t="str">
        <f>'დაავადებათა კონტროლი'!A14</f>
        <v>a</v>
      </c>
      <c r="B14" s="70" t="str">
        <f>'დაავადებათა კონტროლი'!B14</f>
        <v/>
      </c>
      <c r="C14" s="34" t="str">
        <f>'დაავადებათა კონტროლი'!C14</f>
        <v>გრანტები</v>
      </c>
      <c r="D14" s="11">
        <f>'დაავადებათა კონტროლი'!D14</f>
        <v>300</v>
      </c>
      <c r="E14" s="11">
        <f>'დაავადებათა კონტროლი'!E14</f>
        <v>50</v>
      </c>
      <c r="F14" s="42">
        <f>'დაავადებათა კონტროლი'!F14</f>
        <v>50</v>
      </c>
      <c r="G14" s="42">
        <f>'დაავადებათა კონტროლი'!G14</f>
        <v>3.3701999999999996</v>
      </c>
      <c r="H14" s="51">
        <f>'დაავადებათა კონტროლი'!H14</f>
        <v>6.7403999999999992E-2</v>
      </c>
      <c r="I14" s="11">
        <f>'დაავადებათა კონტროლი'!I14</f>
        <v>0</v>
      </c>
      <c r="J14" s="11">
        <f>'დაავადებათა კონტროლი'!J14</f>
        <v>0</v>
      </c>
      <c r="K14" s="11">
        <f>'დაავადებათა კონტროლი'!K14</f>
        <v>0</v>
      </c>
      <c r="L14" s="42">
        <f>'დაავადებათა კონტროლი'!L14</f>
        <v>46.629800000000003</v>
      </c>
      <c r="M14" s="51">
        <f>'დაავადებათა კონტროლი'!M14</f>
        <v>6.7403999999999992E-2</v>
      </c>
      <c r="N14" s="61">
        <f>'დაავადებათა კონტროლი'!N14</f>
        <v>46.629800000000003</v>
      </c>
      <c r="O14" s="51">
        <f>'დაავადებათა კონტროლი'!T14</f>
        <v>6.7403999999999992E-2</v>
      </c>
      <c r="P14" s="61">
        <f>G14+'დაავადებათა კონტროლი'!O14-K14</f>
        <v>3.3701999999999996</v>
      </c>
      <c r="Q14" s="81"/>
      <c r="AA14" s="81"/>
      <c r="AB14" s="81"/>
      <c r="AC14" s="81"/>
      <c r="AD14" s="81"/>
      <c r="AE14" s="81"/>
    </row>
    <row r="15" spans="1:31" s="6" customFormat="1" ht="18" x14ac:dyDescent="0.25">
      <c r="A15" s="6" t="str">
        <f>'დაავადებათა კონტროლი'!A15</f>
        <v>a</v>
      </c>
      <c r="B15" s="70" t="str">
        <f>'დაავადებათა კონტროლი'!B15</f>
        <v/>
      </c>
      <c r="C15" s="34" t="str">
        <f>'დაავადებათა კონტროლი'!C15</f>
        <v>სოციალური უზრუნველყოფა</v>
      </c>
      <c r="D15" s="11">
        <f>'დაავადებათა კონტროლი'!D15</f>
        <v>30</v>
      </c>
      <c r="E15" s="11">
        <f>'დაავადებათა კონტროლი'!E15</f>
        <v>30</v>
      </c>
      <c r="F15" s="42">
        <f>'დაავადებათა კონტროლი'!F15</f>
        <v>22.5</v>
      </c>
      <c r="G15" s="42">
        <f>'დაავადებათა კონტროლი'!G15</f>
        <v>11.406169999999999</v>
      </c>
      <c r="H15" s="51">
        <f>'დაავადებათა კონტროლი'!H15</f>
        <v>0.50694088888888889</v>
      </c>
      <c r="I15" s="11">
        <f>'დაავადებათა კონტროლი'!I15</f>
        <v>0</v>
      </c>
      <c r="J15" s="11">
        <f>'დაავადებათა კონტროლი'!J15</f>
        <v>3.9862700000000002</v>
      </c>
      <c r="K15" s="11">
        <f>'დაავადებათა კონტროლი'!K15</f>
        <v>0.95636999999999972</v>
      </c>
      <c r="L15" s="42">
        <f>'დაავადებათა კონტროლი'!L15</f>
        <v>11.093830000000001</v>
      </c>
      <c r="M15" s="51">
        <f>'დაავადებათა კონტროლი'!M15</f>
        <v>0.38020566666666666</v>
      </c>
      <c r="N15" s="61">
        <f>'დაავადებათა კონტროლი'!N15</f>
        <v>18.593830000000001</v>
      </c>
      <c r="O15" s="51">
        <f>'დაავადებათა კონტროლი'!T15</f>
        <v>0.78020566666666669</v>
      </c>
      <c r="P15" s="61">
        <f>G15+'დაავადებათა კონტროლი'!O15-K15</f>
        <v>17.2498</v>
      </c>
      <c r="Q15" s="81"/>
      <c r="AA15" s="81"/>
      <c r="AB15" s="81"/>
      <c r="AC15" s="81"/>
      <c r="AD15" s="81"/>
      <c r="AE15" s="81"/>
    </row>
    <row r="16" spans="1:31" s="6" customFormat="1" ht="18" x14ac:dyDescent="0.25">
      <c r="A16" s="6" t="str">
        <f>'დაავადებათა კონტროლი'!A16</f>
        <v>a</v>
      </c>
      <c r="B16" s="70" t="str">
        <f>'დაავადებათა კონტროლი'!B16</f>
        <v/>
      </c>
      <c r="C16" s="34" t="str">
        <f>'დაავადებათა კონტროლი'!C16</f>
        <v>სხვა ხარჯები</v>
      </c>
      <c r="D16" s="11">
        <f>'დაავადებათა კონტროლი'!D16</f>
        <v>15</v>
      </c>
      <c r="E16" s="11">
        <f>'დაავადებათა კონტროლი'!E16</f>
        <v>20.303000000000001</v>
      </c>
      <c r="F16" s="42">
        <f>'დაავადებათა კონტროლი'!F16</f>
        <v>15.303000000000001</v>
      </c>
      <c r="G16" s="42">
        <f>'დაავადებათა კონტროლი'!G16</f>
        <v>15.303000000000001</v>
      </c>
      <c r="H16" s="51">
        <f>'დაავადებათა კონტროლი'!H16</f>
        <v>1</v>
      </c>
      <c r="I16" s="11">
        <f>'დაავადებათა კონტროლი'!I16</f>
        <v>0</v>
      </c>
      <c r="J16" s="11">
        <f>'დაავადებათა კონტროლი'!J16</f>
        <v>0.42772000000000032</v>
      </c>
      <c r="K16" s="11">
        <f>'დაავადებათა კონტროლი'!K16</f>
        <v>3.2178100000000001</v>
      </c>
      <c r="L16" s="42">
        <f>'დაავადებათა კონტროლი'!L16</f>
        <v>0</v>
      </c>
      <c r="M16" s="51">
        <f>'დაავადებათა კონტროლი'!M16</f>
        <v>0.75373097571787417</v>
      </c>
      <c r="N16" s="61">
        <f>'დაავადებათა კონტროლი'!N16</f>
        <v>5</v>
      </c>
      <c r="O16" s="51">
        <f>'დაავადებათა კონტროლი'!T16</f>
        <v>0.81776092203122697</v>
      </c>
      <c r="P16" s="61">
        <f>G16+'დაავადებათა კონტროლი'!O16-K16</f>
        <v>18.78519</v>
      </c>
      <c r="Q16" s="81"/>
      <c r="AA16" s="81"/>
      <c r="AB16" s="81"/>
      <c r="AC16" s="81"/>
      <c r="AD16" s="81"/>
      <c r="AE16" s="81"/>
    </row>
    <row r="17" spans="1:31" s="6" customFormat="1" ht="18" x14ac:dyDescent="0.25">
      <c r="A17" s="6" t="str">
        <f>'დაავადებათა კონტროლი'!A17</f>
        <v>a</v>
      </c>
      <c r="B17" s="69" t="str">
        <f>'დაავადებათა კონტროლი'!B17</f>
        <v/>
      </c>
      <c r="C17" s="8" t="str">
        <f>'დაავადებათა კონტროლი'!C17</f>
        <v>არაფინანსური აქტივების ზრდა</v>
      </c>
      <c r="D17" s="9">
        <f>'დაავადებათა კონტროლი'!D17</f>
        <v>100</v>
      </c>
      <c r="E17" s="9">
        <f>'დაავადებათა კონტროლი'!E17</f>
        <v>211.56399999999999</v>
      </c>
      <c r="F17" s="41">
        <f>'დაავადებათა კონტროლი'!F17</f>
        <v>211.56399999999999</v>
      </c>
      <c r="G17" s="41">
        <f>'დაავადებათა კონტროლი'!G17</f>
        <v>208.55782000000002</v>
      </c>
      <c r="H17" s="50">
        <f>'დაავადებათა კონტროლი'!H17</f>
        <v>0.98579068272484938</v>
      </c>
      <c r="I17" s="9">
        <f>'დაავადებათა კონტროლი'!I17</f>
        <v>0</v>
      </c>
      <c r="J17" s="9">
        <f>'დაავადებათა კონტროლი'!J17</f>
        <v>57.372999999999998</v>
      </c>
      <c r="K17" s="9">
        <f>'დაავადებათა კონტროლი'!K17</f>
        <v>6.3215200000000209</v>
      </c>
      <c r="L17" s="41">
        <f>'დაავადებათა კონტროლი'!L17</f>
        <v>3.0061799999999721</v>
      </c>
      <c r="M17" s="50">
        <f>'დაავადებათა კონტროლი'!M17</f>
        <v>0.98579068272484938</v>
      </c>
      <c r="N17" s="60">
        <f>'დაავადებათა კონტროლი'!N17</f>
        <v>3.0061799999999721</v>
      </c>
      <c r="O17" s="50">
        <f>'დაავადებათა კონტროლი'!T17</f>
        <v>1.014150895237375</v>
      </c>
      <c r="P17" s="60">
        <f>G17+'დაავადებათა კონტროლი'!O17-K17</f>
        <v>240.7363</v>
      </c>
      <c r="Q17" s="81"/>
      <c r="AA17" s="81"/>
      <c r="AB17" s="81"/>
      <c r="AC17" s="81"/>
      <c r="AD17" s="81"/>
      <c r="AE17" s="81"/>
    </row>
    <row r="18" spans="1:31" s="6" customFormat="1" x14ac:dyDescent="0.25">
      <c r="A18" s="6" t="str">
        <f>'დაავადებათა კონტროლი'!A18</f>
        <v>b</v>
      </c>
      <c r="B18" s="69" t="str">
        <f>'დაავადებათა კონტროლი'!B18</f>
        <v/>
      </c>
      <c r="C18" s="13" t="str">
        <f>'დაავადებათა კონტროლი'!C18</f>
        <v>ფინანსური აქტივების ზრდა</v>
      </c>
      <c r="D18" s="14">
        <f>'დაავადებათა კონტროლი'!D18</f>
        <v>0</v>
      </c>
      <c r="E18" s="14">
        <f>'დაავადებათა კონტროლი'!E18</f>
        <v>0</v>
      </c>
      <c r="F18" s="44">
        <f>'დაავადებათა კონტროლი'!F18</f>
        <v>0</v>
      </c>
      <c r="G18" s="44">
        <f>'დაავადებათა კონტროლი'!G18</f>
        <v>0</v>
      </c>
      <c r="H18" s="53" t="str">
        <f>'დაავადებათა კონტროლი'!H18</f>
        <v/>
      </c>
      <c r="I18" s="14">
        <f>'დაავადებათა კონტროლი'!I18</f>
        <v>0</v>
      </c>
      <c r="J18" s="14">
        <f>'დაავადებათა კონტროლი'!J18</f>
        <v>0</v>
      </c>
      <c r="K18" s="14">
        <f>'დაავადებათა კონტროლი'!K18</f>
        <v>0</v>
      </c>
      <c r="L18" s="44">
        <f>'დაავადებათა კონტროლი'!L18</f>
        <v>0</v>
      </c>
      <c r="M18" s="53" t="str">
        <f>'დაავადებათა კონტროლი'!M18</f>
        <v/>
      </c>
      <c r="N18" s="63">
        <f>'დაავადებათა კონტროლი'!N18</f>
        <v>0</v>
      </c>
      <c r="O18" s="53" t="str">
        <f>'დაავადებათა კონტროლი'!T18</f>
        <v/>
      </c>
      <c r="P18" s="63">
        <f>G18+'დაავადებათა კონტროლი'!O18-K18</f>
        <v>0</v>
      </c>
      <c r="Q18" s="81"/>
      <c r="AA18" s="81"/>
      <c r="AB18" s="81"/>
      <c r="AC18" s="81"/>
      <c r="AD18" s="81"/>
      <c r="AE18" s="81"/>
    </row>
    <row r="19" spans="1:31" s="6" customFormat="1" ht="15.75" thickBot="1" x14ac:dyDescent="0.3">
      <c r="A19" s="6" t="str">
        <f>'დაავადებათა კონტროლი'!A19</f>
        <v>b</v>
      </c>
      <c r="B19" s="71" t="str">
        <f>'დაავადებათა კონტროლი'!B19</f>
        <v/>
      </c>
      <c r="C19" s="20" t="str">
        <f>'დაავადებათა კონტროლი'!C19</f>
        <v>ვალდებულებების კლება</v>
      </c>
      <c r="D19" s="18">
        <f>'დაავადებათა კონტროლი'!D19</f>
        <v>0</v>
      </c>
      <c r="E19" s="18">
        <f>'დაავადებათა კონტროლი'!E19</f>
        <v>0</v>
      </c>
      <c r="F19" s="46">
        <f>'დაავადებათა კონტროლი'!F19</f>
        <v>0</v>
      </c>
      <c r="G19" s="46">
        <f>'დაავადებათა კონტროლი'!G19</f>
        <v>0</v>
      </c>
      <c r="H19" s="55" t="str">
        <f>'დაავადებათა კონტროლი'!H19</f>
        <v/>
      </c>
      <c r="I19" s="18">
        <f>'დაავადებათა კონტროლი'!I19</f>
        <v>0</v>
      </c>
      <c r="J19" s="18">
        <f>'დაავადებათა კონტროლი'!J19</f>
        <v>0</v>
      </c>
      <c r="K19" s="18">
        <f>'დაავადებათა კონტროლი'!K19</f>
        <v>0</v>
      </c>
      <c r="L19" s="46">
        <f>'დაავადებათა კონტროლი'!L19</f>
        <v>0</v>
      </c>
      <c r="M19" s="55" t="str">
        <f>'დაავადებათა კონტროლი'!M19</f>
        <v/>
      </c>
      <c r="N19" s="65">
        <f>'დაავადებათა კონტროლი'!N19</f>
        <v>0</v>
      </c>
      <c r="O19" s="55" t="str">
        <f>'დაავადებათა კონტროლი'!T19</f>
        <v/>
      </c>
      <c r="P19" s="65">
        <f>G19+'დაავადებათა კონტროლი'!O19-K19</f>
        <v>0</v>
      </c>
      <c r="Q19" s="81"/>
      <c r="AA19" s="81"/>
      <c r="AB19" s="81"/>
      <c r="AC19" s="81"/>
      <c r="AD19" s="81"/>
      <c r="AE19" s="81"/>
    </row>
    <row r="20" spans="1:31" s="6" customFormat="1" ht="33" thickTop="1" thickBot="1" x14ac:dyDescent="0.3">
      <c r="A20" s="6" t="str">
        <f>'დაავადებათა კონტროლი'!A20</f>
        <v>a</v>
      </c>
      <c r="B20" s="67" t="str">
        <f>'დაავადებათა კონტროლი'!B20</f>
        <v>35 03 02 01</v>
      </c>
      <c r="C20" s="19" t="str">
        <f>'დაავადებათა კონტროლი'!C20</f>
        <v>დაავადებათა ადრეული გამოვლენა და სკრინინგი</v>
      </c>
      <c r="D20" s="7">
        <f>'დაავადებათა კონტროლი'!D20</f>
        <v>2000</v>
      </c>
      <c r="E20" s="7">
        <f>'დაავადებათა კონტროლი'!E20</f>
        <v>1770</v>
      </c>
      <c r="F20" s="40">
        <f>'დაავადებათა კონტროლი'!F20</f>
        <v>1377.9</v>
      </c>
      <c r="G20" s="40">
        <f>'დაავადებათა კონტროლი'!G20</f>
        <v>1086.123</v>
      </c>
      <c r="H20" s="49">
        <f>'დაავადებათა კონტროლი'!H20</f>
        <v>0.7882451556716743</v>
      </c>
      <c r="I20" s="7">
        <f>'დაავადებათა კონტროლი'!I20</f>
        <v>0</v>
      </c>
      <c r="J20" s="7">
        <f>'დაავადებათა კონტროლი'!J20</f>
        <v>113.822</v>
      </c>
      <c r="K20" s="7">
        <f>'დაავადებათა კონტროლი'!K20</f>
        <v>95.282000000000039</v>
      </c>
      <c r="L20" s="40">
        <f>'დაავადებათა კონტროლი'!L20</f>
        <v>291.77700000000004</v>
      </c>
      <c r="M20" s="49">
        <f>'დაავადებათა კონტროლი'!M20</f>
        <v>0.61362881355932208</v>
      </c>
      <c r="N20" s="59">
        <f>'დაავადებათა კონტროლი'!N20</f>
        <v>683.87699999999995</v>
      </c>
      <c r="O20" s="49">
        <f>'დაავადებათა კონტროლი'!T20</f>
        <v>0.91261186440677966</v>
      </c>
      <c r="P20" s="59">
        <f>G20+'დაავადებათა კონტროლი'!O20-K20</f>
        <v>1430.5410000000002</v>
      </c>
      <c r="AA20" s="81"/>
      <c r="AB20" s="81"/>
      <c r="AC20" s="81"/>
      <c r="AD20" s="81"/>
      <c r="AE20" s="81"/>
    </row>
    <row r="21" spans="1:31" s="6" customFormat="1" ht="18.75" thickTop="1" x14ac:dyDescent="0.25">
      <c r="A21" s="6" t="str">
        <f>'დაავადებათა კონტროლი'!A21</f>
        <v>b</v>
      </c>
      <c r="B21" s="69" t="str">
        <f>'დაავადებათა კონტროლი'!B21</f>
        <v/>
      </c>
      <c r="C21" s="8" t="str">
        <f>'დაავადებათა კონტროლი'!C21</f>
        <v>ხარჯები</v>
      </c>
      <c r="D21" s="9">
        <f>'დაავადებათა კონტროლი'!D21</f>
        <v>2000</v>
      </c>
      <c r="E21" s="9">
        <f>'დაავადებათა კონტროლი'!E21</f>
        <v>1770</v>
      </c>
      <c r="F21" s="41">
        <f>'დაავადებათა კონტროლი'!F21</f>
        <v>1377.9</v>
      </c>
      <c r="G21" s="41">
        <f>'დაავადებათა კონტროლი'!G21</f>
        <v>1086.123</v>
      </c>
      <c r="H21" s="50">
        <f>'დაავადებათა კონტროლი'!H21</f>
        <v>0.7882451556716743</v>
      </c>
      <c r="I21" s="9">
        <f>'დაავადებათა კონტროლი'!I21</f>
        <v>0</v>
      </c>
      <c r="J21" s="9">
        <f>'დაავადებათა კონტროლი'!J21</f>
        <v>113.822</v>
      </c>
      <c r="K21" s="9">
        <f>'დაავადებათა კონტროლი'!K21</f>
        <v>95.282000000000039</v>
      </c>
      <c r="L21" s="41">
        <f>'დაავადებათა კონტროლი'!L21</f>
        <v>291.77700000000004</v>
      </c>
      <c r="M21" s="50">
        <f>'დაავადებათა კონტროლი'!M21</f>
        <v>0.61362881355932208</v>
      </c>
      <c r="N21" s="60">
        <f>'დაავადებათა კონტროლი'!N21</f>
        <v>683.87699999999995</v>
      </c>
      <c r="O21" s="50">
        <f>'დაავადებათა კონტროლი'!T21</f>
        <v>0.91261186440677966</v>
      </c>
      <c r="P21" s="60">
        <f>G21+'დაავადებათა კონტროლი'!O21-K21</f>
        <v>1430.5410000000002</v>
      </c>
      <c r="AA21" s="81"/>
      <c r="AB21" s="81"/>
      <c r="AC21" s="81"/>
      <c r="AD21" s="81"/>
      <c r="AE21" s="81"/>
    </row>
    <row r="22" spans="1:31" s="6" customFormat="1" ht="18" x14ac:dyDescent="0.25">
      <c r="A22" s="6" t="str">
        <f>'დაავადებათა კონტროლი'!A22</f>
        <v>b</v>
      </c>
      <c r="B22" s="70" t="str">
        <f>'დაავადებათა კონტროლი'!B22</f>
        <v/>
      </c>
      <c r="C22" s="10" t="str">
        <f>'დაავადებათა კონტროლი'!C22</f>
        <v>შრომის ანაზღაურება</v>
      </c>
      <c r="D22" s="12">
        <f>'დაავადებათა კონტროლი'!D22</f>
        <v>0</v>
      </c>
      <c r="E22" s="12">
        <f>'დაავადებათა კონტროლი'!E22</f>
        <v>0</v>
      </c>
      <c r="F22" s="43">
        <f>'დაავადებათა კონტროლი'!F22</f>
        <v>0</v>
      </c>
      <c r="G22" s="43">
        <f>'დაავადებათა კონტროლი'!G22</f>
        <v>0</v>
      </c>
      <c r="H22" s="52" t="str">
        <f>'დაავადებათა კონტროლი'!H22</f>
        <v/>
      </c>
      <c r="I22" s="12">
        <f>'დაავადებათა კონტროლი'!I22</f>
        <v>0</v>
      </c>
      <c r="J22" s="12">
        <f>'დაავადებათა კონტროლი'!J22</f>
        <v>0</v>
      </c>
      <c r="K22" s="12">
        <f>'დაავადებათა კონტროლი'!K22</f>
        <v>0</v>
      </c>
      <c r="L22" s="43">
        <f>'დაავადებათა კონტროლი'!L22</f>
        <v>0</v>
      </c>
      <c r="M22" s="52" t="str">
        <f>'დაავადებათა კონტროლი'!M22</f>
        <v/>
      </c>
      <c r="N22" s="62">
        <f>'დაავადებათა კონტროლი'!N22</f>
        <v>0</v>
      </c>
      <c r="O22" s="52" t="str">
        <f>'დაავადებათა კონტროლი'!T22</f>
        <v/>
      </c>
      <c r="P22" s="62">
        <f>G22+'დაავადებათა კონტროლი'!O22-K22</f>
        <v>0</v>
      </c>
      <c r="AA22" s="81"/>
      <c r="AB22" s="81"/>
      <c r="AC22" s="81"/>
      <c r="AD22" s="81"/>
      <c r="AE22" s="81"/>
    </row>
    <row r="23" spans="1:31" s="6" customFormat="1" ht="18" x14ac:dyDescent="0.25">
      <c r="A23" s="6" t="str">
        <f>'დაავადებათა კონტროლი'!A23</f>
        <v>b</v>
      </c>
      <c r="B23" s="70" t="str">
        <f>'დაავადებათა კონტროლი'!B23</f>
        <v/>
      </c>
      <c r="C23" s="10" t="str">
        <f>'დაავადებათა კონტროლი'!C23</f>
        <v>საქონელი და მომსახურება</v>
      </c>
      <c r="D23" s="11">
        <f>'დაავადებათა კონტროლი'!D23</f>
        <v>2000</v>
      </c>
      <c r="E23" s="11">
        <f>'დაავადებათა კონტროლი'!E23</f>
        <v>1770</v>
      </c>
      <c r="F23" s="42">
        <f>'დაავადებათა კონტროლი'!F23</f>
        <v>1377.9</v>
      </c>
      <c r="G23" s="42">
        <f>'დაავადებათა კონტროლი'!G23</f>
        <v>1086.123</v>
      </c>
      <c r="H23" s="51">
        <f>'დაავადებათა კონტროლი'!H23</f>
        <v>0.7882451556716743</v>
      </c>
      <c r="I23" s="11">
        <f>'დაავადებათა კონტროლი'!I23</f>
        <v>0</v>
      </c>
      <c r="J23" s="11">
        <f>'დაავადებათა კონტროლი'!J23</f>
        <v>113.822</v>
      </c>
      <c r="K23" s="11">
        <f>'დაავადებათა კონტროლი'!K23</f>
        <v>95.282000000000039</v>
      </c>
      <c r="L23" s="42">
        <f>'დაავადებათა კონტროლი'!L23</f>
        <v>291.77700000000004</v>
      </c>
      <c r="M23" s="51">
        <f>'დაავადებათა კონტროლი'!M23</f>
        <v>0.61362881355932208</v>
      </c>
      <c r="N23" s="61">
        <f>'დაავადებათა კონტროლი'!N23</f>
        <v>683.87699999999995</v>
      </c>
      <c r="O23" s="51">
        <f>'დაავადებათა კონტროლი'!T23</f>
        <v>0.91261186440677966</v>
      </c>
      <c r="P23" s="61">
        <f>G23+'დაავადებათა კონტროლი'!O23-K23</f>
        <v>1430.5410000000002</v>
      </c>
      <c r="AA23" s="81"/>
      <c r="AB23" s="81"/>
      <c r="AC23" s="81"/>
      <c r="AD23" s="81"/>
      <c r="AE23" s="81"/>
    </row>
    <row r="24" spans="1:31" s="6" customFormat="1" ht="18" x14ac:dyDescent="0.25">
      <c r="A24" s="6" t="str">
        <f>'დაავადებათა კონტროლი'!A24</f>
        <v>b</v>
      </c>
      <c r="B24" s="70" t="str">
        <f>'დაავადებათა კონტროლი'!B24</f>
        <v/>
      </c>
      <c r="C24" s="10" t="str">
        <f>'დაავადებათა კონტროლი'!C24</f>
        <v>პროცენტი</v>
      </c>
      <c r="D24" s="12">
        <f>'დაავადებათა კონტროლი'!D24</f>
        <v>0</v>
      </c>
      <c r="E24" s="12">
        <f>'დაავადებათა კონტროლი'!E24</f>
        <v>0</v>
      </c>
      <c r="F24" s="43">
        <f>'დაავადებათა კონტროლი'!F24</f>
        <v>0</v>
      </c>
      <c r="G24" s="43">
        <f>'დაავადებათა კონტროლი'!G24</f>
        <v>0</v>
      </c>
      <c r="H24" s="52" t="str">
        <f>'დაავადებათა კონტროლი'!H24</f>
        <v/>
      </c>
      <c r="I24" s="12">
        <f>'დაავადებათა კონტროლი'!I24</f>
        <v>0</v>
      </c>
      <c r="J24" s="12">
        <f>'დაავადებათა კონტროლი'!J24</f>
        <v>0</v>
      </c>
      <c r="K24" s="12">
        <f>'დაავადებათა კონტროლი'!K24</f>
        <v>0</v>
      </c>
      <c r="L24" s="43">
        <f>'დაავადებათა კონტროლი'!L24</f>
        <v>0</v>
      </c>
      <c r="M24" s="52" t="str">
        <f>'დაავადებათა კონტროლი'!M24</f>
        <v/>
      </c>
      <c r="N24" s="62">
        <f>'დაავადებათა კონტროლი'!N24</f>
        <v>0</v>
      </c>
      <c r="O24" s="52" t="str">
        <f>'დაავადებათა კონტროლი'!T24</f>
        <v/>
      </c>
      <c r="P24" s="62">
        <f>G24+'დაავადებათა კონტროლი'!O24-K24</f>
        <v>0</v>
      </c>
      <c r="AA24" s="81"/>
      <c r="AB24" s="81"/>
      <c r="AC24" s="81"/>
      <c r="AD24" s="81"/>
      <c r="AE24" s="81"/>
    </row>
    <row r="25" spans="1:31" s="6" customFormat="1" ht="18" x14ac:dyDescent="0.25">
      <c r="A25" s="6" t="str">
        <f>'დაავადებათა კონტროლი'!A25</f>
        <v>b</v>
      </c>
      <c r="B25" s="70" t="str">
        <f>'დაავადებათა კონტროლი'!B25</f>
        <v/>
      </c>
      <c r="C25" s="10" t="str">
        <f>'დაავადებათა კონტროლი'!C25</f>
        <v>სუბსიდიები</v>
      </c>
      <c r="D25" s="12">
        <f>'დაავადებათა კონტროლი'!D25</f>
        <v>0</v>
      </c>
      <c r="E25" s="12">
        <f>'დაავადებათა კონტროლი'!E25</f>
        <v>0</v>
      </c>
      <c r="F25" s="43">
        <f>'დაავადებათა კონტროლი'!F25</f>
        <v>0</v>
      </c>
      <c r="G25" s="43">
        <f>'დაავადებათა კონტროლი'!G25</f>
        <v>0</v>
      </c>
      <c r="H25" s="52" t="str">
        <f>'დაავადებათა კონტროლი'!H25</f>
        <v/>
      </c>
      <c r="I25" s="12">
        <f>'დაავადებათა კონტროლი'!I25</f>
        <v>0</v>
      </c>
      <c r="J25" s="12">
        <f>'დაავადებათა კონტროლი'!J25</f>
        <v>0</v>
      </c>
      <c r="K25" s="12">
        <f>'დაავადებათა კონტროლი'!K25</f>
        <v>0</v>
      </c>
      <c r="L25" s="43">
        <f>'დაავადებათა კონტროლი'!L25</f>
        <v>0</v>
      </c>
      <c r="M25" s="52" t="str">
        <f>'დაავადებათა კონტროლი'!M25</f>
        <v/>
      </c>
      <c r="N25" s="62">
        <f>'დაავადებათა კონტროლი'!N25</f>
        <v>0</v>
      </c>
      <c r="O25" s="52" t="str">
        <f>'დაავადებათა კონტროლი'!T25</f>
        <v/>
      </c>
      <c r="P25" s="62">
        <f>G25+'დაავადებათა კონტროლი'!O25-K25</f>
        <v>0</v>
      </c>
      <c r="AA25" s="81"/>
      <c r="AB25" s="81"/>
      <c r="AC25" s="81"/>
      <c r="AD25" s="81"/>
      <c r="AE25" s="81"/>
    </row>
    <row r="26" spans="1:31" s="6" customFormat="1" ht="18" x14ac:dyDescent="0.25">
      <c r="A26" s="6" t="str">
        <f>'დაავადებათა კონტროლი'!A26</f>
        <v>b</v>
      </c>
      <c r="B26" s="70" t="str">
        <f>'დაავადებათა კონტროლი'!B26</f>
        <v/>
      </c>
      <c r="C26" s="10" t="str">
        <f>'დაავადებათა კონტროლი'!C26</f>
        <v>გრანტები</v>
      </c>
      <c r="D26" s="12">
        <f>'დაავადებათა კონტროლი'!D26</f>
        <v>0</v>
      </c>
      <c r="E26" s="12">
        <f>'დაავადებათა კონტროლი'!E26</f>
        <v>0</v>
      </c>
      <c r="F26" s="43">
        <f>'დაავადებათა კონტროლი'!F26</f>
        <v>0</v>
      </c>
      <c r="G26" s="43">
        <f>'დაავადებათა კონტროლი'!G26</f>
        <v>0</v>
      </c>
      <c r="H26" s="52" t="str">
        <f>'დაავადებათა კონტროლი'!H26</f>
        <v/>
      </c>
      <c r="I26" s="12">
        <f>'დაავადებათა კონტროლი'!I26</f>
        <v>0</v>
      </c>
      <c r="J26" s="12">
        <f>'დაავადებათა კონტროლი'!J26</f>
        <v>0</v>
      </c>
      <c r="K26" s="12">
        <f>'დაავადებათა კონტროლი'!K26</f>
        <v>0</v>
      </c>
      <c r="L26" s="43">
        <f>'დაავადებათა კონტროლი'!L26</f>
        <v>0</v>
      </c>
      <c r="M26" s="52" t="str">
        <f>'დაავადებათა კონტროლი'!M26</f>
        <v/>
      </c>
      <c r="N26" s="62">
        <f>'დაავადებათა კონტროლი'!N26</f>
        <v>0</v>
      </c>
      <c r="O26" s="52" t="str">
        <f>'დაავადებათა კონტროლი'!T26</f>
        <v/>
      </c>
      <c r="P26" s="62">
        <f>G26+'დაავადებათა კონტროლი'!O26-K26</f>
        <v>0</v>
      </c>
      <c r="AA26" s="81"/>
      <c r="AB26" s="81"/>
      <c r="AC26" s="81"/>
      <c r="AD26" s="81"/>
      <c r="AE26" s="81"/>
    </row>
    <row r="27" spans="1:31" s="6" customFormat="1" ht="18" x14ac:dyDescent="0.25">
      <c r="A27" s="6" t="str">
        <f>'დაავადებათა კონტროლი'!A27</f>
        <v>b</v>
      </c>
      <c r="B27" s="70" t="str">
        <f>'დაავადებათა კონტროლი'!B27</f>
        <v/>
      </c>
      <c r="C27" s="10" t="str">
        <f>'დაავადებათა კონტროლი'!C27</f>
        <v>სოციალური უზრუნველყოფა</v>
      </c>
      <c r="D27" s="12">
        <f>'დაავადებათა კონტროლი'!D27</f>
        <v>0</v>
      </c>
      <c r="E27" s="12">
        <f>'დაავადებათა კონტროლი'!E27</f>
        <v>0</v>
      </c>
      <c r="F27" s="43">
        <f>'დაავადებათა კონტროლი'!F27</f>
        <v>0</v>
      </c>
      <c r="G27" s="43">
        <f>'დაავადებათა კონტროლი'!G27</f>
        <v>0</v>
      </c>
      <c r="H27" s="52" t="str">
        <f>'დაავადებათა კონტროლი'!H27</f>
        <v/>
      </c>
      <c r="I27" s="12">
        <f>'დაავადებათა კონტროლი'!I27</f>
        <v>0</v>
      </c>
      <c r="J27" s="12">
        <f>'დაავადებათა კონტროლი'!J27</f>
        <v>0</v>
      </c>
      <c r="K27" s="12">
        <f>'დაავადებათა კონტროლი'!K27</f>
        <v>0</v>
      </c>
      <c r="L27" s="43">
        <f>'დაავადებათა კონტროლი'!L27</f>
        <v>0</v>
      </c>
      <c r="M27" s="52" t="str">
        <f>'დაავადებათა კონტროლი'!M27</f>
        <v/>
      </c>
      <c r="N27" s="62">
        <f>'დაავადებათა კონტროლი'!N27</f>
        <v>0</v>
      </c>
      <c r="O27" s="52" t="str">
        <f>'დაავადებათა კონტროლი'!T27</f>
        <v/>
      </c>
      <c r="P27" s="62">
        <f>G27+'დაავადებათა კონტროლი'!O27-K27</f>
        <v>0</v>
      </c>
      <c r="AA27" s="81"/>
      <c r="AB27" s="81"/>
      <c r="AC27" s="81"/>
      <c r="AD27" s="81"/>
      <c r="AE27" s="81"/>
    </row>
    <row r="28" spans="1:31" s="6" customFormat="1" ht="18" x14ac:dyDescent="0.25">
      <c r="A28" s="6" t="str">
        <f>'დაავადებათა კონტროლი'!A28</f>
        <v>b</v>
      </c>
      <c r="B28" s="70" t="str">
        <f>'დაავადებათა კონტროლი'!B28</f>
        <v/>
      </c>
      <c r="C28" s="10" t="str">
        <f>'დაავადებათა კონტროლი'!C28</f>
        <v>სხვა ხარჯები</v>
      </c>
      <c r="D28" s="12">
        <f>'დაავადებათა კონტროლი'!D28</f>
        <v>0</v>
      </c>
      <c r="E28" s="12">
        <f>'დაავადებათა კონტროლი'!E28</f>
        <v>0</v>
      </c>
      <c r="F28" s="43">
        <f>'დაავადებათა კონტროლი'!F28</f>
        <v>0</v>
      </c>
      <c r="G28" s="43">
        <f>'დაავადებათა კონტროლი'!G28</f>
        <v>0</v>
      </c>
      <c r="H28" s="52" t="str">
        <f>'დაავადებათა კონტროლი'!H28</f>
        <v/>
      </c>
      <c r="I28" s="12">
        <f>'დაავადებათა კონტროლი'!I28</f>
        <v>0</v>
      </c>
      <c r="J28" s="12">
        <f>'დაავადებათა კონტროლი'!J28</f>
        <v>0</v>
      </c>
      <c r="K28" s="12">
        <f>'დაავადებათა კონტროლი'!K28</f>
        <v>0</v>
      </c>
      <c r="L28" s="43">
        <f>'დაავადებათა კონტროლი'!L28</f>
        <v>0</v>
      </c>
      <c r="M28" s="52" t="str">
        <f>'დაავადებათა კონტროლი'!M28</f>
        <v/>
      </c>
      <c r="N28" s="62">
        <f>'დაავადებათა კონტროლი'!N28</f>
        <v>0</v>
      </c>
      <c r="O28" s="52" t="str">
        <f>'დაავადებათა კონტროლი'!T28</f>
        <v/>
      </c>
      <c r="P28" s="62">
        <f>G28+'დაავადებათა კონტროლი'!O28-K28</f>
        <v>0</v>
      </c>
      <c r="AA28" s="81"/>
      <c r="AB28" s="81"/>
      <c r="AC28" s="81"/>
      <c r="AD28" s="81"/>
      <c r="AE28" s="81"/>
    </row>
    <row r="29" spans="1:31" s="6" customFormat="1" x14ac:dyDescent="0.25">
      <c r="A29" s="6" t="str">
        <f>'დაავადებათა კონტროლი'!A29</f>
        <v>b</v>
      </c>
      <c r="B29" s="69" t="str">
        <f>'დაავადებათა კონტროლი'!B29</f>
        <v/>
      </c>
      <c r="C29" s="13" t="str">
        <f>'დაავადებათა კონტროლი'!C29</f>
        <v>არაფინანსური აქტივების ზრდა</v>
      </c>
      <c r="D29" s="14">
        <f>'დაავადებათა კონტროლი'!D29</f>
        <v>0</v>
      </c>
      <c r="E29" s="14">
        <f>'დაავადებათა კონტროლი'!E29</f>
        <v>0</v>
      </c>
      <c r="F29" s="44">
        <f>'დაავადებათა კონტროლი'!F29</f>
        <v>0</v>
      </c>
      <c r="G29" s="44">
        <f>'დაავადებათა კონტროლი'!G29</f>
        <v>0</v>
      </c>
      <c r="H29" s="53" t="str">
        <f>'დაავადებათა კონტროლი'!H29</f>
        <v/>
      </c>
      <c r="I29" s="14">
        <f>'დაავადებათა კონტროლი'!I29</f>
        <v>0</v>
      </c>
      <c r="J29" s="14">
        <f>'დაავადებათა კონტროლი'!J29</f>
        <v>0</v>
      </c>
      <c r="K29" s="14">
        <f>'დაავადებათა კონტროლი'!K29</f>
        <v>0</v>
      </c>
      <c r="L29" s="44">
        <f>'დაავადებათა კონტროლი'!L29</f>
        <v>0</v>
      </c>
      <c r="M29" s="53" t="str">
        <f>'დაავადებათა კონტროლი'!M29</f>
        <v/>
      </c>
      <c r="N29" s="63">
        <f>'დაავადებათა კონტროლი'!N29</f>
        <v>0</v>
      </c>
      <c r="O29" s="53" t="str">
        <f>'დაავადებათა კონტროლი'!T29</f>
        <v/>
      </c>
      <c r="P29" s="63">
        <f>G29+'დაავადებათა კონტროლი'!O29-K29</f>
        <v>0</v>
      </c>
      <c r="AA29" s="81"/>
      <c r="AB29" s="81"/>
      <c r="AC29" s="81"/>
      <c r="AD29" s="81"/>
      <c r="AE29" s="81"/>
    </row>
    <row r="30" spans="1:31" s="6" customFormat="1" x14ac:dyDescent="0.25">
      <c r="A30" s="6" t="str">
        <f>'დაავადებათა კონტროლი'!A30</f>
        <v>b</v>
      </c>
      <c r="B30" s="69" t="str">
        <f>'დაავადებათა კონტროლი'!B30</f>
        <v/>
      </c>
      <c r="C30" s="13" t="str">
        <f>'დაავადებათა კონტროლი'!C30</f>
        <v>ფინანსური აქტივების ზრდა</v>
      </c>
      <c r="D30" s="14">
        <f>'დაავადებათა კონტროლი'!D30</f>
        <v>0</v>
      </c>
      <c r="E30" s="14">
        <f>'დაავადებათა კონტროლი'!E30</f>
        <v>0</v>
      </c>
      <c r="F30" s="44">
        <f>'დაავადებათა კონტროლი'!F30</f>
        <v>0</v>
      </c>
      <c r="G30" s="44">
        <f>'დაავადებათა კონტროლი'!G30</f>
        <v>0</v>
      </c>
      <c r="H30" s="53" t="str">
        <f>'დაავადებათა კონტროლი'!H30</f>
        <v/>
      </c>
      <c r="I30" s="14">
        <f>'დაავადებათა კონტროლი'!I30</f>
        <v>0</v>
      </c>
      <c r="J30" s="14">
        <f>'დაავადებათა კონტროლი'!J30</f>
        <v>0</v>
      </c>
      <c r="K30" s="14">
        <f>'დაავადებათა კონტროლი'!K30</f>
        <v>0</v>
      </c>
      <c r="L30" s="44">
        <f>'დაავადებათა კონტროლი'!L30</f>
        <v>0</v>
      </c>
      <c r="M30" s="53" t="str">
        <f>'დაავადებათა კონტროლი'!M30</f>
        <v/>
      </c>
      <c r="N30" s="63">
        <f>'დაავადებათა კონტროლი'!N30</f>
        <v>0</v>
      </c>
      <c r="O30" s="53" t="str">
        <f>'დაავადებათა კონტროლი'!T30</f>
        <v/>
      </c>
      <c r="P30" s="63">
        <f>G30+'დაავადებათა კონტროლი'!O30-K30</f>
        <v>0</v>
      </c>
      <c r="AA30" s="81"/>
      <c r="AB30" s="81"/>
      <c r="AC30" s="81"/>
      <c r="AD30" s="81"/>
      <c r="AE30" s="81"/>
    </row>
    <row r="31" spans="1:31" s="6" customFormat="1" ht="15.75" thickBot="1" x14ac:dyDescent="0.3">
      <c r="A31" s="6" t="str">
        <f>'დაავადებათა კონტროლი'!A31</f>
        <v>b</v>
      </c>
      <c r="B31" s="71" t="str">
        <f>'დაავადებათა კონტროლი'!B31</f>
        <v/>
      </c>
      <c r="C31" s="17" t="str">
        <f>'დაავადებათა კონტროლი'!C31</f>
        <v>ვალდებულებების კლება</v>
      </c>
      <c r="D31" s="18">
        <f>'დაავადებათა კონტროლი'!D31</f>
        <v>0</v>
      </c>
      <c r="E31" s="18">
        <f>'დაავადებათა კონტროლი'!E31</f>
        <v>0</v>
      </c>
      <c r="F31" s="46">
        <f>'დაავადებათა კონტროლი'!F31</f>
        <v>0</v>
      </c>
      <c r="G31" s="46">
        <f>'დაავადებათა კონტროლი'!G31</f>
        <v>0</v>
      </c>
      <c r="H31" s="55" t="str">
        <f>'დაავადებათა კონტროლი'!H31</f>
        <v/>
      </c>
      <c r="I31" s="18">
        <f>'დაავადებათა კონტროლი'!I31</f>
        <v>0</v>
      </c>
      <c r="J31" s="18">
        <f>'დაავადებათა კონტროლი'!J31</f>
        <v>0</v>
      </c>
      <c r="K31" s="18">
        <f>'დაავადებათა კონტროლი'!K31</f>
        <v>0</v>
      </c>
      <c r="L31" s="46">
        <f>'დაავადებათა კონტროლი'!L31</f>
        <v>0</v>
      </c>
      <c r="M31" s="55" t="str">
        <f>'დაავადებათა კონტროლი'!M31</f>
        <v/>
      </c>
      <c r="N31" s="65">
        <f>'დაავადებათა კონტროლი'!N31</f>
        <v>0</v>
      </c>
      <c r="O31" s="55" t="str">
        <f>'დაავადებათა კონტროლი'!T31</f>
        <v/>
      </c>
      <c r="P31" s="65">
        <f>G31+'დაავადებათა კონტროლი'!O31-K31</f>
        <v>0</v>
      </c>
      <c r="AA31" s="81"/>
      <c r="AB31" s="81"/>
      <c r="AC31" s="81"/>
      <c r="AD31" s="81"/>
      <c r="AE31" s="81"/>
    </row>
    <row r="32" spans="1:31" s="6" customFormat="1" ht="48.75" customHeight="1" thickTop="1" thickBot="1" x14ac:dyDescent="0.3">
      <c r="A32" s="6" t="str">
        <f>'დაავადებათა კონტროლი'!A32</f>
        <v>a</v>
      </c>
      <c r="B32" s="67" t="str">
        <f>'დაავადებათა კონტროლი'!B32</f>
        <v>35 03 02 02 01</v>
      </c>
      <c r="C32" s="19" t="str">
        <f>'დაავადებათა კონტროლი'!C32</f>
        <v>იმუნიზაცია</v>
      </c>
      <c r="D32" s="7">
        <f>'დაავადებათა კონტროლი'!D32</f>
        <v>8340</v>
      </c>
      <c r="E32" s="7">
        <f>'დაავადებათა კონტროლი'!E32</f>
        <v>10383.662</v>
      </c>
      <c r="F32" s="40">
        <f>'დაავადებათა კონტროლი'!F32</f>
        <v>10244.402</v>
      </c>
      <c r="G32" s="40">
        <f>'დაავადებათა კონტროლი'!G32</f>
        <v>10209.00619</v>
      </c>
      <c r="H32" s="49">
        <f>'დაავადებათა კონტროლი'!H32</f>
        <v>0.99654486323359825</v>
      </c>
      <c r="I32" s="7">
        <f>'დაავადებათა კონტროლი'!I32</f>
        <v>0</v>
      </c>
      <c r="J32" s="7">
        <f>'დაავადებათა კონტროლი'!J32</f>
        <v>-9.4065200000003095</v>
      </c>
      <c r="K32" s="7">
        <f>'დაავადებათა კონტროლი'!K32</f>
        <v>1.9150000000008731</v>
      </c>
      <c r="L32" s="40">
        <f>'დაავადებათა კონტროლი'!L32</f>
        <v>35.395809999999983</v>
      </c>
      <c r="M32" s="49">
        <f>'დაავადებათა კონტროლი'!M32</f>
        <v>0.98317974814665576</v>
      </c>
      <c r="N32" s="59">
        <f>'დაავადებათა კონტროლი'!N32</f>
        <v>174.6558100000002</v>
      </c>
      <c r="O32" s="49">
        <f>'დაავადებათა კონტროლი'!T32</f>
        <v>1.000418367816672</v>
      </c>
      <c r="P32" s="59">
        <f>G32+'დაავადებათა კონტროლი'!O32-K32</f>
        <v>15139.591189999999</v>
      </c>
      <c r="AA32" s="81"/>
      <c r="AB32" s="81"/>
      <c r="AC32" s="81"/>
      <c r="AD32" s="81"/>
      <c r="AE32" s="81"/>
    </row>
    <row r="33" spans="1:31" s="6" customFormat="1" ht="18.75" thickTop="1" x14ac:dyDescent="0.25">
      <c r="A33" s="6" t="str">
        <f>'დაავადებათა კონტროლი'!A33</f>
        <v>b</v>
      </c>
      <c r="B33" s="69" t="str">
        <f>'დაავადებათა კონტროლი'!B33</f>
        <v/>
      </c>
      <c r="C33" s="8" t="str">
        <f>'დაავადებათა კონტროლი'!C33</f>
        <v>ხარჯები</v>
      </c>
      <c r="D33" s="9">
        <f>'დაავადებათა კონტროლი'!D33</f>
        <v>8340</v>
      </c>
      <c r="E33" s="9">
        <f>'დაავადებათა კონტროლი'!E33</f>
        <v>10383.662</v>
      </c>
      <c r="F33" s="41">
        <f>'დაავადებათა კონტროლი'!F33</f>
        <v>10244.402</v>
      </c>
      <c r="G33" s="41">
        <f>'დაავადებათა კონტროლი'!G33</f>
        <v>10209.00619</v>
      </c>
      <c r="H33" s="50">
        <f>'დაავადებათა კონტროლი'!H33</f>
        <v>0.99654486323359825</v>
      </c>
      <c r="I33" s="9">
        <f>'დაავადებათა კონტროლი'!I33</f>
        <v>0</v>
      </c>
      <c r="J33" s="9">
        <f>'დაავადებათა კონტროლი'!J33</f>
        <v>-9.4065200000003095</v>
      </c>
      <c r="K33" s="9">
        <f>'დაავადებათა კონტროლი'!K33</f>
        <v>1.9150000000008731</v>
      </c>
      <c r="L33" s="41">
        <f>'დაავადებათა კონტროლი'!L33</f>
        <v>35.395809999999983</v>
      </c>
      <c r="M33" s="50">
        <f>'დაავადებათა კონტროლი'!M33</f>
        <v>0.98317974814665576</v>
      </c>
      <c r="N33" s="60">
        <f>'დაავადებათა კონტროლი'!N33</f>
        <v>174.6558100000002</v>
      </c>
      <c r="O33" s="50">
        <f>'დაავადებათა კონტროლი'!T33</f>
        <v>1.000418367816672</v>
      </c>
      <c r="P33" s="60">
        <f>G33+'დაავადებათა კონტროლი'!O33-K33</f>
        <v>15139.591189999999</v>
      </c>
      <c r="AA33" s="81"/>
      <c r="AB33" s="81"/>
      <c r="AC33" s="81"/>
      <c r="AD33" s="81"/>
      <c r="AE33" s="81"/>
    </row>
    <row r="34" spans="1:31" s="6" customFormat="1" ht="18" x14ac:dyDescent="0.25">
      <c r="A34" s="6" t="str">
        <f>'დაავადებათა კონტროლი'!A34</f>
        <v>b</v>
      </c>
      <c r="B34" s="70" t="str">
        <f>'დაავადებათა კონტროლი'!B34</f>
        <v/>
      </c>
      <c r="C34" s="10" t="str">
        <f>'დაავადებათა კონტროლი'!C34</f>
        <v>შრომის ანაზღაურება</v>
      </c>
      <c r="D34" s="12">
        <f>'დაავადებათა კონტროლი'!D34</f>
        <v>0</v>
      </c>
      <c r="E34" s="12">
        <f>'დაავადებათა კონტროლი'!E34</f>
        <v>0</v>
      </c>
      <c r="F34" s="43">
        <f>'დაავადებათა კონტროლი'!F34</f>
        <v>0</v>
      </c>
      <c r="G34" s="43">
        <f>'დაავადებათა კონტროლი'!G34</f>
        <v>0</v>
      </c>
      <c r="H34" s="52" t="str">
        <f>'დაავადებათა კონტროლი'!H34</f>
        <v/>
      </c>
      <c r="I34" s="12">
        <f>'დაავადებათა კონტროლი'!I34</f>
        <v>0</v>
      </c>
      <c r="J34" s="12">
        <f>'დაავადებათა კონტროლი'!J34</f>
        <v>0</v>
      </c>
      <c r="K34" s="12">
        <f>'დაავადებათა კონტროლი'!K34</f>
        <v>0</v>
      </c>
      <c r="L34" s="43">
        <f>'დაავადებათა კონტროლი'!L34</f>
        <v>0</v>
      </c>
      <c r="M34" s="52" t="str">
        <f>'დაავადებათა კონტროლი'!M34</f>
        <v/>
      </c>
      <c r="N34" s="62">
        <f>'დაავადებათა კონტროლი'!N34</f>
        <v>0</v>
      </c>
      <c r="O34" s="52" t="str">
        <f>'დაავადებათა კონტროლი'!T34</f>
        <v/>
      </c>
      <c r="P34" s="62">
        <f>G34+'დაავადებათა კონტროლი'!O34-K34</f>
        <v>0</v>
      </c>
      <c r="AA34" s="81"/>
      <c r="AB34" s="81"/>
      <c r="AC34" s="81"/>
      <c r="AD34" s="81"/>
      <c r="AE34" s="81"/>
    </row>
    <row r="35" spans="1:31" s="6" customFormat="1" ht="18" x14ac:dyDescent="0.25">
      <c r="A35" s="6" t="str">
        <f>'დაავადებათა კონტროლი'!A35</f>
        <v>b</v>
      </c>
      <c r="B35" s="70" t="str">
        <f>'დაავადებათა კონტროლი'!B35</f>
        <v/>
      </c>
      <c r="C35" s="10" t="str">
        <f>'დაავადებათა კონტროლი'!C35</f>
        <v>საქონელი და მომსახურება</v>
      </c>
      <c r="D35" s="11">
        <f>'დაავადებათა კონტროლი'!D35</f>
        <v>5560</v>
      </c>
      <c r="E35" s="11">
        <f>'დაავადებათა კონტროლი'!E35</f>
        <v>10353.662</v>
      </c>
      <c r="F35" s="42">
        <f>'დაავადებათა კონტროლი'!F35</f>
        <v>10222.902</v>
      </c>
      <c r="G35" s="42">
        <f>'დაავადებათა კონტროლი'!G35</f>
        <v>10191.64719</v>
      </c>
      <c r="H35" s="51">
        <f>'დაავადებათა კონტროლი'!H35</f>
        <v>0.99694266755173822</v>
      </c>
      <c r="I35" s="11">
        <f>'დაავადებათა კონტროლი'!I35</f>
        <v>0</v>
      </c>
      <c r="J35" s="11">
        <f>'დაავადებათა კონტროლი'!J35</f>
        <v>-11.31652000000031</v>
      </c>
      <c r="K35" s="11">
        <f>'დაავადებათა კონტროლი'!K35</f>
        <v>0</v>
      </c>
      <c r="L35" s="42">
        <f>'დაავადებათა კონტროლი'!L35</f>
        <v>31.254810000000361</v>
      </c>
      <c r="M35" s="51">
        <f>'დაავადებათა კონტროლი'!M35</f>
        <v>0.98435193171266355</v>
      </c>
      <c r="N35" s="61">
        <f>'დაავადებათა კონტროლი'!N35</f>
        <v>162.01481000000058</v>
      </c>
      <c r="O35" s="51">
        <f>'დაავადებათა კონტროლი'!T35</f>
        <v>1.0008678272479823</v>
      </c>
      <c r="P35" s="61">
        <f>G35+'დაავადებათა კონტროლი'!O35-K35</f>
        <v>15117.24719</v>
      </c>
      <c r="AA35" s="81"/>
      <c r="AB35" s="81"/>
      <c r="AC35" s="81"/>
      <c r="AD35" s="81"/>
      <c r="AE35" s="81"/>
    </row>
    <row r="36" spans="1:31" s="6" customFormat="1" ht="18" x14ac:dyDescent="0.25">
      <c r="A36" s="6" t="str">
        <f>'დაავადებათა კონტროლი'!A36</f>
        <v>b</v>
      </c>
      <c r="B36" s="70" t="str">
        <f>'დაავადებათა კონტროლი'!B36</f>
        <v/>
      </c>
      <c r="C36" s="10" t="str">
        <f>'დაავადებათა კონტროლი'!C36</f>
        <v>პროცენტი</v>
      </c>
      <c r="D36" s="12">
        <f>'დაავადებათა კონტროლი'!D36</f>
        <v>0</v>
      </c>
      <c r="E36" s="12">
        <f>'დაავადებათა კონტროლი'!E36</f>
        <v>0</v>
      </c>
      <c r="F36" s="43">
        <f>'დაავადებათა კონტროლი'!F36</f>
        <v>0</v>
      </c>
      <c r="G36" s="43">
        <f>'დაავადებათა კონტროლი'!G36</f>
        <v>0</v>
      </c>
      <c r="H36" s="52" t="str">
        <f>'დაავადებათა კონტროლი'!H36</f>
        <v/>
      </c>
      <c r="I36" s="12">
        <f>'დაავადებათა კონტროლი'!I36</f>
        <v>0</v>
      </c>
      <c r="J36" s="12">
        <f>'დაავადებათა კონტროლი'!J36</f>
        <v>0</v>
      </c>
      <c r="K36" s="12">
        <f>'დაავადებათა კონტროლი'!K36</f>
        <v>0</v>
      </c>
      <c r="L36" s="43">
        <f>'დაავადებათა კონტროლი'!L36</f>
        <v>0</v>
      </c>
      <c r="M36" s="52" t="str">
        <f>'დაავადებათა კონტროლი'!M36</f>
        <v/>
      </c>
      <c r="N36" s="62">
        <f>'დაავადებათა კონტროლი'!N36</f>
        <v>0</v>
      </c>
      <c r="O36" s="52" t="str">
        <f>'დაავადებათა კონტროლი'!T36</f>
        <v/>
      </c>
      <c r="P36" s="62">
        <f>G36+'დაავადებათა კონტროლი'!O36-K36</f>
        <v>0</v>
      </c>
      <c r="AA36" s="81"/>
      <c r="AB36" s="81"/>
      <c r="AC36" s="81"/>
      <c r="AD36" s="81"/>
      <c r="AE36" s="81"/>
    </row>
    <row r="37" spans="1:31" s="6" customFormat="1" ht="18" x14ac:dyDescent="0.25">
      <c r="A37" s="6" t="str">
        <f>'დაავადებათა კონტროლი'!A37</f>
        <v>b</v>
      </c>
      <c r="B37" s="70" t="str">
        <f>'დაავადებათა კონტროლი'!B37</f>
        <v/>
      </c>
      <c r="C37" s="10" t="str">
        <f>'დაავადებათა კონტროლი'!C37</f>
        <v>სუბსიდიები</v>
      </c>
      <c r="D37" s="12">
        <f>'დაავადებათა კონტროლი'!D37</f>
        <v>0</v>
      </c>
      <c r="E37" s="12">
        <f>'დაავადებათა კონტროლი'!E37</f>
        <v>0</v>
      </c>
      <c r="F37" s="43">
        <f>'დაავადებათა კონტროლი'!F37</f>
        <v>0</v>
      </c>
      <c r="G37" s="43">
        <f>'დაავადებათა კონტროლი'!G37</f>
        <v>0</v>
      </c>
      <c r="H37" s="52" t="str">
        <f>'დაავადებათა კონტროლი'!H37</f>
        <v/>
      </c>
      <c r="I37" s="12">
        <f>'დაავადებათა კონტროლი'!I37</f>
        <v>0</v>
      </c>
      <c r="J37" s="12">
        <f>'დაავადებათა კონტროლი'!J37</f>
        <v>0</v>
      </c>
      <c r="K37" s="12">
        <f>'დაავადებათა კონტროლი'!K37</f>
        <v>0</v>
      </c>
      <c r="L37" s="43">
        <f>'დაავადებათა კონტროლი'!L37</f>
        <v>0</v>
      </c>
      <c r="M37" s="52" t="str">
        <f>'დაავადებათა კონტროლი'!M37</f>
        <v/>
      </c>
      <c r="N37" s="62">
        <f>'დაავადებათა კონტროლი'!N37</f>
        <v>0</v>
      </c>
      <c r="O37" s="52" t="str">
        <f>'დაავადებათა კონტროლი'!T37</f>
        <v/>
      </c>
      <c r="P37" s="62">
        <f>G37+'დაავადებათა კონტროლი'!O37-K37</f>
        <v>0</v>
      </c>
      <c r="AA37" s="81"/>
      <c r="AB37" s="81"/>
      <c r="AC37" s="81"/>
      <c r="AD37" s="81"/>
      <c r="AE37" s="81"/>
    </row>
    <row r="38" spans="1:31" s="6" customFormat="1" ht="18" x14ac:dyDescent="0.25">
      <c r="A38" s="6" t="str">
        <f>'დაავადებათა კონტროლი'!A38</f>
        <v>b</v>
      </c>
      <c r="B38" s="70" t="str">
        <f>'დაავადებათა კონტროლი'!B38</f>
        <v/>
      </c>
      <c r="C38" s="10" t="str">
        <f>'დაავადებათა კონტროლი'!C38</f>
        <v>გრანტები</v>
      </c>
      <c r="D38" s="12">
        <f>'დაავადებათა კონტროლი'!D38</f>
        <v>0</v>
      </c>
      <c r="E38" s="12">
        <f>'დაავადებათა კონტროლი'!E38</f>
        <v>0</v>
      </c>
      <c r="F38" s="43">
        <f>'დაავადებათა კონტროლი'!F38</f>
        <v>0</v>
      </c>
      <c r="G38" s="43">
        <f>'დაავადებათა კონტროლი'!G38</f>
        <v>0</v>
      </c>
      <c r="H38" s="52" t="str">
        <f>'დაავადებათა კონტროლი'!H38</f>
        <v/>
      </c>
      <c r="I38" s="12">
        <f>'დაავადებათა კონტროლი'!I38</f>
        <v>0</v>
      </c>
      <c r="J38" s="12">
        <f>'დაავადებათა კონტროლი'!J38</f>
        <v>0</v>
      </c>
      <c r="K38" s="12">
        <f>'დაავადებათა კონტროლი'!K38</f>
        <v>0</v>
      </c>
      <c r="L38" s="43">
        <f>'დაავადებათა კონტროლი'!L38</f>
        <v>0</v>
      </c>
      <c r="M38" s="52" t="str">
        <f>'დაავადებათა კონტროლი'!M38</f>
        <v/>
      </c>
      <c r="N38" s="62">
        <f>'დაავადებათა კონტროლი'!N38</f>
        <v>0</v>
      </c>
      <c r="O38" s="52" t="str">
        <f>'დაავადებათა კონტროლი'!T38</f>
        <v/>
      </c>
      <c r="P38" s="62">
        <f>G38+'დაავადებათა კონტროლი'!O38-K38</f>
        <v>0</v>
      </c>
      <c r="AA38" s="81"/>
      <c r="AB38" s="81"/>
      <c r="AC38" s="81"/>
      <c r="AD38" s="81"/>
      <c r="AE38" s="81"/>
    </row>
    <row r="39" spans="1:31" s="6" customFormat="1" ht="18" x14ac:dyDescent="0.25">
      <c r="A39" s="6" t="str">
        <f>'დაავადებათა კონტროლი'!A39</f>
        <v>b</v>
      </c>
      <c r="B39" s="70" t="str">
        <f>'დაავადებათა კონტროლი'!B39</f>
        <v/>
      </c>
      <c r="C39" s="10" t="str">
        <f>'დაავადებათა კონტროლი'!C39</f>
        <v>სოციალური უზრუნველყოფა</v>
      </c>
      <c r="D39" s="11">
        <f>'დაავადებათა კონტროლი'!D39</f>
        <v>2780</v>
      </c>
      <c r="E39" s="11">
        <f>'დაავადებათა კონტროლი'!E39</f>
        <v>30</v>
      </c>
      <c r="F39" s="42">
        <f>'დაავადებათა კონტროლი'!F39</f>
        <v>21.5</v>
      </c>
      <c r="G39" s="42">
        <f>'დაავადებათა კონტროლი'!G39</f>
        <v>17.359000000000002</v>
      </c>
      <c r="H39" s="51">
        <f>'დაავადებათა კონტროლი'!H39</f>
        <v>0.80739534883720943</v>
      </c>
      <c r="I39" s="11">
        <f>'დაავადებათა კონტროლი'!I39</f>
        <v>0</v>
      </c>
      <c r="J39" s="11">
        <f>'დაავადებათა კონტროლი'!J39</f>
        <v>1.9100000000000001</v>
      </c>
      <c r="K39" s="11">
        <f>'დაავადებათა კონტროლი'!K39</f>
        <v>1.9150000000000009</v>
      </c>
      <c r="L39" s="42">
        <f>'დაავადებათა კონტროლი'!L39</f>
        <v>4.1409999999999982</v>
      </c>
      <c r="M39" s="51">
        <f>'დაავადებათა კონტროლი'!M39</f>
        <v>0.57863333333333344</v>
      </c>
      <c r="N39" s="61">
        <f>'დაავადებათა კონტროლი'!N39</f>
        <v>12.640999999999998</v>
      </c>
      <c r="O39" s="51">
        <f>'დაავადებათა კონტროლი'!T39</f>
        <v>0.84530000000000005</v>
      </c>
      <c r="P39" s="61">
        <f>G39+'დაავადებათა კონტროლი'!O39-K39</f>
        <v>22.344000000000001</v>
      </c>
      <c r="AA39" s="81"/>
      <c r="AB39" s="81"/>
      <c r="AC39" s="81"/>
      <c r="AD39" s="81"/>
      <c r="AE39" s="81"/>
    </row>
    <row r="40" spans="1:31" s="6" customFormat="1" ht="18" x14ac:dyDescent="0.25">
      <c r="A40" s="6" t="str">
        <f>'დაავადებათა კონტროლი'!A40</f>
        <v>b</v>
      </c>
      <c r="B40" s="70" t="str">
        <f>'დაავადებათა კონტროლი'!B40</f>
        <v/>
      </c>
      <c r="C40" s="10" t="str">
        <f>'დაავადებათა კონტროლი'!C40</f>
        <v>სხვა ხარჯები</v>
      </c>
      <c r="D40" s="12">
        <f>'დაავადებათა კონტროლი'!D40</f>
        <v>0</v>
      </c>
      <c r="E40" s="12">
        <f>'დაავადებათა კონტროლი'!E40</f>
        <v>0</v>
      </c>
      <c r="F40" s="43">
        <f>'დაავადებათა კონტროლი'!F40</f>
        <v>0</v>
      </c>
      <c r="G40" s="43">
        <f>'დაავადებათა კონტროლი'!G40</f>
        <v>0</v>
      </c>
      <c r="H40" s="52" t="str">
        <f>'დაავადებათა კონტროლი'!H40</f>
        <v/>
      </c>
      <c r="I40" s="12">
        <f>'დაავადებათა კონტროლი'!I40</f>
        <v>0</v>
      </c>
      <c r="J40" s="12">
        <f>'დაავადებათა კონტროლი'!J40</f>
        <v>0</v>
      </c>
      <c r="K40" s="12">
        <f>'დაავადებათა კონტროლი'!K40</f>
        <v>0</v>
      </c>
      <c r="L40" s="43">
        <f>'დაავადებათა კონტროლი'!L40</f>
        <v>0</v>
      </c>
      <c r="M40" s="52" t="str">
        <f>'დაავადებათა კონტროლი'!M40</f>
        <v/>
      </c>
      <c r="N40" s="62">
        <f>'დაავადებათა კონტროლი'!N40</f>
        <v>0</v>
      </c>
      <c r="O40" s="52" t="str">
        <f>'დაავადებათა კონტროლი'!T40</f>
        <v/>
      </c>
      <c r="P40" s="62">
        <f>G40+'დაავადებათა კონტროლი'!O40-K40</f>
        <v>0</v>
      </c>
      <c r="AA40" s="81"/>
      <c r="AB40" s="81"/>
      <c r="AC40" s="81"/>
      <c r="AD40" s="81"/>
      <c r="AE40" s="81"/>
    </row>
    <row r="41" spans="1:31" s="6" customFormat="1" x14ac:dyDescent="0.25">
      <c r="A41" s="6" t="str">
        <f>'დაავადებათა კონტროლი'!A41</f>
        <v>b</v>
      </c>
      <c r="B41" s="69" t="str">
        <f>'დაავადებათა კონტროლი'!B41</f>
        <v/>
      </c>
      <c r="C41" s="13" t="str">
        <f>'დაავადებათა კონტროლი'!C41</f>
        <v>არაფინანსური აქტივების ზრდა</v>
      </c>
      <c r="D41" s="14">
        <f>'დაავადებათა კონტროლი'!D41</f>
        <v>0</v>
      </c>
      <c r="E41" s="14">
        <f>'დაავადებათა კონტროლი'!E41</f>
        <v>0</v>
      </c>
      <c r="F41" s="44">
        <f>'დაავადებათა კონტროლი'!F41</f>
        <v>0</v>
      </c>
      <c r="G41" s="44">
        <f>'დაავადებათა კონტროლი'!G41</f>
        <v>0</v>
      </c>
      <c r="H41" s="53" t="str">
        <f>'დაავადებათა კონტროლი'!H41</f>
        <v/>
      </c>
      <c r="I41" s="14">
        <f>'დაავადებათა კონტროლი'!I41</f>
        <v>0</v>
      </c>
      <c r="J41" s="14">
        <f>'დაავადებათა კონტროლი'!J41</f>
        <v>0</v>
      </c>
      <c r="K41" s="14">
        <f>'დაავადებათა კონტროლი'!K41</f>
        <v>0</v>
      </c>
      <c r="L41" s="44">
        <f>'დაავადებათა კონტროლი'!L41</f>
        <v>0</v>
      </c>
      <c r="M41" s="53" t="str">
        <f>'დაავადებათა კონტროლი'!M41</f>
        <v/>
      </c>
      <c r="N41" s="63">
        <f>'დაავადებათა კონტროლი'!N41</f>
        <v>0</v>
      </c>
      <c r="O41" s="53" t="str">
        <f>'დაავადებათა კონტროლი'!T41</f>
        <v/>
      </c>
      <c r="P41" s="63">
        <f>G41+'დაავადებათა კონტროლი'!O41-K41</f>
        <v>0</v>
      </c>
      <c r="AA41" s="81"/>
      <c r="AB41" s="81"/>
      <c r="AC41" s="81"/>
      <c r="AD41" s="81"/>
      <c r="AE41" s="81"/>
    </row>
    <row r="42" spans="1:31" s="6" customFormat="1" x14ac:dyDescent="0.25">
      <c r="A42" s="6" t="str">
        <f>'დაავადებათა კონტროლი'!A42</f>
        <v>b</v>
      </c>
      <c r="B42" s="69" t="str">
        <f>'დაავადებათა კონტროლი'!B42</f>
        <v/>
      </c>
      <c r="C42" s="13" t="str">
        <f>'დაავადებათა კონტროლი'!C42</f>
        <v>ფინანსური აქტივების ზრდა</v>
      </c>
      <c r="D42" s="14">
        <f>'დაავადებათა კონტროლი'!D42</f>
        <v>0</v>
      </c>
      <c r="E42" s="14">
        <f>'დაავადებათა კონტროლი'!E42</f>
        <v>0</v>
      </c>
      <c r="F42" s="44">
        <f>'დაავადებათა კონტროლი'!F42</f>
        <v>0</v>
      </c>
      <c r="G42" s="44">
        <f>'დაავადებათა კონტროლი'!G42</f>
        <v>0</v>
      </c>
      <c r="H42" s="53" t="str">
        <f>'დაავადებათა კონტროლი'!H42</f>
        <v/>
      </c>
      <c r="I42" s="14">
        <f>'დაავადებათა კონტროლი'!I42</f>
        <v>0</v>
      </c>
      <c r="J42" s="14">
        <f>'დაავადებათა კონტროლი'!J42</f>
        <v>0</v>
      </c>
      <c r="K42" s="14">
        <f>'დაავადებათა კონტროლი'!K42</f>
        <v>0</v>
      </c>
      <c r="L42" s="44">
        <f>'დაავადებათა კონტროლი'!L42</f>
        <v>0</v>
      </c>
      <c r="M42" s="53" t="str">
        <f>'დაავადებათა კონტროლი'!M42</f>
        <v/>
      </c>
      <c r="N42" s="63">
        <f>'დაავადებათა კონტროლი'!N42</f>
        <v>0</v>
      </c>
      <c r="O42" s="53" t="str">
        <f>'დაავადებათა კონტროლი'!T42</f>
        <v/>
      </c>
      <c r="P42" s="63">
        <f>G42+'დაავადებათა კონტროლი'!O42-K42</f>
        <v>0</v>
      </c>
      <c r="AA42" s="81"/>
      <c r="AB42" s="81"/>
      <c r="AC42" s="81"/>
      <c r="AD42" s="81"/>
      <c r="AE42" s="81"/>
    </row>
    <row r="43" spans="1:31" s="6" customFormat="1" ht="15.75" thickBot="1" x14ac:dyDescent="0.3">
      <c r="A43" s="6" t="str">
        <f>'დაავადებათა კონტროლი'!A43</f>
        <v>b</v>
      </c>
      <c r="B43" s="71" t="str">
        <f>'დაავადებათა კონტროლი'!B43</f>
        <v/>
      </c>
      <c r="C43" s="17" t="str">
        <f>'დაავადებათა კონტროლი'!C43</f>
        <v>ვალდებულებების კლება</v>
      </c>
      <c r="D43" s="18">
        <f>'დაავადებათა კონტროლი'!D43</f>
        <v>0</v>
      </c>
      <c r="E43" s="18">
        <f>'დაავადებათა კონტროლი'!E43</f>
        <v>0</v>
      </c>
      <c r="F43" s="46">
        <f>'დაავადებათა კონტროლი'!F43</f>
        <v>0</v>
      </c>
      <c r="G43" s="46">
        <f>'დაავადებათა კონტროლი'!G43</f>
        <v>0</v>
      </c>
      <c r="H43" s="55" t="str">
        <f>'დაავადებათა კონტროლი'!H43</f>
        <v/>
      </c>
      <c r="I43" s="18">
        <f>'დაავადებათა კონტროლი'!I43</f>
        <v>0</v>
      </c>
      <c r="J43" s="18">
        <f>'დაავადებათა კონტროლი'!J43</f>
        <v>0</v>
      </c>
      <c r="K43" s="18">
        <f>'დაავადებათა კონტროლი'!K43</f>
        <v>0</v>
      </c>
      <c r="L43" s="46">
        <f>'დაავადებათა კონტროლი'!L43</f>
        <v>0</v>
      </c>
      <c r="M43" s="55" t="str">
        <f>'დაავადებათა კონტროლი'!M43</f>
        <v/>
      </c>
      <c r="N43" s="65">
        <f>'დაავადებათა კონტროლი'!N43</f>
        <v>0</v>
      </c>
      <c r="O43" s="55" t="str">
        <f>'დაავადებათა კონტროლი'!T43</f>
        <v/>
      </c>
      <c r="P43" s="65">
        <f>G43+'დაავადებათა კონტროლი'!O43-K43</f>
        <v>0</v>
      </c>
      <c r="AA43" s="81"/>
      <c r="AB43" s="81"/>
      <c r="AC43" s="81"/>
      <c r="AD43" s="81"/>
      <c r="AE43" s="81"/>
    </row>
    <row r="44" spans="1:31" s="6" customFormat="1" ht="31.5" customHeight="1" thickTop="1" thickBot="1" x14ac:dyDescent="0.3">
      <c r="A44" s="6" t="str">
        <f>'დაავადებათა კონტროლი'!A44</f>
        <v>a</v>
      </c>
      <c r="B44" s="67" t="str">
        <f>'დაავადებათა კონტროლი'!B44</f>
        <v>35 03 02 03</v>
      </c>
      <c r="C44" s="19" t="str">
        <f>'დაავადებათა კონტროლი'!C44</f>
        <v>ეპიდზედამხედველობის პროგრამა</v>
      </c>
      <c r="D44" s="7">
        <f>'დაავადებათა კონტროლი'!D44</f>
        <v>1000</v>
      </c>
      <c r="E44" s="7">
        <f>'დაავადებათა კონტროლი'!E44</f>
        <v>650</v>
      </c>
      <c r="F44" s="40">
        <f>'დაავადებათა კონტროლი'!F44</f>
        <v>374.9</v>
      </c>
      <c r="G44" s="40">
        <f>'დაავადებათა კონტროლი'!G44</f>
        <v>374.42234000000002</v>
      </c>
      <c r="H44" s="49">
        <f>'დაავადებათა კონტროლი'!H44</f>
        <v>0.99872590024006414</v>
      </c>
      <c r="I44" s="7">
        <f>'დაავადებათა კონტროლი'!I44</f>
        <v>0</v>
      </c>
      <c r="J44" s="7">
        <f>'დაავადებათა კონტროლი'!J44</f>
        <v>42.060559999999981</v>
      </c>
      <c r="K44" s="7">
        <f>'დაავადებათა კონტროლი'!K44</f>
        <v>51.568499999999972</v>
      </c>
      <c r="L44" s="40">
        <f>'დაავადებათა კონტროლი'!L44</f>
        <v>0.47765999999995756</v>
      </c>
      <c r="M44" s="49">
        <f>'დაავადებათა კონტროლი'!M44</f>
        <v>0.57603436923076923</v>
      </c>
      <c r="N44" s="59">
        <f>'დაავადებათა კონტროლი'!N44</f>
        <v>275.57765999999998</v>
      </c>
      <c r="O44" s="49">
        <f>'დაავადებათა კონტროლი'!T44</f>
        <v>0.93141898461538475</v>
      </c>
      <c r="P44" s="59">
        <f>G44+'დაავადებათა კონტროლი'!O44-K44</f>
        <v>488.95384000000001</v>
      </c>
      <c r="AA44" s="81"/>
      <c r="AB44" s="81"/>
      <c r="AC44" s="81"/>
      <c r="AD44" s="81"/>
      <c r="AE44" s="81"/>
    </row>
    <row r="45" spans="1:31" s="6" customFormat="1" ht="18.75" thickTop="1" x14ac:dyDescent="0.25">
      <c r="A45" s="6" t="str">
        <f>'დაავადებათა კონტროლი'!A45</f>
        <v>b</v>
      </c>
      <c r="B45" s="69" t="str">
        <f>'დაავადებათა კონტროლი'!B45</f>
        <v/>
      </c>
      <c r="C45" s="8" t="str">
        <f>'დაავადებათა კონტროლი'!C45</f>
        <v>ხარჯები</v>
      </c>
      <c r="D45" s="9">
        <f>'დაავადებათა კონტროლი'!D45</f>
        <v>1000</v>
      </c>
      <c r="E45" s="9">
        <f>'დაავადებათა კონტროლი'!E45</f>
        <v>650</v>
      </c>
      <c r="F45" s="41">
        <f>'დაავადებათა კონტროლი'!F45</f>
        <v>374.9</v>
      </c>
      <c r="G45" s="41">
        <f>'დაავადებათა კონტროლი'!G45</f>
        <v>374.42234000000002</v>
      </c>
      <c r="H45" s="50">
        <f>'დაავადებათა კონტროლი'!H45</f>
        <v>0.99872590024006414</v>
      </c>
      <c r="I45" s="9">
        <f>'დაავადებათა კონტროლი'!I45</f>
        <v>0</v>
      </c>
      <c r="J45" s="9">
        <f>'დაავადებათა კონტროლი'!J45</f>
        <v>42.060559999999981</v>
      </c>
      <c r="K45" s="9">
        <f>'დაავადებათა კონტროლი'!K45</f>
        <v>51.568499999999972</v>
      </c>
      <c r="L45" s="41">
        <f>'დაავადებათა კონტროლი'!L45</f>
        <v>0.47765999999995756</v>
      </c>
      <c r="M45" s="50">
        <f>'დაავადებათა კონტროლი'!M45</f>
        <v>0.57603436923076923</v>
      </c>
      <c r="N45" s="60">
        <f>'დაავადებათა კონტროლი'!N45</f>
        <v>275.57765999999998</v>
      </c>
      <c r="O45" s="50">
        <f>'დაავადებათა კონტროლი'!T45</f>
        <v>0.93141898461538475</v>
      </c>
      <c r="P45" s="60">
        <f>G45+'დაავადებათა კონტროლი'!O45-K45</f>
        <v>488.95384000000001</v>
      </c>
      <c r="AA45" s="81"/>
      <c r="AB45" s="81"/>
      <c r="AC45" s="81"/>
      <c r="AD45" s="81"/>
      <c r="AE45" s="81"/>
    </row>
    <row r="46" spans="1:31" s="6" customFormat="1" ht="18" x14ac:dyDescent="0.25">
      <c r="A46" s="6" t="str">
        <f>'დაავადებათა კონტროლი'!A46</f>
        <v>b</v>
      </c>
      <c r="B46" s="70" t="str">
        <f>'დაავადებათა კონტროლი'!B46</f>
        <v/>
      </c>
      <c r="C46" s="10" t="str">
        <f>'დაავადებათა კონტროლი'!C46</f>
        <v>შრომის ანაზღაურება</v>
      </c>
      <c r="D46" s="12">
        <f>'დაავადებათა კონტროლი'!D46</f>
        <v>0</v>
      </c>
      <c r="E46" s="12">
        <f>'დაავადებათა კონტროლი'!E46</f>
        <v>0</v>
      </c>
      <c r="F46" s="43">
        <f>'დაავადებათა კონტროლი'!F46</f>
        <v>0</v>
      </c>
      <c r="G46" s="43">
        <f>'დაავადებათა კონტროლი'!G46</f>
        <v>0</v>
      </c>
      <c r="H46" s="52" t="str">
        <f>'დაავადებათა კონტროლი'!H46</f>
        <v/>
      </c>
      <c r="I46" s="12">
        <f>'დაავადებათა კონტროლი'!I46</f>
        <v>0</v>
      </c>
      <c r="J46" s="12">
        <f>'დაავადებათა კონტროლი'!J46</f>
        <v>0</v>
      </c>
      <c r="K46" s="12">
        <f>'დაავადებათა კონტროლი'!K46</f>
        <v>0</v>
      </c>
      <c r="L46" s="43">
        <f>'დაავადებათა კონტროლი'!L46</f>
        <v>0</v>
      </c>
      <c r="M46" s="52" t="str">
        <f>'დაავადებათა კონტროლი'!M46</f>
        <v/>
      </c>
      <c r="N46" s="62">
        <f>'დაავადებათა კონტროლი'!N46</f>
        <v>0</v>
      </c>
      <c r="O46" s="52" t="str">
        <f>'დაავადებათა კონტროლი'!T46</f>
        <v/>
      </c>
      <c r="P46" s="62">
        <f>G46+'დაავადებათა კონტროლი'!O46-K46</f>
        <v>0</v>
      </c>
      <c r="AA46" s="81"/>
      <c r="AB46" s="81"/>
      <c r="AC46" s="81"/>
      <c r="AD46" s="81"/>
      <c r="AE46" s="81"/>
    </row>
    <row r="47" spans="1:31" s="6" customFormat="1" ht="18" x14ac:dyDescent="0.25">
      <c r="A47" s="6" t="str">
        <f>'დაავადებათა კონტროლი'!A47</f>
        <v>b</v>
      </c>
      <c r="B47" s="70" t="str">
        <f>'დაავადებათა კონტროლი'!B47</f>
        <v/>
      </c>
      <c r="C47" s="10" t="str">
        <f>'დაავადებათა კონტროლი'!C47</f>
        <v>საქონელი და მომსახურება</v>
      </c>
      <c r="D47" s="11">
        <f>'დაავადებათა კონტროლი'!D47</f>
        <v>1000</v>
      </c>
      <c r="E47" s="11">
        <f>'დაავადებათა კონტროლი'!E47</f>
        <v>650</v>
      </c>
      <c r="F47" s="42">
        <f>'დაავადებათა კონტროლი'!F47</f>
        <v>374.9</v>
      </c>
      <c r="G47" s="42">
        <f>'დაავადებათა კონტროლი'!G47</f>
        <v>374.42234000000002</v>
      </c>
      <c r="H47" s="51">
        <f>'დაავადებათა კონტროლი'!H47</f>
        <v>0.99872590024006414</v>
      </c>
      <c r="I47" s="11">
        <f>'დაავადებათა კონტროლი'!I47</f>
        <v>0</v>
      </c>
      <c r="J47" s="11">
        <f>'დაავადებათა კონტროლი'!J47</f>
        <v>42.060559999999981</v>
      </c>
      <c r="K47" s="11">
        <f>'დაავადებათა კონტროლი'!K47</f>
        <v>51.568499999999972</v>
      </c>
      <c r="L47" s="42">
        <f>'დაავადებათა კონტროლი'!L47</f>
        <v>0.47765999999995756</v>
      </c>
      <c r="M47" s="51">
        <f>'დაავადებათა კონტროლი'!M47</f>
        <v>0.57603436923076923</v>
      </c>
      <c r="N47" s="61">
        <f>'დაავადებათა კონტროლი'!N47</f>
        <v>275.57765999999998</v>
      </c>
      <c r="O47" s="51">
        <f>'დაავადებათა კონტროლი'!T47</f>
        <v>0.93141898461538475</v>
      </c>
      <c r="P47" s="61">
        <f>G47+'დაავადებათა კონტროლი'!O47-K47</f>
        <v>488.95384000000001</v>
      </c>
      <c r="AA47" s="81"/>
      <c r="AB47" s="81"/>
      <c r="AC47" s="81"/>
      <c r="AD47" s="81"/>
      <c r="AE47" s="81"/>
    </row>
    <row r="48" spans="1:31" s="6" customFormat="1" ht="18" x14ac:dyDescent="0.25">
      <c r="A48" s="6" t="str">
        <f>'დაავადებათა კონტროლი'!A48</f>
        <v>b</v>
      </c>
      <c r="B48" s="70" t="str">
        <f>'დაავადებათა კონტროლი'!B48</f>
        <v/>
      </c>
      <c r="C48" s="10" t="str">
        <f>'დაავადებათა კონტროლი'!C48</f>
        <v>პროცენტი</v>
      </c>
      <c r="D48" s="12">
        <f>'დაავადებათა კონტროლი'!D48</f>
        <v>0</v>
      </c>
      <c r="E48" s="12">
        <f>'დაავადებათა კონტროლი'!E48</f>
        <v>0</v>
      </c>
      <c r="F48" s="43">
        <f>'დაავადებათა კონტროლი'!F48</f>
        <v>0</v>
      </c>
      <c r="G48" s="43">
        <f>'დაავადებათა კონტროლი'!G48</f>
        <v>0</v>
      </c>
      <c r="H48" s="52" t="str">
        <f>'დაავადებათა კონტროლი'!H48</f>
        <v/>
      </c>
      <c r="I48" s="12">
        <f>'დაავადებათა კონტროლი'!I48</f>
        <v>0</v>
      </c>
      <c r="J48" s="12">
        <f>'დაავადებათა კონტროლი'!J48</f>
        <v>0</v>
      </c>
      <c r="K48" s="12">
        <f>'დაავადებათა კონტროლი'!K48</f>
        <v>0</v>
      </c>
      <c r="L48" s="43">
        <f>'დაავადებათა კონტროლი'!L48</f>
        <v>0</v>
      </c>
      <c r="M48" s="52" t="str">
        <f>'დაავადებათა კონტროლი'!M48</f>
        <v/>
      </c>
      <c r="N48" s="62">
        <f>'დაავადებათა კონტროლი'!N48</f>
        <v>0</v>
      </c>
      <c r="O48" s="52" t="str">
        <f>'დაავადებათა კონტროლი'!T48</f>
        <v/>
      </c>
      <c r="P48" s="62">
        <f>G48+'დაავადებათა კონტროლი'!O48-K48</f>
        <v>0</v>
      </c>
      <c r="AA48" s="81"/>
      <c r="AB48" s="81"/>
      <c r="AC48" s="81"/>
      <c r="AD48" s="81"/>
      <c r="AE48" s="81"/>
    </row>
    <row r="49" spans="1:31" s="6" customFormat="1" ht="18" x14ac:dyDescent="0.25">
      <c r="A49" s="6" t="str">
        <f>'დაავადებათა კონტროლი'!A49</f>
        <v>b</v>
      </c>
      <c r="B49" s="70" t="str">
        <f>'დაავადებათა კონტროლი'!B49</f>
        <v/>
      </c>
      <c r="C49" s="10" t="str">
        <f>'დაავადებათა კონტროლი'!C49</f>
        <v>სუბსიდიები</v>
      </c>
      <c r="D49" s="12">
        <f>'დაავადებათა კონტროლი'!D49</f>
        <v>0</v>
      </c>
      <c r="E49" s="12">
        <f>'დაავადებათა კონტროლი'!E49</f>
        <v>0</v>
      </c>
      <c r="F49" s="43">
        <f>'დაავადებათა კონტროლი'!F49</f>
        <v>0</v>
      </c>
      <c r="G49" s="43">
        <f>'დაავადებათა კონტროლი'!G49</f>
        <v>0</v>
      </c>
      <c r="H49" s="52" t="str">
        <f>'დაავადებათა კონტროლი'!H49</f>
        <v/>
      </c>
      <c r="I49" s="12">
        <f>'დაავადებათა კონტროლი'!I49</f>
        <v>0</v>
      </c>
      <c r="J49" s="12">
        <f>'დაავადებათა კონტროლი'!J49</f>
        <v>0</v>
      </c>
      <c r="K49" s="12">
        <f>'დაავადებათა კონტროლი'!K49</f>
        <v>0</v>
      </c>
      <c r="L49" s="43">
        <f>'დაავადებათა კონტროლი'!L49</f>
        <v>0</v>
      </c>
      <c r="M49" s="52" t="str">
        <f>'დაავადებათა კონტროლი'!M49</f>
        <v/>
      </c>
      <c r="N49" s="62">
        <f>'დაავადებათა კონტროლი'!N49</f>
        <v>0</v>
      </c>
      <c r="O49" s="52" t="str">
        <f>'დაავადებათა კონტროლი'!T49</f>
        <v/>
      </c>
      <c r="P49" s="62">
        <f>G49+'დაავადებათა კონტროლი'!O49-K49</f>
        <v>0</v>
      </c>
      <c r="AA49" s="81"/>
      <c r="AB49" s="81"/>
      <c r="AC49" s="81"/>
      <c r="AD49" s="81"/>
      <c r="AE49" s="81"/>
    </row>
    <row r="50" spans="1:31" s="6" customFormat="1" ht="18" x14ac:dyDescent="0.25">
      <c r="A50" s="6" t="str">
        <f>'დაავადებათა კონტროლი'!A50</f>
        <v>b</v>
      </c>
      <c r="B50" s="70" t="str">
        <f>'დაავადებათა კონტროლი'!B50</f>
        <v/>
      </c>
      <c r="C50" s="10" t="str">
        <f>'დაავადებათა კონტროლი'!C50</f>
        <v>გრანტები</v>
      </c>
      <c r="D50" s="12">
        <f>'დაავადებათა კონტროლი'!D50</f>
        <v>0</v>
      </c>
      <c r="E50" s="12">
        <f>'დაავადებათა კონტროლი'!E50</f>
        <v>0</v>
      </c>
      <c r="F50" s="43">
        <f>'დაავადებათა კონტროლი'!F50</f>
        <v>0</v>
      </c>
      <c r="G50" s="43">
        <f>'დაავადებათა კონტროლი'!G50</f>
        <v>0</v>
      </c>
      <c r="H50" s="52" t="str">
        <f>'დაავადებათა კონტროლი'!H50</f>
        <v/>
      </c>
      <c r="I50" s="12">
        <f>'დაავადებათა კონტროლი'!I50</f>
        <v>0</v>
      </c>
      <c r="J50" s="12">
        <f>'დაავადებათა კონტროლი'!J50</f>
        <v>0</v>
      </c>
      <c r="K50" s="12">
        <f>'დაავადებათა კონტროლი'!K50</f>
        <v>0</v>
      </c>
      <c r="L50" s="43">
        <f>'დაავადებათა კონტროლი'!L50</f>
        <v>0</v>
      </c>
      <c r="M50" s="52" t="str">
        <f>'დაავადებათა კონტროლი'!M50</f>
        <v/>
      </c>
      <c r="N50" s="62">
        <f>'დაავადებათა კონტროლი'!N50</f>
        <v>0</v>
      </c>
      <c r="O50" s="52" t="str">
        <f>'დაავადებათა კონტროლი'!T50</f>
        <v/>
      </c>
      <c r="P50" s="62">
        <f>G50+'დაავადებათა კონტროლი'!O50-K50</f>
        <v>0</v>
      </c>
      <c r="AA50" s="81"/>
      <c r="AB50" s="81"/>
      <c r="AC50" s="81"/>
      <c r="AD50" s="81"/>
      <c r="AE50" s="81"/>
    </row>
    <row r="51" spans="1:31" s="6" customFormat="1" ht="18" x14ac:dyDescent="0.25">
      <c r="A51" s="6" t="str">
        <f>'დაავადებათა კონტროლი'!A51</f>
        <v>b</v>
      </c>
      <c r="B51" s="70" t="str">
        <f>'დაავადებათა კონტროლი'!B51</f>
        <v/>
      </c>
      <c r="C51" s="10" t="str">
        <f>'დაავადებათა კონტროლი'!C51</f>
        <v>სოციალური უზრუნველყოფა</v>
      </c>
      <c r="D51" s="12">
        <f>'დაავადებათა კონტროლი'!D51</f>
        <v>0</v>
      </c>
      <c r="E51" s="12">
        <f>'დაავადებათა კონტროლი'!E51</f>
        <v>0</v>
      </c>
      <c r="F51" s="43">
        <f>'დაავადებათა კონტროლი'!F51</f>
        <v>0</v>
      </c>
      <c r="G51" s="43">
        <f>'დაავადებათა კონტროლი'!G51</f>
        <v>0</v>
      </c>
      <c r="H51" s="52" t="str">
        <f>'დაავადებათა კონტროლი'!H51</f>
        <v/>
      </c>
      <c r="I51" s="12">
        <f>'დაავადებათა კონტროლი'!I51</f>
        <v>0</v>
      </c>
      <c r="J51" s="12">
        <f>'დაავადებათა კონტროლი'!J51</f>
        <v>0</v>
      </c>
      <c r="K51" s="12">
        <f>'დაავადებათა კონტროლი'!K51</f>
        <v>0</v>
      </c>
      <c r="L51" s="43">
        <f>'დაავადებათა კონტროლი'!L51</f>
        <v>0</v>
      </c>
      <c r="M51" s="52" t="str">
        <f>'დაავადებათა კონტროლი'!M51</f>
        <v/>
      </c>
      <c r="N51" s="62">
        <f>'დაავადებათა კონტროლი'!N51</f>
        <v>0</v>
      </c>
      <c r="O51" s="52" t="str">
        <f>'დაავადებათა კონტროლი'!T51</f>
        <v/>
      </c>
      <c r="P51" s="62">
        <f>G51+'დაავადებათა კონტროლი'!O51-K51</f>
        <v>0</v>
      </c>
      <c r="AA51" s="81"/>
      <c r="AB51" s="81"/>
      <c r="AC51" s="81"/>
      <c r="AD51" s="81"/>
      <c r="AE51" s="81"/>
    </row>
    <row r="52" spans="1:31" s="6" customFormat="1" ht="18" x14ac:dyDescent="0.25">
      <c r="A52" s="6" t="str">
        <f>'დაავადებათა კონტროლი'!A52</f>
        <v>b</v>
      </c>
      <c r="B52" s="70" t="str">
        <f>'დაავადებათა კონტროლი'!B52</f>
        <v/>
      </c>
      <c r="C52" s="10" t="str">
        <f>'დაავადებათა კონტროლი'!C52</f>
        <v>სხვა ხარჯები</v>
      </c>
      <c r="D52" s="12">
        <f>'დაავადებათა კონტროლი'!D52</f>
        <v>0</v>
      </c>
      <c r="E52" s="12">
        <f>'დაავადებათა კონტროლი'!E52</f>
        <v>0</v>
      </c>
      <c r="F52" s="43">
        <f>'დაავადებათა კონტროლი'!F52</f>
        <v>0</v>
      </c>
      <c r="G52" s="43">
        <f>'დაავადებათა კონტროლი'!G52</f>
        <v>0</v>
      </c>
      <c r="H52" s="52" t="str">
        <f>'დაავადებათა კონტროლი'!H52</f>
        <v/>
      </c>
      <c r="I52" s="12">
        <f>'დაავადებათა კონტროლი'!I52</f>
        <v>0</v>
      </c>
      <c r="J52" s="12">
        <f>'დაავადებათა კონტროლი'!J52</f>
        <v>0</v>
      </c>
      <c r="K52" s="12">
        <f>'დაავადებათა კონტროლი'!K52</f>
        <v>0</v>
      </c>
      <c r="L52" s="43">
        <f>'დაავადებათა კონტროლი'!L52</f>
        <v>0</v>
      </c>
      <c r="M52" s="52" t="str">
        <f>'დაავადებათა კონტროლი'!M52</f>
        <v/>
      </c>
      <c r="N52" s="62">
        <f>'დაავადებათა კონტროლი'!N52</f>
        <v>0</v>
      </c>
      <c r="O52" s="52" t="str">
        <f>'დაავადებათა კონტროლი'!T52</f>
        <v/>
      </c>
      <c r="P52" s="62">
        <f>G52+'დაავადებათა კონტროლი'!O52-K52</f>
        <v>0</v>
      </c>
      <c r="AA52" s="81"/>
      <c r="AB52" s="81"/>
      <c r="AC52" s="81"/>
      <c r="AD52" s="81"/>
      <c r="AE52" s="81"/>
    </row>
    <row r="53" spans="1:31" s="6" customFormat="1" x14ac:dyDescent="0.25">
      <c r="A53" s="6" t="str">
        <f>'დაავადებათა კონტროლი'!A53</f>
        <v>b</v>
      </c>
      <c r="B53" s="69" t="str">
        <f>'დაავადებათა კონტროლი'!B53</f>
        <v/>
      </c>
      <c r="C53" s="13" t="str">
        <f>'დაავადებათა კონტროლი'!C53</f>
        <v>არაფინანსური აქტივების ზრდა</v>
      </c>
      <c r="D53" s="14">
        <f>'დაავადებათა კონტროლი'!D53</f>
        <v>0</v>
      </c>
      <c r="E53" s="14">
        <f>'დაავადებათა კონტროლი'!E53</f>
        <v>0</v>
      </c>
      <c r="F53" s="44">
        <f>'დაავადებათა კონტროლი'!F53</f>
        <v>0</v>
      </c>
      <c r="G53" s="44">
        <f>'დაავადებათა კონტროლი'!G53</f>
        <v>0</v>
      </c>
      <c r="H53" s="53" t="str">
        <f>'დაავადებათა კონტროლი'!H53</f>
        <v/>
      </c>
      <c r="I53" s="14">
        <f>'დაავადებათა კონტროლი'!I53</f>
        <v>0</v>
      </c>
      <c r="J53" s="14">
        <f>'დაავადებათა კონტროლი'!J53</f>
        <v>0</v>
      </c>
      <c r="K53" s="14">
        <f>'დაავადებათა კონტროლი'!K53</f>
        <v>0</v>
      </c>
      <c r="L53" s="44">
        <f>'დაავადებათა კონტროლი'!L53</f>
        <v>0</v>
      </c>
      <c r="M53" s="53" t="str">
        <f>'დაავადებათა კონტროლი'!M53</f>
        <v/>
      </c>
      <c r="N53" s="63">
        <f>'დაავადებათა კონტროლი'!N53</f>
        <v>0</v>
      </c>
      <c r="O53" s="53" t="str">
        <f>'დაავადებათა კონტროლი'!T53</f>
        <v/>
      </c>
      <c r="P53" s="63">
        <f>G53+'დაავადებათა კონტროლი'!O53-K53</f>
        <v>0</v>
      </c>
      <c r="AA53" s="81"/>
      <c r="AB53" s="81"/>
      <c r="AC53" s="81"/>
      <c r="AD53" s="81"/>
      <c r="AE53" s="81"/>
    </row>
    <row r="54" spans="1:31" s="6" customFormat="1" x14ac:dyDescent="0.25">
      <c r="A54" s="6" t="str">
        <f>'დაავადებათა კონტროლი'!A54</f>
        <v>b</v>
      </c>
      <c r="B54" s="69" t="str">
        <f>'დაავადებათა კონტროლი'!B54</f>
        <v/>
      </c>
      <c r="C54" s="13" t="str">
        <f>'დაავადებათა კონტროლი'!C54</f>
        <v>ფინანსური აქტივების ზრდა</v>
      </c>
      <c r="D54" s="14">
        <f>'დაავადებათა კონტროლი'!D54</f>
        <v>0</v>
      </c>
      <c r="E54" s="14">
        <f>'დაავადებათა კონტროლი'!E54</f>
        <v>0</v>
      </c>
      <c r="F54" s="44">
        <f>'დაავადებათა კონტროლი'!F54</f>
        <v>0</v>
      </c>
      <c r="G54" s="44">
        <f>'დაავადებათა კონტროლი'!G54</f>
        <v>0</v>
      </c>
      <c r="H54" s="53" t="str">
        <f>'დაავადებათა კონტროლი'!H54</f>
        <v/>
      </c>
      <c r="I54" s="14">
        <f>'დაავადებათა კონტროლი'!I54</f>
        <v>0</v>
      </c>
      <c r="J54" s="14">
        <f>'დაავადებათა კონტროლი'!J54</f>
        <v>0</v>
      </c>
      <c r="K54" s="14">
        <f>'დაავადებათა კონტროლი'!K54</f>
        <v>0</v>
      </c>
      <c r="L54" s="44">
        <f>'დაავადებათა კონტროლი'!L54</f>
        <v>0</v>
      </c>
      <c r="M54" s="53" t="str">
        <f>'დაავადებათა კონტროლი'!M54</f>
        <v/>
      </c>
      <c r="N54" s="63">
        <f>'დაავადებათა კონტროლი'!N54</f>
        <v>0</v>
      </c>
      <c r="O54" s="53" t="str">
        <f>'დაავადებათა კონტროლი'!T54</f>
        <v/>
      </c>
      <c r="P54" s="63">
        <f>G54+'დაავადებათა კონტროლი'!O54-K54</f>
        <v>0</v>
      </c>
      <c r="AA54" s="81"/>
      <c r="AB54" s="81"/>
      <c r="AC54" s="81"/>
      <c r="AD54" s="81"/>
      <c r="AE54" s="81"/>
    </row>
    <row r="55" spans="1:31" s="6" customFormat="1" ht="15.75" thickBot="1" x14ac:dyDescent="0.3">
      <c r="A55" s="6" t="str">
        <f>'დაავადებათა კონტროლი'!A55</f>
        <v>b</v>
      </c>
      <c r="B55" s="71" t="str">
        <f>'დაავადებათა კონტროლი'!B55</f>
        <v/>
      </c>
      <c r="C55" s="17" t="str">
        <f>'დაავადებათა კონტროლი'!C55</f>
        <v>ვალდებულებების კლება</v>
      </c>
      <c r="D55" s="18">
        <f>'დაავადებათა კონტროლი'!D55</f>
        <v>0</v>
      </c>
      <c r="E55" s="18">
        <f>'დაავადებათა კონტროლი'!E55</f>
        <v>0</v>
      </c>
      <c r="F55" s="46">
        <f>'დაავადებათა კონტროლი'!F55</f>
        <v>0</v>
      </c>
      <c r="G55" s="46">
        <f>'დაავადებათა კონტროლი'!G55</f>
        <v>0</v>
      </c>
      <c r="H55" s="55" t="str">
        <f>'დაავადებათა კონტროლი'!H55</f>
        <v/>
      </c>
      <c r="I55" s="18">
        <f>'დაავადებათა კონტროლი'!I55</f>
        <v>0</v>
      </c>
      <c r="J55" s="18">
        <f>'დაავადებათა კონტროლი'!J55</f>
        <v>0</v>
      </c>
      <c r="K55" s="18">
        <f>'დაავადებათა კონტროლი'!K55</f>
        <v>0</v>
      </c>
      <c r="L55" s="46">
        <f>'დაავადებათა კონტროლი'!L55</f>
        <v>0</v>
      </c>
      <c r="M55" s="55" t="str">
        <f>'დაავადებათა კონტროლი'!M55</f>
        <v/>
      </c>
      <c r="N55" s="65">
        <f>'დაავადებათა კონტროლი'!N55</f>
        <v>0</v>
      </c>
      <c r="O55" s="55" t="str">
        <f>'დაავადებათა კონტროლი'!T55</f>
        <v/>
      </c>
      <c r="P55" s="65">
        <f>G55+'დაავადებათა კონტროლი'!O55-K55</f>
        <v>0</v>
      </c>
      <c r="AA55" s="81"/>
      <c r="AB55" s="81"/>
      <c r="AC55" s="81"/>
      <c r="AD55" s="81"/>
      <c r="AE55" s="81"/>
    </row>
    <row r="56" spans="1:31" s="6" customFormat="1" ht="39.75" customHeight="1" thickTop="1" thickBot="1" x14ac:dyDescent="0.3">
      <c r="A56" s="6" t="str">
        <f>'დაავადებათა კონტროლი'!A56</f>
        <v>a</v>
      </c>
      <c r="B56" s="67" t="str">
        <f>'დაავადებათა კონტროლი'!B56</f>
        <v>35 03 02 04</v>
      </c>
      <c r="C56" s="19" t="str">
        <f>'დაავადებათა კონტროლი'!C56</f>
        <v>უსაფრთხო სისხლი</v>
      </c>
      <c r="D56" s="7">
        <f>'დაავადებათა კონტროლი'!D56</f>
        <v>1502</v>
      </c>
      <c r="E56" s="7">
        <f>'დაავადებათა კონტროლი'!E56</f>
        <v>1392.0409999999999</v>
      </c>
      <c r="F56" s="40">
        <f>'დაავადებათა კონტროლი'!F56</f>
        <v>985.94100000000003</v>
      </c>
      <c r="G56" s="40">
        <f>'დაავადებათა კონტროლი'!G56</f>
        <v>963.42880000000002</v>
      </c>
      <c r="H56" s="49">
        <f>'დაავადებათა კონტროლი'!H56</f>
        <v>0.97716678787067379</v>
      </c>
      <c r="I56" s="7">
        <f>'დაავადებათა კონტროლი'!I56</f>
        <v>0</v>
      </c>
      <c r="J56" s="7">
        <f>'დაავადებათა კონტროლი'!J56</f>
        <v>100.32000000000005</v>
      </c>
      <c r="K56" s="7">
        <f>'დაავადებათა კონტროლი'!K56</f>
        <v>121.58399999999995</v>
      </c>
      <c r="L56" s="40">
        <f>'დაავადებათა კონტროლი'!L56</f>
        <v>22.512200000000007</v>
      </c>
      <c r="M56" s="49">
        <f>'დაავადებათა კონტროლი'!M56</f>
        <v>0.69209800573402658</v>
      </c>
      <c r="N56" s="59">
        <f>'დაავადებათა კონტროლი'!N56</f>
        <v>428.61219999999992</v>
      </c>
      <c r="O56" s="49">
        <f>'დაავადებათა კონტროლი'!T56</f>
        <v>0.9866295604798998</v>
      </c>
      <c r="P56" s="59">
        <f>G56+'დაავადებათა კონტროლი'!O56-K56</f>
        <v>1216.2447999999999</v>
      </c>
      <c r="AA56" s="81"/>
      <c r="AB56" s="81"/>
      <c r="AC56" s="81"/>
      <c r="AD56" s="81"/>
      <c r="AE56" s="81"/>
    </row>
    <row r="57" spans="1:31" s="6" customFormat="1" ht="18.75" thickTop="1" x14ac:dyDescent="0.25">
      <c r="A57" s="6" t="str">
        <f>'დაავადებათა კონტროლი'!A57</f>
        <v>b</v>
      </c>
      <c r="B57" s="69" t="str">
        <f>'დაავადებათა კონტროლი'!B57</f>
        <v/>
      </c>
      <c r="C57" s="8" t="str">
        <f>'დაავადებათა კონტროლი'!C57</f>
        <v>ხარჯები</v>
      </c>
      <c r="D57" s="9">
        <f>'დაავადებათა კონტროლი'!D57</f>
        <v>1502</v>
      </c>
      <c r="E57" s="9">
        <f>'დაავადებათა კონტროლი'!E57</f>
        <v>1392.0409999999999</v>
      </c>
      <c r="F57" s="41">
        <f>'დაავადებათა კონტროლი'!F57</f>
        <v>985.94100000000003</v>
      </c>
      <c r="G57" s="41">
        <f>'დაავადებათა კონტროლი'!G57</f>
        <v>963.42880000000002</v>
      </c>
      <c r="H57" s="50">
        <f>'დაავადებათა კონტროლი'!H57</f>
        <v>0.97716678787067379</v>
      </c>
      <c r="I57" s="9">
        <f>'დაავადებათა კონტროლი'!I57</f>
        <v>0</v>
      </c>
      <c r="J57" s="9">
        <f>'დაავადებათა კონტროლი'!J57</f>
        <v>100.32000000000005</v>
      </c>
      <c r="K57" s="9">
        <f>'დაავადებათა კონტროლი'!K57</f>
        <v>121.58399999999995</v>
      </c>
      <c r="L57" s="41">
        <f>'დაავადებათა კონტროლი'!L57</f>
        <v>22.512200000000007</v>
      </c>
      <c r="M57" s="50">
        <f>'დაავადებათა კონტროლი'!M57</f>
        <v>0.69209800573402658</v>
      </c>
      <c r="N57" s="60">
        <f>'დაავადებათა კონტროლი'!N57</f>
        <v>428.61219999999992</v>
      </c>
      <c r="O57" s="50">
        <f>'დაავადებათა კონტროლი'!T57</f>
        <v>0.9866295604798998</v>
      </c>
      <c r="P57" s="60">
        <f>G57+'დაავადებათა კონტროლი'!O57-K57</f>
        <v>1216.2447999999999</v>
      </c>
      <c r="AA57" s="81"/>
      <c r="AB57" s="81"/>
      <c r="AC57" s="81"/>
      <c r="AD57" s="81"/>
      <c r="AE57" s="81"/>
    </row>
    <row r="58" spans="1:31" s="6" customFormat="1" ht="18" x14ac:dyDescent="0.25">
      <c r="A58" s="6" t="str">
        <f>'დაავადებათა კონტროლი'!A58</f>
        <v>b</v>
      </c>
      <c r="B58" s="70" t="str">
        <f>'დაავადებათა კონტროლი'!B58</f>
        <v/>
      </c>
      <c r="C58" s="10" t="str">
        <f>'დაავადებათა კონტროლი'!C58</f>
        <v>შრომის ანაზღაურება</v>
      </c>
      <c r="D58" s="12">
        <f>'დაავადებათა კონტროლი'!D58</f>
        <v>0</v>
      </c>
      <c r="E58" s="12">
        <f>'დაავადებათა კონტროლი'!E58</f>
        <v>0</v>
      </c>
      <c r="F58" s="43">
        <f>'დაავადებათა კონტროლი'!F58</f>
        <v>0</v>
      </c>
      <c r="G58" s="43">
        <f>'დაავადებათა კონტროლი'!G58</f>
        <v>0</v>
      </c>
      <c r="H58" s="52" t="str">
        <f>'დაავადებათა კონტროლი'!H58</f>
        <v/>
      </c>
      <c r="I58" s="12">
        <f>'დაავადებათა კონტროლი'!I58</f>
        <v>0</v>
      </c>
      <c r="J58" s="12">
        <f>'დაავადებათა კონტროლი'!J58</f>
        <v>0</v>
      </c>
      <c r="K58" s="12">
        <f>'დაავადებათა კონტროლი'!K58</f>
        <v>0</v>
      </c>
      <c r="L58" s="43">
        <f>'დაავადებათა კონტროლი'!L58</f>
        <v>0</v>
      </c>
      <c r="M58" s="52" t="str">
        <f>'დაავადებათა კონტროლი'!M58</f>
        <v/>
      </c>
      <c r="N58" s="62">
        <f>'დაავადებათა კონტროლი'!N58</f>
        <v>0</v>
      </c>
      <c r="O58" s="52" t="str">
        <f>'დაავადებათა კონტროლი'!T58</f>
        <v/>
      </c>
      <c r="P58" s="62">
        <f>G58+'დაავადებათა კონტროლი'!O58-K58</f>
        <v>0</v>
      </c>
      <c r="AA58" s="81"/>
      <c r="AB58" s="81"/>
      <c r="AC58" s="81"/>
      <c r="AD58" s="81"/>
      <c r="AE58" s="81"/>
    </row>
    <row r="59" spans="1:31" s="6" customFormat="1" ht="18" x14ac:dyDescent="0.25">
      <c r="A59" s="6" t="str">
        <f>'დაავადებათა კონტროლი'!A59</f>
        <v>b</v>
      </c>
      <c r="B59" s="70" t="str">
        <f>'დაავადებათა კონტროლი'!B59</f>
        <v/>
      </c>
      <c r="C59" s="10" t="str">
        <f>'დაავადებათა კონტროლი'!C59</f>
        <v>საქონელი და მომსახურება</v>
      </c>
      <c r="D59" s="11">
        <f>'დაავადებათა კონტროლი'!D59</f>
        <v>1502</v>
      </c>
      <c r="E59" s="11">
        <f>'დაავადებათა კონტროლი'!E59</f>
        <v>1392.0409999999999</v>
      </c>
      <c r="F59" s="42">
        <f>'დაავადებათა კონტროლი'!F59</f>
        <v>985.94100000000003</v>
      </c>
      <c r="G59" s="42">
        <f>'დაავადებათა კონტროლი'!G59</f>
        <v>963.42880000000002</v>
      </c>
      <c r="H59" s="51">
        <f>'დაავადებათა კონტროლი'!H59</f>
        <v>0.97716678787067379</v>
      </c>
      <c r="I59" s="11">
        <f>'დაავადებათა კონტროლი'!I59</f>
        <v>0</v>
      </c>
      <c r="J59" s="11">
        <f>'დაავადებათა კონტროლი'!J59</f>
        <v>100.32000000000005</v>
      </c>
      <c r="K59" s="11">
        <f>'დაავადებათა კონტროლი'!K59</f>
        <v>121.58399999999995</v>
      </c>
      <c r="L59" s="42">
        <f>'დაავადებათა კონტროლი'!L59</f>
        <v>22.512200000000007</v>
      </c>
      <c r="M59" s="51">
        <f>'დაავადებათა კონტროლი'!M59</f>
        <v>0.69209800573402658</v>
      </c>
      <c r="N59" s="61">
        <f>'დაავადებათა კონტროლი'!N59</f>
        <v>428.61219999999992</v>
      </c>
      <c r="O59" s="51">
        <f>'დაავადებათა კონტროლი'!T59</f>
        <v>0.9866295604798998</v>
      </c>
      <c r="P59" s="61">
        <f>G59+'დაავადებათა კონტროლი'!O59-K59</f>
        <v>1216.2447999999999</v>
      </c>
      <c r="AA59" s="81"/>
      <c r="AB59" s="81"/>
      <c r="AC59" s="81"/>
      <c r="AD59" s="81"/>
      <c r="AE59" s="81"/>
    </row>
    <row r="60" spans="1:31" s="6" customFormat="1" ht="18" x14ac:dyDescent="0.25">
      <c r="A60" s="6" t="str">
        <f>'დაავადებათა კონტროლი'!A60</f>
        <v>b</v>
      </c>
      <c r="B60" s="70" t="str">
        <f>'დაავადებათა კონტროლი'!B60</f>
        <v/>
      </c>
      <c r="C60" s="10" t="str">
        <f>'დაავადებათა კონტროლი'!C60</f>
        <v>პროცენტი</v>
      </c>
      <c r="D60" s="12">
        <f>'დაავადებათა კონტროლი'!D60</f>
        <v>0</v>
      </c>
      <c r="E60" s="12">
        <f>'დაავადებათა კონტროლი'!E60</f>
        <v>0</v>
      </c>
      <c r="F60" s="43">
        <f>'დაავადებათა კონტროლი'!F60</f>
        <v>0</v>
      </c>
      <c r="G60" s="43">
        <f>'დაავადებათა კონტროლი'!G60</f>
        <v>0</v>
      </c>
      <c r="H60" s="52" t="str">
        <f>'დაავადებათა კონტროლი'!H60</f>
        <v/>
      </c>
      <c r="I60" s="12">
        <f>'დაავადებათა კონტროლი'!I60</f>
        <v>0</v>
      </c>
      <c r="J60" s="12">
        <f>'დაავადებათა კონტროლი'!J60</f>
        <v>0</v>
      </c>
      <c r="K60" s="12">
        <f>'დაავადებათა კონტროლი'!K60</f>
        <v>0</v>
      </c>
      <c r="L60" s="43">
        <f>'დაავადებათა კონტროლი'!L60</f>
        <v>0</v>
      </c>
      <c r="M60" s="52" t="str">
        <f>'დაავადებათა კონტროლი'!M60</f>
        <v/>
      </c>
      <c r="N60" s="62">
        <f>'დაავადებათა კონტროლი'!N60</f>
        <v>0</v>
      </c>
      <c r="O60" s="52" t="str">
        <f>'დაავადებათა კონტროლი'!T60</f>
        <v/>
      </c>
      <c r="P60" s="62">
        <f>G60+'დაავადებათა კონტროლი'!O60-K60</f>
        <v>0</v>
      </c>
      <c r="AA60" s="81"/>
      <c r="AB60" s="81"/>
      <c r="AC60" s="81"/>
      <c r="AD60" s="81"/>
      <c r="AE60" s="81"/>
    </row>
    <row r="61" spans="1:31" s="6" customFormat="1" ht="18" x14ac:dyDescent="0.25">
      <c r="A61" s="6" t="str">
        <f>'დაავადებათა კონტროლი'!A61</f>
        <v>b</v>
      </c>
      <c r="B61" s="70" t="str">
        <f>'დაავადებათა კონტროლი'!B61</f>
        <v/>
      </c>
      <c r="C61" s="10" t="str">
        <f>'დაავადებათა კონტროლი'!C61</f>
        <v>სუბსიდიები</v>
      </c>
      <c r="D61" s="12">
        <f>'დაავადებათა კონტროლი'!D61</f>
        <v>0</v>
      </c>
      <c r="E61" s="12">
        <f>'დაავადებათა კონტროლი'!E61</f>
        <v>0</v>
      </c>
      <c r="F61" s="43">
        <f>'დაავადებათა კონტროლი'!F61</f>
        <v>0</v>
      </c>
      <c r="G61" s="43">
        <f>'დაავადებათა კონტროლი'!G61</f>
        <v>0</v>
      </c>
      <c r="H61" s="52" t="str">
        <f>'დაავადებათა კონტროლი'!H61</f>
        <v/>
      </c>
      <c r="I61" s="12">
        <f>'დაავადებათა კონტროლი'!I61</f>
        <v>0</v>
      </c>
      <c r="J61" s="12">
        <f>'დაავადებათა კონტროლი'!J61</f>
        <v>0</v>
      </c>
      <c r="K61" s="12">
        <f>'დაავადებათა კონტროლი'!K61</f>
        <v>0</v>
      </c>
      <c r="L61" s="43">
        <f>'დაავადებათა კონტროლი'!L61</f>
        <v>0</v>
      </c>
      <c r="M61" s="52" t="str">
        <f>'დაავადებათა კონტროლი'!M61</f>
        <v/>
      </c>
      <c r="N61" s="62">
        <f>'დაავადებათა კონტროლი'!N61</f>
        <v>0</v>
      </c>
      <c r="O61" s="52" t="str">
        <f>'დაავადებათა კონტროლი'!T61</f>
        <v/>
      </c>
      <c r="P61" s="62">
        <f>G61+'დაავადებათა კონტროლი'!O61-K61</f>
        <v>0</v>
      </c>
      <c r="AA61" s="81"/>
      <c r="AB61" s="81"/>
      <c r="AC61" s="81"/>
      <c r="AD61" s="81"/>
      <c r="AE61" s="81"/>
    </row>
    <row r="62" spans="1:31" s="6" customFormat="1" ht="18" x14ac:dyDescent="0.25">
      <c r="A62" s="6" t="str">
        <f>'დაავადებათა კონტროლი'!A62</f>
        <v>b</v>
      </c>
      <c r="B62" s="70" t="str">
        <f>'დაავადებათა კონტროლი'!B62</f>
        <v/>
      </c>
      <c r="C62" s="10" t="str">
        <f>'დაავადებათა კონტროლი'!C62</f>
        <v>გრანტები</v>
      </c>
      <c r="D62" s="12">
        <f>'დაავადებათა კონტროლი'!D62</f>
        <v>0</v>
      </c>
      <c r="E62" s="12">
        <f>'დაავადებათა კონტროლი'!E62</f>
        <v>0</v>
      </c>
      <c r="F62" s="43">
        <f>'დაავადებათა კონტროლი'!F62</f>
        <v>0</v>
      </c>
      <c r="G62" s="43">
        <f>'დაავადებათა კონტროლი'!G62</f>
        <v>0</v>
      </c>
      <c r="H62" s="52" t="str">
        <f>'დაავადებათა კონტროლი'!H62</f>
        <v/>
      </c>
      <c r="I62" s="12">
        <f>'დაავადებათა კონტროლი'!I62</f>
        <v>0</v>
      </c>
      <c r="J62" s="12">
        <f>'დაავადებათა კონტროლი'!J62</f>
        <v>0</v>
      </c>
      <c r="K62" s="12">
        <f>'დაავადებათა კონტროლი'!K62</f>
        <v>0</v>
      </c>
      <c r="L62" s="43">
        <f>'დაავადებათა კონტროლი'!L62</f>
        <v>0</v>
      </c>
      <c r="M62" s="52" t="str">
        <f>'დაავადებათა კონტროლი'!M62</f>
        <v/>
      </c>
      <c r="N62" s="62">
        <f>'დაავადებათა კონტროლი'!N62</f>
        <v>0</v>
      </c>
      <c r="O62" s="52" t="str">
        <f>'დაავადებათა კონტროლი'!T62</f>
        <v/>
      </c>
      <c r="P62" s="62">
        <f>G62+'დაავადებათა კონტროლი'!O62-K62</f>
        <v>0</v>
      </c>
      <c r="AA62" s="81"/>
      <c r="AB62" s="81"/>
      <c r="AC62" s="81"/>
      <c r="AD62" s="81"/>
      <c r="AE62" s="81"/>
    </row>
    <row r="63" spans="1:31" s="6" customFormat="1" ht="18" x14ac:dyDescent="0.25">
      <c r="A63" s="6" t="str">
        <f>'დაავადებათა კონტროლი'!A63</f>
        <v>b</v>
      </c>
      <c r="B63" s="70" t="str">
        <f>'დაავადებათა კონტროლი'!B63</f>
        <v/>
      </c>
      <c r="C63" s="10" t="str">
        <f>'დაავადებათა კონტროლი'!C63</f>
        <v>სოციალური უზრუნველყოფა</v>
      </c>
      <c r="D63" s="12">
        <f>'დაავადებათა კონტროლი'!D63</f>
        <v>0</v>
      </c>
      <c r="E63" s="12">
        <f>'დაავადებათა კონტროლი'!E63</f>
        <v>0</v>
      </c>
      <c r="F63" s="43">
        <f>'დაავადებათა კონტროლი'!F63</f>
        <v>0</v>
      </c>
      <c r="G63" s="43">
        <f>'დაავადებათა კონტროლი'!G63</f>
        <v>0</v>
      </c>
      <c r="H63" s="52" t="str">
        <f>'დაავადებათა კონტროლი'!H63</f>
        <v/>
      </c>
      <c r="I63" s="12">
        <f>'დაავადებათა კონტროლი'!I63</f>
        <v>0</v>
      </c>
      <c r="J63" s="12">
        <f>'დაავადებათა კონტროლი'!J63</f>
        <v>0</v>
      </c>
      <c r="K63" s="12">
        <f>'დაავადებათა კონტროლი'!K63</f>
        <v>0</v>
      </c>
      <c r="L63" s="43">
        <f>'დაავადებათა კონტროლი'!L63</f>
        <v>0</v>
      </c>
      <c r="M63" s="52" t="str">
        <f>'დაავადებათა კონტროლი'!M63</f>
        <v/>
      </c>
      <c r="N63" s="62">
        <f>'დაავადებათა კონტროლი'!N63</f>
        <v>0</v>
      </c>
      <c r="O63" s="52" t="str">
        <f>'დაავადებათა კონტროლი'!T63</f>
        <v/>
      </c>
      <c r="P63" s="62">
        <f>G63+'დაავადებათა კონტროლი'!O63-K63</f>
        <v>0</v>
      </c>
      <c r="AA63" s="81"/>
      <c r="AB63" s="81"/>
      <c r="AC63" s="81"/>
      <c r="AD63" s="81"/>
      <c r="AE63" s="81"/>
    </row>
    <row r="64" spans="1:31" s="6" customFormat="1" ht="18" x14ac:dyDescent="0.25">
      <c r="A64" s="6" t="str">
        <f>'დაავადებათა კონტროლი'!A64</f>
        <v>b</v>
      </c>
      <c r="B64" s="70" t="str">
        <f>'დაავადებათა კონტროლი'!B64</f>
        <v/>
      </c>
      <c r="C64" s="10" t="str">
        <f>'დაავადებათა კონტროლი'!C64</f>
        <v>სხვა ხარჯები</v>
      </c>
      <c r="D64" s="12">
        <f>'დაავადებათა კონტროლი'!D64</f>
        <v>0</v>
      </c>
      <c r="E64" s="12">
        <f>'დაავადებათა კონტროლი'!E64</f>
        <v>0</v>
      </c>
      <c r="F64" s="43">
        <f>'დაავადებათა კონტროლი'!F64</f>
        <v>0</v>
      </c>
      <c r="G64" s="43">
        <f>'დაავადებათა კონტროლი'!G64</f>
        <v>0</v>
      </c>
      <c r="H64" s="52" t="str">
        <f>'დაავადებათა კონტროლი'!H64</f>
        <v/>
      </c>
      <c r="I64" s="12">
        <f>'დაავადებათა კონტროლი'!I64</f>
        <v>0</v>
      </c>
      <c r="J64" s="12">
        <f>'დაავადებათა კონტროლი'!J64</f>
        <v>0</v>
      </c>
      <c r="K64" s="12">
        <f>'დაავადებათა კონტროლი'!K64</f>
        <v>0</v>
      </c>
      <c r="L64" s="43">
        <f>'დაავადებათა კონტროლი'!L64</f>
        <v>0</v>
      </c>
      <c r="M64" s="52" t="str">
        <f>'დაავადებათა კონტროლი'!M64</f>
        <v/>
      </c>
      <c r="N64" s="62">
        <f>'დაავადებათა კონტროლი'!N64</f>
        <v>0</v>
      </c>
      <c r="O64" s="52" t="str">
        <f>'დაავადებათა კონტროლი'!T64</f>
        <v/>
      </c>
      <c r="P64" s="62">
        <f>G64+'დაავადებათა კონტროლი'!O64-K64</f>
        <v>0</v>
      </c>
      <c r="AA64" s="81"/>
      <c r="AB64" s="81"/>
      <c r="AC64" s="81"/>
      <c r="AD64" s="81"/>
      <c r="AE64" s="81"/>
    </row>
    <row r="65" spans="1:31" s="6" customFormat="1" x14ac:dyDescent="0.25">
      <c r="A65" s="6" t="str">
        <f>'დაავადებათა კონტროლი'!A65</f>
        <v>b</v>
      </c>
      <c r="B65" s="69" t="str">
        <f>'დაავადებათა კონტროლი'!B65</f>
        <v/>
      </c>
      <c r="C65" s="13" t="str">
        <f>'დაავადებათა კონტროლი'!C65</f>
        <v>არაფინანსური აქტივების ზრდა</v>
      </c>
      <c r="D65" s="14">
        <f>'დაავადებათა კონტროლი'!D65</f>
        <v>0</v>
      </c>
      <c r="E65" s="14">
        <f>'დაავადებათა კონტროლი'!E65</f>
        <v>0</v>
      </c>
      <c r="F65" s="44">
        <f>'დაავადებათა კონტროლი'!F65</f>
        <v>0</v>
      </c>
      <c r="G65" s="44">
        <f>'დაავადებათა კონტროლი'!G65</f>
        <v>0</v>
      </c>
      <c r="H65" s="53" t="str">
        <f>'დაავადებათა კონტროლი'!H65</f>
        <v/>
      </c>
      <c r="I65" s="14">
        <f>'დაავადებათა კონტროლი'!I65</f>
        <v>0</v>
      </c>
      <c r="J65" s="14">
        <f>'დაავადებათა კონტროლი'!J65</f>
        <v>0</v>
      </c>
      <c r="K65" s="14">
        <f>'დაავადებათა კონტროლი'!K65</f>
        <v>0</v>
      </c>
      <c r="L65" s="44">
        <f>'დაავადებათა კონტროლი'!L65</f>
        <v>0</v>
      </c>
      <c r="M65" s="53" t="str">
        <f>'დაავადებათა კონტროლი'!M65</f>
        <v/>
      </c>
      <c r="N65" s="63">
        <f>'დაავადებათა კონტროლი'!N65</f>
        <v>0</v>
      </c>
      <c r="O65" s="53" t="str">
        <f>'დაავადებათა კონტროლი'!T65</f>
        <v/>
      </c>
      <c r="P65" s="63">
        <f>G65+'დაავადებათა კონტროლი'!O65-K65</f>
        <v>0</v>
      </c>
      <c r="AA65" s="81"/>
      <c r="AB65" s="81"/>
      <c r="AC65" s="81"/>
      <c r="AD65" s="81"/>
      <c r="AE65" s="81"/>
    </row>
    <row r="66" spans="1:31" s="6" customFormat="1" x14ac:dyDescent="0.25">
      <c r="A66" s="6" t="str">
        <f>'დაავადებათა კონტროლი'!A66</f>
        <v>b</v>
      </c>
      <c r="B66" s="69" t="str">
        <f>'დაავადებათა კონტროლი'!B66</f>
        <v/>
      </c>
      <c r="C66" s="13" t="str">
        <f>'დაავადებათა კონტროლი'!C66</f>
        <v>ფინანსური აქტივების ზრდა</v>
      </c>
      <c r="D66" s="14">
        <f>'დაავადებათა კონტროლი'!D66</f>
        <v>0</v>
      </c>
      <c r="E66" s="14">
        <f>'დაავადებათა კონტროლი'!E66</f>
        <v>0</v>
      </c>
      <c r="F66" s="44">
        <f>'დაავადებათა კონტროლი'!F66</f>
        <v>0</v>
      </c>
      <c r="G66" s="44">
        <f>'დაავადებათა კონტროლი'!G66</f>
        <v>0</v>
      </c>
      <c r="H66" s="53" t="str">
        <f>'დაავადებათა კონტროლი'!H66</f>
        <v/>
      </c>
      <c r="I66" s="14">
        <f>'დაავადებათა კონტროლი'!I66</f>
        <v>0</v>
      </c>
      <c r="J66" s="14">
        <f>'დაავადებათა კონტროლი'!J66</f>
        <v>0</v>
      </c>
      <c r="K66" s="14">
        <f>'დაავადებათა კონტროლი'!K66</f>
        <v>0</v>
      </c>
      <c r="L66" s="44">
        <f>'დაავადებათა კონტროლი'!L66</f>
        <v>0</v>
      </c>
      <c r="M66" s="53" t="str">
        <f>'დაავადებათა კონტროლი'!M66</f>
        <v/>
      </c>
      <c r="N66" s="63">
        <f>'დაავადებათა კონტროლი'!N66</f>
        <v>0</v>
      </c>
      <c r="O66" s="53" t="str">
        <f>'დაავადებათა კონტროლი'!T66</f>
        <v/>
      </c>
      <c r="P66" s="63">
        <f>G66+'დაავადებათა კონტროლი'!O66-K66</f>
        <v>0</v>
      </c>
      <c r="AA66" s="81"/>
      <c r="AB66" s="81"/>
      <c r="AC66" s="81"/>
      <c r="AD66" s="81"/>
      <c r="AE66" s="81"/>
    </row>
    <row r="67" spans="1:31" s="6" customFormat="1" ht="15.75" thickBot="1" x14ac:dyDescent="0.3">
      <c r="A67" s="6" t="str">
        <f>'დაავადებათა კონტროლი'!A67</f>
        <v>b</v>
      </c>
      <c r="B67" s="71" t="str">
        <f>'დაავადებათა კონტროლი'!B67</f>
        <v/>
      </c>
      <c r="C67" s="17" t="str">
        <f>'დაავადებათა კონტროლი'!C67</f>
        <v>ვალდებულებების კლება</v>
      </c>
      <c r="D67" s="18">
        <f>'დაავადებათა კონტროლი'!D67</f>
        <v>0</v>
      </c>
      <c r="E67" s="18">
        <f>'დაავადებათა კონტროლი'!E67</f>
        <v>0</v>
      </c>
      <c r="F67" s="46">
        <f>'დაავადებათა კონტროლი'!F67</f>
        <v>0</v>
      </c>
      <c r="G67" s="46">
        <f>'დაავადებათა კონტროლი'!G67</f>
        <v>0</v>
      </c>
      <c r="H67" s="55" t="str">
        <f>'დაავადებათა კონტროლი'!H67</f>
        <v/>
      </c>
      <c r="I67" s="18">
        <f>'დაავადებათა კონტროლი'!I67</f>
        <v>0</v>
      </c>
      <c r="J67" s="18">
        <f>'დაავადებათა კონტროლი'!J67</f>
        <v>0</v>
      </c>
      <c r="K67" s="18">
        <f>'დაავადებათა კონტროლი'!K67</f>
        <v>0</v>
      </c>
      <c r="L67" s="46">
        <f>'დაავადებათა კონტროლი'!L67</f>
        <v>0</v>
      </c>
      <c r="M67" s="55" t="str">
        <f>'დაავადებათა კონტროლი'!M67</f>
        <v/>
      </c>
      <c r="N67" s="65">
        <f>'დაავადებათა კონტროლი'!N67</f>
        <v>0</v>
      </c>
      <c r="O67" s="55" t="str">
        <f>'დაავადებათა კონტროლი'!T67</f>
        <v/>
      </c>
      <c r="P67" s="65">
        <f>G67+'დაავადებათა კონტროლი'!O67-K67</f>
        <v>0</v>
      </c>
      <c r="AA67" s="81"/>
      <c r="AB67" s="81"/>
      <c r="AC67" s="81"/>
      <c r="AD67" s="81"/>
      <c r="AE67" s="81"/>
    </row>
    <row r="68" spans="1:31" s="6" customFormat="1" ht="33" customHeight="1" thickTop="1" thickBot="1" x14ac:dyDescent="0.3">
      <c r="A68" s="6" t="str">
        <f>'დაავადებათა კონტროლი'!A68</f>
        <v>a</v>
      </c>
      <c r="B68" s="67" t="str">
        <f>'დაავადებათა კონტროლი'!B68</f>
        <v>35 03 02 05</v>
      </c>
      <c r="C68" s="19" t="str">
        <f>'დაავადებათა კონტროლი'!C68</f>
        <v>პროფესიულ დაავადებათა პრევენცია</v>
      </c>
      <c r="D68" s="7">
        <f>'დაავადებათა კონტროლი'!D68</f>
        <v>270</v>
      </c>
      <c r="E68" s="7">
        <f>'დაავადებათა კონტროლი'!E68</f>
        <v>270</v>
      </c>
      <c r="F68" s="40">
        <f>'დაავადებათა კონტროლი'!F68</f>
        <v>202.5</v>
      </c>
      <c r="G68" s="40">
        <f>'დაავადებათა კონტროლი'!G68</f>
        <v>202.5</v>
      </c>
      <c r="H68" s="49">
        <f>'დაავადებათა კონტროლი'!H68</f>
        <v>1</v>
      </c>
      <c r="I68" s="7">
        <f>'დაავადებათა კონტროლი'!I68</f>
        <v>0</v>
      </c>
      <c r="J68" s="7">
        <f>'დაავადებათა კონტროლი'!J68</f>
        <v>22.5</v>
      </c>
      <c r="K68" s="7">
        <f>'დაავადებათა კონტროლი'!K68</f>
        <v>22.5</v>
      </c>
      <c r="L68" s="40">
        <f>'დაავადებათა კონტროლი'!L68</f>
        <v>0</v>
      </c>
      <c r="M68" s="49">
        <f>'დაავადებათა კონტროლი'!M68</f>
        <v>0.75</v>
      </c>
      <c r="N68" s="59">
        <f>'დაავადებათა კონტროლი'!N68</f>
        <v>67.5</v>
      </c>
      <c r="O68" s="49">
        <f>'დაავადებათა კონტროლი'!T68</f>
        <v>1</v>
      </c>
      <c r="P68" s="59">
        <f>G68+'დაავადებათა კონტროლი'!O68-K68</f>
        <v>247.5</v>
      </c>
      <c r="AA68" s="81"/>
      <c r="AB68" s="81"/>
      <c r="AC68" s="81"/>
      <c r="AD68" s="81"/>
      <c r="AE68" s="81"/>
    </row>
    <row r="69" spans="1:31" s="6" customFormat="1" ht="18.75" thickTop="1" x14ac:dyDescent="0.25">
      <c r="A69" s="6" t="str">
        <f>'დაავადებათა კონტროლი'!A69</f>
        <v>b</v>
      </c>
      <c r="B69" s="69" t="str">
        <f>'დაავადებათა კონტროლი'!B69</f>
        <v/>
      </c>
      <c r="C69" s="8" t="str">
        <f>'დაავადებათა კონტროლი'!C69</f>
        <v>ხარჯები</v>
      </c>
      <c r="D69" s="9">
        <f>'დაავადებათა კონტროლი'!D69</f>
        <v>270</v>
      </c>
      <c r="E69" s="9">
        <f>'დაავადებათა კონტროლი'!E69</f>
        <v>270</v>
      </c>
      <c r="F69" s="41">
        <f>'დაავადებათა კონტროლი'!F69</f>
        <v>202.5</v>
      </c>
      <c r="G69" s="41">
        <f>'დაავადებათა კონტროლი'!G69</f>
        <v>202.5</v>
      </c>
      <c r="H69" s="50">
        <f>'დაავადებათა კონტროლი'!H69</f>
        <v>1</v>
      </c>
      <c r="I69" s="9">
        <f>'დაავადებათა კონტროლი'!I69</f>
        <v>0</v>
      </c>
      <c r="J69" s="9">
        <f>'დაავადებათა კონტროლი'!J69</f>
        <v>22.5</v>
      </c>
      <c r="K69" s="9">
        <f>'დაავადებათა კონტროლი'!K69</f>
        <v>22.5</v>
      </c>
      <c r="L69" s="41">
        <f>'დაავადებათა კონტროლი'!L69</f>
        <v>0</v>
      </c>
      <c r="M69" s="50">
        <f>'დაავადებათა კონტროლი'!M69</f>
        <v>0.75</v>
      </c>
      <c r="N69" s="60">
        <f>'დაავადებათა კონტროლი'!N69</f>
        <v>67.5</v>
      </c>
      <c r="O69" s="50">
        <f>'დაავადებათა კონტროლი'!T69</f>
        <v>1</v>
      </c>
      <c r="P69" s="60">
        <f>G69+'დაავადებათა კონტროლი'!O69-K69</f>
        <v>247.5</v>
      </c>
      <c r="AA69" s="81"/>
      <c r="AB69" s="81"/>
      <c r="AC69" s="81"/>
      <c r="AD69" s="81"/>
      <c r="AE69" s="81"/>
    </row>
    <row r="70" spans="1:31" s="6" customFormat="1" ht="18" x14ac:dyDescent="0.25">
      <c r="A70" s="6" t="str">
        <f>'დაავადებათა კონტროლი'!A70</f>
        <v>b</v>
      </c>
      <c r="B70" s="70" t="str">
        <f>'დაავადებათა კონტროლი'!B70</f>
        <v/>
      </c>
      <c r="C70" s="10" t="str">
        <f>'დაავადებათა კონტროლი'!C70</f>
        <v>შრომის ანაზღაურება</v>
      </c>
      <c r="D70" s="12">
        <f>'დაავადებათა კონტროლი'!D70</f>
        <v>0</v>
      </c>
      <c r="E70" s="12">
        <f>'დაავადებათა კონტროლი'!E70</f>
        <v>0</v>
      </c>
      <c r="F70" s="43">
        <f>'დაავადებათა კონტროლი'!F70</f>
        <v>0</v>
      </c>
      <c r="G70" s="43">
        <f>'დაავადებათა კონტროლი'!G70</f>
        <v>0</v>
      </c>
      <c r="H70" s="52" t="str">
        <f>'დაავადებათა კონტროლი'!H70</f>
        <v/>
      </c>
      <c r="I70" s="12">
        <f>'დაავადებათა კონტროლი'!I70</f>
        <v>0</v>
      </c>
      <c r="J70" s="12">
        <f>'დაავადებათა კონტროლი'!J70</f>
        <v>0</v>
      </c>
      <c r="K70" s="12">
        <f>'დაავადებათა კონტროლი'!K70</f>
        <v>0</v>
      </c>
      <c r="L70" s="43">
        <f>'დაავადებათა კონტროლი'!L70</f>
        <v>0</v>
      </c>
      <c r="M70" s="52" t="str">
        <f>'დაავადებათა კონტროლი'!M70</f>
        <v/>
      </c>
      <c r="N70" s="62">
        <f>'დაავადებათა კონტროლი'!N70</f>
        <v>0</v>
      </c>
      <c r="O70" s="52" t="str">
        <f>'დაავადებათა კონტროლი'!T70</f>
        <v/>
      </c>
      <c r="P70" s="62">
        <f>G70+'დაავადებათა კონტროლი'!O70-K70</f>
        <v>0</v>
      </c>
      <c r="AA70" s="81"/>
      <c r="AB70" s="81"/>
      <c r="AC70" s="81"/>
      <c r="AD70" s="81"/>
      <c r="AE70" s="81"/>
    </row>
    <row r="71" spans="1:31" s="6" customFormat="1" ht="18" x14ac:dyDescent="0.25">
      <c r="A71" s="6" t="str">
        <f>'დაავადებათა კონტროლი'!A71</f>
        <v>b</v>
      </c>
      <c r="B71" s="70" t="str">
        <f>'დაავადებათა კონტროლი'!B71</f>
        <v/>
      </c>
      <c r="C71" s="10" t="str">
        <f>'დაავადებათა კონტროლი'!C71</f>
        <v>საქონელი და მომსახურება</v>
      </c>
      <c r="D71" s="11">
        <f>'დაავადებათა კონტროლი'!D71</f>
        <v>270</v>
      </c>
      <c r="E71" s="11">
        <f>'დაავადებათა კონტროლი'!E71</f>
        <v>270</v>
      </c>
      <c r="F71" s="42">
        <f>'დაავადებათა კონტროლი'!F71</f>
        <v>202.5</v>
      </c>
      <c r="G71" s="42">
        <f>'დაავადებათა კონტროლი'!G71</f>
        <v>202.5</v>
      </c>
      <c r="H71" s="51">
        <f>'დაავადებათა კონტროლი'!H71</f>
        <v>1</v>
      </c>
      <c r="I71" s="11">
        <f>'დაავადებათა კონტროლი'!I71</f>
        <v>0</v>
      </c>
      <c r="J71" s="11">
        <f>'დაავადებათა კონტროლი'!J71</f>
        <v>22.5</v>
      </c>
      <c r="K71" s="11">
        <f>'დაავადებათა კონტროლი'!K71</f>
        <v>22.5</v>
      </c>
      <c r="L71" s="42">
        <f>'დაავადებათა კონტროლი'!L71</f>
        <v>0</v>
      </c>
      <c r="M71" s="51">
        <f>'დაავადებათა კონტროლი'!M71</f>
        <v>0.75</v>
      </c>
      <c r="N71" s="61">
        <f>'დაავადებათა კონტროლი'!N71</f>
        <v>67.5</v>
      </c>
      <c r="O71" s="51">
        <f>'დაავადებათა კონტროლი'!T71</f>
        <v>1</v>
      </c>
      <c r="P71" s="61">
        <f>G71+'დაავადებათა კონტროლი'!O71-K71</f>
        <v>247.5</v>
      </c>
      <c r="AA71" s="81"/>
      <c r="AB71" s="81"/>
      <c r="AC71" s="81"/>
      <c r="AD71" s="81"/>
      <c r="AE71" s="81"/>
    </row>
    <row r="72" spans="1:31" s="6" customFormat="1" ht="18" x14ac:dyDescent="0.25">
      <c r="A72" s="6" t="str">
        <f>'დაავადებათა კონტროლი'!A72</f>
        <v>b</v>
      </c>
      <c r="B72" s="70" t="str">
        <f>'დაავადებათა კონტროლი'!B72</f>
        <v/>
      </c>
      <c r="C72" s="10" t="str">
        <f>'დაავადებათა კონტროლი'!C72</f>
        <v>პროცენტი</v>
      </c>
      <c r="D72" s="12">
        <f>'დაავადებათა კონტროლი'!D72</f>
        <v>0</v>
      </c>
      <c r="E72" s="12">
        <f>'დაავადებათა კონტროლი'!E72</f>
        <v>0</v>
      </c>
      <c r="F72" s="43">
        <f>'დაავადებათა კონტროლი'!F72</f>
        <v>0</v>
      </c>
      <c r="G72" s="43">
        <f>'დაავადებათა კონტროლი'!G72</f>
        <v>0</v>
      </c>
      <c r="H72" s="52" t="str">
        <f>'დაავადებათა კონტროლი'!H72</f>
        <v/>
      </c>
      <c r="I72" s="12">
        <f>'დაავადებათა კონტროლი'!I72</f>
        <v>0</v>
      </c>
      <c r="J72" s="12">
        <f>'დაავადებათა კონტროლი'!J72</f>
        <v>0</v>
      </c>
      <c r="K72" s="12">
        <f>'დაავადებათა კონტროლი'!K72</f>
        <v>0</v>
      </c>
      <c r="L72" s="43">
        <f>'დაავადებათა კონტროლი'!L72</f>
        <v>0</v>
      </c>
      <c r="M72" s="52" t="str">
        <f>'დაავადებათა კონტროლი'!M72</f>
        <v/>
      </c>
      <c r="N72" s="62">
        <f>'დაავადებათა კონტროლი'!N72</f>
        <v>0</v>
      </c>
      <c r="O72" s="52" t="str">
        <f>'დაავადებათა კონტროლი'!T72</f>
        <v/>
      </c>
      <c r="P72" s="62">
        <f>G72+'დაავადებათა კონტროლი'!O72-K72</f>
        <v>0</v>
      </c>
      <c r="AA72" s="81"/>
      <c r="AB72" s="81"/>
      <c r="AC72" s="81"/>
      <c r="AD72" s="81"/>
      <c r="AE72" s="81"/>
    </row>
    <row r="73" spans="1:31" s="6" customFormat="1" ht="18" x14ac:dyDescent="0.25">
      <c r="A73" s="6" t="str">
        <f>'დაავადებათა კონტროლი'!A73</f>
        <v>b</v>
      </c>
      <c r="B73" s="70" t="str">
        <f>'დაავადებათა კონტროლი'!B73</f>
        <v/>
      </c>
      <c r="C73" s="10" t="str">
        <f>'დაავადებათა კონტროლი'!C73</f>
        <v>სუბსიდიები</v>
      </c>
      <c r="D73" s="12">
        <f>'დაავადებათა კონტროლი'!D73</f>
        <v>0</v>
      </c>
      <c r="E73" s="12">
        <f>'დაავადებათა კონტროლი'!E73</f>
        <v>0</v>
      </c>
      <c r="F73" s="43">
        <f>'დაავადებათა კონტროლი'!F73</f>
        <v>0</v>
      </c>
      <c r="G73" s="43">
        <f>'დაავადებათა კონტროლი'!G73</f>
        <v>0</v>
      </c>
      <c r="H73" s="52" t="str">
        <f>'დაავადებათა კონტროლი'!H73</f>
        <v/>
      </c>
      <c r="I73" s="12">
        <f>'დაავადებათა კონტროლი'!I73</f>
        <v>0</v>
      </c>
      <c r="J73" s="12">
        <f>'დაავადებათა კონტროლი'!J73</f>
        <v>0</v>
      </c>
      <c r="K73" s="12">
        <f>'დაავადებათა კონტროლი'!K73</f>
        <v>0</v>
      </c>
      <c r="L73" s="43">
        <f>'დაავადებათა კონტროლი'!L73</f>
        <v>0</v>
      </c>
      <c r="M73" s="52" t="str">
        <f>'დაავადებათა კონტროლი'!M73</f>
        <v/>
      </c>
      <c r="N73" s="62">
        <f>'დაავადებათა კონტროლი'!N73</f>
        <v>0</v>
      </c>
      <c r="O73" s="52" t="str">
        <f>'დაავადებათა კონტროლი'!T73</f>
        <v/>
      </c>
      <c r="P73" s="62">
        <f>G73+'დაავადებათა კონტროლი'!O73-K73</f>
        <v>0</v>
      </c>
      <c r="AA73" s="81"/>
      <c r="AB73" s="81"/>
      <c r="AC73" s="81"/>
      <c r="AD73" s="81"/>
      <c r="AE73" s="81"/>
    </row>
    <row r="74" spans="1:31" s="6" customFormat="1" ht="18" x14ac:dyDescent="0.25">
      <c r="A74" s="6" t="str">
        <f>'დაავადებათა კონტროლი'!A74</f>
        <v>b</v>
      </c>
      <c r="B74" s="70" t="str">
        <f>'დაავადებათა კონტროლი'!B74</f>
        <v/>
      </c>
      <c r="C74" s="10" t="str">
        <f>'დაავადებათა კონტროლი'!C74</f>
        <v>გრანტები</v>
      </c>
      <c r="D74" s="12">
        <f>'დაავადებათა კონტროლი'!D74</f>
        <v>0</v>
      </c>
      <c r="E74" s="12">
        <f>'დაავადებათა კონტროლი'!E74</f>
        <v>0</v>
      </c>
      <c r="F74" s="43">
        <f>'დაავადებათა კონტროლი'!F74</f>
        <v>0</v>
      </c>
      <c r="G74" s="43">
        <f>'დაავადებათა კონტროლი'!G74</f>
        <v>0</v>
      </c>
      <c r="H74" s="52" t="str">
        <f>'დაავადებათა კონტროლი'!H74</f>
        <v/>
      </c>
      <c r="I74" s="12">
        <f>'დაავადებათა კონტროლი'!I74</f>
        <v>0</v>
      </c>
      <c r="J74" s="12">
        <f>'დაავადებათა კონტროლი'!J74</f>
        <v>0</v>
      </c>
      <c r="K74" s="12">
        <f>'დაავადებათა კონტროლი'!K74</f>
        <v>0</v>
      </c>
      <c r="L74" s="43">
        <f>'დაავადებათა კონტროლი'!L74</f>
        <v>0</v>
      </c>
      <c r="M74" s="52" t="str">
        <f>'დაავადებათა კონტროლი'!M74</f>
        <v/>
      </c>
      <c r="N74" s="62">
        <f>'დაავადებათა კონტროლი'!N74</f>
        <v>0</v>
      </c>
      <c r="O74" s="52" t="str">
        <f>'დაავადებათა კონტროლი'!T74</f>
        <v/>
      </c>
      <c r="P74" s="62">
        <f>G74+'დაავადებათა კონტროლი'!O74-K74</f>
        <v>0</v>
      </c>
      <c r="AA74" s="81"/>
      <c r="AB74" s="81"/>
      <c r="AC74" s="81"/>
      <c r="AD74" s="81"/>
      <c r="AE74" s="81"/>
    </row>
    <row r="75" spans="1:31" s="6" customFormat="1" ht="18" x14ac:dyDescent="0.25">
      <c r="A75" s="6" t="str">
        <f>'დაავადებათა კონტროლი'!A75</f>
        <v>b</v>
      </c>
      <c r="B75" s="70" t="str">
        <f>'დაავადებათა კონტროლი'!B75</f>
        <v/>
      </c>
      <c r="C75" s="10" t="str">
        <f>'დაავადებათა კონტროლი'!C75</f>
        <v>სოციალური უზრუნველყოფა</v>
      </c>
      <c r="D75" s="12">
        <f>'დაავადებათა კონტროლი'!D75</f>
        <v>0</v>
      </c>
      <c r="E75" s="12">
        <f>'დაავადებათა კონტროლი'!E75</f>
        <v>0</v>
      </c>
      <c r="F75" s="43">
        <f>'დაავადებათა კონტროლი'!F75</f>
        <v>0</v>
      </c>
      <c r="G75" s="43">
        <f>'დაავადებათა კონტროლი'!G75</f>
        <v>0</v>
      </c>
      <c r="H75" s="52" t="str">
        <f>'დაავადებათა კონტროლი'!H75</f>
        <v/>
      </c>
      <c r="I75" s="12">
        <f>'დაავადებათა კონტროლი'!I75</f>
        <v>0</v>
      </c>
      <c r="J75" s="12">
        <f>'დაავადებათა კონტროლი'!J75</f>
        <v>0</v>
      </c>
      <c r="K75" s="12">
        <f>'დაავადებათა კონტროლი'!K75</f>
        <v>0</v>
      </c>
      <c r="L75" s="43">
        <f>'დაავადებათა კონტროლი'!L75</f>
        <v>0</v>
      </c>
      <c r="M75" s="52" t="str">
        <f>'დაავადებათა კონტროლი'!M75</f>
        <v/>
      </c>
      <c r="N75" s="62">
        <f>'დაავადებათა კონტროლი'!N75</f>
        <v>0</v>
      </c>
      <c r="O75" s="52" t="str">
        <f>'დაავადებათა კონტროლი'!T75</f>
        <v/>
      </c>
      <c r="P75" s="62">
        <f>G75+'დაავადებათა კონტროლი'!O75-K75</f>
        <v>0</v>
      </c>
      <c r="AA75" s="81"/>
      <c r="AB75" s="81"/>
      <c r="AC75" s="81"/>
      <c r="AD75" s="81"/>
      <c r="AE75" s="81"/>
    </row>
    <row r="76" spans="1:31" s="6" customFormat="1" ht="18" x14ac:dyDescent="0.25">
      <c r="A76" s="6" t="str">
        <f>'დაავადებათა კონტროლი'!A76</f>
        <v>b</v>
      </c>
      <c r="B76" s="70" t="str">
        <f>'დაავადებათა კონტროლი'!B76</f>
        <v/>
      </c>
      <c r="C76" s="10" t="str">
        <f>'დაავადებათა კონტროლი'!C76</f>
        <v>სხვა ხარჯები</v>
      </c>
      <c r="D76" s="12">
        <f>'დაავადებათა კონტროლი'!D76</f>
        <v>0</v>
      </c>
      <c r="E76" s="12">
        <f>'დაავადებათა კონტროლი'!E76</f>
        <v>0</v>
      </c>
      <c r="F76" s="43">
        <f>'დაავადებათა კონტროლი'!F76</f>
        <v>0</v>
      </c>
      <c r="G76" s="43">
        <f>'დაავადებათა კონტროლი'!G76</f>
        <v>0</v>
      </c>
      <c r="H76" s="52" t="str">
        <f>'დაავადებათა კონტროლი'!H76</f>
        <v/>
      </c>
      <c r="I76" s="12">
        <f>'დაავადებათა კონტროლი'!I76</f>
        <v>0</v>
      </c>
      <c r="J76" s="12">
        <f>'დაავადებათა კონტროლი'!J76</f>
        <v>0</v>
      </c>
      <c r="K76" s="12">
        <f>'დაავადებათა კონტროლი'!K76</f>
        <v>0</v>
      </c>
      <c r="L76" s="43">
        <f>'დაავადებათა კონტროლი'!L76</f>
        <v>0</v>
      </c>
      <c r="M76" s="52" t="str">
        <f>'დაავადებათა კონტროლი'!M76</f>
        <v/>
      </c>
      <c r="N76" s="62">
        <f>'დაავადებათა კონტროლი'!N76</f>
        <v>0</v>
      </c>
      <c r="O76" s="52" t="str">
        <f>'დაავადებათა კონტროლი'!T76</f>
        <v/>
      </c>
      <c r="P76" s="62">
        <f>G76+'დაავადებათა კონტროლი'!O76-K76</f>
        <v>0</v>
      </c>
      <c r="AA76" s="81"/>
      <c r="AB76" s="81"/>
      <c r="AC76" s="81"/>
      <c r="AD76" s="81"/>
      <c r="AE76" s="81"/>
    </row>
    <row r="77" spans="1:31" s="6" customFormat="1" x14ac:dyDescent="0.25">
      <c r="A77" s="6" t="str">
        <f>'დაავადებათა კონტროლი'!A77</f>
        <v>b</v>
      </c>
      <c r="B77" s="69" t="str">
        <f>'დაავადებათა კონტროლი'!B77</f>
        <v/>
      </c>
      <c r="C77" s="13" t="str">
        <f>'დაავადებათა კონტროლი'!C77</f>
        <v>არაფინანსური აქტივების ზრდა</v>
      </c>
      <c r="D77" s="14">
        <f>'დაავადებათა კონტროლი'!D77</f>
        <v>0</v>
      </c>
      <c r="E77" s="14">
        <f>'დაავადებათა კონტროლი'!E77</f>
        <v>0</v>
      </c>
      <c r="F77" s="44">
        <f>'დაავადებათა კონტროლი'!F77</f>
        <v>0</v>
      </c>
      <c r="G77" s="44">
        <f>'დაავადებათა კონტროლი'!G77</f>
        <v>0</v>
      </c>
      <c r="H77" s="53" t="str">
        <f>'დაავადებათა კონტროლი'!H77</f>
        <v/>
      </c>
      <c r="I77" s="14">
        <f>'დაავადებათა კონტროლი'!I77</f>
        <v>0</v>
      </c>
      <c r="J77" s="14">
        <f>'დაავადებათა კონტროლი'!J77</f>
        <v>0</v>
      </c>
      <c r="K77" s="14">
        <f>'დაავადებათა კონტროლი'!K77</f>
        <v>0</v>
      </c>
      <c r="L77" s="44">
        <f>'დაავადებათა კონტროლი'!L77</f>
        <v>0</v>
      </c>
      <c r="M77" s="53" t="str">
        <f>'დაავადებათა კონტროლი'!M77</f>
        <v/>
      </c>
      <c r="N77" s="63">
        <f>'დაავადებათა კონტროლი'!N77</f>
        <v>0</v>
      </c>
      <c r="O77" s="53" t="str">
        <f>'დაავადებათა კონტროლი'!T77</f>
        <v/>
      </c>
      <c r="P77" s="63">
        <f>G77+'დაავადებათა კონტროლი'!O77-K77</f>
        <v>0</v>
      </c>
      <c r="AA77" s="81"/>
      <c r="AB77" s="81"/>
      <c r="AC77" s="81"/>
      <c r="AD77" s="81"/>
      <c r="AE77" s="81"/>
    </row>
    <row r="78" spans="1:31" s="6" customFormat="1" x14ac:dyDescent="0.25">
      <c r="A78" s="6" t="str">
        <f>'დაავადებათა კონტროლი'!A78</f>
        <v>b</v>
      </c>
      <c r="B78" s="69" t="str">
        <f>'დაავადებათა კონტროლი'!B78</f>
        <v/>
      </c>
      <c r="C78" s="13" t="str">
        <f>'დაავადებათა კონტროლი'!C78</f>
        <v>ფინანსური აქტივების ზრდა</v>
      </c>
      <c r="D78" s="14">
        <f>'დაავადებათა კონტროლი'!D78</f>
        <v>0</v>
      </c>
      <c r="E78" s="14">
        <f>'დაავადებათა კონტროლი'!E78</f>
        <v>0</v>
      </c>
      <c r="F78" s="44">
        <f>'დაავადებათა კონტროლი'!F78</f>
        <v>0</v>
      </c>
      <c r="G78" s="44">
        <f>'დაავადებათა კონტროლი'!G78</f>
        <v>0</v>
      </c>
      <c r="H78" s="53" t="str">
        <f>'დაავადებათა კონტროლი'!H78</f>
        <v/>
      </c>
      <c r="I78" s="14">
        <f>'დაავადებათა კონტროლი'!I78</f>
        <v>0</v>
      </c>
      <c r="J78" s="14">
        <f>'დაავადებათა კონტროლი'!J78</f>
        <v>0</v>
      </c>
      <c r="K78" s="14">
        <f>'დაავადებათა კონტროლი'!K78</f>
        <v>0</v>
      </c>
      <c r="L78" s="44">
        <f>'დაავადებათა კონტროლი'!L78</f>
        <v>0</v>
      </c>
      <c r="M78" s="53" t="str">
        <f>'დაავადებათა კონტროლი'!M78</f>
        <v/>
      </c>
      <c r="N78" s="63">
        <f>'დაავადებათა კონტროლი'!N78</f>
        <v>0</v>
      </c>
      <c r="O78" s="53" t="str">
        <f>'დაავადებათა კონტროლი'!T78</f>
        <v/>
      </c>
      <c r="P78" s="63">
        <f>G78+'დაავადებათა კონტროლი'!O78-K78</f>
        <v>0</v>
      </c>
      <c r="AA78" s="81"/>
      <c r="AB78" s="81"/>
      <c r="AC78" s="81"/>
      <c r="AD78" s="81"/>
      <c r="AE78" s="81"/>
    </row>
    <row r="79" spans="1:31" s="6" customFormat="1" ht="15.75" thickBot="1" x14ac:dyDescent="0.3">
      <c r="A79" s="6" t="str">
        <f>'დაავადებათა კონტროლი'!A79</f>
        <v>b</v>
      </c>
      <c r="B79" s="71" t="str">
        <f>'დაავადებათა კონტროლი'!B79</f>
        <v/>
      </c>
      <c r="C79" s="17" t="str">
        <f>'დაავადებათა კონტროლი'!C79</f>
        <v>ვალდებულებების კლება</v>
      </c>
      <c r="D79" s="18">
        <f>'დაავადებათა კონტროლი'!D79</f>
        <v>0</v>
      </c>
      <c r="E79" s="18">
        <f>'დაავადებათა კონტროლი'!E79</f>
        <v>0</v>
      </c>
      <c r="F79" s="46">
        <f>'დაავადებათა კონტროლი'!F79</f>
        <v>0</v>
      </c>
      <c r="G79" s="46">
        <f>'დაავადებათა კონტროლი'!G79</f>
        <v>0</v>
      </c>
      <c r="H79" s="55" t="str">
        <f>'დაავადებათა კონტროლი'!H79</f>
        <v/>
      </c>
      <c r="I79" s="18">
        <f>'დაავადებათა კონტროლი'!I79</f>
        <v>0</v>
      </c>
      <c r="J79" s="18">
        <f>'დაავადებათა კონტროლი'!J79</f>
        <v>0</v>
      </c>
      <c r="K79" s="18">
        <f>'დაავადებათა კონტროლი'!K79</f>
        <v>0</v>
      </c>
      <c r="L79" s="46">
        <f>'დაავადებათა კონტროლი'!L79</f>
        <v>0</v>
      </c>
      <c r="M79" s="55" t="str">
        <f>'დაავადებათა კონტროლი'!M79</f>
        <v/>
      </c>
      <c r="N79" s="65">
        <f>'დაავადებათა კონტროლი'!N79</f>
        <v>0</v>
      </c>
      <c r="O79" s="55" t="str">
        <f>'დაავადებათა კონტროლი'!T79</f>
        <v/>
      </c>
      <c r="P79" s="65">
        <f>G79+'დაავადებათა კონტროლი'!O79-K79</f>
        <v>0</v>
      </c>
      <c r="AA79" s="81"/>
      <c r="AB79" s="81"/>
      <c r="AC79" s="81"/>
      <c r="AD79" s="81"/>
      <c r="AE79" s="81"/>
    </row>
    <row r="80" spans="1:31" s="6" customFormat="1" ht="69" customHeight="1" thickTop="1" thickBot="1" x14ac:dyDescent="0.3">
      <c r="A80" s="6" t="str">
        <f>'დაავადებათა კონტროლი'!A80</f>
        <v>a</v>
      </c>
      <c r="B80" s="67" t="str">
        <f>'დაავადებათა კონტროლი'!B80</f>
        <v>35 03 02 07 02</v>
      </c>
      <c r="C80" s="19" t="s">
        <v>142</v>
      </c>
      <c r="D80" s="7">
        <f>'დაავადებათა კონტროლი'!D80</f>
        <v>1000</v>
      </c>
      <c r="E80" s="7">
        <f>'დაავადებათა კონტროლი'!E80</f>
        <v>879</v>
      </c>
      <c r="F80" s="40">
        <f>'დაავადებათა კონტროლი'!F80</f>
        <v>665.6</v>
      </c>
      <c r="G80" s="40">
        <f>'დაავადებათა კონტროლი'!G80</f>
        <v>656.09835999999996</v>
      </c>
      <c r="H80" s="49">
        <f>'დაავადებათა კონტროლი'!H80</f>
        <v>0.9857246995192307</v>
      </c>
      <c r="I80" s="7">
        <f>'დაავადებათა კონტროლი'!I80</f>
        <v>0</v>
      </c>
      <c r="J80" s="7">
        <f>'დაავადებათა კონტროლი'!J80</f>
        <v>85.414279999999962</v>
      </c>
      <c r="K80" s="7">
        <f>'დაავადებათა კონტროლი'!K80</f>
        <v>50.348539999999957</v>
      </c>
      <c r="L80" s="40">
        <f>'დაავადებათა კონტროლი'!L80</f>
        <v>9.5016400000000658</v>
      </c>
      <c r="M80" s="49">
        <f>'დაავადებათა კონტროლი'!M80</f>
        <v>0.7464145164960182</v>
      </c>
      <c r="N80" s="59">
        <f>'დაავადებათა კონტროლი'!N80</f>
        <v>222.90164000000004</v>
      </c>
      <c r="O80" s="49">
        <f>'დაავადებათა კონტროლი'!T80</f>
        <v>0.97053283276450508</v>
      </c>
      <c r="P80" s="59">
        <f>G80+'დაავადებათა კონტროლი'!O80-K80</f>
        <v>824.34982000000002</v>
      </c>
      <c r="AA80" s="81"/>
      <c r="AB80" s="81"/>
      <c r="AC80" s="81"/>
      <c r="AD80" s="81"/>
      <c r="AE80" s="81"/>
    </row>
    <row r="81" spans="1:31" s="6" customFormat="1" ht="18.75" thickTop="1" x14ac:dyDescent="0.25">
      <c r="A81" s="6" t="str">
        <f>'დაავადებათა კონტროლი'!A81</f>
        <v>b</v>
      </c>
      <c r="B81" s="69" t="str">
        <f>'დაავადებათა კონტროლი'!B81</f>
        <v/>
      </c>
      <c r="C81" s="8" t="str">
        <f>'დაავადებათა კონტროლი'!C81</f>
        <v>ხარჯები</v>
      </c>
      <c r="D81" s="9">
        <f>'დაავადებათა კონტროლი'!D81</f>
        <v>1000</v>
      </c>
      <c r="E81" s="9">
        <f>'დაავადებათა კონტროლი'!E81</f>
        <v>879</v>
      </c>
      <c r="F81" s="41">
        <f>'დაავადებათა კონტროლი'!F81</f>
        <v>665.6</v>
      </c>
      <c r="G81" s="41">
        <f>'დაავადებათა კონტროლი'!G81</f>
        <v>656.09835999999996</v>
      </c>
      <c r="H81" s="50">
        <f>'დაავადებათა კონტროლი'!H81</f>
        <v>0.9857246995192307</v>
      </c>
      <c r="I81" s="9">
        <f>'დაავადებათა კონტროლი'!I81</f>
        <v>0</v>
      </c>
      <c r="J81" s="9">
        <f>'დაავადებათა კონტროლი'!J81</f>
        <v>85.414279999999962</v>
      </c>
      <c r="K81" s="9">
        <f>'დაავადებათა კონტროლი'!K81</f>
        <v>50.348539999999957</v>
      </c>
      <c r="L81" s="41">
        <f>'დაავადებათა კონტროლი'!L81</f>
        <v>9.5016400000000658</v>
      </c>
      <c r="M81" s="50">
        <f>'დაავადებათა კონტროლი'!M81</f>
        <v>0.7464145164960182</v>
      </c>
      <c r="N81" s="60">
        <f>'დაავადებათა კონტროლი'!N81</f>
        <v>222.90164000000004</v>
      </c>
      <c r="O81" s="50">
        <f>'დაავადებათა კონტროლი'!T81</f>
        <v>0.97053283276450508</v>
      </c>
      <c r="P81" s="60">
        <f>G81+'დაავადებათა კონტროლი'!O81-K81</f>
        <v>824.34982000000002</v>
      </c>
      <c r="AA81" s="81"/>
      <c r="AB81" s="81"/>
      <c r="AC81" s="81"/>
      <c r="AD81" s="81"/>
      <c r="AE81" s="81"/>
    </row>
    <row r="82" spans="1:31" s="6" customFormat="1" ht="18" x14ac:dyDescent="0.25">
      <c r="A82" s="6" t="str">
        <f>'დაავადებათა კონტროლი'!A82</f>
        <v>b</v>
      </c>
      <c r="B82" s="70" t="str">
        <f>'დაავადებათა კონტროლი'!B82</f>
        <v/>
      </c>
      <c r="C82" s="10" t="str">
        <f>'დაავადებათა კონტროლი'!C82</f>
        <v>შრომის ანაზღაურება</v>
      </c>
      <c r="D82" s="12">
        <f>'დაავადებათა კონტროლი'!D82</f>
        <v>0</v>
      </c>
      <c r="E82" s="12">
        <f>'დაავადებათა კონტროლი'!E82</f>
        <v>0</v>
      </c>
      <c r="F82" s="43">
        <f>'დაავადებათა კონტროლი'!F82</f>
        <v>0</v>
      </c>
      <c r="G82" s="43">
        <f>'დაავადებათა კონტროლი'!G82</f>
        <v>0</v>
      </c>
      <c r="H82" s="52" t="str">
        <f>'დაავადებათა კონტროლი'!H82</f>
        <v/>
      </c>
      <c r="I82" s="12">
        <f>'დაავადებათა კონტროლი'!I82</f>
        <v>0</v>
      </c>
      <c r="J82" s="12">
        <f>'დაავადებათა კონტროლი'!J82</f>
        <v>0</v>
      </c>
      <c r="K82" s="12">
        <f>'დაავადებათა კონტროლი'!K82</f>
        <v>0</v>
      </c>
      <c r="L82" s="43">
        <f>'დაავადებათა კონტროლი'!L82</f>
        <v>0</v>
      </c>
      <c r="M82" s="52" t="str">
        <f>'დაავადებათა კონტროლი'!M82</f>
        <v/>
      </c>
      <c r="N82" s="62">
        <f>'დაავადებათა კონტროლი'!N82</f>
        <v>0</v>
      </c>
      <c r="O82" s="52" t="str">
        <f>'დაავადებათა კონტროლი'!T82</f>
        <v/>
      </c>
      <c r="P82" s="62">
        <f>G82+'დაავადებათა კონტროლი'!O82-K82</f>
        <v>0</v>
      </c>
      <c r="AA82" s="81"/>
      <c r="AB82" s="81"/>
      <c r="AC82" s="81"/>
      <c r="AD82" s="81"/>
      <c r="AE82" s="81"/>
    </row>
    <row r="83" spans="1:31" s="6" customFormat="1" ht="18" x14ac:dyDescent="0.25">
      <c r="A83" s="6" t="str">
        <f>'დაავადებათა კონტროლი'!A83</f>
        <v>b</v>
      </c>
      <c r="B83" s="70" t="str">
        <f>'დაავადებათა კონტროლი'!B83</f>
        <v/>
      </c>
      <c r="C83" s="35" t="str">
        <f>'დაავადებათა კონტროლი'!C83</f>
        <v>საქონელი და მომსახურება</v>
      </c>
      <c r="D83" s="11">
        <f>'დაავადებათა კონტროლი'!D83</f>
        <v>1000</v>
      </c>
      <c r="E83" s="11">
        <f>'დაავადებათა კონტროლი'!E83</f>
        <v>879</v>
      </c>
      <c r="F83" s="42">
        <f>'დაავადებათა კონტროლი'!F83</f>
        <v>665.6</v>
      </c>
      <c r="G83" s="42">
        <f>'დაავადებათა კონტროლი'!G83</f>
        <v>656.09835999999996</v>
      </c>
      <c r="H83" s="51">
        <f>'დაავადებათა კონტროლი'!H83</f>
        <v>0.9857246995192307</v>
      </c>
      <c r="I83" s="11">
        <f>'დაავადებათა კონტროლი'!I83</f>
        <v>0</v>
      </c>
      <c r="J83" s="11">
        <f>'დაავადებათა კონტროლი'!J83</f>
        <v>85.414279999999962</v>
      </c>
      <c r="K83" s="11">
        <f>'დაავადებათა კონტროლი'!K83</f>
        <v>50.348539999999957</v>
      </c>
      <c r="L83" s="42">
        <f>'დაავადებათა კონტროლი'!L83</f>
        <v>9.5016400000000658</v>
      </c>
      <c r="M83" s="51">
        <f>'დაავადებათა კონტროლი'!M83</f>
        <v>0.7464145164960182</v>
      </c>
      <c r="N83" s="61">
        <f>'დაავადებათა კონტროლი'!N83</f>
        <v>222.90164000000004</v>
      </c>
      <c r="O83" s="51">
        <f>'დაავადებათა კონტროლი'!T83</f>
        <v>0.97053283276450508</v>
      </c>
      <c r="P83" s="61">
        <f>G83+'დაავადებათა კონტროლი'!O83-K83</f>
        <v>824.34982000000002</v>
      </c>
      <c r="AA83" s="81"/>
      <c r="AB83" s="81"/>
      <c r="AC83" s="81"/>
      <c r="AD83" s="81"/>
      <c r="AE83" s="81"/>
    </row>
    <row r="84" spans="1:31" s="6" customFormat="1" ht="18" x14ac:dyDescent="0.25">
      <c r="A84" s="6" t="str">
        <f>'დაავადებათა კონტროლი'!A84</f>
        <v>b</v>
      </c>
      <c r="B84" s="70" t="str">
        <f>'დაავადებათა კონტროლი'!B84</f>
        <v/>
      </c>
      <c r="C84" s="10" t="str">
        <f>'დაავადებათა კონტროლი'!C84</f>
        <v>პროცენტი</v>
      </c>
      <c r="D84" s="12">
        <f>'დაავადებათა კონტროლი'!D84</f>
        <v>0</v>
      </c>
      <c r="E84" s="12">
        <f>'დაავადებათა კონტროლი'!E84</f>
        <v>0</v>
      </c>
      <c r="F84" s="43">
        <f>'დაავადებათა კონტროლი'!F84</f>
        <v>0</v>
      </c>
      <c r="G84" s="43">
        <f>'დაავადებათა კონტროლი'!G84</f>
        <v>0</v>
      </c>
      <c r="H84" s="52" t="str">
        <f>'დაავადებათა კონტროლი'!H84</f>
        <v/>
      </c>
      <c r="I84" s="12">
        <f>'დაავადებათა კონტროლი'!I84</f>
        <v>0</v>
      </c>
      <c r="J84" s="12">
        <f>'დაავადებათა კონტროლი'!J84</f>
        <v>0</v>
      </c>
      <c r="K84" s="12">
        <f>'დაავადებათა კონტროლი'!K84</f>
        <v>0</v>
      </c>
      <c r="L84" s="43">
        <f>'დაავადებათა კონტროლი'!L84</f>
        <v>0</v>
      </c>
      <c r="M84" s="52" t="str">
        <f>'დაავადებათა კონტროლი'!M84</f>
        <v/>
      </c>
      <c r="N84" s="62">
        <f>'დაავადებათა კონტროლი'!N84</f>
        <v>0</v>
      </c>
      <c r="O84" s="52" t="str">
        <f>'დაავადებათა კონტროლი'!T84</f>
        <v/>
      </c>
      <c r="P84" s="62">
        <f>G84+'დაავადებათა კონტროლი'!O84-K84</f>
        <v>0</v>
      </c>
      <c r="AA84" s="81"/>
      <c r="AB84" s="81"/>
      <c r="AC84" s="81"/>
      <c r="AD84" s="81"/>
      <c r="AE84" s="81"/>
    </row>
    <row r="85" spans="1:31" s="6" customFormat="1" ht="18" x14ac:dyDescent="0.25">
      <c r="A85" s="6" t="str">
        <f>'დაავადებათა კონტროლი'!A85</f>
        <v>b</v>
      </c>
      <c r="B85" s="70" t="str">
        <f>'დაავადებათა კონტროლი'!B85</f>
        <v/>
      </c>
      <c r="C85" s="10" t="str">
        <f>'დაავადებათა კონტროლი'!C85</f>
        <v>სუბსიდიები</v>
      </c>
      <c r="D85" s="12">
        <f>'დაავადებათა კონტროლი'!D85</f>
        <v>0</v>
      </c>
      <c r="E85" s="12">
        <f>'დაავადებათა კონტროლი'!E85</f>
        <v>0</v>
      </c>
      <c r="F85" s="43">
        <f>'დაავადებათა კონტროლი'!F85</f>
        <v>0</v>
      </c>
      <c r="G85" s="43">
        <f>'დაავადებათა კონტროლი'!G85</f>
        <v>0</v>
      </c>
      <c r="H85" s="52" t="str">
        <f>'დაავადებათა კონტროლი'!H85</f>
        <v/>
      </c>
      <c r="I85" s="12">
        <f>'დაავადებათა კონტროლი'!I85</f>
        <v>0</v>
      </c>
      <c r="J85" s="12">
        <f>'დაავადებათა კონტროლი'!J85</f>
        <v>0</v>
      </c>
      <c r="K85" s="12">
        <f>'დაავადებათა კონტროლი'!K85</f>
        <v>0</v>
      </c>
      <c r="L85" s="43">
        <f>'დაავადებათა კონტროლი'!L85</f>
        <v>0</v>
      </c>
      <c r="M85" s="52" t="str">
        <f>'დაავადებათა კონტროლი'!M85</f>
        <v/>
      </c>
      <c r="N85" s="62">
        <f>'დაავადებათა კონტროლი'!N85</f>
        <v>0</v>
      </c>
      <c r="O85" s="52" t="str">
        <f>'დაავადებათა კონტროლი'!T85</f>
        <v/>
      </c>
      <c r="P85" s="62">
        <f>G85+'დაავადებათა კონტროლი'!O85-K85</f>
        <v>0</v>
      </c>
      <c r="AA85" s="81"/>
      <c r="AB85" s="81"/>
      <c r="AC85" s="81"/>
      <c r="AD85" s="81"/>
      <c r="AE85" s="81"/>
    </row>
    <row r="86" spans="1:31" s="6" customFormat="1" ht="18" x14ac:dyDescent="0.25">
      <c r="A86" s="6" t="str">
        <f>'დაავადებათა კონტროლი'!A86</f>
        <v>b</v>
      </c>
      <c r="B86" s="70" t="str">
        <f>'დაავადებათა კონტროლი'!B86</f>
        <v/>
      </c>
      <c r="C86" s="10" t="str">
        <f>'დაავადებათა კონტროლი'!C86</f>
        <v>გრანტები</v>
      </c>
      <c r="D86" s="12">
        <f>'დაავადებათა კონტროლი'!D86</f>
        <v>0</v>
      </c>
      <c r="E86" s="12">
        <f>'დაავადებათა კონტროლი'!E86</f>
        <v>0</v>
      </c>
      <c r="F86" s="43">
        <f>'დაავადებათა კონტროლი'!F86</f>
        <v>0</v>
      </c>
      <c r="G86" s="43">
        <f>'დაავადებათა კონტროლი'!G86</f>
        <v>0</v>
      </c>
      <c r="H86" s="52" t="str">
        <f>'დაავადებათა კონტროლი'!H86</f>
        <v/>
      </c>
      <c r="I86" s="12">
        <f>'დაავადებათა კონტროლი'!I86</f>
        <v>0</v>
      </c>
      <c r="J86" s="12">
        <f>'დაავადებათა კონტროლი'!J86</f>
        <v>0</v>
      </c>
      <c r="K86" s="12">
        <f>'დაავადებათა კონტროლი'!K86</f>
        <v>0</v>
      </c>
      <c r="L86" s="43">
        <f>'დაავადებათა კონტროლი'!L86</f>
        <v>0</v>
      </c>
      <c r="M86" s="52" t="str">
        <f>'დაავადებათა კონტროლი'!M86</f>
        <v/>
      </c>
      <c r="N86" s="62">
        <f>'დაავადებათა კონტროლი'!N86</f>
        <v>0</v>
      </c>
      <c r="O86" s="52" t="str">
        <f>'დაავადებათა კონტროლი'!T86</f>
        <v/>
      </c>
      <c r="P86" s="62">
        <f>G86+'დაავადებათა კონტროლი'!O86-K86</f>
        <v>0</v>
      </c>
      <c r="AA86" s="81"/>
      <c r="AB86" s="81"/>
      <c r="AC86" s="81"/>
      <c r="AD86" s="81"/>
      <c r="AE86" s="81"/>
    </row>
    <row r="87" spans="1:31" s="6" customFormat="1" ht="18" x14ac:dyDescent="0.25">
      <c r="A87" s="6" t="str">
        <f>'დაავადებათა კონტროლი'!A87</f>
        <v>b</v>
      </c>
      <c r="B87" s="70" t="str">
        <f>'დაავადებათა კონტროლი'!B87</f>
        <v/>
      </c>
      <c r="C87" s="10" t="str">
        <f>'დაავადებათა კონტროლი'!C87</f>
        <v>სოციალური უზრუნველყოფა</v>
      </c>
      <c r="D87" s="12">
        <f>'დაავადებათა კონტროლი'!D87</f>
        <v>0</v>
      </c>
      <c r="E87" s="12">
        <f>'დაავადებათა კონტროლი'!E87</f>
        <v>0</v>
      </c>
      <c r="F87" s="43">
        <f>'დაავადებათა კონტროლი'!F87</f>
        <v>0</v>
      </c>
      <c r="G87" s="43">
        <f>'დაავადებათა კონტროლი'!G87</f>
        <v>0</v>
      </c>
      <c r="H87" s="52" t="str">
        <f>'დაავადებათა კონტროლი'!H87</f>
        <v/>
      </c>
      <c r="I87" s="12">
        <f>'დაავადებათა კონტროლი'!I87</f>
        <v>0</v>
      </c>
      <c r="J87" s="12">
        <f>'დაავადებათა კონტროლი'!J87</f>
        <v>0</v>
      </c>
      <c r="K87" s="12">
        <f>'დაავადებათა კონტროლი'!K87</f>
        <v>0</v>
      </c>
      <c r="L87" s="43">
        <f>'დაავადებათა კონტროლი'!L87</f>
        <v>0</v>
      </c>
      <c r="M87" s="52" t="str">
        <f>'დაავადებათა კონტროლი'!M87</f>
        <v/>
      </c>
      <c r="N87" s="62">
        <f>'დაავადებათა კონტროლი'!N87</f>
        <v>0</v>
      </c>
      <c r="O87" s="52" t="str">
        <f>'დაავადებათა კონტროლი'!T87</f>
        <v/>
      </c>
      <c r="P87" s="62">
        <f>G87+'დაავადებათა კონტროლი'!O87-K87</f>
        <v>0</v>
      </c>
      <c r="AA87" s="81"/>
      <c r="AB87" s="81"/>
      <c r="AC87" s="81"/>
      <c r="AD87" s="81"/>
      <c r="AE87" s="81"/>
    </row>
    <row r="88" spans="1:31" s="6" customFormat="1" ht="18" x14ac:dyDescent="0.25">
      <c r="A88" s="6" t="str">
        <f>'დაავადებათა კონტროლი'!A88</f>
        <v>b</v>
      </c>
      <c r="B88" s="70" t="str">
        <f>'დაავადებათა კონტროლი'!B88</f>
        <v/>
      </c>
      <c r="C88" s="10" t="str">
        <f>'დაავადებათა კონტროლი'!C88</f>
        <v>სხვა ხარჯები</v>
      </c>
      <c r="D88" s="12">
        <f>'დაავადებათა კონტროლი'!D88</f>
        <v>0</v>
      </c>
      <c r="E88" s="12">
        <f>'დაავადებათა კონტროლი'!E88</f>
        <v>0</v>
      </c>
      <c r="F88" s="43">
        <f>'დაავადებათა კონტროლი'!F88</f>
        <v>0</v>
      </c>
      <c r="G88" s="43">
        <f>'დაავადებათა კონტროლი'!G88</f>
        <v>0</v>
      </c>
      <c r="H88" s="52" t="str">
        <f>'დაავადებათა კონტროლი'!H88</f>
        <v/>
      </c>
      <c r="I88" s="12">
        <f>'დაავადებათა კონტროლი'!I88</f>
        <v>0</v>
      </c>
      <c r="J88" s="12">
        <f>'დაავადებათა კონტროლი'!J88</f>
        <v>0</v>
      </c>
      <c r="K88" s="12">
        <f>'დაავადებათა კონტროლი'!K88</f>
        <v>0</v>
      </c>
      <c r="L88" s="43">
        <f>'დაავადებათა კონტროლი'!L88</f>
        <v>0</v>
      </c>
      <c r="M88" s="52" t="str">
        <f>'დაავადებათა კონტროლი'!M88</f>
        <v/>
      </c>
      <c r="N88" s="62">
        <f>'დაავადებათა კონტროლი'!N88</f>
        <v>0</v>
      </c>
      <c r="O88" s="52" t="str">
        <f>'დაავადებათა კონტროლი'!T88</f>
        <v/>
      </c>
      <c r="P88" s="62">
        <f>G88+'დაავადებათა კონტროლი'!O88-K88</f>
        <v>0</v>
      </c>
      <c r="AA88" s="81"/>
      <c r="AB88" s="81"/>
      <c r="AC88" s="81"/>
      <c r="AD88" s="81"/>
      <c r="AE88" s="81"/>
    </row>
    <row r="89" spans="1:31" s="6" customFormat="1" x14ac:dyDescent="0.25">
      <c r="A89" s="6" t="str">
        <f>'დაავადებათა კონტროლი'!A89</f>
        <v>b</v>
      </c>
      <c r="B89" s="69" t="str">
        <f>'დაავადებათა კონტროლი'!B89</f>
        <v/>
      </c>
      <c r="C89" s="13" t="str">
        <f>'დაავადებათა კონტროლი'!C89</f>
        <v>არაფინანსური აქტივების ზრდა</v>
      </c>
      <c r="D89" s="14">
        <f>'დაავადებათა კონტროლი'!D89</f>
        <v>0</v>
      </c>
      <c r="E89" s="14">
        <f>'დაავადებათა კონტროლი'!E89</f>
        <v>0</v>
      </c>
      <c r="F89" s="44">
        <f>'დაავადებათა კონტროლი'!F89</f>
        <v>0</v>
      </c>
      <c r="G89" s="44">
        <f>'დაავადებათა კონტროლი'!G89</f>
        <v>0</v>
      </c>
      <c r="H89" s="53" t="str">
        <f>'დაავადებათა კონტროლი'!H89</f>
        <v/>
      </c>
      <c r="I89" s="14">
        <f>'დაავადებათა კონტროლი'!I89</f>
        <v>0</v>
      </c>
      <c r="J89" s="14">
        <f>'დაავადებათა კონტროლი'!J89</f>
        <v>0</v>
      </c>
      <c r="K89" s="14">
        <f>'დაავადებათა კონტროლი'!K89</f>
        <v>0</v>
      </c>
      <c r="L89" s="44">
        <f>'დაავადებათა კონტროლი'!L89</f>
        <v>0</v>
      </c>
      <c r="M89" s="53" t="str">
        <f>'დაავადებათა კონტროლი'!M89</f>
        <v/>
      </c>
      <c r="N89" s="63">
        <f>'დაავადებათა კონტროლი'!N89</f>
        <v>0</v>
      </c>
      <c r="O89" s="53" t="str">
        <f>'დაავადებათა კონტროლი'!T89</f>
        <v/>
      </c>
      <c r="P89" s="63">
        <f>G89+'დაავადებათა კონტროლი'!O89-K89</f>
        <v>0</v>
      </c>
      <c r="AA89" s="81"/>
      <c r="AB89" s="81"/>
      <c r="AC89" s="81"/>
      <c r="AD89" s="81"/>
      <c r="AE89" s="81"/>
    </row>
    <row r="90" spans="1:31" s="6" customFormat="1" x14ac:dyDescent="0.25">
      <c r="A90" s="6" t="str">
        <f>'დაავადებათა კონტროლი'!A90</f>
        <v>b</v>
      </c>
      <c r="B90" s="69" t="str">
        <f>'დაავადებათა კონტროლი'!B90</f>
        <v/>
      </c>
      <c r="C90" s="13" t="str">
        <f>'დაავადებათა კონტროლი'!C90</f>
        <v>ფინანსური აქტივების ზრდა</v>
      </c>
      <c r="D90" s="14">
        <f>'დაავადებათა კონტროლი'!D90</f>
        <v>0</v>
      </c>
      <c r="E90" s="14">
        <f>'დაავადებათა კონტროლი'!E90</f>
        <v>0</v>
      </c>
      <c r="F90" s="44">
        <f>'დაავადებათა კონტროლი'!F90</f>
        <v>0</v>
      </c>
      <c r="G90" s="44">
        <f>'დაავადებათა კონტროლი'!G90</f>
        <v>0</v>
      </c>
      <c r="H90" s="53" t="str">
        <f>'დაავადებათა კონტროლი'!H90</f>
        <v/>
      </c>
      <c r="I90" s="14">
        <f>'დაავადებათა კონტროლი'!I90</f>
        <v>0</v>
      </c>
      <c r="J90" s="14">
        <f>'დაავადებათა კონტროლი'!J90</f>
        <v>0</v>
      </c>
      <c r="K90" s="14">
        <f>'დაავადებათა კონტროლი'!K90</f>
        <v>0</v>
      </c>
      <c r="L90" s="44">
        <f>'დაავადებათა კონტროლი'!L90</f>
        <v>0</v>
      </c>
      <c r="M90" s="53" t="str">
        <f>'დაავადებათა კონტროლი'!M90</f>
        <v/>
      </c>
      <c r="N90" s="63">
        <f>'დაავადებათა კონტროლი'!N90</f>
        <v>0</v>
      </c>
      <c r="O90" s="53" t="str">
        <f>'დაავადებათა კონტროლი'!T90</f>
        <v/>
      </c>
      <c r="P90" s="63">
        <f>G90+'დაავადებათა კონტროლი'!O90-K90</f>
        <v>0</v>
      </c>
      <c r="AA90" s="81"/>
      <c r="AB90" s="81"/>
      <c r="AC90" s="81"/>
      <c r="AD90" s="81"/>
      <c r="AE90" s="81"/>
    </row>
    <row r="91" spans="1:31" s="6" customFormat="1" ht="15.75" thickBot="1" x14ac:dyDescent="0.3">
      <c r="A91" s="6" t="str">
        <f>'დაავადებათა კონტროლი'!A91</f>
        <v>b</v>
      </c>
      <c r="B91" s="71" t="str">
        <f>'დაავადებათა კონტროლი'!B91</f>
        <v/>
      </c>
      <c r="C91" s="17" t="str">
        <f>'დაავადებათა კონტროლი'!C91</f>
        <v>ვალდებულებების კლება</v>
      </c>
      <c r="D91" s="18">
        <f>'დაავადებათა კონტროლი'!D91</f>
        <v>0</v>
      </c>
      <c r="E91" s="18">
        <f>'დაავადებათა კონტროლი'!E91</f>
        <v>0</v>
      </c>
      <c r="F91" s="46">
        <f>'დაავადებათა კონტროლი'!F91</f>
        <v>0</v>
      </c>
      <c r="G91" s="46">
        <f>'დაავადებათა კონტროლი'!G91</f>
        <v>0</v>
      </c>
      <c r="H91" s="55" t="str">
        <f>'დაავადებათა კონტროლი'!H91</f>
        <v/>
      </c>
      <c r="I91" s="18">
        <f>'დაავადებათა კონტროლი'!I91</f>
        <v>0</v>
      </c>
      <c r="J91" s="18">
        <f>'დაავადებათა კონტროლი'!J91</f>
        <v>0</v>
      </c>
      <c r="K91" s="18">
        <f>'დაავადებათა კონტროლი'!K91</f>
        <v>0</v>
      </c>
      <c r="L91" s="46">
        <f>'დაავადებათა კონტროლი'!L91</f>
        <v>0</v>
      </c>
      <c r="M91" s="55" t="str">
        <f>'დაავადებათა კონტროლი'!M91</f>
        <v/>
      </c>
      <c r="N91" s="65">
        <f>'დაავადებათა კონტროლი'!N91</f>
        <v>0</v>
      </c>
      <c r="O91" s="55" t="str">
        <f>'დაავადებათა კონტროლი'!T91</f>
        <v/>
      </c>
      <c r="P91" s="65">
        <f>G91+'დაავადებათა კონტროლი'!O91-K91</f>
        <v>0</v>
      </c>
      <c r="AA91" s="81"/>
      <c r="AB91" s="81"/>
      <c r="AC91" s="81"/>
      <c r="AD91" s="81"/>
      <c r="AE91" s="81"/>
    </row>
    <row r="92" spans="1:31" s="6" customFormat="1" ht="33" thickTop="1" thickBot="1" x14ac:dyDescent="0.3">
      <c r="A92" s="6" t="str">
        <f>'დაავადებათა კონტროლი'!A92</f>
        <v>a</v>
      </c>
      <c r="B92" s="67" t="str">
        <f>'დაავადებათა კონტროლი'!B92</f>
        <v>35 03 02 07 03</v>
      </c>
      <c r="C92" s="19" t="s">
        <v>233</v>
      </c>
      <c r="D92" s="7">
        <f>'დაავადებათა კონტროლი'!D92</f>
        <v>850</v>
      </c>
      <c r="E92" s="7">
        <f>'დაავადებათა კონტროლი'!E92</f>
        <v>750</v>
      </c>
      <c r="F92" s="40">
        <f>'დაავადებათა კონტროლი'!F92</f>
        <v>360</v>
      </c>
      <c r="G92" s="40">
        <f>'დაავადებათა კონტროლი'!G92</f>
        <v>228.15558999999999</v>
      </c>
      <c r="H92" s="49">
        <f>'დაავადებათა კონტროლი'!H92</f>
        <v>0.63376552777777773</v>
      </c>
      <c r="I92" s="7">
        <f>'დაავადებათა კონტროლი'!I92</f>
        <v>0</v>
      </c>
      <c r="J92" s="7">
        <f>'დაავადებათა კონტროლი'!J92</f>
        <v>29.184190000000001</v>
      </c>
      <c r="K92" s="7">
        <f>'დაავადებათა კონტროლი'!K92</f>
        <v>28.138260000000002</v>
      </c>
      <c r="L92" s="40">
        <f>'დაავადებათა კონტროლი'!L92</f>
        <v>131.84441000000001</v>
      </c>
      <c r="M92" s="49">
        <f>'დაავადებათა კონტროლი'!M92</f>
        <v>0.30420745333333332</v>
      </c>
      <c r="N92" s="59">
        <f>'დაავადებათა კონტროლი'!N92</f>
        <v>521.84441000000004</v>
      </c>
      <c r="O92" s="49">
        <f>'დაავადებათა კონტროლი'!T92</f>
        <v>0.9042074533333333</v>
      </c>
      <c r="P92" s="59">
        <f>G92+'დაავადებათა კონტროლი'!O92-K92</f>
        <v>320.01732999999996</v>
      </c>
      <c r="AA92" s="81"/>
      <c r="AB92" s="81"/>
      <c r="AC92" s="81"/>
      <c r="AD92" s="81"/>
      <c r="AE92" s="81"/>
    </row>
    <row r="93" spans="1:31" s="6" customFormat="1" ht="18.75" thickTop="1" x14ac:dyDescent="0.25">
      <c r="A93" s="6" t="str">
        <f>'დაავადებათა კონტროლი'!A93</f>
        <v>b</v>
      </c>
      <c r="B93" s="69" t="str">
        <f>'დაავადებათა კონტროლი'!B93</f>
        <v/>
      </c>
      <c r="C93" s="8" t="str">
        <f>'დაავადებათა კონტროლი'!C93</f>
        <v>ხარჯები</v>
      </c>
      <c r="D93" s="9">
        <f>'დაავადებათა კონტროლი'!D93</f>
        <v>850</v>
      </c>
      <c r="E93" s="9">
        <f>'დაავადებათა კონტროლი'!E93</f>
        <v>750</v>
      </c>
      <c r="F93" s="41">
        <f>'დაავადებათა კონტროლი'!F93</f>
        <v>360</v>
      </c>
      <c r="G93" s="41">
        <f>'დაავადებათა კონტროლი'!G93</f>
        <v>228.15558999999999</v>
      </c>
      <c r="H93" s="50">
        <f>'დაავადებათა კონტროლი'!H93</f>
        <v>0.63376552777777773</v>
      </c>
      <c r="I93" s="9">
        <f>'დაავადებათა კონტროლი'!I93</f>
        <v>0</v>
      </c>
      <c r="J93" s="9">
        <f>'დაავადებათა კონტროლი'!J93</f>
        <v>29.184190000000001</v>
      </c>
      <c r="K93" s="9">
        <f>'დაავადებათა კონტროლი'!K93</f>
        <v>28.138260000000002</v>
      </c>
      <c r="L93" s="41">
        <f>'დაავადებათა კონტროლი'!L93</f>
        <v>131.84441000000001</v>
      </c>
      <c r="M93" s="50">
        <f>'დაავადებათა კონტროლი'!M93</f>
        <v>0.30420745333333332</v>
      </c>
      <c r="N93" s="60">
        <f>'დაავადებათა კონტროლი'!N93</f>
        <v>521.84441000000004</v>
      </c>
      <c r="O93" s="50">
        <f>'დაავადებათა კონტროლი'!T93</f>
        <v>0.9042074533333333</v>
      </c>
      <c r="P93" s="60">
        <f>G93+'დაავადებათა კონტროლი'!O93-K93</f>
        <v>320.01732999999996</v>
      </c>
      <c r="AA93" s="81"/>
      <c r="AB93" s="81"/>
      <c r="AC93" s="81"/>
      <c r="AD93" s="81"/>
      <c r="AE93" s="81"/>
    </row>
    <row r="94" spans="1:31" s="6" customFormat="1" ht="18" x14ac:dyDescent="0.25">
      <c r="A94" s="6" t="str">
        <f>'დაავადებათა კონტროლი'!A94</f>
        <v>b</v>
      </c>
      <c r="B94" s="70" t="str">
        <f>'დაავადებათა კონტროლი'!B94</f>
        <v/>
      </c>
      <c r="C94" s="10" t="str">
        <f>'დაავადებათა კონტროლი'!C94</f>
        <v>შრომის ანაზღაურება</v>
      </c>
      <c r="D94" s="12">
        <f>'დაავადებათა კონტროლი'!D94</f>
        <v>0</v>
      </c>
      <c r="E94" s="12">
        <f>'დაავადებათა კონტროლი'!E94</f>
        <v>0</v>
      </c>
      <c r="F94" s="43">
        <f>'დაავადებათა კონტროლი'!F94</f>
        <v>0</v>
      </c>
      <c r="G94" s="43">
        <f>'დაავადებათა კონტროლი'!G94</f>
        <v>0</v>
      </c>
      <c r="H94" s="52" t="str">
        <f>'დაავადებათა კონტროლი'!H94</f>
        <v/>
      </c>
      <c r="I94" s="12">
        <f>'დაავადებათა კონტროლი'!I94</f>
        <v>0</v>
      </c>
      <c r="J94" s="12">
        <f>'დაავადებათა კონტროლი'!J94</f>
        <v>0</v>
      </c>
      <c r="K94" s="12">
        <f>'დაავადებათა კონტროლი'!K94</f>
        <v>0</v>
      </c>
      <c r="L94" s="43">
        <f>'დაავადებათა კონტროლი'!L94</f>
        <v>0</v>
      </c>
      <c r="M94" s="52" t="str">
        <f>'დაავადებათა კონტროლი'!M94</f>
        <v/>
      </c>
      <c r="N94" s="62">
        <f>'დაავადებათა კონტროლი'!N94</f>
        <v>0</v>
      </c>
      <c r="O94" s="52" t="str">
        <f>'დაავადებათა კონტროლი'!T94</f>
        <v/>
      </c>
      <c r="P94" s="62">
        <f>G94+'დაავადებათა კონტროლი'!O94-K94</f>
        <v>0</v>
      </c>
      <c r="AA94" s="81"/>
      <c r="AB94" s="81"/>
      <c r="AC94" s="81"/>
      <c r="AD94" s="81"/>
      <c r="AE94" s="81"/>
    </row>
    <row r="95" spans="1:31" s="6" customFormat="1" ht="18" x14ac:dyDescent="0.25">
      <c r="A95" s="6" t="str">
        <f>'დაავადებათა კონტროლი'!A95</f>
        <v>b</v>
      </c>
      <c r="B95" s="70" t="str">
        <f>'დაავადებათა კონტროლი'!B95</f>
        <v/>
      </c>
      <c r="C95" s="10" t="str">
        <f>'დაავადებათა კონტროლი'!C95</f>
        <v>საქონელი და მომსახურება</v>
      </c>
      <c r="D95" s="12">
        <f>'დაავადებათა კონტროლი'!D95</f>
        <v>350</v>
      </c>
      <c r="E95" s="12">
        <f>'დაავადებათა კონტროლი'!E95</f>
        <v>350</v>
      </c>
      <c r="F95" s="43">
        <f>'დაავადებათა კონტროლი'!F95</f>
        <v>75</v>
      </c>
      <c r="G95" s="43">
        <f>'დაავადებათა კონტროლი'!G95</f>
        <v>0</v>
      </c>
      <c r="H95" s="52">
        <f>'დაავადებათა კონტროლი'!H95</f>
        <v>0</v>
      </c>
      <c r="I95" s="12">
        <f>'დაავადებათა კონტროლი'!I95</f>
        <v>0</v>
      </c>
      <c r="J95" s="12">
        <f>'დაავადებათა კონტროლი'!J95</f>
        <v>0</v>
      </c>
      <c r="K95" s="12">
        <f>'დაავადებათა კონტროლი'!K95</f>
        <v>0</v>
      </c>
      <c r="L95" s="43">
        <f>'დაავადებათა კონტროლი'!L95</f>
        <v>75</v>
      </c>
      <c r="M95" s="52">
        <f>'დაავადებათა კონტროლი'!M95</f>
        <v>0</v>
      </c>
      <c r="N95" s="62">
        <f>'დაავადებათა კონტროლი'!N95</f>
        <v>350</v>
      </c>
      <c r="O95" s="52">
        <f>'დაავადებათა კონტროლი'!T95</f>
        <v>1</v>
      </c>
      <c r="P95" s="62">
        <f>G95+'დაავადებათა კონტროლი'!O95-K95</f>
        <v>120</v>
      </c>
      <c r="AA95" s="81"/>
      <c r="AB95" s="81"/>
      <c r="AC95" s="81"/>
      <c r="AD95" s="81"/>
      <c r="AE95" s="81"/>
    </row>
    <row r="96" spans="1:31" s="6" customFormat="1" ht="18" x14ac:dyDescent="0.25">
      <c r="A96" s="6" t="str">
        <f>'დაავადებათა კონტროლი'!A96</f>
        <v>b</v>
      </c>
      <c r="B96" s="70" t="str">
        <f>'დაავადებათა კონტროლი'!B96</f>
        <v/>
      </c>
      <c r="C96" s="10" t="str">
        <f>'დაავადებათა კონტროლი'!C96</f>
        <v>პროცენტი</v>
      </c>
      <c r="D96" s="12">
        <f>'დაავადებათა კონტროლი'!D96</f>
        <v>0</v>
      </c>
      <c r="E96" s="12">
        <f>'დაავადებათა კონტროლი'!E96</f>
        <v>0</v>
      </c>
      <c r="F96" s="43">
        <f>'დაავადებათა კონტროლი'!F96</f>
        <v>0</v>
      </c>
      <c r="G96" s="43">
        <f>'დაავადებათა კონტროლი'!G96</f>
        <v>0</v>
      </c>
      <c r="H96" s="52" t="str">
        <f>'დაავადებათა კონტროლი'!H96</f>
        <v/>
      </c>
      <c r="I96" s="12">
        <f>'დაავადებათა კონტროლი'!I96</f>
        <v>0</v>
      </c>
      <c r="J96" s="12">
        <f>'დაავადებათა კონტროლი'!J96</f>
        <v>0</v>
      </c>
      <c r="K96" s="12">
        <f>'დაავადებათა კონტროლი'!K96</f>
        <v>0</v>
      </c>
      <c r="L96" s="43">
        <f>'დაავადებათა კონტროლი'!L96</f>
        <v>0</v>
      </c>
      <c r="M96" s="52" t="str">
        <f>'დაავადებათა კონტროლი'!M96</f>
        <v/>
      </c>
      <c r="N96" s="62">
        <f>'დაავადებათა კონტროლი'!N96</f>
        <v>0</v>
      </c>
      <c r="O96" s="52" t="str">
        <f>'დაავადებათა კონტროლი'!T96</f>
        <v/>
      </c>
      <c r="P96" s="62">
        <f>G96+'დაავადებათა კონტროლი'!O96-K96</f>
        <v>0</v>
      </c>
      <c r="AA96" s="81"/>
      <c r="AB96" s="81"/>
      <c r="AC96" s="81"/>
      <c r="AD96" s="81"/>
      <c r="AE96" s="81"/>
    </row>
    <row r="97" spans="1:31" s="6" customFormat="1" ht="18" x14ac:dyDescent="0.25">
      <c r="A97" s="6" t="str">
        <f>'დაავადებათა კონტროლი'!A97</f>
        <v>b</v>
      </c>
      <c r="B97" s="70" t="str">
        <f>'დაავადებათა კონტროლი'!B97</f>
        <v/>
      </c>
      <c r="C97" s="10" t="str">
        <f>'დაავადებათა კონტროლი'!C97</f>
        <v>სუბსიდიები</v>
      </c>
      <c r="D97" s="12">
        <f>'დაავადებათა კონტროლი'!D97</f>
        <v>0</v>
      </c>
      <c r="E97" s="12">
        <f>'დაავადებათა კონტროლი'!E97</f>
        <v>0</v>
      </c>
      <c r="F97" s="43">
        <f>'დაავადებათა კონტროლი'!F97</f>
        <v>0</v>
      </c>
      <c r="G97" s="43">
        <f>'დაავადებათა კონტროლი'!G97</f>
        <v>0</v>
      </c>
      <c r="H97" s="52" t="str">
        <f>'დაავადებათა კონტროლი'!H97</f>
        <v/>
      </c>
      <c r="I97" s="12">
        <f>'დაავადებათა კონტროლი'!I97</f>
        <v>0</v>
      </c>
      <c r="J97" s="12">
        <f>'დაავადებათა კონტროლი'!J97</f>
        <v>0</v>
      </c>
      <c r="K97" s="12">
        <f>'დაავადებათა კონტროლი'!K97</f>
        <v>0</v>
      </c>
      <c r="L97" s="43">
        <f>'დაავადებათა კონტროლი'!L97</f>
        <v>0</v>
      </c>
      <c r="M97" s="52" t="str">
        <f>'დაავადებათა კონტროლი'!M97</f>
        <v/>
      </c>
      <c r="N97" s="62">
        <f>'დაავადებათა კონტროლი'!N97</f>
        <v>0</v>
      </c>
      <c r="O97" s="52" t="str">
        <f>'დაავადებათა კონტროლი'!T97</f>
        <v/>
      </c>
      <c r="P97" s="62">
        <f>G97+'დაავადებათა კონტროლი'!O97-K97</f>
        <v>0</v>
      </c>
      <c r="AA97" s="81"/>
      <c r="AB97" s="81"/>
      <c r="AC97" s="81"/>
      <c r="AD97" s="81"/>
      <c r="AE97" s="81"/>
    </row>
    <row r="98" spans="1:31" s="6" customFormat="1" ht="18" x14ac:dyDescent="0.25">
      <c r="A98" s="6" t="str">
        <f>'დაავადებათა კონტროლი'!A98</f>
        <v>b</v>
      </c>
      <c r="B98" s="70" t="str">
        <f>'დაავადებათა კონტროლი'!B98</f>
        <v/>
      </c>
      <c r="C98" s="10" t="str">
        <f>'დაავადებათა კონტროლი'!C98</f>
        <v>გრანტები</v>
      </c>
      <c r="D98" s="12">
        <f>'დაავადებათა კონტროლი'!D98</f>
        <v>0</v>
      </c>
      <c r="E98" s="12">
        <f>'დაავადებათა კონტროლი'!E98</f>
        <v>0</v>
      </c>
      <c r="F98" s="43">
        <f>'დაავადებათა კონტროლი'!F98</f>
        <v>0</v>
      </c>
      <c r="G98" s="43">
        <f>'დაავადებათა კონტროლი'!G98</f>
        <v>0</v>
      </c>
      <c r="H98" s="52" t="str">
        <f>'დაავადებათა კონტროლი'!H98</f>
        <v/>
      </c>
      <c r="I98" s="12">
        <f>'დაავადებათა კონტროლი'!I98</f>
        <v>0</v>
      </c>
      <c r="J98" s="12">
        <f>'დაავადებათა კონტროლი'!J98</f>
        <v>0</v>
      </c>
      <c r="K98" s="12">
        <f>'დაავადებათა კონტროლი'!K98</f>
        <v>0</v>
      </c>
      <c r="L98" s="43">
        <f>'დაავადებათა კონტროლი'!L98</f>
        <v>0</v>
      </c>
      <c r="M98" s="52" t="str">
        <f>'დაავადებათა კონტროლი'!M98</f>
        <v/>
      </c>
      <c r="N98" s="62">
        <f>'დაავადებათა კონტროლი'!N98</f>
        <v>0</v>
      </c>
      <c r="O98" s="52" t="str">
        <f>'დაავადებათა კონტროლი'!T98</f>
        <v/>
      </c>
      <c r="P98" s="62">
        <f>G98+'დაავადებათა კონტროლი'!O98-K98</f>
        <v>0</v>
      </c>
      <c r="AA98" s="81"/>
      <c r="AB98" s="81"/>
      <c r="AC98" s="81"/>
      <c r="AD98" s="81"/>
      <c r="AE98" s="81"/>
    </row>
    <row r="99" spans="1:31" s="6" customFormat="1" ht="18" x14ac:dyDescent="0.25">
      <c r="A99" s="6" t="str">
        <f>'დაავადებათა კონტროლი'!A99</f>
        <v>b</v>
      </c>
      <c r="B99" s="70" t="str">
        <f>'დაავადებათა კონტროლი'!B99</f>
        <v/>
      </c>
      <c r="C99" s="10" t="str">
        <f>'დაავადებათა კონტროლი'!C99</f>
        <v>სოციალური უზრუნველყოფა</v>
      </c>
      <c r="D99" s="11">
        <f>'დაავადებათა კონტროლი'!D99</f>
        <v>500</v>
      </c>
      <c r="E99" s="11">
        <f>'დაავადებათა კონტროლი'!E99</f>
        <v>400</v>
      </c>
      <c r="F99" s="42">
        <f>'დაავადებათა კონტროლი'!F99</f>
        <v>285</v>
      </c>
      <c r="G99" s="42">
        <f>'დაავადებათა კონტროლი'!G99</f>
        <v>228.15558999999999</v>
      </c>
      <c r="H99" s="51">
        <f>'დაავადებათა კონტროლი'!H99</f>
        <v>0.80054592982456141</v>
      </c>
      <c r="I99" s="11">
        <f>'დაავადებათა კონტროლი'!I99</f>
        <v>0</v>
      </c>
      <c r="J99" s="11">
        <f>'დაავადებათა კონტროლი'!J99</f>
        <v>29.184190000000001</v>
      </c>
      <c r="K99" s="11">
        <f>'დაავადებათა კონტროლი'!K99</f>
        <v>28.138260000000002</v>
      </c>
      <c r="L99" s="42">
        <f>'დაავადებათა კონტროლი'!L99</f>
        <v>56.844410000000011</v>
      </c>
      <c r="M99" s="51">
        <f>'დაავადებათა კონტროლი'!M99</f>
        <v>0.57038897499999996</v>
      </c>
      <c r="N99" s="61">
        <f>'დაავადებათა კონტროლი'!N99</f>
        <v>171.84441000000001</v>
      </c>
      <c r="O99" s="51">
        <f>'დაავადებათა კონტროლი'!T99</f>
        <v>0.82038897499999985</v>
      </c>
      <c r="P99" s="61">
        <f>G99+'დაავადებათა კონტროლი'!O99-K99</f>
        <v>200.01732999999999</v>
      </c>
      <c r="AA99" s="81"/>
      <c r="AB99" s="81"/>
      <c r="AC99" s="81"/>
      <c r="AD99" s="81"/>
      <c r="AE99" s="81"/>
    </row>
    <row r="100" spans="1:31" s="6" customFormat="1" ht="18" x14ac:dyDescent="0.25">
      <c r="A100" s="6" t="str">
        <f>'დაავადებათა კონტროლი'!A100</f>
        <v>b</v>
      </c>
      <c r="B100" s="70" t="str">
        <f>'დაავადებათა კონტროლი'!B100</f>
        <v/>
      </c>
      <c r="C100" s="10" t="str">
        <f>'დაავადებათა კონტროლი'!C100</f>
        <v>სხვა ხარჯები</v>
      </c>
      <c r="D100" s="12">
        <f>'დაავადებათა კონტროლი'!D100</f>
        <v>0</v>
      </c>
      <c r="E100" s="12">
        <f>'დაავადებათა კონტროლი'!E100</f>
        <v>0</v>
      </c>
      <c r="F100" s="43">
        <f>'დაავადებათა კონტროლი'!F100</f>
        <v>0</v>
      </c>
      <c r="G100" s="43">
        <f>'დაავადებათა კონტროლი'!G100</f>
        <v>0</v>
      </c>
      <c r="H100" s="52" t="str">
        <f>'დაავადებათა კონტროლი'!H100</f>
        <v/>
      </c>
      <c r="I100" s="12">
        <f>'დაავადებათა კონტროლი'!I100</f>
        <v>0</v>
      </c>
      <c r="J100" s="12">
        <f>'დაავადებათა კონტროლი'!J100</f>
        <v>0</v>
      </c>
      <c r="K100" s="12">
        <f>'დაავადებათა კონტროლი'!K100</f>
        <v>0</v>
      </c>
      <c r="L100" s="43">
        <f>'დაავადებათა კონტროლი'!L100</f>
        <v>0</v>
      </c>
      <c r="M100" s="52" t="str">
        <f>'დაავადებათა კონტროლი'!M100</f>
        <v/>
      </c>
      <c r="N100" s="62">
        <f>'დაავადებათა კონტროლი'!N100</f>
        <v>0</v>
      </c>
      <c r="O100" s="52" t="str">
        <f>'დაავადებათა კონტროლი'!T100</f>
        <v/>
      </c>
      <c r="P100" s="62">
        <f>G100+'დაავადებათა კონტროლი'!O100-K100</f>
        <v>0</v>
      </c>
      <c r="AA100" s="81"/>
      <c r="AB100" s="81"/>
      <c r="AC100" s="81"/>
      <c r="AD100" s="81"/>
      <c r="AE100" s="81"/>
    </row>
    <row r="101" spans="1:31" s="6" customFormat="1" x14ac:dyDescent="0.25">
      <c r="A101" s="6" t="str">
        <f>'დაავადებათა კონტროლი'!A101</f>
        <v>b</v>
      </c>
      <c r="B101" s="69" t="str">
        <f>'დაავადებათა კონტროლი'!B101</f>
        <v/>
      </c>
      <c r="C101" s="13" t="str">
        <f>'დაავადებათა კონტროლი'!C101</f>
        <v>არაფინანსური აქტივების ზრდა</v>
      </c>
      <c r="D101" s="14">
        <f>'დაავადებათა კონტროლი'!D101</f>
        <v>0</v>
      </c>
      <c r="E101" s="14">
        <f>'დაავადებათა კონტროლი'!E101</f>
        <v>0</v>
      </c>
      <c r="F101" s="44">
        <f>'დაავადებათა კონტროლი'!F101</f>
        <v>0</v>
      </c>
      <c r="G101" s="44">
        <f>'დაავადებათა კონტროლი'!G101</f>
        <v>0</v>
      </c>
      <c r="H101" s="53" t="str">
        <f>'დაავადებათა კონტროლი'!H101</f>
        <v/>
      </c>
      <c r="I101" s="14">
        <f>'დაავადებათა კონტროლი'!I101</f>
        <v>0</v>
      </c>
      <c r="J101" s="14">
        <f>'დაავადებათა კონტროლი'!J101</f>
        <v>0</v>
      </c>
      <c r="K101" s="14">
        <f>'დაავადებათა კონტროლი'!K101</f>
        <v>0</v>
      </c>
      <c r="L101" s="44">
        <f>'დაავადებათა კონტროლი'!L101</f>
        <v>0</v>
      </c>
      <c r="M101" s="53" t="str">
        <f>'დაავადებათა კონტროლი'!M101</f>
        <v/>
      </c>
      <c r="N101" s="63">
        <f>'დაავადებათა კონტროლი'!N101</f>
        <v>0</v>
      </c>
      <c r="O101" s="53" t="str">
        <f>'დაავადებათა კონტროლი'!T101</f>
        <v/>
      </c>
      <c r="P101" s="63">
        <f>G101+'დაავადებათა კონტროლი'!O101-K101</f>
        <v>0</v>
      </c>
      <c r="AA101" s="81"/>
      <c r="AB101" s="81"/>
      <c r="AC101" s="81"/>
      <c r="AD101" s="81"/>
      <c r="AE101" s="81"/>
    </row>
    <row r="102" spans="1:31" s="6" customFormat="1" x14ac:dyDescent="0.25">
      <c r="A102" s="6" t="str">
        <f>'დაავადებათა კონტროლი'!A102</f>
        <v>b</v>
      </c>
      <c r="B102" s="69" t="str">
        <f>'დაავადებათა კონტროლი'!B102</f>
        <v/>
      </c>
      <c r="C102" s="13" t="str">
        <f>'დაავადებათა კონტროლი'!C102</f>
        <v>ფინანსური აქტივების ზრდა</v>
      </c>
      <c r="D102" s="14">
        <f>'დაავადებათა კონტროლი'!D102</f>
        <v>0</v>
      </c>
      <c r="E102" s="14">
        <f>'დაავადებათა კონტროლი'!E102</f>
        <v>0</v>
      </c>
      <c r="F102" s="44">
        <f>'დაავადებათა კონტროლი'!F102</f>
        <v>0</v>
      </c>
      <c r="G102" s="44">
        <f>'დაავადებათა კონტროლი'!G102</f>
        <v>0</v>
      </c>
      <c r="H102" s="53" t="str">
        <f>'დაავადებათა კონტროლი'!H102</f>
        <v/>
      </c>
      <c r="I102" s="14">
        <f>'დაავადებათა კონტროლი'!I102</f>
        <v>0</v>
      </c>
      <c r="J102" s="14">
        <f>'დაავადებათა კონტროლი'!J102</f>
        <v>0</v>
      </c>
      <c r="K102" s="14">
        <f>'დაავადებათა კონტროლი'!K102</f>
        <v>0</v>
      </c>
      <c r="L102" s="44">
        <f>'დაავადებათა კონტროლი'!L102</f>
        <v>0</v>
      </c>
      <c r="M102" s="53" t="str">
        <f>'დაავადებათა კონტროლი'!M102</f>
        <v/>
      </c>
      <c r="N102" s="63">
        <f>'დაავადებათა კონტროლი'!N102</f>
        <v>0</v>
      </c>
      <c r="O102" s="53" t="str">
        <f>'დაავადებათა კონტროლი'!T102</f>
        <v/>
      </c>
      <c r="P102" s="63">
        <f>G102+'დაავადებათა კონტროლი'!O102-K102</f>
        <v>0</v>
      </c>
      <c r="AA102" s="81"/>
      <c r="AB102" s="81"/>
      <c r="AC102" s="81"/>
      <c r="AD102" s="81"/>
      <c r="AE102" s="81"/>
    </row>
    <row r="103" spans="1:31" s="6" customFormat="1" ht="15.75" thickBot="1" x14ac:dyDescent="0.3">
      <c r="A103" s="6" t="str">
        <f>'დაავადებათა კონტროლი'!A103</f>
        <v>b</v>
      </c>
      <c r="B103" s="71" t="str">
        <f>'დაავადებათა კონტროლი'!B103</f>
        <v/>
      </c>
      <c r="C103" s="17" t="str">
        <f>'დაავადებათა კონტროლი'!C103</f>
        <v>ვალდებულებების კლება</v>
      </c>
      <c r="D103" s="18">
        <f>'დაავადებათა კონტროლი'!D103</f>
        <v>0</v>
      </c>
      <c r="E103" s="18">
        <f>'დაავადებათა კონტროლი'!E103</f>
        <v>0</v>
      </c>
      <c r="F103" s="46">
        <f>'დაავადებათა კონტროლი'!F103</f>
        <v>0</v>
      </c>
      <c r="G103" s="46">
        <f>'დაავადებათა კონტროლი'!G103</f>
        <v>0</v>
      </c>
      <c r="H103" s="55" t="str">
        <f>'დაავადებათა კონტროლი'!H103</f>
        <v/>
      </c>
      <c r="I103" s="18">
        <f>'დაავადებათა კონტროლი'!I103</f>
        <v>0</v>
      </c>
      <c r="J103" s="18">
        <f>'დაავადებათა კონტროლი'!J103</f>
        <v>0</v>
      </c>
      <c r="K103" s="18">
        <f>'დაავადებათა კონტროლი'!K103</f>
        <v>0</v>
      </c>
      <c r="L103" s="46">
        <f>'დაავადებათა კონტროლი'!L103</f>
        <v>0</v>
      </c>
      <c r="M103" s="55" t="str">
        <f>'დაავადებათა კონტროლი'!M103</f>
        <v/>
      </c>
      <c r="N103" s="65">
        <f>'დაავადებათა კონტროლი'!N103</f>
        <v>0</v>
      </c>
      <c r="O103" s="55" t="str">
        <f>'დაავადებათა კონტროლი'!T103</f>
        <v/>
      </c>
      <c r="P103" s="65">
        <f>G103+'დაავადებათა კონტროლი'!O103-K103</f>
        <v>0</v>
      </c>
      <c r="AA103" s="81"/>
      <c r="AB103" s="81"/>
      <c r="AC103" s="81"/>
      <c r="AD103" s="81"/>
      <c r="AE103" s="81"/>
    </row>
    <row r="104" spans="1:31" s="6" customFormat="1" ht="116.25" customHeight="1" thickTop="1" thickBot="1" x14ac:dyDescent="0.3">
      <c r="A104" s="6" t="str">
        <f>'დაავადებათა კონტროლი'!A104</f>
        <v>a</v>
      </c>
      <c r="B104" s="67" t="str">
        <f>'დაავადებათა კონტროლი'!B104</f>
        <v>35 03 02 08 02</v>
      </c>
      <c r="C104" s="19" t="s">
        <v>150</v>
      </c>
      <c r="D104" s="7">
        <f>'დაავადებათა კონტროლი'!D104</f>
        <v>700</v>
      </c>
      <c r="E104" s="7">
        <f>'დაავადებათა კონტროლი'!E104</f>
        <v>442.63099999999997</v>
      </c>
      <c r="F104" s="40">
        <f>'დაავადებათა კონტროლი'!F104</f>
        <v>314.63099999999997</v>
      </c>
      <c r="G104" s="40">
        <f>'დაავადებათა კონტროლი'!G104</f>
        <v>314.63099999999997</v>
      </c>
      <c r="H104" s="49">
        <f>'დაავადებათა კონტროლი'!H104</f>
        <v>1</v>
      </c>
      <c r="I104" s="7">
        <f>'დაავადებათა კონტროლი'!I104</f>
        <v>0</v>
      </c>
      <c r="J104" s="7">
        <f>'დაავადებათა კონტროლი'!J104</f>
        <v>77.617219999999975</v>
      </c>
      <c r="K104" s="7">
        <f>'დაავადებათა კონტროლი'!K104</f>
        <v>81.66391999999999</v>
      </c>
      <c r="L104" s="40">
        <f>'დაავადებათა კონტროლი'!L104</f>
        <v>0</v>
      </c>
      <c r="M104" s="49">
        <f>'დაავადებათა კონტროლი'!M104</f>
        <v>0.71082007360532817</v>
      </c>
      <c r="N104" s="59">
        <f>'დაავადებათა კონტროლი'!N104</f>
        <v>128</v>
      </c>
      <c r="O104" s="49">
        <f>'დაავადებათა კონტროლი'!T104</f>
        <v>0.94803798197595734</v>
      </c>
      <c r="P104" s="59">
        <f>G104+'დაავადებათა კონტროლი'!O104-K104</f>
        <v>342.96708000000001</v>
      </c>
      <c r="AA104" s="81"/>
      <c r="AB104" s="81"/>
      <c r="AC104" s="81"/>
      <c r="AD104" s="81"/>
      <c r="AE104" s="81"/>
    </row>
    <row r="105" spans="1:31" s="6" customFormat="1" ht="18.75" thickTop="1" x14ac:dyDescent="0.25">
      <c r="A105" s="6" t="str">
        <f>'დაავადებათა კონტროლი'!A105</f>
        <v>b</v>
      </c>
      <c r="B105" s="69" t="str">
        <f>'დაავადებათა კონტროლი'!B105</f>
        <v/>
      </c>
      <c r="C105" s="8" t="str">
        <f>'დაავადებათა კონტროლი'!C105</f>
        <v>ხარჯები</v>
      </c>
      <c r="D105" s="9">
        <f>'დაავადებათა კონტროლი'!D105</f>
        <v>700</v>
      </c>
      <c r="E105" s="9">
        <f>'დაავადებათა კონტროლი'!E105</f>
        <v>442.63099999999997</v>
      </c>
      <c r="F105" s="41">
        <f>'დაავადებათა კონტროლი'!F105</f>
        <v>314.63099999999997</v>
      </c>
      <c r="G105" s="41">
        <f>'დაავადებათა კონტროლი'!G105</f>
        <v>314.63099999999997</v>
      </c>
      <c r="H105" s="50">
        <f>'დაავადებათა კონტროლი'!H105</f>
        <v>1</v>
      </c>
      <c r="I105" s="9">
        <f>'დაავადებათა კონტროლი'!I105</f>
        <v>0</v>
      </c>
      <c r="J105" s="9">
        <f>'დაავადებათა კონტროლი'!J105</f>
        <v>77.617219999999975</v>
      </c>
      <c r="K105" s="9">
        <f>'დაავადებათა კონტროლი'!K105</f>
        <v>81.66391999999999</v>
      </c>
      <c r="L105" s="41">
        <f>'დაავადებათა კონტროლი'!L105</f>
        <v>0</v>
      </c>
      <c r="M105" s="50">
        <f>'დაავადებათა კონტროლი'!M105</f>
        <v>0.71082007360532817</v>
      </c>
      <c r="N105" s="60">
        <f>'დაავადებათა კონტროლი'!N105</f>
        <v>128</v>
      </c>
      <c r="O105" s="50">
        <f>'დაავადებათა კონტროლი'!T105</f>
        <v>0.94803798197595734</v>
      </c>
      <c r="P105" s="60">
        <f>G105+'დაავადებათა კონტროლი'!O105-K105</f>
        <v>342.96708000000001</v>
      </c>
      <c r="AA105" s="81"/>
      <c r="AB105" s="81"/>
      <c r="AC105" s="81"/>
      <c r="AD105" s="81"/>
      <c r="AE105" s="81"/>
    </row>
    <row r="106" spans="1:31" s="6" customFormat="1" ht="18" x14ac:dyDescent="0.25">
      <c r="A106" s="6" t="str">
        <f>'დაავადებათა კონტროლი'!A106</f>
        <v>b</v>
      </c>
      <c r="B106" s="70" t="str">
        <f>'დაავადებათა კონტროლი'!B106</f>
        <v/>
      </c>
      <c r="C106" s="10" t="str">
        <f>'დაავადებათა კონტროლი'!C106</f>
        <v>შრომის ანაზღაურება</v>
      </c>
      <c r="D106" s="12">
        <f>'დაავადებათა კონტროლი'!D106</f>
        <v>0</v>
      </c>
      <c r="E106" s="12">
        <f>'დაავადებათა კონტროლი'!E106</f>
        <v>0</v>
      </c>
      <c r="F106" s="43">
        <f>'დაავადებათა კონტროლი'!F106</f>
        <v>0</v>
      </c>
      <c r="G106" s="43">
        <f>'დაავადებათა კონტროლი'!G106</f>
        <v>0</v>
      </c>
      <c r="H106" s="52" t="str">
        <f>'დაავადებათა კონტროლი'!H106</f>
        <v/>
      </c>
      <c r="I106" s="12">
        <f>'დაავადებათა კონტროლი'!I106</f>
        <v>0</v>
      </c>
      <c r="J106" s="12">
        <f>'დაავადებათა კონტროლი'!J106</f>
        <v>0</v>
      </c>
      <c r="K106" s="12">
        <f>'დაავადებათა კონტროლი'!K106</f>
        <v>0</v>
      </c>
      <c r="L106" s="43">
        <f>'დაავადებათა კონტროლი'!L106</f>
        <v>0</v>
      </c>
      <c r="M106" s="52" t="str">
        <f>'დაავადებათა კონტროლი'!M106</f>
        <v/>
      </c>
      <c r="N106" s="62">
        <f>'დაავადებათა კონტროლი'!N106</f>
        <v>0</v>
      </c>
      <c r="O106" s="52" t="str">
        <f>'დაავადებათა კონტროლი'!T106</f>
        <v/>
      </c>
      <c r="P106" s="62">
        <f>G106+'დაავადებათა კონტროლი'!O106-K106</f>
        <v>0</v>
      </c>
      <c r="AA106" s="81"/>
      <c r="AB106" s="81"/>
      <c r="AC106" s="81"/>
      <c r="AD106" s="81"/>
      <c r="AE106" s="81"/>
    </row>
    <row r="107" spans="1:31" s="6" customFormat="1" ht="18" x14ac:dyDescent="0.25">
      <c r="A107" s="6" t="str">
        <f>'დაავადებათა კონტროლი'!A107</f>
        <v>b</v>
      </c>
      <c r="B107" s="70" t="str">
        <f>'დაავადებათა კონტროლი'!B107</f>
        <v/>
      </c>
      <c r="C107" s="10" t="str">
        <f>'დაავადებათა კონტროლი'!C107</f>
        <v>საქონელი და მომსახურება</v>
      </c>
      <c r="D107" s="11">
        <f>'დაავადებათა კონტროლი'!D107</f>
        <v>700</v>
      </c>
      <c r="E107" s="11">
        <f>'დაავადებათა კონტროლი'!E107</f>
        <v>442.63099999999997</v>
      </c>
      <c r="F107" s="42">
        <f>'დაავადებათა კონტროლი'!F107</f>
        <v>314.63099999999997</v>
      </c>
      <c r="G107" s="42">
        <f>'დაავადებათა კონტროლი'!G107</f>
        <v>314.63099999999997</v>
      </c>
      <c r="H107" s="51">
        <f>'დაავადებათა კონტროლი'!H107</f>
        <v>1</v>
      </c>
      <c r="I107" s="11">
        <f>'დაავადებათა კონტროლი'!I107</f>
        <v>0</v>
      </c>
      <c r="J107" s="11">
        <f>'დაავადებათა კონტროლი'!J107</f>
        <v>77.617219999999975</v>
      </c>
      <c r="K107" s="11">
        <f>'დაავადებათა კონტროლი'!K107</f>
        <v>81.66391999999999</v>
      </c>
      <c r="L107" s="42">
        <f>'დაავადებათა კონტროლი'!L107</f>
        <v>0</v>
      </c>
      <c r="M107" s="51">
        <f>'დაავადებათა კონტროლი'!M107</f>
        <v>0.71082007360532817</v>
      </c>
      <c r="N107" s="61">
        <f>'დაავადებათა კონტროლი'!N107</f>
        <v>128</v>
      </c>
      <c r="O107" s="51">
        <f>'დაავადებათა კონტროლი'!T107</f>
        <v>0.94803798197595734</v>
      </c>
      <c r="P107" s="61">
        <f>G107+'დაავადებათა კონტროლი'!O107-K107</f>
        <v>342.96708000000001</v>
      </c>
      <c r="AA107" s="81"/>
      <c r="AB107" s="81"/>
      <c r="AC107" s="81"/>
      <c r="AD107" s="81"/>
      <c r="AE107" s="81"/>
    </row>
    <row r="108" spans="1:31" s="6" customFormat="1" ht="18" x14ac:dyDescent="0.25">
      <c r="A108" s="6" t="str">
        <f>'დაავადებათა კონტროლი'!A108</f>
        <v>b</v>
      </c>
      <c r="B108" s="70" t="str">
        <f>'დაავადებათა კონტროლი'!B108</f>
        <v/>
      </c>
      <c r="C108" s="10" t="str">
        <f>'დაავადებათა კონტროლი'!C108</f>
        <v>პროცენტი</v>
      </c>
      <c r="D108" s="12">
        <f>'დაავადებათა კონტროლი'!D108</f>
        <v>0</v>
      </c>
      <c r="E108" s="12">
        <f>'დაავადებათა კონტროლი'!E108</f>
        <v>0</v>
      </c>
      <c r="F108" s="43">
        <f>'დაავადებათა კონტროლი'!F108</f>
        <v>0</v>
      </c>
      <c r="G108" s="43">
        <f>'დაავადებათა კონტროლი'!G108</f>
        <v>0</v>
      </c>
      <c r="H108" s="52" t="str">
        <f>'დაავადებათა კონტროლი'!H108</f>
        <v/>
      </c>
      <c r="I108" s="12">
        <f>'დაავადებათა კონტროლი'!I108</f>
        <v>0</v>
      </c>
      <c r="J108" s="12">
        <f>'დაავადებათა კონტროლი'!J108</f>
        <v>0</v>
      </c>
      <c r="K108" s="12">
        <f>'დაავადებათა კონტროლი'!K108</f>
        <v>0</v>
      </c>
      <c r="L108" s="43">
        <f>'დაავადებათა კონტროლი'!L108</f>
        <v>0</v>
      </c>
      <c r="M108" s="52" t="str">
        <f>'დაავადებათა კონტროლი'!M108</f>
        <v/>
      </c>
      <c r="N108" s="62">
        <f>'დაავადებათა კონტროლი'!N108</f>
        <v>0</v>
      </c>
      <c r="O108" s="52" t="str">
        <f>'დაავადებათა კონტროლი'!T108</f>
        <v/>
      </c>
      <c r="P108" s="62">
        <f>G108+'დაავადებათა კონტროლი'!O108-K108</f>
        <v>0</v>
      </c>
      <c r="AA108" s="81"/>
      <c r="AB108" s="81"/>
      <c r="AC108" s="81"/>
      <c r="AD108" s="81"/>
      <c r="AE108" s="81"/>
    </row>
    <row r="109" spans="1:31" s="6" customFormat="1" ht="18" x14ac:dyDescent="0.25">
      <c r="A109" s="6" t="str">
        <f>'დაავადებათა კონტროლი'!A109</f>
        <v>b</v>
      </c>
      <c r="B109" s="70" t="str">
        <f>'დაავადებათა კონტროლი'!B109</f>
        <v/>
      </c>
      <c r="C109" s="10" t="str">
        <f>'დაავადებათა კონტროლი'!C109</f>
        <v>სუბსიდიები</v>
      </c>
      <c r="D109" s="12">
        <f>'დაავადებათა კონტროლი'!D109</f>
        <v>0</v>
      </c>
      <c r="E109" s="12">
        <f>'დაავადებათა კონტროლი'!E109</f>
        <v>0</v>
      </c>
      <c r="F109" s="43">
        <f>'დაავადებათა კონტროლი'!F109</f>
        <v>0</v>
      </c>
      <c r="G109" s="43">
        <f>'დაავადებათა კონტროლი'!G109</f>
        <v>0</v>
      </c>
      <c r="H109" s="52" t="str">
        <f>'დაავადებათა კონტროლი'!H109</f>
        <v/>
      </c>
      <c r="I109" s="12">
        <f>'დაავადებათა კონტროლი'!I109</f>
        <v>0</v>
      </c>
      <c r="J109" s="12">
        <f>'დაავადებათა კონტროლი'!J109</f>
        <v>0</v>
      </c>
      <c r="K109" s="12">
        <f>'დაავადებათა კონტროლი'!K109</f>
        <v>0</v>
      </c>
      <c r="L109" s="43">
        <f>'დაავადებათა კონტროლი'!L109</f>
        <v>0</v>
      </c>
      <c r="M109" s="52" t="str">
        <f>'დაავადებათა კონტროლი'!M109</f>
        <v/>
      </c>
      <c r="N109" s="62">
        <f>'დაავადებათა კონტროლი'!N109</f>
        <v>0</v>
      </c>
      <c r="O109" s="52" t="str">
        <f>'დაავადებათა კონტროლი'!T109</f>
        <v/>
      </c>
      <c r="P109" s="62">
        <f>G109+'დაავადებათა კონტროლი'!O109-K109</f>
        <v>0</v>
      </c>
      <c r="AA109" s="81"/>
      <c r="AB109" s="81"/>
      <c r="AC109" s="81"/>
      <c r="AD109" s="81"/>
      <c r="AE109" s="81"/>
    </row>
    <row r="110" spans="1:31" s="6" customFormat="1" ht="18" x14ac:dyDescent="0.25">
      <c r="A110" s="6" t="str">
        <f>'დაავადებათა კონტროლი'!A110</f>
        <v>b</v>
      </c>
      <c r="B110" s="70" t="str">
        <f>'დაავადებათა კონტროლი'!B110</f>
        <v/>
      </c>
      <c r="C110" s="10" t="str">
        <f>'დაავადებათა კონტროლი'!C110</f>
        <v>გრანტები</v>
      </c>
      <c r="D110" s="12">
        <f>'დაავადებათა კონტროლი'!D110</f>
        <v>0</v>
      </c>
      <c r="E110" s="12">
        <f>'დაავადებათა კონტროლი'!E110</f>
        <v>0</v>
      </c>
      <c r="F110" s="43">
        <f>'დაავადებათა კონტროლი'!F110</f>
        <v>0</v>
      </c>
      <c r="G110" s="43">
        <f>'დაავადებათა კონტროლი'!G110</f>
        <v>0</v>
      </c>
      <c r="H110" s="52" t="str">
        <f>'დაავადებათა კონტროლი'!H110</f>
        <v/>
      </c>
      <c r="I110" s="12">
        <f>'დაავადებათა კონტროლი'!I110</f>
        <v>0</v>
      </c>
      <c r="J110" s="12">
        <f>'დაავადებათა კონტროლი'!J110</f>
        <v>0</v>
      </c>
      <c r="K110" s="12">
        <f>'დაავადებათა კონტროლი'!K110</f>
        <v>0</v>
      </c>
      <c r="L110" s="43">
        <f>'დაავადებათა კონტროლი'!L110</f>
        <v>0</v>
      </c>
      <c r="M110" s="52" t="str">
        <f>'დაავადებათა კონტროლი'!M110</f>
        <v/>
      </c>
      <c r="N110" s="62">
        <f>'დაავადებათა კონტროლი'!N110</f>
        <v>0</v>
      </c>
      <c r="O110" s="52" t="str">
        <f>'დაავადებათა კონტროლი'!T110</f>
        <v/>
      </c>
      <c r="P110" s="62">
        <f>G110+'დაავადებათა კონტროლი'!O110-K110</f>
        <v>0</v>
      </c>
      <c r="AA110" s="81"/>
      <c r="AB110" s="81"/>
      <c r="AC110" s="81"/>
      <c r="AD110" s="81"/>
      <c r="AE110" s="81"/>
    </row>
    <row r="111" spans="1:31" s="6" customFormat="1" ht="18" x14ac:dyDescent="0.25">
      <c r="A111" s="6" t="str">
        <f>'დაავადებათა კონტროლი'!A111</f>
        <v>b</v>
      </c>
      <c r="B111" s="70" t="str">
        <f>'დაავადებათა კონტროლი'!B111</f>
        <v/>
      </c>
      <c r="C111" s="10" t="str">
        <f>'დაავადებათა კონტროლი'!C111</f>
        <v>სოციალური უზრუნველყოფა</v>
      </c>
      <c r="D111" s="12">
        <f>'დაავადებათა კონტროლი'!D111</f>
        <v>0</v>
      </c>
      <c r="E111" s="12">
        <f>'დაავადებათა კონტროლი'!E111</f>
        <v>0</v>
      </c>
      <c r="F111" s="43">
        <f>'დაავადებათა კონტროლი'!F111</f>
        <v>0</v>
      </c>
      <c r="G111" s="43">
        <f>'დაავადებათა კონტროლი'!G111</f>
        <v>0</v>
      </c>
      <c r="H111" s="52" t="str">
        <f>'დაავადებათა კონტროლი'!H111</f>
        <v/>
      </c>
      <c r="I111" s="12">
        <f>'დაავადებათა კონტროლი'!I111</f>
        <v>0</v>
      </c>
      <c r="J111" s="12">
        <f>'დაავადებათა კონტროლი'!J111</f>
        <v>0</v>
      </c>
      <c r="K111" s="12">
        <f>'დაავადებათა კონტროლი'!K111</f>
        <v>0</v>
      </c>
      <c r="L111" s="43">
        <f>'დაავადებათა კონტროლი'!L111</f>
        <v>0</v>
      </c>
      <c r="M111" s="52" t="str">
        <f>'დაავადებათა კონტროლი'!M111</f>
        <v/>
      </c>
      <c r="N111" s="62">
        <f>'დაავადებათა კონტროლი'!N111</f>
        <v>0</v>
      </c>
      <c r="O111" s="52" t="str">
        <f>'დაავადებათა კონტროლი'!T111</f>
        <v/>
      </c>
      <c r="P111" s="62">
        <f>G111+'დაავადებათა კონტროლი'!O111-K111</f>
        <v>0</v>
      </c>
      <c r="AA111" s="81"/>
      <c r="AB111" s="81"/>
      <c r="AC111" s="81"/>
      <c r="AD111" s="81"/>
      <c r="AE111" s="81"/>
    </row>
    <row r="112" spans="1:31" s="6" customFormat="1" ht="18" x14ac:dyDescent="0.25">
      <c r="A112" s="6" t="str">
        <f>'დაავადებათა კონტროლი'!A112</f>
        <v>b</v>
      </c>
      <c r="B112" s="70" t="str">
        <f>'დაავადებათა კონტროლი'!B112</f>
        <v/>
      </c>
      <c r="C112" s="10" t="str">
        <f>'დაავადებათა კონტროლი'!C112</f>
        <v>სხვა ხარჯები</v>
      </c>
      <c r="D112" s="12">
        <f>'დაავადებათა კონტროლი'!D112</f>
        <v>0</v>
      </c>
      <c r="E112" s="12">
        <f>'დაავადებათა კონტროლი'!E112</f>
        <v>0</v>
      </c>
      <c r="F112" s="43">
        <f>'დაავადებათა კონტროლი'!F112</f>
        <v>0</v>
      </c>
      <c r="G112" s="43">
        <f>'დაავადებათა კონტროლი'!G112</f>
        <v>0</v>
      </c>
      <c r="H112" s="52" t="str">
        <f>'დაავადებათა კონტროლი'!H112</f>
        <v/>
      </c>
      <c r="I112" s="12">
        <f>'დაავადებათა კონტროლი'!I112</f>
        <v>0</v>
      </c>
      <c r="J112" s="12">
        <f>'დაავადებათა კონტროლი'!J112</f>
        <v>0</v>
      </c>
      <c r="K112" s="12">
        <f>'დაავადებათა კონტროლი'!K112</f>
        <v>0</v>
      </c>
      <c r="L112" s="43">
        <f>'დაავადებათა კონტროლი'!L112</f>
        <v>0</v>
      </c>
      <c r="M112" s="52" t="str">
        <f>'დაავადებათა კონტროლი'!M112</f>
        <v/>
      </c>
      <c r="N112" s="62">
        <f>'დაავადებათა კონტროლი'!N112</f>
        <v>0</v>
      </c>
      <c r="O112" s="52" t="str">
        <f>'დაავადებათა კონტროლი'!T112</f>
        <v/>
      </c>
      <c r="P112" s="62">
        <f>G112+'დაავადებათა კონტროლი'!O112-K112</f>
        <v>0</v>
      </c>
      <c r="AA112" s="81"/>
      <c r="AB112" s="81"/>
      <c r="AC112" s="81"/>
      <c r="AD112" s="81"/>
      <c r="AE112" s="81"/>
    </row>
    <row r="113" spans="1:31" s="6" customFormat="1" x14ac:dyDescent="0.25">
      <c r="A113" s="6" t="str">
        <f>'დაავადებათა კონტროლი'!A113</f>
        <v>b</v>
      </c>
      <c r="B113" s="69" t="str">
        <f>'დაავადებათა კონტროლი'!B113</f>
        <v/>
      </c>
      <c r="C113" s="13" t="str">
        <f>'დაავადებათა კონტროლი'!C113</f>
        <v>არაფინანსური აქტივების ზრდა</v>
      </c>
      <c r="D113" s="14">
        <f>'დაავადებათა კონტროლი'!D113</f>
        <v>0</v>
      </c>
      <c r="E113" s="14">
        <f>'დაავადებათა კონტროლი'!E113</f>
        <v>0</v>
      </c>
      <c r="F113" s="44">
        <f>'დაავადებათა კონტროლი'!F113</f>
        <v>0</v>
      </c>
      <c r="G113" s="44">
        <f>'დაავადებათა კონტროლი'!G113</f>
        <v>0</v>
      </c>
      <c r="H113" s="53" t="str">
        <f>'დაავადებათა კონტროლი'!H113</f>
        <v/>
      </c>
      <c r="I113" s="14">
        <f>'დაავადებათა კონტროლი'!I113</f>
        <v>0</v>
      </c>
      <c r="J113" s="14">
        <f>'დაავადებათა კონტროლი'!J113</f>
        <v>0</v>
      </c>
      <c r="K113" s="14">
        <f>'დაავადებათა კონტროლი'!K113</f>
        <v>0</v>
      </c>
      <c r="L113" s="44">
        <f>'დაავადებათა კონტროლი'!L113</f>
        <v>0</v>
      </c>
      <c r="M113" s="53" t="str">
        <f>'დაავადებათა კონტროლი'!M113</f>
        <v/>
      </c>
      <c r="N113" s="63">
        <f>'დაავადებათა კონტროლი'!N113</f>
        <v>0</v>
      </c>
      <c r="O113" s="53" t="str">
        <f>'დაავადებათა კონტროლი'!T113</f>
        <v/>
      </c>
      <c r="P113" s="63">
        <f>G113+'დაავადებათა კონტროლი'!O113-K113</f>
        <v>0</v>
      </c>
      <c r="AA113" s="81"/>
      <c r="AB113" s="81"/>
      <c r="AC113" s="81"/>
      <c r="AD113" s="81"/>
      <c r="AE113" s="81"/>
    </row>
    <row r="114" spans="1:31" s="6" customFormat="1" x14ac:dyDescent="0.25">
      <c r="A114" s="6" t="str">
        <f>'დაავადებათა კონტროლი'!A114</f>
        <v>b</v>
      </c>
      <c r="B114" s="69" t="str">
        <f>'დაავადებათა კონტროლი'!B114</f>
        <v/>
      </c>
      <c r="C114" s="13" t="str">
        <f>'დაავადებათა კონტროლი'!C114</f>
        <v>ფინანსური აქტივების ზრდა</v>
      </c>
      <c r="D114" s="14">
        <f>'დაავადებათა კონტროლი'!D114</f>
        <v>0</v>
      </c>
      <c r="E114" s="14">
        <f>'დაავადებათა კონტროლი'!E114</f>
        <v>0</v>
      </c>
      <c r="F114" s="44">
        <f>'დაავადებათა კონტროლი'!F114</f>
        <v>0</v>
      </c>
      <c r="G114" s="44">
        <f>'დაავადებათა კონტროლი'!G114</f>
        <v>0</v>
      </c>
      <c r="H114" s="53" t="str">
        <f>'დაავადებათა კონტროლი'!H114</f>
        <v/>
      </c>
      <c r="I114" s="14">
        <f>'დაავადებათა კონტროლი'!I114</f>
        <v>0</v>
      </c>
      <c r="J114" s="14">
        <f>'დაავადებათა კონტროლი'!J114</f>
        <v>0</v>
      </c>
      <c r="K114" s="14">
        <f>'დაავადებათა კონტროლი'!K114</f>
        <v>0</v>
      </c>
      <c r="L114" s="44">
        <f>'დაავადებათა კონტროლი'!L114</f>
        <v>0</v>
      </c>
      <c r="M114" s="53" t="str">
        <f>'დაავადებათა კონტროლი'!M114</f>
        <v/>
      </c>
      <c r="N114" s="63">
        <f>'დაავადებათა კონტროლი'!N114</f>
        <v>0</v>
      </c>
      <c r="O114" s="53" t="str">
        <f>'დაავადებათა კონტროლი'!T114</f>
        <v/>
      </c>
      <c r="P114" s="63">
        <f>G114+'დაავადებათა კონტროლი'!O114-K114</f>
        <v>0</v>
      </c>
      <c r="AA114" s="81"/>
      <c r="AB114" s="81"/>
      <c r="AC114" s="81"/>
      <c r="AD114" s="81"/>
      <c r="AE114" s="81"/>
    </row>
    <row r="115" spans="1:31" s="6" customFormat="1" ht="15.75" thickBot="1" x14ac:dyDescent="0.3">
      <c r="A115" s="6" t="str">
        <f>'დაავადებათა კონტროლი'!A115</f>
        <v>b</v>
      </c>
      <c r="B115" s="71" t="str">
        <f>'დაავადებათა კონტროლი'!B115</f>
        <v/>
      </c>
      <c r="C115" s="17" t="str">
        <f>'დაავადებათა კონტროლი'!C115</f>
        <v>ვალდებულებების კლება</v>
      </c>
      <c r="D115" s="18">
        <f>'დაავადებათა კონტროლი'!D115</f>
        <v>0</v>
      </c>
      <c r="E115" s="18">
        <f>'დაავადებათა კონტროლი'!E115</f>
        <v>0</v>
      </c>
      <c r="F115" s="46">
        <f>'დაავადებათა კონტროლი'!F115</f>
        <v>0</v>
      </c>
      <c r="G115" s="46">
        <f>'დაავადებათა კონტროლი'!G115</f>
        <v>0</v>
      </c>
      <c r="H115" s="55" t="str">
        <f>'დაავადებათა კონტროლი'!H115</f>
        <v/>
      </c>
      <c r="I115" s="18">
        <f>'დაავადებათა კონტროლი'!I115</f>
        <v>0</v>
      </c>
      <c r="J115" s="18">
        <f>'დაავადებათა კონტროლი'!J115</f>
        <v>0</v>
      </c>
      <c r="K115" s="18">
        <f>'დაავადებათა კონტროლი'!K115</f>
        <v>0</v>
      </c>
      <c r="L115" s="46">
        <f>'დაავადებათა კონტროლი'!L115</f>
        <v>0</v>
      </c>
      <c r="M115" s="55" t="str">
        <f>'დაავადებათა კონტროლი'!M115</f>
        <v/>
      </c>
      <c r="N115" s="65">
        <f>'დაავადებათა კონტროლი'!N115</f>
        <v>0</v>
      </c>
      <c r="O115" s="55" t="str">
        <f>'დაავადებათა კონტროლი'!T115</f>
        <v/>
      </c>
      <c r="P115" s="65">
        <f>G115+'დაავადებათა კონტროლი'!O115-K115</f>
        <v>0</v>
      </c>
      <c r="AA115" s="81"/>
      <c r="AB115" s="81"/>
      <c r="AC115" s="81"/>
      <c r="AD115" s="81"/>
      <c r="AE115" s="81"/>
    </row>
    <row r="116" spans="1:31" s="6" customFormat="1" ht="106.5" thickTop="1" thickBot="1" x14ac:dyDescent="0.3">
      <c r="A116" s="6" t="str">
        <f>'დაავადებათა კონტროლი'!A116</f>
        <v>b</v>
      </c>
      <c r="B116" s="67" t="str">
        <f>'დაავადებათა კონტროლი'!B116</f>
        <v>35 03 02 08 03</v>
      </c>
      <c r="C116" s="21" t="str">
        <f>'დაავადებათა კონტროლი'!C116</f>
        <v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v>
      </c>
      <c r="D116" s="22">
        <f>'დაავადებათა კონტროლი'!D116</f>
        <v>1700</v>
      </c>
      <c r="E116" s="22">
        <f>'დაავადებათა კონტროლი'!E116</f>
        <v>1700</v>
      </c>
      <c r="F116" s="47">
        <f>'დაავადებათა კონტროლი'!F116</f>
        <v>0</v>
      </c>
      <c r="G116" s="47">
        <f>'დაავადებათა კონტროლი'!G116</f>
        <v>0</v>
      </c>
      <c r="H116" s="56" t="str">
        <f>'დაავადებათა კონტროლი'!H116</f>
        <v/>
      </c>
      <c r="I116" s="22">
        <f>'დაავადებათა კონტროლი'!I116</f>
        <v>0</v>
      </c>
      <c r="J116" s="22">
        <f>'დაავადებათა კონტროლი'!J116</f>
        <v>0</v>
      </c>
      <c r="K116" s="22">
        <f>'დაავადებათა კონტროლი'!K116</f>
        <v>0</v>
      </c>
      <c r="L116" s="47">
        <f>'დაავადებათა კონტროლი'!L116</f>
        <v>0</v>
      </c>
      <c r="M116" s="56">
        <f>'დაავადებათა კონტროლი'!M116</f>
        <v>0</v>
      </c>
      <c r="N116" s="66">
        <f>'დაავადებათა კონტროლი'!N116</f>
        <v>1700</v>
      </c>
      <c r="O116" s="56">
        <f>'დაავადებათა კონტროლი'!T116</f>
        <v>1</v>
      </c>
      <c r="P116" s="66">
        <f>G116+'დაავადებათა კონტროლი'!O116-K116</f>
        <v>0</v>
      </c>
      <c r="AA116" s="81"/>
      <c r="AB116" s="81"/>
      <c r="AC116" s="81"/>
      <c r="AD116" s="81"/>
      <c r="AE116" s="81"/>
    </row>
    <row r="117" spans="1:31" s="6" customFormat="1" ht="15.75" thickTop="1" x14ac:dyDescent="0.25">
      <c r="A117" s="6" t="str">
        <f>'დაავადებათა კონტროლი'!A117</f>
        <v>b</v>
      </c>
      <c r="B117" s="69" t="str">
        <f>'დაავადებათა კონტროლი'!B117</f>
        <v/>
      </c>
      <c r="C117" s="13" t="str">
        <f>'დაავადებათა კონტროლი'!C117</f>
        <v>ხარჯები</v>
      </c>
      <c r="D117" s="14">
        <f>'დაავადებათა კონტროლი'!D117</f>
        <v>1700</v>
      </c>
      <c r="E117" s="14">
        <f>'დაავადებათა კონტროლი'!E117</f>
        <v>1700</v>
      </c>
      <c r="F117" s="44">
        <f>'დაავადებათა კონტროლი'!F117</f>
        <v>0</v>
      </c>
      <c r="G117" s="44">
        <f>'დაავადებათა კონტროლი'!G117</f>
        <v>0</v>
      </c>
      <c r="H117" s="53" t="str">
        <f>'დაავადებათა კონტროლი'!H117</f>
        <v/>
      </c>
      <c r="I117" s="14">
        <f>'დაავადებათა კონტროლი'!I117</f>
        <v>0</v>
      </c>
      <c r="J117" s="14">
        <f>'დაავადებათა კონტროლი'!J117</f>
        <v>0</v>
      </c>
      <c r="K117" s="14">
        <f>'დაავადებათა კონტროლი'!K117</f>
        <v>0</v>
      </c>
      <c r="L117" s="44">
        <f>'დაავადებათა კონტროლი'!L117</f>
        <v>0</v>
      </c>
      <c r="M117" s="53">
        <f>'დაავადებათა კონტროლი'!M117</f>
        <v>0</v>
      </c>
      <c r="N117" s="63">
        <f>'დაავადებათა კონტროლი'!N117</f>
        <v>1700</v>
      </c>
      <c r="O117" s="53">
        <f>'დაავადებათა კონტროლი'!T117</f>
        <v>1</v>
      </c>
      <c r="P117" s="63">
        <f>G117+'დაავადებათა კონტროლი'!O117-K117</f>
        <v>0</v>
      </c>
      <c r="AA117" s="81"/>
      <c r="AB117" s="81"/>
      <c r="AC117" s="81"/>
      <c r="AD117" s="81"/>
      <c r="AE117" s="81"/>
    </row>
    <row r="118" spans="1:31" s="6" customFormat="1" ht="18" x14ac:dyDescent="0.25">
      <c r="A118" s="6" t="str">
        <f>'დაავადებათა კონტროლი'!A118</f>
        <v>b</v>
      </c>
      <c r="B118" s="70" t="str">
        <f>'დაავადებათა კონტროლი'!B118</f>
        <v/>
      </c>
      <c r="C118" s="10" t="str">
        <f>'დაავადებათა კონტროლი'!C118</f>
        <v>შრომის ანაზღაურება</v>
      </c>
      <c r="D118" s="12">
        <f>'დაავადებათა კონტროლი'!D118</f>
        <v>0</v>
      </c>
      <c r="E118" s="12">
        <f>'დაავადებათა კონტროლი'!E118</f>
        <v>0</v>
      </c>
      <c r="F118" s="43">
        <f>'დაავადებათა კონტროლი'!F118</f>
        <v>0</v>
      </c>
      <c r="G118" s="43">
        <f>'დაავადებათა კონტროლი'!G118</f>
        <v>0</v>
      </c>
      <c r="H118" s="52" t="str">
        <f>'დაავადებათა კონტროლი'!H118</f>
        <v/>
      </c>
      <c r="I118" s="12">
        <f>'დაავადებათა კონტროლი'!I118</f>
        <v>0</v>
      </c>
      <c r="J118" s="12">
        <f>'დაავადებათა კონტროლი'!J118</f>
        <v>0</v>
      </c>
      <c r="K118" s="12">
        <f>'დაავადებათა კონტროლი'!K118</f>
        <v>0</v>
      </c>
      <c r="L118" s="43">
        <f>'დაავადებათა კონტროლი'!L118</f>
        <v>0</v>
      </c>
      <c r="M118" s="52" t="str">
        <f>'დაავადებათა კონტროლი'!M118</f>
        <v/>
      </c>
      <c r="N118" s="62">
        <f>'დაავადებათა კონტროლი'!N118</f>
        <v>0</v>
      </c>
      <c r="O118" s="52" t="str">
        <f>'დაავადებათა კონტროლი'!T118</f>
        <v/>
      </c>
      <c r="P118" s="62">
        <f>G118+'დაავადებათა კონტროლი'!O118-K118</f>
        <v>0</v>
      </c>
      <c r="AA118" s="81"/>
      <c r="AB118" s="81"/>
      <c r="AC118" s="81"/>
      <c r="AD118" s="81"/>
      <c r="AE118" s="81"/>
    </row>
    <row r="119" spans="1:31" s="6" customFormat="1" ht="18" x14ac:dyDescent="0.25">
      <c r="A119" s="6" t="str">
        <f>'დაავადებათა კონტროლი'!A119</f>
        <v>b</v>
      </c>
      <c r="B119" s="70" t="str">
        <f>'დაავადებათა კონტროლი'!B119</f>
        <v/>
      </c>
      <c r="C119" s="10" t="str">
        <f>'დაავადებათა კონტროლი'!C119</f>
        <v>საქონელი და მომსახურება</v>
      </c>
      <c r="D119" s="12">
        <f>'დაავადებათა კონტროლი'!D119</f>
        <v>1700</v>
      </c>
      <c r="E119" s="12">
        <f>'დაავადებათა კონტროლი'!E119</f>
        <v>1700</v>
      </c>
      <c r="F119" s="43">
        <f>'დაავადებათა კონტროლი'!F119</f>
        <v>0</v>
      </c>
      <c r="G119" s="43">
        <f>'დაავადებათა კონტროლი'!G119</f>
        <v>0</v>
      </c>
      <c r="H119" s="52" t="str">
        <f>'დაავადებათა კონტროლი'!H119</f>
        <v/>
      </c>
      <c r="I119" s="12">
        <f>'დაავადებათა კონტროლი'!I119</f>
        <v>0</v>
      </c>
      <c r="J119" s="12">
        <f>'დაავადებათა კონტროლი'!J119</f>
        <v>0</v>
      </c>
      <c r="K119" s="12">
        <f>'დაავადებათა კონტროლი'!K119</f>
        <v>0</v>
      </c>
      <c r="L119" s="43">
        <f>'დაავადებათა კონტროლი'!L119</f>
        <v>0</v>
      </c>
      <c r="M119" s="52">
        <f>'დაავადებათა კონტროლი'!M119</f>
        <v>0</v>
      </c>
      <c r="N119" s="62">
        <f>'დაავადებათა კონტროლი'!N119</f>
        <v>1700</v>
      </c>
      <c r="O119" s="52">
        <f>'დაავადებათა კონტროლი'!T119</f>
        <v>1</v>
      </c>
      <c r="P119" s="62">
        <f>G119+'დაავადებათა კონტროლი'!O119-K119</f>
        <v>0</v>
      </c>
      <c r="AA119" s="81"/>
      <c r="AB119" s="81"/>
      <c r="AC119" s="81"/>
      <c r="AD119" s="81"/>
      <c r="AE119" s="81"/>
    </row>
    <row r="120" spans="1:31" s="6" customFormat="1" ht="18" x14ac:dyDescent="0.25">
      <c r="A120" s="6" t="str">
        <f>'დაავადებათა კონტროლი'!A120</f>
        <v>b</v>
      </c>
      <c r="B120" s="70" t="str">
        <f>'დაავადებათა კონტროლი'!B120</f>
        <v/>
      </c>
      <c r="C120" s="10" t="str">
        <f>'დაავადებათა კონტროლი'!C120</f>
        <v>პროცენტი</v>
      </c>
      <c r="D120" s="12">
        <f>'დაავადებათა კონტროლი'!D120</f>
        <v>0</v>
      </c>
      <c r="E120" s="12">
        <f>'დაავადებათა კონტროლი'!E120</f>
        <v>0</v>
      </c>
      <c r="F120" s="43">
        <f>'დაავადებათა კონტროლი'!F120</f>
        <v>0</v>
      </c>
      <c r="G120" s="43">
        <f>'დაავადებათა კონტროლი'!G120</f>
        <v>0</v>
      </c>
      <c r="H120" s="52" t="str">
        <f>'დაავადებათა კონტროლი'!H120</f>
        <v/>
      </c>
      <c r="I120" s="12">
        <f>'დაავადებათა კონტროლი'!I120</f>
        <v>0</v>
      </c>
      <c r="J120" s="12">
        <f>'დაავადებათა კონტროლი'!J120</f>
        <v>0</v>
      </c>
      <c r="K120" s="12">
        <f>'დაავადებათა კონტროლი'!K120</f>
        <v>0</v>
      </c>
      <c r="L120" s="43">
        <f>'დაავადებათა კონტროლი'!L120</f>
        <v>0</v>
      </c>
      <c r="M120" s="52" t="str">
        <f>'დაავადებათა კონტროლი'!M120</f>
        <v/>
      </c>
      <c r="N120" s="62">
        <f>'დაავადებათა კონტროლი'!N120</f>
        <v>0</v>
      </c>
      <c r="O120" s="52" t="str">
        <f>'დაავადებათა კონტროლი'!T120</f>
        <v/>
      </c>
      <c r="P120" s="62">
        <f>G120+'დაავადებათა კონტროლი'!O120-K120</f>
        <v>0</v>
      </c>
      <c r="AA120" s="81"/>
      <c r="AB120" s="81"/>
      <c r="AC120" s="81"/>
      <c r="AD120" s="81"/>
      <c r="AE120" s="81"/>
    </row>
    <row r="121" spans="1:31" s="6" customFormat="1" ht="18" x14ac:dyDescent="0.25">
      <c r="A121" s="6" t="str">
        <f>'დაავადებათა კონტროლი'!A121</f>
        <v>b</v>
      </c>
      <c r="B121" s="70" t="str">
        <f>'დაავადებათა კონტროლი'!B121</f>
        <v/>
      </c>
      <c r="C121" s="10" t="str">
        <f>'დაავადებათა კონტროლი'!C121</f>
        <v>სუბსიდიები</v>
      </c>
      <c r="D121" s="12">
        <f>'დაავადებათა კონტროლი'!D121</f>
        <v>0</v>
      </c>
      <c r="E121" s="12">
        <f>'დაავადებათა კონტროლი'!E121</f>
        <v>0</v>
      </c>
      <c r="F121" s="43">
        <f>'დაავადებათა კონტროლი'!F121</f>
        <v>0</v>
      </c>
      <c r="G121" s="43">
        <f>'დაავადებათა კონტროლი'!G121</f>
        <v>0</v>
      </c>
      <c r="H121" s="52" t="str">
        <f>'დაავადებათა კონტროლი'!H121</f>
        <v/>
      </c>
      <c r="I121" s="12">
        <f>'დაავადებათა კონტროლი'!I121</f>
        <v>0</v>
      </c>
      <c r="J121" s="12">
        <f>'დაავადებათა კონტროლი'!J121</f>
        <v>0</v>
      </c>
      <c r="K121" s="12">
        <f>'დაავადებათა კონტროლი'!K121</f>
        <v>0</v>
      </c>
      <c r="L121" s="43">
        <f>'დაავადებათა კონტროლი'!L121</f>
        <v>0</v>
      </c>
      <c r="M121" s="52" t="str">
        <f>'დაავადებათა კონტროლი'!M121</f>
        <v/>
      </c>
      <c r="N121" s="62">
        <f>'დაავადებათა კონტროლი'!N121</f>
        <v>0</v>
      </c>
      <c r="O121" s="52" t="str">
        <f>'დაავადებათა კონტროლი'!T121</f>
        <v/>
      </c>
      <c r="P121" s="62">
        <f>G121+'დაავადებათა კონტროლი'!O121-K121</f>
        <v>0</v>
      </c>
      <c r="AA121" s="81"/>
      <c r="AB121" s="81"/>
      <c r="AC121" s="81"/>
      <c r="AD121" s="81"/>
      <c r="AE121" s="81"/>
    </row>
    <row r="122" spans="1:31" s="6" customFormat="1" ht="18" x14ac:dyDescent="0.25">
      <c r="A122" s="6" t="str">
        <f>'დაავადებათა კონტროლი'!A122</f>
        <v>b</v>
      </c>
      <c r="B122" s="70" t="str">
        <f>'დაავადებათა კონტროლი'!B122</f>
        <v/>
      </c>
      <c r="C122" s="10" t="str">
        <f>'დაავადებათა კონტროლი'!C122</f>
        <v>გრანტები</v>
      </c>
      <c r="D122" s="12">
        <f>'დაავადებათა კონტროლი'!D122</f>
        <v>0</v>
      </c>
      <c r="E122" s="12">
        <f>'დაავადებათა კონტროლი'!E122</f>
        <v>0</v>
      </c>
      <c r="F122" s="43">
        <f>'დაავადებათა კონტროლი'!F122</f>
        <v>0</v>
      </c>
      <c r="G122" s="43">
        <f>'დაავადებათა კონტროლი'!G122</f>
        <v>0</v>
      </c>
      <c r="H122" s="52" t="str">
        <f>'დაავადებათა კონტროლი'!H122</f>
        <v/>
      </c>
      <c r="I122" s="12">
        <f>'დაავადებათა კონტროლი'!I122</f>
        <v>0</v>
      </c>
      <c r="J122" s="12">
        <f>'დაავადებათა კონტროლი'!J122</f>
        <v>0</v>
      </c>
      <c r="K122" s="12">
        <f>'დაავადებათა კონტროლი'!K122</f>
        <v>0</v>
      </c>
      <c r="L122" s="43">
        <f>'დაავადებათა კონტროლი'!L122</f>
        <v>0</v>
      </c>
      <c r="M122" s="52" t="str">
        <f>'დაავადებათა კონტროლი'!M122</f>
        <v/>
      </c>
      <c r="N122" s="62">
        <f>'დაავადებათა კონტროლი'!N122</f>
        <v>0</v>
      </c>
      <c r="O122" s="52" t="str">
        <f>'დაავადებათა კონტროლი'!T122</f>
        <v/>
      </c>
      <c r="P122" s="62">
        <f>G122+'დაავადებათა კონტროლი'!O122-K122</f>
        <v>0</v>
      </c>
      <c r="AA122" s="81"/>
      <c r="AB122" s="81"/>
      <c r="AC122" s="81"/>
      <c r="AD122" s="81"/>
      <c r="AE122" s="81"/>
    </row>
    <row r="123" spans="1:31" s="6" customFormat="1" ht="18" x14ac:dyDescent="0.25">
      <c r="A123" s="6" t="str">
        <f>'დაავადებათა კონტროლი'!A123</f>
        <v>b</v>
      </c>
      <c r="B123" s="70" t="str">
        <f>'დაავადებათა კონტროლი'!B123</f>
        <v/>
      </c>
      <c r="C123" s="10" t="str">
        <f>'დაავადებათა კონტროლი'!C123</f>
        <v>სოციალური უზრუნველყოფა</v>
      </c>
      <c r="D123" s="12">
        <f>'დაავადებათა კონტროლი'!D123</f>
        <v>0</v>
      </c>
      <c r="E123" s="12">
        <f>'დაავადებათა კონტროლი'!E123</f>
        <v>0</v>
      </c>
      <c r="F123" s="43">
        <f>'დაავადებათა კონტროლი'!F123</f>
        <v>0</v>
      </c>
      <c r="G123" s="43">
        <f>'დაავადებათა კონტროლი'!G123</f>
        <v>0</v>
      </c>
      <c r="H123" s="52" t="str">
        <f>'დაავადებათა კონტროლი'!H123</f>
        <v/>
      </c>
      <c r="I123" s="12">
        <f>'დაავადებათა კონტროლი'!I123</f>
        <v>0</v>
      </c>
      <c r="J123" s="12">
        <f>'დაავადებათა კონტროლი'!J123</f>
        <v>0</v>
      </c>
      <c r="K123" s="12">
        <f>'დაავადებათა კონტროლი'!K123</f>
        <v>0</v>
      </c>
      <c r="L123" s="43">
        <f>'დაავადებათა კონტროლი'!L123</f>
        <v>0</v>
      </c>
      <c r="M123" s="52" t="str">
        <f>'დაავადებათა კონტროლი'!M123</f>
        <v/>
      </c>
      <c r="N123" s="62">
        <f>'დაავადებათა კონტროლი'!N123</f>
        <v>0</v>
      </c>
      <c r="O123" s="52" t="str">
        <f>'დაავადებათა კონტროლი'!T123</f>
        <v/>
      </c>
      <c r="P123" s="62">
        <f>G123+'დაავადებათა კონტროლი'!O123-K123</f>
        <v>0</v>
      </c>
      <c r="AA123" s="81"/>
      <c r="AB123" s="81"/>
      <c r="AC123" s="81"/>
      <c r="AD123" s="81"/>
      <c r="AE123" s="81"/>
    </row>
    <row r="124" spans="1:31" s="6" customFormat="1" ht="18" x14ac:dyDescent="0.25">
      <c r="A124" s="6" t="str">
        <f>'დაავადებათა კონტროლი'!A124</f>
        <v>b</v>
      </c>
      <c r="B124" s="70" t="str">
        <f>'დაავადებათა კონტროლი'!B124</f>
        <v/>
      </c>
      <c r="C124" s="10" t="str">
        <f>'დაავადებათა კონტროლი'!C124</f>
        <v>სხვა ხარჯები</v>
      </c>
      <c r="D124" s="12">
        <f>'დაავადებათა კონტროლი'!D124</f>
        <v>0</v>
      </c>
      <c r="E124" s="12">
        <f>'დაავადებათა კონტროლი'!E124</f>
        <v>0</v>
      </c>
      <c r="F124" s="43">
        <f>'დაავადებათა კონტროლი'!F124</f>
        <v>0</v>
      </c>
      <c r="G124" s="43">
        <f>'დაავადებათა კონტროლი'!G124</f>
        <v>0</v>
      </c>
      <c r="H124" s="52" t="str">
        <f>'დაავადებათა კონტროლი'!H124</f>
        <v/>
      </c>
      <c r="I124" s="12">
        <f>'დაავადებათა კონტროლი'!I124</f>
        <v>0</v>
      </c>
      <c r="J124" s="12">
        <f>'დაავადებათა კონტროლი'!J124</f>
        <v>0</v>
      </c>
      <c r="K124" s="12">
        <f>'დაავადებათა კონტროლი'!K124</f>
        <v>0</v>
      </c>
      <c r="L124" s="43">
        <f>'დაავადებათა კონტროლი'!L124</f>
        <v>0</v>
      </c>
      <c r="M124" s="52" t="str">
        <f>'დაავადებათა კონტროლი'!M124</f>
        <v/>
      </c>
      <c r="N124" s="62">
        <f>'დაავადებათა კონტროლი'!N124</f>
        <v>0</v>
      </c>
      <c r="O124" s="52" t="str">
        <f>'დაავადებათა კონტროლი'!T124</f>
        <v/>
      </c>
      <c r="P124" s="62">
        <f>G124+'დაავადებათა კონტროლი'!O124-K124</f>
        <v>0</v>
      </c>
      <c r="AA124" s="81"/>
      <c r="AB124" s="81"/>
      <c r="AC124" s="81"/>
      <c r="AD124" s="81"/>
      <c r="AE124" s="81"/>
    </row>
    <row r="125" spans="1:31" s="6" customFormat="1" x14ac:dyDescent="0.25">
      <c r="A125" s="6" t="str">
        <f>'დაავადებათა კონტროლი'!A125</f>
        <v>b</v>
      </c>
      <c r="B125" s="69" t="str">
        <f>'დაავადებათა კონტროლი'!B125</f>
        <v/>
      </c>
      <c r="C125" s="13" t="str">
        <f>'დაავადებათა კონტროლი'!C125</f>
        <v>არაფინანსური აქტივების ზრდა</v>
      </c>
      <c r="D125" s="14">
        <f>'დაავადებათა კონტროლი'!D125</f>
        <v>0</v>
      </c>
      <c r="E125" s="14">
        <f>'დაავადებათა კონტროლი'!E125</f>
        <v>0</v>
      </c>
      <c r="F125" s="44">
        <f>'დაავადებათა კონტროლი'!F125</f>
        <v>0</v>
      </c>
      <c r="G125" s="44">
        <f>'დაავადებათა კონტროლი'!G125</f>
        <v>0</v>
      </c>
      <c r="H125" s="53" t="str">
        <f>'დაავადებათა კონტროლი'!H125</f>
        <v/>
      </c>
      <c r="I125" s="14">
        <f>'დაავადებათა კონტროლი'!I125</f>
        <v>0</v>
      </c>
      <c r="J125" s="14">
        <f>'დაავადებათა კონტროლი'!J125</f>
        <v>0</v>
      </c>
      <c r="K125" s="12">
        <f>'დაავადებათა კონტროლი'!K125</f>
        <v>0</v>
      </c>
      <c r="L125" s="44">
        <f>'დაავადებათა კონტროლი'!L125</f>
        <v>0</v>
      </c>
      <c r="M125" s="53" t="str">
        <f>'დაავადებათა კონტროლი'!M125</f>
        <v/>
      </c>
      <c r="N125" s="63">
        <f>'დაავადებათა კონტროლი'!N125</f>
        <v>0</v>
      </c>
      <c r="O125" s="53" t="str">
        <f>'დაავადებათა კონტროლი'!T125</f>
        <v/>
      </c>
      <c r="P125" s="63">
        <f>G125+'დაავადებათა კონტროლი'!O125-K125</f>
        <v>0</v>
      </c>
      <c r="AA125" s="81"/>
      <c r="AB125" s="81"/>
      <c r="AC125" s="81"/>
      <c r="AD125" s="81"/>
      <c r="AE125" s="81"/>
    </row>
    <row r="126" spans="1:31" s="6" customFormat="1" x14ac:dyDescent="0.25">
      <c r="A126" s="6" t="str">
        <f>'დაავადებათა კონტროლი'!A126</f>
        <v>b</v>
      </c>
      <c r="B126" s="69" t="str">
        <f>'დაავადებათა კონტროლი'!B126</f>
        <v/>
      </c>
      <c r="C126" s="13" t="str">
        <f>'დაავადებათა კონტროლი'!C126</f>
        <v>ფინანსური აქტივების ზრდა</v>
      </c>
      <c r="D126" s="14">
        <f>'დაავადებათა კონტროლი'!D126</f>
        <v>0</v>
      </c>
      <c r="E126" s="14">
        <f>'დაავადებათა კონტროლი'!E126</f>
        <v>0</v>
      </c>
      <c r="F126" s="44">
        <f>'დაავადებათა კონტროლი'!F126</f>
        <v>0</v>
      </c>
      <c r="G126" s="44">
        <f>'დაავადებათა კონტროლი'!G126</f>
        <v>0</v>
      </c>
      <c r="H126" s="53" t="str">
        <f>'დაავადებათა კონტროლი'!H126</f>
        <v/>
      </c>
      <c r="I126" s="14">
        <f>'დაავადებათა კონტროლი'!I126</f>
        <v>0</v>
      </c>
      <c r="J126" s="14">
        <f>'დაავადებათა კონტროლი'!J126</f>
        <v>0</v>
      </c>
      <c r="K126" s="14">
        <f>'დაავადებათა კონტროლი'!K126</f>
        <v>0</v>
      </c>
      <c r="L126" s="44">
        <f>'დაავადებათა კონტროლი'!L126</f>
        <v>0</v>
      </c>
      <c r="M126" s="53" t="str">
        <f>'დაავადებათა კონტროლი'!M126</f>
        <v/>
      </c>
      <c r="N126" s="63">
        <f>'დაავადებათა კონტროლი'!N126</f>
        <v>0</v>
      </c>
      <c r="O126" s="53" t="str">
        <f>'დაავადებათა კონტროლი'!T126</f>
        <v/>
      </c>
      <c r="P126" s="63">
        <f>G126+'დაავადებათა კონტროლი'!O126-K126</f>
        <v>0</v>
      </c>
      <c r="AA126" s="81"/>
      <c r="AB126" s="81"/>
      <c r="AC126" s="81"/>
      <c r="AD126" s="81"/>
      <c r="AE126" s="81"/>
    </row>
    <row r="127" spans="1:31" s="6" customFormat="1" ht="15.75" thickBot="1" x14ac:dyDescent="0.3">
      <c r="A127" s="6" t="str">
        <f>'დაავადებათა კონტროლი'!A127</f>
        <v>b</v>
      </c>
      <c r="B127" s="71" t="str">
        <f>'დაავადებათა კონტროლი'!B127</f>
        <v/>
      </c>
      <c r="C127" s="17" t="str">
        <f>'დაავადებათა კონტროლი'!C127</f>
        <v>ვალდებულებების კლება</v>
      </c>
      <c r="D127" s="18">
        <f>'დაავადებათა კონტროლი'!D127</f>
        <v>0</v>
      </c>
      <c r="E127" s="18">
        <f>'დაავადებათა კონტროლი'!E127</f>
        <v>0</v>
      </c>
      <c r="F127" s="46">
        <f>'დაავადებათა კონტროლი'!F127</f>
        <v>0</v>
      </c>
      <c r="G127" s="46">
        <f>'დაავადებათა კონტროლი'!G127</f>
        <v>0</v>
      </c>
      <c r="H127" s="55" t="str">
        <f>'დაავადებათა კონტროლი'!H127</f>
        <v/>
      </c>
      <c r="I127" s="18">
        <f>'დაავადებათა კონტროლი'!I127</f>
        <v>0</v>
      </c>
      <c r="J127" s="18">
        <f>'დაავადებათა კონტროლი'!J127</f>
        <v>0</v>
      </c>
      <c r="K127" s="18">
        <f>'დაავადებათა კონტროლი'!K127</f>
        <v>0</v>
      </c>
      <c r="L127" s="46">
        <f>'დაავადებათა კონტროლი'!L127</f>
        <v>0</v>
      </c>
      <c r="M127" s="55" t="str">
        <f>'დაავადებათა კონტროლი'!M127</f>
        <v/>
      </c>
      <c r="N127" s="65">
        <f>'დაავადებათა კონტროლი'!N127</f>
        <v>0</v>
      </c>
      <c r="O127" s="55" t="str">
        <f>'დაავადებათა კონტროლი'!T127</f>
        <v/>
      </c>
      <c r="P127" s="65">
        <f>G127+'დაავადებათა კონტროლი'!O127-K127</f>
        <v>0</v>
      </c>
      <c r="AA127" s="81"/>
      <c r="AB127" s="81"/>
      <c r="AC127" s="81"/>
      <c r="AD127" s="81"/>
      <c r="AE127" s="81"/>
    </row>
    <row r="128" spans="1:31" s="6" customFormat="1" ht="122.25" customHeight="1" thickTop="1" thickBot="1" x14ac:dyDescent="0.3">
      <c r="A128" s="6" t="str">
        <f>'დაავადებათა კონტროლი'!A128</f>
        <v>a</v>
      </c>
      <c r="B128" s="67" t="str">
        <f>'დაავადებათა კონტროლი'!B128</f>
        <v>35 03 02 09 02</v>
      </c>
      <c r="C128" s="19" t="s">
        <v>157</v>
      </c>
      <c r="D128" s="7">
        <f>'დაავადებათა კონტროლი'!D128</f>
        <v>541</v>
      </c>
      <c r="E128" s="7">
        <f>'დაავადებათა კონტროლი'!E128</f>
        <v>317.12299999999999</v>
      </c>
      <c r="F128" s="40">
        <f>'დაავადებათა კონტროლი'!F128</f>
        <v>303.10000000000002</v>
      </c>
      <c r="G128" s="40">
        <f>'დაავადებათა კონტროლი'!G128</f>
        <v>176.12151999999998</v>
      </c>
      <c r="H128" s="49">
        <f>'დაავადებათა კონტროლი'!H128</f>
        <v>0.58106737050478374</v>
      </c>
      <c r="I128" s="7">
        <f>'დაავადებათა კონტროლი'!I128</f>
        <v>0</v>
      </c>
      <c r="J128" s="7">
        <f>'დაავადებათა კონტროლი'!J128</f>
        <v>88.242999999999995</v>
      </c>
      <c r="K128" s="7">
        <f>'დაავადებათა კონტროლი'!K128</f>
        <v>5.3985199999999622</v>
      </c>
      <c r="L128" s="40">
        <f>'დაავადებათა კონტროლი'!L128</f>
        <v>126.97848000000005</v>
      </c>
      <c r="M128" s="49">
        <f>'დაავადებათა კონტროლი'!M128</f>
        <v>0.55537289947433643</v>
      </c>
      <c r="N128" s="59">
        <f>'დაავადებათა კონტროლი'!N128</f>
        <v>141.00148000000002</v>
      </c>
      <c r="O128" s="49">
        <f>'დაავადებათა კონტროლი'!T128</f>
        <v>1.0930191755249541</v>
      </c>
      <c r="P128" s="59">
        <f>G128+'დაავადებათა კონტროლი'!O128-K128</f>
        <v>210.22300000000001</v>
      </c>
      <c r="AA128" s="81"/>
      <c r="AB128" s="81"/>
      <c r="AC128" s="81"/>
      <c r="AD128" s="81"/>
      <c r="AE128" s="81"/>
    </row>
    <row r="129" spans="1:31" s="6" customFormat="1" ht="18.75" thickTop="1" x14ac:dyDescent="0.25">
      <c r="A129" s="6" t="str">
        <f>'დაავადებათა კონტროლი'!A129</f>
        <v>b</v>
      </c>
      <c r="B129" s="69" t="str">
        <f>'დაავადებათა კონტროლი'!B129</f>
        <v/>
      </c>
      <c r="C129" s="8" t="str">
        <f>'დაავადებათა კონტროლი'!C129</f>
        <v>ხარჯები</v>
      </c>
      <c r="D129" s="9">
        <f>'დაავადებათა კონტროლი'!D129</f>
        <v>541</v>
      </c>
      <c r="E129" s="9">
        <f>'დაავადებათა კონტროლი'!E129</f>
        <v>317.12299999999999</v>
      </c>
      <c r="F129" s="41">
        <f>'დაავადებათა კონტროლი'!F129</f>
        <v>303.10000000000002</v>
      </c>
      <c r="G129" s="41">
        <f>'დაავადებათა კონტროლი'!G129</f>
        <v>176.12151999999998</v>
      </c>
      <c r="H129" s="50">
        <f>'დაავადებათა კონტროლი'!H129</f>
        <v>0.58106737050478374</v>
      </c>
      <c r="I129" s="9">
        <f>'დაავადებათა კონტროლი'!I129</f>
        <v>0</v>
      </c>
      <c r="J129" s="9">
        <f>'დაავადებათა კონტროლი'!J129</f>
        <v>88.242999999999995</v>
      </c>
      <c r="K129" s="9">
        <f>'დაავადებათა კონტროლი'!K129</f>
        <v>5.3985199999999622</v>
      </c>
      <c r="L129" s="41">
        <f>'დაავადებათა კონტროლი'!L129</f>
        <v>126.97848000000005</v>
      </c>
      <c r="M129" s="50">
        <f>'დაავადებათა კონტროლი'!M129</f>
        <v>0.55537289947433643</v>
      </c>
      <c r="N129" s="60">
        <f>'დაავადებათა კონტროლი'!N129</f>
        <v>141.00148000000002</v>
      </c>
      <c r="O129" s="50">
        <f>'დაავადებათა კონტროლი'!T129</f>
        <v>1.0930191755249541</v>
      </c>
      <c r="P129" s="60">
        <f>G129+'დაავადებათა კონტროლი'!O129-K129</f>
        <v>210.22300000000001</v>
      </c>
      <c r="AA129" s="81"/>
      <c r="AB129" s="81"/>
      <c r="AC129" s="81"/>
      <c r="AD129" s="81"/>
      <c r="AE129" s="81"/>
    </row>
    <row r="130" spans="1:31" s="6" customFormat="1" ht="18" x14ac:dyDescent="0.25">
      <c r="A130" s="6" t="str">
        <f>'დაავადებათა კონტროლი'!A130</f>
        <v>b</v>
      </c>
      <c r="B130" s="70" t="str">
        <f>'დაავადებათა კონტროლი'!B130</f>
        <v/>
      </c>
      <c r="C130" s="10" t="str">
        <f>'დაავადებათა კონტროლი'!C130</f>
        <v>შრომის ანაზღაურება</v>
      </c>
      <c r="D130" s="12">
        <f>'დაავადებათა კონტროლი'!D130</f>
        <v>0</v>
      </c>
      <c r="E130" s="12">
        <f>'დაავადებათა კონტროლი'!E130</f>
        <v>0</v>
      </c>
      <c r="F130" s="43">
        <f>'დაავადებათა კონტროლი'!F130</f>
        <v>0</v>
      </c>
      <c r="G130" s="43">
        <f>'დაავადებათა კონტროლი'!G130</f>
        <v>0</v>
      </c>
      <c r="H130" s="52" t="str">
        <f>'დაავადებათა კონტროლი'!H130</f>
        <v/>
      </c>
      <c r="I130" s="12">
        <f>'დაავადებათა კონტროლი'!I130</f>
        <v>0</v>
      </c>
      <c r="J130" s="12">
        <f>'დაავადებათა კონტროლი'!J130</f>
        <v>0</v>
      </c>
      <c r="K130" s="12">
        <f>'დაავადებათა კონტროლი'!K130</f>
        <v>0</v>
      </c>
      <c r="L130" s="43">
        <f>'დაავადებათა კონტროლი'!L130</f>
        <v>0</v>
      </c>
      <c r="M130" s="52" t="str">
        <f>'დაავადებათა კონტროლი'!M130</f>
        <v/>
      </c>
      <c r="N130" s="62">
        <f>'დაავადებათა კონტროლი'!N130</f>
        <v>0</v>
      </c>
      <c r="O130" s="52" t="str">
        <f>'დაავადებათა კონტროლი'!T130</f>
        <v/>
      </c>
      <c r="P130" s="62">
        <f>G130+'დაავადებათა კონტროლი'!O130-K130</f>
        <v>0</v>
      </c>
      <c r="AA130" s="81"/>
      <c r="AB130" s="81"/>
      <c r="AC130" s="81"/>
      <c r="AD130" s="81"/>
      <c r="AE130" s="81"/>
    </row>
    <row r="131" spans="1:31" s="6" customFormat="1" ht="18" x14ac:dyDescent="0.25">
      <c r="A131" s="6" t="str">
        <f>'დაავადებათა კონტროლი'!A131</f>
        <v>b</v>
      </c>
      <c r="B131" s="70" t="str">
        <f>'დაავადებათა კონტროლი'!B131</f>
        <v/>
      </c>
      <c r="C131" s="10" t="str">
        <f>'დაავადებათა კონტროლი'!C131</f>
        <v>საქონელი და მომსახურება</v>
      </c>
      <c r="D131" s="11">
        <f>'დაავადებათა კონტროლი'!D131</f>
        <v>51</v>
      </c>
      <c r="E131" s="11">
        <f>'დაავადებათა კონტროლი'!E131</f>
        <v>51</v>
      </c>
      <c r="F131" s="42">
        <f>'დაავადებათა კონტროლი'!F131</f>
        <v>51</v>
      </c>
      <c r="G131" s="42">
        <f>'დაავადებათა კონტროლი'!G131</f>
        <v>37.814</v>
      </c>
      <c r="H131" s="51">
        <f>'დაავადებათა კონტროლი'!H131</f>
        <v>0.74145098039215684</v>
      </c>
      <c r="I131" s="11">
        <f>'დაავადებათა კონტროლი'!I131</f>
        <v>0</v>
      </c>
      <c r="J131" s="11">
        <f>'დაავადებათა კონტროლი'!J131</f>
        <v>4.2070000000000007</v>
      </c>
      <c r="K131" s="11">
        <f>'დაავადებათა კონტროლი'!K131</f>
        <v>4.2070000000000007</v>
      </c>
      <c r="L131" s="42">
        <f>'დაავადებათა კონტროლი'!L131</f>
        <v>13.186</v>
      </c>
      <c r="M131" s="51">
        <f>'დაავადებათა კონტროლი'!M131</f>
        <v>0.74145098039215684</v>
      </c>
      <c r="N131" s="61">
        <f>'დაავადებათა კონტროლი'!N131</f>
        <v>13.186</v>
      </c>
      <c r="O131" s="51">
        <f>'დაავადებათა კონტროლი'!T131</f>
        <v>0.98654901960784314</v>
      </c>
      <c r="P131" s="61">
        <f>G131+'დაავადებათა კონტროლი'!O131-K131</f>
        <v>37.807000000000002</v>
      </c>
      <c r="AA131" s="81"/>
      <c r="AB131" s="81"/>
      <c r="AC131" s="81"/>
      <c r="AD131" s="81"/>
      <c r="AE131" s="81"/>
    </row>
    <row r="132" spans="1:31" s="6" customFormat="1" ht="18" x14ac:dyDescent="0.25">
      <c r="A132" s="6" t="str">
        <f>'დაავადებათა კონტროლი'!A132</f>
        <v>b</v>
      </c>
      <c r="B132" s="70" t="str">
        <f>'დაავადებათა კონტროლი'!B132</f>
        <v/>
      </c>
      <c r="C132" s="10" t="str">
        <f>'დაავადებათა კონტროლი'!C132</f>
        <v>პროცენტი</v>
      </c>
      <c r="D132" s="12">
        <f>'დაავადებათა კონტროლი'!D132</f>
        <v>0</v>
      </c>
      <c r="E132" s="12">
        <f>'დაავადებათა კონტროლი'!E132</f>
        <v>0</v>
      </c>
      <c r="F132" s="43">
        <f>'დაავადებათა კონტროლი'!F132</f>
        <v>0</v>
      </c>
      <c r="G132" s="43">
        <f>'დაავადებათა კონტროლი'!G132</f>
        <v>0</v>
      </c>
      <c r="H132" s="52" t="str">
        <f>'დაავადებათა კონტროლი'!H132</f>
        <v/>
      </c>
      <c r="I132" s="12">
        <f>'დაავადებათა კონტროლი'!I132</f>
        <v>0</v>
      </c>
      <c r="J132" s="12">
        <f>'დაავადებათა კონტროლი'!J132</f>
        <v>0</v>
      </c>
      <c r="K132" s="12">
        <f>'დაავადებათა კონტროლი'!K132</f>
        <v>0</v>
      </c>
      <c r="L132" s="43">
        <f>'დაავადებათა კონტროლი'!L132</f>
        <v>0</v>
      </c>
      <c r="M132" s="52" t="str">
        <f>'დაავადებათა კონტროლი'!M132</f>
        <v/>
      </c>
      <c r="N132" s="62">
        <f>'დაავადებათა კონტროლი'!N132</f>
        <v>0</v>
      </c>
      <c r="O132" s="52" t="str">
        <f>'დაავადებათა კონტროლი'!T132</f>
        <v/>
      </c>
      <c r="P132" s="62">
        <f>G132+'დაავადებათა კონტროლი'!O132-K132</f>
        <v>0</v>
      </c>
      <c r="AA132" s="81"/>
      <c r="AB132" s="81"/>
      <c r="AC132" s="81"/>
      <c r="AD132" s="81"/>
      <c r="AE132" s="81"/>
    </row>
    <row r="133" spans="1:31" s="6" customFormat="1" ht="18" x14ac:dyDescent="0.25">
      <c r="A133" s="6" t="str">
        <f>'დაავადებათა კონტროლი'!A133</f>
        <v>b</v>
      </c>
      <c r="B133" s="70" t="str">
        <f>'დაავადებათა კონტროლი'!B133</f>
        <v/>
      </c>
      <c r="C133" s="10" t="str">
        <f>'დაავადებათა კონტროლი'!C133</f>
        <v>სუბსიდიები</v>
      </c>
      <c r="D133" s="12">
        <f>'დაავადებათა კონტროლი'!D133</f>
        <v>0</v>
      </c>
      <c r="E133" s="12">
        <f>'დაავადებათა კონტროლი'!E133</f>
        <v>0</v>
      </c>
      <c r="F133" s="43">
        <f>'დაავადებათა კონტროლი'!F133</f>
        <v>0</v>
      </c>
      <c r="G133" s="43">
        <f>'დაავადებათა კონტროლი'!G133</f>
        <v>0</v>
      </c>
      <c r="H133" s="52" t="str">
        <f>'დაავადებათა კონტროლი'!H133</f>
        <v/>
      </c>
      <c r="I133" s="12">
        <f>'დაავადებათა კონტროლი'!I133</f>
        <v>0</v>
      </c>
      <c r="J133" s="12">
        <f>'დაავადებათა კონტროლი'!J133</f>
        <v>0</v>
      </c>
      <c r="K133" s="12">
        <f>'დაავადებათა კონტროლი'!K133</f>
        <v>0</v>
      </c>
      <c r="L133" s="43">
        <f>'დაავადებათა კონტროლი'!L133</f>
        <v>0</v>
      </c>
      <c r="M133" s="52" t="str">
        <f>'დაავადებათა კონტროლი'!M133</f>
        <v/>
      </c>
      <c r="N133" s="62">
        <f>'დაავადებათა კონტროლი'!N133</f>
        <v>0</v>
      </c>
      <c r="O133" s="52" t="str">
        <f>'დაავადებათა კონტროლი'!T133</f>
        <v/>
      </c>
      <c r="P133" s="62">
        <f>G133+'დაავადებათა კონტროლი'!O133-K133</f>
        <v>0</v>
      </c>
      <c r="AA133" s="81"/>
      <c r="AB133" s="81"/>
      <c r="AC133" s="81"/>
      <c r="AD133" s="81"/>
      <c r="AE133" s="81"/>
    </row>
    <row r="134" spans="1:31" s="6" customFormat="1" ht="18" x14ac:dyDescent="0.25">
      <c r="A134" s="6" t="str">
        <f>'დაავადებათა კონტროლი'!A134</f>
        <v>b</v>
      </c>
      <c r="B134" s="70" t="str">
        <f>'დაავადებათა კონტროლი'!B134</f>
        <v/>
      </c>
      <c r="C134" s="10" t="str">
        <f>'დაავადებათა კონტროლი'!C134</f>
        <v>გრანტები</v>
      </c>
      <c r="D134" s="12">
        <f>'დაავადებათა კონტროლი'!D134</f>
        <v>0</v>
      </c>
      <c r="E134" s="12">
        <f>'დაავადებათა კონტროლი'!E134</f>
        <v>0</v>
      </c>
      <c r="F134" s="43">
        <f>'დაავადებათა კონტროლი'!F134</f>
        <v>0</v>
      </c>
      <c r="G134" s="43">
        <f>'დაავადებათა კონტროლი'!G134</f>
        <v>0</v>
      </c>
      <c r="H134" s="52" t="str">
        <f>'დაავადებათა კონტროლი'!H134</f>
        <v/>
      </c>
      <c r="I134" s="12">
        <f>'დაავადებათა კონტროლი'!I134</f>
        <v>0</v>
      </c>
      <c r="J134" s="12">
        <f>'დაავადებათა კონტროლი'!J134</f>
        <v>0</v>
      </c>
      <c r="K134" s="12">
        <f>'დაავადებათა კონტროლი'!K134</f>
        <v>0</v>
      </c>
      <c r="L134" s="43">
        <f>'დაავადებათა კონტროლი'!L134</f>
        <v>0</v>
      </c>
      <c r="M134" s="52" t="str">
        <f>'დაავადებათა კონტროლი'!M134</f>
        <v/>
      </c>
      <c r="N134" s="62">
        <f>'დაავადებათა კონტროლი'!N134</f>
        <v>0</v>
      </c>
      <c r="O134" s="52" t="str">
        <f>'დაავადებათა კონტროლი'!T134</f>
        <v/>
      </c>
      <c r="P134" s="62">
        <f>G134+'დაავადებათა კონტროლი'!O134-K134</f>
        <v>0</v>
      </c>
      <c r="AA134" s="81"/>
      <c r="AB134" s="81"/>
      <c r="AC134" s="81"/>
      <c r="AD134" s="81"/>
      <c r="AE134" s="81"/>
    </row>
    <row r="135" spans="1:31" s="6" customFormat="1" ht="18" x14ac:dyDescent="0.25">
      <c r="A135" s="6" t="str">
        <f>'დაავადებათა კონტროლი'!A135</f>
        <v>b</v>
      </c>
      <c r="B135" s="70" t="str">
        <f>'დაავადებათა კონტროლი'!B135</f>
        <v/>
      </c>
      <c r="C135" s="10" t="str">
        <f>'დაავადებათა კონტროლი'!C135</f>
        <v>სოციალური უზრუნველყოფა</v>
      </c>
      <c r="D135" s="11">
        <f>'დაავადებათა კონტროლი'!D135</f>
        <v>490</v>
      </c>
      <c r="E135" s="11">
        <f>'დაავადებათა კონტროლი'!E135</f>
        <v>266.12299999999999</v>
      </c>
      <c r="F135" s="42">
        <f>'დაავადებათა კონტროლი'!F135</f>
        <v>252.1</v>
      </c>
      <c r="G135" s="42">
        <f>'დაავადებათა კონტროლი'!G135</f>
        <v>138.30751999999998</v>
      </c>
      <c r="H135" s="51">
        <f>'დაავადებათა კონტროლი'!H135</f>
        <v>0.54862165807219354</v>
      </c>
      <c r="I135" s="11">
        <f>'დაავადებათა კონტროლი'!I135</f>
        <v>0</v>
      </c>
      <c r="J135" s="11">
        <f>'დაავადებათა კონტროლი'!J135</f>
        <v>84.036000000000001</v>
      </c>
      <c r="K135" s="11">
        <f>'დაავადებათა კონტროლი'!K135</f>
        <v>1.1915199999999686</v>
      </c>
      <c r="L135" s="42">
        <f>'დაავადებათა კონტროლი'!L135</f>
        <v>113.79248000000001</v>
      </c>
      <c r="M135" s="51">
        <f>'დაავადებათა კონტროლი'!M135</f>
        <v>0.51971276439841718</v>
      </c>
      <c r="N135" s="61">
        <f>'დაავადებათა კონტროლი'!N135</f>
        <v>127.81548000000001</v>
      </c>
      <c r="O135" s="51">
        <f>'დაავადებათა კონტროლი'!T135</f>
        <v>1.1134231915317352</v>
      </c>
      <c r="P135" s="61">
        <f>G135+'დაავადებათა კონტროლი'!O135-K135</f>
        <v>172.416</v>
      </c>
      <c r="AA135" s="81"/>
      <c r="AB135" s="81"/>
      <c r="AC135" s="81"/>
      <c r="AD135" s="81"/>
      <c r="AE135" s="81"/>
    </row>
    <row r="136" spans="1:31" s="6" customFormat="1" ht="18" x14ac:dyDescent="0.25">
      <c r="A136" s="6" t="str">
        <f>'დაავადებათა კონტროლი'!A136</f>
        <v>b</v>
      </c>
      <c r="B136" s="70" t="str">
        <f>'დაავადებათა კონტროლი'!B136</f>
        <v/>
      </c>
      <c r="C136" s="10" t="str">
        <f>'დაავადებათა კონტროლი'!C136</f>
        <v>სხვა ხარჯები</v>
      </c>
      <c r="D136" s="12">
        <f>'დაავადებათა კონტროლი'!D136</f>
        <v>0</v>
      </c>
      <c r="E136" s="12">
        <f>'დაავადებათა კონტროლი'!E136</f>
        <v>0</v>
      </c>
      <c r="F136" s="43">
        <f>'დაავადებათა კონტროლი'!F136</f>
        <v>0</v>
      </c>
      <c r="G136" s="43">
        <f>'დაავადებათა კონტროლი'!G136</f>
        <v>0</v>
      </c>
      <c r="H136" s="52" t="str">
        <f>'დაავადებათა კონტროლი'!H136</f>
        <v/>
      </c>
      <c r="I136" s="12">
        <f>'დაავადებათა კონტროლი'!I136</f>
        <v>0</v>
      </c>
      <c r="J136" s="12">
        <f>'დაავადებათა კონტროლი'!J136</f>
        <v>0</v>
      </c>
      <c r="K136" s="12">
        <f>'დაავადებათა კონტროლი'!K136</f>
        <v>0</v>
      </c>
      <c r="L136" s="43">
        <f>'დაავადებათა კონტროლი'!L136</f>
        <v>0</v>
      </c>
      <c r="M136" s="52" t="str">
        <f>'დაავადებათა კონტროლი'!M136</f>
        <v/>
      </c>
      <c r="N136" s="62">
        <f>'დაავადებათა კონტროლი'!N136</f>
        <v>0</v>
      </c>
      <c r="O136" s="52" t="str">
        <f>'დაავადებათა კონტროლი'!T136</f>
        <v/>
      </c>
      <c r="P136" s="62">
        <f>G136+'დაავადებათა კონტროლი'!O136-K136</f>
        <v>0</v>
      </c>
      <c r="AA136" s="81"/>
      <c r="AB136" s="81"/>
      <c r="AC136" s="81"/>
      <c r="AD136" s="81"/>
      <c r="AE136" s="81"/>
    </row>
    <row r="137" spans="1:31" s="6" customFormat="1" x14ac:dyDescent="0.25">
      <c r="A137" s="6" t="str">
        <f>'დაავადებათა კონტროლი'!A137</f>
        <v>b</v>
      </c>
      <c r="B137" s="69" t="str">
        <f>'დაავადებათა კონტროლი'!B137</f>
        <v/>
      </c>
      <c r="C137" s="13" t="str">
        <f>'დაავადებათა კონტროლი'!C137</f>
        <v>არაფინანსური აქტივების ზრდა</v>
      </c>
      <c r="D137" s="14">
        <f>'დაავადებათა კონტროლი'!D137</f>
        <v>0</v>
      </c>
      <c r="E137" s="14">
        <f>'დაავადებათა კონტროლი'!E137</f>
        <v>0</v>
      </c>
      <c r="F137" s="44">
        <f>'დაავადებათა კონტროლი'!F137</f>
        <v>0</v>
      </c>
      <c r="G137" s="44">
        <f>'დაავადებათა კონტროლი'!G137</f>
        <v>0</v>
      </c>
      <c r="H137" s="53" t="str">
        <f>'დაავადებათა კონტროლი'!H137</f>
        <v/>
      </c>
      <c r="I137" s="14">
        <f>'დაავადებათა კონტროლი'!I137</f>
        <v>0</v>
      </c>
      <c r="J137" s="14">
        <f>'დაავადებათა კონტროლი'!J137</f>
        <v>0</v>
      </c>
      <c r="K137" s="14">
        <f>'დაავადებათა კონტროლი'!K137</f>
        <v>0</v>
      </c>
      <c r="L137" s="44">
        <f>'დაავადებათა კონტროლი'!L137</f>
        <v>0</v>
      </c>
      <c r="M137" s="53" t="str">
        <f>'დაავადებათა კონტროლი'!M137</f>
        <v/>
      </c>
      <c r="N137" s="63">
        <f>'დაავადებათა კონტროლი'!N137</f>
        <v>0</v>
      </c>
      <c r="O137" s="53" t="str">
        <f>'დაავადებათა კონტროლი'!T137</f>
        <v/>
      </c>
      <c r="P137" s="63">
        <f>G137+'დაავადებათა კონტროლი'!O137-K137</f>
        <v>0</v>
      </c>
      <c r="AA137" s="81"/>
      <c r="AB137" s="81"/>
      <c r="AC137" s="81"/>
      <c r="AD137" s="81"/>
      <c r="AE137" s="81"/>
    </row>
    <row r="138" spans="1:31" s="6" customFormat="1" x14ac:dyDescent="0.25">
      <c r="A138" s="6" t="str">
        <f>'დაავადებათა კონტროლი'!A138</f>
        <v>b</v>
      </c>
      <c r="B138" s="69" t="str">
        <f>'დაავადებათა კონტროლი'!B138</f>
        <v/>
      </c>
      <c r="C138" s="13" t="str">
        <f>'დაავადებათა კონტროლი'!C138</f>
        <v>ფინანსური აქტივების ზრდა</v>
      </c>
      <c r="D138" s="14">
        <f>'დაავადებათა კონტროლი'!D138</f>
        <v>0</v>
      </c>
      <c r="E138" s="14">
        <f>'დაავადებათა კონტროლი'!E138</f>
        <v>0</v>
      </c>
      <c r="F138" s="44">
        <f>'დაავადებათა კონტროლი'!F138</f>
        <v>0</v>
      </c>
      <c r="G138" s="44">
        <f>'დაავადებათა კონტროლი'!G138</f>
        <v>0</v>
      </c>
      <c r="H138" s="53" t="str">
        <f>'დაავადებათა კონტროლი'!H138</f>
        <v/>
      </c>
      <c r="I138" s="14">
        <f>'დაავადებათა კონტროლი'!I138</f>
        <v>0</v>
      </c>
      <c r="J138" s="14">
        <f>'დაავადებათა კონტროლი'!J138</f>
        <v>0</v>
      </c>
      <c r="K138" s="14">
        <f>'დაავადებათა კონტროლი'!K138</f>
        <v>0</v>
      </c>
      <c r="L138" s="44">
        <f>'დაავადებათა კონტროლი'!L138</f>
        <v>0</v>
      </c>
      <c r="M138" s="53" t="str">
        <f>'დაავადებათა კონტროლი'!M138</f>
        <v/>
      </c>
      <c r="N138" s="63">
        <f>'დაავადებათა კონტროლი'!N138</f>
        <v>0</v>
      </c>
      <c r="O138" s="53" t="str">
        <f>'დაავადებათა კონტროლი'!T138</f>
        <v/>
      </c>
      <c r="P138" s="63">
        <f>G138+'დაავადებათა კონტროლი'!O138-K138</f>
        <v>0</v>
      </c>
      <c r="AA138" s="81"/>
      <c r="AB138" s="81"/>
      <c r="AC138" s="81"/>
      <c r="AD138" s="81"/>
      <c r="AE138" s="81"/>
    </row>
    <row r="139" spans="1:31" s="6" customFormat="1" ht="15.75" thickBot="1" x14ac:dyDescent="0.3">
      <c r="A139" s="6" t="str">
        <f>'დაავადებათა კონტროლი'!A139</f>
        <v>b</v>
      </c>
      <c r="B139" s="71" t="str">
        <f>'დაავადებათა კონტროლი'!B139</f>
        <v/>
      </c>
      <c r="C139" s="17" t="str">
        <f>'დაავადებათა კონტროლი'!C139</f>
        <v>ვალდებულებების კლება</v>
      </c>
      <c r="D139" s="18">
        <f>'დაავადებათა კონტროლი'!D139</f>
        <v>0</v>
      </c>
      <c r="E139" s="18">
        <f>'დაავადებათა კონტროლი'!E139</f>
        <v>0</v>
      </c>
      <c r="F139" s="46">
        <f>'დაავადებათა კონტროლი'!F139</f>
        <v>0</v>
      </c>
      <c r="G139" s="46">
        <f>'დაავადებათა კონტროლი'!G139</f>
        <v>0</v>
      </c>
      <c r="H139" s="55" t="str">
        <f>'დაავადებათა კონტროლი'!H139</f>
        <v/>
      </c>
      <c r="I139" s="18">
        <f>'დაავადებათა კონტროლი'!I139</f>
        <v>0</v>
      </c>
      <c r="J139" s="18">
        <f>'დაავადებათა კონტროლი'!J139</f>
        <v>0</v>
      </c>
      <c r="K139" s="18">
        <f>'დაავადებათა კონტროლი'!K139</f>
        <v>0</v>
      </c>
      <c r="L139" s="46">
        <f>'დაავადებათა კონტროლი'!L139</f>
        <v>0</v>
      </c>
      <c r="M139" s="55" t="str">
        <f>'დაავადებათა კონტროლი'!M139</f>
        <v/>
      </c>
      <c r="N139" s="65">
        <f>'დაავადებათა კონტროლი'!N139</f>
        <v>0</v>
      </c>
      <c r="O139" s="55" t="str">
        <f>'დაავადებათა კონტროლი'!T139</f>
        <v/>
      </c>
      <c r="P139" s="65">
        <f>G139+'დაავადებათა კონტროლი'!O139-K139</f>
        <v>0</v>
      </c>
      <c r="AA139" s="81"/>
      <c r="AB139" s="81"/>
      <c r="AC139" s="81"/>
      <c r="AD139" s="81"/>
      <c r="AE139" s="81"/>
    </row>
    <row r="140" spans="1:31" s="6" customFormat="1" ht="35.25" customHeight="1" thickTop="1" thickBot="1" x14ac:dyDescent="0.3">
      <c r="A140" s="6" t="str">
        <f>'დაავადებათა კონტროლი'!A140</f>
        <v>a</v>
      </c>
      <c r="B140" s="67" t="str">
        <f>'დაავადებათა კონტროლი'!B140</f>
        <v>35 03 02 11</v>
      </c>
      <c r="C140" s="19" t="str">
        <f>'დაავადებათა კონტროლი'!C140</f>
        <v>ჯანმრთელობის ხელშეწყობის პროგრამა</v>
      </c>
      <c r="D140" s="7">
        <f>'დაავადებათა კონტროლი'!D140</f>
        <v>200</v>
      </c>
      <c r="E140" s="7">
        <f>'დაავადებათა კონტროლი'!E140</f>
        <v>200</v>
      </c>
      <c r="F140" s="40">
        <f>'დაავადებათა კონტროლი'!F140</f>
        <v>76.599999999999994</v>
      </c>
      <c r="G140" s="40">
        <f>'დაავადებათა კონტროლი'!G140</f>
        <v>0</v>
      </c>
      <c r="H140" s="49">
        <f>'დაავადებათა კონტროლი'!H140</f>
        <v>0</v>
      </c>
      <c r="I140" s="7">
        <f>'დაავადებათა კონტროლი'!I140</f>
        <v>0</v>
      </c>
      <c r="J140" s="7">
        <f>'დაავადებათა კონტროლი'!J140</f>
        <v>0</v>
      </c>
      <c r="K140" s="7">
        <f>'დაავადებათა კონტროლი'!K140</f>
        <v>0</v>
      </c>
      <c r="L140" s="40">
        <f>'დაავადებათა კონტროლი'!L140</f>
        <v>76.599999999999994</v>
      </c>
      <c r="M140" s="49">
        <f>'დაავადებათა კონტროლი'!M140</f>
        <v>0</v>
      </c>
      <c r="N140" s="59">
        <f>'დაავადებათა კონტროლი'!N140</f>
        <v>200</v>
      </c>
      <c r="O140" s="49">
        <f>'დაავადებათა კონტროლი'!T140</f>
        <v>0.63500000000000001</v>
      </c>
      <c r="P140" s="59">
        <f>G140+'დაავადებათა კონტროლი'!O140-K140</f>
        <v>50</v>
      </c>
      <c r="AA140" s="81"/>
      <c r="AB140" s="81"/>
      <c r="AC140" s="81"/>
      <c r="AD140" s="81"/>
      <c r="AE140" s="81"/>
    </row>
    <row r="141" spans="1:31" s="6" customFormat="1" ht="18.75" thickTop="1" x14ac:dyDescent="0.25">
      <c r="A141" s="6" t="str">
        <f>'დაავადებათა კონტროლი'!A141</f>
        <v>b</v>
      </c>
      <c r="B141" s="69" t="str">
        <f>'დაავადებათა კონტროლი'!B141</f>
        <v/>
      </c>
      <c r="C141" s="8" t="str">
        <f>'დაავადებათა კონტროლი'!C141</f>
        <v>ხარჯები</v>
      </c>
      <c r="D141" s="9">
        <f>'დაავადებათა კონტროლი'!D141</f>
        <v>200</v>
      </c>
      <c r="E141" s="9">
        <f>'დაავადებათა კონტროლი'!E141</f>
        <v>200</v>
      </c>
      <c r="F141" s="41">
        <f>'დაავადებათა კონტროლი'!F141</f>
        <v>76.599999999999994</v>
      </c>
      <c r="G141" s="41">
        <f>'დაავადებათა კონტროლი'!G141</f>
        <v>0</v>
      </c>
      <c r="H141" s="50">
        <f>'დაავადებათა კონტროლი'!H141</f>
        <v>0</v>
      </c>
      <c r="I141" s="9">
        <f>'დაავადებათა კონტროლი'!I141</f>
        <v>0</v>
      </c>
      <c r="J141" s="9">
        <f>'დაავადებათა კონტროლი'!J141</f>
        <v>0</v>
      </c>
      <c r="K141" s="9">
        <f>'დაავადებათა კონტროლი'!K141</f>
        <v>0</v>
      </c>
      <c r="L141" s="41">
        <f>'დაავადებათა კონტროლი'!L141</f>
        <v>76.599999999999994</v>
      </c>
      <c r="M141" s="50">
        <f>'დაავადებათა კონტროლი'!M141</f>
        <v>0</v>
      </c>
      <c r="N141" s="60">
        <f>'დაავადებათა კონტროლი'!N141</f>
        <v>200</v>
      </c>
      <c r="O141" s="50">
        <f>'დაავადებათა კონტროლი'!T141</f>
        <v>0.63500000000000001</v>
      </c>
      <c r="P141" s="60">
        <f>G141+'დაავადებათა კონტროლი'!O141-K141</f>
        <v>50</v>
      </c>
      <c r="AA141" s="81"/>
      <c r="AB141" s="81"/>
      <c r="AC141" s="81"/>
      <c r="AD141" s="81"/>
      <c r="AE141" s="81"/>
    </row>
    <row r="142" spans="1:31" s="6" customFormat="1" ht="18" x14ac:dyDescent="0.25">
      <c r="A142" s="6" t="str">
        <f>'დაავადებათა კონტროლი'!A142</f>
        <v>b</v>
      </c>
      <c r="B142" s="70" t="str">
        <f>'დაავადებათა კონტროლი'!B142</f>
        <v/>
      </c>
      <c r="C142" s="10" t="str">
        <f>'დაავადებათა კონტროლი'!C142</f>
        <v>შრომის ანაზღაურება</v>
      </c>
      <c r="D142" s="12">
        <f>'დაავადებათა კონტროლი'!D142</f>
        <v>0</v>
      </c>
      <c r="E142" s="12">
        <f>'დაავადებათა კონტროლი'!E142</f>
        <v>0</v>
      </c>
      <c r="F142" s="43">
        <f>'დაავადებათა კონტროლი'!F142</f>
        <v>0</v>
      </c>
      <c r="G142" s="43">
        <f>'დაავადებათა კონტროლი'!G142</f>
        <v>0</v>
      </c>
      <c r="H142" s="52" t="str">
        <f>'დაავადებათა კონტროლი'!H142</f>
        <v/>
      </c>
      <c r="I142" s="12">
        <f>'დაავადებათა კონტროლი'!I142</f>
        <v>0</v>
      </c>
      <c r="J142" s="12">
        <f>'დაავადებათა კონტროლი'!J142</f>
        <v>0</v>
      </c>
      <c r="K142" s="12">
        <f>'დაავადებათა კონტროლი'!K142</f>
        <v>0</v>
      </c>
      <c r="L142" s="43">
        <f>'დაავადებათა კონტროლი'!L142</f>
        <v>0</v>
      </c>
      <c r="M142" s="52" t="str">
        <f>'დაავადებათა კონტროლი'!M142</f>
        <v/>
      </c>
      <c r="N142" s="62">
        <f>'დაავადებათა კონტროლი'!N142</f>
        <v>0</v>
      </c>
      <c r="O142" s="52" t="str">
        <f>'დაავადებათა კონტროლი'!T142</f>
        <v/>
      </c>
      <c r="P142" s="62">
        <f>G142+'დაავადებათა კონტროლი'!O142-K142</f>
        <v>0</v>
      </c>
      <c r="AA142" s="81"/>
      <c r="AB142" s="81"/>
      <c r="AC142" s="81"/>
      <c r="AD142" s="81"/>
      <c r="AE142" s="81"/>
    </row>
    <row r="143" spans="1:31" s="6" customFormat="1" ht="18" x14ac:dyDescent="0.25">
      <c r="A143" s="6" t="str">
        <f>'დაავადებათა კონტროლი'!A143</f>
        <v>b</v>
      </c>
      <c r="B143" s="70" t="str">
        <f>'დაავადებათა კონტროლი'!B143</f>
        <v/>
      </c>
      <c r="C143" s="10" t="str">
        <f>'დაავადებათა კონტროლი'!C143</f>
        <v>საქონელი და მომსახურება</v>
      </c>
      <c r="D143" s="11">
        <f>'დაავადებათა კონტროლი'!D143</f>
        <v>200</v>
      </c>
      <c r="E143" s="11">
        <f>'დაავადებათა კონტროლი'!E143</f>
        <v>200</v>
      </c>
      <c r="F143" s="42">
        <f>'დაავადებათა კონტროლი'!F143</f>
        <v>76.599999999999994</v>
      </c>
      <c r="G143" s="42">
        <f>'დაავადებათა კონტროლი'!G143</f>
        <v>0</v>
      </c>
      <c r="H143" s="51">
        <f>'დაავადებათა კონტროლი'!H143</f>
        <v>0</v>
      </c>
      <c r="I143" s="11">
        <f>'დაავადებათა კონტროლი'!I143</f>
        <v>0</v>
      </c>
      <c r="J143" s="11">
        <f>'დაავადებათა კონტროლი'!J143</f>
        <v>0</v>
      </c>
      <c r="K143" s="11">
        <f>'დაავადებათა კონტროლი'!K143</f>
        <v>0</v>
      </c>
      <c r="L143" s="42">
        <f>'დაავადებათა კონტროლი'!L143</f>
        <v>76.599999999999994</v>
      </c>
      <c r="M143" s="51">
        <f>'დაავადებათა კონტროლი'!M143</f>
        <v>0</v>
      </c>
      <c r="N143" s="61">
        <f>'დაავადებათა კონტროლი'!N143</f>
        <v>200</v>
      </c>
      <c r="O143" s="51">
        <f>'დაავადებათა კონტროლი'!T143</f>
        <v>0.63500000000000001</v>
      </c>
      <c r="P143" s="61">
        <f>G143+'დაავადებათა კონტროლი'!O143-K143</f>
        <v>50</v>
      </c>
      <c r="AA143" s="81"/>
      <c r="AB143" s="81"/>
      <c r="AC143" s="81"/>
      <c r="AD143" s="81"/>
      <c r="AE143" s="81"/>
    </row>
    <row r="144" spans="1:31" s="6" customFormat="1" ht="18" x14ac:dyDescent="0.25">
      <c r="A144" s="6" t="str">
        <f>'დაავადებათა კონტროლი'!A144</f>
        <v>b</v>
      </c>
      <c r="B144" s="70" t="str">
        <f>'დაავადებათა კონტროლი'!B144</f>
        <v/>
      </c>
      <c r="C144" s="10" t="str">
        <f>'დაავადებათა კონტროლი'!C144</f>
        <v>პროცენტი</v>
      </c>
      <c r="D144" s="12">
        <f>'დაავადებათა კონტროლი'!D144</f>
        <v>0</v>
      </c>
      <c r="E144" s="12">
        <f>'დაავადებათა კონტროლი'!E144</f>
        <v>0</v>
      </c>
      <c r="F144" s="43">
        <f>'დაავადებათა კონტროლი'!F144</f>
        <v>0</v>
      </c>
      <c r="G144" s="43">
        <f>'დაავადებათა კონტროლი'!G144</f>
        <v>0</v>
      </c>
      <c r="H144" s="52" t="str">
        <f>'დაავადებათა კონტროლი'!H144</f>
        <v/>
      </c>
      <c r="I144" s="12">
        <f>'დაავადებათა კონტროლი'!I144</f>
        <v>0</v>
      </c>
      <c r="J144" s="12">
        <f>'დაავადებათა კონტროლი'!J144</f>
        <v>0</v>
      </c>
      <c r="K144" s="12">
        <f>'დაავადებათა კონტროლი'!K144</f>
        <v>0</v>
      </c>
      <c r="L144" s="43">
        <f>'დაავადებათა კონტროლი'!L144</f>
        <v>0</v>
      </c>
      <c r="M144" s="52" t="str">
        <f>'დაავადებათა კონტროლი'!M144</f>
        <v/>
      </c>
      <c r="N144" s="62">
        <f>'დაავადებათა კონტროლი'!N144</f>
        <v>0</v>
      </c>
      <c r="O144" s="52" t="str">
        <f>'დაავადებათა კონტროლი'!T144</f>
        <v/>
      </c>
      <c r="P144" s="62">
        <f>G144+'დაავადებათა კონტროლი'!O144-K144</f>
        <v>0</v>
      </c>
      <c r="AA144" s="81"/>
      <c r="AB144" s="81"/>
      <c r="AC144" s="81"/>
      <c r="AD144" s="81"/>
      <c r="AE144" s="81"/>
    </row>
    <row r="145" spans="1:31" s="6" customFormat="1" ht="18" x14ac:dyDescent="0.25">
      <c r="A145" s="6" t="str">
        <f>'დაავადებათა კონტროლი'!A145</f>
        <v>b</v>
      </c>
      <c r="B145" s="70" t="str">
        <f>'დაავადებათა კონტროლი'!B145</f>
        <v/>
      </c>
      <c r="C145" s="10" t="str">
        <f>'დაავადებათა კონტროლი'!C145</f>
        <v>სუბსიდიები</v>
      </c>
      <c r="D145" s="12">
        <f>'დაავადებათა კონტროლი'!D145</f>
        <v>0</v>
      </c>
      <c r="E145" s="12">
        <f>'დაავადებათა კონტროლი'!E145</f>
        <v>0</v>
      </c>
      <c r="F145" s="43">
        <f>'დაავადებათა კონტროლი'!F145</f>
        <v>0</v>
      </c>
      <c r="G145" s="43">
        <f>'დაავადებათა კონტროლი'!G145</f>
        <v>0</v>
      </c>
      <c r="H145" s="52" t="str">
        <f>'დაავადებათა კონტროლი'!H145</f>
        <v/>
      </c>
      <c r="I145" s="12">
        <f>'დაავადებათა კონტროლი'!I145</f>
        <v>0</v>
      </c>
      <c r="J145" s="12">
        <f>'დაავადებათა კონტროლი'!J145</f>
        <v>0</v>
      </c>
      <c r="K145" s="12">
        <f>'დაავადებათა კონტროლი'!K145</f>
        <v>0</v>
      </c>
      <c r="L145" s="43">
        <f>'დაავადებათა კონტროლი'!L145</f>
        <v>0</v>
      </c>
      <c r="M145" s="52" t="str">
        <f>'დაავადებათა კონტროლი'!M145</f>
        <v/>
      </c>
      <c r="N145" s="62">
        <f>'დაავადებათა კონტროლი'!N145</f>
        <v>0</v>
      </c>
      <c r="O145" s="52" t="str">
        <f>'დაავადებათა კონტროლი'!T145</f>
        <v/>
      </c>
      <c r="P145" s="62">
        <f>G145+'დაავადებათა კონტროლი'!O145-K145</f>
        <v>0</v>
      </c>
      <c r="AA145" s="81"/>
      <c r="AB145" s="81"/>
      <c r="AC145" s="81"/>
      <c r="AD145" s="81"/>
      <c r="AE145" s="81"/>
    </row>
    <row r="146" spans="1:31" s="6" customFormat="1" ht="18" x14ac:dyDescent="0.25">
      <c r="A146" s="6" t="str">
        <f>'დაავადებათა კონტროლი'!A146</f>
        <v>b</v>
      </c>
      <c r="B146" s="70" t="str">
        <f>'დაავადებათა კონტროლი'!B146</f>
        <v/>
      </c>
      <c r="C146" s="10" t="str">
        <f>'დაავადებათა კონტროლი'!C146</f>
        <v>გრანტები</v>
      </c>
      <c r="D146" s="12">
        <f>'დაავადებათა კონტროლი'!D146</f>
        <v>0</v>
      </c>
      <c r="E146" s="12">
        <f>'დაავადებათა კონტროლი'!E146</f>
        <v>0</v>
      </c>
      <c r="F146" s="43">
        <f>'დაავადებათა კონტროლი'!F146</f>
        <v>0</v>
      </c>
      <c r="G146" s="43">
        <f>'დაავადებათა კონტროლი'!G146</f>
        <v>0</v>
      </c>
      <c r="H146" s="52" t="str">
        <f>'დაავადებათა კონტროლი'!H146</f>
        <v/>
      </c>
      <c r="I146" s="12">
        <f>'დაავადებათა კონტროლი'!I146</f>
        <v>0</v>
      </c>
      <c r="J146" s="12">
        <f>'დაავადებათა კონტროლი'!J146</f>
        <v>0</v>
      </c>
      <c r="K146" s="12">
        <f>'დაავადებათა კონტროლი'!K146</f>
        <v>0</v>
      </c>
      <c r="L146" s="43">
        <f>'დაავადებათა კონტროლი'!L146</f>
        <v>0</v>
      </c>
      <c r="M146" s="52" t="str">
        <f>'დაავადებათა კონტროლი'!M146</f>
        <v/>
      </c>
      <c r="N146" s="62">
        <f>'დაავადებათა კონტროლი'!N146</f>
        <v>0</v>
      </c>
      <c r="O146" s="52" t="str">
        <f>'დაავადებათა კონტროლი'!T146</f>
        <v/>
      </c>
      <c r="P146" s="62">
        <f>G146+'დაავადებათა კონტროლი'!O146-K146</f>
        <v>0</v>
      </c>
      <c r="AA146" s="81"/>
      <c r="AB146" s="81"/>
      <c r="AC146" s="81"/>
      <c r="AD146" s="81"/>
      <c r="AE146" s="81"/>
    </row>
    <row r="147" spans="1:31" s="6" customFormat="1" ht="18" x14ac:dyDescent="0.25">
      <c r="A147" s="6" t="str">
        <f>'დაავადებათა კონტროლი'!A147</f>
        <v>b</v>
      </c>
      <c r="B147" s="70" t="str">
        <f>'დაავადებათა კონტროლი'!B147</f>
        <v/>
      </c>
      <c r="C147" s="10" t="str">
        <f>'დაავადებათა კონტროლი'!C147</f>
        <v>სოციალური უზრუნველყოფა</v>
      </c>
      <c r="D147" s="12">
        <f>'დაავადებათა კონტროლი'!D147</f>
        <v>0</v>
      </c>
      <c r="E147" s="12">
        <f>'დაავადებათა კონტროლი'!E147</f>
        <v>0</v>
      </c>
      <c r="F147" s="43">
        <f>'დაავადებათა კონტროლი'!F147</f>
        <v>0</v>
      </c>
      <c r="G147" s="43">
        <f>'დაავადებათა კონტროლი'!G147</f>
        <v>0</v>
      </c>
      <c r="H147" s="52" t="str">
        <f>'დაავადებათა კონტროლი'!H147</f>
        <v/>
      </c>
      <c r="I147" s="12">
        <f>'დაავადებათა კონტროლი'!I147</f>
        <v>0</v>
      </c>
      <c r="J147" s="12">
        <f>'დაავადებათა კონტროლი'!J147</f>
        <v>0</v>
      </c>
      <c r="K147" s="12">
        <f>'დაავადებათა კონტროლი'!K147</f>
        <v>0</v>
      </c>
      <c r="L147" s="43">
        <f>'დაავადებათა კონტროლი'!L147</f>
        <v>0</v>
      </c>
      <c r="M147" s="52" t="str">
        <f>'დაავადებათა კონტროლი'!M147</f>
        <v/>
      </c>
      <c r="N147" s="62">
        <f>'დაავადებათა კონტროლი'!N147</f>
        <v>0</v>
      </c>
      <c r="O147" s="52" t="str">
        <f>'დაავადებათა კონტროლი'!T147</f>
        <v/>
      </c>
      <c r="P147" s="62">
        <f>G147+'დაავადებათა კონტროლი'!O147-K147</f>
        <v>0</v>
      </c>
      <c r="AA147" s="81"/>
      <c r="AB147" s="81"/>
      <c r="AC147" s="81"/>
      <c r="AD147" s="81"/>
      <c r="AE147" s="81"/>
    </row>
    <row r="148" spans="1:31" s="6" customFormat="1" ht="18" x14ac:dyDescent="0.25">
      <c r="A148" s="6" t="str">
        <f>'დაავადებათა კონტროლი'!A148</f>
        <v>b</v>
      </c>
      <c r="B148" s="70" t="str">
        <f>'დაავადებათა კონტროლი'!B148</f>
        <v/>
      </c>
      <c r="C148" s="10" t="str">
        <f>'დაავადებათა კონტროლი'!C148</f>
        <v>სხვა ხარჯები</v>
      </c>
      <c r="D148" s="12">
        <f>'დაავადებათა კონტროლი'!D148</f>
        <v>0</v>
      </c>
      <c r="E148" s="12">
        <f>'დაავადებათა კონტროლი'!E148</f>
        <v>0</v>
      </c>
      <c r="F148" s="43">
        <f>'დაავადებათა კონტროლი'!F148</f>
        <v>0</v>
      </c>
      <c r="G148" s="43">
        <f>'დაავადებათა კონტროლი'!G148</f>
        <v>0</v>
      </c>
      <c r="H148" s="52" t="str">
        <f>'დაავადებათა კონტროლი'!H148</f>
        <v/>
      </c>
      <c r="I148" s="12">
        <f>'დაავადებათა კონტროლი'!I148</f>
        <v>0</v>
      </c>
      <c r="J148" s="12">
        <f>'დაავადებათა კონტროლი'!J148</f>
        <v>0</v>
      </c>
      <c r="K148" s="12">
        <f>'დაავადებათა კონტროლი'!K148</f>
        <v>0</v>
      </c>
      <c r="L148" s="43">
        <f>'დაავადებათა კონტროლი'!L148</f>
        <v>0</v>
      </c>
      <c r="M148" s="52" t="str">
        <f>'დაავადებათა კონტროლი'!M148</f>
        <v/>
      </c>
      <c r="N148" s="62">
        <f>'დაავადებათა კონტროლი'!N148</f>
        <v>0</v>
      </c>
      <c r="O148" s="52" t="str">
        <f>'დაავადებათა კონტროლი'!T148</f>
        <v/>
      </c>
      <c r="P148" s="62">
        <f>G148+'დაავადებათა კონტროლი'!O148-K148</f>
        <v>0</v>
      </c>
      <c r="AA148" s="81"/>
      <c r="AB148" s="81"/>
      <c r="AC148" s="81"/>
      <c r="AD148" s="81"/>
      <c r="AE148" s="81"/>
    </row>
    <row r="149" spans="1:31" s="6" customFormat="1" x14ac:dyDescent="0.25">
      <c r="A149" s="6" t="str">
        <f>'დაავადებათა კონტროლი'!A149</f>
        <v>b</v>
      </c>
      <c r="B149" s="69" t="str">
        <f>'დაავადებათა კონტროლი'!B149</f>
        <v/>
      </c>
      <c r="C149" s="13" t="str">
        <f>'დაავადებათა კონტროლი'!C149</f>
        <v>არაფინანსური აქტივების ზრდა</v>
      </c>
      <c r="D149" s="14">
        <f>'დაავადებათა კონტროლი'!D149</f>
        <v>0</v>
      </c>
      <c r="E149" s="14">
        <f>'დაავადებათა კონტროლი'!E149</f>
        <v>0</v>
      </c>
      <c r="F149" s="44">
        <f>'დაავადებათა კონტროლი'!F149</f>
        <v>0</v>
      </c>
      <c r="G149" s="44">
        <f>'დაავადებათა კონტროლი'!G149</f>
        <v>0</v>
      </c>
      <c r="H149" s="53" t="str">
        <f>'დაავადებათა კონტროლი'!H149</f>
        <v/>
      </c>
      <c r="I149" s="14">
        <f>'დაავადებათა კონტროლი'!I149</f>
        <v>0</v>
      </c>
      <c r="J149" s="14">
        <f>'დაავადებათა კონტროლი'!J149</f>
        <v>0</v>
      </c>
      <c r="K149" s="14">
        <f>'დაავადებათა კონტროლი'!K149</f>
        <v>0</v>
      </c>
      <c r="L149" s="44">
        <f>'დაავადებათა კონტროლი'!L149</f>
        <v>0</v>
      </c>
      <c r="M149" s="53" t="str">
        <f>'დაავადებათა კონტროლი'!M149</f>
        <v/>
      </c>
      <c r="N149" s="63">
        <f>'დაავადებათა კონტროლი'!N149</f>
        <v>0</v>
      </c>
      <c r="O149" s="53" t="str">
        <f>'დაავადებათა კონტროლი'!T149</f>
        <v/>
      </c>
      <c r="P149" s="63">
        <f>G149+'დაავადებათა კონტროლი'!O149-K149</f>
        <v>0</v>
      </c>
      <c r="AA149" s="81"/>
      <c r="AB149" s="81"/>
      <c r="AC149" s="81"/>
      <c r="AD149" s="81"/>
      <c r="AE149" s="81"/>
    </row>
    <row r="150" spans="1:31" s="6" customFormat="1" x14ac:dyDescent="0.25">
      <c r="A150" s="6" t="str">
        <f>'დაავადებათა კონტროლი'!A150</f>
        <v>b</v>
      </c>
      <c r="B150" s="69" t="str">
        <f>'დაავადებათა კონტროლი'!B150</f>
        <v/>
      </c>
      <c r="C150" s="13" t="str">
        <f>'დაავადებათა კონტროლი'!C150</f>
        <v>ფინანსური აქტივების ზრდა</v>
      </c>
      <c r="D150" s="14">
        <f>'დაავადებათა კონტროლი'!D150</f>
        <v>0</v>
      </c>
      <c r="E150" s="14">
        <f>'დაავადებათა კონტროლი'!E150</f>
        <v>0</v>
      </c>
      <c r="F150" s="44">
        <f>'დაავადებათა კონტროლი'!F150</f>
        <v>0</v>
      </c>
      <c r="G150" s="44">
        <f>'დაავადებათა კონტროლი'!G150</f>
        <v>0</v>
      </c>
      <c r="H150" s="53" t="str">
        <f>'დაავადებათა კონტროლი'!H150</f>
        <v/>
      </c>
      <c r="I150" s="14">
        <f>'დაავადებათა კონტროლი'!I150</f>
        <v>0</v>
      </c>
      <c r="J150" s="14">
        <f>'დაავადებათა კონტროლი'!J150</f>
        <v>0</v>
      </c>
      <c r="K150" s="14">
        <f>'დაავადებათა კონტროლი'!K150</f>
        <v>0</v>
      </c>
      <c r="L150" s="44">
        <f>'დაავადებათა კონტროლი'!L150</f>
        <v>0</v>
      </c>
      <c r="M150" s="53" t="str">
        <f>'დაავადებათა კონტროლი'!M150</f>
        <v/>
      </c>
      <c r="N150" s="63">
        <f>'დაავადებათა კონტროლი'!N150</f>
        <v>0</v>
      </c>
      <c r="O150" s="53" t="str">
        <f>'დაავადებათა კონტროლი'!T150</f>
        <v/>
      </c>
      <c r="P150" s="63">
        <f>G150+'დაავადებათა კონტროლი'!O150-K150</f>
        <v>0</v>
      </c>
      <c r="AA150" s="81"/>
      <c r="AB150" s="81"/>
      <c r="AC150" s="81"/>
      <c r="AD150" s="81"/>
      <c r="AE150" s="81"/>
    </row>
    <row r="151" spans="1:31" s="6" customFormat="1" ht="15.75" thickBot="1" x14ac:dyDescent="0.3">
      <c r="A151" s="6" t="str">
        <f>'დაავადებათა კონტროლი'!A151</f>
        <v>b</v>
      </c>
      <c r="B151" s="71" t="str">
        <f>'დაავადებათა კონტროლი'!B151</f>
        <v/>
      </c>
      <c r="C151" s="17" t="str">
        <f>'დაავადებათა კონტროლი'!C151</f>
        <v>ვალდებულებების კლება</v>
      </c>
      <c r="D151" s="18">
        <f>'დაავადებათა კონტროლი'!D151</f>
        <v>0</v>
      </c>
      <c r="E151" s="18">
        <f>'დაავადებათა კონტროლი'!E151</f>
        <v>0</v>
      </c>
      <c r="F151" s="46">
        <f>'დაავადებათა კონტროლი'!F151</f>
        <v>0</v>
      </c>
      <c r="G151" s="46">
        <f>'დაავადებათა კონტროლი'!G151</f>
        <v>0</v>
      </c>
      <c r="H151" s="55" t="str">
        <f>'დაავადებათა კონტროლი'!H151</f>
        <v/>
      </c>
      <c r="I151" s="18">
        <f>'დაავადებათა კონტროლი'!I151</f>
        <v>0</v>
      </c>
      <c r="J151" s="18">
        <f>'დაავადებათა კონტროლი'!J151</f>
        <v>0</v>
      </c>
      <c r="K151" s="18">
        <f>'დაავადებათა კონტროლი'!K151</f>
        <v>0</v>
      </c>
      <c r="L151" s="46">
        <f>'დაავადებათა კონტროლი'!L151</f>
        <v>0</v>
      </c>
      <c r="M151" s="55" t="str">
        <f>'დაავადებათა კონტროლი'!M151</f>
        <v/>
      </c>
      <c r="N151" s="65">
        <f>'დაავადებათა კონტროლი'!N151</f>
        <v>0</v>
      </c>
      <c r="O151" s="55" t="str">
        <f>'დაავადებათა კონტროლი'!T151</f>
        <v/>
      </c>
      <c r="P151" s="65">
        <f>G151+'დაავადებათა კონტროლი'!O151-K151</f>
        <v>0</v>
      </c>
      <c r="AA151" s="81"/>
      <c r="AB151" s="81"/>
      <c r="AC151" s="81"/>
      <c r="AD151" s="81"/>
      <c r="AE151" s="81"/>
    </row>
    <row r="152" spans="1:31" ht="15.75" thickTop="1" x14ac:dyDescent="0.25">
      <c r="AC152" s="81"/>
      <c r="AD152" s="81"/>
      <c r="AE152" s="81"/>
    </row>
    <row r="153" spans="1:31" ht="15.75" thickBot="1" x14ac:dyDescent="0.3"/>
    <row r="154" spans="1:31" ht="17.25" thickTop="1" thickBot="1" x14ac:dyDescent="0.3">
      <c r="C154" s="19" t="s">
        <v>248</v>
      </c>
      <c r="E154" s="7">
        <f>E4+E20+E32+E44+E56+E68+E80+E92+E104+E128+E140</f>
        <v>24503.427000000003</v>
      </c>
      <c r="F154" s="40">
        <f t="shared" ref="F154:P154" si="0">F4+F20+F32+F44+F56+F68+F80+F92+F104+F128+F140</f>
        <v>20445.043999999998</v>
      </c>
      <c r="G154" s="40">
        <f t="shared" si="0"/>
        <v>19600.078040000004</v>
      </c>
      <c r="H154" s="49"/>
      <c r="I154">
        <f t="shared" si="0"/>
        <v>0</v>
      </c>
      <c r="J154" s="7">
        <f t="shared" si="0"/>
        <v>1119.3356199999998</v>
      </c>
      <c r="K154" s="7">
        <f t="shared" si="0"/>
        <v>965.71384000000148</v>
      </c>
      <c r="L154" s="40">
        <f>L4+L20+L32+L44+L56+L68+L80+L92+L104+L128+L140</f>
        <v>844.96595999999965</v>
      </c>
      <c r="M154" s="49"/>
      <c r="N154" s="59">
        <f t="shared" si="0"/>
        <v>4903.3489599999994</v>
      </c>
      <c r="O154" s="49"/>
      <c r="P154" s="59">
        <f t="shared" si="0"/>
        <v>27514.964199999999</v>
      </c>
    </row>
    <row r="155" spans="1:31" ht="15.75" thickTop="1" x14ac:dyDescent="0.25"/>
  </sheetData>
  <autoFilter ref="A3:P15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view="pageBreakPreview" topLeftCell="A67" zoomScale="73" zoomScaleNormal="75" zoomScaleSheetLayoutView="73" workbookViewId="0">
      <selection activeCell="Z73" sqref="Z73"/>
    </sheetView>
  </sheetViews>
  <sheetFormatPr defaultRowHeight="15" x14ac:dyDescent="0.25"/>
  <sheetData/>
  <pageMargins left="0.7" right="0.7" top="0.75" bottom="0.75" header="0.3" footer="0.3"/>
  <pageSetup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14</vt:i4>
      </vt:variant>
    </vt:vector>
  </HeadingPairs>
  <TitlesOfParts>
    <vt:vector size="35" baseType="lpstr">
      <vt:lpstr>3500 </vt:lpstr>
      <vt:lpstr>3500-გრაფ</vt:lpstr>
      <vt:lpstr>3500-Graphs</vt:lpstr>
      <vt:lpstr>აპარატი </vt:lpstr>
      <vt:lpstr>აპარ_გრაფ</vt:lpstr>
      <vt:lpstr>აპარატი-Graphs</vt:lpstr>
      <vt:lpstr>დაავადებათა კონტროლი</vt:lpstr>
      <vt:lpstr>NCDC-გრაფ</vt:lpstr>
      <vt:lpstr>NCDC-Graphs</vt:lpstr>
      <vt:lpstr>რეგულირება</vt:lpstr>
      <vt:lpstr>რეგულ-Graphs</vt:lpstr>
      <vt:lpstr>რეგულირება-Graphs</vt:lpstr>
      <vt:lpstr>სასწრაფო</vt:lpstr>
      <vt:lpstr>სასწ-graph</vt:lpstr>
      <vt:lpstr>სასწრაფო-Graphs</vt:lpstr>
      <vt:lpstr>ტრეფიკინგი</vt:lpstr>
      <vt:lpstr>ტრეფ-გრაფ</vt:lpstr>
      <vt:lpstr>ტრეფიკინგი-Graphs</vt:lpstr>
      <vt:lpstr>სააგენტო</vt:lpstr>
      <vt:lpstr>სააგ-გრაფ</vt:lpstr>
      <vt:lpstr>სააგენტო - Graphs</vt:lpstr>
      <vt:lpstr>'3500 '!Print_Area</vt:lpstr>
      <vt:lpstr>'NCDC-Graphs'!Print_Area</vt:lpstr>
      <vt:lpstr>'აპარატი '!Print_Area</vt:lpstr>
      <vt:lpstr>'აპარატი-Graphs'!Print_Area</vt:lpstr>
      <vt:lpstr>'დაავადებათა კონტროლი'!Print_Area</vt:lpstr>
      <vt:lpstr>რეგულირება!Print_Area</vt:lpstr>
      <vt:lpstr>'რეგულირება-Graphs'!Print_Area</vt:lpstr>
      <vt:lpstr>სააგენტო!Print_Area</vt:lpstr>
      <vt:lpstr>'სააგენტო - Graphs'!Print_Area</vt:lpstr>
      <vt:lpstr>სასწრაფო!Print_Area</vt:lpstr>
      <vt:lpstr>'სასწრაფო-Graphs'!Print_Area</vt:lpstr>
      <vt:lpstr>ტრეფიკინგი!Print_Area</vt:lpstr>
      <vt:lpstr>'ტრეფიკინგი-Graphs'!Print_Area</vt:lpstr>
      <vt:lpstr>'3500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2015-10-08T13:40:22Z</dcterms:modified>
</cp:coreProperties>
</file>